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9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EAQCISW\Desktop\"/>
    </mc:Choice>
  </mc:AlternateContent>
  <xr:revisionPtr revIDLastSave="0" documentId="13_ncr:1_{64B4F250-7CA4-415B-88E4-B955FE54595C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NAGIOS v111" sheetId="30" r:id="rId1"/>
    <sheet name="Hoja5" sheetId="35" r:id="rId2"/>
    <sheet name="Hoja4" sheetId="18" state="hidden" r:id="rId3"/>
    <sheet name="Hoja3" sheetId="17" state="hidden" r:id="rId4"/>
    <sheet name="Hoja1" sheetId="15" state="hidden" r:id="rId5"/>
    <sheet name="MOD" sheetId="34" state="hidden" r:id="rId6"/>
    <sheet name="Guardias" sheetId="23" state="hidden" r:id="rId7"/>
    <sheet name="Governance_Directory" sheetId="9" state="hidden" r:id="rId8"/>
    <sheet name="T-Systems_Staff" sheetId="8" state="hidden" r:id="rId9"/>
    <sheet name="GRUPOS NAGIOS" sheetId="1" state="hidden" r:id="rId10"/>
    <sheet name="CONTROL" sheetId="7" state="hidden" r:id="rId11"/>
    <sheet name="Hoja2" sheetId="19" state="hidden" r:id="rId12"/>
    <sheet name="XX" sheetId="10" state="hidden" r:id="rId13"/>
    <sheet name="XXX" sheetId="4" state="hidden" r:id="rId14"/>
  </sheets>
  <externalReferences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6" hidden="1">Guardias!$A$1:$BA$20</definedName>
    <definedName name="_xlnm._FilterDatabase" localSheetId="0" hidden="1">'NAGIOS v111'!$G$1:$G$8026</definedName>
    <definedName name="_xlnm._FilterDatabase" localSheetId="13" hidden="1">XXX!#REF!</definedName>
    <definedName name="start_day">#REF!</definedName>
    <definedName name="Z_0CF56B93_1937_464D_BB2F_C608EEFA6EE2_.wvu.Cols" localSheetId="10" hidden="1">CONTROL!$H:$J</definedName>
    <definedName name="Z_0CF56B93_1937_464D_BB2F_C608EEFA6EE2_.wvu.Cols" localSheetId="12" hidden="1">XX!$B:$BC</definedName>
    <definedName name="Z_0CF56B93_1937_464D_BB2F_C608EEFA6EE2_.wvu.FilterData" localSheetId="13" hidden="1">XXX!#REF!</definedName>
    <definedName name="Z_0CF56B93_1937_464D_BB2F_C608EEFA6EE2_.wvu.Rows" localSheetId="10" hidden="1">CONTROL!$78:$79,CONTROL!$82:$83</definedName>
    <definedName name="Z_1714B781_F943_4DB6_8C69_39675BAB5FD7_.wvu.Cols" localSheetId="10" hidden="1">CONTROL!$H:$J</definedName>
    <definedName name="Z_1714B781_F943_4DB6_8C69_39675BAB5FD7_.wvu.Rows" localSheetId="10" hidden="1">CONTROL!$78:$79,CONTROL!$82:$83</definedName>
    <definedName name="Z_23D7D7A5_8CC4_49F3_BF9A_80682352FDB4_.wvu.Cols" localSheetId="10" hidden="1">CONTROL!$H:$J</definedName>
    <definedName name="Z_23D7D7A5_8CC4_49F3_BF9A_80682352FDB4_.wvu.Rows" localSheetId="10" hidden="1">CONTROL!$78:$79,CONTROL!$82:$83</definedName>
    <definedName name="Z_2EEC1102_A7BD_4EA7_B5F8_85CEB0777501_.wvu.Cols" localSheetId="10" hidden="1">CONTROL!$H:$J</definedName>
    <definedName name="Z_2EEC1102_A7BD_4EA7_B5F8_85CEB0777501_.wvu.FilterData" localSheetId="13" hidden="1">XXX!#REF!</definedName>
    <definedName name="Z_2EEC1102_A7BD_4EA7_B5F8_85CEB0777501_.wvu.Rows" localSheetId="10" hidden="1">CONTROL!$78:$79,CONTROL!$82:$83</definedName>
    <definedName name="Z_2FB55F61_8261_41FC_BBBD_DB41AAE34DE0_.wvu.Cols" localSheetId="10" hidden="1">CONTROL!$H:$J</definedName>
    <definedName name="Z_2FB55F61_8261_41FC_BBBD_DB41AAE34DE0_.wvu.FilterData" localSheetId="13" hidden="1">XXX!#REF!</definedName>
    <definedName name="Z_2FB55F61_8261_41FC_BBBD_DB41AAE34DE0_.wvu.Rows" localSheetId="10" hidden="1">CONTROL!$78:$79,CONTROL!$82:$83</definedName>
    <definedName name="Z_367F6362_F0B8_4659_BC46_C195A485C4AF_.wvu.Cols" localSheetId="10" hidden="1">CONTROL!$H:$J</definedName>
    <definedName name="Z_367F6362_F0B8_4659_BC46_C195A485C4AF_.wvu.Cols" localSheetId="12" hidden="1">XX!$B:$H,XX!$J:$AO</definedName>
    <definedName name="Z_367F6362_F0B8_4659_BC46_C195A485C4AF_.wvu.Rows" localSheetId="10" hidden="1">CONTROL!$78:$79,CONTROL!$82:$83</definedName>
    <definedName name="Z_3D9BA643_DCD7_4F79_9EAE_619EF916FFDC_.wvu.Cols" localSheetId="10" hidden="1">CONTROL!$H:$J</definedName>
    <definedName name="Z_3D9BA643_DCD7_4F79_9EAE_619EF916FFDC_.wvu.Cols" localSheetId="12" hidden="1">XX!$B:$BC</definedName>
    <definedName name="Z_3D9BA643_DCD7_4F79_9EAE_619EF916FFDC_.wvu.FilterData" localSheetId="13" hidden="1">XXX!#REF!</definedName>
    <definedName name="Z_3D9BA643_DCD7_4F79_9EAE_619EF916FFDC_.wvu.Rows" localSheetId="10" hidden="1">CONTROL!$78:$79,CONTROL!$82:$83</definedName>
    <definedName name="Z_45E33EF5_0AE5_411B_B82A_16E4EAD0F7E5_.wvu.Cols" localSheetId="10" hidden="1">CONTROL!$H:$J</definedName>
    <definedName name="Z_45E33EF5_0AE5_411B_B82A_16E4EAD0F7E5_.wvu.FilterData" localSheetId="13" hidden="1">XXX!#REF!</definedName>
    <definedName name="Z_45E33EF5_0AE5_411B_B82A_16E4EAD0F7E5_.wvu.Rows" localSheetId="10" hidden="1">CONTROL!$78:$79,CONTROL!$82:$83</definedName>
    <definedName name="Z_55093744_5B73_4947_B761_7AFFE6BCBF64_.wvu.Cols" localSheetId="10" hidden="1">CONTROL!$H:$J</definedName>
    <definedName name="Z_55093744_5B73_4947_B761_7AFFE6BCBF64_.wvu.Cols" localSheetId="12" hidden="1">XX!$B:$H</definedName>
    <definedName name="Z_55093744_5B73_4947_B761_7AFFE6BCBF64_.wvu.Rows" localSheetId="10" hidden="1">CONTROL!$78:$79,CONTROL!$82:$83</definedName>
    <definedName name="Z_5B84023C_7753_4A67_8855_0F256D044000_.wvu.Cols" localSheetId="10" hidden="1">CONTROL!$H:$J</definedName>
    <definedName name="Z_5B84023C_7753_4A67_8855_0F256D044000_.wvu.FilterData" localSheetId="13" hidden="1">XXX!#REF!</definedName>
    <definedName name="Z_5B84023C_7753_4A67_8855_0F256D044000_.wvu.Rows" localSheetId="10" hidden="1">CONTROL!$78:$79,CONTROL!$82:$83</definedName>
    <definedName name="Z_8890C2F0_392F_4FC8_9F14_EB9D6495B254_.wvu.Cols" localSheetId="10" hidden="1">CONTROL!$H:$J</definedName>
    <definedName name="Z_8890C2F0_392F_4FC8_9F14_EB9D6495B254_.wvu.FilterData" localSheetId="13" hidden="1">XXX!#REF!</definedName>
    <definedName name="Z_8890C2F0_392F_4FC8_9F14_EB9D6495B254_.wvu.Rows" localSheetId="10" hidden="1">CONTROL!$78:$79,CONTROL!$82:$83</definedName>
    <definedName name="Z_8C18EE86_95D6_42C2_89BD_702FE7DEE6F2_.wvu.Cols" localSheetId="10" hidden="1">CONTROL!$H:$J</definedName>
    <definedName name="Z_8C18EE86_95D6_42C2_89BD_702FE7DEE6F2_.wvu.Rows" localSheetId="10" hidden="1">CONTROL!$78:$79,CONTROL!$82:$83</definedName>
    <definedName name="Z_C4CBF406_4EAB_407E_A6F2_83146CE47CB6_.wvu.Cols" localSheetId="10" hidden="1">CONTROL!$H:$J</definedName>
    <definedName name="Z_C4CBF406_4EAB_407E_A6F2_83146CE47CB6_.wvu.Cols" localSheetId="12" hidden="1">XX!$B:$H</definedName>
    <definedName name="Z_C4CBF406_4EAB_407E_A6F2_83146CE47CB6_.wvu.Rows" localSheetId="10" hidden="1">CONTROL!$78:$79,CONTROL!$82:$83</definedName>
    <definedName name="Z_FDB2E6CC_1E11_4AF0_9A85_8C3EC03BC451_.wvu.Cols" localSheetId="10" hidden="1">CONTROL!$H:$J</definedName>
    <definedName name="Z_FDB2E6CC_1E11_4AF0_9A85_8C3EC03BC451_.wvu.Cols" localSheetId="12" hidden="1">XX!$B:$H</definedName>
    <definedName name="Z_FDB2E6CC_1E11_4AF0_9A85_8C3EC03BC451_.wvu.Rows" localSheetId="10" hidden="1">CONTROL!$78:$79,CONTROL!$82:$83</definedName>
  </definedNames>
  <calcPr calcId="191029"/>
  <customWorkbookViews>
    <customWorkbookView name="BURKERT, Luis Oscar ( Extern: T-SYSTEMS) - ADM - Vista personalizada" guid="{23D7D7A5-8CC4-49F3-BF9A-80682352FDB4}" mergeInterval="0" personalView="1" maximized="1" xWindow="-8" yWindow="-8" windowWidth="1382" windowHeight="744" tabRatio="807" activeSheetId="2"/>
    <customWorkbookView name="FERNANDEZ, Jorge Ismael ( Extern: T-SYSTEMS) - ADM - Vista personalizada" guid="{2FB55F61-8261-41FC-BBBD-DB41AAE34DE0}" mergeInterval="0" personalView="1" maximized="1" xWindow="-8" yWindow="-8" windowWidth="1936" windowHeight="1176" tabRatio="807" activeSheetId="2"/>
    <customWorkbookView name="vw - Vista personalizada" guid="{0CF56B93-1937-464D-BB2F-C608EEFA6EE2}" mergeInterval="0" personalView="1" maximized="1" windowWidth="1360" windowHeight="479" tabRatio="807" activeSheetId="2"/>
    <customWorkbookView name="SANTUCHO, Daniel Oscar (Extern: T Systems) - ADM - Vista personalizada" guid="{8890C2F0-392F-4FC8-9F14-EB9D6495B254}" mergeInterval="0" personalView="1" maximized="1" xWindow="-8" yWindow="-8" windowWidth="1936" windowHeight="1176" tabRatio="807" activeSheetId="2"/>
    <customWorkbookView name="CABRAL, Luis ( Extern: T-SYSTEMS) - ADM - Vista personalizada" guid="{45E33EF5-0AE5-411B-B82A-16E4EAD0F7E5}" mergeInterval="0" personalView="1" maximized="1" xWindow="-8" yWindow="-8" windowWidth="1936" windowHeight="1176" tabRatio="807" activeSheetId="2"/>
    <customWorkbookView name="LOPEZ DE ALDA, Patricio ( Extern:T-SYSTEMS) - Vista personalizada" guid="{3D9BA643-DCD7-4F79-9EAE-619EF916FFDC}" mergeInterval="0" personalView="1" maximized="1" xWindow="-8" yWindow="-8" windowWidth="1382" windowHeight="744" tabRatio="807" activeSheetId="14"/>
    <customWorkbookView name="DIAZ, Julio Alberto ( Extern: T-SYSTEMS) - Vista personalizada" guid="{2EEC1102-A7BD-4EA7-B5F8-85CEB0777501}" mergeInterval="0" personalView="1" maximized="1" xWindow="-8" yWindow="-8" windowWidth="1936" windowHeight="1176" tabRatio="807" activeSheetId="2"/>
    <customWorkbookView name="HEREDIA, Maria Laura ( Extern: T-SYSTEMS Argentina) - Vista personalizada" guid="{367F6362-F0B8-4659-BC46-C195A485C4AF}" mergeInterval="0" personalView="1" maximized="1" xWindow="-11" yWindow="-11" windowWidth="1942" windowHeight="1042" tabRatio="807" activeSheetId="8"/>
    <customWorkbookView name="GAETE, Cecilia ( Extern: T-Systems) - Vista personalizada" guid="{55093744-5B73-4947-B761-7AFFE6BCBF64}" mergeInterval="0" personalView="1" maximized="1" xWindow="-11" yWindow="-11" windowWidth="2071" windowHeight="1114" tabRatio="807" activeSheetId="8"/>
    <customWorkbookView name="JYCR - Vista personalizada" guid="{FDB2E6CC-1E11-4AF0-9A85-8C3EC03BC451}" mergeInterval="0" personalView="1" maximized="1" xWindow="1358" yWindow="-8" windowWidth="1382" windowHeight="744" tabRatio="807" activeSheetId="14"/>
    <customWorkbookView name="ing. Yair Castillo Garcia - Personal View" guid="{1714B781-F943-4DB6-8C69-39675BAB5FD7}" mergeInterval="0" personalView="1" maximized="1" windowWidth="1916" windowHeight="755" tabRatio="807" activeSheetId="2"/>
    <customWorkbookView name="LOPEZ, Gustavo Daniel (Extern: T-Systems) - Vista personalizada" guid="{C4CBF406-4EAB-407E-A6F2-83146CE47CB6}" mergeInterval="0" personalView="1" maximized="1" xWindow="-8" yWindow="-8" windowWidth="1382" windowHeight="744" tabRatio="807" activeSheetId="8"/>
    <customWorkbookView name="vwarzfe - Vista personalizada" guid="{5B84023C-7753-4A67-8855-0F256D044000}" mergeInterval="0" personalView="1" maximized="1" windowWidth="1916" windowHeight="865" tabRatio="807" activeSheetId="2"/>
    <customWorkbookView name="CLIENT - Vista personalizada" guid="{8C18EE86-95D6-42C2-89BD-702FE7DEE6F2}" mergeInterval="0" personalView="1" maximized="1" xWindow="-8" yWindow="-8" windowWidth="1382" windowHeight="744" tabRatio="807" activeSheetId="3"/>
  </customWorkbookViews>
  <pivotCaches>
    <pivotCache cacheId="0" r:id="rId20"/>
  </pivotCaches>
</workbook>
</file>

<file path=xl/calcChain.xml><?xml version="1.0" encoding="utf-8"?>
<calcChain xmlns="http://schemas.openxmlformats.org/spreadsheetml/2006/main">
  <c r="C29" i="30" l="1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47" i="30"/>
  <c r="C148" i="30"/>
  <c r="C149" i="30"/>
  <c r="C150" i="30"/>
  <c r="C151" i="30"/>
  <c r="C152" i="30"/>
  <c r="C153" i="30"/>
  <c r="C154" i="30"/>
  <c r="C155" i="30"/>
  <c r="C156" i="30"/>
  <c r="C157" i="30"/>
  <c r="C158" i="30"/>
  <c r="C159" i="30"/>
  <c r="C160" i="30"/>
  <c r="C161" i="30"/>
  <c r="C162" i="30"/>
  <c r="C163" i="30"/>
  <c r="C164" i="30"/>
  <c r="C165" i="30"/>
  <c r="C166" i="30"/>
  <c r="C167" i="30"/>
  <c r="C168" i="30"/>
  <c r="C169" i="30"/>
  <c r="C170" i="30"/>
  <c r="C171" i="30"/>
  <c r="C172" i="30"/>
  <c r="C173" i="30"/>
  <c r="C174" i="30"/>
  <c r="C175" i="30"/>
  <c r="C176" i="30"/>
  <c r="C177" i="30"/>
  <c r="C178" i="30"/>
  <c r="C179" i="30"/>
  <c r="C180" i="30"/>
  <c r="C181" i="30"/>
  <c r="C182" i="30"/>
  <c r="C183" i="30"/>
  <c r="C184" i="30"/>
  <c r="C185" i="30"/>
  <c r="C186" i="30"/>
  <c r="C187" i="30"/>
  <c r="C188" i="30"/>
  <c r="C189" i="30"/>
  <c r="C190" i="30"/>
  <c r="C191" i="30"/>
  <c r="C192" i="30"/>
  <c r="C193" i="30"/>
  <c r="C194" i="30"/>
  <c r="C195" i="30"/>
  <c r="C196" i="30"/>
  <c r="C197" i="30"/>
  <c r="C198" i="30"/>
  <c r="C199" i="30"/>
  <c r="C200" i="30"/>
  <c r="C201" i="30"/>
  <c r="C202" i="30"/>
  <c r="C203" i="30"/>
  <c r="C204" i="30"/>
  <c r="C205" i="30"/>
  <c r="C206" i="30"/>
  <c r="C207" i="30"/>
  <c r="C208" i="30"/>
  <c r="C209" i="30"/>
  <c r="C210" i="30"/>
  <c r="C211" i="30"/>
  <c r="C212" i="30"/>
  <c r="C213" i="30"/>
  <c r="C214" i="30"/>
  <c r="C215" i="30"/>
  <c r="C216" i="30"/>
  <c r="C217" i="30"/>
  <c r="C218" i="30"/>
  <c r="C219" i="30"/>
  <c r="C220" i="30"/>
  <c r="C221" i="30"/>
  <c r="C222" i="30"/>
  <c r="C223" i="30"/>
  <c r="C224" i="30"/>
  <c r="C225" i="30"/>
  <c r="C226" i="30"/>
  <c r="C227" i="30"/>
  <c r="C228" i="30"/>
  <c r="C229" i="30"/>
  <c r="C230" i="30"/>
  <c r="C231" i="30"/>
  <c r="C232" i="30"/>
  <c r="C233" i="30"/>
  <c r="C234" i="30"/>
  <c r="C235" i="30"/>
  <c r="C236" i="30"/>
  <c r="C237" i="30"/>
  <c r="C238" i="30"/>
  <c r="C239" i="30"/>
  <c r="C240" i="30"/>
  <c r="C241" i="30"/>
  <c r="C242" i="30"/>
  <c r="C243" i="30"/>
  <c r="C244" i="30"/>
  <c r="C245" i="30"/>
  <c r="C246" i="30"/>
  <c r="C247" i="30"/>
  <c r="C248" i="30"/>
  <c r="C249" i="30"/>
  <c r="C250" i="30"/>
  <c r="C251" i="30"/>
  <c r="C252" i="30"/>
  <c r="C253" i="30"/>
  <c r="C254" i="30"/>
  <c r="C255" i="30"/>
  <c r="C256" i="30"/>
  <c r="C257" i="30"/>
  <c r="C258" i="30"/>
  <c r="C259" i="30"/>
  <c r="C260" i="30"/>
  <c r="C261" i="30"/>
  <c r="C262" i="30"/>
  <c r="C263" i="30"/>
  <c r="C264" i="30"/>
  <c r="C265" i="30"/>
  <c r="C266" i="30"/>
  <c r="C267" i="30"/>
  <c r="C268" i="30"/>
  <c r="C269" i="30"/>
  <c r="C270" i="30"/>
  <c r="C271" i="30"/>
  <c r="C272" i="30"/>
  <c r="C273" i="30"/>
  <c r="C274" i="30"/>
  <c r="C275" i="30"/>
  <c r="C276" i="30"/>
  <c r="C277" i="30"/>
  <c r="C278" i="30"/>
  <c r="C279" i="30"/>
  <c r="C280" i="30"/>
  <c r="C281" i="30"/>
  <c r="C282" i="30"/>
  <c r="C283" i="30"/>
  <c r="C284" i="30"/>
  <c r="C285" i="30"/>
  <c r="C286" i="30"/>
  <c r="C287" i="30"/>
  <c r="C288" i="30"/>
  <c r="C289" i="30"/>
  <c r="C290" i="30"/>
  <c r="C291" i="30"/>
  <c r="C292" i="30"/>
  <c r="C293" i="30"/>
  <c r="C294" i="30"/>
  <c r="C295" i="30"/>
  <c r="C296" i="30"/>
  <c r="C297" i="30"/>
  <c r="C298" i="30"/>
  <c r="C299" i="30"/>
  <c r="C300" i="30"/>
  <c r="C301" i="30"/>
  <c r="C302" i="30"/>
  <c r="C303" i="30"/>
  <c r="C304" i="30"/>
  <c r="C305" i="30"/>
  <c r="C306" i="30"/>
  <c r="C307" i="30"/>
  <c r="C308" i="30"/>
  <c r="C309" i="30"/>
  <c r="C310" i="30"/>
  <c r="C311" i="30"/>
  <c r="C312" i="30"/>
  <c r="C313" i="30"/>
  <c r="C314" i="30"/>
  <c r="C315" i="30"/>
  <c r="C316" i="30"/>
  <c r="C317" i="30"/>
  <c r="C318" i="30"/>
  <c r="C319" i="30"/>
  <c r="C320" i="30"/>
  <c r="C321" i="30"/>
  <c r="C322" i="30"/>
  <c r="C323" i="30"/>
  <c r="C324" i="30"/>
  <c r="C325" i="30"/>
  <c r="C326" i="30"/>
  <c r="C327" i="30"/>
  <c r="C328" i="30"/>
  <c r="C329" i="30"/>
  <c r="C330" i="30"/>
  <c r="C331" i="30"/>
  <c r="C332" i="30"/>
  <c r="C333" i="30"/>
  <c r="C334" i="30"/>
  <c r="C335" i="30"/>
  <c r="C336" i="30"/>
  <c r="C337" i="30"/>
  <c r="C338" i="30"/>
  <c r="C339" i="30"/>
  <c r="C340" i="30"/>
  <c r="C341" i="30"/>
  <c r="C342" i="30"/>
  <c r="C343" i="30"/>
  <c r="C344" i="30"/>
  <c r="C345" i="30"/>
  <c r="C346" i="30"/>
  <c r="C347" i="30"/>
  <c r="C348" i="30"/>
  <c r="C349" i="30"/>
  <c r="C350" i="30"/>
  <c r="C351" i="30"/>
  <c r="C352" i="30"/>
  <c r="C353" i="30"/>
  <c r="C354" i="30"/>
  <c r="C355" i="30"/>
  <c r="C356" i="30"/>
  <c r="C357" i="30"/>
  <c r="C358" i="30"/>
  <c r="C359" i="30"/>
  <c r="C360" i="30"/>
  <c r="C361" i="30"/>
  <c r="C362" i="30"/>
  <c r="C363" i="30"/>
  <c r="C364" i="30"/>
  <c r="C365" i="30"/>
  <c r="C366" i="30"/>
  <c r="C367" i="30"/>
  <c r="C368" i="30"/>
  <c r="C369" i="30"/>
  <c r="C370" i="30"/>
  <c r="C371" i="30"/>
  <c r="C372" i="30"/>
  <c r="C373" i="30"/>
  <c r="C374" i="30"/>
  <c r="C375" i="30"/>
  <c r="C376" i="30"/>
  <c r="C377" i="30"/>
  <c r="C378" i="30"/>
  <c r="C379" i="30"/>
  <c r="C380" i="30"/>
  <c r="C381" i="30"/>
  <c r="C382" i="30"/>
  <c r="C383" i="30"/>
  <c r="C384" i="30"/>
  <c r="C385" i="30"/>
  <c r="C386" i="30"/>
  <c r="C387" i="30"/>
  <c r="C388" i="30"/>
  <c r="C389" i="30"/>
  <c r="C390" i="30"/>
  <c r="C391" i="30"/>
  <c r="C392" i="30"/>
  <c r="C393" i="30"/>
  <c r="C394" i="30"/>
  <c r="C395" i="30"/>
  <c r="C396" i="30"/>
  <c r="C397" i="30"/>
  <c r="C398" i="30"/>
  <c r="C399" i="30"/>
  <c r="C400" i="30"/>
  <c r="C401" i="30"/>
  <c r="C402" i="30"/>
  <c r="C403" i="30"/>
  <c r="C404" i="30"/>
  <c r="C405" i="30"/>
  <c r="C406" i="30"/>
  <c r="C407" i="30"/>
  <c r="C408" i="30"/>
  <c r="C409" i="30"/>
  <c r="C410" i="30"/>
  <c r="C411" i="30"/>
  <c r="C412" i="30"/>
  <c r="C413" i="30"/>
  <c r="C414" i="30"/>
  <c r="C415" i="30"/>
  <c r="C416" i="30"/>
  <c r="C417" i="30"/>
  <c r="C418" i="30"/>
  <c r="C419" i="30"/>
  <c r="C420" i="30"/>
  <c r="C421" i="30"/>
  <c r="C422" i="30"/>
  <c r="C423" i="30"/>
  <c r="C424" i="30"/>
  <c r="C425" i="30"/>
  <c r="C426" i="30"/>
  <c r="C427" i="30"/>
  <c r="C428" i="30"/>
  <c r="C429" i="30"/>
  <c r="C430" i="30"/>
  <c r="C431" i="30"/>
  <c r="C432" i="30"/>
  <c r="C433" i="30"/>
  <c r="C434" i="30"/>
  <c r="C435" i="30"/>
  <c r="C436" i="30"/>
  <c r="C437" i="30"/>
  <c r="C438" i="30"/>
  <c r="C439" i="30"/>
  <c r="C440" i="30"/>
  <c r="C441" i="30"/>
  <c r="C442" i="30"/>
  <c r="C443" i="30"/>
  <c r="C444" i="30"/>
  <c r="C445" i="30"/>
  <c r="C446" i="30"/>
  <c r="C447" i="30"/>
  <c r="C448" i="30"/>
  <c r="C449" i="30"/>
  <c r="C450" i="30"/>
  <c r="C451" i="30"/>
  <c r="C452" i="30"/>
  <c r="C453" i="30"/>
  <c r="C454" i="30"/>
  <c r="C455" i="30"/>
  <c r="C456" i="30"/>
  <c r="C457" i="30"/>
  <c r="C458" i="30"/>
  <c r="C459" i="30"/>
  <c r="C460" i="30"/>
  <c r="C461" i="30"/>
  <c r="C462" i="30"/>
  <c r="C463" i="30"/>
  <c r="C464" i="30"/>
  <c r="C465" i="30"/>
  <c r="C466" i="30"/>
  <c r="C467" i="30"/>
  <c r="C468" i="30"/>
  <c r="C469" i="30"/>
  <c r="C470" i="30"/>
  <c r="C471" i="30"/>
  <c r="C472" i="30"/>
  <c r="C473" i="30"/>
  <c r="C474" i="30"/>
  <c r="C475" i="30"/>
  <c r="C476" i="30"/>
  <c r="C477" i="30"/>
  <c r="C478" i="30"/>
  <c r="C479" i="30"/>
  <c r="C480" i="30"/>
  <c r="C481" i="30"/>
  <c r="C482" i="30"/>
  <c r="C483" i="30"/>
  <c r="C484" i="30"/>
  <c r="C485" i="30"/>
  <c r="C486" i="30"/>
  <c r="C487" i="30"/>
  <c r="C488" i="30"/>
  <c r="C489" i="30"/>
  <c r="C490" i="30"/>
  <c r="C491" i="30"/>
  <c r="C492" i="30"/>
  <c r="C493" i="30"/>
  <c r="C494" i="30"/>
  <c r="C495" i="30"/>
  <c r="C496" i="30"/>
  <c r="C497" i="30"/>
  <c r="C498" i="30"/>
  <c r="C499" i="30"/>
  <c r="C500" i="30"/>
  <c r="C501" i="30"/>
  <c r="C502" i="30"/>
  <c r="C503" i="30"/>
  <c r="C504" i="30"/>
  <c r="C505" i="30"/>
  <c r="C506" i="30"/>
  <c r="C507" i="30"/>
  <c r="C508" i="30"/>
  <c r="C509" i="30"/>
  <c r="C510" i="30"/>
  <c r="C511" i="30"/>
  <c r="C512" i="30"/>
  <c r="C513" i="30"/>
  <c r="C514" i="30"/>
  <c r="C515" i="30"/>
  <c r="C516" i="30"/>
  <c r="C517" i="30"/>
  <c r="C518" i="30"/>
  <c r="C519" i="30"/>
  <c r="C520" i="30"/>
  <c r="C521" i="30"/>
  <c r="C522" i="30"/>
  <c r="C523" i="30"/>
  <c r="C524" i="30"/>
  <c r="C525" i="30"/>
  <c r="C526" i="30"/>
  <c r="C527" i="30"/>
  <c r="C528" i="30"/>
  <c r="C529" i="30"/>
  <c r="C530" i="30"/>
  <c r="C531" i="30"/>
  <c r="C532" i="30"/>
  <c r="C533" i="30"/>
  <c r="C534" i="30"/>
  <c r="C535" i="30"/>
  <c r="C536" i="30"/>
  <c r="C537" i="30"/>
  <c r="C538" i="30"/>
  <c r="C539" i="30"/>
  <c r="C540" i="30"/>
  <c r="C541" i="30"/>
  <c r="C542" i="30"/>
  <c r="C543" i="30"/>
  <c r="C544" i="30"/>
  <c r="C545" i="30"/>
  <c r="C546" i="30"/>
  <c r="C547" i="30"/>
  <c r="C548" i="30"/>
  <c r="C549" i="30"/>
  <c r="C550" i="30"/>
  <c r="C551" i="30"/>
  <c r="C552" i="30"/>
  <c r="C553" i="30"/>
  <c r="C554" i="30"/>
  <c r="C555" i="30"/>
  <c r="C556" i="30"/>
  <c r="C557" i="30"/>
  <c r="C558" i="30"/>
  <c r="C559" i="30"/>
  <c r="C560" i="30"/>
  <c r="C561" i="30"/>
  <c r="C562" i="30"/>
  <c r="C563" i="30"/>
  <c r="C564" i="30"/>
  <c r="C565" i="30"/>
  <c r="C566" i="30"/>
  <c r="C567" i="30"/>
  <c r="C568" i="30"/>
  <c r="C569" i="30"/>
  <c r="C570" i="30"/>
  <c r="C571" i="30"/>
  <c r="C572" i="30"/>
  <c r="C573" i="30"/>
  <c r="C574" i="30"/>
  <c r="C575" i="30"/>
  <c r="C576" i="30"/>
  <c r="C577" i="30"/>
  <c r="C578" i="30"/>
  <c r="C579" i="30"/>
  <c r="C580" i="30"/>
  <c r="C581" i="30"/>
  <c r="C582" i="30"/>
  <c r="C583" i="30"/>
  <c r="C584" i="30"/>
  <c r="C585" i="30"/>
  <c r="C586" i="30"/>
  <c r="C587" i="30"/>
  <c r="C588" i="30"/>
  <c r="C589" i="30"/>
  <c r="C590" i="30"/>
  <c r="C591" i="30"/>
  <c r="C592" i="30"/>
  <c r="C593" i="30"/>
  <c r="C594" i="30"/>
  <c r="C595" i="30"/>
  <c r="C596" i="30"/>
  <c r="C597" i="30"/>
  <c r="C598" i="30"/>
  <c r="C599" i="30"/>
  <c r="C600" i="30"/>
  <c r="C601" i="30"/>
  <c r="C602" i="30"/>
  <c r="C603" i="30"/>
  <c r="C604" i="30"/>
  <c r="C605" i="30"/>
  <c r="C606" i="30"/>
  <c r="C607" i="30"/>
  <c r="C608" i="30"/>
  <c r="C609" i="30"/>
  <c r="C610" i="30"/>
  <c r="C611" i="30"/>
  <c r="C612" i="30"/>
  <c r="C613" i="30"/>
  <c r="C614" i="30"/>
  <c r="C615" i="30"/>
  <c r="C616" i="30"/>
  <c r="C617" i="30"/>
  <c r="C618" i="30"/>
  <c r="C619" i="30"/>
  <c r="C620" i="30"/>
  <c r="C621" i="30"/>
  <c r="C622" i="30"/>
  <c r="C623" i="30"/>
  <c r="C624" i="30"/>
  <c r="C625" i="30"/>
  <c r="C626" i="30"/>
  <c r="C627" i="30"/>
  <c r="C628" i="30"/>
  <c r="C629" i="30"/>
  <c r="C630" i="30"/>
  <c r="C631" i="30"/>
  <c r="C632" i="30"/>
  <c r="C633" i="30"/>
  <c r="C634" i="30"/>
  <c r="C635" i="30"/>
  <c r="C636" i="30"/>
  <c r="C637" i="30"/>
  <c r="C638" i="30"/>
  <c r="C639" i="30"/>
  <c r="C640" i="30"/>
  <c r="C641" i="30"/>
  <c r="C642" i="30"/>
  <c r="C643" i="30"/>
  <c r="C644" i="30"/>
  <c r="C645" i="30"/>
  <c r="C646" i="30"/>
  <c r="C647" i="30"/>
  <c r="C648" i="30"/>
  <c r="C649" i="30"/>
  <c r="C650" i="30"/>
  <c r="C651" i="30"/>
  <c r="C652" i="30"/>
  <c r="C653" i="30"/>
  <c r="C654" i="30"/>
  <c r="C655" i="30"/>
  <c r="C656" i="30"/>
  <c r="C657" i="30"/>
  <c r="C658" i="30"/>
  <c r="C659" i="30"/>
  <c r="C660" i="30"/>
  <c r="C661" i="30"/>
  <c r="C662" i="30"/>
  <c r="C663" i="30"/>
  <c r="C664" i="30"/>
  <c r="C665" i="30"/>
  <c r="C666" i="30"/>
  <c r="C667" i="30"/>
  <c r="C668" i="30"/>
  <c r="C669" i="30"/>
  <c r="C670" i="30"/>
  <c r="C671" i="30"/>
  <c r="C672" i="30"/>
  <c r="C673" i="30"/>
  <c r="C674" i="30"/>
  <c r="C675" i="30"/>
  <c r="C676" i="30"/>
  <c r="C677" i="30"/>
  <c r="C678" i="30"/>
  <c r="C679" i="30"/>
  <c r="C680" i="30"/>
  <c r="C681" i="30"/>
  <c r="C682" i="30"/>
  <c r="C683" i="30"/>
  <c r="C684" i="30"/>
  <c r="C685" i="30"/>
  <c r="C686" i="30"/>
  <c r="C687" i="30"/>
  <c r="C688" i="30"/>
  <c r="C689" i="30"/>
  <c r="C690" i="30"/>
  <c r="C691" i="30"/>
  <c r="C692" i="30"/>
  <c r="C693" i="30"/>
  <c r="C694" i="30"/>
  <c r="C695" i="30"/>
  <c r="C696" i="30"/>
  <c r="C697" i="30"/>
  <c r="C698" i="30"/>
  <c r="C699" i="30"/>
  <c r="C700" i="30"/>
  <c r="C701" i="30"/>
  <c r="C702" i="30"/>
  <c r="C703" i="30"/>
  <c r="C704" i="30"/>
  <c r="C705" i="30"/>
  <c r="C706" i="30"/>
  <c r="C707" i="30"/>
  <c r="C708" i="30"/>
  <c r="C709" i="30"/>
  <c r="C710" i="30"/>
  <c r="C711" i="30"/>
  <c r="C712" i="30"/>
  <c r="C713" i="30"/>
  <c r="C714" i="30"/>
  <c r="C715" i="30"/>
  <c r="C716" i="30"/>
  <c r="C717" i="30"/>
  <c r="C718" i="30"/>
  <c r="C719" i="30"/>
  <c r="C720" i="30"/>
  <c r="C721" i="30"/>
  <c r="C722" i="30"/>
  <c r="C723" i="30"/>
  <c r="C724" i="30"/>
  <c r="C725" i="30"/>
  <c r="C726" i="30"/>
  <c r="C727" i="30"/>
  <c r="C728" i="30"/>
  <c r="C729" i="30"/>
  <c r="C730" i="30"/>
  <c r="C731" i="30"/>
  <c r="C732" i="30"/>
  <c r="C733" i="30"/>
  <c r="C734" i="30"/>
  <c r="C735" i="30"/>
  <c r="C736" i="30"/>
  <c r="C737" i="30"/>
  <c r="C738" i="30"/>
  <c r="C739" i="30"/>
  <c r="C740" i="30"/>
  <c r="C741" i="30"/>
  <c r="C742" i="30"/>
  <c r="C743" i="30"/>
  <c r="C744" i="30"/>
  <c r="C745" i="30"/>
  <c r="C746" i="30"/>
  <c r="C747" i="30"/>
  <c r="C748" i="30"/>
  <c r="C749" i="30"/>
  <c r="C750" i="30"/>
  <c r="C751" i="30"/>
  <c r="C752" i="30"/>
  <c r="C753" i="30"/>
  <c r="C754" i="30"/>
  <c r="C755" i="30"/>
  <c r="C756" i="30"/>
  <c r="C757" i="30"/>
  <c r="C758" i="30"/>
  <c r="C759" i="30"/>
  <c r="C760" i="30"/>
  <c r="C761" i="30"/>
  <c r="C762" i="30"/>
  <c r="C763" i="30"/>
  <c r="C764" i="30"/>
  <c r="C765" i="30"/>
  <c r="C766" i="30"/>
  <c r="C767" i="30"/>
  <c r="C768" i="30"/>
  <c r="C769" i="30"/>
  <c r="C770" i="30"/>
  <c r="C771" i="30"/>
  <c r="C772" i="30"/>
  <c r="C773" i="30"/>
  <c r="C774" i="30"/>
  <c r="C775" i="30"/>
  <c r="C776" i="30"/>
  <c r="C777" i="30"/>
  <c r="C778" i="30"/>
  <c r="C779" i="30"/>
  <c r="C780" i="30"/>
  <c r="C781" i="30"/>
  <c r="C782" i="30"/>
  <c r="C783" i="30"/>
  <c r="C784" i="30"/>
  <c r="C785" i="30"/>
  <c r="C786" i="30"/>
  <c r="C787" i="30"/>
  <c r="C788" i="30"/>
  <c r="C789" i="30"/>
  <c r="C790" i="30"/>
  <c r="C791" i="30"/>
  <c r="C792" i="30"/>
  <c r="C793" i="30"/>
  <c r="C794" i="30"/>
  <c r="C795" i="30"/>
  <c r="C796" i="30"/>
  <c r="C797" i="30"/>
  <c r="C798" i="30"/>
  <c r="C799" i="30"/>
  <c r="C800" i="30"/>
  <c r="C801" i="30"/>
  <c r="C802" i="30"/>
  <c r="C803" i="30"/>
  <c r="C804" i="30"/>
  <c r="C805" i="30"/>
  <c r="C806" i="30"/>
  <c r="C807" i="30"/>
  <c r="C808" i="30"/>
  <c r="C809" i="30"/>
  <c r="C810" i="30"/>
  <c r="C811" i="30"/>
  <c r="C812" i="30"/>
  <c r="C813" i="30"/>
  <c r="C814" i="30"/>
  <c r="C815" i="30"/>
  <c r="C816" i="30"/>
  <c r="C817" i="30"/>
  <c r="C818" i="30"/>
  <c r="C819" i="30"/>
  <c r="C820" i="30"/>
  <c r="C821" i="30"/>
  <c r="C822" i="30"/>
  <c r="C823" i="30"/>
  <c r="C824" i="30"/>
  <c r="C825" i="30"/>
  <c r="C826" i="30"/>
  <c r="C827" i="30"/>
  <c r="C828" i="30"/>
  <c r="C829" i="30"/>
  <c r="C830" i="30"/>
  <c r="C831" i="30"/>
  <c r="C832" i="30"/>
  <c r="C833" i="30"/>
  <c r="C834" i="30"/>
  <c r="C835" i="30"/>
  <c r="C836" i="30"/>
  <c r="C837" i="30"/>
  <c r="C838" i="30"/>
  <c r="C839" i="30"/>
  <c r="C840" i="30"/>
  <c r="C841" i="30"/>
  <c r="C842" i="30"/>
  <c r="C843" i="30"/>
  <c r="C844" i="30"/>
  <c r="C845" i="30"/>
  <c r="C846" i="30"/>
  <c r="C847" i="30"/>
  <c r="C848" i="30"/>
  <c r="C849" i="30"/>
  <c r="C850" i="30"/>
  <c r="C851" i="30"/>
  <c r="C852" i="30"/>
  <c r="C853" i="30"/>
  <c r="C854" i="30"/>
  <c r="C855" i="30"/>
  <c r="C856" i="30"/>
  <c r="C857" i="30"/>
  <c r="C858" i="30"/>
  <c r="C859" i="30"/>
  <c r="C860" i="30"/>
  <c r="C861" i="30"/>
  <c r="C862" i="30"/>
  <c r="C863" i="30"/>
  <c r="C864" i="30"/>
  <c r="C865" i="30"/>
  <c r="C866" i="30"/>
  <c r="C867" i="30"/>
  <c r="C868" i="30"/>
  <c r="C869" i="30"/>
  <c r="C870" i="30"/>
  <c r="C871" i="30"/>
  <c r="C872" i="30"/>
  <c r="C873" i="30"/>
  <c r="C874" i="30"/>
  <c r="C875" i="30"/>
  <c r="C876" i="30"/>
  <c r="C877" i="30"/>
  <c r="C878" i="30"/>
  <c r="C879" i="30"/>
  <c r="C880" i="30"/>
  <c r="C881" i="30"/>
  <c r="C882" i="30"/>
  <c r="C883" i="30"/>
  <c r="C884" i="30"/>
  <c r="C885" i="30"/>
  <c r="C886" i="30"/>
  <c r="C887" i="30"/>
  <c r="C888" i="30"/>
  <c r="C889" i="30"/>
  <c r="C890" i="30"/>
  <c r="C891" i="30"/>
  <c r="C892" i="30"/>
  <c r="C893" i="30"/>
  <c r="C894" i="30"/>
  <c r="C895" i="30"/>
  <c r="C896" i="30"/>
  <c r="C897" i="30"/>
  <c r="C898" i="30"/>
  <c r="C899" i="30"/>
  <c r="C900" i="30"/>
  <c r="C901" i="30"/>
  <c r="C902" i="30"/>
  <c r="C903" i="30"/>
  <c r="C904" i="30"/>
  <c r="C905" i="30"/>
  <c r="C906" i="30"/>
  <c r="C907" i="30"/>
  <c r="C908" i="30"/>
  <c r="C909" i="30"/>
  <c r="C910" i="30"/>
  <c r="C911" i="30"/>
  <c r="C912" i="30"/>
  <c r="C913" i="30"/>
  <c r="C914" i="30"/>
  <c r="C915" i="30"/>
  <c r="C916" i="30"/>
  <c r="C917" i="30"/>
  <c r="C918" i="30"/>
  <c r="C919" i="30"/>
  <c r="C920" i="30"/>
  <c r="C921" i="30"/>
  <c r="C922" i="30"/>
  <c r="C923" i="30"/>
  <c r="C924" i="30"/>
  <c r="C925" i="30"/>
  <c r="C926" i="30"/>
  <c r="C927" i="30"/>
  <c r="C928" i="30"/>
  <c r="C929" i="30"/>
  <c r="C930" i="30"/>
  <c r="C931" i="30"/>
  <c r="C932" i="30"/>
  <c r="C933" i="30"/>
  <c r="C934" i="30"/>
  <c r="C935" i="30"/>
  <c r="C936" i="30"/>
  <c r="C937" i="30"/>
  <c r="C938" i="30"/>
  <c r="C939" i="30"/>
  <c r="C940" i="30"/>
  <c r="C941" i="30"/>
  <c r="C942" i="30"/>
  <c r="C943" i="30"/>
  <c r="C944" i="30"/>
  <c r="C945" i="30"/>
  <c r="C946" i="30"/>
  <c r="C947" i="30"/>
  <c r="C948" i="30"/>
  <c r="C949" i="30"/>
  <c r="C950" i="30"/>
  <c r="C951" i="30"/>
  <c r="C952" i="30"/>
  <c r="C953" i="30"/>
  <c r="C954" i="30"/>
  <c r="C955" i="30"/>
  <c r="C956" i="30"/>
  <c r="C957" i="30"/>
  <c r="C958" i="30"/>
  <c r="C959" i="30"/>
  <c r="C960" i="30"/>
  <c r="C961" i="30"/>
  <c r="C962" i="30"/>
  <c r="C963" i="30"/>
  <c r="C964" i="30"/>
  <c r="C965" i="30"/>
  <c r="C966" i="30"/>
  <c r="C967" i="30"/>
  <c r="C968" i="30"/>
  <c r="C969" i="30"/>
  <c r="C970" i="30"/>
  <c r="C971" i="30"/>
  <c r="C972" i="30"/>
  <c r="C973" i="30"/>
  <c r="C974" i="30"/>
  <c r="C975" i="30"/>
  <c r="C976" i="30"/>
  <c r="C977" i="30"/>
  <c r="C978" i="30"/>
  <c r="C979" i="30"/>
  <c r="C980" i="30"/>
  <c r="C981" i="30"/>
  <c r="C982" i="30"/>
  <c r="C983" i="30"/>
  <c r="C984" i="30"/>
  <c r="C985" i="30"/>
  <c r="C986" i="30"/>
  <c r="C987" i="30"/>
  <c r="C988" i="30"/>
  <c r="C989" i="30"/>
  <c r="C990" i="30"/>
  <c r="C991" i="30"/>
  <c r="C992" i="30"/>
  <c r="C993" i="30"/>
  <c r="C994" i="30"/>
  <c r="C995" i="30"/>
  <c r="C996" i="30"/>
  <c r="C997" i="30"/>
  <c r="C998" i="30"/>
  <c r="C999" i="30"/>
  <c r="C1000" i="30"/>
  <c r="C1001" i="30"/>
  <c r="C1002" i="30"/>
  <c r="C1003" i="30"/>
  <c r="C1004" i="30"/>
  <c r="C1005" i="30"/>
  <c r="C1006" i="30"/>
  <c r="C1007" i="30"/>
  <c r="C1008" i="30"/>
  <c r="C1009" i="30"/>
  <c r="C1010" i="30"/>
  <c r="C1011" i="30"/>
  <c r="C1012" i="30"/>
  <c r="C1013" i="30"/>
  <c r="C1014" i="30"/>
  <c r="C1015" i="30"/>
  <c r="C1016" i="30"/>
  <c r="C1017" i="30"/>
  <c r="C1018" i="30"/>
  <c r="C1019" i="30"/>
  <c r="C1020" i="30"/>
  <c r="C1021" i="30"/>
  <c r="C1022" i="30"/>
  <c r="C1023" i="30"/>
  <c r="C1024" i="30"/>
  <c r="C1025" i="30"/>
  <c r="C1026" i="30"/>
  <c r="C1027" i="30"/>
  <c r="C1028" i="30"/>
  <c r="C1029" i="30"/>
  <c r="C1030" i="30"/>
  <c r="C1031" i="30"/>
  <c r="C1032" i="30"/>
  <c r="C1033" i="30"/>
  <c r="C1034" i="30"/>
  <c r="C1035" i="30"/>
  <c r="C1036" i="30"/>
  <c r="C1037" i="30"/>
  <c r="C1038" i="30"/>
  <c r="C1039" i="30"/>
  <c r="C1040" i="30"/>
  <c r="C1041" i="30"/>
  <c r="C1042" i="30"/>
  <c r="C1043" i="30"/>
  <c r="C1044" i="30"/>
  <c r="C1045" i="30"/>
  <c r="C1046" i="30"/>
  <c r="C1047" i="30"/>
  <c r="C1048" i="30"/>
  <c r="C1049" i="30"/>
  <c r="C1050" i="30"/>
  <c r="C1051" i="30"/>
  <c r="C1052" i="30"/>
  <c r="C1053" i="30"/>
  <c r="C1054" i="30"/>
  <c r="C1055" i="30"/>
  <c r="C1056" i="30"/>
  <c r="C1057" i="30"/>
  <c r="C1058" i="30"/>
  <c r="C1059" i="30"/>
  <c r="C1060" i="30"/>
  <c r="C1061" i="30"/>
  <c r="C1062" i="30"/>
  <c r="C1063" i="30"/>
  <c r="C1064" i="30"/>
  <c r="C1065" i="30"/>
  <c r="C1066" i="30"/>
  <c r="C1067" i="30"/>
  <c r="C1068" i="30"/>
  <c r="C1069" i="30"/>
  <c r="C1070" i="30"/>
  <c r="C1071" i="30"/>
  <c r="C1072" i="30"/>
  <c r="C1073" i="30"/>
  <c r="C1074" i="30"/>
  <c r="C1075" i="30"/>
  <c r="C1076" i="30"/>
  <c r="C1077" i="30"/>
  <c r="C1078" i="30"/>
  <c r="C1079" i="30"/>
  <c r="C1080" i="30"/>
  <c r="C1081" i="30"/>
  <c r="C1082" i="30"/>
  <c r="C1083" i="30"/>
  <c r="C1084" i="30"/>
  <c r="C1085" i="30"/>
  <c r="C1086" i="30"/>
  <c r="C1087" i="30"/>
  <c r="C1088" i="30"/>
  <c r="C1089" i="30"/>
  <c r="C1090" i="30"/>
  <c r="C1091" i="30"/>
  <c r="C1092" i="30"/>
  <c r="C1093" i="30"/>
  <c r="C1094" i="30"/>
  <c r="C1095" i="30"/>
  <c r="C1096" i="30"/>
  <c r="C1097" i="30"/>
  <c r="C1098" i="30"/>
  <c r="C1099" i="30"/>
  <c r="C1100" i="30"/>
  <c r="C1101" i="30"/>
  <c r="C1102" i="30"/>
  <c r="C1103" i="30"/>
  <c r="C1104" i="30"/>
  <c r="C1105" i="30"/>
  <c r="C1106" i="30"/>
  <c r="C1107" i="30"/>
  <c r="C1108" i="30"/>
  <c r="C1109" i="30"/>
  <c r="C1110" i="30"/>
  <c r="C1111" i="30"/>
  <c r="C1112" i="30"/>
  <c r="C1113" i="30"/>
  <c r="C1114" i="30"/>
  <c r="C1115" i="30"/>
  <c r="C1116" i="30"/>
  <c r="C1117" i="30"/>
  <c r="C1118" i="30"/>
  <c r="C1119" i="30"/>
  <c r="C1120" i="30"/>
  <c r="C1121" i="30"/>
  <c r="C1122" i="30"/>
  <c r="C1123" i="30"/>
  <c r="C1124" i="30"/>
  <c r="C1125" i="30"/>
  <c r="C1126" i="30"/>
  <c r="C1127" i="30"/>
  <c r="C1128" i="30"/>
  <c r="C1129" i="30"/>
  <c r="C1130" i="30"/>
  <c r="C1131" i="30"/>
  <c r="C1132" i="30"/>
  <c r="C1133" i="30"/>
  <c r="C1134" i="30"/>
  <c r="C1135" i="30"/>
  <c r="C1136" i="30"/>
  <c r="C1137" i="30"/>
  <c r="C1138" i="30"/>
  <c r="C1139" i="30"/>
  <c r="C1140" i="30"/>
  <c r="C1141" i="30"/>
  <c r="C1142" i="30"/>
  <c r="C1143" i="30"/>
  <c r="C1144" i="30"/>
  <c r="C1145" i="30"/>
  <c r="C1146" i="30"/>
  <c r="C1147" i="30"/>
  <c r="C1148" i="30"/>
  <c r="C1149" i="30"/>
  <c r="C1150" i="30"/>
  <c r="C1151" i="30"/>
  <c r="C1152" i="30"/>
  <c r="C1153" i="30"/>
  <c r="C1154" i="30"/>
  <c r="C1155" i="30"/>
  <c r="C1156" i="30"/>
  <c r="C1157" i="30"/>
  <c r="C1158" i="30"/>
  <c r="C1159" i="30"/>
  <c r="C1160" i="30"/>
  <c r="C1161" i="30"/>
  <c r="C1162" i="30"/>
  <c r="C1163" i="30"/>
  <c r="C1164" i="30"/>
  <c r="C1165" i="30"/>
  <c r="C1166" i="30"/>
  <c r="C1167" i="30"/>
  <c r="C1168" i="30"/>
  <c r="C1169" i="30"/>
  <c r="C1170" i="30"/>
  <c r="C1171" i="30"/>
  <c r="C1172" i="30"/>
  <c r="C1173" i="30"/>
  <c r="C1174" i="30"/>
  <c r="C1175" i="30"/>
  <c r="C1176" i="30"/>
  <c r="C1177" i="30"/>
  <c r="C1178" i="30"/>
  <c r="C1179" i="30"/>
  <c r="C1180" i="30"/>
  <c r="C1181" i="30"/>
  <c r="C1182" i="30"/>
  <c r="C1183" i="30"/>
  <c r="C1184" i="30"/>
  <c r="C1185" i="30"/>
  <c r="C1186" i="30"/>
  <c r="C1187" i="30"/>
  <c r="C1188" i="30"/>
  <c r="C1189" i="30"/>
  <c r="C1190" i="30"/>
  <c r="C1191" i="30"/>
  <c r="C1192" i="30"/>
  <c r="C1193" i="30"/>
  <c r="C1194" i="30"/>
  <c r="C1195" i="30"/>
  <c r="C1196" i="30"/>
  <c r="C1197" i="30"/>
  <c r="C1198" i="30"/>
  <c r="C1199" i="30"/>
  <c r="C1200" i="30"/>
  <c r="C1201" i="30"/>
  <c r="C1202" i="30"/>
  <c r="C1203" i="30"/>
  <c r="C1204" i="30"/>
  <c r="C1205" i="30"/>
  <c r="C1206" i="30"/>
  <c r="C1207" i="30"/>
  <c r="C1208" i="30"/>
  <c r="C1209" i="30"/>
  <c r="C1210" i="30"/>
  <c r="C1211" i="30"/>
  <c r="C1212" i="30"/>
  <c r="C1213" i="30"/>
  <c r="C1214" i="30"/>
  <c r="C1215" i="30"/>
  <c r="C1216" i="30"/>
  <c r="C1217" i="30"/>
  <c r="C1218" i="30"/>
  <c r="C1219" i="30"/>
  <c r="C1220" i="30"/>
  <c r="C1221" i="30"/>
  <c r="C1222" i="30"/>
  <c r="C1223" i="30"/>
  <c r="C1224" i="30"/>
  <c r="C1225" i="30"/>
  <c r="C1226" i="30"/>
  <c r="C1227" i="30"/>
  <c r="C1228" i="30"/>
  <c r="C1229" i="30"/>
  <c r="C1230" i="30"/>
  <c r="C1231" i="30"/>
  <c r="C1232" i="30"/>
  <c r="C1233" i="30"/>
  <c r="C1234" i="30"/>
  <c r="C1235" i="30"/>
  <c r="C1236" i="30"/>
  <c r="C1237" i="30"/>
  <c r="C1238" i="30"/>
  <c r="C1239" i="30"/>
  <c r="C1240" i="30"/>
  <c r="C1241" i="30"/>
  <c r="C1242" i="30"/>
  <c r="C1243" i="30"/>
  <c r="C1244" i="30"/>
  <c r="C1245" i="30"/>
  <c r="C1246" i="30"/>
  <c r="C1247" i="30"/>
  <c r="C1248" i="30"/>
  <c r="C1249" i="30"/>
  <c r="C1250" i="30"/>
  <c r="C1251" i="30"/>
  <c r="C1252" i="30"/>
  <c r="C1253" i="30"/>
  <c r="C1254" i="30"/>
  <c r="C1255" i="30"/>
  <c r="C1256" i="30"/>
  <c r="C1257" i="30"/>
  <c r="C1258" i="30"/>
  <c r="C1259" i="30"/>
  <c r="C1260" i="30"/>
  <c r="C1261" i="30"/>
  <c r="C1262" i="30"/>
  <c r="C1263" i="30"/>
  <c r="C1264" i="30"/>
  <c r="C1265" i="30"/>
  <c r="C1266" i="30"/>
  <c r="C1267" i="30"/>
  <c r="C1268" i="30"/>
  <c r="C1269" i="30"/>
  <c r="C1270" i="30"/>
  <c r="C1271" i="30"/>
  <c r="C1272" i="30"/>
  <c r="C1273" i="30"/>
  <c r="C1274" i="30"/>
  <c r="C1275" i="30"/>
  <c r="C1276" i="30"/>
  <c r="C1277" i="30"/>
  <c r="C1278" i="30"/>
  <c r="C1279" i="30"/>
  <c r="C1280" i="30"/>
  <c r="C1281" i="30"/>
  <c r="C1282" i="30"/>
  <c r="C1283" i="30"/>
  <c r="C1284" i="30"/>
  <c r="C1285" i="30"/>
  <c r="C1286" i="30"/>
  <c r="C1287" i="30"/>
  <c r="C1288" i="30"/>
  <c r="C1289" i="30"/>
  <c r="C1290" i="30"/>
  <c r="C1291" i="30"/>
  <c r="C1292" i="30"/>
  <c r="C1293" i="30"/>
  <c r="C1294" i="30"/>
  <c r="C1295" i="30"/>
  <c r="C1296" i="30"/>
  <c r="C1297" i="30"/>
  <c r="C1298" i="30"/>
  <c r="C1299" i="30"/>
  <c r="C1300" i="30"/>
  <c r="C1301" i="30"/>
  <c r="C1302" i="30"/>
  <c r="C1303" i="30"/>
  <c r="C1304" i="30"/>
  <c r="C1305" i="30"/>
  <c r="C1306" i="30"/>
  <c r="C1307" i="30"/>
  <c r="C1308" i="30"/>
  <c r="C1309" i="30"/>
  <c r="C1310" i="30"/>
  <c r="C1311" i="30"/>
  <c r="C1312" i="30"/>
  <c r="C1313" i="30"/>
  <c r="C1314" i="30"/>
  <c r="C1315" i="30"/>
  <c r="C1316" i="30"/>
  <c r="C1317" i="30"/>
  <c r="C1318" i="30"/>
  <c r="C1319" i="30"/>
  <c r="C1320" i="30"/>
  <c r="C1321" i="30"/>
  <c r="C1322" i="30"/>
  <c r="C1323" i="30"/>
  <c r="C1324" i="30"/>
  <c r="C1325" i="30"/>
  <c r="C1326" i="30"/>
  <c r="C1327" i="30"/>
  <c r="C1328" i="30"/>
  <c r="C1329" i="30"/>
  <c r="C1330" i="30"/>
  <c r="C1331" i="30"/>
  <c r="C1332" i="30"/>
  <c r="C1333" i="30"/>
  <c r="C1334" i="30"/>
  <c r="C1335" i="30"/>
  <c r="C1336" i="30"/>
  <c r="C1337" i="30"/>
  <c r="C1338" i="30"/>
  <c r="C1339" i="30"/>
  <c r="C1340" i="30"/>
  <c r="C1341" i="30"/>
  <c r="C1342" i="30"/>
  <c r="C1343" i="30"/>
  <c r="C1344" i="30"/>
  <c r="C1345" i="30"/>
  <c r="C1346" i="30"/>
  <c r="C1347" i="30"/>
  <c r="C1348" i="30"/>
  <c r="C1349" i="30"/>
  <c r="C1350" i="30"/>
  <c r="C1351" i="30"/>
  <c r="C1352" i="30"/>
  <c r="C1353" i="30"/>
  <c r="C1354" i="30"/>
  <c r="C1355" i="30"/>
  <c r="C1356" i="30"/>
  <c r="C1357" i="30"/>
  <c r="C1358" i="30"/>
  <c r="C1359" i="30"/>
  <c r="C1360" i="30"/>
  <c r="C1361" i="30"/>
  <c r="C1362" i="30"/>
  <c r="C1363" i="30"/>
  <c r="C1364" i="30"/>
  <c r="C1365" i="30"/>
  <c r="C1366" i="30"/>
  <c r="C1367" i="30"/>
  <c r="C1368" i="30"/>
  <c r="C1369" i="30"/>
  <c r="C1370" i="30"/>
  <c r="C1371" i="30"/>
  <c r="C1372" i="30"/>
  <c r="C1373" i="30"/>
  <c r="C1374" i="30"/>
  <c r="C1375" i="30"/>
  <c r="C1376" i="30"/>
  <c r="C1377" i="30"/>
  <c r="C1378" i="30"/>
  <c r="C1379" i="30"/>
  <c r="C1380" i="30"/>
  <c r="C1381" i="30"/>
  <c r="C1382" i="30"/>
  <c r="C1383" i="30"/>
  <c r="C1384" i="30"/>
  <c r="C1385" i="30"/>
  <c r="C1386" i="30"/>
  <c r="C1387" i="30"/>
  <c r="C1388" i="30"/>
  <c r="C1389" i="30"/>
  <c r="C1390" i="30"/>
  <c r="C1391" i="30"/>
  <c r="C1392" i="30"/>
  <c r="C1393" i="30"/>
  <c r="C1394" i="30"/>
  <c r="C1395" i="30"/>
  <c r="C1396" i="30"/>
  <c r="C1397" i="30"/>
  <c r="C1398" i="30"/>
  <c r="C1399" i="30"/>
  <c r="C1400" i="30"/>
  <c r="C1401" i="30"/>
  <c r="C1402" i="30"/>
  <c r="C1403" i="30"/>
  <c r="C1404" i="30"/>
  <c r="C1405" i="30"/>
  <c r="C1406" i="30"/>
  <c r="C1407" i="30"/>
  <c r="C1408" i="30"/>
  <c r="C1409" i="30"/>
  <c r="C1410" i="30"/>
  <c r="C1411" i="30"/>
  <c r="C1412" i="30"/>
  <c r="C1413" i="30"/>
  <c r="C1414" i="30"/>
  <c r="C1415" i="30"/>
  <c r="C1416" i="30"/>
  <c r="C1417" i="30"/>
  <c r="C1418" i="30"/>
  <c r="C1419" i="30"/>
  <c r="C1420" i="30"/>
  <c r="C1421" i="30"/>
  <c r="C1422" i="30"/>
  <c r="C1423" i="30"/>
  <c r="C1424" i="30"/>
  <c r="C1425" i="30"/>
  <c r="C1426" i="30"/>
  <c r="C1427" i="30"/>
  <c r="C1428" i="30"/>
  <c r="C1429" i="30"/>
  <c r="C1430" i="30"/>
  <c r="C1431" i="30"/>
  <c r="C1432" i="30"/>
  <c r="C1433" i="30"/>
  <c r="C1434" i="30"/>
  <c r="C1435" i="30"/>
  <c r="C1436" i="30"/>
  <c r="C1437" i="30"/>
  <c r="C1438" i="30"/>
  <c r="C1439" i="30"/>
  <c r="C1440" i="30"/>
  <c r="C1441" i="30"/>
  <c r="C1442" i="30"/>
  <c r="C1443" i="30"/>
  <c r="C1444" i="30"/>
  <c r="C1445" i="30"/>
  <c r="C1446" i="30"/>
  <c r="C1447" i="30"/>
  <c r="C1448" i="30"/>
  <c r="C1449" i="30"/>
  <c r="C1450" i="30"/>
  <c r="C1451" i="30"/>
  <c r="C1452" i="30"/>
  <c r="C1453" i="30"/>
  <c r="C1454" i="30"/>
  <c r="C1455" i="30"/>
  <c r="C1456" i="30"/>
  <c r="C1457" i="30"/>
  <c r="C1458" i="30"/>
  <c r="C1459" i="30"/>
  <c r="C1460" i="30"/>
  <c r="C1461" i="30"/>
  <c r="C1462" i="30"/>
  <c r="C1463" i="30"/>
  <c r="C1464" i="30"/>
  <c r="C1465" i="30"/>
  <c r="C1466" i="30"/>
  <c r="C1467" i="30"/>
  <c r="C1468" i="30"/>
  <c r="C1469" i="30"/>
  <c r="C1470" i="30"/>
  <c r="C1471" i="30"/>
  <c r="C1472" i="30"/>
  <c r="C1473" i="30"/>
  <c r="C1474" i="30"/>
  <c r="C1475" i="30"/>
  <c r="C1476" i="30"/>
  <c r="C1477" i="30"/>
  <c r="C1478" i="30"/>
  <c r="C1479" i="30"/>
  <c r="C1480" i="30"/>
  <c r="C1481" i="30"/>
  <c r="C1482" i="30"/>
  <c r="C1483" i="30"/>
  <c r="C1484" i="30"/>
  <c r="C1485" i="30"/>
  <c r="C1486" i="30"/>
  <c r="C1487" i="30"/>
  <c r="C1488" i="30"/>
  <c r="C1489" i="30"/>
  <c r="C1490" i="30"/>
  <c r="C1491" i="30"/>
  <c r="C1492" i="30"/>
  <c r="C1493" i="30"/>
  <c r="C1494" i="30"/>
  <c r="C1495" i="30"/>
  <c r="C1496" i="30"/>
  <c r="C1497" i="30"/>
  <c r="C1498" i="30"/>
  <c r="C1499" i="30"/>
  <c r="C1500" i="30"/>
  <c r="C1501" i="30"/>
  <c r="C1502" i="30"/>
  <c r="C1503" i="30"/>
  <c r="C1504" i="30"/>
  <c r="C1505" i="30"/>
  <c r="C1506" i="30"/>
  <c r="C1507" i="30"/>
  <c r="C1508" i="30"/>
  <c r="C1509" i="30"/>
  <c r="C1510" i="30"/>
  <c r="C1511" i="30"/>
  <c r="C1512" i="30"/>
  <c r="C1513" i="30"/>
  <c r="C1514" i="30"/>
  <c r="C1515" i="30"/>
  <c r="C1516" i="30"/>
  <c r="C1517" i="30"/>
  <c r="C1518" i="30"/>
  <c r="C1519" i="30"/>
  <c r="C1520" i="30"/>
  <c r="C1521" i="30"/>
  <c r="C1522" i="30"/>
  <c r="C1523" i="30"/>
  <c r="C1524" i="30"/>
  <c r="C1525" i="30"/>
  <c r="C1526" i="30"/>
  <c r="C1527" i="30"/>
  <c r="C1528" i="30"/>
  <c r="C1529" i="30"/>
  <c r="C1530" i="30"/>
  <c r="C1531" i="30"/>
  <c r="C1532" i="30"/>
  <c r="C1533" i="30"/>
  <c r="C1534" i="30"/>
  <c r="C1535" i="30"/>
  <c r="C1536" i="30"/>
  <c r="C1537" i="30"/>
  <c r="C1538" i="30"/>
  <c r="C1539" i="30"/>
  <c r="C1540" i="30"/>
  <c r="C1541" i="30"/>
  <c r="C1542" i="30"/>
  <c r="C1543" i="30"/>
  <c r="C1544" i="30"/>
  <c r="C1545" i="30"/>
  <c r="C1546" i="30"/>
  <c r="C1547" i="30"/>
  <c r="C1548" i="30"/>
  <c r="C1549" i="30"/>
  <c r="C1550" i="30"/>
  <c r="C1551" i="30"/>
  <c r="C1552" i="30"/>
  <c r="C1553" i="30"/>
  <c r="C1554" i="30"/>
  <c r="C1555" i="30"/>
  <c r="C1556" i="30"/>
  <c r="C1557" i="30"/>
  <c r="C1558" i="30"/>
  <c r="C1559" i="30"/>
  <c r="C1560" i="30"/>
  <c r="C1561" i="30"/>
  <c r="C1562" i="30"/>
  <c r="C1563" i="30"/>
  <c r="C1564" i="30"/>
  <c r="C1565" i="30"/>
  <c r="C1566" i="30"/>
  <c r="C1567" i="30"/>
  <c r="C1568" i="30"/>
  <c r="C1569" i="30"/>
  <c r="C1570" i="30"/>
  <c r="C1571" i="30"/>
  <c r="C1572" i="30"/>
  <c r="C1573" i="30"/>
  <c r="C1574" i="30"/>
  <c r="C1575" i="30"/>
  <c r="C1576" i="30"/>
  <c r="C1577" i="30"/>
  <c r="C1578" i="30"/>
  <c r="C1579" i="30"/>
  <c r="C1580" i="30"/>
  <c r="C1581" i="30"/>
  <c r="C1582" i="30"/>
  <c r="C1583" i="30"/>
  <c r="C1584" i="30"/>
  <c r="C1585" i="30"/>
  <c r="C1586" i="30"/>
  <c r="C1587" i="30"/>
  <c r="C1588" i="30"/>
  <c r="C1589" i="30"/>
  <c r="C1590" i="30"/>
  <c r="C1591" i="30"/>
  <c r="C1592" i="30"/>
  <c r="C1593" i="30"/>
  <c r="C1594" i="30"/>
  <c r="C1595" i="30"/>
  <c r="C1596" i="30"/>
  <c r="C1597" i="30"/>
  <c r="C1598" i="30"/>
  <c r="C1599" i="30"/>
  <c r="C1600" i="30"/>
  <c r="C1601" i="30"/>
  <c r="C1602" i="30"/>
  <c r="C1603" i="30"/>
  <c r="C1604" i="30"/>
  <c r="C1605" i="30"/>
  <c r="C1606" i="30"/>
  <c r="C1607" i="30"/>
  <c r="C1608" i="30"/>
  <c r="C1609" i="30"/>
  <c r="C1610" i="30"/>
  <c r="C1611" i="30"/>
  <c r="C1612" i="30"/>
  <c r="C1613" i="30"/>
  <c r="C1614" i="30"/>
  <c r="C1615" i="30"/>
  <c r="C1616" i="30"/>
  <c r="C1617" i="30"/>
  <c r="C1618" i="30"/>
  <c r="C1619" i="30"/>
  <c r="C1620" i="30"/>
  <c r="C1621" i="30"/>
  <c r="C1622" i="30"/>
  <c r="C1623" i="30"/>
  <c r="C1624" i="30"/>
  <c r="C1625" i="30"/>
  <c r="C1626" i="30"/>
  <c r="C1627" i="30"/>
  <c r="C1628" i="30"/>
  <c r="C1629" i="30"/>
  <c r="C1630" i="30"/>
  <c r="C1631" i="30"/>
  <c r="C1632" i="30"/>
  <c r="C1633" i="30"/>
  <c r="C1634" i="30"/>
  <c r="C1635" i="30"/>
  <c r="C1636" i="30"/>
  <c r="C1637" i="30"/>
  <c r="C1638" i="30"/>
  <c r="C1639" i="30"/>
  <c r="C1640" i="30"/>
  <c r="C1641" i="30"/>
  <c r="C1642" i="30"/>
  <c r="C1643" i="30"/>
  <c r="C1644" i="30"/>
  <c r="C1645" i="30"/>
  <c r="C1646" i="30"/>
  <c r="C1647" i="30"/>
  <c r="C1648" i="30"/>
  <c r="C1649" i="30"/>
  <c r="C1650" i="30"/>
  <c r="C1651" i="30"/>
  <c r="C1652" i="30"/>
  <c r="C1653" i="30"/>
  <c r="C1654" i="30"/>
  <c r="C1655" i="30"/>
  <c r="C1656" i="30"/>
  <c r="C1657" i="30"/>
  <c r="C1658" i="30"/>
  <c r="C1659" i="30"/>
  <c r="C1660" i="30"/>
  <c r="C1661" i="30"/>
  <c r="C1662" i="30"/>
  <c r="C1663" i="30"/>
  <c r="C1664" i="30"/>
  <c r="C1665" i="30"/>
  <c r="C1666" i="30"/>
  <c r="C1667" i="30"/>
  <c r="C1668" i="30"/>
  <c r="C1669" i="30"/>
  <c r="C1670" i="30"/>
  <c r="C1671" i="30"/>
  <c r="C1672" i="30"/>
  <c r="C1673" i="30"/>
  <c r="C1674" i="30"/>
  <c r="C1675" i="30"/>
  <c r="C1676" i="30"/>
  <c r="C1677" i="30"/>
  <c r="C1678" i="30"/>
  <c r="C1679" i="30"/>
  <c r="C1680" i="30"/>
  <c r="C1681" i="30"/>
  <c r="C1682" i="30"/>
  <c r="C1683" i="30"/>
  <c r="C1684" i="30"/>
  <c r="C1685" i="30"/>
  <c r="C1686" i="30"/>
  <c r="C1687" i="30"/>
  <c r="C1688" i="30"/>
  <c r="C1689" i="30"/>
  <c r="C1690" i="30"/>
  <c r="C1691" i="30"/>
  <c r="C1692" i="30"/>
  <c r="C1693" i="30"/>
  <c r="C1694" i="30"/>
  <c r="C1695" i="30"/>
  <c r="C1696" i="30"/>
  <c r="C1697" i="30"/>
  <c r="C1698" i="30"/>
  <c r="C1699" i="30"/>
  <c r="C1700" i="30"/>
  <c r="C1701" i="30"/>
  <c r="C1702" i="30"/>
  <c r="C1703" i="30"/>
  <c r="C1704" i="30"/>
  <c r="C1705" i="30"/>
  <c r="C1706" i="30"/>
  <c r="C1707" i="30"/>
  <c r="C1708" i="30"/>
  <c r="C1709" i="30"/>
  <c r="C1710" i="30"/>
  <c r="C1711" i="30"/>
  <c r="C1712" i="30"/>
  <c r="C1713" i="30"/>
  <c r="C1714" i="30"/>
  <c r="C1715" i="30"/>
  <c r="C1716" i="30"/>
  <c r="C1717" i="30"/>
  <c r="C1718" i="30"/>
  <c r="C1719" i="30"/>
  <c r="C1720" i="30"/>
  <c r="C1721" i="30"/>
  <c r="C1722" i="30"/>
  <c r="C1723" i="30"/>
  <c r="C1724" i="30"/>
  <c r="C1725" i="30"/>
  <c r="C1726" i="30"/>
  <c r="C1727" i="30"/>
  <c r="C1728" i="30"/>
  <c r="C1729" i="30"/>
  <c r="C1730" i="30"/>
  <c r="C1731" i="30"/>
  <c r="C1732" i="30"/>
  <c r="C1733" i="30"/>
  <c r="C1734" i="30"/>
  <c r="C1735" i="30"/>
  <c r="C1736" i="30"/>
  <c r="C1737" i="30"/>
  <c r="C1738" i="30"/>
  <c r="C1739" i="30"/>
  <c r="C1740" i="30"/>
  <c r="C1741" i="30"/>
  <c r="C1742" i="30"/>
  <c r="C1743" i="30"/>
  <c r="C1744" i="30"/>
  <c r="C1745" i="30"/>
  <c r="C1746" i="30"/>
  <c r="C1747" i="30"/>
  <c r="C1748" i="30"/>
  <c r="C1749" i="30"/>
  <c r="C1750" i="30"/>
  <c r="C1751" i="30"/>
  <c r="C1752" i="30"/>
  <c r="C1753" i="30"/>
  <c r="C1754" i="30"/>
  <c r="C1755" i="30"/>
  <c r="C1756" i="30"/>
  <c r="C1757" i="30"/>
  <c r="C1758" i="30"/>
  <c r="C1759" i="30"/>
  <c r="C1760" i="30"/>
  <c r="C1761" i="30"/>
  <c r="C1762" i="30"/>
  <c r="C1763" i="30"/>
  <c r="C1764" i="30"/>
  <c r="C1765" i="30"/>
  <c r="C1766" i="30"/>
  <c r="C1767" i="30"/>
  <c r="C1768" i="30"/>
  <c r="C1769" i="30"/>
  <c r="C1770" i="30"/>
  <c r="C1771" i="30"/>
  <c r="C1772" i="30"/>
  <c r="C1773" i="30"/>
  <c r="C1774" i="30"/>
  <c r="C1775" i="30"/>
  <c r="C1776" i="30"/>
  <c r="C1777" i="30"/>
  <c r="C1778" i="30"/>
  <c r="C1779" i="30"/>
  <c r="C1780" i="30"/>
  <c r="C1781" i="30"/>
  <c r="C1782" i="30"/>
  <c r="C1783" i="30"/>
  <c r="C1784" i="30"/>
  <c r="C1785" i="30"/>
  <c r="C1786" i="30"/>
  <c r="C1787" i="30"/>
  <c r="C1788" i="30"/>
  <c r="C1789" i="30"/>
  <c r="C1790" i="30"/>
  <c r="C1791" i="30"/>
  <c r="C1792" i="30"/>
  <c r="C1793" i="30"/>
  <c r="C1794" i="30"/>
  <c r="C1795" i="30"/>
  <c r="C1796" i="30"/>
  <c r="C1797" i="30"/>
  <c r="C1798" i="30"/>
  <c r="C1799" i="30"/>
  <c r="C1800" i="30"/>
  <c r="C1801" i="30"/>
  <c r="C1802" i="30"/>
  <c r="C1803" i="30"/>
  <c r="C1804" i="30"/>
  <c r="C1805" i="30"/>
  <c r="C1806" i="30"/>
  <c r="C1807" i="30"/>
  <c r="C1808" i="30"/>
  <c r="C1809" i="30"/>
  <c r="C1810" i="30"/>
  <c r="C1811" i="30"/>
  <c r="C1812" i="30"/>
  <c r="C1813" i="30"/>
  <c r="C1814" i="30"/>
  <c r="C1815" i="30"/>
  <c r="C1816" i="30"/>
  <c r="C1817" i="30"/>
  <c r="C1818" i="30"/>
  <c r="C1819" i="30"/>
  <c r="C1820" i="30"/>
  <c r="C1821" i="30"/>
  <c r="C1822" i="30"/>
  <c r="C1823" i="30"/>
  <c r="C1824" i="30"/>
  <c r="C1825" i="30"/>
  <c r="C1826" i="30"/>
  <c r="C1827" i="30"/>
  <c r="C1828" i="30"/>
  <c r="C1829" i="30"/>
  <c r="C1830" i="30"/>
  <c r="C1831" i="30"/>
  <c r="C1832" i="30"/>
  <c r="C1833" i="30"/>
  <c r="C1834" i="30"/>
  <c r="C1835" i="30"/>
  <c r="C1836" i="30"/>
  <c r="C1837" i="30"/>
  <c r="C1838" i="30"/>
  <c r="C1839" i="30"/>
  <c r="C1840" i="30"/>
  <c r="C1841" i="30"/>
  <c r="C1842" i="30"/>
  <c r="C1843" i="30"/>
  <c r="C1844" i="30"/>
  <c r="C1845" i="30"/>
  <c r="C1846" i="30"/>
  <c r="C1847" i="30"/>
  <c r="C1848" i="30"/>
  <c r="C1849" i="30"/>
  <c r="C1850" i="30"/>
  <c r="C1851" i="30"/>
  <c r="C1852" i="30"/>
  <c r="C1853" i="30"/>
  <c r="C1854" i="30"/>
  <c r="C1855" i="30"/>
  <c r="C1856" i="30"/>
  <c r="C1857" i="30"/>
  <c r="C1858" i="30"/>
  <c r="C1859" i="30"/>
  <c r="C1860" i="30"/>
  <c r="C1861" i="30"/>
  <c r="C1862" i="30"/>
  <c r="C1863" i="30"/>
  <c r="C1864" i="30"/>
  <c r="C1865" i="30"/>
  <c r="C1866" i="30"/>
  <c r="C1867" i="30"/>
  <c r="C1868" i="30"/>
  <c r="C1869" i="30"/>
  <c r="C1870" i="30"/>
  <c r="C1871" i="30"/>
  <c r="C1872" i="30"/>
  <c r="C1873" i="30"/>
  <c r="C1874" i="30"/>
  <c r="C1875" i="30"/>
  <c r="C1876" i="30"/>
  <c r="C1877" i="30"/>
  <c r="C1878" i="30"/>
  <c r="C1879" i="30"/>
  <c r="C1880" i="30"/>
  <c r="C1881" i="30"/>
  <c r="C1882" i="30"/>
  <c r="C1883" i="30"/>
  <c r="C1884" i="30"/>
  <c r="C1885" i="30"/>
  <c r="C1886" i="30"/>
  <c r="C1887" i="30"/>
  <c r="C1888" i="30"/>
  <c r="C1889" i="30"/>
  <c r="C1890" i="30"/>
  <c r="C1891" i="30"/>
  <c r="C1892" i="30"/>
  <c r="C1893" i="30"/>
  <c r="C1894" i="30"/>
  <c r="C1895" i="30"/>
  <c r="C1896" i="30"/>
  <c r="C1897" i="30"/>
  <c r="C1898" i="30"/>
  <c r="C1899" i="30"/>
  <c r="C1900" i="30"/>
  <c r="C1901" i="30"/>
  <c r="C1902" i="30"/>
  <c r="C1903" i="30"/>
  <c r="C1904" i="30"/>
  <c r="C1905" i="30"/>
  <c r="C1906" i="30"/>
  <c r="C1907" i="30"/>
  <c r="C1908" i="30"/>
  <c r="C1909" i="30"/>
  <c r="C1910" i="30"/>
  <c r="C1911" i="30"/>
  <c r="C1912" i="30"/>
  <c r="C1913" i="30"/>
  <c r="C1914" i="30"/>
  <c r="C1915" i="30"/>
  <c r="C1916" i="30"/>
  <c r="C1917" i="30"/>
  <c r="C1918" i="30"/>
  <c r="C1919" i="30"/>
  <c r="C1920" i="30"/>
  <c r="C1921" i="30"/>
  <c r="C1922" i="30"/>
  <c r="C1923" i="30"/>
  <c r="C1924" i="30"/>
  <c r="C1925" i="30"/>
  <c r="C1926" i="30"/>
  <c r="C1927" i="30"/>
  <c r="C1928" i="30"/>
  <c r="C1929" i="30"/>
  <c r="C1930" i="30"/>
  <c r="C1931" i="30"/>
  <c r="C1932" i="30"/>
  <c r="C1933" i="30"/>
  <c r="C1934" i="30"/>
  <c r="C1935" i="30"/>
  <c r="C1936" i="30"/>
  <c r="C1937" i="30"/>
  <c r="C1938" i="30"/>
  <c r="C1939" i="30"/>
  <c r="C1940" i="30"/>
  <c r="C1941" i="30"/>
  <c r="C1942" i="30"/>
  <c r="C1943" i="30"/>
  <c r="C1944" i="30"/>
  <c r="C1945" i="30"/>
  <c r="C1946" i="30"/>
  <c r="C1947" i="30"/>
  <c r="C1948" i="30"/>
  <c r="C1949" i="30"/>
  <c r="C1950" i="30"/>
  <c r="C1951" i="30"/>
  <c r="C1952" i="30"/>
  <c r="C1953" i="30"/>
  <c r="C1954" i="30"/>
  <c r="C1955" i="30"/>
  <c r="C1956" i="30"/>
  <c r="C1957" i="30"/>
  <c r="C1958" i="30"/>
  <c r="C1959" i="30"/>
  <c r="C1960" i="30"/>
  <c r="C1961" i="30"/>
  <c r="C1962" i="30"/>
  <c r="C1963" i="30"/>
  <c r="C1964" i="30"/>
  <c r="C1965" i="30"/>
  <c r="C1966" i="30"/>
  <c r="C1967" i="30"/>
  <c r="C1968" i="30"/>
  <c r="C1969" i="30"/>
  <c r="C1970" i="30"/>
  <c r="C1971" i="30"/>
  <c r="C1972" i="30"/>
  <c r="C1973" i="30"/>
  <c r="C1974" i="30"/>
  <c r="C1975" i="30"/>
  <c r="C1976" i="30"/>
  <c r="C1977" i="30"/>
  <c r="C1978" i="30"/>
  <c r="C1979" i="30"/>
  <c r="C1980" i="30"/>
  <c r="C1981" i="30"/>
  <c r="C1982" i="30"/>
  <c r="C1983" i="30"/>
  <c r="C1984" i="30"/>
  <c r="C1985" i="30"/>
  <c r="C1986" i="30"/>
  <c r="C1987" i="30"/>
  <c r="C1988" i="30"/>
  <c r="C1989" i="30"/>
  <c r="C1990" i="30"/>
  <c r="C1991" i="30"/>
  <c r="C1992" i="30"/>
  <c r="C1993" i="30"/>
  <c r="C1994" i="30"/>
  <c r="C1995" i="30"/>
  <c r="C1996" i="30"/>
  <c r="C1997" i="30"/>
  <c r="C1998" i="30"/>
  <c r="C1999" i="30"/>
  <c r="C2000" i="30"/>
  <c r="C2001" i="30"/>
  <c r="C2002" i="30"/>
  <c r="C2003" i="30"/>
  <c r="C2004" i="30"/>
  <c r="C2005" i="30"/>
  <c r="C2006" i="30"/>
  <c r="C2007" i="30"/>
  <c r="C2008" i="30"/>
  <c r="C2009" i="30"/>
  <c r="C2010" i="30"/>
  <c r="C2011" i="30"/>
  <c r="C2012" i="30"/>
  <c r="C2013" i="30"/>
  <c r="C2014" i="30"/>
  <c r="C2015" i="30"/>
  <c r="C2016" i="30"/>
  <c r="C2017" i="30"/>
  <c r="C2018" i="30"/>
  <c r="C2019" i="30"/>
  <c r="C2020" i="30"/>
  <c r="C2021" i="30"/>
  <c r="C2022" i="30"/>
  <c r="C2023" i="30"/>
  <c r="C2024" i="30"/>
  <c r="C2025" i="30"/>
  <c r="C2026" i="30"/>
  <c r="C2027" i="30"/>
  <c r="C2028" i="30"/>
  <c r="C2029" i="30"/>
  <c r="C2030" i="30"/>
  <c r="C2031" i="30"/>
  <c r="C2032" i="30"/>
  <c r="C2033" i="30"/>
  <c r="C2034" i="30"/>
  <c r="C2035" i="30"/>
  <c r="C2036" i="30"/>
  <c r="C2037" i="30"/>
  <c r="C2038" i="30"/>
  <c r="C2039" i="30"/>
  <c r="C2040" i="30"/>
  <c r="C2041" i="30"/>
  <c r="C2042" i="30"/>
  <c r="C2043" i="30"/>
  <c r="C2044" i="30"/>
  <c r="C2045" i="30"/>
  <c r="C2046" i="30"/>
  <c r="C2047" i="30"/>
  <c r="C2048" i="30"/>
  <c r="C2049" i="30"/>
  <c r="C2050" i="30"/>
  <c r="C2051" i="30"/>
  <c r="C2052" i="30"/>
  <c r="C2053" i="30"/>
  <c r="C2054" i="30"/>
  <c r="C2055" i="30"/>
  <c r="C2056" i="30"/>
  <c r="C2057" i="30"/>
  <c r="C2058" i="30"/>
  <c r="C2059" i="30"/>
  <c r="C2060" i="30"/>
  <c r="C2061" i="30"/>
  <c r="C2062" i="30"/>
  <c r="C2063" i="30"/>
  <c r="C2064" i="30"/>
  <c r="C2065" i="30"/>
  <c r="C2066" i="30"/>
  <c r="C2067" i="30"/>
  <c r="C2068" i="30"/>
  <c r="C2069" i="30"/>
  <c r="C2070" i="30"/>
  <c r="C2071" i="30"/>
  <c r="C2072" i="30"/>
  <c r="C2073" i="30"/>
  <c r="C2074" i="30"/>
  <c r="C2075" i="30"/>
  <c r="C2076" i="30"/>
  <c r="C2077" i="30"/>
  <c r="C2078" i="30"/>
  <c r="C2079" i="30"/>
  <c r="C2080" i="30"/>
  <c r="C2081" i="30"/>
  <c r="C2082" i="30"/>
  <c r="C2083" i="30"/>
  <c r="C2084" i="30"/>
  <c r="C2085" i="30"/>
  <c r="C2086" i="30"/>
  <c r="C2087" i="30"/>
  <c r="C2088" i="30"/>
  <c r="C2089" i="30"/>
  <c r="C2090" i="30"/>
  <c r="C2091" i="30"/>
  <c r="C2092" i="30"/>
  <c r="C2093" i="30"/>
  <c r="C2094" i="30"/>
  <c r="C2095" i="30"/>
  <c r="C2096" i="30"/>
  <c r="C2097" i="30"/>
  <c r="C2098" i="30"/>
  <c r="C2099" i="30"/>
  <c r="C2100" i="30"/>
  <c r="C2101" i="30"/>
  <c r="C2102" i="30"/>
  <c r="C2103" i="30"/>
  <c r="C2104" i="30"/>
  <c r="C2105" i="30"/>
  <c r="C2106" i="30"/>
  <c r="C2107" i="30"/>
  <c r="C2108" i="30"/>
  <c r="C2109" i="30"/>
  <c r="C2110" i="30"/>
  <c r="C2111" i="30"/>
  <c r="C2112" i="30"/>
  <c r="C2113" i="30"/>
  <c r="C2114" i="30"/>
  <c r="C2115" i="30"/>
  <c r="C2116" i="30"/>
  <c r="C2117" i="30"/>
  <c r="C2118" i="30"/>
  <c r="C2119" i="30"/>
  <c r="C2120" i="30"/>
  <c r="C2121" i="30"/>
  <c r="C2122" i="30"/>
  <c r="C2123" i="30"/>
  <c r="C2124" i="30"/>
  <c r="C2125" i="30"/>
  <c r="C2126" i="30"/>
  <c r="C2127" i="30"/>
  <c r="C2128" i="30"/>
  <c r="C2129" i="30"/>
  <c r="C2130" i="30"/>
  <c r="C2131" i="30"/>
  <c r="C2132" i="30"/>
  <c r="C2133" i="30"/>
  <c r="C2134" i="30"/>
  <c r="C2135" i="30"/>
  <c r="C2136" i="30"/>
  <c r="C2137" i="30"/>
  <c r="C2138" i="30"/>
  <c r="C2139" i="30"/>
  <c r="C2140" i="30"/>
  <c r="C2141" i="30"/>
  <c r="C2142" i="30"/>
  <c r="C2143" i="30"/>
  <c r="C2144" i="30"/>
  <c r="C2145" i="30"/>
  <c r="C2146" i="30"/>
  <c r="C2147" i="30"/>
  <c r="C2148" i="30"/>
  <c r="C2149" i="30"/>
  <c r="C2150" i="30"/>
  <c r="C2151" i="30"/>
  <c r="C2152" i="30"/>
  <c r="C2153" i="30"/>
  <c r="C2154" i="30"/>
  <c r="C2155" i="30"/>
  <c r="C2156" i="30"/>
  <c r="C2157" i="30"/>
  <c r="C2158" i="30"/>
  <c r="C2159" i="30"/>
  <c r="C2160" i="30"/>
  <c r="C2161" i="30"/>
  <c r="C2162" i="30"/>
  <c r="C2163" i="30"/>
  <c r="C2164" i="30"/>
  <c r="C2165" i="30"/>
  <c r="C2166" i="30"/>
  <c r="C2167" i="30"/>
  <c r="C2168" i="30"/>
  <c r="C2169" i="30"/>
  <c r="C2170" i="30"/>
  <c r="C2171" i="30"/>
  <c r="C2172" i="30"/>
  <c r="C2173" i="30"/>
  <c r="C2174" i="30"/>
  <c r="C2175" i="30"/>
  <c r="C2176" i="30"/>
  <c r="C2177" i="30"/>
  <c r="C2178" i="30"/>
  <c r="C2179" i="30"/>
  <c r="C2180" i="30"/>
  <c r="C2181" i="30"/>
  <c r="C2182" i="30"/>
  <c r="C2183" i="30"/>
  <c r="C2184" i="30"/>
  <c r="C2185" i="30"/>
  <c r="C2186" i="30"/>
  <c r="C2187" i="30"/>
  <c r="C2188" i="30"/>
  <c r="C2189" i="30"/>
  <c r="C2190" i="30"/>
  <c r="C2191" i="30"/>
  <c r="C2192" i="30"/>
  <c r="C2193" i="30"/>
  <c r="C2194" i="30"/>
  <c r="C2195" i="30"/>
  <c r="C2196" i="30"/>
  <c r="C2197" i="30"/>
  <c r="C2198" i="30"/>
  <c r="C2199" i="30"/>
  <c r="C2200" i="30"/>
  <c r="C2201" i="30"/>
  <c r="C2202" i="30"/>
  <c r="C2203" i="30"/>
  <c r="C2204" i="30"/>
  <c r="C2205" i="30"/>
  <c r="C2206" i="30"/>
  <c r="C2207" i="30"/>
  <c r="C2208" i="30"/>
  <c r="C2209" i="30"/>
  <c r="C2210" i="30"/>
  <c r="C2211" i="30"/>
  <c r="C2212" i="30"/>
  <c r="C2213" i="30"/>
  <c r="C2214" i="30"/>
  <c r="C2215" i="30"/>
  <c r="C2216" i="30"/>
  <c r="C2217" i="30"/>
  <c r="C2218" i="30"/>
  <c r="C2219" i="30"/>
  <c r="C2220" i="30"/>
  <c r="C2221" i="30"/>
  <c r="C2222" i="30"/>
  <c r="C2223" i="30"/>
  <c r="C2224" i="30"/>
  <c r="C2225" i="30"/>
  <c r="C2226" i="30"/>
  <c r="C2227" i="30"/>
  <c r="C2228" i="30"/>
  <c r="C2229" i="30"/>
  <c r="C2230" i="30"/>
  <c r="C2231" i="30"/>
  <c r="C2232" i="30"/>
  <c r="C2233" i="30"/>
  <c r="C2234" i="30"/>
  <c r="C2235" i="30"/>
  <c r="C2236" i="30"/>
  <c r="C2237" i="30"/>
  <c r="C2238" i="30"/>
  <c r="C2239" i="30"/>
  <c r="C2240" i="30"/>
  <c r="C2241" i="30"/>
  <c r="C2242" i="30"/>
  <c r="C2243" i="30"/>
  <c r="C2244" i="30"/>
  <c r="C2245" i="30"/>
  <c r="C2246" i="30"/>
  <c r="C2247" i="30"/>
  <c r="C2248" i="30"/>
  <c r="C2249" i="30"/>
  <c r="C2250" i="30"/>
  <c r="C2251" i="30"/>
  <c r="C2252" i="30"/>
  <c r="C2253" i="30"/>
  <c r="C2254" i="30"/>
  <c r="C2255" i="30"/>
  <c r="C2256" i="30"/>
  <c r="C2257" i="30"/>
  <c r="C2258" i="30"/>
  <c r="C2259" i="30"/>
  <c r="C2260" i="30"/>
  <c r="C2261" i="30"/>
  <c r="C2262" i="30"/>
  <c r="C2263" i="30"/>
  <c r="C2264" i="30"/>
  <c r="C2265" i="30"/>
  <c r="C2266" i="30"/>
  <c r="C2267" i="30"/>
  <c r="C2268" i="30"/>
  <c r="C2269" i="30"/>
  <c r="C2270" i="30"/>
  <c r="C2271" i="30"/>
  <c r="C2272" i="30"/>
  <c r="C2273" i="30"/>
  <c r="C2274" i="30"/>
  <c r="C2275" i="30"/>
  <c r="C2276" i="30"/>
  <c r="C2277" i="30"/>
  <c r="C2278" i="30"/>
  <c r="C2279" i="30"/>
  <c r="C2280" i="30"/>
  <c r="C2281" i="30"/>
  <c r="C2282" i="30"/>
  <c r="C2283" i="30"/>
  <c r="C2284" i="30"/>
  <c r="C2285" i="30"/>
  <c r="C2286" i="30"/>
  <c r="C2287" i="30"/>
  <c r="C2288" i="30"/>
  <c r="C2289" i="30"/>
  <c r="C2290" i="30"/>
  <c r="C2291" i="30"/>
  <c r="C2292" i="30"/>
  <c r="C2293" i="30"/>
  <c r="C2294" i="30"/>
  <c r="C2295" i="30"/>
  <c r="C2296" i="30"/>
  <c r="C2297" i="30"/>
  <c r="C2298" i="30"/>
  <c r="C2299" i="30"/>
  <c r="C2300" i="30"/>
  <c r="C2301" i="30"/>
  <c r="C2302" i="30"/>
  <c r="C2303" i="30"/>
  <c r="C2304" i="30"/>
  <c r="C2305" i="30"/>
  <c r="C2306" i="30"/>
  <c r="C2307" i="30"/>
  <c r="C2308" i="30"/>
  <c r="C2309" i="30"/>
  <c r="C2310" i="30"/>
  <c r="C2311" i="30"/>
  <c r="C2312" i="30"/>
  <c r="C2313" i="30"/>
  <c r="C2314" i="30"/>
  <c r="C2315" i="30"/>
  <c r="C2316" i="30"/>
  <c r="C2317" i="30"/>
  <c r="C2318" i="30"/>
  <c r="C2319" i="30"/>
  <c r="C2320" i="30"/>
  <c r="C2321" i="30"/>
  <c r="C2322" i="30"/>
  <c r="C2323" i="30"/>
  <c r="C2324" i="30"/>
  <c r="C2325" i="30"/>
  <c r="C2326" i="30"/>
  <c r="C2327" i="30"/>
  <c r="C2328" i="30"/>
  <c r="C2329" i="30"/>
  <c r="C2330" i="30"/>
  <c r="C2331" i="30"/>
  <c r="C2332" i="30"/>
  <c r="C2333" i="30"/>
  <c r="C2334" i="30"/>
  <c r="C2335" i="30"/>
  <c r="C2336" i="30"/>
  <c r="C2337" i="30"/>
  <c r="C2338" i="30"/>
  <c r="C2339" i="30"/>
  <c r="C2340" i="30"/>
  <c r="C2341" i="30"/>
  <c r="C2342" i="30"/>
  <c r="C2343" i="30"/>
  <c r="C2344" i="30"/>
  <c r="C2345" i="30"/>
  <c r="C2346" i="30"/>
  <c r="C2347" i="30"/>
  <c r="C2348" i="30"/>
  <c r="C2349" i="30"/>
  <c r="C2350" i="30"/>
  <c r="C2351" i="30"/>
  <c r="C2352" i="30"/>
  <c r="C2353" i="30"/>
  <c r="C2354" i="30"/>
  <c r="C2355" i="30"/>
  <c r="C2356" i="30"/>
  <c r="C2357" i="30"/>
  <c r="C2358" i="30"/>
  <c r="C2359" i="30"/>
  <c r="C2360" i="30"/>
  <c r="C2361" i="30"/>
  <c r="C2362" i="30"/>
  <c r="C2363" i="30"/>
  <c r="C2364" i="30"/>
  <c r="C2365" i="30"/>
  <c r="C2366" i="30"/>
  <c r="C2367" i="30"/>
  <c r="C2368" i="30"/>
  <c r="C2369" i="30"/>
  <c r="C2370" i="30"/>
  <c r="C2371" i="30"/>
  <c r="C2372" i="30"/>
  <c r="C2373" i="30"/>
  <c r="C2374" i="30"/>
  <c r="C2375" i="30"/>
  <c r="C2376" i="30"/>
  <c r="C2377" i="30"/>
  <c r="C2378" i="30"/>
  <c r="C2379" i="30"/>
  <c r="C2380" i="30"/>
  <c r="C2381" i="30"/>
  <c r="C2382" i="30"/>
  <c r="C2383" i="30"/>
  <c r="C2384" i="30"/>
  <c r="C2385" i="30"/>
  <c r="C2386" i="30"/>
  <c r="C2387" i="30"/>
  <c r="C2388" i="30"/>
  <c r="C2389" i="30"/>
  <c r="C2390" i="30"/>
  <c r="C2391" i="30"/>
  <c r="C2392" i="30"/>
  <c r="C2393" i="30"/>
  <c r="C2394" i="30"/>
  <c r="C2395" i="30"/>
  <c r="C2396" i="30"/>
  <c r="C2397" i="30"/>
  <c r="C2398" i="30"/>
  <c r="C2399" i="30"/>
  <c r="C2400" i="30"/>
  <c r="C2401" i="30"/>
  <c r="C2402" i="30"/>
  <c r="C2403" i="30"/>
  <c r="C2404" i="30"/>
  <c r="C2405" i="30"/>
  <c r="C2406" i="30"/>
  <c r="C2407" i="30"/>
  <c r="C2408" i="30"/>
  <c r="C2409" i="30"/>
  <c r="C2410" i="30"/>
  <c r="C2411" i="30"/>
  <c r="C2412" i="30"/>
  <c r="C2413" i="30"/>
  <c r="C2414" i="30"/>
  <c r="C2415" i="30"/>
  <c r="C2416" i="30"/>
  <c r="C2417" i="30"/>
  <c r="C2418" i="30"/>
  <c r="C2419" i="30"/>
  <c r="C2420" i="30"/>
  <c r="C2421" i="30"/>
  <c r="C2422" i="30"/>
  <c r="C2423" i="30"/>
  <c r="C2424" i="30"/>
  <c r="C2425" i="30"/>
  <c r="C2426" i="30"/>
  <c r="C2427" i="30"/>
  <c r="C2428" i="30"/>
  <c r="C2429" i="30"/>
  <c r="C2430" i="30"/>
  <c r="C2431" i="30"/>
  <c r="C2432" i="30"/>
  <c r="C2433" i="30"/>
  <c r="C2434" i="30"/>
  <c r="C2435" i="30"/>
  <c r="C2436" i="30"/>
  <c r="C2437" i="30"/>
  <c r="C2438" i="30"/>
  <c r="C2439" i="30"/>
  <c r="C2440" i="30"/>
  <c r="C2441" i="30"/>
  <c r="C2442" i="30"/>
  <c r="C2443" i="30"/>
  <c r="C2444" i="30"/>
  <c r="C2445" i="30"/>
  <c r="C2446" i="30"/>
  <c r="C2447" i="30"/>
  <c r="C2448" i="30"/>
  <c r="C2449" i="30"/>
  <c r="C2450" i="30"/>
  <c r="C2451" i="30"/>
  <c r="C2452" i="30"/>
  <c r="C2453" i="30"/>
  <c r="C2454" i="30"/>
  <c r="C2455" i="30"/>
  <c r="C2456" i="30"/>
  <c r="C2457" i="30"/>
  <c r="C2458" i="30"/>
  <c r="C2459" i="30"/>
  <c r="C2460" i="30"/>
  <c r="C2461" i="30"/>
  <c r="C2462" i="30"/>
  <c r="C2463" i="30"/>
  <c r="C2464" i="30"/>
  <c r="C2465" i="30"/>
  <c r="C2466" i="30"/>
  <c r="C2467" i="30"/>
  <c r="C2468" i="30"/>
  <c r="C2469" i="30"/>
  <c r="C2470" i="30"/>
  <c r="C2471" i="30"/>
  <c r="C2472" i="30"/>
  <c r="C2473" i="30"/>
  <c r="C2474" i="30"/>
  <c r="C2475" i="30"/>
  <c r="C2476" i="30"/>
  <c r="C2477" i="30"/>
  <c r="C2478" i="30"/>
  <c r="C2479" i="30"/>
  <c r="C2480" i="30"/>
  <c r="C2481" i="30"/>
  <c r="C2482" i="30"/>
  <c r="C2483" i="30"/>
  <c r="C2484" i="30"/>
  <c r="C2485" i="30"/>
  <c r="C2486" i="30"/>
  <c r="C2487" i="30"/>
  <c r="C2488" i="30"/>
  <c r="C2489" i="30"/>
  <c r="C2490" i="30"/>
  <c r="C2491" i="30"/>
  <c r="C2492" i="30"/>
  <c r="C2493" i="30"/>
  <c r="C2494" i="30"/>
  <c r="C2495" i="30"/>
  <c r="C2496" i="30"/>
  <c r="C2497" i="30"/>
  <c r="C2498" i="30"/>
  <c r="C2499" i="30"/>
  <c r="C2500" i="30"/>
  <c r="C2501" i="30"/>
  <c r="C2502" i="30"/>
  <c r="C2503" i="30"/>
  <c r="C2504" i="30"/>
  <c r="C2505" i="30"/>
  <c r="C2506" i="30"/>
  <c r="C2507" i="30"/>
  <c r="C2508" i="30"/>
  <c r="C2509" i="30"/>
  <c r="C2510" i="30"/>
  <c r="C2511" i="30"/>
  <c r="C2512" i="30"/>
  <c r="C2513" i="30"/>
  <c r="C2514" i="30"/>
  <c r="C2515" i="30"/>
  <c r="C2516" i="30"/>
  <c r="C2517" i="30"/>
  <c r="C2518" i="30"/>
  <c r="C2519" i="30"/>
  <c r="C2520" i="30"/>
  <c r="C2521" i="30"/>
  <c r="C2522" i="30"/>
  <c r="C2523" i="30"/>
  <c r="C2524" i="30"/>
  <c r="C2525" i="30"/>
  <c r="C2526" i="30"/>
  <c r="C2527" i="30"/>
  <c r="C2528" i="30"/>
  <c r="C2529" i="30"/>
  <c r="C2530" i="30"/>
  <c r="C2531" i="30"/>
  <c r="C2532" i="30"/>
  <c r="C2533" i="30"/>
  <c r="C2534" i="30"/>
  <c r="C2535" i="30"/>
  <c r="C2536" i="30"/>
  <c r="C2537" i="30"/>
  <c r="C2538" i="30"/>
  <c r="C2539" i="30"/>
  <c r="C2540" i="30"/>
  <c r="C2541" i="30"/>
  <c r="C2542" i="30"/>
  <c r="C2543" i="30"/>
  <c r="C2544" i="30"/>
  <c r="C2545" i="30"/>
  <c r="C2546" i="30"/>
  <c r="C2547" i="30"/>
  <c r="C2548" i="30"/>
  <c r="C2549" i="30"/>
  <c r="C2550" i="30"/>
  <c r="C2551" i="30"/>
  <c r="C2552" i="30"/>
  <c r="C2553" i="30"/>
  <c r="C2554" i="30"/>
  <c r="C2555" i="30"/>
  <c r="C2556" i="30"/>
  <c r="C2557" i="30"/>
  <c r="C2558" i="30"/>
  <c r="C2559" i="30"/>
  <c r="C2560" i="30"/>
  <c r="C2561" i="30"/>
  <c r="C2562" i="30"/>
  <c r="C2563" i="30"/>
  <c r="C2564" i="30"/>
  <c r="C2565" i="30"/>
  <c r="C2566" i="30"/>
  <c r="C2567" i="30"/>
  <c r="C2568" i="30"/>
  <c r="C2569" i="30"/>
  <c r="C2570" i="30"/>
  <c r="C2571" i="30"/>
  <c r="C2572" i="30"/>
  <c r="C2573" i="30"/>
  <c r="C2574" i="30"/>
  <c r="C2575" i="30"/>
  <c r="C2576" i="30"/>
  <c r="C2577" i="30"/>
  <c r="C2578" i="30"/>
  <c r="C2579" i="30"/>
  <c r="C2580" i="30"/>
  <c r="C2581" i="30"/>
  <c r="C2582" i="30"/>
  <c r="C2583" i="30"/>
  <c r="C2584" i="30"/>
  <c r="C2585" i="30"/>
  <c r="C2586" i="30"/>
  <c r="C2587" i="30"/>
  <c r="C2588" i="30"/>
  <c r="C2589" i="30"/>
  <c r="C2590" i="30"/>
  <c r="C2591" i="30"/>
  <c r="C2592" i="30"/>
  <c r="C2593" i="30"/>
  <c r="C2594" i="30"/>
  <c r="C2595" i="30"/>
  <c r="C2596" i="30"/>
  <c r="C2597" i="30"/>
  <c r="C2598" i="30"/>
  <c r="C2599" i="30"/>
  <c r="C2600" i="30"/>
  <c r="C2601" i="30"/>
  <c r="C2602" i="30"/>
  <c r="C2603" i="30"/>
  <c r="C2604" i="30"/>
  <c r="C2605" i="30"/>
  <c r="C2606" i="30"/>
  <c r="C2607" i="30"/>
  <c r="C2608" i="30"/>
  <c r="C2609" i="30"/>
  <c r="C2610" i="30"/>
  <c r="C2611" i="30"/>
  <c r="C2612" i="30"/>
  <c r="C2613" i="30"/>
  <c r="C2614" i="30"/>
  <c r="C2615" i="30"/>
  <c r="C2616" i="30"/>
  <c r="C2617" i="30"/>
  <c r="C2618" i="30"/>
  <c r="C2619" i="30"/>
  <c r="C2620" i="30"/>
  <c r="C2621" i="30"/>
  <c r="C2622" i="30"/>
  <c r="C2623" i="30"/>
  <c r="C2624" i="30"/>
  <c r="C2625" i="30"/>
  <c r="C2626" i="30"/>
  <c r="C2627" i="30"/>
  <c r="C2628" i="30"/>
  <c r="C2629" i="30"/>
  <c r="C2630" i="30"/>
  <c r="C2631" i="30"/>
  <c r="C2632" i="30"/>
  <c r="C2633" i="30"/>
  <c r="C2634" i="30"/>
  <c r="C2635" i="30"/>
  <c r="C2636" i="30"/>
  <c r="C2637" i="30"/>
  <c r="C2638" i="30"/>
  <c r="C2639" i="30"/>
  <c r="C2640" i="30"/>
  <c r="C2641" i="30"/>
  <c r="C2642" i="30"/>
  <c r="C2643" i="30"/>
  <c r="C2644" i="30"/>
  <c r="C2645" i="30"/>
  <c r="C2646" i="30"/>
  <c r="C2647" i="30"/>
  <c r="C2648" i="30"/>
  <c r="C2649" i="30"/>
  <c r="C2650" i="30"/>
  <c r="C2651" i="30"/>
  <c r="C2652" i="30"/>
  <c r="C2653" i="30"/>
  <c r="C2654" i="30"/>
  <c r="C2655" i="30"/>
  <c r="C2656" i="30"/>
  <c r="C2657" i="30"/>
  <c r="C2658" i="30"/>
  <c r="C2659" i="30"/>
  <c r="C2660" i="30"/>
  <c r="C2661" i="30"/>
  <c r="C2662" i="30"/>
  <c r="C2663" i="30"/>
  <c r="C2664" i="30"/>
  <c r="C2665" i="30"/>
  <c r="C2666" i="30"/>
  <c r="C2667" i="30"/>
  <c r="C2668" i="30"/>
  <c r="C2669" i="30"/>
  <c r="C2670" i="30"/>
  <c r="C2671" i="30"/>
  <c r="C2672" i="30"/>
  <c r="C2673" i="30"/>
  <c r="C2674" i="30"/>
  <c r="C2675" i="30"/>
  <c r="C2676" i="30"/>
  <c r="C2677" i="30"/>
  <c r="C2678" i="30"/>
  <c r="C2679" i="30"/>
  <c r="C2680" i="30"/>
  <c r="C2681" i="30"/>
  <c r="C2682" i="30"/>
  <c r="C2683" i="30"/>
  <c r="C2684" i="30"/>
  <c r="C2685" i="30"/>
  <c r="C2686" i="30"/>
  <c r="C2687" i="30"/>
  <c r="C2688" i="30"/>
  <c r="C2689" i="30"/>
  <c r="C2690" i="30"/>
  <c r="C2691" i="30"/>
  <c r="C2692" i="30"/>
  <c r="C2693" i="30"/>
  <c r="C2694" i="30"/>
  <c r="C2695" i="30"/>
  <c r="C2696" i="30"/>
  <c r="C2697" i="30"/>
  <c r="C2698" i="30"/>
  <c r="C2699" i="30"/>
  <c r="C2700" i="30"/>
  <c r="C2701" i="30"/>
  <c r="C2702" i="30"/>
  <c r="C2703" i="30"/>
  <c r="C2704" i="30"/>
  <c r="C2705" i="30"/>
  <c r="C2706" i="30"/>
  <c r="C2707" i="30"/>
  <c r="C2708" i="30"/>
  <c r="C2709" i="30"/>
  <c r="C2710" i="30"/>
  <c r="C2711" i="30"/>
  <c r="C2712" i="30"/>
  <c r="C2713" i="30"/>
  <c r="C2714" i="30"/>
  <c r="C2715" i="30"/>
  <c r="C2716" i="30"/>
  <c r="C2717" i="30"/>
  <c r="C2718" i="30"/>
  <c r="C2719" i="30"/>
  <c r="C2720" i="30"/>
  <c r="C2721" i="30"/>
  <c r="C2722" i="30"/>
  <c r="C2723" i="30"/>
  <c r="C2724" i="30"/>
  <c r="C2725" i="30"/>
  <c r="C2726" i="30"/>
  <c r="C2727" i="30"/>
  <c r="C2728" i="30"/>
  <c r="C2729" i="30"/>
  <c r="C2730" i="30"/>
  <c r="C2731" i="30"/>
  <c r="C2732" i="30"/>
  <c r="C2733" i="30"/>
  <c r="C2734" i="30"/>
  <c r="C2735" i="30"/>
  <c r="C2736" i="30"/>
  <c r="C2737" i="30"/>
  <c r="C2738" i="30"/>
  <c r="C2739" i="30"/>
  <c r="C2740" i="30"/>
  <c r="C2741" i="30"/>
  <c r="C2742" i="30"/>
  <c r="C2743" i="30"/>
  <c r="C2744" i="30"/>
  <c r="C2745" i="30"/>
  <c r="C2746" i="30"/>
  <c r="C2747" i="30"/>
  <c r="C2748" i="30"/>
  <c r="C2749" i="30"/>
  <c r="C2750" i="30"/>
  <c r="C2751" i="30"/>
  <c r="C2752" i="30"/>
  <c r="C2753" i="30"/>
  <c r="C2754" i="30"/>
  <c r="C2755" i="30"/>
  <c r="C2756" i="30"/>
  <c r="C2757" i="30"/>
  <c r="C2758" i="30"/>
  <c r="C2759" i="30"/>
  <c r="C2760" i="30"/>
  <c r="C2761" i="30"/>
  <c r="C2762" i="30"/>
  <c r="C2763" i="30"/>
  <c r="C2764" i="30"/>
  <c r="C2765" i="30"/>
  <c r="C2766" i="30"/>
  <c r="C2767" i="30"/>
  <c r="C2768" i="30"/>
  <c r="C2769" i="30"/>
  <c r="C2770" i="30"/>
  <c r="C2771" i="30"/>
  <c r="C2772" i="30"/>
  <c r="C2773" i="30"/>
  <c r="C2774" i="30"/>
  <c r="C2775" i="30"/>
  <c r="C2776" i="30"/>
  <c r="C2777" i="30"/>
  <c r="C2778" i="30"/>
  <c r="C2779" i="30"/>
  <c r="C2780" i="30"/>
  <c r="C2781" i="30"/>
  <c r="C2782" i="30"/>
  <c r="C2783" i="30"/>
  <c r="C2784" i="30"/>
  <c r="C2785" i="30"/>
  <c r="C2786" i="30"/>
  <c r="C2787" i="30"/>
  <c r="C2788" i="30"/>
  <c r="C2789" i="30"/>
  <c r="C2790" i="30"/>
  <c r="C2791" i="30"/>
  <c r="C2792" i="30"/>
  <c r="C2793" i="30"/>
  <c r="C2794" i="30"/>
  <c r="C2795" i="30"/>
  <c r="C2796" i="30"/>
  <c r="C2797" i="30"/>
  <c r="C2798" i="30"/>
  <c r="C2799" i="30"/>
  <c r="C2800" i="30"/>
  <c r="C2801" i="30"/>
  <c r="C2802" i="30"/>
  <c r="C2803" i="30"/>
  <c r="C2804" i="30"/>
  <c r="C2805" i="30"/>
  <c r="C2806" i="30"/>
  <c r="C2807" i="30"/>
  <c r="C2808" i="30"/>
  <c r="C2809" i="30"/>
  <c r="C2810" i="30"/>
  <c r="C2811" i="30"/>
  <c r="C2812" i="30"/>
  <c r="C2813" i="30"/>
  <c r="C2814" i="30"/>
  <c r="C2815" i="30"/>
  <c r="C2816" i="30"/>
  <c r="C2817" i="30"/>
  <c r="C2818" i="30"/>
  <c r="C2819" i="30"/>
  <c r="C2820" i="30"/>
  <c r="C2821" i="30"/>
  <c r="C2822" i="30"/>
  <c r="C2823" i="30"/>
  <c r="C2824" i="30"/>
  <c r="C2825" i="30"/>
  <c r="C2826" i="30"/>
  <c r="C2827" i="30"/>
  <c r="C2828" i="30"/>
  <c r="C2829" i="30"/>
  <c r="C2830" i="30"/>
  <c r="C2831" i="30"/>
  <c r="C2832" i="30"/>
  <c r="C2833" i="30"/>
  <c r="C2834" i="30"/>
  <c r="C2835" i="30"/>
  <c r="C2836" i="30"/>
  <c r="C2837" i="30"/>
  <c r="C2838" i="30"/>
  <c r="C2839" i="30"/>
  <c r="C2840" i="30"/>
  <c r="C2841" i="30"/>
  <c r="C2842" i="30"/>
  <c r="C2843" i="30"/>
  <c r="C2844" i="30"/>
  <c r="C2845" i="30"/>
  <c r="C2846" i="30"/>
  <c r="C2847" i="30"/>
  <c r="C2848" i="30"/>
  <c r="C2849" i="30"/>
  <c r="C2850" i="30"/>
  <c r="C2851" i="30"/>
  <c r="C2852" i="30"/>
  <c r="C2853" i="30"/>
  <c r="C2854" i="30"/>
  <c r="C2855" i="30"/>
  <c r="C2856" i="30"/>
  <c r="C2857" i="30"/>
  <c r="C2858" i="30"/>
  <c r="C2859" i="30"/>
  <c r="C2860" i="30"/>
  <c r="C2861" i="30"/>
  <c r="C2862" i="30"/>
  <c r="C2863" i="30"/>
  <c r="C2864" i="30"/>
  <c r="C2865" i="30"/>
  <c r="C2866" i="30"/>
  <c r="C2867" i="30"/>
  <c r="C2868" i="30"/>
  <c r="C2869" i="30"/>
  <c r="C2870" i="30"/>
  <c r="C2871" i="30"/>
  <c r="C2872" i="30"/>
  <c r="C2873" i="30"/>
  <c r="C2874" i="30"/>
  <c r="C2875" i="30"/>
  <c r="C2876" i="30"/>
  <c r="C2877" i="30"/>
  <c r="C2878" i="30"/>
  <c r="C2879" i="30"/>
  <c r="C2880" i="30"/>
  <c r="C2881" i="30"/>
  <c r="C2882" i="30"/>
  <c r="C2883" i="30"/>
  <c r="C2884" i="30"/>
  <c r="C2885" i="30"/>
  <c r="C2886" i="30"/>
  <c r="C2887" i="30"/>
  <c r="C2888" i="30"/>
  <c r="C2889" i="30"/>
  <c r="C2890" i="30"/>
  <c r="C2891" i="30"/>
  <c r="C2892" i="30"/>
  <c r="C2893" i="30"/>
  <c r="C2894" i="30"/>
  <c r="C2895" i="30"/>
  <c r="C2896" i="30"/>
  <c r="C2897" i="30"/>
  <c r="C2898" i="30"/>
  <c r="C2899" i="30"/>
  <c r="C2900" i="30"/>
  <c r="C2901" i="30"/>
  <c r="C2902" i="30"/>
  <c r="C2903" i="30"/>
  <c r="C2904" i="30"/>
  <c r="C2905" i="30"/>
  <c r="C2906" i="30"/>
  <c r="C2907" i="30"/>
  <c r="C2908" i="30"/>
  <c r="C2909" i="30"/>
  <c r="C2910" i="30"/>
  <c r="C2911" i="30"/>
  <c r="C2912" i="30"/>
  <c r="C2913" i="30"/>
  <c r="C2914" i="30"/>
  <c r="C2915" i="30"/>
  <c r="C2916" i="30"/>
  <c r="C2917" i="30"/>
  <c r="C2918" i="30"/>
  <c r="C2919" i="30"/>
  <c r="C2920" i="30"/>
  <c r="C2921" i="30"/>
  <c r="C2922" i="30"/>
  <c r="C2923" i="30"/>
  <c r="C2924" i="30"/>
  <c r="C2925" i="30"/>
  <c r="C2926" i="30"/>
  <c r="C2927" i="30"/>
  <c r="C2928" i="30"/>
  <c r="C2929" i="30"/>
  <c r="C2930" i="30"/>
  <c r="C2931" i="30"/>
  <c r="C2932" i="30"/>
  <c r="C2933" i="30"/>
  <c r="C2934" i="30"/>
  <c r="C2935" i="30"/>
  <c r="C2936" i="30"/>
  <c r="C2937" i="30"/>
  <c r="C2938" i="30"/>
  <c r="C2939" i="30"/>
  <c r="C2940" i="30"/>
  <c r="C2941" i="30"/>
  <c r="C2942" i="30"/>
  <c r="C2943" i="30"/>
  <c r="C2944" i="30"/>
  <c r="C2945" i="30"/>
  <c r="C2946" i="30"/>
  <c r="C2947" i="30"/>
  <c r="C2948" i="30"/>
  <c r="C2949" i="30"/>
  <c r="C2950" i="30"/>
  <c r="C2951" i="30"/>
  <c r="C2952" i="30"/>
  <c r="C2953" i="30"/>
  <c r="C2954" i="30"/>
  <c r="C2955" i="30"/>
  <c r="C2956" i="30"/>
  <c r="C2957" i="30"/>
  <c r="C2958" i="30"/>
  <c r="C2959" i="30"/>
  <c r="C2960" i="30"/>
  <c r="C2961" i="30"/>
  <c r="C2962" i="30"/>
  <c r="C2963" i="30"/>
  <c r="C2964" i="30"/>
  <c r="C2965" i="30"/>
  <c r="C2966" i="30"/>
  <c r="C2967" i="30"/>
  <c r="C2968" i="30"/>
  <c r="C2969" i="30"/>
  <c r="C2970" i="30"/>
  <c r="C2971" i="30"/>
  <c r="C2972" i="30"/>
  <c r="C2973" i="30"/>
  <c r="C2974" i="30"/>
  <c r="C2975" i="30"/>
  <c r="C2976" i="30"/>
  <c r="C2977" i="30"/>
  <c r="C2978" i="30"/>
  <c r="C2979" i="30"/>
  <c r="C2980" i="30"/>
  <c r="C2981" i="30"/>
  <c r="C2982" i="30"/>
  <c r="C2983" i="30"/>
  <c r="C2984" i="30"/>
  <c r="C2985" i="30"/>
  <c r="C2986" i="30"/>
  <c r="C2987" i="30"/>
  <c r="C2988" i="30"/>
  <c r="C2989" i="30"/>
  <c r="C2990" i="30"/>
  <c r="C2991" i="30"/>
  <c r="C2992" i="30"/>
  <c r="C2993" i="30"/>
  <c r="C2994" i="30"/>
  <c r="C2995" i="30"/>
  <c r="C2996" i="30"/>
  <c r="C2997" i="30"/>
  <c r="C2998" i="30"/>
  <c r="C2999" i="30"/>
  <c r="C3000" i="30"/>
  <c r="C3001" i="30"/>
  <c r="C3002" i="30"/>
  <c r="C3003" i="30"/>
  <c r="C3004" i="30"/>
  <c r="C3005" i="30"/>
  <c r="C3006" i="30"/>
  <c r="C3007" i="30"/>
  <c r="C3008" i="30"/>
  <c r="C3009" i="30"/>
  <c r="C3010" i="30"/>
  <c r="C3011" i="30"/>
  <c r="C3012" i="30"/>
  <c r="C3013" i="30"/>
  <c r="C3014" i="30"/>
  <c r="C3015" i="30"/>
  <c r="C3016" i="30"/>
  <c r="C3017" i="30"/>
  <c r="C3018" i="30"/>
  <c r="C3019" i="30"/>
  <c r="C3020" i="30"/>
  <c r="C3021" i="30"/>
  <c r="C3022" i="30"/>
  <c r="C3023" i="30"/>
  <c r="C3024" i="30"/>
  <c r="C3025" i="30"/>
  <c r="C3026" i="30"/>
  <c r="C3027" i="30"/>
  <c r="C3028" i="30"/>
  <c r="C3029" i="30"/>
  <c r="C3030" i="30"/>
  <c r="C3031" i="30"/>
  <c r="C3032" i="30"/>
  <c r="C3033" i="30"/>
  <c r="C3034" i="30"/>
  <c r="C3035" i="30"/>
  <c r="C3036" i="30"/>
  <c r="C3037" i="30"/>
  <c r="C3038" i="30"/>
  <c r="C3039" i="30"/>
  <c r="C3040" i="30"/>
  <c r="C3041" i="30"/>
  <c r="C3042" i="30"/>
  <c r="C3043" i="30"/>
  <c r="C3044" i="30"/>
  <c r="C3045" i="30"/>
  <c r="C3046" i="30"/>
  <c r="C3047" i="30"/>
  <c r="C3048" i="30"/>
  <c r="C3049" i="30"/>
  <c r="C3050" i="30"/>
  <c r="C3051" i="30"/>
  <c r="C3052" i="30"/>
  <c r="C3053" i="30"/>
  <c r="C3054" i="30"/>
  <c r="C3055" i="30"/>
  <c r="C3056" i="30"/>
  <c r="C3057" i="30"/>
  <c r="C3058" i="30"/>
  <c r="C3059" i="30"/>
  <c r="C3060" i="30"/>
  <c r="C3061" i="30"/>
  <c r="C3062" i="30"/>
  <c r="C3063" i="30"/>
  <c r="C3064" i="30"/>
  <c r="C3065" i="30"/>
  <c r="C3066" i="30"/>
  <c r="C3067" i="30"/>
  <c r="C3068" i="30"/>
  <c r="C3069" i="30"/>
  <c r="C3070" i="30"/>
  <c r="C3071" i="30"/>
  <c r="C3072" i="30"/>
  <c r="C3073" i="30"/>
  <c r="C3074" i="30"/>
  <c r="C3075" i="30"/>
  <c r="C3076" i="30"/>
  <c r="C3077" i="30"/>
  <c r="C3078" i="30"/>
  <c r="C3079" i="30"/>
  <c r="C3080" i="30"/>
  <c r="C3081" i="30"/>
  <c r="C3082" i="30"/>
  <c r="C3083" i="30"/>
  <c r="C3084" i="30"/>
  <c r="C3085" i="30"/>
  <c r="C3086" i="30"/>
  <c r="C3087" i="30"/>
  <c r="C3088" i="30"/>
  <c r="C3089" i="30"/>
  <c r="C3090" i="30"/>
  <c r="C3091" i="30"/>
  <c r="C3092" i="30"/>
  <c r="C3093" i="30"/>
  <c r="C3094" i="30"/>
  <c r="C3095" i="30"/>
  <c r="C3096" i="30"/>
  <c r="C3097" i="30"/>
  <c r="C3098" i="30"/>
  <c r="C3099" i="30"/>
  <c r="C3100" i="30"/>
  <c r="C3101" i="30"/>
  <c r="C3102" i="30"/>
  <c r="C3103" i="30"/>
  <c r="C3104" i="30"/>
  <c r="C3105" i="30"/>
  <c r="C3106" i="30"/>
  <c r="C3107" i="30"/>
  <c r="C3108" i="30"/>
  <c r="C3109" i="30"/>
  <c r="C3110" i="30"/>
  <c r="C3111" i="30"/>
  <c r="C3112" i="30"/>
  <c r="C3113" i="30"/>
  <c r="C3114" i="30"/>
  <c r="C3115" i="30"/>
  <c r="C3116" i="30"/>
  <c r="C3117" i="30"/>
  <c r="C3118" i="30"/>
  <c r="C3119" i="30"/>
  <c r="C3120" i="30"/>
  <c r="C3121" i="30"/>
  <c r="C3122" i="30"/>
  <c r="C3123" i="30"/>
  <c r="C3124" i="30"/>
  <c r="C3125" i="30"/>
  <c r="C3126" i="30"/>
  <c r="C3127" i="30"/>
  <c r="C3128" i="30"/>
  <c r="C3129" i="30"/>
  <c r="C3130" i="30"/>
  <c r="C3131" i="30"/>
  <c r="C3132" i="30"/>
  <c r="C3133" i="30"/>
  <c r="C3134" i="30"/>
  <c r="C3135" i="30"/>
  <c r="C3136" i="30"/>
  <c r="C3137" i="30"/>
  <c r="C3138" i="30"/>
  <c r="C3139" i="30"/>
  <c r="C3140" i="30"/>
  <c r="C3141" i="30"/>
  <c r="C3142" i="30"/>
  <c r="C3143" i="30"/>
  <c r="C3144" i="30"/>
  <c r="C3145" i="30"/>
  <c r="C3146" i="30"/>
  <c r="C3147" i="30"/>
  <c r="C3148" i="30"/>
  <c r="C3149" i="30"/>
  <c r="C3150" i="30"/>
  <c r="C3151" i="30"/>
  <c r="C3152" i="30"/>
  <c r="C3153" i="30"/>
  <c r="C3154" i="30"/>
  <c r="C3155" i="30"/>
  <c r="C3156" i="30"/>
  <c r="C3157" i="30"/>
  <c r="C3158" i="30"/>
  <c r="C3159" i="30"/>
  <c r="C3160" i="30"/>
  <c r="C3161" i="30"/>
  <c r="C3162" i="30"/>
  <c r="C3163" i="30"/>
  <c r="C3164" i="30"/>
  <c r="C3165" i="30"/>
  <c r="C3166" i="30"/>
  <c r="C3167" i="30"/>
  <c r="C3168" i="30"/>
  <c r="C3169" i="30"/>
  <c r="C3170" i="30"/>
  <c r="C3171" i="30"/>
  <c r="C3172" i="30"/>
  <c r="C3173" i="30"/>
  <c r="C3174" i="30"/>
  <c r="C3175" i="30"/>
  <c r="C3176" i="30"/>
  <c r="C3177" i="30"/>
  <c r="C3178" i="30"/>
  <c r="C3179" i="30"/>
  <c r="C3180" i="30"/>
  <c r="C3181" i="30"/>
  <c r="C3182" i="30"/>
  <c r="C3183" i="30"/>
  <c r="C3184" i="30"/>
  <c r="C3185" i="30"/>
  <c r="C3186" i="30"/>
  <c r="C3187" i="30"/>
  <c r="C3188" i="30"/>
  <c r="C3189" i="30"/>
  <c r="C3190" i="30"/>
  <c r="C3191" i="30"/>
  <c r="C3192" i="30"/>
  <c r="C3193" i="30"/>
  <c r="C3194" i="30"/>
  <c r="C3195" i="30"/>
  <c r="C3196" i="30"/>
  <c r="C3197" i="30"/>
  <c r="C3198" i="30"/>
  <c r="C3199" i="30"/>
  <c r="C3200" i="30"/>
  <c r="C3201" i="30"/>
  <c r="C3202" i="30"/>
  <c r="C3203" i="30"/>
  <c r="C3204" i="30"/>
  <c r="C3205" i="30"/>
  <c r="C3206" i="30"/>
  <c r="C3207" i="30"/>
  <c r="C3208" i="30"/>
  <c r="C3209" i="30"/>
  <c r="C3210" i="30"/>
  <c r="C3211" i="30"/>
  <c r="C3212" i="30"/>
  <c r="C3213" i="30"/>
  <c r="C3214" i="30"/>
  <c r="C3215" i="30"/>
  <c r="C3216" i="30"/>
  <c r="C3217" i="30"/>
  <c r="C3218" i="30"/>
  <c r="C3219" i="30"/>
  <c r="C3220" i="30"/>
  <c r="C3221" i="30"/>
  <c r="C3222" i="30"/>
  <c r="C3223" i="30"/>
  <c r="C3224" i="30"/>
  <c r="C3225" i="30"/>
  <c r="C3226" i="30"/>
  <c r="C3227" i="30"/>
  <c r="C3228" i="30"/>
  <c r="C3229" i="30"/>
  <c r="C3230" i="30"/>
  <c r="C3231" i="30"/>
  <c r="C3232" i="30"/>
  <c r="C3233" i="30"/>
  <c r="C3234" i="30"/>
  <c r="C3235" i="30"/>
  <c r="C3236" i="30"/>
  <c r="C3237" i="30"/>
  <c r="C3238" i="30"/>
  <c r="C3239" i="30"/>
  <c r="C3240" i="30"/>
  <c r="C3241" i="30"/>
  <c r="C3242" i="30"/>
  <c r="C3243" i="30"/>
  <c r="C3244" i="30"/>
  <c r="C3245" i="30"/>
  <c r="C3246" i="30"/>
  <c r="C3247" i="30"/>
  <c r="C3248" i="30"/>
  <c r="C3249" i="30"/>
  <c r="C3250" i="30"/>
  <c r="C3251" i="30"/>
  <c r="C3252" i="30"/>
  <c r="C3253" i="30"/>
  <c r="C3254" i="30"/>
  <c r="C3255" i="30"/>
  <c r="C3256" i="30"/>
  <c r="C3257" i="30"/>
  <c r="C3258" i="30"/>
  <c r="C3259" i="30"/>
  <c r="C3260" i="30"/>
  <c r="C3261" i="30"/>
  <c r="C3262" i="30"/>
  <c r="C3263" i="30"/>
  <c r="C3264" i="30"/>
  <c r="C3265" i="30"/>
  <c r="C3266" i="30"/>
  <c r="C3267" i="30"/>
  <c r="C3268" i="30"/>
  <c r="C3269" i="30"/>
  <c r="C3270" i="30"/>
  <c r="C3271" i="30"/>
  <c r="C3272" i="30"/>
  <c r="C3273" i="30"/>
  <c r="C3274" i="30"/>
  <c r="C3275" i="30"/>
  <c r="C3276" i="30"/>
  <c r="C3277" i="30"/>
  <c r="C3278" i="30"/>
  <c r="C3279" i="30"/>
  <c r="C3280" i="30"/>
  <c r="C3281" i="30"/>
  <c r="C3282" i="30"/>
  <c r="C3283" i="30"/>
  <c r="C3284" i="30"/>
  <c r="C3285" i="30"/>
  <c r="C3286" i="30"/>
  <c r="C3287" i="30"/>
  <c r="C3288" i="30"/>
  <c r="C3289" i="30"/>
  <c r="C3290" i="30"/>
  <c r="C3291" i="30"/>
  <c r="C3292" i="30"/>
  <c r="C3293" i="30"/>
  <c r="C3294" i="30"/>
  <c r="C3295" i="30"/>
  <c r="C3296" i="30"/>
  <c r="C3297" i="30"/>
  <c r="C3298" i="30"/>
  <c r="C3299" i="30"/>
  <c r="C3300" i="30"/>
  <c r="C3301" i="30"/>
  <c r="C3302" i="30"/>
  <c r="C3303" i="30"/>
  <c r="C3304" i="30"/>
  <c r="C3305" i="30"/>
  <c r="C3306" i="30"/>
  <c r="C3307" i="30"/>
  <c r="C3308" i="30"/>
  <c r="C3309" i="30"/>
  <c r="C3310" i="30"/>
  <c r="C3311" i="30"/>
  <c r="C3312" i="30"/>
  <c r="C3313" i="30"/>
  <c r="C3314" i="30"/>
  <c r="C3315" i="30"/>
  <c r="C3316" i="30"/>
  <c r="C3317" i="30"/>
  <c r="C3318" i="30"/>
  <c r="C3319" i="30"/>
  <c r="C3320" i="30"/>
  <c r="C3321" i="30"/>
  <c r="C3322" i="30"/>
  <c r="C3323" i="30"/>
  <c r="C3324" i="30"/>
  <c r="C3325" i="30"/>
  <c r="C3326" i="30"/>
  <c r="C3327" i="30"/>
  <c r="C3328" i="30"/>
  <c r="C3329" i="30"/>
  <c r="C3330" i="30"/>
  <c r="C3331" i="30"/>
  <c r="C3332" i="30"/>
  <c r="C3333" i="30"/>
  <c r="C3334" i="30"/>
  <c r="C3335" i="30"/>
  <c r="C3336" i="30"/>
  <c r="C3337" i="30"/>
  <c r="C3338" i="30"/>
  <c r="C3339" i="30"/>
  <c r="C3340" i="30"/>
  <c r="C3341" i="30"/>
  <c r="C3342" i="30"/>
  <c r="C3343" i="30"/>
  <c r="C3344" i="30"/>
  <c r="C3345" i="30"/>
  <c r="C3346" i="30"/>
  <c r="C3347" i="30"/>
  <c r="C3348" i="30"/>
  <c r="C3349" i="30"/>
  <c r="C3350" i="30"/>
  <c r="C3351" i="30"/>
  <c r="C3352" i="30"/>
  <c r="C3353" i="30"/>
  <c r="C3354" i="30"/>
  <c r="C3355" i="30"/>
  <c r="C3356" i="30"/>
  <c r="C3357" i="30"/>
  <c r="C3358" i="30"/>
  <c r="C3359" i="30"/>
  <c r="C3360" i="30"/>
  <c r="C3361" i="30"/>
  <c r="C3362" i="30"/>
  <c r="C3363" i="30"/>
  <c r="C3364" i="30"/>
  <c r="C3365" i="30"/>
  <c r="C3366" i="30"/>
  <c r="C3367" i="30"/>
  <c r="C3368" i="30"/>
  <c r="C3369" i="30"/>
  <c r="C3370" i="30"/>
  <c r="C3371" i="30"/>
  <c r="C3372" i="30"/>
  <c r="C3373" i="30"/>
  <c r="C3374" i="30"/>
  <c r="C3375" i="30"/>
  <c r="C3376" i="30"/>
  <c r="C3377" i="30"/>
  <c r="C3378" i="30"/>
  <c r="C3379" i="30"/>
  <c r="C3380" i="30"/>
  <c r="C3381" i="30"/>
  <c r="C3382" i="30"/>
  <c r="C3383" i="30"/>
  <c r="C3384" i="30"/>
  <c r="C3385" i="30"/>
  <c r="C3386" i="30"/>
  <c r="C3387" i="30"/>
  <c r="C3388" i="30"/>
  <c r="C3389" i="30"/>
  <c r="C3390" i="30"/>
  <c r="C3391" i="30"/>
  <c r="C3392" i="30"/>
  <c r="C3393" i="30"/>
  <c r="C3394" i="30"/>
  <c r="C3395" i="30"/>
  <c r="C3396" i="30"/>
  <c r="C3397" i="30"/>
  <c r="C3398" i="30"/>
  <c r="C3399" i="30"/>
  <c r="C3400" i="30"/>
  <c r="C3401" i="30"/>
  <c r="C3402" i="30"/>
  <c r="C3403" i="30"/>
  <c r="C3404" i="30"/>
  <c r="C3405" i="30"/>
  <c r="C3406" i="30"/>
  <c r="C3407" i="30"/>
  <c r="C3408" i="30"/>
  <c r="C3409" i="30"/>
  <c r="C3410" i="30"/>
  <c r="C3411" i="30"/>
  <c r="C3412" i="30"/>
  <c r="C3413" i="30"/>
  <c r="C3414" i="30"/>
  <c r="C3415" i="30"/>
  <c r="C3416" i="30"/>
  <c r="C3417" i="30"/>
  <c r="C3418" i="30"/>
  <c r="C3419" i="30"/>
  <c r="C3420" i="30"/>
  <c r="C3421" i="30"/>
  <c r="C3422" i="30"/>
  <c r="C3423" i="30"/>
  <c r="C3424" i="30"/>
  <c r="C3425" i="30"/>
  <c r="C3426" i="30"/>
  <c r="C3427" i="30"/>
  <c r="C3428" i="30"/>
  <c r="C3429" i="30"/>
  <c r="C3430" i="30"/>
  <c r="C3431" i="30"/>
  <c r="C3432" i="30"/>
  <c r="C3433" i="30"/>
  <c r="C3434" i="30"/>
  <c r="C3435" i="30"/>
  <c r="C3436" i="30"/>
  <c r="C3437" i="30"/>
  <c r="C3438" i="30"/>
  <c r="C3439" i="30"/>
  <c r="C3440" i="30"/>
  <c r="C3441" i="30"/>
  <c r="C3442" i="30"/>
  <c r="C3443" i="30"/>
  <c r="C3444" i="30"/>
  <c r="C3445" i="30"/>
  <c r="C3446" i="30"/>
  <c r="C3447" i="30"/>
  <c r="C3448" i="30"/>
  <c r="C3449" i="30"/>
  <c r="C3450" i="30"/>
  <c r="C3451" i="30"/>
  <c r="C3452" i="30"/>
  <c r="C3453" i="30"/>
  <c r="C3454" i="30"/>
  <c r="C3455" i="30"/>
  <c r="C3456" i="30"/>
  <c r="C3457" i="30"/>
  <c r="C3458" i="30"/>
  <c r="C3459" i="30"/>
  <c r="C3460" i="30"/>
  <c r="C3461" i="30"/>
  <c r="C3462" i="30"/>
  <c r="C3463" i="30"/>
  <c r="C3464" i="30"/>
  <c r="C3465" i="30"/>
  <c r="C3466" i="30"/>
  <c r="C3467" i="30"/>
  <c r="C3468" i="30"/>
  <c r="C3469" i="30"/>
  <c r="C3470" i="30"/>
  <c r="C3471" i="30"/>
  <c r="C3472" i="30"/>
  <c r="C3473" i="30"/>
  <c r="C3474" i="30"/>
  <c r="C3475" i="30"/>
  <c r="C3476" i="30"/>
  <c r="C3477" i="30"/>
  <c r="C3478" i="30"/>
  <c r="C3479" i="30"/>
  <c r="C3480" i="30"/>
  <c r="C3481" i="30"/>
  <c r="C3482" i="30"/>
  <c r="C3483" i="30"/>
  <c r="C3484" i="30"/>
  <c r="C3485" i="30"/>
  <c r="C3486" i="30"/>
  <c r="C3487" i="30"/>
  <c r="C3488" i="30"/>
  <c r="C3489" i="30"/>
  <c r="C3490" i="30"/>
  <c r="C3491" i="30"/>
  <c r="C3492" i="30"/>
  <c r="C3493" i="30"/>
  <c r="C3494" i="30"/>
  <c r="C3495" i="30"/>
  <c r="C3496" i="30"/>
  <c r="C3497" i="30"/>
  <c r="C3498" i="30"/>
  <c r="C3499" i="30"/>
  <c r="C3500" i="30"/>
  <c r="C3501" i="30"/>
  <c r="C3502" i="30"/>
  <c r="C3503" i="30"/>
  <c r="C3504" i="30"/>
  <c r="C3505" i="30"/>
  <c r="C3506" i="30"/>
  <c r="C3507" i="30"/>
  <c r="C3508" i="30"/>
  <c r="C3509" i="30"/>
  <c r="C3510" i="30"/>
  <c r="C3511" i="30"/>
  <c r="C3512" i="30"/>
  <c r="C3513" i="30"/>
  <c r="C3514" i="30"/>
  <c r="C3515" i="30"/>
  <c r="C3516" i="30"/>
  <c r="C3517" i="30"/>
  <c r="C3518" i="30"/>
  <c r="C3519" i="30"/>
  <c r="C3520" i="30"/>
  <c r="C3521" i="30"/>
  <c r="C3522" i="30"/>
  <c r="C3523" i="30"/>
  <c r="C3524" i="30"/>
  <c r="C3525" i="30"/>
  <c r="C3526" i="30"/>
  <c r="C3527" i="30"/>
  <c r="C3528" i="30"/>
  <c r="C3529" i="30"/>
  <c r="C3530" i="30"/>
  <c r="C3531" i="30"/>
  <c r="C3532" i="30"/>
  <c r="C3533" i="30"/>
  <c r="C3534" i="30"/>
  <c r="C3535" i="30"/>
  <c r="C3536" i="30"/>
  <c r="C3537" i="30"/>
  <c r="C3538" i="30"/>
  <c r="C3539" i="30"/>
  <c r="C3540" i="30"/>
  <c r="C3541" i="30"/>
  <c r="C3542" i="30"/>
  <c r="C3543" i="30"/>
  <c r="C3544" i="30"/>
  <c r="C3545" i="30"/>
  <c r="C3546" i="30"/>
  <c r="C3547" i="30"/>
  <c r="C3548" i="30"/>
  <c r="C3549" i="30"/>
  <c r="C3550" i="30"/>
  <c r="C3551" i="30"/>
  <c r="C3552" i="30"/>
  <c r="C3553" i="30"/>
  <c r="C3554" i="30"/>
  <c r="C3555" i="30"/>
  <c r="C3556" i="30"/>
  <c r="C3557" i="30"/>
  <c r="C3558" i="30"/>
  <c r="C3559" i="30"/>
  <c r="C3560" i="30"/>
  <c r="C3561" i="30"/>
  <c r="C3562" i="30"/>
  <c r="C3563" i="30"/>
  <c r="C3564" i="30"/>
  <c r="C3565" i="30"/>
  <c r="C3566" i="30"/>
  <c r="C3567" i="30"/>
  <c r="C3568" i="30"/>
  <c r="C3569" i="30"/>
  <c r="C3570" i="30"/>
  <c r="C3571" i="30"/>
  <c r="C3572" i="30"/>
  <c r="C3573" i="30"/>
  <c r="C3574" i="30"/>
  <c r="C3575" i="30"/>
  <c r="C3576" i="30"/>
  <c r="C3577" i="30"/>
  <c r="C3578" i="30"/>
  <c r="C3579" i="30"/>
  <c r="C3580" i="30"/>
  <c r="C3581" i="30"/>
  <c r="C3582" i="30"/>
  <c r="C3583" i="30"/>
  <c r="C3584" i="30"/>
  <c r="C3585" i="30"/>
  <c r="C3586" i="30"/>
  <c r="C3587" i="30"/>
  <c r="C3588" i="30"/>
  <c r="C3589" i="30"/>
  <c r="C3590" i="30"/>
  <c r="C3591" i="30"/>
  <c r="C3592" i="30"/>
  <c r="C3593" i="30"/>
  <c r="C3594" i="30"/>
  <c r="C3595" i="30"/>
  <c r="C3596" i="30"/>
  <c r="C3597" i="30"/>
  <c r="C3598" i="30"/>
  <c r="C3599" i="30"/>
  <c r="C3600" i="30"/>
  <c r="C3601" i="30"/>
  <c r="C3602" i="30"/>
  <c r="C3603" i="30"/>
  <c r="C3604" i="30"/>
  <c r="C3605" i="30"/>
  <c r="C3606" i="30"/>
  <c r="C3607" i="30"/>
  <c r="C3608" i="30"/>
  <c r="C3609" i="30"/>
  <c r="C3610" i="30"/>
  <c r="C3611" i="30"/>
  <c r="C3612" i="30"/>
  <c r="C3613" i="30"/>
  <c r="C3614" i="30"/>
  <c r="C3615" i="30"/>
  <c r="C3616" i="30"/>
  <c r="C3617" i="30"/>
  <c r="C3618" i="30"/>
  <c r="C3619" i="30"/>
  <c r="C3620" i="30"/>
  <c r="C3621" i="30"/>
  <c r="C3622" i="30"/>
  <c r="C3623" i="30"/>
  <c r="C3624" i="30"/>
  <c r="C3625" i="30"/>
  <c r="C3626" i="30"/>
  <c r="C3627" i="30"/>
  <c r="C3628" i="30"/>
  <c r="C3629" i="30"/>
  <c r="C3630" i="30"/>
  <c r="C3631" i="30"/>
  <c r="C3632" i="30"/>
  <c r="C3633" i="30"/>
  <c r="C3634" i="30"/>
  <c r="C3635" i="30"/>
  <c r="C3636" i="30"/>
  <c r="C3637" i="30"/>
  <c r="C3638" i="30"/>
  <c r="C3639" i="30"/>
  <c r="C3640" i="30"/>
  <c r="C3641" i="30"/>
  <c r="C3642" i="30"/>
  <c r="C3643" i="30"/>
  <c r="C3644" i="30"/>
  <c r="C3645" i="30"/>
  <c r="C3646" i="30"/>
  <c r="C3647" i="30"/>
  <c r="C3648" i="30"/>
  <c r="C3649" i="30"/>
  <c r="C3650" i="30"/>
  <c r="C3651" i="30"/>
  <c r="C3652" i="30"/>
  <c r="C3653" i="30"/>
  <c r="C3654" i="30"/>
  <c r="C3655" i="30"/>
  <c r="C3656" i="30"/>
  <c r="C3657" i="30"/>
  <c r="C3658" i="30"/>
  <c r="C3659" i="30"/>
  <c r="C3660" i="30"/>
  <c r="C3661" i="30"/>
  <c r="C3662" i="30"/>
  <c r="C3663" i="30"/>
  <c r="C3664" i="30"/>
  <c r="C3665" i="30"/>
  <c r="C3666" i="30"/>
  <c r="C3667" i="30"/>
  <c r="C3668" i="30"/>
  <c r="C3669" i="30"/>
  <c r="C3670" i="30"/>
  <c r="C3671" i="30"/>
  <c r="C3672" i="30"/>
  <c r="C3673" i="30"/>
  <c r="C3674" i="30"/>
  <c r="C3675" i="30"/>
  <c r="C3676" i="30"/>
  <c r="C3677" i="30"/>
  <c r="C3678" i="30"/>
  <c r="C3679" i="30"/>
  <c r="C3680" i="30"/>
  <c r="C3681" i="30"/>
  <c r="C3682" i="30"/>
  <c r="C3683" i="30"/>
  <c r="C3684" i="30"/>
  <c r="C3685" i="30"/>
  <c r="C3686" i="30"/>
  <c r="C3687" i="30"/>
  <c r="C3688" i="30"/>
  <c r="C3689" i="30"/>
  <c r="C3690" i="30"/>
  <c r="C3691" i="30"/>
  <c r="C3692" i="30"/>
  <c r="C3693" i="30"/>
  <c r="C3694" i="30"/>
  <c r="C3695" i="30"/>
  <c r="C3696" i="30"/>
  <c r="C3697" i="30"/>
  <c r="C3698" i="30"/>
  <c r="C3699" i="30"/>
  <c r="C3700" i="30"/>
  <c r="C3701" i="30"/>
  <c r="C3702" i="30"/>
  <c r="C3703" i="30"/>
  <c r="C3704" i="30"/>
  <c r="C3705" i="30"/>
  <c r="C3706" i="30"/>
  <c r="C3707" i="30"/>
  <c r="C3708" i="30"/>
  <c r="C3709" i="30"/>
  <c r="C3710" i="30"/>
  <c r="C3711" i="30"/>
  <c r="C3712" i="30"/>
  <c r="C3713" i="30"/>
  <c r="C3714" i="30"/>
  <c r="C3715" i="30"/>
  <c r="C3716" i="30"/>
  <c r="C3717" i="30"/>
  <c r="C3718" i="30"/>
  <c r="C3719" i="30"/>
  <c r="C3720" i="30"/>
  <c r="C3721" i="30"/>
  <c r="C3722" i="30"/>
  <c r="C3723" i="30"/>
  <c r="C3724" i="30"/>
  <c r="C3725" i="30"/>
  <c r="C3726" i="30"/>
  <c r="C3727" i="30"/>
  <c r="C3728" i="30"/>
  <c r="C3729" i="30"/>
  <c r="C3730" i="30"/>
  <c r="C3731" i="30"/>
  <c r="C3732" i="30"/>
  <c r="C3733" i="30"/>
  <c r="C3734" i="30"/>
  <c r="C3735" i="30"/>
  <c r="C3736" i="30"/>
  <c r="C3737" i="30"/>
  <c r="C3738" i="30"/>
  <c r="C3739" i="30"/>
  <c r="C3740" i="30"/>
  <c r="C3741" i="30"/>
  <c r="C3742" i="30"/>
  <c r="C3743" i="30"/>
  <c r="C3744" i="30"/>
  <c r="C3745" i="30"/>
  <c r="C3746" i="30"/>
  <c r="C3747" i="30"/>
  <c r="C3748" i="30"/>
  <c r="C3749" i="30"/>
  <c r="C3750" i="30"/>
  <c r="C3751" i="30"/>
  <c r="C3752" i="30"/>
  <c r="C3753" i="30"/>
  <c r="C3754" i="30"/>
  <c r="C3755" i="30"/>
  <c r="C3756" i="30"/>
  <c r="C3757" i="30"/>
  <c r="C3758" i="30"/>
  <c r="C3759" i="30"/>
  <c r="C3760" i="30"/>
  <c r="C3761" i="30"/>
  <c r="C3762" i="30"/>
  <c r="C3763" i="30"/>
  <c r="C3764" i="30"/>
  <c r="C3765" i="30"/>
  <c r="C3766" i="30"/>
  <c r="C3767" i="30"/>
  <c r="C3768" i="30"/>
  <c r="C3769" i="30"/>
  <c r="C3770" i="30"/>
  <c r="C3771" i="30"/>
  <c r="C3772" i="30"/>
  <c r="C3773" i="30"/>
  <c r="C3774" i="30"/>
  <c r="C3775" i="30"/>
  <c r="C3776" i="30"/>
  <c r="C3777" i="30"/>
  <c r="C3778" i="30"/>
  <c r="C3779" i="30"/>
  <c r="C3780" i="30"/>
  <c r="C3781" i="30"/>
  <c r="C3782" i="30"/>
  <c r="C3783" i="30"/>
  <c r="C3784" i="30"/>
  <c r="C3785" i="30"/>
  <c r="C3786" i="30"/>
  <c r="C3787" i="30"/>
  <c r="C3788" i="30"/>
  <c r="C3789" i="30"/>
  <c r="C3790" i="30"/>
  <c r="C3791" i="30"/>
  <c r="C3792" i="30"/>
  <c r="C3793" i="30"/>
  <c r="C3794" i="30"/>
  <c r="C3795" i="30"/>
  <c r="C3796" i="30"/>
  <c r="C3797" i="30"/>
  <c r="C3798" i="30"/>
  <c r="C3799" i="30"/>
  <c r="C3800" i="30"/>
  <c r="C3801" i="30"/>
  <c r="C3802" i="30"/>
  <c r="C3803" i="30"/>
  <c r="C3804" i="30"/>
  <c r="C3805" i="30"/>
  <c r="C3806" i="30"/>
  <c r="C3807" i="30"/>
  <c r="C3808" i="30"/>
  <c r="C3809" i="30"/>
  <c r="C3810" i="30"/>
  <c r="C3811" i="30"/>
  <c r="C3812" i="30"/>
  <c r="C3813" i="30"/>
  <c r="C3814" i="30"/>
  <c r="C3815" i="30"/>
  <c r="C3816" i="30"/>
  <c r="C3817" i="30"/>
  <c r="C3818" i="30"/>
  <c r="C3819" i="30"/>
  <c r="C3820" i="30"/>
  <c r="C3821" i="30"/>
  <c r="C3822" i="30"/>
  <c r="C3823" i="30"/>
  <c r="C3824" i="30"/>
  <c r="C3825" i="30"/>
  <c r="C3826" i="30"/>
  <c r="C3827" i="30"/>
  <c r="C3828" i="30"/>
  <c r="C3829" i="30"/>
  <c r="C3830" i="30"/>
  <c r="C3831" i="30"/>
  <c r="C3832" i="30"/>
  <c r="C3833" i="30"/>
  <c r="C3834" i="30"/>
  <c r="C3835" i="30"/>
  <c r="C3836" i="30"/>
  <c r="C3837" i="30"/>
  <c r="C3838" i="30"/>
  <c r="C3839" i="30"/>
  <c r="C3840" i="30"/>
  <c r="C3841" i="30"/>
  <c r="C3842" i="30"/>
  <c r="C3843" i="30"/>
  <c r="C3844" i="30"/>
  <c r="C3845" i="30"/>
  <c r="C3846" i="30"/>
  <c r="C3847" i="30"/>
  <c r="C3848" i="30"/>
  <c r="C3849" i="30"/>
  <c r="C3850" i="30"/>
  <c r="C3851" i="30"/>
  <c r="C3852" i="30"/>
  <c r="C3853" i="30"/>
  <c r="C3854" i="30"/>
  <c r="C3855" i="30"/>
  <c r="C3856" i="30"/>
  <c r="C3857" i="30"/>
  <c r="C3858" i="30"/>
  <c r="C3859" i="30"/>
  <c r="C3860" i="30"/>
  <c r="C3861" i="30"/>
  <c r="C3862" i="30"/>
  <c r="C3863" i="30"/>
  <c r="C3864" i="30"/>
  <c r="C3865" i="30"/>
  <c r="C3866" i="30"/>
  <c r="C3867" i="30"/>
  <c r="C3868" i="30"/>
  <c r="C3869" i="30"/>
  <c r="C3870" i="30"/>
  <c r="C3871" i="30"/>
  <c r="C3872" i="30"/>
  <c r="C3873" i="30"/>
  <c r="C3874" i="30"/>
  <c r="C3875" i="30"/>
  <c r="C3876" i="30"/>
  <c r="C3877" i="30"/>
  <c r="C3878" i="30"/>
  <c r="C3879" i="30"/>
  <c r="C3880" i="30"/>
  <c r="C3881" i="30"/>
  <c r="C3882" i="30"/>
  <c r="C3883" i="30"/>
  <c r="C3884" i="30"/>
  <c r="C3885" i="30"/>
  <c r="C3886" i="30"/>
  <c r="C3887" i="30"/>
  <c r="C3888" i="30"/>
  <c r="C3889" i="30"/>
  <c r="C3890" i="30"/>
  <c r="C3891" i="30"/>
  <c r="C3892" i="30"/>
  <c r="C3893" i="30"/>
  <c r="C3894" i="30"/>
  <c r="C3895" i="30"/>
  <c r="C3896" i="30"/>
  <c r="C3897" i="30"/>
  <c r="C3898" i="30"/>
  <c r="C3899" i="30"/>
  <c r="C3900" i="30"/>
  <c r="C3901" i="30"/>
  <c r="C3902" i="30"/>
  <c r="C3903" i="30"/>
  <c r="C3904" i="30"/>
  <c r="C3905" i="30"/>
  <c r="C3906" i="30"/>
  <c r="C3907" i="30"/>
  <c r="C3908" i="30"/>
  <c r="C3909" i="30"/>
  <c r="C3910" i="30"/>
  <c r="C3911" i="30"/>
  <c r="C3912" i="30"/>
  <c r="C3913" i="30"/>
  <c r="C3914" i="30"/>
  <c r="C3915" i="30"/>
  <c r="C3916" i="30"/>
  <c r="C3917" i="30"/>
  <c r="C3918" i="30"/>
  <c r="C3919" i="30"/>
  <c r="C3920" i="30"/>
  <c r="C3921" i="30"/>
  <c r="C3922" i="30"/>
  <c r="C3923" i="30"/>
  <c r="C3924" i="30"/>
  <c r="C3925" i="30"/>
  <c r="C3926" i="30"/>
  <c r="C3927" i="30"/>
  <c r="C3928" i="30"/>
  <c r="C3929" i="30"/>
  <c r="C3930" i="30"/>
  <c r="C3931" i="30"/>
  <c r="C3932" i="30"/>
  <c r="C3933" i="30"/>
  <c r="C3934" i="30"/>
  <c r="C3935" i="30"/>
  <c r="C3936" i="30"/>
  <c r="C3937" i="30"/>
  <c r="C3938" i="30"/>
  <c r="C3939" i="30"/>
  <c r="C3940" i="30"/>
  <c r="C3941" i="30"/>
  <c r="C3942" i="30"/>
  <c r="C3943" i="30"/>
  <c r="C3944" i="30"/>
  <c r="C3945" i="30"/>
  <c r="C3946" i="30"/>
  <c r="C3947" i="30"/>
  <c r="C3948" i="30"/>
  <c r="C3949" i="30"/>
  <c r="C3950" i="30"/>
  <c r="C3951" i="30"/>
  <c r="C3952" i="30"/>
  <c r="C3953" i="30"/>
  <c r="C3954" i="30"/>
  <c r="C3955" i="30"/>
  <c r="C3956" i="30"/>
  <c r="C3957" i="30"/>
  <c r="C3958" i="30"/>
  <c r="C3959" i="30"/>
  <c r="C3960" i="30"/>
  <c r="C3961" i="30"/>
  <c r="C3962" i="30"/>
  <c r="C3963" i="30"/>
  <c r="C3964" i="30"/>
  <c r="C3965" i="30"/>
  <c r="C3966" i="30"/>
  <c r="C3967" i="30"/>
  <c r="C3968" i="30"/>
  <c r="C3969" i="30"/>
  <c r="C3970" i="30"/>
  <c r="C3971" i="30"/>
  <c r="C3972" i="30"/>
  <c r="C3973" i="30"/>
  <c r="C3974" i="30"/>
  <c r="C3975" i="30"/>
  <c r="C3976" i="30"/>
  <c r="C3977" i="30"/>
  <c r="C3978" i="30"/>
  <c r="C3979" i="30"/>
  <c r="C3980" i="30"/>
  <c r="C3981" i="30"/>
  <c r="C3982" i="30"/>
  <c r="C3983" i="30"/>
  <c r="C3984" i="30"/>
  <c r="C3985" i="30"/>
  <c r="C3986" i="30"/>
  <c r="C3987" i="30"/>
  <c r="C3988" i="30"/>
  <c r="C3989" i="30"/>
  <c r="C3990" i="30"/>
  <c r="C3991" i="30"/>
  <c r="C3992" i="30"/>
  <c r="C3993" i="30"/>
  <c r="C3994" i="30"/>
  <c r="C3995" i="30"/>
  <c r="C3996" i="30"/>
  <c r="C3997" i="30"/>
  <c r="C3998" i="30"/>
  <c r="C3999" i="30"/>
  <c r="C4000" i="30"/>
  <c r="C4001" i="30"/>
  <c r="C4002" i="30"/>
  <c r="C4003" i="30"/>
  <c r="C4004" i="30"/>
  <c r="C4005" i="30"/>
  <c r="C4006" i="30"/>
  <c r="C4007" i="30"/>
  <c r="C4008" i="30"/>
  <c r="C4009" i="30"/>
  <c r="C4010" i="30"/>
  <c r="C4011" i="30"/>
  <c r="C4012" i="30"/>
  <c r="C4013" i="30"/>
  <c r="C4014" i="30"/>
  <c r="C4015" i="30"/>
  <c r="C4016" i="30"/>
  <c r="C4017" i="30"/>
  <c r="C4018" i="30"/>
  <c r="C4019" i="30"/>
  <c r="C4020" i="30"/>
  <c r="C4021" i="30"/>
  <c r="C4022" i="30"/>
  <c r="C4023" i="30"/>
  <c r="C4024" i="30"/>
  <c r="C4025" i="30"/>
  <c r="C4026" i="30"/>
  <c r="C4027" i="30"/>
  <c r="C4028" i="30"/>
  <c r="C4029" i="30"/>
  <c r="C4030" i="30"/>
  <c r="C4031" i="30"/>
  <c r="C4032" i="30"/>
  <c r="C4033" i="30"/>
  <c r="C4034" i="30"/>
  <c r="C4035" i="30"/>
  <c r="C4036" i="30"/>
  <c r="C4037" i="30"/>
  <c r="C4038" i="30"/>
  <c r="C4039" i="30"/>
  <c r="C4040" i="30"/>
  <c r="C4041" i="30"/>
  <c r="C4042" i="30"/>
  <c r="C4043" i="30"/>
  <c r="C4044" i="30"/>
  <c r="C4045" i="30"/>
  <c r="C4046" i="30"/>
  <c r="C4047" i="30"/>
  <c r="C4048" i="30"/>
  <c r="C4049" i="30"/>
  <c r="C4050" i="30"/>
  <c r="C4051" i="30"/>
  <c r="C4052" i="30"/>
  <c r="C4053" i="30"/>
  <c r="C4054" i="30"/>
  <c r="C4055" i="30"/>
  <c r="C4056" i="30"/>
  <c r="C4057" i="30"/>
  <c r="C4058" i="30"/>
  <c r="C4059" i="30"/>
  <c r="C4060" i="30"/>
  <c r="C4061" i="30"/>
  <c r="C4062" i="30"/>
  <c r="C4063" i="30"/>
  <c r="C4064" i="30"/>
  <c r="C4065" i="30"/>
  <c r="C4066" i="30"/>
  <c r="C4067" i="30"/>
  <c r="C4068" i="30"/>
  <c r="C4069" i="30"/>
  <c r="C4070" i="30"/>
  <c r="C4071" i="30"/>
  <c r="C4072" i="30"/>
  <c r="C4073" i="30"/>
  <c r="C4074" i="30"/>
  <c r="C4075" i="30"/>
  <c r="C4076" i="30"/>
  <c r="C4077" i="30"/>
  <c r="C4078" i="30"/>
  <c r="C4079" i="30"/>
  <c r="C4080" i="30"/>
  <c r="C4081" i="30"/>
  <c r="C4082" i="30"/>
  <c r="C4083" i="30"/>
  <c r="C4084" i="30"/>
  <c r="C4085" i="30"/>
  <c r="C4086" i="30"/>
  <c r="C4087" i="30"/>
  <c r="C4088" i="30"/>
  <c r="C4089" i="30"/>
  <c r="C4090" i="30"/>
  <c r="C4091" i="30"/>
  <c r="C4092" i="30"/>
  <c r="C4093" i="30"/>
  <c r="C4094" i="30"/>
  <c r="C4095" i="30"/>
  <c r="C4096" i="30"/>
  <c r="C4097" i="30"/>
  <c r="C4098" i="30"/>
  <c r="C4099" i="30"/>
  <c r="C4100" i="30"/>
  <c r="C4101" i="30"/>
  <c r="C4102" i="30"/>
  <c r="C4103" i="30"/>
  <c r="C4104" i="30"/>
  <c r="C4105" i="30"/>
  <c r="C4106" i="30"/>
  <c r="C4107" i="30"/>
  <c r="C4108" i="30"/>
  <c r="C4109" i="30"/>
  <c r="C4110" i="30"/>
  <c r="C4111" i="30"/>
  <c r="C4112" i="30"/>
  <c r="C4113" i="30"/>
  <c r="C4114" i="30"/>
  <c r="C4115" i="30"/>
  <c r="C4116" i="30"/>
  <c r="C4117" i="30"/>
  <c r="C4118" i="30"/>
  <c r="C4119" i="30"/>
  <c r="C4120" i="30"/>
  <c r="C4121" i="30"/>
  <c r="C4122" i="30"/>
  <c r="C4123" i="30"/>
  <c r="C4124" i="30"/>
  <c r="C4125" i="30"/>
  <c r="C4126" i="30"/>
  <c r="C4127" i="30"/>
  <c r="C4128" i="30"/>
  <c r="C4129" i="30"/>
  <c r="C4130" i="30"/>
  <c r="C4131" i="30"/>
  <c r="C4132" i="30"/>
  <c r="C4133" i="30"/>
  <c r="C4134" i="30"/>
  <c r="C4135" i="30"/>
  <c r="C4136" i="30"/>
  <c r="C4137" i="30"/>
  <c r="C4138" i="30"/>
  <c r="C4139" i="30"/>
  <c r="C4140" i="30"/>
  <c r="C4141" i="30"/>
  <c r="C4142" i="30"/>
  <c r="C4143" i="30"/>
  <c r="C4144" i="30"/>
  <c r="C4145" i="30"/>
  <c r="C4146" i="30"/>
  <c r="C4147" i="30"/>
  <c r="C4148" i="30"/>
  <c r="C4149" i="30"/>
  <c r="C4150" i="30"/>
  <c r="C4151" i="30"/>
  <c r="C4152" i="30"/>
  <c r="C4153" i="30"/>
  <c r="C4154" i="30"/>
  <c r="C4155" i="30"/>
  <c r="C4156" i="30"/>
  <c r="C4157" i="30"/>
  <c r="C4158" i="30"/>
  <c r="C4159" i="30"/>
  <c r="C4160" i="30"/>
  <c r="C4161" i="30"/>
  <c r="C4162" i="30"/>
  <c r="C4163" i="30"/>
  <c r="C4164" i="30"/>
  <c r="C4165" i="30"/>
  <c r="C4166" i="30"/>
  <c r="C4167" i="30"/>
  <c r="C4168" i="30"/>
  <c r="C4169" i="30"/>
  <c r="C4170" i="30"/>
  <c r="C4171" i="30"/>
  <c r="C4172" i="30"/>
  <c r="C4173" i="30"/>
  <c r="C4174" i="30"/>
  <c r="C4175" i="30"/>
  <c r="C4176" i="30"/>
  <c r="C4177" i="30"/>
  <c r="C4178" i="30"/>
  <c r="C4179" i="30"/>
  <c r="C4180" i="30"/>
  <c r="C4181" i="30"/>
  <c r="C4182" i="30"/>
  <c r="C4183" i="30"/>
  <c r="C4184" i="30"/>
  <c r="C4185" i="30"/>
  <c r="C4186" i="30"/>
  <c r="C4187" i="30"/>
  <c r="C4188" i="30"/>
  <c r="C4189" i="30"/>
  <c r="C4190" i="30"/>
  <c r="C4191" i="30"/>
  <c r="C4192" i="30"/>
  <c r="C4193" i="30"/>
  <c r="C4194" i="30"/>
  <c r="C4195" i="30"/>
  <c r="C4196" i="30"/>
  <c r="C4197" i="30"/>
  <c r="C4198" i="30"/>
  <c r="C4199" i="30"/>
  <c r="C4200" i="30"/>
  <c r="C4201" i="30"/>
  <c r="C4202" i="30"/>
  <c r="C4203" i="30"/>
  <c r="C4204" i="30"/>
  <c r="C4205" i="30"/>
  <c r="C4206" i="30"/>
  <c r="C4207" i="30"/>
  <c r="C4208" i="30"/>
  <c r="C4209" i="30"/>
  <c r="C4210" i="30"/>
  <c r="C4211" i="30"/>
  <c r="C4212" i="30"/>
  <c r="C4213" i="30"/>
  <c r="C4214" i="30"/>
  <c r="C4215" i="30"/>
  <c r="C4216" i="30"/>
  <c r="C4217" i="30"/>
  <c r="C4218" i="30"/>
  <c r="C4219" i="30"/>
  <c r="C4220" i="30"/>
  <c r="C4221" i="30"/>
  <c r="C4222" i="30"/>
  <c r="C4223" i="30"/>
  <c r="C4224" i="30"/>
  <c r="C4225" i="30"/>
  <c r="C4226" i="30"/>
  <c r="C4227" i="30"/>
  <c r="C4228" i="30"/>
  <c r="C4229" i="30"/>
  <c r="C4230" i="30"/>
  <c r="C4231" i="30"/>
  <c r="C4232" i="30"/>
  <c r="C4233" i="30"/>
  <c r="C4234" i="30"/>
  <c r="C4235" i="30"/>
  <c r="C4236" i="30"/>
  <c r="C4237" i="30"/>
  <c r="C4238" i="30"/>
  <c r="C4239" i="30"/>
  <c r="C4240" i="30"/>
  <c r="C4241" i="30"/>
  <c r="C4242" i="30"/>
  <c r="C4243" i="30"/>
  <c r="C4244" i="30"/>
  <c r="C4245" i="30"/>
  <c r="C4246" i="30"/>
  <c r="C4247" i="30"/>
  <c r="C4248" i="30"/>
  <c r="C4249" i="30"/>
  <c r="C4250" i="30"/>
  <c r="C4251" i="30"/>
  <c r="C4252" i="30"/>
  <c r="C4253" i="30"/>
  <c r="C4254" i="30"/>
  <c r="C4255" i="30"/>
  <c r="C4256" i="30"/>
  <c r="C4257" i="30"/>
  <c r="C4258" i="30"/>
  <c r="C4259" i="30"/>
  <c r="C4260" i="30"/>
  <c r="C4261" i="30"/>
  <c r="C4262" i="30"/>
  <c r="C4263" i="30"/>
  <c r="C4264" i="30"/>
  <c r="C4265" i="30"/>
  <c r="C4266" i="30"/>
  <c r="C4267" i="30"/>
  <c r="C4268" i="30"/>
  <c r="C4269" i="30"/>
  <c r="C4270" i="30"/>
  <c r="C4271" i="30"/>
  <c r="C4272" i="30"/>
  <c r="C4273" i="30"/>
  <c r="C4274" i="30"/>
  <c r="C4275" i="30"/>
  <c r="C4276" i="30"/>
  <c r="C4277" i="30"/>
  <c r="C4278" i="30"/>
  <c r="C4279" i="30"/>
  <c r="C4280" i="30"/>
  <c r="C4281" i="30"/>
  <c r="C4282" i="30"/>
  <c r="C4283" i="30"/>
  <c r="C4284" i="30"/>
  <c r="C4285" i="30"/>
  <c r="C4286" i="30"/>
  <c r="C4287" i="30"/>
  <c r="C4288" i="30"/>
  <c r="C4289" i="30"/>
  <c r="C4290" i="30"/>
  <c r="C4291" i="30"/>
  <c r="C4292" i="30"/>
  <c r="C4293" i="30"/>
  <c r="C4294" i="30"/>
  <c r="C4295" i="30"/>
  <c r="C4296" i="30"/>
  <c r="C4297" i="30"/>
  <c r="C4298" i="30"/>
  <c r="C4299" i="30"/>
  <c r="C4300" i="30"/>
  <c r="C4301" i="30"/>
  <c r="C4302" i="30"/>
  <c r="C4303" i="30"/>
  <c r="C4304" i="30"/>
  <c r="C4305" i="30"/>
  <c r="C4306" i="30"/>
  <c r="C4307" i="30"/>
  <c r="C4308" i="30"/>
  <c r="C4309" i="30"/>
  <c r="C4310" i="30"/>
  <c r="C4311" i="30"/>
  <c r="C4312" i="30"/>
  <c r="C4313" i="30"/>
  <c r="C4314" i="30"/>
  <c r="C4315" i="30"/>
  <c r="C4316" i="30"/>
  <c r="C4317" i="30"/>
  <c r="C4318" i="30"/>
  <c r="C4319" i="30"/>
  <c r="C4320" i="30"/>
  <c r="C4321" i="30"/>
  <c r="C4322" i="30"/>
  <c r="C4323" i="30"/>
  <c r="C4324" i="30"/>
  <c r="C4325" i="30"/>
  <c r="C4326" i="30"/>
  <c r="C4327" i="30"/>
  <c r="C4328" i="30"/>
  <c r="C4329" i="30"/>
  <c r="C4330" i="30"/>
  <c r="C4331" i="30"/>
  <c r="C4332" i="30"/>
  <c r="C4333" i="30"/>
  <c r="C4334" i="30"/>
  <c r="C4335" i="30"/>
  <c r="C4336" i="30"/>
  <c r="C4337" i="30"/>
  <c r="C4338" i="30"/>
  <c r="C4339" i="30"/>
  <c r="C4340" i="30"/>
  <c r="C4341" i="30"/>
  <c r="C4342" i="30"/>
  <c r="C4343" i="30"/>
  <c r="C4344" i="30"/>
  <c r="C4345" i="30"/>
  <c r="C4346" i="30"/>
  <c r="C4347" i="30"/>
  <c r="C4348" i="30"/>
  <c r="C4349" i="30"/>
  <c r="C4350" i="30"/>
  <c r="C4351" i="30"/>
  <c r="C4352" i="30"/>
  <c r="C4353" i="30"/>
  <c r="C4354" i="30"/>
  <c r="C4355" i="30"/>
  <c r="C4356" i="30"/>
  <c r="C4357" i="30"/>
  <c r="C4358" i="30"/>
  <c r="C4359" i="30"/>
  <c r="C4360" i="30"/>
  <c r="C4361" i="30"/>
  <c r="C4362" i="30"/>
  <c r="C4363" i="30"/>
  <c r="C4364" i="30"/>
  <c r="C4365" i="30"/>
  <c r="C4366" i="30"/>
  <c r="C4367" i="30"/>
  <c r="C4368" i="30"/>
  <c r="C4369" i="30"/>
  <c r="C4370" i="30"/>
  <c r="C4371" i="30"/>
  <c r="C4372" i="30"/>
  <c r="C4373" i="30"/>
  <c r="C4374" i="30"/>
  <c r="C4375" i="30"/>
  <c r="C4376" i="30"/>
  <c r="C4377" i="30"/>
  <c r="C4378" i="30"/>
  <c r="C4379" i="30"/>
  <c r="C4380" i="30"/>
  <c r="C4381" i="30"/>
  <c r="C4382" i="30"/>
  <c r="C4383" i="30"/>
  <c r="C4384" i="30"/>
  <c r="C4385" i="30"/>
  <c r="C4386" i="30"/>
  <c r="C4387" i="30"/>
  <c r="C4388" i="30"/>
  <c r="C4389" i="30"/>
  <c r="C4390" i="30"/>
  <c r="C4391" i="30"/>
  <c r="C4392" i="30"/>
  <c r="C4393" i="30"/>
  <c r="C4394" i="30"/>
  <c r="C4395" i="30"/>
  <c r="C4396" i="30"/>
  <c r="C4397" i="30"/>
  <c r="C4398" i="30"/>
  <c r="C4399" i="30"/>
  <c r="C4400" i="30"/>
  <c r="C4401" i="30"/>
  <c r="C4402" i="30"/>
  <c r="C4403" i="30"/>
  <c r="C4404" i="30"/>
  <c r="C4405" i="30"/>
  <c r="C4406" i="30"/>
  <c r="C4407" i="30"/>
  <c r="C4408" i="30"/>
  <c r="C4409" i="30"/>
  <c r="C4410" i="30"/>
  <c r="C4411" i="30"/>
  <c r="C4412" i="30"/>
  <c r="C4413" i="30"/>
  <c r="C4414" i="30"/>
  <c r="C4415" i="30"/>
  <c r="C4416" i="30"/>
  <c r="C4417" i="30"/>
  <c r="C4418" i="30"/>
  <c r="C4419" i="30"/>
  <c r="C4420" i="30"/>
  <c r="C4421" i="30"/>
  <c r="C4422" i="30"/>
  <c r="C4423" i="30"/>
  <c r="C4424" i="30"/>
  <c r="C4425" i="30"/>
  <c r="C4426" i="30"/>
  <c r="C4427" i="30"/>
  <c r="C4428" i="30"/>
  <c r="C4429" i="30"/>
  <c r="C4430" i="30"/>
  <c r="C4431" i="30"/>
  <c r="C4432" i="30"/>
  <c r="C4433" i="30"/>
  <c r="C4434" i="30"/>
  <c r="C4435" i="30"/>
  <c r="C4436" i="30"/>
  <c r="C4437" i="30"/>
  <c r="C4438" i="30"/>
  <c r="C4439" i="30"/>
  <c r="C4440" i="30"/>
  <c r="C4441" i="30"/>
  <c r="C4442" i="30"/>
  <c r="C4443" i="30"/>
  <c r="C4444" i="30"/>
  <c r="C4445" i="30"/>
  <c r="C4446" i="30"/>
  <c r="C4447" i="30"/>
  <c r="C4448" i="30"/>
  <c r="C4449" i="30"/>
  <c r="C4450" i="30"/>
  <c r="C4451" i="30"/>
  <c r="C4452" i="30"/>
  <c r="C4453" i="30"/>
  <c r="C4454" i="30"/>
  <c r="C4455" i="30"/>
  <c r="C4456" i="30"/>
  <c r="C4457" i="30"/>
  <c r="C4458" i="30"/>
  <c r="C4459" i="30"/>
  <c r="C4460" i="30"/>
  <c r="C4461" i="30"/>
  <c r="C4462" i="30"/>
  <c r="C4463" i="30"/>
  <c r="C4464" i="30"/>
  <c r="C4465" i="30"/>
  <c r="C4466" i="30"/>
  <c r="C4467" i="30"/>
  <c r="C4468" i="30"/>
  <c r="C4469" i="30"/>
  <c r="C4470" i="30"/>
  <c r="C4471" i="30"/>
  <c r="C4472" i="30"/>
  <c r="C4473" i="30"/>
  <c r="C4474" i="30"/>
  <c r="C4475" i="30"/>
  <c r="C4476" i="30"/>
  <c r="C4477" i="30"/>
  <c r="C4478" i="30"/>
  <c r="C4479" i="30"/>
  <c r="C4480" i="30"/>
  <c r="C4481" i="30"/>
  <c r="C4482" i="30"/>
  <c r="C4483" i="30"/>
  <c r="C4484" i="30"/>
  <c r="C4485" i="30"/>
  <c r="C4486" i="30"/>
  <c r="C4487" i="30"/>
  <c r="C4488" i="30"/>
  <c r="C4489" i="30"/>
  <c r="C4490" i="30"/>
  <c r="C4491" i="30"/>
  <c r="C4492" i="30"/>
  <c r="C4493" i="30"/>
  <c r="C4494" i="30"/>
  <c r="C4495" i="30"/>
  <c r="C4496" i="30"/>
  <c r="C4497" i="30"/>
  <c r="C4498" i="30"/>
  <c r="C4499" i="30"/>
  <c r="C4500" i="30"/>
  <c r="C4501" i="30"/>
  <c r="C4502" i="30"/>
  <c r="C4503" i="30"/>
  <c r="C4504" i="30"/>
  <c r="C4505" i="30"/>
  <c r="C4506" i="30"/>
  <c r="C4507" i="30"/>
  <c r="C4508" i="30"/>
  <c r="C4509" i="30"/>
  <c r="C4510" i="30"/>
  <c r="C4511" i="30"/>
  <c r="C4512" i="30"/>
  <c r="C4513" i="30"/>
  <c r="C4514" i="30"/>
  <c r="C4515" i="30"/>
  <c r="C4516" i="30"/>
  <c r="C4517" i="30"/>
  <c r="C4518" i="30"/>
  <c r="C4519" i="30"/>
  <c r="C4520" i="30"/>
  <c r="C4521" i="30"/>
  <c r="C4522" i="30"/>
  <c r="C4523" i="30"/>
  <c r="C4524" i="30"/>
  <c r="C4525" i="30"/>
  <c r="C4526" i="30"/>
  <c r="C4527" i="30"/>
  <c r="C4528" i="30"/>
  <c r="C4529" i="30"/>
  <c r="C4530" i="30"/>
  <c r="C4531" i="30"/>
  <c r="C4532" i="30"/>
  <c r="C4533" i="30"/>
  <c r="C4534" i="30"/>
  <c r="C4535" i="30"/>
  <c r="C4536" i="30"/>
  <c r="C4537" i="30"/>
  <c r="C4538" i="30"/>
  <c r="C4539" i="30"/>
  <c r="C4540" i="30"/>
  <c r="C4541" i="30"/>
  <c r="C4542" i="30"/>
  <c r="C4543" i="30"/>
  <c r="C4544" i="30"/>
  <c r="C4545" i="30"/>
  <c r="C4546" i="30"/>
  <c r="C4547" i="30"/>
  <c r="C4548" i="30"/>
  <c r="C4549" i="30"/>
  <c r="C4550" i="30"/>
  <c r="C4551" i="30"/>
  <c r="C4552" i="30"/>
  <c r="C4553" i="30"/>
  <c r="C4554" i="30"/>
  <c r="C4555" i="30"/>
  <c r="C4556" i="30"/>
  <c r="C4557" i="30"/>
  <c r="C4558" i="30"/>
  <c r="C4559" i="30"/>
  <c r="C4560" i="30"/>
  <c r="C4561" i="30"/>
  <c r="C4562" i="30"/>
  <c r="C4563" i="30"/>
  <c r="C4564" i="30"/>
  <c r="C4565" i="30"/>
  <c r="C4566" i="30"/>
  <c r="C4567" i="30"/>
  <c r="C4568" i="30"/>
  <c r="C4569" i="30"/>
  <c r="C4570" i="30"/>
  <c r="C4571" i="30"/>
  <c r="C4572" i="30"/>
  <c r="C4573" i="30"/>
  <c r="C4574" i="30"/>
  <c r="C4575" i="30"/>
  <c r="C4576" i="30"/>
  <c r="C4577" i="30"/>
  <c r="C4578" i="30"/>
  <c r="C4579" i="30"/>
  <c r="C4580" i="30"/>
  <c r="C4581" i="30"/>
  <c r="C4582" i="30"/>
  <c r="C4583" i="30"/>
  <c r="C4584" i="30"/>
  <c r="C4585" i="30"/>
  <c r="C4586" i="30"/>
  <c r="C4587" i="30"/>
  <c r="C4588" i="30"/>
  <c r="C4589" i="30"/>
  <c r="C4590" i="30"/>
  <c r="C4591" i="30"/>
  <c r="C4592" i="30"/>
  <c r="C4593" i="30"/>
  <c r="C4594" i="30"/>
  <c r="C4595" i="30"/>
  <c r="C4596" i="30"/>
  <c r="C4597" i="30"/>
  <c r="C4598" i="30"/>
  <c r="C4599" i="30"/>
  <c r="C4600" i="30"/>
  <c r="C4601" i="30"/>
  <c r="C4602" i="30"/>
  <c r="C4603" i="30"/>
  <c r="C4604" i="30"/>
  <c r="C4605" i="30"/>
  <c r="C4606" i="30"/>
  <c r="C4607" i="30"/>
  <c r="C4608" i="30"/>
  <c r="C4609" i="30"/>
  <c r="C4610" i="30"/>
  <c r="C4611" i="30"/>
  <c r="C4612" i="30"/>
  <c r="C4613" i="30"/>
  <c r="C4614" i="30"/>
  <c r="C4615" i="30"/>
  <c r="C4616" i="30"/>
  <c r="C4617" i="30"/>
  <c r="C4618" i="30"/>
  <c r="C4619" i="30"/>
  <c r="C4620" i="30"/>
  <c r="C4621" i="30"/>
  <c r="C4622" i="30"/>
  <c r="C4623" i="30"/>
  <c r="C4624" i="30"/>
  <c r="C4625" i="30"/>
  <c r="C4626" i="30"/>
  <c r="C4627" i="30"/>
  <c r="C4628" i="30"/>
  <c r="C4629" i="30"/>
  <c r="C4630" i="30"/>
  <c r="C4631" i="30"/>
  <c r="C4632" i="30"/>
  <c r="C4633" i="30"/>
  <c r="C4634" i="30"/>
  <c r="C4635" i="30"/>
  <c r="C4636" i="30"/>
  <c r="C4637" i="30"/>
  <c r="C4638" i="30"/>
  <c r="C4639" i="30"/>
  <c r="C4640" i="30"/>
  <c r="C4641" i="30"/>
  <c r="C4642" i="30"/>
  <c r="C4643" i="30"/>
  <c r="C4644" i="30"/>
  <c r="C4645" i="30"/>
  <c r="C4646" i="30"/>
  <c r="C4647" i="30"/>
  <c r="C4648" i="30"/>
  <c r="C4649" i="30"/>
  <c r="C4650" i="30"/>
  <c r="C4651" i="30"/>
  <c r="C4652" i="30"/>
  <c r="C4653" i="30"/>
  <c r="C4654" i="30"/>
  <c r="C4655" i="30"/>
  <c r="C4656" i="30"/>
  <c r="C4657" i="30"/>
  <c r="C4658" i="30"/>
  <c r="C4659" i="30"/>
  <c r="C4660" i="30"/>
  <c r="C4661" i="30"/>
  <c r="C4662" i="30"/>
  <c r="C4663" i="30"/>
  <c r="C4664" i="30"/>
  <c r="C4665" i="30"/>
  <c r="C4666" i="30"/>
  <c r="C4667" i="30"/>
  <c r="C4668" i="30"/>
  <c r="C4669" i="30"/>
  <c r="C4670" i="30"/>
  <c r="C4671" i="30"/>
  <c r="C4672" i="30"/>
  <c r="C4673" i="30"/>
  <c r="C4674" i="30"/>
  <c r="C4675" i="30"/>
  <c r="C4676" i="30"/>
  <c r="C4677" i="30"/>
  <c r="C4678" i="30"/>
  <c r="C4679" i="30"/>
  <c r="C4680" i="30"/>
  <c r="C4681" i="30"/>
  <c r="C4682" i="30"/>
  <c r="C4683" i="30"/>
  <c r="C4684" i="30"/>
  <c r="C4685" i="30"/>
  <c r="C4686" i="30"/>
  <c r="C4687" i="30"/>
  <c r="C4688" i="30"/>
  <c r="C4689" i="30"/>
  <c r="C4690" i="30"/>
  <c r="C4691" i="30"/>
  <c r="C4692" i="30"/>
  <c r="C4693" i="30"/>
  <c r="C4694" i="30"/>
  <c r="C4695" i="30"/>
  <c r="C4696" i="30"/>
  <c r="C4697" i="30"/>
  <c r="C4698" i="30"/>
  <c r="C4699" i="30"/>
  <c r="C4700" i="30"/>
  <c r="C4701" i="30"/>
  <c r="C4702" i="30"/>
  <c r="C4703" i="30"/>
  <c r="C4704" i="30"/>
  <c r="C4705" i="30"/>
  <c r="C4706" i="30"/>
  <c r="C4707" i="30"/>
  <c r="C4708" i="30"/>
  <c r="C4709" i="30"/>
  <c r="C4710" i="30"/>
  <c r="C4711" i="30"/>
  <c r="C4712" i="30"/>
  <c r="C4713" i="30"/>
  <c r="C4714" i="30"/>
  <c r="C4715" i="30"/>
  <c r="C4716" i="30"/>
  <c r="C4717" i="30"/>
  <c r="C4718" i="30"/>
  <c r="C4719" i="30"/>
  <c r="C4720" i="30"/>
  <c r="C4721" i="30"/>
  <c r="C4722" i="30"/>
  <c r="C4723" i="30"/>
  <c r="C4724" i="30"/>
  <c r="C4725" i="30"/>
  <c r="C4726" i="30"/>
  <c r="C4727" i="30"/>
  <c r="C4728" i="30"/>
  <c r="C4729" i="30"/>
  <c r="C4730" i="30"/>
  <c r="C4731" i="30"/>
  <c r="C4732" i="30"/>
  <c r="C4733" i="30"/>
  <c r="C4734" i="30"/>
  <c r="C4735" i="30"/>
  <c r="C4736" i="30"/>
  <c r="C4737" i="30"/>
  <c r="C4738" i="30"/>
  <c r="C4739" i="30"/>
  <c r="C4740" i="30"/>
  <c r="C4741" i="30"/>
  <c r="C4742" i="30"/>
  <c r="C4743" i="30"/>
  <c r="C4744" i="30"/>
  <c r="C4745" i="30"/>
  <c r="C4746" i="30"/>
  <c r="C4747" i="30"/>
  <c r="C4748" i="30"/>
  <c r="C4749" i="30"/>
  <c r="C4750" i="30"/>
  <c r="C4751" i="30"/>
  <c r="C4752" i="30"/>
  <c r="C4753" i="30"/>
  <c r="C4754" i="30"/>
  <c r="C4755" i="30"/>
  <c r="C4756" i="30"/>
  <c r="C4757" i="30"/>
  <c r="C4758" i="30"/>
  <c r="C4759" i="30"/>
  <c r="C4760" i="30"/>
  <c r="C4761" i="30"/>
  <c r="C4762" i="30"/>
  <c r="C4763" i="30"/>
  <c r="C4764" i="30"/>
  <c r="C4765" i="30"/>
  <c r="C4766" i="30"/>
  <c r="C4767" i="30"/>
  <c r="C4768" i="30"/>
  <c r="C4769" i="30"/>
  <c r="C4770" i="30"/>
  <c r="C4771" i="30"/>
  <c r="C4772" i="30"/>
  <c r="C4773" i="30"/>
  <c r="C4774" i="30"/>
  <c r="C4775" i="30"/>
  <c r="C4776" i="30"/>
  <c r="C4777" i="30"/>
  <c r="C4778" i="30"/>
  <c r="C4779" i="30"/>
  <c r="C4780" i="30"/>
  <c r="C4781" i="30"/>
  <c r="C4782" i="30"/>
  <c r="C4783" i="30"/>
  <c r="C4784" i="30"/>
  <c r="C4785" i="30"/>
  <c r="C4786" i="30"/>
  <c r="C4787" i="30"/>
  <c r="C4788" i="30"/>
  <c r="C4789" i="30"/>
  <c r="C4790" i="30"/>
  <c r="C4791" i="30"/>
  <c r="C4792" i="30"/>
  <c r="C4793" i="30"/>
  <c r="C4794" i="30"/>
  <c r="C4795" i="30"/>
  <c r="C4796" i="30"/>
  <c r="C4797" i="30"/>
  <c r="C4798" i="30"/>
  <c r="C4799" i="30"/>
  <c r="C4800" i="30"/>
  <c r="C4801" i="30"/>
  <c r="C4802" i="30"/>
  <c r="C4803" i="30"/>
  <c r="C4804" i="30"/>
  <c r="C4805" i="30"/>
  <c r="C4806" i="30"/>
  <c r="C4807" i="30"/>
  <c r="C4808" i="30"/>
  <c r="C4809" i="30"/>
  <c r="C4810" i="30"/>
  <c r="C4811" i="30"/>
  <c r="C4812" i="30"/>
  <c r="C4813" i="30"/>
  <c r="C4814" i="30"/>
  <c r="C4815" i="30"/>
  <c r="C4816" i="30"/>
  <c r="C4817" i="30"/>
  <c r="C4818" i="30"/>
  <c r="C4819" i="30"/>
  <c r="C4820" i="30"/>
  <c r="C4821" i="30"/>
  <c r="C4822" i="30"/>
  <c r="C4823" i="30"/>
  <c r="C4824" i="30"/>
  <c r="C4825" i="30"/>
  <c r="C4826" i="30"/>
  <c r="C4827" i="30"/>
  <c r="C4828" i="30"/>
  <c r="C4829" i="30"/>
  <c r="C4830" i="30"/>
  <c r="C4831" i="30"/>
  <c r="C4832" i="30"/>
  <c r="C4833" i="30"/>
  <c r="C4834" i="30"/>
  <c r="C4835" i="30"/>
  <c r="C4836" i="30"/>
  <c r="C4837" i="30"/>
  <c r="C4838" i="30"/>
  <c r="C4839" i="30"/>
  <c r="C4840" i="30"/>
  <c r="C4841" i="30"/>
  <c r="C4842" i="30"/>
  <c r="C4843" i="30"/>
  <c r="C4844" i="30"/>
  <c r="C4845" i="30"/>
  <c r="C4846" i="30"/>
  <c r="C4847" i="30"/>
  <c r="C4848" i="30"/>
  <c r="C4849" i="30"/>
  <c r="C4850" i="30"/>
  <c r="C4851" i="30"/>
  <c r="C4852" i="30"/>
  <c r="C4853" i="30"/>
  <c r="C4854" i="30"/>
  <c r="C4855" i="30"/>
  <c r="C4856" i="30"/>
  <c r="C4857" i="30"/>
  <c r="C4858" i="30"/>
  <c r="C4859" i="30"/>
  <c r="C4860" i="30"/>
  <c r="C4861" i="30"/>
  <c r="C4862" i="30"/>
  <c r="C4863" i="30"/>
  <c r="C4864" i="30"/>
  <c r="C4865" i="30"/>
  <c r="C4866" i="30"/>
  <c r="C4867" i="30"/>
  <c r="C4868" i="30"/>
  <c r="C4869" i="30"/>
  <c r="C4870" i="30"/>
  <c r="C4871" i="30"/>
  <c r="C4872" i="30"/>
  <c r="C4873" i="30"/>
  <c r="C4874" i="30"/>
  <c r="C4875" i="30"/>
  <c r="C4876" i="30"/>
  <c r="C4877" i="30"/>
  <c r="C4878" i="30"/>
  <c r="C4879" i="30"/>
  <c r="C4880" i="30"/>
  <c r="C4881" i="30"/>
  <c r="C4882" i="30"/>
  <c r="C4883" i="30"/>
  <c r="C4884" i="30"/>
  <c r="C4885" i="30"/>
  <c r="C4886" i="30"/>
  <c r="C4887" i="30"/>
  <c r="C4888" i="30"/>
  <c r="C4889" i="30"/>
  <c r="C4890" i="30"/>
  <c r="C4891" i="30"/>
  <c r="C4892" i="30"/>
  <c r="C4893" i="30"/>
  <c r="C4894" i="30"/>
  <c r="C4895" i="30"/>
  <c r="C4896" i="30"/>
  <c r="C4897" i="30"/>
  <c r="C4898" i="30"/>
  <c r="C4899" i="30"/>
  <c r="C4900" i="30"/>
  <c r="C4901" i="30"/>
  <c r="C4902" i="30"/>
  <c r="C4903" i="30"/>
  <c r="C4904" i="30"/>
  <c r="C4905" i="30"/>
  <c r="C4906" i="30"/>
  <c r="C4907" i="30"/>
  <c r="C4908" i="30"/>
  <c r="C4909" i="30"/>
  <c r="C4910" i="30"/>
  <c r="C4911" i="30"/>
  <c r="C4912" i="30"/>
  <c r="C4913" i="30"/>
  <c r="C4914" i="30"/>
  <c r="C4915" i="30"/>
  <c r="C4916" i="30"/>
  <c r="C4917" i="30"/>
  <c r="C4918" i="30"/>
  <c r="C4919" i="30"/>
  <c r="C4920" i="30"/>
  <c r="C4921" i="30"/>
  <c r="C4922" i="30"/>
  <c r="C4923" i="30"/>
  <c r="C4924" i="30"/>
  <c r="C4925" i="30"/>
  <c r="C4926" i="30"/>
  <c r="C4927" i="30"/>
  <c r="C4928" i="30"/>
  <c r="C4929" i="30"/>
  <c r="C4930" i="30"/>
  <c r="C4931" i="30"/>
  <c r="C4932" i="30"/>
  <c r="C4933" i="30"/>
  <c r="C4934" i="30"/>
  <c r="C4935" i="30"/>
  <c r="C4936" i="30"/>
  <c r="C4937" i="30"/>
  <c r="C4938" i="30"/>
  <c r="C4939" i="30"/>
  <c r="C4940" i="30"/>
  <c r="C4941" i="30"/>
  <c r="C4942" i="30"/>
  <c r="C4943" i="30"/>
  <c r="C4944" i="30"/>
  <c r="C4945" i="30"/>
  <c r="C4946" i="30"/>
  <c r="C4947" i="30"/>
  <c r="C4948" i="30"/>
  <c r="C4949" i="30"/>
  <c r="C4950" i="30"/>
  <c r="C4951" i="30"/>
  <c r="C4952" i="30"/>
  <c r="C4953" i="30"/>
  <c r="C4954" i="30"/>
  <c r="C4955" i="30"/>
  <c r="C4956" i="30"/>
  <c r="C4957" i="30"/>
  <c r="C4958" i="30"/>
  <c r="C4959" i="30"/>
  <c r="C4960" i="30"/>
  <c r="C4961" i="30"/>
  <c r="C4962" i="30"/>
  <c r="C4963" i="30"/>
  <c r="C4964" i="30"/>
  <c r="C4965" i="30"/>
  <c r="C4966" i="30"/>
  <c r="C4967" i="30"/>
  <c r="C4968" i="30"/>
  <c r="C4969" i="30"/>
  <c r="C4970" i="30"/>
  <c r="C4971" i="30"/>
  <c r="C4972" i="30"/>
  <c r="C4973" i="30"/>
  <c r="C4974" i="30"/>
  <c r="C4975" i="30"/>
  <c r="C4976" i="30"/>
  <c r="C4977" i="30"/>
  <c r="C4978" i="30"/>
  <c r="C4979" i="30"/>
  <c r="C4980" i="30"/>
  <c r="C4981" i="30"/>
  <c r="C4982" i="30"/>
  <c r="C4983" i="30"/>
  <c r="C4984" i="30"/>
  <c r="C4985" i="30"/>
  <c r="C4986" i="30"/>
  <c r="C4987" i="30"/>
  <c r="C4988" i="30"/>
  <c r="C4989" i="30"/>
  <c r="C4990" i="30"/>
  <c r="C4991" i="30"/>
  <c r="C4992" i="30"/>
  <c r="C4993" i="30"/>
  <c r="C4994" i="30"/>
  <c r="C4995" i="30"/>
  <c r="C4996" i="30"/>
  <c r="C4997" i="30"/>
  <c r="C4998" i="30"/>
  <c r="C4999" i="30"/>
  <c r="C5000" i="30"/>
  <c r="C5001" i="30"/>
  <c r="C5002" i="30"/>
  <c r="C5003" i="30"/>
  <c r="C5004" i="30"/>
  <c r="C5005" i="30"/>
  <c r="C5006" i="30"/>
  <c r="C5007" i="30"/>
  <c r="C5008" i="30"/>
  <c r="C5009" i="30"/>
  <c r="C5010" i="30"/>
  <c r="C5011" i="30"/>
  <c r="C5012" i="30"/>
  <c r="C5013" i="30"/>
  <c r="C5014" i="30"/>
  <c r="C5015" i="30"/>
  <c r="C5016" i="30"/>
  <c r="C5017" i="30"/>
  <c r="C5018" i="30"/>
  <c r="C5019" i="30"/>
  <c r="C5020" i="30"/>
  <c r="C5021" i="30"/>
  <c r="C5022" i="30"/>
  <c r="C5023" i="30"/>
  <c r="C5024" i="30"/>
  <c r="C5025" i="30"/>
  <c r="C5026" i="30"/>
  <c r="C5027" i="30"/>
  <c r="C5028" i="30"/>
  <c r="C5029" i="30"/>
  <c r="C5030" i="30"/>
  <c r="C5031" i="30"/>
  <c r="C5032" i="30"/>
  <c r="C5033" i="30"/>
  <c r="C5034" i="30"/>
  <c r="C5035" i="30"/>
  <c r="C5036" i="30"/>
  <c r="C5037" i="30"/>
  <c r="C5038" i="30"/>
  <c r="C5039" i="30"/>
  <c r="C5040" i="30"/>
  <c r="C5041" i="30"/>
  <c r="C5042" i="30"/>
  <c r="C5043" i="30"/>
  <c r="C5044" i="30"/>
  <c r="C5045" i="30"/>
  <c r="C5046" i="30"/>
  <c r="C5047" i="30"/>
  <c r="C5048" i="30"/>
  <c r="C5049" i="30"/>
  <c r="C5050" i="30"/>
  <c r="C5051" i="30"/>
  <c r="C5052" i="30"/>
  <c r="C5053" i="30"/>
  <c r="C5054" i="30"/>
  <c r="C5055" i="30"/>
  <c r="C5056" i="30"/>
  <c r="C5057" i="30"/>
  <c r="C5058" i="30"/>
  <c r="C5059" i="30"/>
  <c r="C5060" i="30"/>
  <c r="C5061" i="30"/>
  <c r="C5062" i="30"/>
  <c r="C5063" i="30"/>
  <c r="C5064" i="30"/>
  <c r="C5065" i="30"/>
  <c r="C5066" i="30"/>
  <c r="C5067" i="30"/>
  <c r="C5068" i="30"/>
  <c r="C5069" i="30"/>
  <c r="C5070" i="30"/>
  <c r="C5071" i="30"/>
  <c r="C5072" i="30"/>
  <c r="C5073" i="30"/>
  <c r="C5074" i="30"/>
  <c r="C5075" i="30"/>
  <c r="C5076" i="30"/>
  <c r="C5077" i="30"/>
  <c r="C5078" i="30"/>
  <c r="C5079" i="30"/>
  <c r="C5080" i="30"/>
  <c r="C5081" i="30"/>
  <c r="C5082" i="30"/>
  <c r="C5083" i="30"/>
  <c r="C5084" i="30"/>
  <c r="C5085" i="30"/>
  <c r="C5086" i="30"/>
  <c r="C5087" i="30"/>
  <c r="C5088" i="30"/>
  <c r="C5089" i="30"/>
  <c r="C5090" i="30"/>
  <c r="C5091" i="30"/>
  <c r="C5092" i="30"/>
  <c r="C5093" i="30"/>
  <c r="C5094" i="30"/>
  <c r="C5095" i="30"/>
  <c r="C5096" i="30"/>
  <c r="C5097" i="30"/>
  <c r="C5098" i="30"/>
  <c r="C5099" i="30"/>
  <c r="C5100" i="30"/>
  <c r="C5101" i="30"/>
  <c r="C5102" i="30"/>
  <c r="C5103" i="30"/>
  <c r="C5104" i="30"/>
  <c r="C5105" i="30"/>
  <c r="C5106" i="30"/>
  <c r="C5107" i="30"/>
  <c r="C5108" i="30"/>
  <c r="C5109" i="30"/>
  <c r="C5110" i="30"/>
  <c r="C5111" i="30"/>
  <c r="C5112" i="30"/>
  <c r="C5113" i="30"/>
  <c r="C5114" i="30"/>
  <c r="C5115" i="30"/>
  <c r="C5116" i="30"/>
  <c r="C5117" i="30"/>
  <c r="C5118" i="30"/>
  <c r="C5119" i="30"/>
  <c r="C5120" i="30"/>
  <c r="C5121" i="30"/>
  <c r="C5122" i="30"/>
  <c r="C5123" i="30"/>
  <c r="C5124" i="30"/>
  <c r="C5125" i="30"/>
  <c r="C5126" i="30"/>
  <c r="C5127" i="30"/>
  <c r="C5128" i="30"/>
  <c r="C5129" i="30"/>
  <c r="C5130" i="30"/>
  <c r="C5131" i="30"/>
  <c r="C5132" i="30"/>
  <c r="C5133" i="30"/>
  <c r="C5134" i="30"/>
  <c r="C5135" i="30"/>
  <c r="C5136" i="30"/>
  <c r="C5137" i="30"/>
  <c r="C5138" i="30"/>
  <c r="C5139" i="30"/>
  <c r="C5140" i="30"/>
  <c r="C5141" i="30"/>
  <c r="C5142" i="30"/>
  <c r="C5143" i="30"/>
  <c r="C5144" i="30"/>
  <c r="C5145" i="30"/>
  <c r="C5146" i="30"/>
  <c r="C5147" i="30"/>
  <c r="C5148" i="30"/>
  <c r="C5149" i="30"/>
  <c r="C5150" i="30"/>
  <c r="C5151" i="30"/>
  <c r="C5152" i="30"/>
  <c r="C5153" i="30"/>
  <c r="C5154" i="30"/>
  <c r="C5155" i="30"/>
  <c r="C5156" i="30"/>
  <c r="C5157" i="30"/>
  <c r="C5158" i="30"/>
  <c r="C5159" i="30"/>
  <c r="C5160" i="30"/>
  <c r="C5161" i="30"/>
  <c r="C5162" i="30"/>
  <c r="C5163" i="30"/>
  <c r="C5164" i="30"/>
  <c r="C5165" i="30"/>
  <c r="C5166" i="30"/>
  <c r="C5167" i="30"/>
  <c r="C5168" i="30"/>
  <c r="C5169" i="30"/>
  <c r="C5170" i="30"/>
  <c r="C5171" i="30"/>
  <c r="C5172" i="30"/>
  <c r="C5173" i="30"/>
  <c r="C5174" i="30"/>
  <c r="C5175" i="30"/>
  <c r="C5176" i="30"/>
  <c r="C5177" i="30"/>
  <c r="C5178" i="30"/>
  <c r="C5179" i="30"/>
  <c r="C5180" i="30"/>
  <c r="C5181" i="30"/>
  <c r="C5182" i="30"/>
  <c r="C5183" i="30"/>
  <c r="C5184" i="30"/>
  <c r="C5185" i="30"/>
  <c r="C5186" i="30"/>
  <c r="C5187" i="30"/>
  <c r="C5188" i="30"/>
  <c r="C5189" i="30"/>
  <c r="C5190" i="30"/>
  <c r="C5191" i="30"/>
  <c r="C5192" i="30"/>
  <c r="C5193" i="30"/>
  <c r="C5194" i="30"/>
  <c r="C5195" i="30"/>
  <c r="C5196" i="30"/>
  <c r="C5197" i="30"/>
  <c r="C5198" i="30"/>
  <c r="C5199" i="30"/>
  <c r="C5200" i="30"/>
  <c r="C5201" i="30"/>
  <c r="C5202" i="30"/>
  <c r="C5203" i="30"/>
  <c r="C5204" i="30"/>
  <c r="C5205" i="30"/>
  <c r="C5206" i="30"/>
  <c r="C5207" i="30"/>
  <c r="C5208" i="30"/>
  <c r="C5209" i="30"/>
  <c r="C5210" i="30"/>
  <c r="C5211" i="30"/>
  <c r="C5212" i="30"/>
  <c r="C5213" i="30"/>
  <c r="C5214" i="30"/>
  <c r="C5215" i="30"/>
  <c r="C5216" i="30"/>
  <c r="C5217" i="30"/>
  <c r="C5218" i="30"/>
  <c r="C5219" i="30"/>
  <c r="C5220" i="30"/>
  <c r="C5221" i="30"/>
  <c r="C5222" i="30"/>
  <c r="C5223" i="30"/>
  <c r="C5224" i="30"/>
  <c r="C5225" i="30"/>
  <c r="C5226" i="30"/>
  <c r="C5227" i="30"/>
  <c r="C5228" i="30"/>
  <c r="C5229" i="30"/>
  <c r="C5230" i="30"/>
  <c r="C5231" i="30"/>
  <c r="C5232" i="30"/>
  <c r="C5233" i="30"/>
  <c r="C5234" i="30"/>
  <c r="C5235" i="30"/>
  <c r="C5236" i="30"/>
  <c r="C5237" i="30"/>
  <c r="C5238" i="30"/>
  <c r="C5239" i="30"/>
  <c r="C5240" i="30"/>
  <c r="C5241" i="30"/>
  <c r="C5242" i="30"/>
  <c r="C5243" i="30"/>
  <c r="C5244" i="30"/>
  <c r="C5245" i="30"/>
  <c r="C5246" i="30"/>
  <c r="C5247" i="30"/>
  <c r="C5248" i="30"/>
  <c r="C5249" i="30"/>
  <c r="C5250" i="30"/>
  <c r="C5251" i="30"/>
  <c r="C5252" i="30"/>
  <c r="C5253" i="30"/>
  <c r="C5254" i="30"/>
  <c r="C5255" i="30"/>
  <c r="C5256" i="30"/>
  <c r="C5257" i="30"/>
  <c r="C5258" i="30"/>
  <c r="C5259" i="30"/>
  <c r="C5260" i="30"/>
  <c r="C5261" i="30"/>
  <c r="C5262" i="30"/>
  <c r="C5263" i="30"/>
  <c r="C5264" i="30"/>
  <c r="C5265" i="30"/>
  <c r="C5266" i="30"/>
  <c r="C5267" i="30"/>
  <c r="C5268" i="30"/>
  <c r="C5269" i="30"/>
  <c r="C5270" i="30"/>
  <c r="C5271" i="30"/>
  <c r="C5272" i="30"/>
  <c r="C5273" i="30"/>
  <c r="C5274" i="30"/>
  <c r="C5275" i="30"/>
  <c r="C5276" i="30"/>
  <c r="C5277" i="30"/>
  <c r="C5278" i="30"/>
  <c r="C5279" i="30"/>
  <c r="C5280" i="30"/>
  <c r="C5281" i="30"/>
  <c r="C5282" i="30"/>
  <c r="C5283" i="30"/>
  <c r="C5284" i="30"/>
  <c r="C5285" i="30"/>
  <c r="C5286" i="30"/>
  <c r="C5287" i="30"/>
  <c r="C5288" i="30"/>
  <c r="C5289" i="30"/>
  <c r="C5290" i="30"/>
  <c r="C5291" i="30"/>
  <c r="C5292" i="30"/>
  <c r="C5293" i="30"/>
  <c r="C5294" i="30"/>
  <c r="C5295" i="30"/>
  <c r="C5296" i="30"/>
  <c r="C5297" i="30"/>
  <c r="C5298" i="30"/>
  <c r="C5299" i="30"/>
  <c r="C5300" i="30"/>
  <c r="C5301" i="30"/>
  <c r="C5302" i="30"/>
  <c r="C5303" i="30"/>
  <c r="C5304" i="30"/>
  <c r="C5305" i="30"/>
  <c r="C5306" i="30"/>
  <c r="C5307" i="30"/>
  <c r="C5308" i="30"/>
  <c r="C5309" i="30"/>
  <c r="C5310" i="30"/>
  <c r="C5311" i="30"/>
  <c r="C5312" i="30"/>
  <c r="C5313" i="30"/>
  <c r="C5314" i="30"/>
  <c r="C5315" i="30"/>
  <c r="C5316" i="30"/>
  <c r="C5317" i="30"/>
  <c r="C5318" i="30"/>
  <c r="C5319" i="30"/>
  <c r="C5320" i="30"/>
  <c r="C5321" i="30"/>
  <c r="C5322" i="30"/>
  <c r="C5323" i="30"/>
  <c r="C5324" i="30"/>
  <c r="C5325" i="30"/>
  <c r="C5326" i="30"/>
  <c r="C5327" i="30"/>
  <c r="C5328" i="30"/>
  <c r="C5329" i="30"/>
  <c r="C5330" i="30"/>
  <c r="C5331" i="30"/>
  <c r="C5332" i="30"/>
  <c r="C5333" i="30"/>
  <c r="C5334" i="30"/>
  <c r="C5335" i="30"/>
  <c r="C5336" i="30"/>
  <c r="C5337" i="30"/>
  <c r="C5338" i="30"/>
  <c r="C5339" i="30"/>
  <c r="C5340" i="30"/>
  <c r="C5341" i="30"/>
  <c r="C5342" i="30"/>
  <c r="C5343" i="30"/>
  <c r="C5344" i="30"/>
  <c r="C5345" i="30"/>
  <c r="C5346" i="30"/>
  <c r="C5347" i="30"/>
  <c r="C5348" i="30"/>
  <c r="C5349" i="30"/>
  <c r="C5350" i="30"/>
  <c r="C5351" i="30"/>
  <c r="C5352" i="30"/>
  <c r="C5353" i="30"/>
  <c r="C5354" i="30"/>
  <c r="C5355" i="30"/>
  <c r="C5356" i="30"/>
  <c r="C5357" i="30"/>
  <c r="C5358" i="30"/>
  <c r="C5359" i="30"/>
  <c r="C5360" i="30"/>
  <c r="C5361" i="30"/>
  <c r="C5362" i="30"/>
  <c r="C5363" i="30"/>
  <c r="C5364" i="30"/>
  <c r="C5365" i="30"/>
  <c r="C5366" i="30"/>
  <c r="C5367" i="30"/>
  <c r="C5368" i="30"/>
  <c r="C5369" i="30"/>
  <c r="C5370" i="30"/>
  <c r="C5371" i="30"/>
  <c r="C5372" i="30"/>
  <c r="C5373" i="30"/>
  <c r="C5374" i="30"/>
  <c r="C5375" i="30"/>
  <c r="C5376" i="30"/>
  <c r="C5377" i="30"/>
  <c r="C5378" i="30"/>
  <c r="C5379" i="30"/>
  <c r="C5380" i="30"/>
  <c r="C5381" i="30"/>
  <c r="C5382" i="30"/>
  <c r="C5383" i="30"/>
  <c r="C5384" i="30"/>
  <c r="C5385" i="30"/>
  <c r="C5386" i="30"/>
  <c r="C5387" i="30"/>
  <c r="C5388" i="30"/>
  <c r="C5389" i="30"/>
  <c r="C5390" i="30"/>
  <c r="C5391" i="30"/>
  <c r="C5392" i="30"/>
  <c r="C5393" i="30"/>
  <c r="C5394" i="30"/>
  <c r="C5395" i="30"/>
  <c r="C5396" i="30"/>
  <c r="C5397" i="30"/>
  <c r="C5398" i="30"/>
  <c r="C5399" i="30"/>
  <c r="C5400" i="30"/>
  <c r="C5401" i="30"/>
  <c r="C5402" i="30"/>
  <c r="C5403" i="30"/>
  <c r="C5404" i="30"/>
  <c r="C5405" i="30"/>
  <c r="C5406" i="30"/>
  <c r="C5407" i="30"/>
  <c r="C5408" i="30"/>
  <c r="C5409" i="30"/>
  <c r="C5410" i="30"/>
  <c r="C5411" i="30"/>
  <c r="C5412" i="30"/>
  <c r="C5413" i="30"/>
  <c r="C5414" i="30"/>
  <c r="C5415" i="30"/>
  <c r="C5416" i="30"/>
  <c r="C5417" i="30"/>
  <c r="C5418" i="30"/>
  <c r="C5419" i="30"/>
  <c r="C5420" i="30"/>
  <c r="C5421" i="30"/>
  <c r="C5422" i="30"/>
  <c r="C5423" i="30"/>
  <c r="C5424" i="30"/>
  <c r="C5425" i="30"/>
  <c r="C5426" i="30"/>
  <c r="C5427" i="30"/>
  <c r="C5428" i="30"/>
  <c r="C5429" i="30"/>
  <c r="C5430" i="30"/>
  <c r="C5431" i="30"/>
  <c r="C5432" i="30"/>
  <c r="C5433" i="30"/>
  <c r="C5434" i="30"/>
  <c r="C5435" i="30"/>
  <c r="C5436" i="30"/>
  <c r="C5437" i="30"/>
  <c r="C5438" i="30"/>
  <c r="C5439" i="30"/>
  <c r="C5440" i="30"/>
  <c r="C5441" i="30"/>
  <c r="C5442" i="30"/>
  <c r="C5443" i="30"/>
  <c r="C5444" i="30"/>
  <c r="C5445" i="30"/>
  <c r="C5446" i="30"/>
  <c r="C5447" i="30"/>
  <c r="C5448" i="30"/>
  <c r="C5449" i="30"/>
  <c r="C5450" i="30"/>
  <c r="C5451" i="30"/>
  <c r="C5452" i="30"/>
  <c r="C5453" i="30"/>
  <c r="C5454" i="30"/>
  <c r="C5455" i="30"/>
  <c r="C5456" i="30"/>
  <c r="C5457" i="30"/>
  <c r="C5458" i="30"/>
  <c r="C5459" i="30"/>
  <c r="C5460" i="30"/>
  <c r="C5461" i="30"/>
  <c r="C5462" i="30"/>
  <c r="C5463" i="30"/>
  <c r="C5464" i="30"/>
  <c r="C5465" i="30"/>
  <c r="C5466" i="30"/>
  <c r="C5467" i="30"/>
  <c r="C5468" i="30"/>
  <c r="C5469" i="30"/>
  <c r="C5470" i="30"/>
  <c r="C5471" i="30"/>
  <c r="C5472" i="30"/>
  <c r="C5473" i="30"/>
  <c r="C5474" i="30"/>
  <c r="C5475" i="30"/>
  <c r="C5476" i="30"/>
  <c r="C5477" i="30"/>
  <c r="C5478" i="30"/>
  <c r="C5479" i="30"/>
  <c r="C5480" i="30"/>
  <c r="C5481" i="30"/>
  <c r="C5482" i="30"/>
  <c r="C5483" i="30"/>
  <c r="C5484" i="30"/>
  <c r="C5485" i="30"/>
  <c r="C5486" i="30"/>
  <c r="C5487" i="30"/>
  <c r="C5488" i="30"/>
  <c r="C5489" i="30"/>
  <c r="C5490" i="30"/>
  <c r="C5491" i="30"/>
  <c r="C5492" i="30"/>
  <c r="C5493" i="30"/>
  <c r="C5494" i="30"/>
  <c r="C5495" i="30"/>
  <c r="C5496" i="30"/>
  <c r="C5497" i="30"/>
  <c r="C5498" i="30"/>
  <c r="C5499" i="30"/>
  <c r="C5500" i="30"/>
  <c r="C5501" i="30"/>
  <c r="C5502" i="30"/>
  <c r="C5503" i="30"/>
  <c r="C5504" i="30"/>
  <c r="C5505" i="30"/>
  <c r="C5506" i="30"/>
  <c r="C5507" i="30"/>
  <c r="C5508" i="30"/>
  <c r="C5509" i="30"/>
  <c r="C5510" i="30"/>
  <c r="C5511" i="30"/>
  <c r="C5512" i="30"/>
  <c r="C5513" i="30"/>
  <c r="C5514" i="30"/>
  <c r="C5515" i="30"/>
  <c r="C5516" i="30"/>
  <c r="C5517" i="30"/>
  <c r="C5518" i="30"/>
  <c r="C5519" i="30"/>
  <c r="C5520" i="30"/>
  <c r="C5521" i="30"/>
  <c r="C5522" i="30"/>
  <c r="C5523" i="30"/>
  <c r="C5524" i="30"/>
  <c r="C5525" i="30"/>
  <c r="C5526" i="30"/>
  <c r="C5527" i="30"/>
  <c r="C5528" i="30"/>
  <c r="C5529" i="30"/>
  <c r="C5530" i="30"/>
  <c r="C5531" i="30"/>
  <c r="C5532" i="30"/>
  <c r="C5533" i="30"/>
  <c r="C5534" i="30"/>
  <c r="C5535" i="30"/>
  <c r="C5536" i="30"/>
  <c r="C5537" i="30"/>
  <c r="C5538" i="30"/>
  <c r="C5539" i="30"/>
  <c r="C5540" i="30"/>
  <c r="C5541" i="30"/>
  <c r="C5542" i="30"/>
  <c r="C5543" i="30"/>
  <c r="C5544" i="30"/>
  <c r="C5545" i="30"/>
  <c r="C5546" i="30"/>
  <c r="C5547" i="30"/>
  <c r="C5548" i="30"/>
  <c r="C5549" i="30"/>
  <c r="C5550" i="30"/>
  <c r="C5551" i="30"/>
  <c r="C5552" i="30"/>
  <c r="C5553" i="30"/>
  <c r="C5554" i="30"/>
  <c r="C5555" i="30"/>
  <c r="C5556" i="30"/>
  <c r="C5557" i="30"/>
  <c r="C5558" i="30"/>
  <c r="C5559" i="30"/>
  <c r="C5560" i="30"/>
  <c r="C5561" i="30"/>
  <c r="C5562" i="30"/>
  <c r="C5563" i="30"/>
  <c r="C5564" i="30"/>
  <c r="C5565" i="30"/>
  <c r="C5566" i="30"/>
  <c r="C5567" i="30"/>
  <c r="C5568" i="30"/>
  <c r="C5569" i="30"/>
  <c r="C5570" i="30"/>
  <c r="C5571" i="30"/>
  <c r="C5572" i="30"/>
  <c r="C5573" i="30"/>
  <c r="C5574" i="30"/>
  <c r="C5575" i="30"/>
  <c r="C5576" i="30"/>
  <c r="C5577" i="30"/>
  <c r="C5578" i="30"/>
  <c r="C5579" i="30"/>
  <c r="C5580" i="30"/>
  <c r="C5581" i="30"/>
  <c r="C5582" i="30"/>
  <c r="C5583" i="30"/>
  <c r="C5584" i="30"/>
  <c r="C5585" i="30"/>
  <c r="C5586" i="30"/>
  <c r="C5587" i="30"/>
  <c r="C5588" i="30"/>
  <c r="C5589" i="30"/>
  <c r="C5590" i="30"/>
  <c r="C5591" i="30"/>
  <c r="C5592" i="30"/>
  <c r="C5593" i="30"/>
  <c r="C5594" i="30"/>
  <c r="C5595" i="30"/>
  <c r="C5596" i="30"/>
  <c r="C5597" i="30"/>
  <c r="C5598" i="30"/>
  <c r="C5599" i="30"/>
  <c r="C5600" i="30"/>
  <c r="C5601" i="30"/>
  <c r="C5602" i="30"/>
  <c r="C5603" i="30"/>
  <c r="C5604" i="30"/>
  <c r="C5605" i="30"/>
  <c r="C5606" i="30"/>
  <c r="C5607" i="30"/>
  <c r="C5608" i="30"/>
  <c r="C5609" i="30"/>
  <c r="C5610" i="30"/>
  <c r="C5611" i="30"/>
  <c r="C5612" i="30"/>
  <c r="C5613" i="30"/>
  <c r="C5614" i="30"/>
  <c r="C5615" i="30"/>
  <c r="C5616" i="30"/>
  <c r="C5617" i="30"/>
  <c r="C5618" i="30"/>
  <c r="C5619" i="30"/>
  <c r="C5620" i="30"/>
  <c r="C5621" i="30"/>
  <c r="C5622" i="30"/>
  <c r="C5623" i="30"/>
  <c r="C5624" i="30"/>
  <c r="C5625" i="30"/>
  <c r="C5626" i="30"/>
  <c r="C5627" i="30"/>
  <c r="C5628" i="30"/>
  <c r="C5629" i="30"/>
  <c r="C5630" i="30"/>
  <c r="C5631" i="30"/>
  <c r="C5632" i="30"/>
  <c r="C5633" i="30"/>
  <c r="C5634" i="30"/>
  <c r="C5635" i="30"/>
  <c r="C5636" i="30"/>
  <c r="C5637" i="30"/>
  <c r="C5638" i="30"/>
  <c r="C5639" i="30"/>
  <c r="C5640" i="30"/>
  <c r="C5641" i="30"/>
  <c r="C5642" i="30"/>
  <c r="C5643" i="30"/>
  <c r="C5644" i="30"/>
  <c r="C5645" i="30"/>
  <c r="C5646" i="30"/>
  <c r="C5647" i="30"/>
  <c r="C5648" i="30"/>
  <c r="C5649" i="30"/>
  <c r="C5650" i="30"/>
  <c r="C5651" i="30"/>
  <c r="C5652" i="30"/>
  <c r="C5653" i="30"/>
  <c r="C5654" i="30"/>
  <c r="C5655" i="30"/>
  <c r="C5656" i="30"/>
  <c r="C5657" i="30"/>
  <c r="C5658" i="30"/>
  <c r="C5659" i="30"/>
  <c r="C5660" i="30"/>
  <c r="C5661" i="30"/>
  <c r="C5662" i="30"/>
  <c r="C5663" i="30"/>
  <c r="C5664" i="30"/>
  <c r="C5665" i="30"/>
  <c r="C5666" i="30"/>
  <c r="C5667" i="30"/>
  <c r="C5668" i="30"/>
  <c r="C5669" i="30"/>
  <c r="C5670" i="30"/>
  <c r="C5671" i="30"/>
  <c r="C5672" i="30"/>
  <c r="C5673" i="30"/>
  <c r="C5674" i="30"/>
  <c r="C5675" i="30"/>
  <c r="C5676" i="30"/>
  <c r="C5677" i="30"/>
  <c r="C5678" i="30"/>
  <c r="C5679" i="30"/>
  <c r="C5680" i="30"/>
  <c r="C5681" i="30"/>
  <c r="C5682" i="30"/>
  <c r="C5683" i="30"/>
  <c r="C5684" i="30"/>
  <c r="C5685" i="30"/>
  <c r="C5686" i="30"/>
  <c r="C5687" i="30"/>
  <c r="C5688" i="30"/>
  <c r="C5689" i="30"/>
  <c r="C5690" i="30"/>
  <c r="C5691" i="30"/>
  <c r="C5692" i="30"/>
  <c r="C5693" i="30"/>
  <c r="C5694" i="30"/>
  <c r="C5695" i="30"/>
  <c r="C5696" i="30"/>
  <c r="C5697" i="30"/>
  <c r="C5698" i="30"/>
  <c r="C5699" i="30"/>
  <c r="C5700" i="30"/>
  <c r="C5701" i="30"/>
  <c r="C5702" i="30"/>
  <c r="C5703" i="30"/>
  <c r="C5704" i="30"/>
  <c r="C5705" i="30"/>
  <c r="C5706" i="30"/>
  <c r="C5707" i="30"/>
  <c r="C5708" i="30"/>
  <c r="C5709" i="30"/>
  <c r="C5710" i="30"/>
  <c r="C5711" i="30"/>
  <c r="C5712" i="30"/>
  <c r="C5713" i="30"/>
  <c r="C5714" i="30"/>
  <c r="C5715" i="30"/>
  <c r="C5716" i="30"/>
  <c r="C5717" i="30"/>
  <c r="C5718" i="30"/>
  <c r="C5719" i="30"/>
  <c r="C5720" i="30"/>
  <c r="C5721" i="30"/>
  <c r="C5722" i="30"/>
  <c r="C5723" i="30"/>
  <c r="C5724" i="30"/>
  <c r="C5725" i="30"/>
  <c r="C5726" i="30"/>
  <c r="C5727" i="30"/>
  <c r="C5728" i="30"/>
  <c r="C5729" i="30"/>
  <c r="C5730" i="30"/>
  <c r="C5731" i="30"/>
  <c r="C5732" i="30"/>
  <c r="C5733" i="30"/>
  <c r="C5734" i="30"/>
  <c r="C5735" i="30"/>
  <c r="C5736" i="30"/>
  <c r="C5737" i="30"/>
  <c r="C5738" i="30"/>
  <c r="C5739" i="30"/>
  <c r="C5740" i="30"/>
  <c r="C5741" i="30"/>
  <c r="C5742" i="30"/>
  <c r="C5743" i="30"/>
  <c r="C5744" i="30"/>
  <c r="C5745" i="30"/>
  <c r="C5746" i="30"/>
  <c r="C5747" i="30"/>
  <c r="C5748" i="30"/>
  <c r="C5749" i="30"/>
  <c r="C5750" i="30"/>
  <c r="C5751" i="30"/>
  <c r="C5752" i="30"/>
  <c r="C5753" i="30"/>
  <c r="C5754" i="30"/>
  <c r="C5755" i="30"/>
  <c r="C5756" i="30"/>
  <c r="C5757" i="30"/>
  <c r="C5758" i="30"/>
  <c r="C5759" i="30"/>
  <c r="C5760" i="30"/>
  <c r="C5761" i="30"/>
  <c r="C5762" i="30"/>
  <c r="C5763" i="30"/>
  <c r="C5764" i="30"/>
  <c r="C5765" i="30"/>
  <c r="C5766" i="30"/>
  <c r="C5767" i="30"/>
  <c r="C5768" i="30"/>
  <c r="C5769" i="30"/>
  <c r="C5770" i="30"/>
  <c r="C5771" i="30"/>
  <c r="C5772" i="30"/>
  <c r="C5773" i="30"/>
  <c r="C5774" i="30"/>
  <c r="C5775" i="30"/>
  <c r="C5776" i="30"/>
  <c r="C5777" i="30"/>
  <c r="C5778" i="30"/>
  <c r="C5779" i="30"/>
  <c r="C5780" i="30"/>
  <c r="C5781" i="30"/>
  <c r="C5782" i="30"/>
  <c r="C5783" i="30"/>
  <c r="C5784" i="30"/>
  <c r="C5785" i="30"/>
  <c r="C5786" i="30"/>
  <c r="C5787" i="30"/>
  <c r="C5788" i="30"/>
  <c r="C5789" i="30"/>
  <c r="C5790" i="30"/>
  <c r="C5791" i="30"/>
  <c r="C5792" i="30"/>
  <c r="C5793" i="30"/>
  <c r="C5794" i="30"/>
  <c r="C5795" i="30"/>
  <c r="C5796" i="30"/>
  <c r="C5797" i="30"/>
  <c r="C5798" i="30"/>
  <c r="C5799" i="30"/>
  <c r="C5800" i="30"/>
  <c r="C5801" i="30"/>
  <c r="C5802" i="30"/>
  <c r="C5803" i="30"/>
  <c r="C5804" i="30"/>
  <c r="C5805" i="30"/>
  <c r="C5806" i="30"/>
  <c r="C5807" i="30"/>
  <c r="C5808" i="30"/>
  <c r="C5809" i="30"/>
  <c r="C5810" i="30"/>
  <c r="C5811" i="30"/>
  <c r="C5812" i="30"/>
  <c r="C5813" i="30"/>
  <c r="C5814" i="30"/>
  <c r="C5815" i="30"/>
  <c r="C5816" i="30"/>
  <c r="C5817" i="30"/>
  <c r="C5818" i="30"/>
  <c r="C5819" i="30"/>
  <c r="C5820" i="30"/>
  <c r="C5821" i="30"/>
  <c r="C5822" i="30"/>
  <c r="C5823" i="30"/>
  <c r="C5824" i="30"/>
  <c r="C5825" i="30"/>
  <c r="C5826" i="30"/>
  <c r="C5827" i="30"/>
  <c r="C5828" i="30"/>
  <c r="C5829" i="30"/>
  <c r="C5830" i="30"/>
  <c r="C5831" i="30"/>
  <c r="C5832" i="30"/>
  <c r="C5833" i="30"/>
  <c r="C5834" i="30"/>
  <c r="C5835" i="30"/>
  <c r="C5836" i="30"/>
  <c r="C5837" i="30"/>
  <c r="C5838" i="30"/>
  <c r="C5839" i="30"/>
  <c r="C5840" i="30"/>
  <c r="C5841" i="30"/>
  <c r="C5842" i="30"/>
  <c r="C5843" i="30"/>
  <c r="C5844" i="30"/>
  <c r="C5845" i="30"/>
  <c r="C5846" i="30"/>
  <c r="C5847" i="30"/>
  <c r="C5848" i="30"/>
  <c r="C5849" i="30"/>
  <c r="C5850" i="30"/>
  <c r="C5851" i="30"/>
  <c r="C5852" i="30"/>
  <c r="C5853" i="30"/>
  <c r="C5854" i="30"/>
  <c r="C5855" i="30"/>
  <c r="C5856" i="30"/>
  <c r="C5857" i="30"/>
  <c r="C5858" i="30"/>
  <c r="C5859" i="30"/>
  <c r="C5860" i="30"/>
  <c r="C5861" i="30"/>
  <c r="C5862" i="30"/>
  <c r="C5863" i="30"/>
  <c r="C5864" i="30"/>
  <c r="C5865" i="30"/>
  <c r="C5866" i="30"/>
  <c r="C5867" i="30"/>
  <c r="C5868" i="30"/>
  <c r="C5869" i="30"/>
  <c r="C5870" i="30"/>
  <c r="C5871" i="30"/>
  <c r="C5872" i="30"/>
  <c r="C5873" i="30"/>
  <c r="C5874" i="30"/>
  <c r="C5875" i="30"/>
  <c r="C5876" i="30"/>
  <c r="C5877" i="30"/>
  <c r="C5878" i="30"/>
  <c r="C5879" i="30"/>
  <c r="C5880" i="30"/>
  <c r="C5881" i="30"/>
  <c r="C5882" i="30"/>
  <c r="C5883" i="30"/>
  <c r="C5884" i="30"/>
  <c r="C5885" i="30"/>
  <c r="C5886" i="30"/>
  <c r="C5887" i="30"/>
  <c r="C5888" i="30"/>
  <c r="C5889" i="30"/>
  <c r="C5890" i="30"/>
  <c r="C5891" i="30"/>
  <c r="C5892" i="30"/>
  <c r="C5893" i="30"/>
  <c r="C5894" i="30"/>
  <c r="C5895" i="30"/>
  <c r="C5896" i="30"/>
  <c r="C5897" i="30"/>
  <c r="C5898" i="30"/>
  <c r="C5899" i="30"/>
  <c r="C5900" i="30"/>
  <c r="C5901" i="30"/>
  <c r="C5902" i="30"/>
  <c r="C5903" i="30"/>
  <c r="C5904" i="30"/>
  <c r="C5905" i="30"/>
  <c r="C5906" i="30"/>
  <c r="C5907" i="30"/>
  <c r="C5908" i="30"/>
  <c r="C5909" i="30"/>
  <c r="C5910" i="30"/>
  <c r="C5911" i="30"/>
  <c r="C5912" i="30"/>
  <c r="C5913" i="30"/>
  <c r="C5914" i="30"/>
  <c r="C5915" i="30"/>
  <c r="C5916" i="30"/>
  <c r="C5917" i="30"/>
  <c r="C5918" i="30"/>
  <c r="C5919" i="30"/>
  <c r="C5920" i="30"/>
  <c r="C5921" i="30"/>
  <c r="C5922" i="30"/>
  <c r="C5923" i="30"/>
  <c r="C5924" i="30"/>
  <c r="C5925" i="30"/>
  <c r="C5926" i="30"/>
  <c r="C5927" i="30"/>
  <c r="C5928" i="30"/>
  <c r="C5929" i="30"/>
  <c r="C5930" i="30"/>
  <c r="C5931" i="30"/>
  <c r="C5932" i="30"/>
  <c r="C5933" i="30"/>
  <c r="C5934" i="30"/>
  <c r="C5935" i="30"/>
  <c r="C5936" i="30"/>
  <c r="C5937" i="30"/>
  <c r="C5938" i="30"/>
  <c r="C5939" i="30"/>
  <c r="C5940" i="30"/>
  <c r="C5941" i="30"/>
  <c r="C5942" i="30"/>
  <c r="C5943" i="30"/>
  <c r="C5944" i="30"/>
  <c r="C5945" i="30"/>
  <c r="C5946" i="30"/>
  <c r="C5947" i="30"/>
  <c r="C5948" i="30"/>
  <c r="C5949" i="30"/>
  <c r="C5950" i="30"/>
  <c r="C5951" i="30"/>
  <c r="C5952" i="30"/>
  <c r="C5953" i="30"/>
  <c r="C5954" i="30"/>
  <c r="C5955" i="30"/>
  <c r="C5956" i="30"/>
  <c r="C5957" i="30"/>
  <c r="C5958" i="30"/>
  <c r="C5959" i="30"/>
  <c r="C5960" i="30"/>
  <c r="C5961" i="30"/>
  <c r="C5962" i="30"/>
  <c r="C5963" i="30"/>
  <c r="C5964" i="30"/>
  <c r="C5965" i="30"/>
  <c r="C5966" i="30"/>
  <c r="C5967" i="30"/>
  <c r="C5968" i="30"/>
  <c r="C5969" i="30"/>
  <c r="C5970" i="30"/>
  <c r="C5971" i="30"/>
  <c r="C5972" i="30"/>
  <c r="C5973" i="30"/>
  <c r="C5974" i="30"/>
  <c r="C5975" i="30"/>
  <c r="C5976" i="30"/>
  <c r="C5977" i="30"/>
  <c r="C5978" i="30"/>
  <c r="C5979" i="30"/>
  <c r="C5980" i="30"/>
  <c r="C5981" i="30"/>
  <c r="C5982" i="30"/>
  <c r="C5983" i="30"/>
  <c r="C5984" i="30"/>
  <c r="C5985" i="30"/>
  <c r="C5986" i="30"/>
  <c r="C5987" i="30"/>
  <c r="C5988" i="30"/>
  <c r="C5989" i="30"/>
  <c r="C5990" i="30"/>
  <c r="C5991" i="30"/>
  <c r="C5992" i="30"/>
  <c r="C5993" i="30"/>
  <c r="C5994" i="30"/>
  <c r="C5995" i="30"/>
  <c r="C5996" i="30"/>
  <c r="C5997" i="30"/>
  <c r="C5998" i="30"/>
  <c r="C5999" i="30"/>
  <c r="C6000" i="30"/>
  <c r="C6001" i="30"/>
  <c r="C6002" i="30"/>
  <c r="C6003" i="30"/>
  <c r="C6004" i="30"/>
  <c r="C6005" i="30"/>
  <c r="C6006" i="30"/>
  <c r="C6007" i="30"/>
  <c r="C6008" i="30"/>
  <c r="C6009" i="30"/>
  <c r="C6010" i="30"/>
  <c r="C6011" i="30"/>
  <c r="C6012" i="30"/>
  <c r="C6013" i="30"/>
  <c r="C6014" i="30"/>
  <c r="C6015" i="30"/>
  <c r="C6016" i="30"/>
  <c r="C6017" i="30"/>
  <c r="C6018" i="30"/>
  <c r="C6019" i="30"/>
  <c r="C6020" i="30"/>
  <c r="C6021" i="30"/>
  <c r="C6022" i="30"/>
  <c r="C6023" i="30"/>
  <c r="C6024" i="30"/>
  <c r="C6025" i="30"/>
  <c r="C6026" i="30"/>
  <c r="C6027" i="30"/>
  <c r="C6028" i="30"/>
  <c r="C6029" i="30"/>
  <c r="C6030" i="30"/>
  <c r="C6031" i="30"/>
  <c r="C6032" i="30"/>
  <c r="C6033" i="30"/>
  <c r="C6034" i="30"/>
  <c r="C6035" i="30"/>
  <c r="C6036" i="30"/>
  <c r="C6037" i="30"/>
  <c r="C6038" i="30"/>
  <c r="C6039" i="30"/>
  <c r="C6040" i="30"/>
  <c r="C6041" i="30"/>
  <c r="C6042" i="30"/>
  <c r="C6043" i="30"/>
  <c r="C6044" i="30"/>
  <c r="C6045" i="30"/>
  <c r="C6046" i="30"/>
  <c r="C6047" i="30"/>
  <c r="C6048" i="30"/>
  <c r="C6049" i="30"/>
  <c r="C6050" i="30"/>
  <c r="C6051" i="30"/>
  <c r="C6052" i="30"/>
  <c r="C6053" i="30"/>
  <c r="C6054" i="30"/>
  <c r="C6055" i="30"/>
  <c r="C6056" i="30"/>
  <c r="C6057" i="30"/>
  <c r="C6058" i="30"/>
  <c r="C6059" i="30"/>
  <c r="C6060" i="30"/>
  <c r="C6061" i="30"/>
  <c r="C6062" i="30"/>
  <c r="C6063" i="30"/>
  <c r="C6064" i="30"/>
  <c r="C6065" i="30"/>
  <c r="C6066" i="30"/>
  <c r="C6067" i="30"/>
  <c r="C6068" i="30"/>
  <c r="C6069" i="30"/>
  <c r="C6070" i="30"/>
  <c r="C6071" i="30"/>
  <c r="C6072" i="30"/>
  <c r="C6073" i="30"/>
  <c r="C6074" i="30"/>
  <c r="C6075" i="30"/>
  <c r="C6076" i="30"/>
  <c r="C6077" i="30"/>
  <c r="C6078" i="30"/>
  <c r="C6079" i="30"/>
  <c r="C6080" i="30"/>
  <c r="C6081" i="30"/>
  <c r="C6082" i="30"/>
  <c r="C6083" i="30"/>
  <c r="C6084" i="30"/>
  <c r="C6085" i="30"/>
  <c r="C6086" i="30"/>
  <c r="C6087" i="30"/>
  <c r="C6088" i="30"/>
  <c r="C6089" i="30"/>
  <c r="C6090" i="30"/>
  <c r="C6091" i="30"/>
  <c r="C6092" i="30"/>
  <c r="C6093" i="30"/>
  <c r="C6094" i="30"/>
  <c r="C6095" i="30"/>
  <c r="C6096" i="30"/>
  <c r="C6097" i="30"/>
  <c r="C6098" i="30"/>
  <c r="C6099" i="30"/>
  <c r="C6100" i="30"/>
  <c r="C6101" i="30"/>
  <c r="C6102" i="30"/>
  <c r="C6103" i="30"/>
  <c r="C6104" i="30"/>
  <c r="C6105" i="30"/>
  <c r="C6106" i="30"/>
  <c r="C6107" i="30"/>
  <c r="C6108" i="30"/>
  <c r="C6109" i="30"/>
  <c r="C6110" i="30"/>
  <c r="C6111" i="30"/>
  <c r="C6112" i="30"/>
  <c r="C6113" i="30"/>
  <c r="C6114" i="30"/>
  <c r="C6115" i="30"/>
  <c r="C6116" i="30"/>
  <c r="C6117" i="30"/>
  <c r="C6118" i="30"/>
  <c r="C6119" i="30"/>
  <c r="C6120" i="30"/>
  <c r="C6121" i="30"/>
  <c r="C6122" i="30"/>
  <c r="C6123" i="30"/>
  <c r="C6124" i="30"/>
  <c r="C6125" i="30"/>
  <c r="C6126" i="30"/>
  <c r="C6127" i="30"/>
  <c r="C6128" i="30"/>
  <c r="C6129" i="30"/>
  <c r="C6130" i="30"/>
  <c r="C6131" i="30"/>
  <c r="C6132" i="30"/>
  <c r="C6133" i="30"/>
  <c r="C6134" i="30"/>
  <c r="C6135" i="30"/>
  <c r="C6136" i="30"/>
  <c r="C6137" i="30"/>
  <c r="C6138" i="30"/>
  <c r="C6139" i="30"/>
  <c r="C6140" i="30"/>
  <c r="C6141" i="30"/>
  <c r="C6142" i="30"/>
  <c r="C6143" i="30"/>
  <c r="C6144" i="30"/>
  <c r="C6145" i="30"/>
  <c r="C6146" i="30"/>
  <c r="C6147" i="30"/>
  <c r="C6148" i="30"/>
  <c r="C6149" i="30"/>
  <c r="C6150" i="30"/>
  <c r="C6151" i="30"/>
  <c r="C6152" i="30"/>
  <c r="C6153" i="30"/>
  <c r="C6154" i="30"/>
  <c r="C6155" i="30"/>
  <c r="C6156" i="30"/>
  <c r="C6157" i="30"/>
  <c r="C6158" i="30"/>
  <c r="C6159" i="30"/>
  <c r="C6160" i="30"/>
  <c r="C6161" i="30"/>
  <c r="C6162" i="30"/>
  <c r="C6163" i="30"/>
  <c r="C6164" i="30"/>
  <c r="C6165" i="30"/>
  <c r="C6166" i="30"/>
  <c r="C6167" i="30"/>
  <c r="C6168" i="30"/>
  <c r="C6169" i="30"/>
  <c r="C6170" i="30"/>
  <c r="C6171" i="30"/>
  <c r="C6172" i="30"/>
  <c r="C6173" i="30"/>
  <c r="C6174" i="30"/>
  <c r="C6175" i="30"/>
  <c r="C6176" i="30"/>
  <c r="C6177" i="30"/>
  <c r="C6178" i="30"/>
  <c r="C6179" i="30"/>
  <c r="C6180" i="30"/>
  <c r="C6181" i="30"/>
  <c r="C6182" i="30"/>
  <c r="C6183" i="30"/>
  <c r="C6184" i="30"/>
  <c r="C6185" i="30"/>
  <c r="C6186" i="30"/>
  <c r="C6187" i="30"/>
  <c r="C6188" i="30"/>
  <c r="C6189" i="30"/>
  <c r="C6190" i="30"/>
  <c r="C6191" i="30"/>
  <c r="C6192" i="30"/>
  <c r="C6193" i="30"/>
  <c r="C6194" i="30"/>
  <c r="C6195" i="30"/>
  <c r="C6196" i="30"/>
  <c r="C6197" i="30"/>
  <c r="C6198" i="30"/>
  <c r="C6199" i="30"/>
  <c r="C6200" i="30"/>
  <c r="C6201" i="30"/>
  <c r="C6202" i="30"/>
  <c r="C6203" i="30"/>
  <c r="C6204" i="30"/>
  <c r="C6205" i="30"/>
  <c r="C6206" i="30"/>
  <c r="C6207" i="30"/>
  <c r="C6208" i="30"/>
  <c r="C6209" i="30"/>
  <c r="C6210" i="30"/>
  <c r="C6211" i="30"/>
  <c r="C6212" i="30"/>
  <c r="C6213" i="30"/>
  <c r="C6214" i="30"/>
  <c r="C6215" i="30"/>
  <c r="C6216" i="30"/>
  <c r="C6217" i="30"/>
  <c r="C6218" i="30"/>
  <c r="C6219" i="30"/>
  <c r="C6220" i="30"/>
  <c r="C6221" i="30"/>
  <c r="C6222" i="30"/>
  <c r="C6223" i="30"/>
  <c r="C6224" i="30"/>
  <c r="C6225" i="30"/>
  <c r="C6226" i="30"/>
  <c r="C6227" i="30"/>
  <c r="C6228" i="30"/>
  <c r="C6229" i="30"/>
  <c r="C6230" i="30"/>
  <c r="C6231" i="30"/>
  <c r="C6232" i="30"/>
  <c r="C6233" i="30"/>
  <c r="C6234" i="30"/>
  <c r="C6235" i="30"/>
  <c r="C6236" i="30"/>
  <c r="C6237" i="30"/>
  <c r="C6238" i="30"/>
  <c r="C6239" i="30"/>
  <c r="C6240" i="30"/>
  <c r="C6241" i="30"/>
  <c r="C6242" i="30"/>
  <c r="C6243" i="30"/>
  <c r="C6244" i="30"/>
  <c r="C6245" i="30"/>
  <c r="C6246" i="30"/>
  <c r="C6247" i="30"/>
  <c r="C6248" i="30"/>
  <c r="C6249" i="30"/>
  <c r="C6250" i="30"/>
  <c r="C6251" i="30"/>
  <c r="C6252" i="30"/>
  <c r="C6253" i="30"/>
  <c r="C6254" i="30"/>
  <c r="C6255" i="30"/>
  <c r="C6256" i="30"/>
  <c r="C6257" i="30"/>
  <c r="C6258" i="30"/>
  <c r="C6259" i="30"/>
  <c r="C6260" i="30"/>
  <c r="C6261" i="30"/>
  <c r="C6262" i="30"/>
  <c r="C6263" i="30"/>
  <c r="C6264" i="30"/>
  <c r="C6265" i="30"/>
  <c r="C6266" i="30"/>
  <c r="C6267" i="30"/>
  <c r="C6268" i="30"/>
  <c r="C6269" i="30"/>
  <c r="C6270" i="30"/>
  <c r="C6271" i="30"/>
  <c r="C6272" i="30"/>
  <c r="C6273" i="30"/>
  <c r="C6274" i="30"/>
  <c r="C6275" i="30"/>
  <c r="C6276" i="30"/>
  <c r="C6277" i="30"/>
  <c r="C6278" i="30"/>
  <c r="C6279" i="30"/>
  <c r="C6280" i="30"/>
  <c r="C6281" i="30"/>
  <c r="C6282" i="30"/>
  <c r="C6283" i="30"/>
  <c r="C6284" i="30"/>
  <c r="C6285" i="30"/>
  <c r="C6286" i="30"/>
  <c r="C6287" i="30"/>
  <c r="C6288" i="30"/>
  <c r="C6289" i="30"/>
  <c r="C6290" i="30"/>
  <c r="C6291" i="30"/>
  <c r="C6292" i="30"/>
  <c r="C6293" i="30"/>
  <c r="C6294" i="30"/>
  <c r="C6295" i="30"/>
  <c r="C6296" i="30"/>
  <c r="C6297" i="30"/>
  <c r="C6298" i="30"/>
  <c r="C6299" i="30"/>
  <c r="C6300" i="30"/>
  <c r="C6301" i="30"/>
  <c r="C6302" i="30"/>
  <c r="C6303" i="30"/>
  <c r="C6304" i="30"/>
  <c r="C6305" i="30"/>
  <c r="C6306" i="30"/>
  <c r="C6307" i="30"/>
  <c r="C6308" i="30"/>
  <c r="C6309" i="30"/>
  <c r="C6310" i="30"/>
  <c r="C6311" i="30"/>
  <c r="C6312" i="30"/>
  <c r="C6313" i="30"/>
  <c r="C6314" i="30"/>
  <c r="C6315" i="30"/>
  <c r="C6316" i="30"/>
  <c r="C6317" i="30"/>
  <c r="C6318" i="30"/>
  <c r="C6319" i="30"/>
  <c r="C6320" i="30"/>
  <c r="C6321" i="30"/>
  <c r="C6322" i="30"/>
  <c r="C6323" i="30"/>
  <c r="C6324" i="30"/>
  <c r="C6325" i="30"/>
  <c r="C6326" i="30"/>
  <c r="C6327" i="30"/>
  <c r="C6328" i="30"/>
  <c r="C6329" i="30"/>
  <c r="C6330" i="30"/>
  <c r="C6331" i="30"/>
  <c r="C6332" i="30"/>
  <c r="C6333" i="30"/>
  <c r="C6334" i="30"/>
  <c r="C6335" i="30"/>
  <c r="C6336" i="30"/>
  <c r="C6337" i="30"/>
  <c r="C6338" i="30"/>
  <c r="C6339" i="30"/>
  <c r="C6340" i="30"/>
  <c r="C6341" i="30"/>
  <c r="C6342" i="30"/>
  <c r="C6343" i="30"/>
  <c r="C6344" i="30"/>
  <c r="C6345" i="30"/>
  <c r="C6346" i="30"/>
  <c r="C6347" i="30"/>
  <c r="C6348" i="30"/>
  <c r="C6349" i="30"/>
  <c r="C6350" i="30"/>
  <c r="C6351" i="30"/>
  <c r="C6352" i="30"/>
  <c r="C6353" i="30"/>
  <c r="C6354" i="30"/>
  <c r="C6355" i="30"/>
  <c r="C6356" i="30"/>
  <c r="C6357" i="30"/>
  <c r="C6358" i="30"/>
  <c r="C6359" i="30"/>
  <c r="C6360" i="30"/>
  <c r="C6361" i="30"/>
  <c r="C6362" i="30"/>
  <c r="C6363" i="30"/>
  <c r="C6364" i="30"/>
  <c r="C6365" i="30"/>
  <c r="C6366" i="30"/>
  <c r="C6367" i="30"/>
  <c r="C6368" i="30"/>
  <c r="C6369" i="30"/>
  <c r="C6370" i="30"/>
  <c r="C6371" i="30"/>
  <c r="C6372" i="30"/>
  <c r="C6373" i="30"/>
  <c r="C6374" i="30"/>
  <c r="C6375" i="30"/>
  <c r="C6376" i="30"/>
  <c r="C6377" i="30"/>
  <c r="C6378" i="30"/>
  <c r="C6379" i="30"/>
  <c r="C6380" i="30"/>
  <c r="C6381" i="30"/>
  <c r="C6382" i="30"/>
  <c r="C6383" i="30"/>
  <c r="C6384" i="30"/>
  <c r="C6385" i="30"/>
  <c r="C6386" i="30"/>
  <c r="C6387" i="30"/>
  <c r="C6388" i="30"/>
  <c r="C6389" i="30"/>
  <c r="C6390" i="30"/>
  <c r="C6391" i="30"/>
  <c r="C6392" i="30"/>
  <c r="C6393" i="30"/>
  <c r="C6394" i="30"/>
  <c r="C6395" i="30"/>
  <c r="C6396" i="30"/>
  <c r="C6397" i="30"/>
  <c r="C6398" i="30"/>
  <c r="C6399" i="30"/>
  <c r="C6400" i="30"/>
  <c r="C6401" i="30"/>
  <c r="C6402" i="30"/>
  <c r="C6403" i="30"/>
  <c r="C6404" i="30"/>
  <c r="C6405" i="30"/>
  <c r="C6406" i="30"/>
  <c r="C6407" i="30"/>
  <c r="C6408" i="30"/>
  <c r="C6409" i="30"/>
  <c r="C6410" i="30"/>
  <c r="C6411" i="30"/>
  <c r="C6412" i="30"/>
  <c r="C6413" i="30"/>
  <c r="C6414" i="30"/>
  <c r="C6415" i="30"/>
  <c r="C6416" i="30"/>
  <c r="C6417" i="30"/>
  <c r="C6418" i="30"/>
  <c r="C6419" i="30"/>
  <c r="C6420" i="30"/>
  <c r="C6421" i="30"/>
  <c r="C6422" i="30"/>
  <c r="C6423" i="30"/>
  <c r="C6424" i="30"/>
  <c r="C6425" i="30"/>
  <c r="C6426" i="30"/>
  <c r="C6427" i="30"/>
  <c r="C6428" i="30"/>
  <c r="C6429" i="30"/>
  <c r="C6430" i="30"/>
  <c r="C6431" i="30"/>
  <c r="C6432" i="30"/>
  <c r="C6433" i="30"/>
  <c r="C6434" i="30"/>
  <c r="C6435" i="30"/>
  <c r="C6436" i="30"/>
  <c r="C6437" i="30"/>
  <c r="C6438" i="30"/>
  <c r="C6439" i="30"/>
  <c r="C6440" i="30"/>
  <c r="C6441" i="30"/>
  <c r="C6442" i="30"/>
  <c r="C6443" i="30"/>
  <c r="C6444" i="30"/>
  <c r="C6445" i="30"/>
  <c r="C6446" i="30"/>
  <c r="C6447" i="30"/>
  <c r="C6448" i="30"/>
  <c r="C6449" i="30"/>
  <c r="C6450" i="30"/>
  <c r="C6451" i="30"/>
  <c r="C6452" i="30"/>
  <c r="C6453" i="30"/>
  <c r="C6454" i="30"/>
  <c r="C6455" i="30"/>
  <c r="C6456" i="30"/>
  <c r="C6457" i="30"/>
  <c r="C6458" i="30"/>
  <c r="C6459" i="30"/>
  <c r="C6460" i="30"/>
  <c r="C6461" i="30"/>
  <c r="C6462" i="30"/>
  <c r="C6463" i="30"/>
  <c r="C6464" i="30"/>
  <c r="C6465" i="30"/>
  <c r="C6466" i="30"/>
  <c r="C6467" i="30"/>
  <c r="C6468" i="30"/>
  <c r="C6469" i="30"/>
  <c r="C6470" i="30"/>
  <c r="C6471" i="30"/>
  <c r="C6472" i="30"/>
  <c r="C6473" i="30"/>
  <c r="C6474" i="30"/>
  <c r="C6475" i="30"/>
  <c r="C6476" i="30"/>
  <c r="C6477" i="30"/>
  <c r="C6478" i="30"/>
  <c r="C6479" i="30"/>
  <c r="C6480" i="30"/>
  <c r="C6481" i="30"/>
  <c r="C6482" i="30"/>
  <c r="C6483" i="30"/>
  <c r="C6484" i="30"/>
  <c r="C6485" i="30"/>
  <c r="C6486" i="30"/>
  <c r="C6487" i="30"/>
  <c r="C6488" i="30"/>
  <c r="C6489" i="30"/>
  <c r="C6490" i="30"/>
  <c r="C6491" i="30"/>
  <c r="C6492" i="30"/>
  <c r="C6493" i="30"/>
  <c r="C6494" i="30"/>
  <c r="C6495" i="30"/>
  <c r="C6496" i="30"/>
  <c r="C6497" i="30"/>
  <c r="C6498" i="30"/>
  <c r="C6499" i="30"/>
  <c r="C6500" i="30"/>
  <c r="C6501" i="30"/>
  <c r="C6502" i="30"/>
  <c r="C6503" i="30"/>
  <c r="C6504" i="30"/>
  <c r="C6505" i="30"/>
  <c r="C6506" i="30"/>
  <c r="C6507" i="30"/>
  <c r="C6508" i="30"/>
  <c r="C6509" i="30"/>
  <c r="C6510" i="30"/>
  <c r="C6511" i="30"/>
  <c r="C6512" i="30"/>
  <c r="C6513" i="30"/>
  <c r="C6514" i="30"/>
  <c r="C6515" i="30"/>
  <c r="C6516" i="30"/>
  <c r="C6517" i="30"/>
  <c r="C6518" i="30"/>
  <c r="C6519" i="30"/>
  <c r="C6520" i="30"/>
  <c r="C6521" i="30"/>
  <c r="C6522" i="30"/>
  <c r="C6523" i="30"/>
  <c r="C6524" i="30"/>
  <c r="C6525" i="30"/>
  <c r="C6526" i="30"/>
  <c r="C6527" i="30"/>
  <c r="C6528" i="30"/>
  <c r="C6529" i="30"/>
  <c r="C6530" i="30"/>
  <c r="C6531" i="30"/>
  <c r="C6532" i="30"/>
  <c r="C6533" i="30"/>
  <c r="C6534" i="30"/>
  <c r="C6535" i="30"/>
  <c r="C6536" i="30"/>
  <c r="C6537" i="30"/>
  <c r="C6538" i="30"/>
  <c r="C6539" i="30"/>
  <c r="C6540" i="30"/>
  <c r="C6541" i="30"/>
  <c r="C6542" i="30"/>
  <c r="C6543" i="30"/>
  <c r="C6544" i="30"/>
  <c r="C6545" i="30"/>
  <c r="C6546" i="30"/>
  <c r="C6547" i="30"/>
  <c r="C6548" i="30"/>
  <c r="C6549" i="30"/>
  <c r="C6550" i="30"/>
  <c r="C6551" i="30"/>
  <c r="C6552" i="30"/>
  <c r="C6553" i="30"/>
  <c r="C6554" i="30"/>
  <c r="C6555" i="30"/>
  <c r="C6556" i="30"/>
  <c r="C6557" i="30"/>
  <c r="C6558" i="30"/>
  <c r="C6559" i="30"/>
  <c r="C6560" i="30"/>
  <c r="C6561" i="30"/>
  <c r="C6562" i="30"/>
  <c r="C6563" i="30"/>
  <c r="C6564" i="30"/>
  <c r="C6565" i="30"/>
  <c r="C6566" i="30"/>
  <c r="C6567" i="30"/>
  <c r="C6568" i="30"/>
  <c r="C6569" i="30"/>
  <c r="C6570" i="30"/>
  <c r="C6571" i="30"/>
  <c r="C6572" i="30"/>
  <c r="C6573" i="30"/>
  <c r="C6574" i="30"/>
  <c r="C6575" i="30"/>
  <c r="C6576" i="30"/>
  <c r="C6577" i="30"/>
  <c r="C6578" i="30"/>
  <c r="C6579" i="30"/>
  <c r="C6580" i="30"/>
  <c r="C6581" i="30"/>
  <c r="C6582" i="30"/>
  <c r="C6583" i="30"/>
  <c r="C6584" i="30"/>
  <c r="C6585" i="30"/>
  <c r="C6586" i="30"/>
  <c r="C6587" i="30"/>
  <c r="C6588" i="30"/>
  <c r="C6589" i="30"/>
  <c r="C6590" i="30"/>
  <c r="C6591" i="30"/>
  <c r="C6592" i="30"/>
  <c r="C6593" i="30"/>
  <c r="C6594" i="30"/>
  <c r="C6595" i="30"/>
  <c r="C6596" i="30"/>
  <c r="C6597" i="30"/>
  <c r="C6598" i="30"/>
  <c r="C6599" i="30"/>
  <c r="C6600" i="30"/>
  <c r="C6601" i="30"/>
  <c r="C6602" i="30"/>
  <c r="C6603" i="30"/>
  <c r="C6604" i="30"/>
  <c r="C6605" i="30"/>
  <c r="C6606" i="30"/>
  <c r="C6607" i="30"/>
  <c r="C6608" i="30"/>
  <c r="C6609" i="30"/>
  <c r="C6610" i="30"/>
  <c r="C6611" i="30"/>
  <c r="C6612" i="30"/>
  <c r="C6613" i="30"/>
  <c r="C6614" i="30"/>
  <c r="C6615" i="30"/>
  <c r="C6616" i="30"/>
  <c r="C6617" i="30"/>
  <c r="C6618" i="30"/>
  <c r="C6619" i="30"/>
  <c r="C6620" i="30"/>
  <c r="C6621" i="30"/>
  <c r="C6622" i="30"/>
  <c r="C6623" i="30"/>
  <c r="C6624" i="30"/>
  <c r="C6625" i="30"/>
  <c r="C6626" i="30"/>
  <c r="C6627" i="30"/>
  <c r="C6628" i="30"/>
  <c r="C6629" i="30"/>
  <c r="C6630" i="30"/>
  <c r="C6631" i="30"/>
  <c r="C6632" i="30"/>
  <c r="C6633" i="30"/>
  <c r="C6634" i="30"/>
  <c r="C6635" i="30"/>
  <c r="C6636" i="30"/>
  <c r="C6637" i="30"/>
  <c r="C6638" i="30"/>
  <c r="C6639" i="30"/>
  <c r="C6640" i="30"/>
  <c r="C6641" i="30"/>
  <c r="C6642" i="30"/>
  <c r="C6643" i="30"/>
  <c r="C6644" i="30"/>
  <c r="C6645" i="30"/>
  <c r="C6646" i="30"/>
  <c r="C6647" i="30"/>
  <c r="C6648" i="30"/>
  <c r="C6649" i="30"/>
  <c r="C6650" i="30"/>
  <c r="C6651" i="30"/>
  <c r="C6652" i="30"/>
  <c r="C6653" i="30"/>
  <c r="C6654" i="30"/>
  <c r="C6655" i="30"/>
  <c r="C6656" i="30"/>
  <c r="C6657" i="30"/>
  <c r="C6658" i="30"/>
  <c r="C6659" i="30"/>
  <c r="C6660" i="30"/>
  <c r="C6661" i="30"/>
  <c r="C6662" i="30"/>
  <c r="C6663" i="30"/>
  <c r="C6664" i="30"/>
  <c r="C6665" i="30"/>
  <c r="C6666" i="30"/>
  <c r="C6667" i="30"/>
  <c r="C6668" i="30"/>
  <c r="C6669" i="30"/>
  <c r="C6670" i="30"/>
  <c r="C6671" i="30"/>
  <c r="C6672" i="30"/>
  <c r="C6673" i="30"/>
  <c r="C6674" i="30"/>
  <c r="C6675" i="30"/>
  <c r="C6676" i="30"/>
  <c r="C6677" i="30"/>
  <c r="C6678" i="30"/>
  <c r="C6679" i="30"/>
  <c r="C6680" i="30"/>
  <c r="C6681" i="30"/>
  <c r="C6682" i="30"/>
  <c r="C6683" i="30"/>
  <c r="C6684" i="30"/>
  <c r="C6685" i="30"/>
  <c r="C6686" i="30"/>
  <c r="C6687" i="30"/>
  <c r="C6688" i="30"/>
  <c r="C6689" i="30"/>
  <c r="C6690" i="30"/>
  <c r="C6691" i="30"/>
  <c r="C6692" i="30"/>
  <c r="C6693" i="30"/>
  <c r="C6694" i="30"/>
  <c r="C6695" i="30"/>
  <c r="C6696" i="30"/>
  <c r="C6697" i="30"/>
  <c r="C6698" i="30"/>
  <c r="C6699" i="30"/>
  <c r="C6700" i="30"/>
  <c r="C6701" i="30"/>
  <c r="C6702" i="30"/>
  <c r="C6703" i="30"/>
  <c r="C6704" i="30"/>
  <c r="C6705" i="30"/>
  <c r="C6706" i="30"/>
  <c r="C6707" i="30"/>
  <c r="C6708" i="30"/>
  <c r="C6709" i="30"/>
  <c r="C6710" i="30"/>
  <c r="C6711" i="30"/>
  <c r="C6712" i="30"/>
  <c r="C6713" i="30"/>
  <c r="C6714" i="30"/>
  <c r="C6715" i="30"/>
  <c r="C6716" i="30"/>
  <c r="C6717" i="30"/>
  <c r="C6718" i="30"/>
  <c r="C6719" i="30"/>
  <c r="C6720" i="30"/>
  <c r="C6721" i="30"/>
  <c r="C6722" i="30"/>
  <c r="C6723" i="30"/>
  <c r="C6724" i="30"/>
  <c r="C6725" i="30"/>
  <c r="C6726" i="30"/>
  <c r="C6727" i="30"/>
  <c r="C6728" i="30"/>
  <c r="C6729" i="30"/>
  <c r="C6730" i="30"/>
  <c r="C6731" i="30"/>
  <c r="C6732" i="30"/>
  <c r="C6733" i="30"/>
  <c r="C6734" i="30"/>
  <c r="C6735" i="30"/>
  <c r="C6736" i="30"/>
  <c r="C6737" i="30"/>
  <c r="C6738" i="30"/>
  <c r="C6739" i="30"/>
  <c r="C6740" i="30"/>
  <c r="C6741" i="30"/>
  <c r="C6742" i="30"/>
  <c r="C6743" i="30"/>
  <c r="C6744" i="30"/>
  <c r="C6745" i="30"/>
  <c r="C6746" i="30"/>
  <c r="C6747" i="30"/>
  <c r="C6748" i="30"/>
  <c r="C6749" i="30"/>
  <c r="C6750" i="30"/>
  <c r="C6751" i="30"/>
  <c r="C6752" i="30"/>
  <c r="C6753" i="30"/>
  <c r="C6754" i="30"/>
  <c r="C6755" i="30"/>
  <c r="C6756" i="30"/>
  <c r="C6757" i="30"/>
  <c r="C6758" i="30"/>
  <c r="C6759" i="30"/>
  <c r="C6760" i="30"/>
  <c r="C6761" i="30"/>
  <c r="C6762" i="30"/>
  <c r="C6763" i="30"/>
  <c r="C6764" i="30"/>
  <c r="C6765" i="30"/>
  <c r="C6766" i="30"/>
  <c r="C6767" i="30"/>
  <c r="C6768" i="30"/>
  <c r="C6769" i="30"/>
  <c r="C6770" i="30"/>
  <c r="C6771" i="30"/>
  <c r="C6772" i="30"/>
  <c r="C6773" i="30"/>
  <c r="C6774" i="30"/>
  <c r="C6775" i="30"/>
  <c r="C6776" i="30"/>
  <c r="C6777" i="30"/>
  <c r="C6778" i="30"/>
  <c r="C6779" i="30"/>
  <c r="C6780" i="30"/>
  <c r="C6781" i="30"/>
  <c r="C6782" i="30"/>
  <c r="C6783" i="30"/>
  <c r="C6784" i="30"/>
  <c r="C6785" i="30"/>
  <c r="C6786" i="30"/>
  <c r="C6787" i="30"/>
  <c r="C6788" i="30"/>
  <c r="C6789" i="30"/>
  <c r="C6790" i="30"/>
  <c r="C6791" i="30"/>
  <c r="C6792" i="30"/>
  <c r="C6793" i="30"/>
  <c r="C6794" i="30"/>
  <c r="C6795" i="30"/>
  <c r="C6796" i="30"/>
  <c r="C6797" i="30"/>
  <c r="C6798" i="30"/>
  <c r="C6799" i="30"/>
  <c r="C6800" i="30"/>
  <c r="C6801" i="30"/>
  <c r="C6802" i="30"/>
  <c r="C6803" i="30"/>
  <c r="C6804" i="30"/>
  <c r="C6805" i="30"/>
  <c r="C6806" i="30"/>
  <c r="C6807" i="30"/>
  <c r="C6808" i="30"/>
  <c r="C6809" i="30"/>
  <c r="C6810" i="30"/>
  <c r="C6811" i="30"/>
  <c r="C6812" i="30"/>
  <c r="C6813" i="30"/>
  <c r="C6814" i="30"/>
  <c r="C6815" i="30"/>
  <c r="C6816" i="30"/>
  <c r="C6817" i="30"/>
  <c r="C6818" i="30"/>
  <c r="C6819" i="30"/>
  <c r="C6820" i="30"/>
  <c r="C6821" i="30"/>
  <c r="C6822" i="30"/>
  <c r="C6823" i="30"/>
  <c r="C6824" i="30"/>
  <c r="C6825" i="30"/>
  <c r="C6826" i="30"/>
  <c r="C6827" i="30"/>
  <c r="C6828" i="30"/>
  <c r="C6829" i="30"/>
  <c r="C6830" i="30"/>
  <c r="C6831" i="30"/>
  <c r="C6832" i="30"/>
  <c r="C6833" i="30"/>
  <c r="C6834" i="30"/>
  <c r="C6835" i="30"/>
  <c r="C6836" i="30"/>
  <c r="C6837" i="30"/>
  <c r="C6838" i="30"/>
  <c r="C6839" i="30"/>
  <c r="C6840" i="30"/>
  <c r="C6841" i="30"/>
  <c r="C6842" i="30"/>
  <c r="C6843" i="30"/>
  <c r="C6844" i="30"/>
  <c r="C6845" i="30"/>
  <c r="C6846" i="30"/>
  <c r="C6847" i="30"/>
  <c r="C6848" i="30"/>
  <c r="C6849" i="30"/>
  <c r="C6850" i="30"/>
  <c r="C6851" i="30"/>
  <c r="C6852" i="30"/>
  <c r="C6853" i="30"/>
  <c r="C6854" i="30"/>
  <c r="C6855" i="30"/>
  <c r="C6856" i="30"/>
  <c r="C6857" i="30"/>
  <c r="C6858" i="30"/>
  <c r="C6859" i="30"/>
  <c r="C6860" i="30"/>
  <c r="C6861" i="30"/>
  <c r="C6862" i="30"/>
  <c r="C6863" i="30"/>
  <c r="C6864" i="30"/>
  <c r="C6865" i="30"/>
  <c r="C6866" i="30"/>
  <c r="C6867" i="30"/>
  <c r="C6868" i="30"/>
  <c r="C6869" i="30"/>
  <c r="C6870" i="30"/>
  <c r="C6871" i="30"/>
  <c r="C6872" i="30"/>
  <c r="C6873" i="30"/>
  <c r="C6874" i="30"/>
  <c r="C6875" i="30"/>
  <c r="C6876" i="30"/>
  <c r="C6877" i="30"/>
  <c r="C6878" i="30"/>
  <c r="C6879" i="30"/>
  <c r="C6880" i="30"/>
  <c r="C6881" i="30"/>
  <c r="C6882" i="30"/>
  <c r="C6883" i="30"/>
  <c r="C6884" i="30"/>
  <c r="C6885" i="30"/>
  <c r="C6886" i="30"/>
  <c r="C6887" i="30"/>
  <c r="C6888" i="30"/>
  <c r="C6889" i="30"/>
  <c r="C6890" i="30"/>
  <c r="C6891" i="30"/>
  <c r="C6892" i="30"/>
  <c r="C6893" i="30"/>
  <c r="C6894" i="30"/>
  <c r="C6895" i="30"/>
  <c r="C6896" i="30"/>
  <c r="C6897" i="30"/>
  <c r="C6898" i="30"/>
  <c r="C6899" i="30"/>
  <c r="C6900" i="30"/>
  <c r="C6901" i="30"/>
  <c r="C6902" i="30"/>
  <c r="C6903" i="30"/>
  <c r="C6904" i="30"/>
  <c r="C6905" i="30"/>
  <c r="C6906" i="30"/>
  <c r="C6907" i="30"/>
  <c r="C6908" i="30"/>
  <c r="C6909" i="30"/>
  <c r="C6910" i="30"/>
  <c r="C6911" i="30"/>
  <c r="C6912" i="30"/>
  <c r="C6913" i="30"/>
  <c r="C6914" i="30"/>
  <c r="C6915" i="30"/>
  <c r="C6916" i="30"/>
  <c r="C6917" i="30"/>
  <c r="C6918" i="30"/>
  <c r="C6919" i="30"/>
  <c r="C6920" i="30"/>
  <c r="C6921" i="30"/>
  <c r="C6922" i="30"/>
  <c r="C6923" i="30"/>
  <c r="C6924" i="30"/>
  <c r="C6925" i="30"/>
  <c r="C6926" i="30"/>
  <c r="C6927" i="30"/>
  <c r="C6928" i="30"/>
  <c r="C6929" i="30"/>
  <c r="C6930" i="30"/>
  <c r="C6931" i="30"/>
  <c r="C6932" i="30"/>
  <c r="C6933" i="30"/>
  <c r="C6934" i="30"/>
  <c r="C6935" i="30"/>
  <c r="C6936" i="30"/>
  <c r="C6937" i="30"/>
  <c r="C6938" i="30"/>
  <c r="C6939" i="30"/>
  <c r="C6940" i="30"/>
  <c r="C6941" i="30"/>
  <c r="C6942" i="30"/>
  <c r="C6943" i="30"/>
  <c r="C6944" i="30"/>
  <c r="C6945" i="30"/>
  <c r="C6946" i="30"/>
  <c r="C6947" i="30"/>
  <c r="C6948" i="30"/>
  <c r="C6949" i="30"/>
  <c r="C6950" i="30"/>
  <c r="C6951" i="30"/>
  <c r="C6952" i="30"/>
  <c r="C6953" i="30"/>
  <c r="C6954" i="30"/>
  <c r="C6955" i="30"/>
  <c r="C6956" i="30"/>
  <c r="C6957" i="30"/>
  <c r="C6958" i="30"/>
  <c r="C6959" i="30"/>
  <c r="C6960" i="30"/>
  <c r="C6961" i="30"/>
  <c r="C6962" i="30"/>
  <c r="C6963" i="30"/>
  <c r="C6964" i="30"/>
  <c r="C6965" i="30"/>
  <c r="C6966" i="30"/>
  <c r="C6967" i="30"/>
  <c r="C6968" i="30"/>
  <c r="C6969" i="30"/>
  <c r="C6970" i="30"/>
  <c r="C6971" i="30"/>
  <c r="C6972" i="30"/>
  <c r="C6973" i="30"/>
  <c r="C6974" i="30"/>
  <c r="C6975" i="30"/>
  <c r="C6976" i="30"/>
  <c r="C6977" i="30"/>
  <c r="C6978" i="30"/>
  <c r="C6979" i="30"/>
  <c r="C6980" i="30"/>
  <c r="C6981" i="30"/>
  <c r="C6982" i="30"/>
  <c r="C6983" i="30"/>
  <c r="C6984" i="30"/>
  <c r="C6985" i="30"/>
  <c r="C6986" i="30"/>
  <c r="C6987" i="30"/>
  <c r="C6988" i="30"/>
  <c r="C6989" i="30"/>
  <c r="C6990" i="30"/>
  <c r="C6991" i="30"/>
  <c r="C6992" i="30"/>
  <c r="C6993" i="30"/>
  <c r="C6994" i="30"/>
  <c r="C6995" i="30"/>
  <c r="C6996" i="30"/>
  <c r="C6997" i="30"/>
  <c r="C6998" i="30"/>
  <c r="C6999" i="30"/>
  <c r="C7000" i="30"/>
  <c r="C7001" i="30"/>
  <c r="C7002" i="30"/>
  <c r="C7003" i="30"/>
  <c r="C7004" i="30"/>
  <c r="C7005" i="30"/>
  <c r="C7006" i="30"/>
  <c r="C7007" i="30"/>
  <c r="C7008" i="30"/>
  <c r="C7009" i="30"/>
  <c r="C7010" i="30"/>
  <c r="C7011" i="30"/>
  <c r="C7012" i="30"/>
  <c r="C7013" i="30"/>
  <c r="C7014" i="30"/>
  <c r="C7015" i="30"/>
  <c r="C7016" i="30"/>
  <c r="C7017" i="30"/>
  <c r="C7018" i="30"/>
  <c r="C7019" i="30"/>
  <c r="C7020" i="30"/>
  <c r="C7021" i="30"/>
  <c r="C7022" i="30"/>
  <c r="C7023" i="30"/>
  <c r="C7024" i="30"/>
  <c r="C7025" i="30"/>
  <c r="C7026" i="30"/>
  <c r="C7027" i="30"/>
  <c r="C7028" i="30"/>
  <c r="C7029" i="30"/>
  <c r="C7030" i="30"/>
  <c r="C7031" i="30"/>
  <c r="C7032" i="30"/>
  <c r="C7033" i="30"/>
  <c r="C7034" i="30"/>
  <c r="C7035" i="30"/>
  <c r="C7036" i="30"/>
  <c r="C7037" i="30"/>
  <c r="C7038" i="30"/>
  <c r="C7039" i="30"/>
  <c r="C7040" i="30"/>
  <c r="C7041" i="30"/>
  <c r="C7042" i="30"/>
  <c r="C7043" i="30"/>
  <c r="C7044" i="30"/>
  <c r="C7045" i="30"/>
  <c r="C7046" i="30"/>
  <c r="C7047" i="30"/>
  <c r="C7048" i="30"/>
  <c r="C7049" i="30"/>
  <c r="C7050" i="30"/>
  <c r="C7051" i="30"/>
  <c r="C7052" i="30"/>
  <c r="C7053" i="30"/>
  <c r="C7054" i="30"/>
  <c r="C7055" i="30"/>
  <c r="C7056" i="30"/>
  <c r="C7057" i="30"/>
  <c r="C7058" i="30"/>
  <c r="C7059" i="30"/>
  <c r="C7060" i="30"/>
  <c r="C7061" i="30"/>
  <c r="C7062" i="30"/>
  <c r="C7063" i="30"/>
  <c r="C7064" i="30"/>
  <c r="C7065" i="30"/>
  <c r="C7066" i="30"/>
  <c r="C7067" i="30"/>
  <c r="C7068" i="30"/>
  <c r="C7069" i="30"/>
  <c r="C7070" i="30"/>
  <c r="C7071" i="30"/>
  <c r="C7072" i="30"/>
  <c r="C7073" i="30"/>
  <c r="C7074" i="30"/>
  <c r="C7075" i="30"/>
  <c r="C7076" i="30"/>
  <c r="C7077" i="30"/>
  <c r="C7078" i="30"/>
  <c r="C7079" i="30"/>
  <c r="C7080" i="30"/>
  <c r="C7081" i="30"/>
  <c r="C7082" i="30"/>
  <c r="C7083" i="30"/>
  <c r="C7084" i="30"/>
  <c r="C7085" i="30"/>
  <c r="C7086" i="30"/>
  <c r="C7087" i="30"/>
  <c r="C7088" i="30"/>
  <c r="C7089" i="30"/>
  <c r="C7090" i="30"/>
  <c r="C7091" i="30"/>
  <c r="C7092" i="30"/>
  <c r="C7093" i="30"/>
  <c r="C7094" i="30"/>
  <c r="C7095" i="30"/>
  <c r="C7096" i="30"/>
  <c r="C7097" i="30"/>
  <c r="C7098" i="30"/>
  <c r="C7099" i="30"/>
  <c r="C7100" i="30"/>
  <c r="C7101" i="30"/>
  <c r="C7102" i="30"/>
  <c r="C7103" i="30"/>
  <c r="C7104" i="30"/>
  <c r="C7105" i="30"/>
  <c r="C7106" i="30"/>
  <c r="C7107" i="30"/>
  <c r="C7108" i="30"/>
  <c r="C7109" i="30"/>
  <c r="C7110" i="30"/>
  <c r="C7111" i="30"/>
  <c r="C7112" i="30"/>
  <c r="C7113" i="30"/>
  <c r="C7114" i="30"/>
  <c r="C7115" i="30"/>
  <c r="C7116" i="30"/>
  <c r="C7117" i="30"/>
  <c r="C7118" i="30"/>
  <c r="C7119" i="30"/>
  <c r="C7120" i="30"/>
  <c r="C7121" i="30"/>
  <c r="C7122" i="30"/>
  <c r="C7123" i="30"/>
  <c r="C7124" i="30"/>
  <c r="C7125" i="30"/>
  <c r="C7126" i="30"/>
  <c r="C7127" i="30"/>
  <c r="C7128" i="30"/>
  <c r="C7129" i="30"/>
  <c r="C7130" i="30"/>
  <c r="C7131" i="30"/>
  <c r="C7132" i="30"/>
  <c r="C7133" i="30"/>
  <c r="C7134" i="30"/>
  <c r="C7135" i="30"/>
  <c r="C7136" i="30"/>
  <c r="C7137" i="30"/>
  <c r="C7138" i="30"/>
  <c r="C7139" i="30"/>
  <c r="C7140" i="30"/>
  <c r="C7141" i="30"/>
  <c r="C7142" i="30"/>
  <c r="C7143" i="30"/>
  <c r="C7144" i="30"/>
  <c r="C7145" i="30"/>
  <c r="C7146" i="30"/>
  <c r="C7147" i="30"/>
  <c r="C7148" i="30"/>
  <c r="C7149" i="30"/>
  <c r="C7150" i="30"/>
  <c r="C7151" i="30"/>
  <c r="C7152" i="30"/>
  <c r="C7153" i="30"/>
  <c r="C7154" i="30"/>
  <c r="C7155" i="30"/>
  <c r="C7156" i="30"/>
  <c r="C7157" i="30"/>
  <c r="C7158" i="30"/>
  <c r="C7159" i="30"/>
  <c r="C7160" i="30"/>
  <c r="C7161" i="30"/>
  <c r="C7162" i="30"/>
  <c r="C7163" i="30"/>
  <c r="C7164" i="30"/>
  <c r="C7165" i="30"/>
  <c r="C7166" i="30"/>
  <c r="C7167" i="30"/>
  <c r="C7168" i="30"/>
  <c r="C7169" i="30"/>
  <c r="C7170" i="30"/>
  <c r="C7171" i="30"/>
  <c r="C7172" i="30"/>
  <c r="C7173" i="30"/>
  <c r="C7174" i="30"/>
  <c r="C7175" i="30"/>
  <c r="C7176" i="30"/>
  <c r="C7177" i="30"/>
  <c r="C7178" i="30"/>
  <c r="C7179" i="30"/>
  <c r="C7180" i="30"/>
  <c r="C7181" i="30"/>
  <c r="C7182" i="30"/>
  <c r="C7183" i="30"/>
  <c r="C7184" i="30"/>
  <c r="C7185" i="30"/>
  <c r="C7186" i="30"/>
  <c r="C7187" i="30"/>
  <c r="C7188" i="30"/>
  <c r="C7189" i="30"/>
  <c r="C7190" i="30"/>
  <c r="C7191" i="30"/>
  <c r="C7192" i="30"/>
  <c r="C7193" i="30"/>
  <c r="C7194" i="30"/>
  <c r="C7195" i="30"/>
  <c r="C7196" i="30"/>
  <c r="C7197" i="30"/>
  <c r="C7198" i="30"/>
  <c r="C7199" i="30"/>
  <c r="C7200" i="30"/>
  <c r="C7201" i="30"/>
  <c r="C7202" i="30"/>
  <c r="C7203" i="30"/>
  <c r="C7204" i="30"/>
  <c r="C7205" i="30"/>
  <c r="C7206" i="30"/>
  <c r="C7207" i="30"/>
  <c r="C7208" i="30"/>
  <c r="C7209" i="30"/>
  <c r="C7210" i="30"/>
  <c r="C7211" i="30"/>
  <c r="C7212" i="30"/>
  <c r="C7213" i="30"/>
  <c r="C7214" i="30"/>
  <c r="C7215" i="30"/>
  <c r="C7216" i="30"/>
  <c r="C7217" i="30"/>
  <c r="C7218" i="30"/>
  <c r="C7219" i="30"/>
  <c r="C7220" i="30"/>
  <c r="C7221" i="30"/>
  <c r="C7222" i="30"/>
  <c r="C7223" i="30"/>
  <c r="C7224" i="30"/>
  <c r="C7225" i="30"/>
  <c r="C7226" i="30"/>
  <c r="C7227" i="30"/>
  <c r="C7228" i="30"/>
  <c r="C7229" i="30"/>
  <c r="C7230" i="30"/>
  <c r="C7231" i="30"/>
  <c r="C7232" i="30"/>
  <c r="C7233" i="30"/>
  <c r="C7234" i="30"/>
  <c r="C7235" i="30"/>
  <c r="C7236" i="30"/>
  <c r="C7237" i="30"/>
  <c r="C7238" i="30"/>
  <c r="C7239" i="30"/>
  <c r="C7240" i="30"/>
  <c r="C7241" i="30"/>
  <c r="C7242" i="30"/>
  <c r="C7243" i="30"/>
  <c r="C7244" i="30"/>
  <c r="C7245" i="30"/>
  <c r="C7246" i="30"/>
  <c r="C7247" i="30"/>
  <c r="C7248" i="30"/>
  <c r="C7249" i="30"/>
  <c r="C7250" i="30"/>
  <c r="C7251" i="30"/>
  <c r="C7252" i="30"/>
  <c r="C7253" i="30"/>
  <c r="C7254" i="30"/>
  <c r="C7255" i="30"/>
  <c r="C7256" i="30"/>
  <c r="C7257" i="30"/>
  <c r="C7258" i="30"/>
  <c r="C7259" i="30"/>
  <c r="C7260" i="30"/>
  <c r="C7261" i="30"/>
  <c r="C7262" i="30"/>
  <c r="C7263" i="30"/>
  <c r="C7264" i="30"/>
  <c r="C7265" i="30"/>
  <c r="C7266" i="30"/>
  <c r="C7267" i="30"/>
  <c r="C7268" i="30"/>
  <c r="C7269" i="30"/>
  <c r="C7270" i="30"/>
  <c r="C7271" i="30"/>
  <c r="C7272" i="30"/>
  <c r="C7273" i="30"/>
  <c r="C7274" i="30"/>
  <c r="C7275" i="30"/>
  <c r="C7276" i="30"/>
  <c r="C7277" i="30"/>
  <c r="C7278" i="30"/>
  <c r="C7279" i="30"/>
  <c r="C7280" i="30"/>
  <c r="C7281" i="30"/>
  <c r="C7282" i="30"/>
  <c r="C7283" i="30"/>
  <c r="C7284" i="30"/>
  <c r="C7285" i="30"/>
  <c r="C7286" i="30"/>
  <c r="C7287" i="30"/>
  <c r="C7288" i="30"/>
  <c r="C7289" i="30"/>
  <c r="C7290" i="30"/>
  <c r="C7291" i="30"/>
  <c r="C7292" i="30"/>
  <c r="C7293" i="30"/>
  <c r="C7294" i="30"/>
  <c r="C7295" i="30"/>
  <c r="C7296" i="30"/>
  <c r="C7297" i="30"/>
  <c r="C7298" i="30"/>
  <c r="C7299" i="30"/>
  <c r="C7300" i="30"/>
  <c r="C7301" i="30"/>
  <c r="C7302" i="30"/>
  <c r="C7303" i="30"/>
  <c r="C7304" i="30"/>
  <c r="C7305" i="30"/>
  <c r="C7306" i="30"/>
  <c r="C7307" i="30"/>
  <c r="C7308" i="30"/>
  <c r="C7309" i="30"/>
  <c r="C7310" i="30"/>
  <c r="C7311" i="30"/>
  <c r="C7312" i="30"/>
  <c r="C7313" i="30"/>
  <c r="C7314" i="30"/>
  <c r="C7315" i="30"/>
  <c r="C7316" i="30"/>
  <c r="C7317" i="30"/>
  <c r="C7318" i="30"/>
  <c r="C7319" i="30"/>
  <c r="C7320" i="30"/>
  <c r="C7321" i="30"/>
  <c r="C7322" i="30"/>
  <c r="C7323" i="30"/>
  <c r="C7324" i="30"/>
  <c r="C7325" i="30"/>
  <c r="C7326" i="30"/>
  <c r="C7327" i="30"/>
  <c r="C7328" i="30"/>
  <c r="C7329" i="30"/>
  <c r="C7330" i="30"/>
  <c r="C7331" i="30"/>
  <c r="C7332" i="30"/>
  <c r="C7333" i="30"/>
  <c r="C7334" i="30"/>
  <c r="C7335" i="30"/>
  <c r="C7336" i="30"/>
  <c r="C7337" i="30"/>
  <c r="C7338" i="30"/>
  <c r="C7339" i="30"/>
  <c r="C7340" i="30"/>
  <c r="C7341" i="30"/>
  <c r="C7342" i="30"/>
  <c r="C7343" i="30"/>
  <c r="C7344" i="30"/>
  <c r="C7345" i="30"/>
  <c r="C7346" i="30"/>
  <c r="C7347" i="30"/>
  <c r="C7348" i="30"/>
  <c r="C7349" i="30"/>
  <c r="C7350" i="30"/>
  <c r="C7351" i="30"/>
  <c r="C7352" i="30"/>
  <c r="C7353" i="30"/>
  <c r="C7354" i="30"/>
  <c r="C7355" i="30"/>
  <c r="C7356" i="30"/>
  <c r="C7357" i="30"/>
  <c r="C7358" i="30"/>
  <c r="C7359" i="30"/>
  <c r="C7360" i="30"/>
  <c r="C7361" i="30"/>
  <c r="C7362" i="30"/>
  <c r="C7363" i="30"/>
  <c r="C7364" i="30"/>
  <c r="C7365" i="30"/>
  <c r="C7366" i="30"/>
  <c r="C7367" i="30"/>
  <c r="C7368" i="30"/>
  <c r="C7369" i="30"/>
  <c r="C7370" i="30"/>
  <c r="C7371" i="30"/>
  <c r="C7372" i="30"/>
  <c r="C7373" i="30"/>
  <c r="C7374" i="30"/>
  <c r="C7375" i="30"/>
  <c r="C7376" i="30"/>
  <c r="C7377" i="30"/>
  <c r="C7378" i="30"/>
  <c r="C7379" i="30"/>
  <c r="C7380" i="30"/>
  <c r="C7381" i="30"/>
  <c r="C7382" i="30"/>
  <c r="C7383" i="30"/>
  <c r="C7384" i="30"/>
  <c r="C7385" i="30"/>
  <c r="C7386" i="30"/>
  <c r="C7387" i="30"/>
  <c r="C7388" i="30"/>
  <c r="C7389" i="30"/>
  <c r="C7390" i="30"/>
  <c r="C7391" i="30"/>
  <c r="C7392" i="30"/>
  <c r="C7393" i="30"/>
  <c r="C7394" i="30"/>
  <c r="C7395" i="30"/>
  <c r="C7396" i="30"/>
  <c r="C7397" i="30"/>
  <c r="C7398" i="30"/>
  <c r="C7399" i="30"/>
  <c r="C7400" i="30"/>
  <c r="C7401" i="30"/>
  <c r="C7402" i="30"/>
  <c r="C7403" i="30"/>
  <c r="C7404" i="30"/>
  <c r="C7405" i="30"/>
  <c r="C7406" i="30"/>
  <c r="C7407" i="30"/>
  <c r="C7408" i="30"/>
  <c r="C7409" i="30"/>
  <c r="C7410" i="30"/>
  <c r="C7411" i="30"/>
  <c r="C7412" i="30"/>
  <c r="C7413" i="30"/>
  <c r="C7414" i="30"/>
  <c r="C7415" i="30"/>
  <c r="C7416" i="30"/>
  <c r="C7417" i="30"/>
  <c r="C7418" i="30"/>
  <c r="C7419" i="30"/>
  <c r="C7420" i="30"/>
  <c r="C7421" i="30"/>
  <c r="C7422" i="30"/>
  <c r="C7423" i="30"/>
  <c r="C7424" i="30"/>
  <c r="C7425" i="30"/>
  <c r="C7426" i="30"/>
  <c r="C7427" i="30"/>
  <c r="C7428" i="30"/>
  <c r="C7429" i="30"/>
  <c r="C7430" i="30"/>
  <c r="C7431" i="30"/>
  <c r="C7432" i="30"/>
  <c r="C7433" i="30"/>
  <c r="C7434" i="30"/>
  <c r="C7435" i="30"/>
  <c r="C7436" i="30"/>
  <c r="C7437" i="30"/>
  <c r="C7438" i="30"/>
  <c r="C7439" i="30"/>
  <c r="C7440" i="30"/>
  <c r="C7441" i="30"/>
  <c r="C7442" i="30"/>
  <c r="C7443" i="30"/>
  <c r="C7444" i="30"/>
  <c r="C7445" i="30"/>
  <c r="C7446" i="30"/>
  <c r="C7447" i="30"/>
  <c r="C7448" i="30"/>
  <c r="C7449" i="30"/>
  <c r="C7450" i="30"/>
  <c r="C7451" i="30"/>
  <c r="C7452" i="30"/>
  <c r="C7453" i="30"/>
  <c r="C7454" i="30"/>
  <c r="C7455" i="30"/>
  <c r="C7456" i="30"/>
  <c r="C7457" i="30"/>
  <c r="C7458" i="30"/>
  <c r="C7459" i="30"/>
  <c r="C7460" i="30"/>
  <c r="C7461" i="30"/>
  <c r="C7462" i="30"/>
  <c r="C7463" i="30"/>
  <c r="C7464" i="30"/>
  <c r="C7465" i="30"/>
  <c r="C7466" i="30"/>
  <c r="C7467" i="30"/>
  <c r="C7468" i="30"/>
  <c r="C7469" i="30"/>
  <c r="C7470" i="30"/>
  <c r="C7471" i="30"/>
  <c r="C7472" i="30"/>
  <c r="C7473" i="30"/>
  <c r="C7474" i="30"/>
  <c r="C7475" i="30"/>
  <c r="C7476" i="30"/>
  <c r="C7477" i="30"/>
  <c r="C7478" i="30"/>
  <c r="C7479" i="30"/>
  <c r="C7480" i="30"/>
  <c r="C7481" i="30"/>
  <c r="C7482" i="30"/>
  <c r="C7483" i="30"/>
  <c r="C7484" i="30"/>
  <c r="C7485" i="30"/>
  <c r="C7486" i="30"/>
  <c r="C7487" i="30"/>
  <c r="C7488" i="30"/>
  <c r="C7489" i="30"/>
  <c r="C7490" i="30"/>
  <c r="C7491" i="30"/>
  <c r="C7492" i="30"/>
  <c r="C7493" i="30"/>
  <c r="C7494" i="30"/>
  <c r="C7495" i="30"/>
  <c r="C7496" i="30"/>
  <c r="C7497" i="30"/>
  <c r="C7498" i="30"/>
  <c r="C7499" i="30"/>
  <c r="C7500" i="30"/>
  <c r="C7501" i="30"/>
  <c r="C7502" i="30"/>
  <c r="C7503" i="30"/>
  <c r="C7504" i="30"/>
  <c r="C7505" i="30"/>
  <c r="C7506" i="30"/>
  <c r="C7507" i="30"/>
  <c r="C7508" i="30"/>
  <c r="C7509" i="30"/>
  <c r="C7510" i="30"/>
  <c r="C7511" i="30"/>
  <c r="C7512" i="30"/>
  <c r="C7513" i="30"/>
  <c r="C7514" i="30"/>
  <c r="C7515" i="30"/>
  <c r="C7516" i="30"/>
  <c r="C7517" i="30"/>
  <c r="C7518" i="30"/>
  <c r="C7519" i="30"/>
  <c r="C7520" i="30"/>
  <c r="C7521" i="30"/>
  <c r="C7522" i="30"/>
  <c r="C7523" i="30"/>
  <c r="C7524" i="30"/>
  <c r="C7525" i="30"/>
  <c r="C7526" i="30"/>
  <c r="C7527" i="30"/>
  <c r="C7528" i="30"/>
  <c r="C7529" i="30"/>
  <c r="C7530" i="30"/>
  <c r="C7531" i="30"/>
  <c r="C7532" i="30"/>
  <c r="C7533" i="30"/>
  <c r="C7534" i="30"/>
  <c r="C7535" i="30"/>
  <c r="C7536" i="30"/>
  <c r="C7537" i="30"/>
  <c r="C7538" i="30"/>
  <c r="C7539" i="30"/>
  <c r="C7540" i="30"/>
  <c r="C7541" i="30"/>
  <c r="C7542" i="30"/>
  <c r="C7543" i="30"/>
  <c r="C7544" i="30"/>
  <c r="C7545" i="30"/>
  <c r="C7546" i="30"/>
  <c r="C7547" i="30"/>
  <c r="C7548" i="30"/>
  <c r="C7549" i="30"/>
  <c r="C7550" i="30"/>
  <c r="C7551" i="30"/>
  <c r="C7552" i="30"/>
  <c r="C7553" i="30"/>
  <c r="C7554" i="30"/>
  <c r="C7555" i="30"/>
  <c r="C7556" i="30"/>
  <c r="C7557" i="30"/>
  <c r="C7558" i="30"/>
  <c r="C7559" i="30"/>
  <c r="C7560" i="30"/>
  <c r="C7561" i="30"/>
  <c r="C7562" i="30"/>
  <c r="C7563" i="30"/>
  <c r="C7564" i="30"/>
  <c r="C7565" i="30"/>
  <c r="C7566" i="30"/>
  <c r="C7567" i="30"/>
  <c r="C7568" i="30"/>
  <c r="C7569" i="30"/>
  <c r="C7570" i="30"/>
  <c r="C7571" i="30"/>
  <c r="C7572" i="30"/>
  <c r="C7573" i="30"/>
  <c r="C7574" i="30"/>
  <c r="C7575" i="30"/>
  <c r="C7576" i="30"/>
  <c r="C7577" i="30"/>
  <c r="C7578" i="30"/>
  <c r="C7579" i="30"/>
  <c r="C7580" i="30"/>
  <c r="C7581" i="30"/>
  <c r="C7582" i="30"/>
  <c r="C7583" i="30"/>
  <c r="C7584" i="30"/>
  <c r="C7585" i="30"/>
  <c r="C7586" i="30"/>
  <c r="C7587" i="30"/>
  <c r="C7588" i="30"/>
  <c r="C7589" i="30"/>
  <c r="C7590" i="30"/>
  <c r="C7591" i="30"/>
  <c r="C7592" i="30"/>
  <c r="C7593" i="30"/>
  <c r="C7594" i="30"/>
  <c r="C7595" i="30"/>
  <c r="C7596" i="30"/>
  <c r="C7597" i="30"/>
  <c r="C7598" i="30"/>
  <c r="C7599" i="30"/>
  <c r="C7600" i="30"/>
  <c r="C7601" i="30"/>
  <c r="C7602" i="30"/>
  <c r="C7603" i="30"/>
  <c r="C7604" i="30"/>
  <c r="C7605" i="30"/>
  <c r="C7606" i="30"/>
  <c r="C7607" i="30"/>
  <c r="C7608" i="30"/>
  <c r="C7609" i="30"/>
  <c r="C7610" i="30"/>
  <c r="C7611" i="30"/>
  <c r="C7612" i="30"/>
  <c r="C7613" i="30"/>
  <c r="C7614" i="30"/>
  <c r="C7615" i="30"/>
  <c r="C7616" i="30"/>
  <c r="C7617" i="30"/>
  <c r="C7618" i="30"/>
  <c r="C7619" i="30"/>
  <c r="C7620" i="30"/>
  <c r="C7621" i="30"/>
  <c r="C7622" i="30"/>
  <c r="C7623" i="30"/>
  <c r="C7624" i="30"/>
  <c r="C7625" i="30"/>
  <c r="C7626" i="30"/>
  <c r="C7627" i="30"/>
  <c r="C7628" i="30"/>
  <c r="C7629" i="30"/>
  <c r="C7630" i="30"/>
  <c r="C7631" i="30"/>
  <c r="C7632" i="30"/>
  <c r="C7633" i="30"/>
  <c r="C7634" i="30"/>
  <c r="C7635" i="30"/>
  <c r="C7636" i="30"/>
  <c r="C7637" i="30"/>
  <c r="C7638" i="30"/>
  <c r="C7639" i="30"/>
  <c r="C7640" i="30"/>
  <c r="C7641" i="30"/>
  <c r="C7642" i="30"/>
  <c r="C7643" i="30"/>
  <c r="C7644" i="30"/>
  <c r="C7645" i="30"/>
  <c r="C7646" i="30"/>
  <c r="C7647" i="30"/>
  <c r="C7648" i="30"/>
  <c r="C7649" i="30"/>
  <c r="C7650" i="30"/>
  <c r="C7651" i="30"/>
  <c r="C7652" i="30"/>
  <c r="C7653" i="30"/>
  <c r="C7654" i="30"/>
  <c r="C7655" i="30"/>
  <c r="C7656" i="30"/>
  <c r="C7657" i="30"/>
  <c r="C7658" i="30"/>
  <c r="C7659" i="30"/>
  <c r="C7660" i="30"/>
  <c r="C7661" i="30"/>
  <c r="C7662" i="30"/>
  <c r="C7663" i="30"/>
  <c r="C7664" i="30"/>
  <c r="C7665" i="30"/>
  <c r="C7666" i="30"/>
  <c r="C7667" i="30"/>
  <c r="C7668" i="30"/>
  <c r="C7669" i="30"/>
  <c r="C7670" i="30"/>
  <c r="C7671" i="30"/>
  <c r="C7672" i="30"/>
  <c r="C7673" i="30"/>
  <c r="C7674" i="30"/>
  <c r="C7675" i="30"/>
  <c r="C7676" i="30"/>
  <c r="C7677" i="30"/>
  <c r="C7678" i="30"/>
  <c r="C7679" i="30"/>
  <c r="C7680" i="30"/>
  <c r="C7681" i="30"/>
  <c r="C7682" i="30"/>
  <c r="C7683" i="30"/>
  <c r="C7684" i="30"/>
  <c r="C7685" i="30"/>
  <c r="C7686" i="30"/>
  <c r="C7687" i="30"/>
  <c r="C7688" i="30"/>
  <c r="C7689" i="30"/>
  <c r="C7690" i="30"/>
  <c r="C7691" i="30"/>
  <c r="C7692" i="30"/>
  <c r="C7693" i="30"/>
  <c r="C7694" i="30"/>
  <c r="C7695" i="30"/>
  <c r="C7696" i="30"/>
  <c r="C7697" i="30"/>
  <c r="C7698" i="30"/>
  <c r="C7699" i="30"/>
  <c r="C7700" i="30"/>
  <c r="C7701" i="30"/>
  <c r="C7702" i="30"/>
  <c r="C7703" i="30"/>
  <c r="C7704" i="30"/>
  <c r="C7705" i="30"/>
  <c r="C7706" i="30"/>
  <c r="C7707" i="30"/>
  <c r="C7708" i="30"/>
  <c r="C7709" i="30"/>
  <c r="C7710" i="30"/>
  <c r="C7711" i="30"/>
  <c r="C7712" i="30"/>
  <c r="C7713" i="30"/>
  <c r="C7714" i="30"/>
  <c r="C7715" i="30"/>
  <c r="C7716" i="30"/>
  <c r="C7717" i="30"/>
  <c r="C7718" i="30"/>
  <c r="C7719" i="30"/>
  <c r="C7720" i="30"/>
  <c r="C7721" i="30"/>
  <c r="C7722" i="30"/>
  <c r="C7723" i="30"/>
  <c r="C7724" i="30"/>
  <c r="C7725" i="30"/>
  <c r="C7726" i="30"/>
  <c r="C7727" i="30"/>
  <c r="C7728" i="30"/>
  <c r="C7729" i="30"/>
  <c r="C7730" i="30"/>
  <c r="C7731" i="30"/>
  <c r="C7732" i="30"/>
  <c r="C7733" i="30"/>
  <c r="C7734" i="30"/>
  <c r="C7735" i="30"/>
  <c r="C7736" i="30"/>
  <c r="C7737" i="30"/>
  <c r="C7738" i="30"/>
  <c r="C7739" i="30"/>
  <c r="C7740" i="30"/>
  <c r="C7741" i="30"/>
  <c r="C7742" i="30"/>
  <c r="C7743" i="30"/>
  <c r="C7744" i="30"/>
  <c r="C7745" i="30"/>
  <c r="C7746" i="30"/>
  <c r="C7747" i="30"/>
  <c r="C7748" i="30"/>
  <c r="C7749" i="30"/>
  <c r="C7750" i="30"/>
  <c r="C7751" i="30"/>
  <c r="C7752" i="30"/>
  <c r="C7753" i="30"/>
  <c r="C7754" i="30"/>
  <c r="C7755" i="30"/>
  <c r="C7756" i="30"/>
  <c r="C7757" i="30"/>
  <c r="C7758" i="30"/>
  <c r="C7759" i="30"/>
  <c r="C7760" i="30"/>
  <c r="C7761" i="30"/>
  <c r="C7762" i="30"/>
  <c r="C7763" i="30"/>
  <c r="C7764" i="30"/>
  <c r="C7765" i="30"/>
  <c r="C7766" i="30"/>
  <c r="C7767" i="30"/>
  <c r="C7768" i="30"/>
  <c r="C7769" i="30"/>
  <c r="C7770" i="30"/>
  <c r="C7771" i="30"/>
  <c r="C7772" i="30"/>
  <c r="C7773" i="30"/>
  <c r="C7774" i="30"/>
  <c r="C7775" i="30"/>
  <c r="C7776" i="30"/>
  <c r="C7777" i="30"/>
  <c r="C7778" i="30"/>
  <c r="C7779" i="30"/>
  <c r="C7780" i="30"/>
  <c r="C7781" i="30"/>
  <c r="C7782" i="30"/>
  <c r="C7783" i="30"/>
  <c r="C7784" i="30"/>
  <c r="C7785" i="30"/>
  <c r="C7786" i="30"/>
  <c r="C7787" i="30"/>
  <c r="C7788" i="30"/>
  <c r="C7789" i="30"/>
  <c r="C7790" i="30"/>
  <c r="C7791" i="30"/>
  <c r="C7792" i="30"/>
  <c r="C7793" i="30"/>
  <c r="C7794" i="30"/>
  <c r="C7795" i="30"/>
  <c r="C7796" i="30"/>
  <c r="C7797" i="30"/>
  <c r="C7798" i="30"/>
  <c r="C7799" i="30"/>
  <c r="C7800" i="30"/>
  <c r="C7801" i="30"/>
  <c r="C7802" i="30"/>
  <c r="C7803" i="30"/>
  <c r="C7804" i="30"/>
  <c r="C7805" i="30"/>
  <c r="C7806" i="30"/>
  <c r="C7807" i="30"/>
  <c r="C7808" i="30"/>
  <c r="C7809" i="30"/>
  <c r="C7810" i="30"/>
  <c r="C7811" i="30"/>
  <c r="C7812" i="30"/>
  <c r="C7813" i="30"/>
  <c r="C7814" i="30"/>
  <c r="C7815" i="30"/>
  <c r="C7816" i="30"/>
  <c r="C7817" i="30"/>
  <c r="C7818" i="30"/>
  <c r="C7819" i="30"/>
  <c r="C7820" i="30"/>
  <c r="C7821" i="30"/>
  <c r="C7822" i="30"/>
  <c r="C7823" i="30"/>
  <c r="C7824" i="30"/>
  <c r="C7825" i="30"/>
  <c r="C7826" i="30"/>
  <c r="C7827" i="30"/>
  <c r="C7828" i="30"/>
  <c r="C7829" i="30"/>
  <c r="C7830" i="30"/>
  <c r="C7831" i="30"/>
  <c r="C7832" i="30"/>
  <c r="C7833" i="30"/>
  <c r="C7834" i="30"/>
  <c r="C7835" i="30"/>
  <c r="C7836" i="30"/>
  <c r="C7837" i="30"/>
  <c r="C7838" i="30"/>
  <c r="C7839" i="30"/>
  <c r="C7840" i="30"/>
  <c r="C7841" i="30"/>
  <c r="C7842" i="30"/>
  <c r="C7843" i="30"/>
  <c r="C7844" i="30"/>
  <c r="C7845" i="30"/>
  <c r="C7846" i="30"/>
  <c r="C7847" i="30"/>
  <c r="C7848" i="30"/>
  <c r="C7849" i="30"/>
  <c r="C7850" i="30"/>
  <c r="C7851" i="30"/>
  <c r="C7852" i="30"/>
  <c r="C7853" i="30"/>
  <c r="C7854" i="30"/>
  <c r="C7855" i="30"/>
  <c r="C7856" i="30"/>
  <c r="C7857" i="30"/>
  <c r="C7858" i="30"/>
  <c r="C7859" i="30"/>
  <c r="C7860" i="30"/>
  <c r="C7861" i="30"/>
  <c r="C7862" i="30"/>
  <c r="C7863" i="30"/>
  <c r="C7864" i="30"/>
  <c r="C7865" i="30"/>
  <c r="C7866" i="30"/>
  <c r="C7867" i="30"/>
  <c r="C7868" i="30"/>
  <c r="C7869" i="30"/>
  <c r="C7870" i="30"/>
  <c r="C7871" i="30"/>
  <c r="C7872" i="30"/>
  <c r="C7873" i="30"/>
  <c r="C7874" i="30"/>
  <c r="C7875" i="30"/>
  <c r="C7876" i="30"/>
  <c r="C7877" i="30"/>
  <c r="C7878" i="30"/>
  <c r="C7879" i="30"/>
  <c r="C7880" i="30"/>
  <c r="C7881" i="30"/>
  <c r="C7882" i="30"/>
  <c r="C7883" i="30"/>
  <c r="C7884" i="30"/>
  <c r="C7885" i="30"/>
  <c r="C7886" i="30"/>
  <c r="C7887" i="30"/>
  <c r="C7888" i="30"/>
  <c r="C7889" i="30"/>
  <c r="C7890" i="30"/>
  <c r="C7891" i="30"/>
  <c r="C7892" i="30"/>
  <c r="C7893" i="30"/>
  <c r="C7894" i="30"/>
  <c r="C7895" i="30"/>
  <c r="C7896" i="30"/>
  <c r="C7897" i="30"/>
  <c r="C7898" i="30"/>
  <c r="C7899" i="30"/>
  <c r="C7900" i="30"/>
  <c r="C7901" i="30"/>
  <c r="C7902" i="30"/>
  <c r="C7903" i="30"/>
  <c r="C7904" i="30"/>
  <c r="C7905" i="30"/>
  <c r="C7906" i="30"/>
  <c r="C7907" i="30"/>
  <c r="C7908" i="30"/>
  <c r="C7909" i="30"/>
  <c r="C7910" i="30"/>
  <c r="C7911" i="30"/>
  <c r="C7912" i="30"/>
  <c r="C7913" i="30"/>
  <c r="C7914" i="30"/>
  <c r="C7915" i="30"/>
  <c r="C7916" i="30"/>
  <c r="C7917" i="30"/>
  <c r="C7918" i="30"/>
  <c r="C7919" i="30"/>
  <c r="C7920" i="30"/>
  <c r="C7921" i="30"/>
  <c r="C7922" i="30"/>
  <c r="C7923" i="30"/>
  <c r="C7924" i="30"/>
  <c r="C7925" i="30"/>
  <c r="C7926" i="30"/>
  <c r="C7927" i="30"/>
  <c r="C7928" i="30"/>
  <c r="C7929" i="30"/>
  <c r="C7930" i="30"/>
  <c r="C7931" i="30"/>
  <c r="C7932" i="30"/>
  <c r="C7933" i="30"/>
  <c r="C7934" i="30"/>
  <c r="C7935" i="30"/>
  <c r="C7936" i="30"/>
  <c r="C7937" i="30"/>
  <c r="C7938" i="30"/>
  <c r="C7939" i="30"/>
  <c r="C7940" i="30"/>
  <c r="C7941" i="30"/>
  <c r="C7942" i="30"/>
  <c r="C7943" i="30"/>
  <c r="C7944" i="30"/>
  <c r="C7945" i="30"/>
  <c r="C7946" i="30"/>
  <c r="C7947" i="30"/>
  <c r="C7948" i="30"/>
  <c r="C7949" i="30"/>
  <c r="C7950" i="30"/>
  <c r="C7951" i="30"/>
  <c r="C7952" i="30"/>
  <c r="C7953" i="30"/>
  <c r="C7954" i="30"/>
  <c r="C7955" i="30"/>
  <c r="C7956" i="30"/>
  <c r="C7957" i="30"/>
  <c r="C7958" i="30"/>
  <c r="C7959" i="30"/>
  <c r="C7960" i="30"/>
  <c r="C7961" i="30"/>
  <c r="C7962" i="30"/>
  <c r="C7963" i="30"/>
  <c r="C7964" i="30"/>
  <c r="C7965" i="30"/>
  <c r="C7966" i="30"/>
  <c r="C7967" i="30"/>
  <c r="C7968" i="30"/>
  <c r="C7969" i="30"/>
  <c r="C7970" i="30"/>
  <c r="C7971" i="30"/>
  <c r="C7972" i="30"/>
  <c r="C7973" i="30"/>
  <c r="C7974" i="30"/>
  <c r="C7975" i="30"/>
  <c r="C7976" i="30"/>
  <c r="C7977" i="30"/>
  <c r="C7978" i="30"/>
  <c r="C7979" i="30"/>
  <c r="C7980" i="30"/>
  <c r="C7981" i="30"/>
  <c r="C7982" i="30"/>
  <c r="C7983" i="30"/>
  <c r="C7984" i="30"/>
  <c r="C7985" i="30"/>
  <c r="C7986" i="30"/>
  <c r="C7987" i="30"/>
  <c r="C7988" i="30"/>
  <c r="C7989" i="30"/>
  <c r="C7990" i="30"/>
  <c r="C7991" i="30"/>
  <c r="C7992" i="30"/>
  <c r="C7993" i="30"/>
  <c r="C7994" i="30"/>
  <c r="C7995" i="30"/>
  <c r="C7996" i="30"/>
  <c r="C7997" i="30"/>
  <c r="C7998" i="30"/>
  <c r="C7999" i="30"/>
  <c r="C8000" i="30"/>
  <c r="C8001" i="30"/>
  <c r="C8002" i="30"/>
  <c r="C8003" i="30"/>
  <c r="C8004" i="30"/>
  <c r="C8005" i="30"/>
  <c r="C8006" i="30"/>
  <c r="C8007" i="30"/>
  <c r="C8008" i="30"/>
  <c r="C8009" i="30"/>
  <c r="C8010" i="30"/>
  <c r="C8011" i="30"/>
  <c r="C8012" i="30"/>
  <c r="C8013" i="30"/>
  <c r="C8014" i="30"/>
  <c r="C8015" i="30"/>
  <c r="C8016" i="30"/>
  <c r="C8017" i="30"/>
  <c r="C8018" i="30"/>
  <c r="C8019" i="30"/>
  <c r="C8020" i="30"/>
  <c r="C8021" i="30"/>
  <c r="C8022" i="30"/>
  <c r="C8023" i="30"/>
  <c r="C8024" i="30"/>
  <c r="C8025" i="30"/>
  <c r="C8026" i="30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" i="30"/>
  <c r="H994" i="30" l="1"/>
  <c r="H3142" i="30"/>
  <c r="H6505" i="30"/>
  <c r="H6506" i="30"/>
  <c r="H6507" i="30"/>
  <c r="H6508" i="30"/>
  <c r="H6509" i="30"/>
  <c r="H7771" i="30"/>
  <c r="H7773" i="30"/>
  <c r="H7774" i="30"/>
  <c r="H7776" i="30"/>
  <c r="H7778" i="30"/>
  <c r="H7780" i="30"/>
  <c r="H7782" i="30"/>
  <c r="H7785" i="30"/>
  <c r="H7786" i="30"/>
  <c r="H7787" i="30"/>
  <c r="H7789" i="30"/>
  <c r="C83" i="7" l="1"/>
  <c r="C82" i="7"/>
  <c r="M13" i="7"/>
  <c r="M12" i="7"/>
  <c r="M11" i="7"/>
  <c r="M8" i="7"/>
  <c r="M5" i="7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D27" i="7"/>
  <c r="D8" i="7"/>
  <c r="D23" i="7"/>
  <c r="D24" i="7"/>
  <c r="D22" i="7"/>
  <c r="D16" i="7"/>
  <c r="D37" i="7"/>
  <c r="D45" i="7"/>
  <c r="D39" i="7"/>
  <c r="D44" i="7"/>
  <c r="D56" i="7"/>
  <c r="D53" i="7"/>
  <c r="D6" i="7"/>
  <c r="D46" i="7"/>
  <c r="D30" i="7"/>
  <c r="D12" i="7"/>
  <c r="M10" i="7"/>
  <c r="D48" i="7"/>
  <c r="M9" i="7"/>
  <c r="D9" i="7"/>
  <c r="D20" i="7"/>
  <c r="D50" i="7"/>
  <c r="D42" i="7"/>
  <c r="D31" i="7"/>
  <c r="D14" i="7"/>
  <c r="D28" i="7"/>
  <c r="D47" i="7"/>
  <c r="D15" i="7"/>
  <c r="D25" i="7"/>
  <c r="M7" i="7"/>
  <c r="D55" i="7"/>
  <c r="D49" i="7"/>
  <c r="D29" i="7"/>
  <c r="D52" i="7"/>
  <c r="D41" i="7"/>
  <c r="D43" i="7"/>
  <c r="D40" i="7"/>
  <c r="D7" i="7"/>
  <c r="D36" i="7"/>
  <c r="D57" i="7"/>
  <c r="D21" i="7"/>
  <c r="D10" i="7"/>
  <c r="D34" i="7"/>
  <c r="M6" i="7"/>
  <c r="D51" i="7"/>
  <c r="M14" i="7"/>
  <c r="D5" i="7"/>
  <c r="D32" i="7"/>
  <c r="D19" i="7"/>
  <c r="D17" i="7"/>
  <c r="D18" i="7"/>
  <c r="D11" i="7"/>
  <c r="D35" i="7"/>
  <c r="D4" i="7"/>
  <c r="D54" i="7"/>
  <c r="D26" i="7"/>
  <c r="D13" i="7"/>
  <c r="D33" i="7"/>
  <c r="M4" i="7"/>
  <c r="D38" i="7"/>
  <c r="D58" i="7" l="1"/>
  <c r="E5" i="7" s="1"/>
  <c r="E10" i="7" l="1"/>
  <c r="E45" i="7"/>
  <c r="E37" i="7"/>
  <c r="E21" i="7"/>
  <c r="E52" i="7"/>
  <c r="E36" i="7"/>
  <c r="E9" i="7"/>
  <c r="E51" i="7"/>
  <c r="E35" i="7"/>
  <c r="E7" i="7"/>
  <c r="E34" i="7"/>
  <c r="E57" i="7"/>
  <c r="E49" i="7"/>
  <c r="E41" i="7"/>
  <c r="E33" i="7"/>
  <c r="E25" i="7"/>
  <c r="E17" i="7"/>
  <c r="E12" i="7"/>
  <c r="E56" i="7"/>
  <c r="E48" i="7"/>
  <c r="E40" i="7"/>
  <c r="E32" i="7"/>
  <c r="E24" i="7"/>
  <c r="E16" i="7"/>
  <c r="E53" i="7"/>
  <c r="E29" i="7"/>
  <c r="E11" i="7"/>
  <c r="E44" i="7"/>
  <c r="E20" i="7"/>
  <c r="E43" i="7"/>
  <c r="E19" i="7"/>
  <c r="E50" i="7"/>
  <c r="E26" i="7"/>
  <c r="E14" i="7"/>
  <c r="E55" i="7"/>
  <c r="E47" i="7"/>
  <c r="E39" i="7"/>
  <c r="E31" i="7"/>
  <c r="E23" i="7"/>
  <c r="E15" i="7"/>
  <c r="E8" i="7"/>
  <c r="E54" i="7"/>
  <c r="E46" i="7"/>
  <c r="E38" i="7"/>
  <c r="E30" i="7"/>
  <c r="E22" i="7"/>
  <c r="E13" i="7"/>
  <c r="E28" i="7"/>
  <c r="E6" i="7"/>
  <c r="E27" i="7"/>
  <c r="E4" i="7"/>
  <c r="E42" i="7"/>
  <c r="E18" i="7"/>
  <c r="E58" i="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CLIENT</author>
    <author>Temp</author>
    <author>vw</author>
  </authors>
  <commentList>
    <comment ref="C1" authorId="0" shapeId="0" xr:uid="{0AE928EA-6836-44BB-9139-B8BA61F46C2B}">
      <text>
        <r>
          <rPr>
            <sz val="9"/>
            <color indexed="81"/>
            <rFont val="Tahoma"/>
            <family val="2"/>
          </rPr>
          <t>nicolas
Buscarv contra v115 -
Si la IP no existe en v115 N/A</t>
        </r>
      </text>
    </comment>
    <comment ref="A336" authorId="1" shapeId="0" xr:uid="{00000000-0006-0000-0000-000001000000}">
      <text>
        <r>
          <rPr>
            <i/>
            <sz val="9"/>
            <color indexed="81"/>
            <rFont val="Tahoma"/>
            <family val="2"/>
          </rPr>
          <t>Temp:</t>
        </r>
        <r>
          <rPr>
            <b/>
            <i/>
            <sz val="9"/>
            <color indexed="81"/>
            <rFont val="Tahoma"/>
            <family val="2"/>
          </rPr>
          <t xml:space="preserve">
corregir el nombre, debe ser: vwarpauvauth01</t>
        </r>
      </text>
    </comment>
    <comment ref="B943" authorId="2" shapeId="0" xr:uid="{00000000-0006-0000-0000-000002000000}">
      <text>
        <r>
          <rPr>
            <i/>
            <sz val="9"/>
            <color indexed="81"/>
            <rFont val="Tahoma"/>
            <family val="2"/>
          </rPr>
          <t xml:space="preserve">Cuando de el ok ITP ( Alejando) , completar Formulario de alta en Nagios </t>
        </r>
      </text>
    </comment>
    <comment ref="G7433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CLIENT:</t>
        </r>
        <r>
          <rPr>
            <sz val="9"/>
            <color indexed="81"/>
            <rFont val="Tahoma"/>
            <family val="2"/>
          </rPr>
          <t xml:space="preserve">
VER TOPICO HASTA NUEVO AVISO
</t>
        </r>
      </text>
    </comment>
    <comment ref="A7682" authorId="1" shapeId="0" xr:uid="{00000000-0006-0000-0000-000004000000}">
      <text>
        <r>
          <rPr>
            <i/>
            <sz val="9"/>
            <color indexed="81"/>
            <rFont val="Tahoma"/>
            <family val="2"/>
          </rPr>
          <t>Temp:</t>
        </r>
        <r>
          <rPr>
            <b/>
            <i/>
            <sz val="9"/>
            <color indexed="81"/>
            <rFont val="Tahoma"/>
            <family val="2"/>
          </rPr>
          <t xml:space="preserve">
vwarpasvpdns1</t>
        </r>
      </text>
    </comment>
    <comment ref="A7683" authorId="1" shapeId="0" xr:uid="{00000000-0006-0000-0000-000005000000}">
      <text>
        <r>
          <rPr>
            <i/>
            <sz val="9"/>
            <color indexed="81"/>
            <rFont val="Tahoma"/>
            <family val="2"/>
          </rPr>
          <t>Temp:</t>
        </r>
        <r>
          <rPr>
            <b/>
            <i/>
            <sz val="9"/>
            <color indexed="81"/>
            <rFont val="Tahoma"/>
            <family val="2"/>
          </rPr>
          <t xml:space="preserve">
vwarpasvsdns2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M5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 xml:space="preserve">Marcelo Ocaranza toma la guardia hasta el 23/03 a las 8 a.m.
</t>
        </r>
      </text>
    </comment>
    <comment ref="Q5" authorId="0" shapeId="0" xr:uid="{00000000-0006-0000-0F00-000002000000}">
      <text>
        <r>
          <rPr>
            <b/>
            <sz val="9"/>
            <color indexed="81"/>
            <rFont val="Tahoma"/>
            <family val="2"/>
          </rPr>
          <t xml:space="preserve">Marcelo Ocaranza toma la guardia hasta el 23/03 a las 8 a.m.
</t>
        </r>
      </text>
    </comment>
  </commentList>
</comments>
</file>

<file path=xl/sharedStrings.xml><?xml version="1.0" encoding="utf-8"?>
<sst xmlns="http://schemas.openxmlformats.org/spreadsheetml/2006/main" count="45572" uniqueCount="9309">
  <si>
    <t>vwsapassrvapp01</t>
  </si>
  <si>
    <t>192.168.5.19</t>
  </si>
  <si>
    <t>vwsapassynatec1</t>
  </si>
  <si>
    <t>10.133.54.236</t>
  </si>
  <si>
    <t>vwsapassynatec4</t>
  </si>
  <si>
    <t>172.16.5.145</t>
  </si>
  <si>
    <t>vwsapassynatec5</t>
  </si>
  <si>
    <t>172.16.5.146</t>
  </si>
  <si>
    <t>vwsapassynatec6</t>
  </si>
  <si>
    <t>172.16.5.147</t>
  </si>
  <si>
    <t>vwsapastimek001</t>
  </si>
  <si>
    <t>172.16.5.20</t>
  </si>
  <si>
    <t>vwsapastorque03</t>
  </si>
  <si>
    <t>172.16.5.21</t>
  </si>
  <si>
    <t>vwsapasucmdb01</t>
  </si>
  <si>
    <t>10.133.55.24</t>
  </si>
  <si>
    <t>vwsapasucmdb02</t>
  </si>
  <si>
    <t>192.168.2.52</t>
  </si>
  <si>
    <t>vwsapasucmdb03</t>
  </si>
  <si>
    <t>192.168.3.60</t>
  </si>
  <si>
    <t>vwsapasucmdb04</t>
  </si>
  <si>
    <t>192.168.4.60</t>
  </si>
  <si>
    <t>vwsapasucmdb05</t>
  </si>
  <si>
    <t>192.168.5.214</t>
  </si>
  <si>
    <t>vwsapaswebprd01</t>
  </si>
  <si>
    <t>10.133.55.41</t>
  </si>
  <si>
    <t>10.133.55.133</t>
  </si>
  <si>
    <t>vwsapaudesawkf</t>
  </si>
  <si>
    <t>AIX_HIGH</t>
  </si>
  <si>
    <t>vwsapauprodwkf</t>
  </si>
  <si>
    <t>vwsapautestwkf</t>
  </si>
  <si>
    <t>vwsapaututorial</t>
  </si>
  <si>
    <t>10.133.55.101</t>
  </si>
  <si>
    <t>workflow01</t>
  </si>
  <si>
    <t>workflow03</t>
  </si>
  <si>
    <t>vwarpasstkp01</t>
  </si>
  <si>
    <t>10.133.55.68</t>
  </si>
  <si>
    <t>vwarpasvuwaa1</t>
  </si>
  <si>
    <t>10.133.54.23</t>
  </si>
  <si>
    <t>vwsapasappsvr01</t>
  </si>
  <si>
    <t>vwsapasmaxapp01</t>
  </si>
  <si>
    <t>10.133.54.229</t>
  </si>
  <si>
    <t>10.133.55.230</t>
  </si>
  <si>
    <t>10.133.55.114</t>
  </si>
  <si>
    <t>10.133.55.119</t>
  </si>
  <si>
    <t>10.133.55.117</t>
  </si>
  <si>
    <t>10.133.55.90</t>
  </si>
  <si>
    <t>ms2</t>
  </si>
  <si>
    <t>10.133.54.185</t>
  </si>
  <si>
    <t>nagiosprod</t>
  </si>
  <si>
    <t>null101</t>
  </si>
  <si>
    <t>ORACLE_HIGH</t>
  </si>
  <si>
    <t>ORACLE_MEDIUM</t>
  </si>
  <si>
    <t>ORACLE_TESTING</t>
  </si>
  <si>
    <t>ORACLE_CRITICAL</t>
  </si>
  <si>
    <t>vwarbass0000002</t>
  </si>
  <si>
    <t>10.133.54.8</t>
  </si>
  <si>
    <t>ORACLE_QA</t>
  </si>
  <si>
    <t>vwarpasvsf001</t>
  </si>
  <si>
    <t>192.168.4.13</t>
  </si>
  <si>
    <t>ORACLE_LOW</t>
  </si>
  <si>
    <t>10.133.54.15</t>
  </si>
  <si>
    <t>vwsacosdbotrxt1</t>
  </si>
  <si>
    <t>10.133.30.8</t>
  </si>
  <si>
    <t>vwsacosloyal001</t>
  </si>
  <si>
    <t>10.133.30.22</t>
  </si>
  <si>
    <t>vwsacosdbtrxm01</t>
  </si>
  <si>
    <t>10.133.30.98</t>
  </si>
  <si>
    <t>vwsacosiscar001</t>
  </si>
  <si>
    <t>10.133.30.28</t>
  </si>
  <si>
    <t>10.133.55.72</t>
  </si>
  <si>
    <t>10.133.54.122</t>
  </si>
  <si>
    <t>vwsapasdbdrpits</t>
  </si>
  <si>
    <t>10.133.55.235</t>
  </si>
  <si>
    <t>vwsapasdbits001</t>
  </si>
  <si>
    <t>10.133.55.250</t>
  </si>
  <si>
    <t>vwsapasdboits01</t>
  </si>
  <si>
    <t>10.133.54.218</t>
  </si>
  <si>
    <t>10.133.54.233</t>
  </si>
  <si>
    <t>vwsapasmerlin01</t>
  </si>
  <si>
    <t>10.133.55.87</t>
  </si>
  <si>
    <t>10.133.55.57</t>
  </si>
  <si>
    <t>10.133.55.58</t>
  </si>
  <si>
    <t>vwsapasqa000005</t>
  </si>
  <si>
    <t>10.133.54.154</t>
  </si>
  <si>
    <t>vwsapasqa000016</t>
  </si>
  <si>
    <t>10.133.54.173</t>
  </si>
  <si>
    <t>vwsapassifaedb1</t>
  </si>
  <si>
    <t>192.168.4.10</t>
  </si>
  <si>
    <t>vwsapassifaedb2</t>
  </si>
  <si>
    <t>192.168.4.11</t>
  </si>
  <si>
    <t>vwsapastimekdb1</t>
  </si>
  <si>
    <t>ORACLE_LABORATORIO</t>
  </si>
  <si>
    <t>10.133.54.231</t>
  </si>
  <si>
    <t>10.133.55.83</t>
  </si>
  <si>
    <t>10.133.54.196</t>
  </si>
  <si>
    <t>10.133.54.188</t>
  </si>
  <si>
    <t>10.133.54.189</t>
  </si>
  <si>
    <t>pac_sqlserver1</t>
  </si>
  <si>
    <t>10.133.53.54</t>
  </si>
  <si>
    <t>pbx_manufactura</t>
  </si>
  <si>
    <t>10.133.67.110</t>
  </si>
  <si>
    <t>portal-cpn</t>
  </si>
  <si>
    <t>10.112.198.40</t>
  </si>
  <si>
    <t>PRN_CRITICAL</t>
  </si>
  <si>
    <t>10.133.55.200</t>
  </si>
  <si>
    <t>10.133.30.36</t>
  </si>
  <si>
    <t>192.168.2.8</t>
  </si>
  <si>
    <t>workflow02</t>
  </si>
  <si>
    <t>TEMPERATURA</t>
  </si>
  <si>
    <t>MIDDLEWARE_NORMAL</t>
  </si>
  <si>
    <t>MIDDLEWARE_TEST</t>
  </si>
  <si>
    <t>test902</t>
  </si>
  <si>
    <t>192.168.2.1</t>
  </si>
  <si>
    <t>test905</t>
  </si>
  <si>
    <t>192.168.5.1</t>
  </si>
  <si>
    <t>WINTEL_CRITICAL</t>
  </si>
  <si>
    <t>unisys</t>
  </si>
  <si>
    <t>89.0.0.130</t>
  </si>
  <si>
    <t>WINDOWS_LOW</t>
  </si>
  <si>
    <t>vpndealers</t>
  </si>
  <si>
    <t>192.168.6.19</t>
  </si>
  <si>
    <t>10.133.55.54</t>
  </si>
  <si>
    <t>vwarbaqppom0001</t>
  </si>
  <si>
    <t>vwarbaschkp0001</t>
  </si>
  <si>
    <t>192.168.9.19</t>
  </si>
  <si>
    <t>vwarbaschkp0002</t>
  </si>
  <si>
    <t>192.168.9.22</t>
  </si>
  <si>
    <t>vwarbasf0000001</t>
  </si>
  <si>
    <t>10.133.55.13</t>
  </si>
  <si>
    <t>vwarbasp0000001</t>
  </si>
  <si>
    <t>10.133.55.18</t>
  </si>
  <si>
    <t>vwarbasrfid0002</t>
  </si>
  <si>
    <t>172.16.5.160</t>
  </si>
  <si>
    <t>vwarbasset2k001</t>
  </si>
  <si>
    <t>10.133.55.135</t>
  </si>
  <si>
    <t>vwarbassrvhls01</t>
  </si>
  <si>
    <t>10.133.54.51</t>
  </si>
  <si>
    <t>10.133.80.20</t>
  </si>
  <si>
    <t>vwarbaza-12960-1</t>
  </si>
  <si>
    <t>10.133.122.6</t>
  </si>
  <si>
    <t>vwarbazdmz005</t>
  </si>
  <si>
    <t>192.168.9.34</t>
  </si>
  <si>
    <t>vwarbazdmz006</t>
  </si>
  <si>
    <t>192.168.9.35</t>
  </si>
  <si>
    <t>vwarbazed00001</t>
  </si>
  <si>
    <t>vwarbazj90001</t>
  </si>
  <si>
    <t>10.133.122.4</t>
  </si>
  <si>
    <t>vwarbazl-32960-5</t>
  </si>
  <si>
    <t>10.133.122.5</t>
  </si>
  <si>
    <t>vwarbazph2960-2</t>
  </si>
  <si>
    <t>10.133.122.20</t>
  </si>
  <si>
    <t>vwarbazph2960-3</t>
  </si>
  <si>
    <t>10.133.122.26</t>
  </si>
  <si>
    <t>vwarbazs0001</t>
  </si>
  <si>
    <t>vwarbazs0003</t>
  </si>
  <si>
    <t>vwarbazs0004</t>
  </si>
  <si>
    <t>vwarbazs0018</t>
  </si>
  <si>
    <t>vwarbazs0019</t>
  </si>
  <si>
    <t>vwarbazses0001</t>
  </si>
  <si>
    <t>10.133.122.49</t>
  </si>
  <si>
    <t>vwarbazses0002</t>
  </si>
  <si>
    <t>10.133.122.50</t>
  </si>
  <si>
    <t>vwarbazsitpar0101</t>
  </si>
  <si>
    <t>10.133.52.2</t>
  </si>
  <si>
    <t>vwarbazsm-2960-1</t>
  </si>
  <si>
    <t>10.133.122.17</t>
  </si>
  <si>
    <t>vwarbazsm-2960-2</t>
  </si>
  <si>
    <t>10.133.122.18</t>
  </si>
  <si>
    <t>vwarbazspo00301</t>
  </si>
  <si>
    <t>vwarbazspo2001</t>
  </si>
  <si>
    <t>vwarcosvcdds1</t>
  </si>
  <si>
    <t>10.133.30.149</t>
  </si>
  <si>
    <t>vwarcosvintp1</t>
  </si>
  <si>
    <t>10.133.30.15</t>
  </si>
  <si>
    <t>vwarcosvtrxd1</t>
  </si>
  <si>
    <t>10.133.30.150</t>
  </si>
  <si>
    <t>vwarcoza0001</t>
  </si>
  <si>
    <t>10.133.134.11</t>
  </si>
  <si>
    <t>vwarcoza0002</t>
  </si>
  <si>
    <t>10.133.134.12</t>
  </si>
  <si>
    <t>vwarcoza0003</t>
  </si>
  <si>
    <t>10.133.134.13</t>
  </si>
  <si>
    <t>vwarcoza0004</t>
  </si>
  <si>
    <t>10.133.134.14</t>
  </si>
  <si>
    <t>vwarcoza0005</t>
  </si>
  <si>
    <t>10.133.134.15</t>
  </si>
  <si>
    <t>vwarcoza0006</t>
  </si>
  <si>
    <t>10.133.134.16</t>
  </si>
  <si>
    <t>vwarcoza0007</t>
  </si>
  <si>
    <t>10.133.134.17</t>
  </si>
  <si>
    <t>vwarcoza0008</t>
  </si>
  <si>
    <t>10.133.134.18</t>
  </si>
  <si>
    <t>vwarcoza0009</t>
  </si>
  <si>
    <t>10.133.134.19</t>
  </si>
  <si>
    <t>vwarcoza0010</t>
  </si>
  <si>
    <t>10.133.134.20</t>
  </si>
  <si>
    <t>vwarcoza0011</t>
  </si>
  <si>
    <t>10.133.134.21</t>
  </si>
  <si>
    <t>vwarcoza0012</t>
  </si>
  <si>
    <t>10.133.134.22</t>
  </si>
  <si>
    <t>vwarcoza0013</t>
  </si>
  <si>
    <t>10.133.134.23</t>
  </si>
  <si>
    <t>vwarcoza0014</t>
  </si>
  <si>
    <t>10.133.134.24</t>
  </si>
  <si>
    <t>vwarcoza0015</t>
  </si>
  <si>
    <t>10.133.134.25</t>
  </si>
  <si>
    <t>vwarcoza0016</t>
  </si>
  <si>
    <t>10.133.134.26</t>
  </si>
  <si>
    <t>vwarcoza0017</t>
  </si>
  <si>
    <t>10.133.134.27</t>
  </si>
  <si>
    <t>vwarcoza0018</t>
  </si>
  <si>
    <t>10.133.134.28</t>
  </si>
  <si>
    <t>vwarcoza0019</t>
  </si>
  <si>
    <t>10.133.134.29</t>
  </si>
  <si>
    <t>vwarcoza0020</t>
  </si>
  <si>
    <t>10.133.134.30</t>
  </si>
  <si>
    <t>vwarcoza0021</t>
  </si>
  <si>
    <t>10.133.134.31</t>
  </si>
  <si>
    <t>vwarcoza0022</t>
  </si>
  <si>
    <t>10.133.134.32</t>
  </si>
  <si>
    <t>vwarcoza0023</t>
  </si>
  <si>
    <t>10.133.134.33</t>
  </si>
  <si>
    <t>vwarcoza0024</t>
  </si>
  <si>
    <t>10.133.134.34</t>
  </si>
  <si>
    <t>vwarcoza0025</t>
  </si>
  <si>
    <t>10.133.134.35</t>
  </si>
  <si>
    <t>vwarcoza0026</t>
  </si>
  <si>
    <t>10.133.134.36</t>
  </si>
  <si>
    <t>vwarcoza0027</t>
  </si>
  <si>
    <t>10.133.134.37</t>
  </si>
  <si>
    <t>vwarcoza0028</t>
  </si>
  <si>
    <t>10.133.134.38</t>
  </si>
  <si>
    <t>vwarcoza0029</t>
  </si>
  <si>
    <t>10.133.134.39</t>
  </si>
  <si>
    <t>vwarcoza0030</t>
  </si>
  <si>
    <t>10.133.134.40</t>
  </si>
  <si>
    <t>vwarcoza0031</t>
  </si>
  <si>
    <t>10.133.134.41</t>
  </si>
  <si>
    <t>vwarcoza0032</t>
  </si>
  <si>
    <t>10.133.134.42</t>
  </si>
  <si>
    <t>vwarcoza0033</t>
  </si>
  <si>
    <t>10.133.134.43</t>
  </si>
  <si>
    <t>vwarcoza0034</t>
  </si>
  <si>
    <t>10.133.134.44</t>
  </si>
  <si>
    <t>vwarcoza0035</t>
  </si>
  <si>
    <t>10.133.134.45</t>
  </si>
  <si>
    <t>vwarcoza0036</t>
  </si>
  <si>
    <t>10.133.134.46</t>
  </si>
  <si>
    <t>vwarcoza0037</t>
  </si>
  <si>
    <t>10.133.134.47</t>
  </si>
  <si>
    <t>vwarcoza0038</t>
  </si>
  <si>
    <t>10.133.134.48</t>
  </si>
  <si>
    <t>vwarcoza0039</t>
  </si>
  <si>
    <t>10.133.134.49</t>
  </si>
  <si>
    <t>vwarcoza0040</t>
  </si>
  <si>
    <t>10.133.134.50</t>
  </si>
  <si>
    <t>vwarcoza0041</t>
  </si>
  <si>
    <t>10.133.134.51</t>
  </si>
  <si>
    <t>vwarcoza0042</t>
  </si>
  <si>
    <t>10.133.134.52</t>
  </si>
  <si>
    <t>vwarcoza0043</t>
  </si>
  <si>
    <t>10.133.134.53</t>
  </si>
  <si>
    <t>vwarcoza0044</t>
  </si>
  <si>
    <t>10.133.134.54</t>
  </si>
  <si>
    <t>vwarcoza0045</t>
  </si>
  <si>
    <t>10.133.134.55</t>
  </si>
  <si>
    <t>vwarcoza0046</t>
  </si>
  <si>
    <t>10.133.134.56</t>
  </si>
  <si>
    <t>vwarcoza0047</t>
  </si>
  <si>
    <t>10.133.134.57</t>
  </si>
  <si>
    <t>vwarcoza0048</t>
  </si>
  <si>
    <t>10.133.134.58</t>
  </si>
  <si>
    <t>vwarcoza0049</t>
  </si>
  <si>
    <t>10.133.134.59</t>
  </si>
  <si>
    <t>vwarcoza0050</t>
  </si>
  <si>
    <t>10.133.134.60</t>
  </si>
  <si>
    <t>vwarcoza0051</t>
  </si>
  <si>
    <t>10.133.134.61</t>
  </si>
  <si>
    <t>vwarcoza0052</t>
  </si>
  <si>
    <t>10.133.134.62</t>
  </si>
  <si>
    <t>vwarcoza0053</t>
  </si>
  <si>
    <t>10.133.134.63</t>
  </si>
  <si>
    <t>vwarcoza0054</t>
  </si>
  <si>
    <t>10.133.134.64</t>
  </si>
  <si>
    <t>vwarcoza0055</t>
  </si>
  <si>
    <t>10.133.134.65</t>
  </si>
  <si>
    <t>vwarcoza0056</t>
  </si>
  <si>
    <t>10.133.134.66</t>
  </si>
  <si>
    <t>vwarcoza0057</t>
  </si>
  <si>
    <t>10.133.134.67</t>
  </si>
  <si>
    <t>vwarcoza0058</t>
  </si>
  <si>
    <t>10.133.134.68</t>
  </si>
  <si>
    <t>vwarcoza0059</t>
  </si>
  <si>
    <t>10.133.134.69</t>
  </si>
  <si>
    <t>vwarcoza0060</t>
  </si>
  <si>
    <t>10.133.134.70</t>
  </si>
  <si>
    <t>vwarcoza0061</t>
  </si>
  <si>
    <t>10.133.134.71</t>
  </si>
  <si>
    <t>vwarcoza0062</t>
  </si>
  <si>
    <t>10.133.134.72</t>
  </si>
  <si>
    <t>vwarcoza0063</t>
  </si>
  <si>
    <t>10.133.134.73</t>
  </si>
  <si>
    <t>vwarcoza0064</t>
  </si>
  <si>
    <t>10.133.134.74</t>
  </si>
  <si>
    <t>vwarcoza0065</t>
  </si>
  <si>
    <t>10.133.134.75</t>
  </si>
  <si>
    <t>vwarcoza0066</t>
  </si>
  <si>
    <t>10.133.134.76</t>
  </si>
  <si>
    <t>vwarcoza0067</t>
  </si>
  <si>
    <t>10.133.134.77</t>
  </si>
  <si>
    <t>vwarcoza0068</t>
  </si>
  <si>
    <t>10.133.134.78</t>
  </si>
  <si>
    <t>vwarcoza0069</t>
  </si>
  <si>
    <t>10.133.134.79</t>
  </si>
  <si>
    <t>vwarcoza0070</t>
  </si>
  <si>
    <t>10.133.134.80</t>
  </si>
  <si>
    <t>vwarcoza0071</t>
  </si>
  <si>
    <t>10.133.134.81</t>
  </si>
  <si>
    <t>vwarcoza0072</t>
  </si>
  <si>
    <t>10.133.134.82</t>
  </si>
  <si>
    <t>vwarcoza0073</t>
  </si>
  <si>
    <t>10.133.134.83</t>
  </si>
  <si>
    <t>vwarcoza0074</t>
  </si>
  <si>
    <t>10.133.134.84</t>
  </si>
  <si>
    <t>vwarcoza0075</t>
  </si>
  <si>
    <t>10.133.134.85</t>
  </si>
  <si>
    <t>vwarcoza0076</t>
  </si>
  <si>
    <t>10.133.134.86</t>
  </si>
  <si>
    <t>vwarcoza0077</t>
  </si>
  <si>
    <t>10.133.134.87</t>
  </si>
  <si>
    <t>vwarcoza0078</t>
  </si>
  <si>
    <t>10.133.134.88</t>
  </si>
  <si>
    <t>vwarcoza0079</t>
  </si>
  <si>
    <t>10.133.134.89</t>
  </si>
  <si>
    <t>vwarcoza0080</t>
  </si>
  <si>
    <t>10.133.134.90</t>
  </si>
  <si>
    <t>vwarcoza0081</t>
  </si>
  <si>
    <t>10.133.134.91</t>
  </si>
  <si>
    <t>vwarcoza0082</t>
  </si>
  <si>
    <t>10.133.134.92</t>
  </si>
  <si>
    <t>vwarcoza0083</t>
  </si>
  <si>
    <t>10.133.134.93</t>
  </si>
  <si>
    <t>vwarcoza0084</t>
  </si>
  <si>
    <t>10.133.134.94</t>
  </si>
  <si>
    <t>vwarcoza0085</t>
  </si>
  <si>
    <t>10.133.134.95</t>
  </si>
  <si>
    <t>vwarcoza0086</t>
  </si>
  <si>
    <t>10.133.134.96</t>
  </si>
  <si>
    <t>vwarcoza0087</t>
  </si>
  <si>
    <t>10.133.134.97</t>
  </si>
  <si>
    <t>vwarcoza0088</t>
  </si>
  <si>
    <t>10.133.134.98</t>
  </si>
  <si>
    <t>vwarcoza0089</t>
  </si>
  <si>
    <t>10.133.134.99</t>
  </si>
  <si>
    <t>vwarcoza0090</t>
  </si>
  <si>
    <t>vwarcoza0091</t>
  </si>
  <si>
    <t>vwarcoza0092</t>
  </si>
  <si>
    <t>vwarcoza0093</t>
  </si>
  <si>
    <t>vwarcoza0094</t>
  </si>
  <si>
    <t>vwarcoza0095</t>
  </si>
  <si>
    <t>vwarcoza0096</t>
  </si>
  <si>
    <t>vwarcoza0097</t>
  </si>
  <si>
    <t>vwarcoza0098</t>
  </si>
  <si>
    <t>vwarcoza0099</t>
  </si>
  <si>
    <t>vwarcoza0100</t>
  </si>
  <si>
    <t>vwarcoza0101</t>
  </si>
  <si>
    <t>vwarcoza0102</t>
  </si>
  <si>
    <t>vwarcoza0103</t>
  </si>
  <si>
    <t>vwarcoza0104</t>
  </si>
  <si>
    <t>vwarcozs0005</t>
  </si>
  <si>
    <t>10.133.137.8</t>
  </si>
  <si>
    <t>vwarcozs0006</t>
  </si>
  <si>
    <t>10.133.137.9</t>
  </si>
  <si>
    <t>vwarcozs0102</t>
  </si>
  <si>
    <t>10.133.149.8</t>
  </si>
  <si>
    <t>vwarcozs0103</t>
  </si>
  <si>
    <t>10.133.155.9</t>
  </si>
  <si>
    <t>vwarcozs0104</t>
  </si>
  <si>
    <t>10.133.153.9</t>
  </si>
  <si>
    <t>vwarcozs0107</t>
  </si>
  <si>
    <t>10.133.145.8</t>
  </si>
  <si>
    <t>vwarcozs0109</t>
  </si>
  <si>
    <t>10.133.152.8</t>
  </si>
  <si>
    <t>vwarcozs0110</t>
  </si>
  <si>
    <t>10.133.153.8</t>
  </si>
  <si>
    <t>vwarcozs0111</t>
  </si>
  <si>
    <t>10.133.154.8</t>
  </si>
  <si>
    <t>vwarcozs0112</t>
  </si>
  <si>
    <t>10.133.152.9</t>
  </si>
  <si>
    <t>vwarcozs0114</t>
  </si>
  <si>
    <t>10.133.155.8</t>
  </si>
  <si>
    <t>vwarcozs0115</t>
  </si>
  <si>
    <t>10.133.154.9</t>
  </si>
  <si>
    <t>vwarcozs0117</t>
  </si>
  <si>
    <t>10.133.148.9</t>
  </si>
  <si>
    <t>vwarcozs0120</t>
  </si>
  <si>
    <t>10.133.143.8</t>
  </si>
  <si>
    <t>vwarcozs0121</t>
  </si>
  <si>
    <t>10.133.140.8</t>
  </si>
  <si>
    <t>NETWORK_CRITICAL_CORDOBA</t>
  </si>
  <si>
    <t>vwarcozsc0d4</t>
  </si>
  <si>
    <t>10.133.18.4</t>
  </si>
  <si>
    <t>vwarcozsc2bd5</t>
  </si>
  <si>
    <t>10.133.18.5</t>
  </si>
  <si>
    <t>vwarcozsc2bg7</t>
  </si>
  <si>
    <t>10.133.18.7</t>
  </si>
  <si>
    <t>vwarcozsc3a13</t>
  </si>
  <si>
    <t>10.133.18.13</t>
  </si>
  <si>
    <t>vwarcozss12a32</t>
  </si>
  <si>
    <t>10.133.18.32</t>
  </si>
  <si>
    <t>vwarcozss15a35</t>
  </si>
  <si>
    <t>10.133.18.35</t>
  </si>
  <si>
    <t>vwarcozss16a36</t>
  </si>
  <si>
    <t>10.133.18.36</t>
  </si>
  <si>
    <t>vwarcozss18a38</t>
  </si>
  <si>
    <t>10.133.18.38</t>
  </si>
  <si>
    <t>vwarcozss1a21</t>
  </si>
  <si>
    <t>10.133.18.21</t>
  </si>
  <si>
    <t>vwarcozss2a22</t>
  </si>
  <si>
    <t>10.133.18.22</t>
  </si>
  <si>
    <t>vwarcozss3a23</t>
  </si>
  <si>
    <t>10.133.18.23</t>
  </si>
  <si>
    <t>vwarcozss4a24</t>
  </si>
  <si>
    <t>10.133.18.24</t>
  </si>
  <si>
    <t>vwarcozss5a25</t>
  </si>
  <si>
    <t>10.133.18.25</t>
  </si>
  <si>
    <t>vwarcozss6a26</t>
  </si>
  <si>
    <t>10.133.18.26</t>
  </si>
  <si>
    <t>vwarcozss9a29</t>
  </si>
  <si>
    <t>10.133.18.29</t>
  </si>
  <si>
    <t>vwarcozu0001</t>
  </si>
  <si>
    <t>10.133.137.16</t>
  </si>
  <si>
    <t>vwarcozu0002</t>
  </si>
  <si>
    <t>10.133.137.17</t>
  </si>
  <si>
    <t>vwarcozwwlc1</t>
  </si>
  <si>
    <t>10.133.134.5</t>
  </si>
  <si>
    <t>vwarcozwwlc2</t>
  </si>
  <si>
    <t>10.133.134.6</t>
  </si>
  <si>
    <t>vwarcozxradius1</t>
  </si>
  <si>
    <t>10.133.137.20</t>
  </si>
  <si>
    <t>vwarpasvlaqa1</t>
  </si>
  <si>
    <t>10.133.54.33</t>
  </si>
  <si>
    <t>vwarpasvmlan1</t>
  </si>
  <si>
    <t>10.133.54.57</t>
  </si>
  <si>
    <t>vwarpasvopm01</t>
  </si>
  <si>
    <t>10.133.55.76</t>
  </si>
  <si>
    <t>vwarpasvscom1</t>
  </si>
  <si>
    <t>10.133.54.36</t>
  </si>
  <si>
    <t>vwarpasvscom2</t>
  </si>
  <si>
    <t>10.133.54.37</t>
  </si>
  <si>
    <t>vwarpasvsp001</t>
  </si>
  <si>
    <t>10.133.54.181</t>
  </si>
  <si>
    <t>vwarpauvnetf1</t>
  </si>
  <si>
    <t>10.133.54.56</t>
  </si>
  <si>
    <t>vwarpauvnets1</t>
  </si>
  <si>
    <t>10.133.55.0</t>
  </si>
  <si>
    <t>vwarpauvrad01</t>
  </si>
  <si>
    <t>10.133.55.233</t>
  </si>
  <si>
    <t>vwarpauvsap01</t>
  </si>
  <si>
    <t>10.133.54.54</t>
  </si>
  <si>
    <t>vwarpauvsysl1</t>
  </si>
  <si>
    <t>10.133.54.113</t>
  </si>
  <si>
    <t>vwarpauvvhpr1</t>
  </si>
  <si>
    <t>vwartozswh202</t>
  </si>
  <si>
    <t>10.133.116.26</t>
  </si>
  <si>
    <t>vwsackdsd00001</t>
  </si>
  <si>
    <t>vwsackdsd00002</t>
  </si>
  <si>
    <t>vwsacosdboscm01</t>
  </si>
  <si>
    <t>10.133.30.29</t>
  </si>
  <si>
    <t>vwsacosdbtrxl01</t>
  </si>
  <si>
    <t>vwsacosinfprn01</t>
  </si>
  <si>
    <t>10.133.30.32</t>
  </si>
  <si>
    <t>vwsacosnetmngr1</t>
  </si>
  <si>
    <t>vwsacosscada001</t>
  </si>
  <si>
    <t>10.133.30.24</t>
  </si>
  <si>
    <t>vwsapasaafs0001</t>
  </si>
  <si>
    <t>10.133.55.36</t>
  </si>
  <si>
    <t>vwsapasabmextra</t>
  </si>
  <si>
    <t>192.168.5.29</t>
  </si>
  <si>
    <t>vwsapasaltiris3</t>
  </si>
  <si>
    <t>10.133.55.145</t>
  </si>
  <si>
    <t>vwsapasappcdds1</t>
  </si>
  <si>
    <t>10.133.54.237</t>
  </si>
  <si>
    <t>vwsapasappdl24</t>
  </si>
  <si>
    <t>10.133.54.180</t>
  </si>
  <si>
    <t>vwsapasappilmt1</t>
  </si>
  <si>
    <t>10.133.55.134</t>
  </si>
  <si>
    <t>vwsapasappits01</t>
  </si>
  <si>
    <t>10.133.55.229</t>
  </si>
  <si>
    <t>vwsapasappiwmc1</t>
  </si>
  <si>
    <t>10.133.54.235</t>
  </si>
  <si>
    <t>vwsapasapplas01</t>
  </si>
  <si>
    <t>10.133.55.253</t>
  </si>
  <si>
    <t>vwsapasapppiryp</t>
  </si>
  <si>
    <t>10.133.55.161</t>
  </si>
  <si>
    <t>vwsapasappspeak</t>
  </si>
  <si>
    <t>10.133.54.227</t>
  </si>
  <si>
    <t>vwsapasapptcn01</t>
  </si>
  <si>
    <t>10.133.54.26</t>
  </si>
  <si>
    <t>vwsapasd01</t>
  </si>
  <si>
    <t>vwsapasd02</t>
  </si>
  <si>
    <t>vwsapasd03</t>
  </si>
  <si>
    <t>vwsapasd04</t>
  </si>
  <si>
    <t>vwsapasdboqasf1</t>
  </si>
  <si>
    <t>vwsapasdbotdi01</t>
  </si>
  <si>
    <t>10.133.54.111</t>
  </si>
  <si>
    <t>vwsapasitsapp01</t>
  </si>
  <si>
    <t>10.133.54.219</t>
  </si>
  <si>
    <t>vwsapasjumpdev1</t>
  </si>
  <si>
    <t>10.133.55.239</t>
  </si>
  <si>
    <t>vwsapasjumprtp1</t>
  </si>
  <si>
    <t>10.133.54.202</t>
  </si>
  <si>
    <t>vwsapasksrapp01</t>
  </si>
  <si>
    <t>10.133.55.147</t>
  </si>
  <si>
    <t>vwsapasmaxdbo01</t>
  </si>
  <si>
    <t>vwsapasmeetrpt1</t>
  </si>
  <si>
    <t>10.133.54.162</t>
  </si>
  <si>
    <t>ORACLE_CRITICAL , WINDOWS_CRITICAL</t>
  </si>
  <si>
    <t>vwsapaspoc00001</t>
  </si>
  <si>
    <t>10.133.54.159</t>
  </si>
  <si>
    <t>vwsapasprnplu01</t>
  </si>
  <si>
    <t>10.133.54.182</t>
  </si>
  <si>
    <t>vwsapassapprn01</t>
  </si>
  <si>
    <t>10.133.54.177</t>
  </si>
  <si>
    <t>10.132.17.40</t>
  </si>
  <si>
    <t>10.132.17.41</t>
  </si>
  <si>
    <t>10.132.17.42</t>
  </si>
  <si>
    <t>CERTS_CRITICAL</t>
  </si>
  <si>
    <t>WINDOWS_HIGH</t>
  </si>
  <si>
    <t>NETWORK_CRITICAL</t>
  </si>
  <si>
    <t>AP_Centro_Tecnico</t>
  </si>
  <si>
    <t>10.133.74.10</t>
  </si>
  <si>
    <t>AP_Finanzas</t>
  </si>
  <si>
    <t>10.133.64.10</t>
  </si>
  <si>
    <t>AP_Manufactura</t>
  </si>
  <si>
    <t>10.133.66.10</t>
  </si>
  <si>
    <t>AP_Manufactura_North</t>
  </si>
  <si>
    <t>10.133.66.11</t>
  </si>
  <si>
    <t>AP_Presidencia</t>
  </si>
  <si>
    <t>10.133.62.10</t>
  </si>
  <si>
    <t>AP_Training_R9</t>
  </si>
  <si>
    <t>10.133.68.185</t>
  </si>
  <si>
    <t>OS2_CRITICAL</t>
  </si>
  <si>
    <t>ASEM-H10-B-4</t>
  </si>
  <si>
    <t>10.133.2.11</t>
  </si>
  <si>
    <t>ASEM-H10-CORE-R9</t>
  </si>
  <si>
    <t>10.133.2.106</t>
  </si>
  <si>
    <t>FACILITIES_CRITICAL</t>
  </si>
  <si>
    <t>B-4-ASEM-H10</t>
  </si>
  <si>
    <t>10.133.2.109</t>
  </si>
  <si>
    <t>B-4-CORE-ITP</t>
  </si>
  <si>
    <t>10.133.2.102</t>
  </si>
  <si>
    <t>BACKUP_CRITICAL</t>
  </si>
  <si>
    <t>10.133.30.21</t>
  </si>
  <si>
    <t>BPM-PROD-10.133.55.119</t>
  </si>
  <si>
    <t>10.135.55.119</t>
  </si>
  <si>
    <t>RVS_CRITICAL</t>
  </si>
  <si>
    <t>Body-H10-Core-ITP</t>
  </si>
  <si>
    <t>10.133.2.78</t>
  </si>
  <si>
    <t>Brocade Communications Systems Inc</t>
  </si>
  <si>
    <t>CIP_BDR_R9</t>
  </si>
  <si>
    <t>10.133.12.17</t>
  </si>
  <si>
    <t>CIP_ITP_Data_Room</t>
  </si>
  <si>
    <t>10.133.12.16</t>
  </si>
  <si>
    <t>CITRIX - NetScaler</t>
  </si>
  <si>
    <t>CITRIX - NetScaler 1</t>
  </si>
  <si>
    <t>CORE-4500</t>
  </si>
  <si>
    <t>NETWORK_HIGH_CORDOBA</t>
  </si>
  <si>
    <t>CORE-ITP-B-4</t>
  </si>
  <si>
    <t>10.133.2.101</t>
  </si>
  <si>
    <t>CORE-R9-ASEM-H10</t>
  </si>
  <si>
    <t>10.133.2.105</t>
  </si>
  <si>
    <t>CORE_ITP_y_R9</t>
  </si>
  <si>
    <t>10.133.2.1</t>
  </si>
  <si>
    <t>CPL20100 MANDO</t>
  </si>
  <si>
    <t>10.133.31.100</t>
  </si>
  <si>
    <t>CPL20101</t>
  </si>
  <si>
    <t>10.133.31.200</t>
  </si>
  <si>
    <t>CPL20201</t>
  </si>
  <si>
    <t>10.133.31.101</t>
  </si>
  <si>
    <t>CPL20308</t>
  </si>
  <si>
    <t>10.133.31.108</t>
  </si>
  <si>
    <t>Canon iR Series</t>
  </si>
  <si>
    <t>Canon iR Series 2</t>
  </si>
  <si>
    <t>Canon iR-ADV</t>
  </si>
  <si>
    <t>Cisco Systems Inc</t>
  </si>
  <si>
    <t>Core-ITP-Body-H10</t>
  </si>
  <si>
    <t>10.133.2.77</t>
  </si>
  <si>
    <t>Core-ITP_R9-C1</t>
  </si>
  <si>
    <t>10.133.2.113</t>
  </si>
  <si>
    <t>Core-R9-R9-C1</t>
  </si>
  <si>
    <t>10.133.2.117</t>
  </si>
  <si>
    <t>STORAGE_CRITICAL</t>
  </si>
  <si>
    <t>10.133.80.246</t>
  </si>
  <si>
    <t>DSA GmbH</t>
  </si>
  <si>
    <t>DSA GmbH 2</t>
  </si>
  <si>
    <t>Distribucion_B-4</t>
  </si>
  <si>
    <t>10.133.2.9</t>
  </si>
  <si>
    <t>Distribucion_H10_Body</t>
  </si>
  <si>
    <t>10.133.2.5</t>
  </si>
  <si>
    <t>Distribucion_H10_Montaje</t>
  </si>
  <si>
    <t>10.133.2.10</t>
  </si>
  <si>
    <t>Distribucion_ITP</t>
  </si>
  <si>
    <t>Distribucion_Pintura</t>
  </si>
  <si>
    <t>10.133.2.7</t>
  </si>
  <si>
    <t>Distribucion_R9</t>
  </si>
  <si>
    <t>10.133.2.12</t>
  </si>
  <si>
    <t>EFI 2</t>
  </si>
  <si>
    <t>EMC</t>
  </si>
  <si>
    <t>EMC 2</t>
  </si>
  <si>
    <t>EXCHANGE_CRITICAL</t>
  </si>
  <si>
    <t>10.133.54.39</t>
  </si>
  <si>
    <t>Hewlett-Packard Company</t>
  </si>
  <si>
    <t>Hewlett-Packard Company 2</t>
  </si>
  <si>
    <t>IBM</t>
  </si>
  <si>
    <t>IBM 2</t>
  </si>
  <si>
    <t>10.133.18.254</t>
  </si>
  <si>
    <t>LINUX_HIGH</t>
  </si>
  <si>
    <t>KXW-10.133.55.115</t>
  </si>
  <si>
    <t>10.133.55.115</t>
  </si>
  <si>
    <t>Karlis-Org</t>
  </si>
  <si>
    <t>AIX_CRITICAL</t>
  </si>
  <si>
    <t>MARIA WEB Service</t>
  </si>
  <si>
    <t>NADIN-NADCON 1</t>
  </si>
  <si>
    <t>Nortel Networks</t>
  </si>
  <si>
    <t>PAC5A</t>
  </si>
  <si>
    <t>10.133.53.18</t>
  </si>
  <si>
    <t>LINUX_NORMAL</t>
  </si>
  <si>
    <t>PAC5B</t>
  </si>
  <si>
    <t>10.133.53.53</t>
  </si>
  <si>
    <t>PAC5C</t>
  </si>
  <si>
    <t>172.16.4.107</t>
  </si>
  <si>
    <t>PPL20100 MANDO</t>
  </si>
  <si>
    <t>10.133.54.40</t>
  </si>
  <si>
    <t>PPL20201</t>
  </si>
  <si>
    <t>10.133.54.41</t>
  </si>
  <si>
    <t>PPL20202</t>
  </si>
  <si>
    <t>10.133.54.42</t>
  </si>
  <si>
    <t>10.133.55.27</t>
  </si>
  <si>
    <t>R60-10.133.55.25</t>
  </si>
  <si>
    <t>10.133.55.25</t>
  </si>
  <si>
    <t>R9-B11_R9-C1</t>
  </si>
  <si>
    <t>10.133.2.121</t>
  </si>
  <si>
    <t>R9-C1_Core-ITP</t>
  </si>
  <si>
    <t>10.133.2.114</t>
  </si>
  <si>
    <t>R9-C1_Core-R9</t>
  </si>
  <si>
    <t>10.133.2.118</t>
  </si>
  <si>
    <t>R9-C1_R9-B11</t>
  </si>
  <si>
    <t>10.133.2.122</t>
  </si>
  <si>
    <t>RICOH COMPANYLTD</t>
  </si>
  <si>
    <t>10.133.0.34</t>
  </si>
  <si>
    <t>10.133.0.35</t>
  </si>
  <si>
    <t>RTR_MPLS_PachecoC1</t>
  </si>
  <si>
    <t>RTR_MPLS_PachecoC2</t>
  </si>
  <si>
    <t>10.133.54.232</t>
  </si>
  <si>
    <t>SMS-Server</t>
  </si>
  <si>
    <t>10.133.54.100</t>
  </si>
  <si>
    <t>SQUID-ADSL</t>
  </si>
  <si>
    <t>192.168.0.1</t>
  </si>
  <si>
    <t>SR</t>
  </si>
  <si>
    <t>SSL Plus</t>
  </si>
  <si>
    <t>SSL Plus 4</t>
  </si>
  <si>
    <t>SSL Plus 7</t>
  </si>
  <si>
    <t>SSL Plus 8</t>
  </si>
  <si>
    <t>SSL Plus 9</t>
  </si>
  <si>
    <t>10.133.30.115</t>
  </si>
  <si>
    <t>10.133.30.116</t>
  </si>
  <si>
    <t>Siemens AG 2</t>
  </si>
  <si>
    <t>Siemens AG 3</t>
  </si>
  <si>
    <t>Siemens AG 4</t>
  </si>
  <si>
    <t>TippingPoint Technologies Inc</t>
  </si>
  <si>
    <t>Tippingpoint</t>
  </si>
  <si>
    <t>VNX Certificate Authority</t>
  </si>
  <si>
    <t>10.133.80.44</t>
  </si>
  <si>
    <t>VWARBASUCATIA001</t>
  </si>
  <si>
    <t>10.133.54.48</t>
  </si>
  <si>
    <t>VWARBAZF143750 2</t>
  </si>
  <si>
    <t>10.133.12.8</t>
  </si>
  <si>
    <t>10.133.12.9</t>
  </si>
  <si>
    <t>VWARBAZS0102</t>
  </si>
  <si>
    <t>10.133.88.8</t>
  </si>
  <si>
    <t>VWARBAZS0103</t>
  </si>
  <si>
    <t>10.133.88.9</t>
  </si>
  <si>
    <t>VWARBAZS0104</t>
  </si>
  <si>
    <t>10.133.88.10</t>
  </si>
  <si>
    <t>VWARBAZS0105</t>
  </si>
  <si>
    <t>10.133.88.11</t>
  </si>
  <si>
    <t>VWARBAZS0106</t>
  </si>
  <si>
    <t>10.133.88.12</t>
  </si>
  <si>
    <t>VWARBAZS0107</t>
  </si>
  <si>
    <t>10.133.90.8</t>
  </si>
  <si>
    <t>VWARBAZS0108</t>
  </si>
  <si>
    <t>10.133.90.9</t>
  </si>
  <si>
    <t>VWARBAZS0109</t>
  </si>
  <si>
    <t>10.133.90.10</t>
  </si>
  <si>
    <t>VWARBAZS0110</t>
  </si>
  <si>
    <t>10.133.90.11</t>
  </si>
  <si>
    <t>VWARBAZS0111</t>
  </si>
  <si>
    <t>10.133.90.12</t>
  </si>
  <si>
    <t>VWARBAZS0112</t>
  </si>
  <si>
    <t>10.133.98.8</t>
  </si>
  <si>
    <t>VWARBAZS0113</t>
  </si>
  <si>
    <t>10.133.96.8</t>
  </si>
  <si>
    <t>VWARBAZS0114</t>
  </si>
  <si>
    <t>10.133.96.9</t>
  </si>
  <si>
    <t>VWARBAZS0115</t>
  </si>
  <si>
    <t>10.133.96.10</t>
  </si>
  <si>
    <t>VWARBAZS0117</t>
  </si>
  <si>
    <t>10.133.96.12</t>
  </si>
  <si>
    <t>VWARBAZS0118</t>
  </si>
  <si>
    <t>10.133.96.13</t>
  </si>
  <si>
    <t>VWARBAZS0120</t>
  </si>
  <si>
    <t>10.133.98.10</t>
  </si>
  <si>
    <t>VWARBAZS0122</t>
  </si>
  <si>
    <t>10.133.70.8</t>
  </si>
  <si>
    <t>VWARBAZS0123</t>
  </si>
  <si>
    <t>10.133.70.9</t>
  </si>
  <si>
    <t>VWARBAZS0124</t>
  </si>
  <si>
    <t>10.133.70.10</t>
  </si>
  <si>
    <t>VWARBAZS0125</t>
  </si>
  <si>
    <t>10.133.70.11</t>
  </si>
  <si>
    <t>WINDOWS_CRITICAL</t>
  </si>
  <si>
    <t>VWSAPASALTIRIS1</t>
  </si>
  <si>
    <t>VWSAPASINFPGP01</t>
  </si>
  <si>
    <t>10.133.54.112</t>
  </si>
  <si>
    <t>VWSAPAUPREFIS01</t>
  </si>
  <si>
    <t>10.133.54.29</t>
  </si>
  <si>
    <t>WLC_Oficinas_ITP</t>
  </si>
  <si>
    <t>10.133.2.134</t>
  </si>
  <si>
    <t>WLC_Oficinas_R9</t>
  </si>
  <si>
    <t>10.133.2.138</t>
  </si>
  <si>
    <t>WLC_Produccion_ITP</t>
  </si>
  <si>
    <t>172.16.0.20</t>
  </si>
  <si>
    <t>WLC_Produccion_R9</t>
  </si>
  <si>
    <t>172.16.0.21</t>
  </si>
  <si>
    <t>AD_CRITICAL</t>
  </si>
  <si>
    <t>WINDOWS_NORMAL</t>
  </si>
  <si>
    <t>NETWORK_HIGH</t>
  </si>
  <si>
    <t>ap_mdf_da18</t>
  </si>
  <si>
    <t>10.133.55.10</t>
  </si>
  <si>
    <t>APP_WEB_CRITICAL</t>
  </si>
  <si>
    <t>arvwarpabd0001</t>
  </si>
  <si>
    <t>10.133.54.19</t>
  </si>
  <si>
    <t>arvwarpad00001</t>
  </si>
  <si>
    <t>10.133.54.5</t>
  </si>
  <si>
    <t>arvwarpas00002</t>
  </si>
  <si>
    <t>10.133.54.21</t>
  </si>
  <si>
    <t>192.168.2.3</t>
  </si>
  <si>
    <t>arvwarpaswww01</t>
  </si>
  <si>
    <t>10.133.55.29</t>
  </si>
  <si>
    <t>arvwbazbodyasa001</t>
  </si>
  <si>
    <t>10.133.125.4</t>
  </si>
  <si>
    <t>arvwbazbodyasa002</t>
  </si>
  <si>
    <t>10.133.125.5</t>
  </si>
  <si>
    <t>arvwbazph3560-1</t>
  </si>
  <si>
    <t>10.133.122.10</t>
  </si>
  <si>
    <t>arvwbazsaa10001</t>
  </si>
  <si>
    <t>10.133.32.6</t>
  </si>
  <si>
    <t>arvwbazsaa10003</t>
  </si>
  <si>
    <t>10.133.122.34</t>
  </si>
  <si>
    <t>arvwbazsaa10004</t>
  </si>
  <si>
    <t>10.133.122.35</t>
  </si>
  <si>
    <t>arvwbazsaa10005</t>
  </si>
  <si>
    <t>10.133.122.36</t>
  </si>
  <si>
    <t>arvwbazsacd0101</t>
  </si>
  <si>
    <t>10.133.32.9</t>
  </si>
  <si>
    <t>arvwbazsacd0102</t>
  </si>
  <si>
    <t>10.133.33.162</t>
  </si>
  <si>
    <t>arvwbazsacd0103</t>
  </si>
  <si>
    <t>10.133.33.163</t>
  </si>
  <si>
    <t>arvwbazsacd0104</t>
  </si>
  <si>
    <t>10.133.33.164</t>
  </si>
  <si>
    <t>arvwbazsacdpb01</t>
  </si>
  <si>
    <t>10.133.32.8</t>
  </si>
  <si>
    <t>arvwbazsacdpb03</t>
  </si>
  <si>
    <t>10.133.33.147</t>
  </si>
  <si>
    <t>arvwbazsacdpb04</t>
  </si>
  <si>
    <t>10.133.33.148</t>
  </si>
  <si>
    <t>arvwbazsacdpb05</t>
  </si>
  <si>
    <t>10.133.33.149</t>
  </si>
  <si>
    <t>arvwbazsaci0101</t>
  </si>
  <si>
    <t>10.133.32.10</t>
  </si>
  <si>
    <t>arvwbazsaci0102</t>
  </si>
  <si>
    <t>10.133.33.178</t>
  </si>
  <si>
    <t>arvwbazsaci0103</t>
  </si>
  <si>
    <t>10.133.33.179</t>
  </si>
  <si>
    <t>arvwbazsaci0104</t>
  </si>
  <si>
    <t>10.133.33.180</t>
  </si>
  <si>
    <t>arvwbazsacipb01</t>
  </si>
  <si>
    <t>10.133.32.7</t>
  </si>
  <si>
    <t>arvwbazsacipb02</t>
  </si>
  <si>
    <t>10.133.33.130</t>
  </si>
  <si>
    <t>arvwbazsacipb03</t>
  </si>
  <si>
    <t>10.133.33.131</t>
  </si>
  <si>
    <t>arvwbazsacipb04</t>
  </si>
  <si>
    <t>10.133.33.132</t>
  </si>
  <si>
    <t>arvwbazsacipb05</t>
  </si>
  <si>
    <t>10.133.33.133</t>
  </si>
  <si>
    <t>arvwbazsacipb06</t>
  </si>
  <si>
    <t>10.133.33.134</t>
  </si>
  <si>
    <t>arvwbazsam00101</t>
  </si>
  <si>
    <t>10.133.32.11</t>
  </si>
  <si>
    <t>arvwbazsam00102</t>
  </si>
  <si>
    <t>10.133.33.194</t>
  </si>
  <si>
    <t>arvwbazsam00103</t>
  </si>
  <si>
    <t>10.133.33.195</t>
  </si>
  <si>
    <t>arvwbazsam00105</t>
  </si>
  <si>
    <t>10.133.33.197</t>
  </si>
  <si>
    <t>arvwbazsam00106</t>
  </si>
  <si>
    <t>10.133.33.198</t>
  </si>
  <si>
    <t>arvwbazsam00107</t>
  </si>
  <si>
    <t>10.133.33.199</t>
  </si>
  <si>
    <t>arvwbazsam00108</t>
  </si>
  <si>
    <t>10.133.33.200</t>
  </si>
  <si>
    <t>arvwbazsam00109</t>
  </si>
  <si>
    <t>10.133.33.201</t>
  </si>
  <si>
    <t>arvwbazsam00113</t>
  </si>
  <si>
    <t>10.133.33.205</t>
  </si>
  <si>
    <t>arvwbazsfa-a18001</t>
  </si>
  <si>
    <t>10.133.33.245</t>
  </si>
  <si>
    <t>arvwbazsfa-a18002</t>
  </si>
  <si>
    <t>10.133.33.243</t>
  </si>
  <si>
    <t>arvwbazsfab0901</t>
  </si>
  <si>
    <t>10.133.33.242</t>
  </si>
  <si>
    <t>arvwbazsfad0301</t>
  </si>
  <si>
    <t>10.133.33.231</t>
  </si>
  <si>
    <t>arvwbazsfad0302</t>
  </si>
  <si>
    <t>10.133.33.232</t>
  </si>
  <si>
    <t>arvwbazsfad1801</t>
  </si>
  <si>
    <t>10.133.33.238</t>
  </si>
  <si>
    <t>arvwbazsfaf1401</t>
  </si>
  <si>
    <t>10.133.32.4</t>
  </si>
  <si>
    <t>arvwbazsfah0701</t>
  </si>
  <si>
    <t>10.133.32.3</t>
  </si>
  <si>
    <t>arvwbazsfah0703</t>
  </si>
  <si>
    <t>10.133.33.228</t>
  </si>
  <si>
    <t>10.133.33.235</t>
  </si>
  <si>
    <t>arvwbazsfam1803</t>
  </si>
  <si>
    <t>10.133.33.237</t>
  </si>
  <si>
    <t>arvwbazsi009001</t>
  </si>
  <si>
    <t>10.133.33.68</t>
  </si>
  <si>
    <t>arvwbazsi009002</t>
  </si>
  <si>
    <t>10.133.33.75</t>
  </si>
  <si>
    <t>arvwbazsi009003</t>
  </si>
  <si>
    <t>10.133.33.77</t>
  </si>
  <si>
    <t>arvwbazsi010001</t>
  </si>
  <si>
    <t>10.133.33.66</t>
  </si>
  <si>
    <t>arvwbazsi010003</t>
  </si>
  <si>
    <t>10.133.33.71</t>
  </si>
  <si>
    <t>arvwcicpd00001</t>
  </si>
  <si>
    <t>10.133.30.2</t>
  </si>
  <si>
    <t>arvwcics00011</t>
  </si>
  <si>
    <t>10.133.30.14</t>
  </si>
  <si>
    <t>10.133.55.208</t>
  </si>
  <si>
    <t>backbone_50_corea</t>
  </si>
  <si>
    <t>10.133.32.138</t>
  </si>
  <si>
    <t>backbone_50_coreb</t>
  </si>
  <si>
    <t>10.133.32.142</t>
  </si>
  <si>
    <t>backbone_56_corea</t>
  </si>
  <si>
    <t>10.133.32.154</t>
  </si>
  <si>
    <t>backbone_56_coreb</t>
  </si>
  <si>
    <t>10.133.32.158</t>
  </si>
  <si>
    <t>backbone_58_corea</t>
  </si>
  <si>
    <t>10.133.32.162</t>
  </si>
  <si>
    <t>backbone_58_coreb</t>
  </si>
  <si>
    <t>10.133.32.166</t>
  </si>
  <si>
    <t>backbone_60_corea</t>
  </si>
  <si>
    <t>10.133.32.170</t>
  </si>
  <si>
    <t>backbone_62_corea</t>
  </si>
  <si>
    <t>10.133.32.178</t>
  </si>
  <si>
    <t>backbone_62_coreb</t>
  </si>
  <si>
    <t>10.133.32.182</t>
  </si>
  <si>
    <t>backbone_64_corea</t>
  </si>
  <si>
    <t>10.133.32.186</t>
  </si>
  <si>
    <t>backbone_64_coreb</t>
  </si>
  <si>
    <t>10.133.32.190</t>
  </si>
  <si>
    <t>backbone_66_coreb</t>
  </si>
  <si>
    <t>10.133.32.198</t>
  </si>
  <si>
    <t>backbone_corea_50</t>
  </si>
  <si>
    <t>10.133.32.137</t>
  </si>
  <si>
    <t>backbone_corea_56</t>
  </si>
  <si>
    <t>10.133.32.153</t>
  </si>
  <si>
    <t>backbone_corea_58</t>
  </si>
  <si>
    <t>10.133.32.161</t>
  </si>
  <si>
    <t>backbone_corea_60</t>
  </si>
  <si>
    <t>10.133.32.169</t>
  </si>
  <si>
    <t>backbone_corea_62</t>
  </si>
  <si>
    <t>10.133.32.177</t>
  </si>
  <si>
    <t>backbone_corea_64</t>
  </si>
  <si>
    <t>10.133.32.185</t>
  </si>
  <si>
    <t>backbone_coreb_50</t>
  </si>
  <si>
    <t>10.133.32.141</t>
  </si>
  <si>
    <t>backbone_coreb_56</t>
  </si>
  <si>
    <t>10.133.32.157</t>
  </si>
  <si>
    <t>backbone_coreb_58</t>
  </si>
  <si>
    <t>10.133.32.165</t>
  </si>
  <si>
    <t>backbone_coreb_62</t>
  </si>
  <si>
    <t>10.133.32.181</t>
  </si>
  <si>
    <t>backbone_coreb_64</t>
  </si>
  <si>
    <t>10.133.32.189</t>
  </si>
  <si>
    <t>Equipos_bia_critical</t>
  </si>
  <si>
    <t>192.168.5.55</t>
  </si>
  <si>
    <t>10.133.54.223</t>
  </si>
  <si>
    <t>10.133.54.224</t>
  </si>
  <si>
    <t>10.133.54.175</t>
  </si>
  <si>
    <t>cba-pac</t>
  </si>
  <si>
    <t>10.133.30.1</t>
  </si>
  <si>
    <t>10.133.50.22</t>
  </si>
  <si>
    <t>10.133.51.2</t>
  </si>
  <si>
    <t>10.133.50.15</t>
  </si>
  <si>
    <t>10.133.51.3</t>
  </si>
  <si>
    <t>10.133.51.1</t>
  </si>
  <si>
    <t>10.133.75.27</t>
  </si>
  <si>
    <t>CTRX_CRITICAL</t>
  </si>
  <si>
    <t>dns-gedasns</t>
  </si>
  <si>
    <t>192.168.2.6</t>
  </si>
  <si>
    <t>DNS_CRITICAL</t>
  </si>
  <si>
    <t>dns-nsgedas</t>
  </si>
  <si>
    <t>192.168.3.6</t>
  </si>
  <si>
    <t>evz_cotelcam</t>
  </si>
  <si>
    <t>10.133.0.67</t>
  </si>
  <si>
    <t>FIS</t>
  </si>
  <si>
    <t>hmc</t>
  </si>
  <si>
    <t>hmc1</t>
  </si>
  <si>
    <t>172.16.1.240</t>
  </si>
  <si>
    <t>hmc2</t>
  </si>
  <si>
    <t>172.16.1.241</t>
  </si>
  <si>
    <t>hmcl59fis2localdomain</t>
  </si>
  <si>
    <t>hmclfis591localdomain</t>
  </si>
  <si>
    <t>internet_app</t>
  </si>
  <si>
    <t>8.8.8.8</t>
  </si>
  <si>
    <t>intranet-br</t>
  </si>
  <si>
    <t>10.135.162.29</t>
  </si>
  <si>
    <t>keys</t>
  </si>
  <si>
    <t>l59fis31p</t>
  </si>
  <si>
    <t>l59fis33p</t>
  </si>
  <si>
    <t>l59fis34p</t>
  </si>
  <si>
    <t>l59fis35p</t>
  </si>
  <si>
    <t>l59fis36p</t>
  </si>
  <si>
    <t>l59fis37p</t>
  </si>
  <si>
    <t>l59fis38p</t>
  </si>
  <si>
    <t>l59fis39p</t>
  </si>
  <si>
    <t>l59fis41p</t>
  </si>
  <si>
    <t>l59fis43p</t>
  </si>
  <si>
    <t>l59fis44p</t>
  </si>
  <si>
    <t>l59fis45p</t>
  </si>
  <si>
    <t>l59fis46p</t>
  </si>
  <si>
    <t>l59fis47p</t>
  </si>
  <si>
    <t>l59fis48p</t>
  </si>
  <si>
    <t>l59fis49p</t>
  </si>
  <si>
    <t>l59hmc1</t>
  </si>
  <si>
    <t>l59hmc2</t>
  </si>
  <si>
    <t>localhost</t>
  </si>
  <si>
    <t>localhostlocaldomain</t>
  </si>
  <si>
    <t>loopback0</t>
  </si>
  <si>
    <t>10.133.0.80</t>
  </si>
  <si>
    <t>MIDDLEWARE_CRITICAL</t>
  </si>
  <si>
    <t>MIDDLEWARE_HIGH</t>
  </si>
  <si>
    <t>Ping</t>
  </si>
  <si>
    <t>Vencimiento del Certificado</t>
  </si>
  <si>
    <t>Disk C</t>
  </si>
  <si>
    <t>SO CPU</t>
  </si>
  <si>
    <t>SO RAM</t>
  </si>
  <si>
    <t>RVS Port 3305</t>
  </si>
  <si>
    <t>Disk D</t>
  </si>
  <si>
    <t>BPMOUT.P.X.TXT</t>
  </si>
  <si>
    <t>Ping IP 10.133.80.246</t>
  </si>
  <si>
    <t>Ping IP 10.133.80.247</t>
  </si>
  <si>
    <t>Disks</t>
  </si>
  <si>
    <t>SP A</t>
  </si>
  <si>
    <t>SP B</t>
  </si>
  <si>
    <t>Port 2</t>
  </si>
  <si>
    <t>Port 3</t>
  </si>
  <si>
    <t>Port 4</t>
  </si>
  <si>
    <t>Port 5</t>
  </si>
  <si>
    <t>Port 6</t>
  </si>
  <si>
    <t>Port 7</t>
  </si>
  <si>
    <t>RVS Process</t>
  </si>
  <si>
    <t>Port 0</t>
  </si>
  <si>
    <t>Port 8</t>
  </si>
  <si>
    <t>ARG.DBS.S0VWAXVWB.GE0089PA ITS0003D r58-r51</t>
  </si>
  <si>
    <t>ARG.DBS.S0VWAXVWB.GE0089TR ITS0004D r58.r51</t>
  </si>
  <si>
    <t>Archivo ARG.DVH.RVS.destino SAP brasil</t>
  </si>
  <si>
    <t>Archivo CIEIG para VH pendientes de envio -VVH.R58R60.CIEIG</t>
  </si>
  <si>
    <t>Archivo CIERT para VH pendientes de envio -VVH.R58R60.CIERT</t>
  </si>
  <si>
    <t>Archivo DESPACHO de Importacion ITS0016D</t>
  </si>
  <si>
    <t>Archivo DESPACHO de Importacion ITS0020D</t>
  </si>
  <si>
    <t>Archivo DTB.KU5R51.RVS.CC00901M.C</t>
  </si>
  <si>
    <t>Archivo DTB.KU5R51.RVS.CC00901M.P</t>
  </si>
  <si>
    <t>Archivo Despachos.txt</t>
  </si>
  <si>
    <t>Archivo EUN.KU5R58.COT.hhmmss</t>
  </si>
  <si>
    <t>Archivo KSL.I38R58.AP012.TXT</t>
  </si>
  <si>
    <t>Archivo KSL.I38R58.AP129.TXT</t>
  </si>
  <si>
    <t>Archivo KSL.I38R58.AP159.TXT</t>
  </si>
  <si>
    <t>Archivo KSL.I38R58.AP305.TXT</t>
  </si>
  <si>
    <t>Archivo KSL.I38R58.PRC64</t>
  </si>
  <si>
    <t>Archivo PERMISO para Exportacion ITS0017D</t>
  </si>
  <si>
    <t>Archivo PERMISO para Exportacion ITS0021D</t>
  </si>
  <si>
    <t>Archivo de Bloqueos para VH pendientes de envio - VVH.S0.CERTINAC.BLO.CIE</t>
  </si>
  <si>
    <t>Archivo de Habilitaciones para VH pendientes de envio - VVH.S0.CERTINAC.HAB.CIE</t>
  </si>
  <si>
    <t>Archivo factura Electronica Exportacion de Autos DTB0001D</t>
  </si>
  <si>
    <t>Archivo factura Electronica Exportacion de Repuestos DET0001D</t>
  </si>
  <si>
    <t>Archivo resultante DESPACHO de Importacion ITS0014D</t>
  </si>
  <si>
    <t>Archivo resultante DESPACHO de Importacion ITS0018D</t>
  </si>
  <si>
    <t>Archivo resultante PERMISO para Exportacion ITS0015D</t>
  </si>
  <si>
    <t>Archivo resultante PERMISO para Exportacion ITS0019D</t>
  </si>
  <si>
    <t>Archivos de AP501 Cabecera Notas de pedido para Importacion DNN0083D</t>
  </si>
  <si>
    <t>Archivos de AP501 Items Notas de pedido para Importacion DNN0084D</t>
  </si>
  <si>
    <t>Archivos de AP501 Precios Notas de pedido para Importacion DNN0085D</t>
  </si>
  <si>
    <t>Aviso de Material en Transito Stock CIC ITS0004D</t>
  </si>
  <si>
    <t>Conocimiento Embarque repuesto ITS0009D</t>
  </si>
  <si>
    <t>Credit files pendientes en noprocesados - W02.BBVA.VWA</t>
  </si>
  <si>
    <t>Credit files pendientes en noprocesados - W03A.BBVA.VWA</t>
  </si>
  <si>
    <t>Credit files pendientes en noprocesados - W03B.BBVA.VWA</t>
  </si>
  <si>
    <t>Credit files pendientes en noprocesados - W05.BBVA.VWA</t>
  </si>
  <si>
    <t>Credit files pendientes en noprocesados - W07.BBVA.VWA</t>
  </si>
  <si>
    <t>Credit files pendientes en noprocesados - W09.BBVA.VWA</t>
  </si>
  <si>
    <t>Credit files pendientes en noprocesados - W10.VWA.BBVA</t>
  </si>
  <si>
    <t>Credit files pendientes en noprocesados - W11.VWA.BBVA</t>
  </si>
  <si>
    <t>Credit files pendientes en noprocesados - WM1.BBVA.VWA</t>
  </si>
  <si>
    <t>DET.R58I38.ARIMEX.VIADES DET0029D r58 - i38</t>
  </si>
  <si>
    <t>DJIM_CARATULA ITS0022D</t>
  </si>
  <si>
    <t>DJIM_ORDEN ITS0023D</t>
  </si>
  <si>
    <t>Datos maestros Materiales UKC0001D</t>
  </si>
  <si>
    <t>Datos maestros Materiales UKC0002D</t>
  </si>
  <si>
    <t>Despacho a Plaza repuesto ITS0008D</t>
  </si>
  <si>
    <t>Estructura BOM para Datos Maestros DBS0032D</t>
  </si>
  <si>
    <t>Facturas VDA Brasil Importacion DBS0773D</t>
  </si>
  <si>
    <t>Facturas VDA Brasil Importacion DBS0774D</t>
  </si>
  <si>
    <t>Facturas VDA Brasil Importacion DBS0775D</t>
  </si>
  <si>
    <t>Facturas VDA Brasil Importacion DBS0776D</t>
  </si>
  <si>
    <t>Facturas VDA Brasil Importacion DBS0777D</t>
  </si>
  <si>
    <t>Facturas VDA Brasil Importacion DBS0778D</t>
  </si>
  <si>
    <t>Facturas de Exportacion de Cajas Sistema 21 ITS0012D</t>
  </si>
  <si>
    <t>Facturas de Exportacion de partes DVK0001D</t>
  </si>
  <si>
    <t>INT.R58I38.W59.a.000058 ITS0011D r58 - i38</t>
  </si>
  <si>
    <t>Import parts invoicing CKD0001D CKD0002D CKD0003D CKD0004D</t>
  </si>
  <si>
    <t>Maestro de Materiales COP0001D</t>
  </si>
  <si>
    <t>Maestro de Materiales COP0002D</t>
  </si>
  <si>
    <t>Numero VH ITS0006D</t>
  </si>
  <si>
    <t>Numero de Permiso de Embarque Exportaciones ITS0005D</t>
  </si>
  <si>
    <t>RVS Files_ \\arvwarpas00006\aftpvw\noprocesados</t>
  </si>
  <si>
    <t>RVS Files_ \\arvwarpas00006\ftp</t>
  </si>
  <si>
    <t>Vendor delivery note ET2000 EDI ET2000Mex DET0059D</t>
  </si>
  <si>
    <t>Vendor invoice ET2000 EDI AUDI ET2000Zub DEB0001D</t>
  </si>
  <si>
    <t>Vendor invoice ET2000 EDI VW ET2000Zub DEA0001D</t>
  </si>
  <si>
    <t>Vendor invoice ET2000 ET2000Mex DET0060D</t>
  </si>
  <si>
    <t>Vendor invoice ET2000 ET2000Seat DET0054D</t>
  </si>
  <si>
    <t>W07.BBVA.VWA.aaaammdd.TXT</t>
  </si>
  <si>
    <t>W10.VWA.BBVA.aaaammdd.TXT</t>
  </si>
  <si>
    <t>W11.VWA.BBVA.aaaammdd.TXT</t>
  </si>
  <si>
    <t>Port 10</t>
  </si>
  <si>
    <t>Port 9</t>
  </si>
  <si>
    <t>Ping IP 10.133.30.115</t>
  </si>
  <si>
    <t>Ping IP 10.133.30.116</t>
  </si>
  <si>
    <t>Array</t>
  </si>
  <si>
    <t>Battery</t>
  </si>
  <si>
    <t>Drive</t>
  </si>
  <si>
    <t>Enclosure</t>
  </si>
  <si>
    <t>Enclosure Canister</t>
  </si>
  <si>
    <t>Enclosure PSU</t>
  </si>
  <si>
    <t>Lun Online</t>
  </si>
  <si>
    <t>Port 1</t>
  </si>
  <si>
    <t>Ping IP 10.133.80.44</t>
  </si>
  <si>
    <t>Ping IP 10.133.80.45</t>
  </si>
  <si>
    <t>ORACLE_HIGH , WINDOWS_HIGH</t>
  </si>
  <si>
    <t>ORACLE_MEDIUM , WINDOWS_HIGH</t>
  </si>
  <si>
    <t>Print Spooler</t>
  </si>
  <si>
    <t>ORACLE_HIGH , Equipos_bia_critical</t>
  </si>
  <si>
    <t>ORACLE_MEDIUM , Equipos_bia_critical</t>
  </si>
  <si>
    <t>DNS Server</t>
  </si>
  <si>
    <t>ORACLE_TESTING , WINDOWS_HIGH</t>
  </si>
  <si>
    <t>admins</t>
  </si>
  <si>
    <t>ORACLE_MEDIUM_MAIL</t>
  </si>
  <si>
    <t>ORACLE_HIGH_MAIL</t>
  </si>
  <si>
    <t>ORACLE_CRITICAL_MAIL</t>
  </si>
  <si>
    <t>ORACLE_OPERACIONES</t>
  </si>
  <si>
    <t>PlanetPress</t>
  </si>
  <si>
    <t>DBA_CRITICAL , WINTEL_CRITICAL</t>
  </si>
  <si>
    <t>DBA_CRITICAL</t>
  </si>
  <si>
    <t>BKP_CRITICAL</t>
  </si>
  <si>
    <t>MIDD_CRITICAL , WINTEL_CRITICAL</t>
  </si>
  <si>
    <t>MIDD_CRITICAL</t>
  </si>
  <si>
    <t>BKP_CRITICAL , WINTEL_CRITICAL</t>
  </si>
  <si>
    <t>ORACLE_TESTING , WINDOWS_NORMAL</t>
  </si>
  <si>
    <t>ORACLE_MEDIUM , WINDOWS_NORMAL</t>
  </si>
  <si>
    <t>ORACLE_HIGH , WINDOWS_NORMAL</t>
  </si>
  <si>
    <t>ORACLE_CRITICAL , WINDOWS_HIGH</t>
  </si>
  <si>
    <t>Ping IP 10.133.80.24</t>
  </si>
  <si>
    <t>ORACLE_HIGH , WINDOWS_CRITICAL</t>
  </si>
  <si>
    <t>ORACLE_LOW , WINDOWS_HIGH</t>
  </si>
  <si>
    <t>ORACLE_QA , WINDOWS_NORMAL</t>
  </si>
  <si>
    <t>ORACLE_CRITICAL , WINDOWS_NORMAL</t>
  </si>
  <si>
    <t>ORACLE_QA , WINDOWS_HIGH</t>
  </si>
  <si>
    <t>BUSINESS CRITICAL</t>
  </si>
  <si>
    <t>RVS_</t>
  </si>
  <si>
    <t>HIGH</t>
  </si>
  <si>
    <t>NORMAL</t>
  </si>
  <si>
    <t>LOW</t>
  </si>
  <si>
    <t>FIS_</t>
  </si>
  <si>
    <t>LDA_</t>
  </si>
  <si>
    <t>SECURITY OPERATION_</t>
  </si>
  <si>
    <t>NETWORK SECURITY_</t>
  </si>
  <si>
    <t>NETWORK_</t>
  </si>
  <si>
    <t>OPERATION_</t>
  </si>
  <si>
    <t>WINTEL_</t>
  </si>
  <si>
    <t>AD_</t>
  </si>
  <si>
    <t>MESSAGING_</t>
  </si>
  <si>
    <t>BKP_</t>
  </si>
  <si>
    <t>FACILITIES_</t>
  </si>
  <si>
    <t>SOPORTE DBA_</t>
  </si>
  <si>
    <t>UNIX_</t>
  </si>
  <si>
    <t>MIDDLEWARE_</t>
  </si>
  <si>
    <t>CITRIX_</t>
  </si>
  <si>
    <t>STORAGE_</t>
  </si>
  <si>
    <t>RVS_BUSINESS CRITICAL</t>
  </si>
  <si>
    <t>NETWORK_BUSINESS CRITICAL</t>
  </si>
  <si>
    <t>AD_BUSINESS CRITICAL</t>
  </si>
  <si>
    <t>MESSAGING_BUSINESS CRITICAL</t>
  </si>
  <si>
    <t>BKP_BUSINESS CRITICAL</t>
  </si>
  <si>
    <t>FACILITIES_BUSINESS CRITICAL</t>
  </si>
  <si>
    <t>MIDDLEWARE_BUSINESS CRITICAL</t>
  </si>
  <si>
    <t>STORAGE_BUSINESS CRITICAL</t>
  </si>
  <si>
    <t>NETWORK COR_</t>
  </si>
  <si>
    <t>NETWORK COR_BUSINESS CRITICAL</t>
  </si>
  <si>
    <t>NETWORK COR_HIGH</t>
  </si>
  <si>
    <t>FIS_BUSINESS CRITICAL</t>
  </si>
  <si>
    <t>OS2 ROHER_</t>
  </si>
  <si>
    <t>STORAGE_HIGH</t>
  </si>
  <si>
    <t>NETWORK_LOW</t>
  </si>
  <si>
    <t>OPERATION_BUSINESS CRITICAL</t>
  </si>
  <si>
    <t>FACILITIES_HIGH</t>
  </si>
  <si>
    <t>BKP_HIGH</t>
  </si>
  <si>
    <t>FIS_HIGH</t>
  </si>
  <si>
    <t>FIS_LOW</t>
  </si>
  <si>
    <t>OPERATION_HIGH</t>
  </si>
  <si>
    <t>FACILITIES_LOW</t>
  </si>
  <si>
    <t>CITRIX_BUSINESS CRITICAL</t>
  </si>
  <si>
    <t>STORAGE_LOW</t>
  </si>
  <si>
    <t>OS2 FIS_HIGH</t>
  </si>
  <si>
    <t>OPS Network Support VWA - Pacheco</t>
  </si>
  <si>
    <t>OPS Active Directory Support Argentina</t>
  </si>
  <si>
    <t>OPS Antivirus Patch Support Argentina</t>
  </si>
  <si>
    <t>OPS Backup Restore Support Argentina</t>
  </si>
  <si>
    <t>OPS Data Base Administration Support Argentina</t>
  </si>
  <si>
    <t>OPS Data Center Support VWA - Cordoba</t>
  </si>
  <si>
    <t>OPS Data Center Support VWA - Pacheco</t>
  </si>
  <si>
    <t>OPS Exchange Support Argentina</t>
  </si>
  <si>
    <t>OPS Facility Management Support VWA - Cordoba</t>
  </si>
  <si>
    <t>OPS Facility Management Support VWA - Pacheco</t>
  </si>
  <si>
    <t>OPS Fixed Telephony Support Argentina</t>
  </si>
  <si>
    <t>OPS Middleware Support Argentina</t>
  </si>
  <si>
    <t>OPS Network Security Support Argentina</t>
  </si>
  <si>
    <t>OPS Security Support Argentina</t>
  </si>
  <si>
    <t>OPS Unix Support Argentina</t>
  </si>
  <si>
    <t>OPS Wintel Support Argentina</t>
  </si>
  <si>
    <t>LINUX_BUSINESS CRITICAL</t>
  </si>
  <si>
    <t>LINUX_LOW</t>
  </si>
  <si>
    <t>ORACLE_BUSINESS CRITICAL</t>
  </si>
  <si>
    <t>MIDDLEWARE_MEDIUM</t>
  </si>
  <si>
    <t>LINUX_MEDIUM</t>
  </si>
  <si>
    <t>NETWORK_MEDIUM</t>
  </si>
  <si>
    <t>FIS_MEDIUM</t>
  </si>
  <si>
    <t>10.133.30.110</t>
  </si>
  <si>
    <t>10.133.123.144</t>
  </si>
  <si>
    <t>10.133.134.100</t>
  </si>
  <si>
    <t>10.133.134.101</t>
  </si>
  <si>
    <t>10.133.134.102</t>
  </si>
  <si>
    <t>10.133.134.103</t>
  </si>
  <si>
    <t>10.133.134.104</t>
  </si>
  <si>
    <t>10.133.134.105</t>
  </si>
  <si>
    <t>10.133.134.106</t>
  </si>
  <si>
    <t>10.133.134.107</t>
  </si>
  <si>
    <t>10.133.134.108</t>
  </si>
  <si>
    <t>10.133.134.109</t>
  </si>
  <si>
    <t>10.133.134.110</t>
  </si>
  <si>
    <t>10.133.134.111</t>
  </si>
  <si>
    <t>10.133.134.112</t>
  </si>
  <si>
    <t>10.133.134.113</t>
  </si>
  <si>
    <t>10.133.134.114</t>
  </si>
  <si>
    <t>10.133.119.130</t>
  </si>
  <si>
    <t>10.133.119.131</t>
  </si>
  <si>
    <t>10.133.119.138</t>
  </si>
  <si>
    <t>vwarpaza0161</t>
  </si>
  <si>
    <t>10.133.13.253</t>
  </si>
  <si>
    <t>WINTEL_LOW</t>
  </si>
  <si>
    <t>WINTEL_MEDIUM</t>
  </si>
  <si>
    <t>192.168.5.232</t>
  </si>
  <si>
    <t>10.133.54.239</t>
  </si>
  <si>
    <t>WINTEL_HIGH</t>
  </si>
  <si>
    <t>10.133.54.80</t>
  </si>
  <si>
    <t>10.133.54.107</t>
  </si>
  <si>
    <t>10.133.54.108</t>
  </si>
  <si>
    <t>10.133.55.80</t>
  </si>
  <si>
    <t>10.133.54.64</t>
  </si>
  <si>
    <t>192.168.2.110</t>
  </si>
  <si>
    <t>10.133.55.179</t>
  </si>
  <si>
    <t>10.133.55.158</t>
  </si>
  <si>
    <t>WINTEL_BUSINESS CRITICAL</t>
  </si>
  <si>
    <t>So RAM</t>
  </si>
  <si>
    <t>So Uptime</t>
  </si>
  <si>
    <t>So Disk F - BBDD</t>
  </si>
  <si>
    <t>192.168.2.109</t>
  </si>
  <si>
    <t>So CPU</t>
  </si>
  <si>
    <t>10.133.80.234</t>
  </si>
  <si>
    <t>STO_VWARPADDLDR407234</t>
  </si>
  <si>
    <t>STO_VWARCODDLDR00111</t>
  </si>
  <si>
    <t>10.133.80.23</t>
  </si>
  <si>
    <t>STO_VWARPADDLDR102020</t>
  </si>
  <si>
    <t>STO_VWARPADDLDR210044</t>
  </si>
  <si>
    <t>STO_VWARPADDLDR302246</t>
  </si>
  <si>
    <t>10.133.7.169</t>
  </si>
  <si>
    <t>ap_r9_columna1_73</t>
  </si>
  <si>
    <t>ap_r9_columna2_174</t>
  </si>
  <si>
    <t>10.133.7.170</t>
  </si>
  <si>
    <t>10.133.7.171</t>
  </si>
  <si>
    <t>ap_r9_columna4_175</t>
  </si>
  <si>
    <t>vwarpasvtorque4</t>
  </si>
  <si>
    <t>AMS Servicio SERVICEMIX6</t>
  </si>
  <si>
    <t>So Antivirus Services</t>
  </si>
  <si>
    <t>AMS_LOW</t>
  </si>
  <si>
    <t>10.133.80.123</t>
  </si>
  <si>
    <t>Ping IP 10.133.80.124</t>
  </si>
  <si>
    <t>Ping IP 10.133.80.125</t>
  </si>
  <si>
    <t>STO_VWARPADDLDR110123</t>
  </si>
  <si>
    <t>STO_VWARPADDLDR205104</t>
  </si>
  <si>
    <t>10.133.80.104</t>
  </si>
  <si>
    <t>Ping IP 10.133.80.104</t>
  </si>
  <si>
    <t>Ping IP 10.133.80.105</t>
  </si>
  <si>
    <t>Service</t>
  </si>
  <si>
    <t>Server</t>
  </si>
  <si>
    <t>10.133.86.8</t>
  </si>
  <si>
    <t>vwarbazs0146</t>
  </si>
  <si>
    <t>10.133.80.245</t>
  </si>
  <si>
    <t>10.133.80.244</t>
  </si>
  <si>
    <t>Ping IP 10.133.80.244</t>
  </si>
  <si>
    <t>Ping IP 10.133.80.245</t>
  </si>
  <si>
    <t>10.133.112.9</t>
  </si>
  <si>
    <t>vwarbazs0138</t>
  </si>
  <si>
    <t>10.133.112.12</t>
  </si>
  <si>
    <t>192.168.2.12</t>
  </si>
  <si>
    <t>So DNS Services</t>
  </si>
  <si>
    <t>ns2.vw.com.ar</t>
  </si>
  <si>
    <t>192.168.3.12</t>
  </si>
  <si>
    <t>ns1.vw.com.ar</t>
  </si>
  <si>
    <t>Servicio DHCP y DNS Server</t>
  </si>
  <si>
    <t>Ping IP 10.133.80.25</t>
  </si>
  <si>
    <t>192.168.5.62</t>
  </si>
  <si>
    <t>SEGURIDAD_INFORMATICA_BUSINESS CRITICAL</t>
  </si>
  <si>
    <t>172.16.0.44</t>
  </si>
  <si>
    <t>Netsec - Service filtro-compliance.pl</t>
  </si>
  <si>
    <t>Netsec - Service filtro-externos.pl</t>
  </si>
  <si>
    <t>Netsec - Service syslog-ng</t>
  </si>
  <si>
    <t>SECURITY_OPERATIONS_MEDIUM</t>
  </si>
  <si>
    <t>So Disk</t>
  </si>
  <si>
    <t>So Swap</t>
  </si>
  <si>
    <t>VMware Inventory Service</t>
  </si>
  <si>
    <t>VMware SSO</t>
  </si>
  <si>
    <t>VMware vmtoolsd</t>
  </si>
  <si>
    <t>VMware vpxd</t>
  </si>
  <si>
    <t>vwarpasvsapt1</t>
  </si>
  <si>
    <t>192.168.5.43</t>
  </si>
  <si>
    <t>vwarpasvsdbt1</t>
  </si>
  <si>
    <t>10.133.8.36</t>
  </si>
  <si>
    <t>Check logs firewall critical</t>
  </si>
  <si>
    <t>192.168.3.23</t>
  </si>
  <si>
    <t>TSM Client Scheduler</t>
  </si>
  <si>
    <t>10.133.8.34</t>
  </si>
  <si>
    <t>vwarpasvrdfs2</t>
  </si>
  <si>
    <t>10.133.138.35</t>
  </si>
  <si>
    <t>10.133.54.87</t>
  </si>
  <si>
    <t>10.133.54.147</t>
  </si>
  <si>
    <t>So Disk F - BACKUPS</t>
  </si>
  <si>
    <t>BKP_LOW</t>
  </si>
  <si>
    <t>10.133.54.146</t>
  </si>
  <si>
    <t>10.133.80.116</t>
  </si>
  <si>
    <t>vwarcipfe00002</t>
  </si>
  <si>
    <t>vwarcipfe00001</t>
  </si>
  <si>
    <t>10.133.80.114</t>
  </si>
  <si>
    <t>10.133.136.21</t>
  </si>
  <si>
    <t>vwarcicfe00001</t>
  </si>
  <si>
    <t>vwsapasstauth03</t>
  </si>
  <si>
    <t>10.133.54.117</t>
  </si>
  <si>
    <t>10.133.138.31</t>
  </si>
  <si>
    <t>VWSACOSD01</t>
  </si>
  <si>
    <t>192.168.21.37</t>
  </si>
  <si>
    <t>vwarpasvptif1</t>
  </si>
  <si>
    <t>192.168.21.36</t>
  </si>
  <si>
    <t>vwarpasvqati1</t>
  </si>
  <si>
    <t>10.133.8.37</t>
  </si>
  <si>
    <t>So Disk F - Instalacion-Soft</t>
  </si>
  <si>
    <t>vwarpasvdev01</t>
  </si>
  <si>
    <t>Check_io_read</t>
  </si>
  <si>
    <t>Check_io_write</t>
  </si>
  <si>
    <t>Cpu</t>
  </si>
  <si>
    <t>Estado General</t>
  </si>
  <si>
    <t>Maquinas Virtuales</t>
  </si>
  <si>
    <t>Memory</t>
  </si>
  <si>
    <t>Network interfaces</t>
  </si>
  <si>
    <t>AMS Mainframe Support Argentina_HIGH</t>
  </si>
  <si>
    <t>10.133.7.167</t>
  </si>
  <si>
    <t>vwarpaza0032</t>
  </si>
  <si>
    <t>vwarpaza0001</t>
  </si>
  <si>
    <t>vwarpaza0002</t>
  </si>
  <si>
    <t>vwarpaza0003</t>
  </si>
  <si>
    <t>vwarpaza0004</t>
  </si>
  <si>
    <t>vwarpaza0005</t>
  </si>
  <si>
    <t>vwarpaza0006</t>
  </si>
  <si>
    <t>vwarpaza0007</t>
  </si>
  <si>
    <t>vwarpaza0008</t>
  </si>
  <si>
    <t>vwarpaza0009</t>
  </si>
  <si>
    <t>vwarpaza0010</t>
  </si>
  <si>
    <t>vwarpaza0011</t>
  </si>
  <si>
    <t>vwarpaza0012</t>
  </si>
  <si>
    <t>vwarpaza0013</t>
  </si>
  <si>
    <t>vwarpaza0014</t>
  </si>
  <si>
    <t>vwarpaza0015</t>
  </si>
  <si>
    <t>vwarpaza0016</t>
  </si>
  <si>
    <t>vwarpaza0017</t>
  </si>
  <si>
    <t>vwarpaza0018</t>
  </si>
  <si>
    <t>vwarpaza0019</t>
  </si>
  <si>
    <t>vwarpaza0020</t>
  </si>
  <si>
    <t>vwarpaza0021</t>
  </si>
  <si>
    <t>vwarpaza0022</t>
  </si>
  <si>
    <t>vwarpaza0023</t>
  </si>
  <si>
    <t>vwarpaza0024</t>
  </si>
  <si>
    <t>vwarpaza0025</t>
  </si>
  <si>
    <t>vwarpaza0026</t>
  </si>
  <si>
    <t>vwarpaza0027</t>
  </si>
  <si>
    <t>vwarpaza0028</t>
  </si>
  <si>
    <t>vwarpaza0029</t>
  </si>
  <si>
    <t>vwarpaza0030</t>
  </si>
  <si>
    <t>vwarpaza0031</t>
  </si>
  <si>
    <t>10.133.7.136</t>
  </si>
  <si>
    <t>10.133.7.137</t>
  </si>
  <si>
    <t>10.133.7.138</t>
  </si>
  <si>
    <t>10.133.7.139</t>
  </si>
  <si>
    <t>10.133.7.140</t>
  </si>
  <si>
    <t>10.133.7.141</t>
  </si>
  <si>
    <t>10.133.7.142</t>
  </si>
  <si>
    <t>10.133.7.143</t>
  </si>
  <si>
    <t>10.133.7.144</t>
  </si>
  <si>
    <t>10.133.7.145</t>
  </si>
  <si>
    <t>10.133.7.146</t>
  </si>
  <si>
    <t>10.133.7.147</t>
  </si>
  <si>
    <t>10.133.7.148</t>
  </si>
  <si>
    <t>10.133.7.149</t>
  </si>
  <si>
    <t>10.133.7.150</t>
  </si>
  <si>
    <t>10.133.7.151</t>
  </si>
  <si>
    <t>10.133.7.152</t>
  </si>
  <si>
    <t>10.133.7.153</t>
  </si>
  <si>
    <t>10.133.7.154</t>
  </si>
  <si>
    <t>10.133.7.155</t>
  </si>
  <si>
    <t>10.133.7.156</t>
  </si>
  <si>
    <t>10.133.7.157</t>
  </si>
  <si>
    <t>10.133.7.158</t>
  </si>
  <si>
    <t>10.133.7.159</t>
  </si>
  <si>
    <t>10.133.7.160</t>
  </si>
  <si>
    <t>10.133.7.161</t>
  </si>
  <si>
    <t>10.133.7.162</t>
  </si>
  <si>
    <t>10.133.7.163</t>
  </si>
  <si>
    <t>10.133.7.164</t>
  </si>
  <si>
    <t>10.133.7.165</t>
  </si>
  <si>
    <t>10.133.7.166</t>
  </si>
  <si>
    <t>10.133.8.45</t>
  </si>
  <si>
    <t>10.133.8.46</t>
  </si>
  <si>
    <t>10.133.8.38</t>
  </si>
  <si>
    <t>Ping IP 10.133.80.230</t>
  </si>
  <si>
    <t>Ping IP 10.133.80.231</t>
  </si>
  <si>
    <t>STO_VWARPADDLDR202228</t>
  </si>
  <si>
    <t>10.133.80.228</t>
  </si>
  <si>
    <t>vhprod</t>
  </si>
  <si>
    <t>AMS NON SAP Support_HIGH</t>
  </si>
  <si>
    <t>vwarbazuups001</t>
  </si>
  <si>
    <t>10.133.13.21</t>
  </si>
  <si>
    <t>vwarbazuups002</t>
  </si>
  <si>
    <t>10.133.13.22</t>
  </si>
  <si>
    <t>vwarbazuups101</t>
  </si>
  <si>
    <t>10.133.96.21</t>
  </si>
  <si>
    <t>vwarbazuups102</t>
  </si>
  <si>
    <t>10.133.96.22</t>
  </si>
  <si>
    <t>vwarbazuups105</t>
  </si>
  <si>
    <t>10.133.96.25</t>
  </si>
  <si>
    <t>10.133.112.21</t>
  </si>
  <si>
    <t>vwarbazuups203</t>
  </si>
  <si>
    <t>10.133.112.22</t>
  </si>
  <si>
    <t>vwarbazuups204</t>
  </si>
  <si>
    <t>10.133.114.21</t>
  </si>
  <si>
    <t>vwarbazuups301</t>
  </si>
  <si>
    <t>10.133.90.22</t>
  </si>
  <si>
    <t>vwarbazuups302</t>
  </si>
  <si>
    <t>10.133.88.21</t>
  </si>
  <si>
    <t>vwarbazuups303</t>
  </si>
  <si>
    <t>10.133.88.22</t>
  </si>
  <si>
    <t>vwarbazuups304</t>
  </si>
  <si>
    <t>10.133.88.23</t>
  </si>
  <si>
    <t>vwarbazuups305</t>
  </si>
  <si>
    <t>10.133.88.24</t>
  </si>
  <si>
    <t>vwarbazuups306</t>
  </si>
  <si>
    <t>10.133.88.25</t>
  </si>
  <si>
    <t>vwarbazuups308</t>
  </si>
  <si>
    <t>10.133.90.21</t>
  </si>
  <si>
    <t>vwarbazuups309</t>
  </si>
  <si>
    <t>10.133.90.23</t>
  </si>
  <si>
    <t>vwarbazuups310</t>
  </si>
  <si>
    <t>10.133.76.35</t>
  </si>
  <si>
    <t>10.133.98.24</t>
  </si>
  <si>
    <t>vwarbazuups501</t>
  </si>
  <si>
    <t>10.133.70.21</t>
  </si>
  <si>
    <t>vwarbazuups502</t>
  </si>
  <si>
    <t>10.133.70.22</t>
  </si>
  <si>
    <t>vwarbazuups503</t>
  </si>
  <si>
    <t>10.133.70.23</t>
  </si>
  <si>
    <t>vwarbazuups504</t>
  </si>
  <si>
    <t>10.133.70.24</t>
  </si>
  <si>
    <t>vwarbazuups507</t>
  </si>
  <si>
    <t>10.133.70.27</t>
  </si>
  <si>
    <t>vwarcozuups102</t>
  </si>
  <si>
    <t>10.133.145.16</t>
  </si>
  <si>
    <t>vwarcozuups201</t>
  </si>
  <si>
    <t>10.133.148.16</t>
  </si>
  <si>
    <t>vwarcozuups202</t>
  </si>
  <si>
    <t>10.133.148.17</t>
  </si>
  <si>
    <t>vwarcozuups203</t>
  </si>
  <si>
    <t>10.133.150.16</t>
  </si>
  <si>
    <t>vwarcozuups204</t>
  </si>
  <si>
    <t>10.133.150.17</t>
  </si>
  <si>
    <t>vwarcozuups301</t>
  </si>
  <si>
    <t>10.133.152.16</t>
  </si>
  <si>
    <t>vwarcozuups302</t>
  </si>
  <si>
    <t>10.133.152.17</t>
  </si>
  <si>
    <t>vwarcozuups303</t>
  </si>
  <si>
    <t>10.133.154.17</t>
  </si>
  <si>
    <t>vwarcozuups304</t>
  </si>
  <si>
    <t>10.133.155.16</t>
  </si>
  <si>
    <t>vwarcozuups305</t>
  </si>
  <si>
    <t>10.133.153.16</t>
  </si>
  <si>
    <t>vwarcozuups306</t>
  </si>
  <si>
    <t>10.133.154.16</t>
  </si>
  <si>
    <t>vwarcozuups307</t>
  </si>
  <si>
    <t>10.133.155.17</t>
  </si>
  <si>
    <t>vwarcozuups308</t>
  </si>
  <si>
    <t>10.133.153.17</t>
  </si>
  <si>
    <t>vwarcozuups401</t>
  </si>
  <si>
    <t>10.133.149.16</t>
  </si>
  <si>
    <t>10.133.50.19</t>
  </si>
  <si>
    <t>192.168.65.83</t>
  </si>
  <si>
    <t>Ups Status</t>
  </si>
  <si>
    <t>10.133.80.126</t>
  </si>
  <si>
    <t>10.133.80.127</t>
  </si>
  <si>
    <t>SWS_VWAPAZCPR902244</t>
  </si>
  <si>
    <t>SWS_VWAPAZCPR902245</t>
  </si>
  <si>
    <t>192.168.5.59</t>
  </si>
  <si>
    <t>Share_Law</t>
  </si>
  <si>
    <t>Check_Interflex_6040_App_WEB</t>
  </si>
  <si>
    <t>10.133.8.49</t>
  </si>
  <si>
    <t>10.133.80.130</t>
  </si>
  <si>
    <t>Ping IP 10.133.80.130</t>
  </si>
  <si>
    <t>Ping IP 10.133.80.131</t>
  </si>
  <si>
    <t>Datastores</t>
  </si>
  <si>
    <t>172.16.0.4</t>
  </si>
  <si>
    <t>172.16.0.5</t>
  </si>
  <si>
    <t>172.16.0.67</t>
  </si>
  <si>
    <t>172.16.0.69</t>
  </si>
  <si>
    <t>172.16.0.70</t>
  </si>
  <si>
    <t>172.16.0.71</t>
  </si>
  <si>
    <t>172.16.0.73</t>
  </si>
  <si>
    <t>172.16.0.74</t>
  </si>
  <si>
    <t>AMS_BUSINESS CRITICAL</t>
  </si>
  <si>
    <t>172.16.0.78</t>
  </si>
  <si>
    <t>172.16.0.79</t>
  </si>
  <si>
    <t>172.16.0.80</t>
  </si>
  <si>
    <t>172.16.0.81</t>
  </si>
  <si>
    <t>172.16.0.82</t>
  </si>
  <si>
    <t>172.16.0.83</t>
  </si>
  <si>
    <t>172.16.0.84</t>
  </si>
  <si>
    <t>172.16.0.87</t>
  </si>
  <si>
    <t>172.16.0.88</t>
  </si>
  <si>
    <t>172.16.0.89</t>
  </si>
  <si>
    <t>172.16.0.95</t>
  </si>
  <si>
    <t>172.16.0.96</t>
  </si>
  <si>
    <t>10.133.55.198</t>
  </si>
  <si>
    <t>10.133.30.153</t>
  </si>
  <si>
    <t>Syslog Agent</t>
  </si>
  <si>
    <t>So DHCP SERVER</t>
  </si>
  <si>
    <t>10.133.55.197</t>
  </si>
  <si>
    <t>10.133.30.154</t>
  </si>
  <si>
    <t>10.133.8.57</t>
  </si>
  <si>
    <t>AMS Check_dir_arch_backup_pluma</t>
  </si>
  <si>
    <t>So Disk G Backup</t>
  </si>
  <si>
    <t>VWARPASVCTX03</t>
  </si>
  <si>
    <t>VWARPASVCTX04</t>
  </si>
  <si>
    <t>VWARPASVCTX05</t>
  </si>
  <si>
    <t>VWARPASVCTX06</t>
  </si>
  <si>
    <t>VWARPASVCTX07</t>
  </si>
  <si>
    <t>VWARPASVCTX08</t>
  </si>
  <si>
    <t>VWARPASVCTX09</t>
  </si>
  <si>
    <t>VWARPASVCTX10</t>
  </si>
  <si>
    <t>VWARPASVCTX11</t>
  </si>
  <si>
    <t>VWARPASVCTX12</t>
  </si>
  <si>
    <t>VWARPASVCTX13</t>
  </si>
  <si>
    <t>VWARPASVCTX14</t>
  </si>
  <si>
    <t>VWARPASVCTX15</t>
  </si>
  <si>
    <t>VWARPASVCTX16</t>
  </si>
  <si>
    <t>VWARPASVCTX17</t>
  </si>
  <si>
    <t>VWARPASVCTX18</t>
  </si>
  <si>
    <t>VWARPASVCTX19</t>
  </si>
  <si>
    <t>VWARPASVCTX20</t>
  </si>
  <si>
    <t>192.168.5.75</t>
  </si>
  <si>
    <t>192.168.5.76</t>
  </si>
  <si>
    <t>192.168.5.77</t>
  </si>
  <si>
    <t>192.168.5.78</t>
  </si>
  <si>
    <t>192.168.5.79</t>
  </si>
  <si>
    <t>192.168.5.80</t>
  </si>
  <si>
    <t>192.168.5.81</t>
  </si>
  <si>
    <t>192.168.5.82</t>
  </si>
  <si>
    <t>192.168.5.83</t>
  </si>
  <si>
    <t>192.168.5.84</t>
  </si>
  <si>
    <t>192.168.5.85</t>
  </si>
  <si>
    <t>192.168.5.86</t>
  </si>
  <si>
    <t>192.168.5.87</t>
  </si>
  <si>
    <t>192.168.5.88</t>
  </si>
  <si>
    <t>192.168.5.89</t>
  </si>
  <si>
    <t>192.168.5.90</t>
  </si>
  <si>
    <t>192.168.5.91</t>
  </si>
  <si>
    <t>192.168.5.92</t>
  </si>
  <si>
    <t>VWARPASVCTX21</t>
  </si>
  <si>
    <t>VWARPASVCTX22</t>
  </si>
  <si>
    <t>VWARPASVCTX23</t>
  </si>
  <si>
    <t>192.168.5.105</t>
  </si>
  <si>
    <t>192.168.5.106</t>
  </si>
  <si>
    <t>192.168.5.107</t>
  </si>
  <si>
    <t>VWARBAZS0648-ZP9</t>
  </si>
  <si>
    <t>172.16.0.108</t>
  </si>
  <si>
    <t>VWARPASVKMS01</t>
  </si>
  <si>
    <t>10.133.55.199</t>
  </si>
  <si>
    <t>192.168.5.94</t>
  </si>
  <si>
    <t>10.133.8.58</t>
  </si>
  <si>
    <t>VWARPASVITSDD</t>
  </si>
  <si>
    <t>10.133.8.59</t>
  </si>
  <si>
    <t>VWARPASVITSDA</t>
  </si>
  <si>
    <t>MIDDLEWARE_LOW</t>
  </si>
  <si>
    <t>192.168.0.43</t>
  </si>
  <si>
    <t>192.168.9.62</t>
  </si>
  <si>
    <t>IISADMIN</t>
  </si>
  <si>
    <t>CitrixAnalytics</t>
  </si>
  <si>
    <t>CitrixAppLibrary</t>
  </si>
  <si>
    <t>CitrixBrokerService</t>
  </si>
  <si>
    <t>CitrixConfigurationLogging</t>
  </si>
  <si>
    <t>CitrixConfigurationService</t>
  </si>
  <si>
    <t>CitrixDelegatedAdmin</t>
  </si>
  <si>
    <t>CitrixEnvTest</t>
  </si>
  <si>
    <t>CitrixHostService</t>
  </si>
  <si>
    <t>CitrixMachineCreationService</t>
  </si>
  <si>
    <t>CitrixMonitor</t>
  </si>
  <si>
    <t>CitrixOrchestration</t>
  </si>
  <si>
    <t>CitrixPrivilegedService</t>
  </si>
  <si>
    <t>CitrixStorefront</t>
  </si>
  <si>
    <t>CitrixTelemetryService</t>
  </si>
  <si>
    <t>CitrixTrust</t>
  </si>
  <si>
    <t>CitrixWebServicesforLicensing</t>
  </si>
  <si>
    <t>Citrix Licensing</t>
  </si>
  <si>
    <t>CitrixADIdentityService</t>
  </si>
  <si>
    <t>TermServLicensing</t>
  </si>
  <si>
    <t>TermService</t>
  </si>
  <si>
    <t>SQLWriter</t>
  </si>
  <si>
    <t>UmRdpService</t>
  </si>
  <si>
    <t>10.133.8.63</t>
  </si>
  <si>
    <t>192.168.3.27</t>
  </si>
  <si>
    <t>10.133.49.90</t>
  </si>
  <si>
    <t>10.133.49.92</t>
  </si>
  <si>
    <t>10.133.49.93</t>
  </si>
  <si>
    <t>10.133.49.94</t>
  </si>
  <si>
    <t>10.133.49.96</t>
  </si>
  <si>
    <t>10.133.70.32</t>
  </si>
  <si>
    <t>10.133.70.33</t>
  </si>
  <si>
    <t>10.133.138.43</t>
  </si>
  <si>
    <t>10.133.138.41</t>
  </si>
  <si>
    <t>10.133.138.44</t>
  </si>
  <si>
    <t>10.133.138.42</t>
  </si>
  <si>
    <t>Ping IP 10.133.80.21</t>
  </si>
  <si>
    <t>AMS NON SAP Support Argentina</t>
  </si>
  <si>
    <t>AMS</t>
  </si>
  <si>
    <t>VWARPASVITSQA</t>
  </si>
  <si>
    <t>10.133.8.64</t>
  </si>
  <si>
    <t>Check rvsEVO files inbox</t>
  </si>
  <si>
    <t>10.133.8.65</t>
  </si>
  <si>
    <t>VWARPASVITSQD</t>
  </si>
  <si>
    <t>10.133.7.74</t>
  </si>
  <si>
    <t>Playa_OK</t>
  </si>
  <si>
    <t>172.16.0.113</t>
  </si>
  <si>
    <t>VWARBAZS0652-CROOM</t>
  </si>
  <si>
    <t>172.16.0.8</t>
  </si>
  <si>
    <t>VWARBAZS0507</t>
  </si>
  <si>
    <t>VWARBAZS0651-CROOM</t>
  </si>
  <si>
    <t>172.16.0.112</t>
  </si>
  <si>
    <t>VWARBAZS0506</t>
  </si>
  <si>
    <t>172.16.0.7</t>
  </si>
  <si>
    <t>10.133.114.8</t>
  </si>
  <si>
    <t>VWARBAZS0141</t>
  </si>
  <si>
    <t>10.133.112.11</t>
  </si>
  <si>
    <t>VWARBAZS0140</t>
  </si>
  <si>
    <t>10.133.114.9</t>
  </si>
  <si>
    <t>VWARBAZS0142</t>
  </si>
  <si>
    <t>10.133.114.10</t>
  </si>
  <si>
    <t>VWARBAZS0143</t>
  </si>
  <si>
    <t>VWARBAZS0126-B11</t>
  </si>
  <si>
    <t>10.133.70.12</t>
  </si>
  <si>
    <t>VWARBAZS0129-E10</t>
  </si>
  <si>
    <t>10.133.70.13</t>
  </si>
  <si>
    <t>VWARPAZA0176_ET2000</t>
  </si>
  <si>
    <t>10.133.7.200</t>
  </si>
  <si>
    <t>VWARPAZA0177_ET2000</t>
  </si>
  <si>
    <t>10.133.7.201</t>
  </si>
  <si>
    <t>VWARPAZA0178_ET2000</t>
  </si>
  <si>
    <t>10.133.7.202</t>
  </si>
  <si>
    <t>DDBB MS SQL Server</t>
  </si>
  <si>
    <t>DDBB SQL Server Agent</t>
  </si>
  <si>
    <t>192.168.9.61</t>
  </si>
  <si>
    <t>192.168.5.95</t>
  </si>
  <si>
    <t>Citrix URL Token</t>
  </si>
  <si>
    <t>Citrix SDX [VWARPANSSDXN01]</t>
  </si>
  <si>
    <t>Citrix SDX [VWARPANSSDXN02]</t>
  </si>
  <si>
    <t>Citrix VPX</t>
  </si>
  <si>
    <t>VWARBAZS0657-A-1</t>
  </si>
  <si>
    <t>172.16.0.118</t>
  </si>
  <si>
    <t>SWS_VWARPAZCPR901151</t>
  </si>
  <si>
    <t>10.133.80.151</t>
  </si>
  <si>
    <t>SWS_VWARPAZCPR901150</t>
  </si>
  <si>
    <t>10.133.80.150</t>
  </si>
  <si>
    <t>VWARPAZA0197</t>
  </si>
  <si>
    <t>10.133.7.76</t>
  </si>
  <si>
    <t>VWARPAZA0203</t>
  </si>
  <si>
    <t>10.133.7.82</t>
  </si>
  <si>
    <t>VWARPASVTMKQA</t>
  </si>
  <si>
    <t>Disk E - App Home -</t>
  </si>
  <si>
    <t>So Backup</t>
  </si>
  <si>
    <t>BKP_MEDIUM</t>
  </si>
  <si>
    <t>10.133.70.59</t>
  </si>
  <si>
    <t>VWARPASVWEBQ5</t>
  </si>
  <si>
    <t>192.168.5.99</t>
  </si>
  <si>
    <t>VWARPASVWEBP3</t>
  </si>
  <si>
    <t>192.168.3.28</t>
  </si>
  <si>
    <t>192.168.5.98</t>
  </si>
  <si>
    <t>VWARPASVWEBP5</t>
  </si>
  <si>
    <t>VWARPASVWEBQ3</t>
  </si>
  <si>
    <t>192.168.3.29</t>
  </si>
  <si>
    <t>10.133.114.22</t>
  </si>
  <si>
    <t>10.133.114.23</t>
  </si>
  <si>
    <t>10.133.112.23</t>
  </si>
  <si>
    <t>Afectacion en Rack de planta Pacheco</t>
  </si>
  <si>
    <t>vwarbazuups202</t>
  </si>
  <si>
    <t>AMS_HIGH</t>
  </si>
  <si>
    <t>Etiquetas de fila</t>
  </si>
  <si>
    <t>(en blanco)</t>
  </si>
  <si>
    <t>Total general</t>
  </si>
  <si>
    <t>Cuenta de IMPACTO</t>
  </si>
  <si>
    <t>Cuenta de Default Contacts/Groups CON PRODUCCION</t>
  </si>
  <si>
    <t>10.133.8.43</t>
  </si>
  <si>
    <t>WINTEL</t>
  </si>
  <si>
    <t>Grupo</t>
  </si>
  <si>
    <t>DBA</t>
  </si>
  <si>
    <t>STORAGE</t>
  </si>
  <si>
    <t>MIDDLEWARE</t>
  </si>
  <si>
    <t>LINUX</t>
  </si>
  <si>
    <t>OPERACIONES</t>
  </si>
  <si>
    <t>MESSAGING</t>
  </si>
  <si>
    <t>FACILITIES</t>
  </si>
  <si>
    <t>SECURITY</t>
  </si>
  <si>
    <t>AD</t>
  </si>
  <si>
    <t>NETWORK</t>
  </si>
  <si>
    <t>BACKUP AND RESTORE</t>
  </si>
  <si>
    <t>futura fecha</t>
  </si>
  <si>
    <t>10.133.114.34</t>
  </si>
  <si>
    <t>10.133.112.31</t>
  </si>
  <si>
    <t>10.133.114.35</t>
  </si>
  <si>
    <t>10.133.116.124</t>
  </si>
  <si>
    <t>FALTANTES POR SERVICIO</t>
  </si>
  <si>
    <t>OPERATION CORDOBA_BUSINESS CRITICAL</t>
  </si>
  <si>
    <t>INCIDENCIA %</t>
  </si>
  <si>
    <t>DBA SQL Server - SQLEXPRESS -</t>
  </si>
  <si>
    <t>192.168.9.40</t>
  </si>
  <si>
    <t>vwarbazr0001</t>
  </si>
  <si>
    <t>Router Internet VWA ITP</t>
  </si>
  <si>
    <t>192.168.9.41</t>
  </si>
  <si>
    <t>vwarbazr0002</t>
  </si>
  <si>
    <t>10.133.8.44</t>
  </si>
  <si>
    <t>vwarpasscctv2</t>
  </si>
  <si>
    <t>vwarpasscctv3</t>
  </si>
  <si>
    <t>VWARBAZS0030</t>
  </si>
  <si>
    <t>VWARBAZS0031</t>
  </si>
  <si>
    <t>STORAGE_MEDIUM</t>
  </si>
  <si>
    <t>VWARBAZS0053</t>
  </si>
  <si>
    <t>VWARBAZS0159</t>
  </si>
  <si>
    <t>10.133.80.207</t>
  </si>
  <si>
    <t>10.133.80.136</t>
  </si>
  <si>
    <t>vwarpassesx81</t>
  </si>
  <si>
    <t>UNIX_MEDIUM</t>
  </si>
  <si>
    <t>vwarpasvsxdt1</t>
  </si>
  <si>
    <t>192.168.5.22</t>
  </si>
  <si>
    <t>10.133.35.9</t>
  </si>
  <si>
    <t>VWARBAZS0161_Quality</t>
  </si>
  <si>
    <t>10.133.114.12</t>
  </si>
  <si>
    <t>10.133.114.13</t>
  </si>
  <si>
    <t>VWARBAZS0162_Comedor</t>
  </si>
  <si>
    <t>10.133.7.84</t>
  </si>
  <si>
    <t>SWS_VWARCOZCMDR03115</t>
  </si>
  <si>
    <t>SWS_VWARCOZCMDR03116</t>
  </si>
  <si>
    <t>192.168.3.26</t>
  </si>
  <si>
    <t>VWARPASVDCWPA</t>
  </si>
  <si>
    <t>So Disk F</t>
  </si>
  <si>
    <t>10.133.8.67</t>
  </si>
  <si>
    <t>VWARPASVDCWPD</t>
  </si>
  <si>
    <t>10.133.8.68</t>
  </si>
  <si>
    <t>VWARPASVDCWT1</t>
  </si>
  <si>
    <t>10.133.8.69</t>
  </si>
  <si>
    <t>192.168.21.38</t>
  </si>
  <si>
    <t>10.133.80.141</t>
  </si>
  <si>
    <t>10.133.80.142</t>
  </si>
  <si>
    <t>vwarpassesx80</t>
  </si>
  <si>
    <t>Port 3200</t>
  </si>
  <si>
    <t>Port 3600</t>
  </si>
  <si>
    <t>Port 8050</t>
  </si>
  <si>
    <t>Port 8051</t>
  </si>
  <si>
    <t>SAP_UNIT_TCP3200_40</t>
  </si>
  <si>
    <t>SAP_UNIT_TCP3600</t>
  </si>
  <si>
    <t>SAP_UNIT_TCP8050</t>
  </si>
  <si>
    <t>SAP_UNIT_TCP8051</t>
  </si>
  <si>
    <t>vwaranuvps100.sa.vwg</t>
  </si>
  <si>
    <t>vwarpaza0069</t>
  </si>
  <si>
    <t>10.133.6.155</t>
  </si>
  <si>
    <t>VWARPAUSHMC01</t>
  </si>
  <si>
    <t>So Disk C: OS</t>
  </si>
  <si>
    <t>So Disk D:</t>
  </si>
  <si>
    <t>So Disk G:</t>
  </si>
  <si>
    <t>service ToolsNet_NotificationService</t>
  </si>
  <si>
    <t>service ToolsNet_PowerMacsProgramManagerService</t>
  </si>
  <si>
    <t>service iFisHealthMonitor</t>
  </si>
  <si>
    <t>service iFisResultServer</t>
  </si>
  <si>
    <t>172.16.5.18</t>
  </si>
  <si>
    <t>W07.TXT</t>
  </si>
  <si>
    <t>W10.TXT</t>
  </si>
  <si>
    <t>W11.TXT</t>
  </si>
  <si>
    <t>W14.CSV</t>
  </si>
  <si>
    <t>192.168.3.20</t>
  </si>
  <si>
    <t>VWARPASVK2M01</t>
  </si>
  <si>
    <t>Check rvsEVO files outbox</t>
  </si>
  <si>
    <t>Port 3305</t>
  </si>
  <si>
    <t>Port 3755</t>
  </si>
  <si>
    <t>RVS Files \\FinanciacionBBVA\Acuerdo02</t>
  </si>
  <si>
    <t>RVS Files \\FinanciacionBBVA\Certificates</t>
  </si>
  <si>
    <t>RVS Files \\FinanciacionBBVA\Credit</t>
  </si>
  <si>
    <t>RVS Files \\FinanciacionBBVA\Funding</t>
  </si>
  <si>
    <t>RVS Files \\FinanciacionBBVA\Invoicing</t>
  </si>
  <si>
    <t>RVS Files \\FinanciacionBBVA\Rejection</t>
  </si>
  <si>
    <t>RVS Files \\FinanciacionBBVA\Settled</t>
  </si>
  <si>
    <t>RVS Files \\FinanciacionBBVA\VWACertificatesrelease</t>
  </si>
  <si>
    <t>RVS Files \\SantanderRioWS\Rendicion</t>
  </si>
  <si>
    <t>RVS Server</t>
  </si>
  <si>
    <t>W02.BBVA.TXT</t>
  </si>
  <si>
    <t>W03A.BBVA.TXT</t>
  </si>
  <si>
    <t>W03B.BBVA.TXT</t>
  </si>
  <si>
    <t>W05.BBVA.TXT</t>
  </si>
  <si>
    <t>W07.BBVA.TXT</t>
  </si>
  <si>
    <t>W10.BBVA.TXT</t>
  </si>
  <si>
    <t>W11.BBVA.TXT</t>
  </si>
  <si>
    <t>W13.BBVA.TXT</t>
  </si>
  <si>
    <t>W14.BBVA.CSV</t>
  </si>
  <si>
    <t>E_FTP</t>
  </si>
  <si>
    <t>E_aftpvw_log</t>
  </si>
  <si>
    <t>E_aftpvw_noprocesados</t>
  </si>
  <si>
    <t>rvsEVO_files_inbox</t>
  </si>
  <si>
    <t>rvsEVO_files_outbox</t>
  </si>
  <si>
    <t>192.168.4.18</t>
  </si>
  <si>
    <t>vwarpasvdbap4</t>
  </si>
  <si>
    <t>vwarpasvdbaq4</t>
  </si>
  <si>
    <t>192.168.4.19</t>
  </si>
  <si>
    <t>10.133.68.21</t>
  </si>
  <si>
    <t>01. On Battery</t>
  </si>
  <si>
    <t>02. Battery Remaining Time</t>
  </si>
  <si>
    <t>03. Battery Level</t>
  </si>
  <si>
    <t>04. Battery Fault</t>
  </si>
  <si>
    <t>05. Battery Replacement</t>
  </si>
  <si>
    <t>VWARCOZUUPS0103</t>
  </si>
  <si>
    <t>10.133.133.24</t>
  </si>
  <si>
    <t>VWARCOZUUPS0104</t>
  </si>
  <si>
    <t>VWARCOZUPS0001</t>
  </si>
  <si>
    <t>VWARCOZUPS0002</t>
  </si>
  <si>
    <t>Hostname</t>
  </si>
  <si>
    <t>IP</t>
  </si>
  <si>
    <t>ASASHOPFLOOR01</t>
  </si>
  <si>
    <t>ASASHOPFLOOR02</t>
  </si>
  <si>
    <t>CA01_Porteria1_BajoMostrador_Molinete1</t>
  </si>
  <si>
    <t>10.133.35.29</t>
  </si>
  <si>
    <t>PING</t>
  </si>
  <si>
    <t>CA02_Porteria1_BajoMostrador_Molinete2</t>
  </si>
  <si>
    <t>10.133.35.30</t>
  </si>
  <si>
    <t>CA03_Porteria1_BajoMostrador_AccesoVehicular</t>
  </si>
  <si>
    <t>10.133.35.31</t>
  </si>
  <si>
    <t>CA04_Porteria4_SalaFondo_Molinete1</t>
  </si>
  <si>
    <t>10.133.49.40</t>
  </si>
  <si>
    <t>CA05_Porteria4_SalaFondo_Molinete2</t>
  </si>
  <si>
    <t>10.133.49.41</t>
  </si>
  <si>
    <t>CA06_Porteria2_SalaRequisas1_Molinete1y2</t>
  </si>
  <si>
    <t>CA07_Porteria2_SalaRequisas1_Molinete3</t>
  </si>
  <si>
    <t>CA08_Porteria2_SalaRequisas2_Molinete4</t>
  </si>
  <si>
    <t>CA09_Porteria2_SalaRequisas3_Molinete5y6</t>
  </si>
  <si>
    <t>CA10_Porteria2_SalaRequisas4_Molinete7y8</t>
  </si>
  <si>
    <t>CA15_ITP_JuntoTableroElec._DataCenter</t>
  </si>
  <si>
    <t>10.133.49.65</t>
  </si>
  <si>
    <t>CA19_PlantaProduccion_ColumnaS17_AreaPiloto</t>
  </si>
  <si>
    <t>10.133.50.210</t>
  </si>
  <si>
    <t>CA20_PlantaProduccion_ParedDerecha_KeyCutting</t>
  </si>
  <si>
    <t>10.133.51.72</t>
  </si>
  <si>
    <t>CA21_PlantaProduccion_EntrandoAIzquierda_SalaControlMontaje</t>
  </si>
  <si>
    <t>10.133.77.34</t>
  </si>
  <si>
    <t>CA23_PlantaProduccion_SubiendoEscaleraAIzquierda_PanolMantenimientoMontaje</t>
  </si>
  <si>
    <t>10.133.51.5</t>
  </si>
  <si>
    <t>CK01_Montaje_B11_ChasisSuran</t>
  </si>
  <si>
    <t>CK03_Montaje_D18_ElevadorFATA</t>
  </si>
  <si>
    <t>CK04_Montaje_F18_Frente_Oficina_ZP8</t>
  </si>
  <si>
    <t>CK05_Montaje_A18_Ampliacion_Planta_ZP8</t>
  </si>
  <si>
    <t>CK06_Body_K18_Centro_de_Mediciones_M18</t>
  </si>
  <si>
    <t>CK07_Body_H7_Oficina_Ultra_Sonido</t>
  </si>
  <si>
    <t>10.133.50.16</t>
  </si>
  <si>
    <t>CK08_Pintura_H28_Ingreso_desde_Comedores</t>
  </si>
  <si>
    <t>CK09_Centro_Tecnico_Frente_Oficina_Sr_Prada</t>
  </si>
  <si>
    <t>CK10_Ruta9_Frente_Oficinas_Lideres_Supervisores</t>
  </si>
  <si>
    <t>CK11_Pintura_Hall_de_Entrada</t>
  </si>
  <si>
    <t>CK12_Pintura_P22_EntradaTunelFosfato</t>
  </si>
  <si>
    <t>CT01_Montaje_B11_Chasis_Suran</t>
  </si>
  <si>
    <t>10.133.51.12</t>
  </si>
  <si>
    <t>CT02_Montaje_C11_Chasis_Suran</t>
  </si>
  <si>
    <t>10.133.51.13</t>
  </si>
  <si>
    <t>CT03_Montaje_D18_Elevador_FATA</t>
  </si>
  <si>
    <t>10.133.51.14</t>
  </si>
  <si>
    <t>CT04_Montaje_F18_Frente_Oficina_ZP8</t>
  </si>
  <si>
    <t>10.133.51.10</t>
  </si>
  <si>
    <t>10.133.51.17</t>
  </si>
  <si>
    <t>CT06_Body_K18_Centro_de_Mediciones</t>
  </si>
  <si>
    <t>10.133.51.6</t>
  </si>
  <si>
    <t>CT07_Body_H7_Oficina_Ultra_Sonido</t>
  </si>
  <si>
    <t>10.133.51.7</t>
  </si>
  <si>
    <t>CT08_Pintura_H28_Ingreso_desde_Comedores</t>
  </si>
  <si>
    <t>10.133.114.32</t>
  </si>
  <si>
    <t>CT09_Pintura_Hall_de_Entrada</t>
  </si>
  <si>
    <t>10.133.114.33</t>
  </si>
  <si>
    <t>CT10_Centro_Tecnico_Frente_Oficina_Sr_Prada</t>
  </si>
  <si>
    <t>10.133.75.26</t>
  </si>
  <si>
    <t>CT11_Ruta_9_Frente_Oficinas_Lideres_Supervisores</t>
  </si>
  <si>
    <t>CT12_Ruta_9_Hall_Entrada_Oficinas_PA</t>
  </si>
  <si>
    <t>10.133.69.106</t>
  </si>
  <si>
    <t>CT13_ManufacturaPA_Escalera</t>
  </si>
  <si>
    <t>10.133.67.163</t>
  </si>
  <si>
    <t>CT15_AdmPB_Escaleras</t>
  </si>
  <si>
    <t>10.133.59.74</t>
  </si>
  <si>
    <t>CT16_CentroCapa_Entrada</t>
  </si>
  <si>
    <t>10.133.73.33</t>
  </si>
  <si>
    <t>CT19_Cubo</t>
  </si>
  <si>
    <t>10.133.57.160</t>
  </si>
  <si>
    <t>10.133.114.31</t>
  </si>
  <si>
    <t>CT21_Pintura_P22_EntradaTunelFosfato_RackN23</t>
  </si>
  <si>
    <t>10.133.112.30</t>
  </si>
  <si>
    <t>ssae.vw.com.ar</t>
  </si>
  <si>
    <t>Citrix VPX HTTP</t>
  </si>
  <si>
    <t>Citrix VPX HTTPS</t>
  </si>
  <si>
    <t>service ToolsNet_DataCollectionService</t>
  </si>
  <si>
    <t>service ToolsNet_PIM</t>
  </si>
  <si>
    <t>H: unidad - Cluster</t>
  </si>
  <si>
    <t>172.16.5.9</t>
  </si>
  <si>
    <t>10.133.2.8</t>
  </si>
  <si>
    <t>SAP_UNIT_RVKU5</t>
  </si>
  <si>
    <t>SAP_UNIT_TCP3200_43</t>
  </si>
  <si>
    <t>10.132.17.43</t>
  </si>
  <si>
    <t>SAP_UNIT_TCP3200_44</t>
  </si>
  <si>
    <t>10.132.17.44</t>
  </si>
  <si>
    <t>Ping IP 10.133.80.234</t>
  </si>
  <si>
    <t>Ping IP 10.133.80.235</t>
  </si>
  <si>
    <t>Ping IP 10.133.80.236</t>
  </si>
  <si>
    <t>Ping IP 10.133.80.150</t>
  </si>
  <si>
    <t>Ping IP 10.133.80.151</t>
  </si>
  <si>
    <t>Bkp Disk fs</t>
  </si>
  <si>
    <t>Itp Disk fs</t>
  </si>
  <si>
    <t>So Disk fs</t>
  </si>
  <si>
    <t>VWARBAZF143750</t>
  </si>
  <si>
    <t>Switch 1 Cisco CCTV</t>
  </si>
  <si>
    <t>Switch 2 Cisco CCTV</t>
  </si>
  <si>
    <t>VWARBAZS0508</t>
  </si>
  <si>
    <t>VWARBAZS0509</t>
  </si>
  <si>
    <t>VWARBAZS0510</t>
  </si>
  <si>
    <t>172.16.7.21</t>
  </si>
  <si>
    <t>VWARBAZS0511</t>
  </si>
  <si>
    <t>172.16.7.20</t>
  </si>
  <si>
    <t>00. Ping</t>
  </si>
  <si>
    <t>Citrix Desktop Service</t>
  </si>
  <si>
    <t>Citrix Group Policy Engine</t>
  </si>
  <si>
    <t>Citrix Print Manager Service</t>
  </si>
  <si>
    <t>So Print Spooler</t>
  </si>
  <si>
    <t>So Disk F - OS -</t>
  </si>
  <si>
    <t>DocuWare Internal Database V2</t>
  </si>
  <si>
    <t>Error en pasaje de archivo F.R5SR58.S21.ITS</t>
  </si>
  <si>
    <t>W02.TXT</t>
  </si>
  <si>
    <t>W03A.TXT</t>
  </si>
  <si>
    <t>W03B.TXT</t>
  </si>
  <si>
    <t>W05.TXT</t>
  </si>
  <si>
    <t>Disk G - Backups -</t>
  </si>
  <si>
    <t>VWARPAZA0210_QC</t>
  </si>
  <si>
    <t>VWSACOSAPPACC01</t>
  </si>
  <si>
    <t>10.133.138.47</t>
  </si>
  <si>
    <t>10.133.55.168</t>
  </si>
  <si>
    <t>10.133.55.164</t>
  </si>
  <si>
    <t>10.133.55.165</t>
  </si>
  <si>
    <t>10.133.55.166</t>
  </si>
  <si>
    <t>Check_Disk_C</t>
  </si>
  <si>
    <t>So VMware Tools</t>
  </si>
  <si>
    <t>So Disk G</t>
  </si>
  <si>
    <t>arvwcics00010</t>
  </si>
  <si>
    <t>10.133.30.10</t>
  </si>
  <si>
    <t>Check_service_Captura</t>
  </si>
  <si>
    <t>Check_service_GedasMailer</t>
  </si>
  <si>
    <t>IIS_GAE_CIC</t>
  </si>
  <si>
    <t>Share_SIS39</t>
  </si>
  <si>
    <t>cluster_vwarpasvtnpac</t>
  </si>
  <si>
    <t>172.16.5.15</t>
  </si>
  <si>
    <t>So Disk Q: QUORUM</t>
  </si>
  <si>
    <t>cluster_vwarpasvtnpdc</t>
  </si>
  <si>
    <t>172.16.5.19</t>
  </si>
  <si>
    <t>https://proveedores.vw.com.ar</t>
  </si>
  <si>
    <t>10.135.7.83</t>
  </si>
  <si>
    <t>prn-vwarbaqppom0001</t>
  </si>
  <si>
    <t>Service LPDSVC</t>
  </si>
  <si>
    <t>prn-vwsacosinfprn01</t>
  </si>
  <si>
    <t>srvdba2008r2</t>
  </si>
  <si>
    <t>vhdev</t>
  </si>
  <si>
    <t>10.133.55.82</t>
  </si>
  <si>
    <t>Ams Disk fs</t>
  </si>
  <si>
    <t>vhdrp</t>
  </si>
  <si>
    <t>vhvios</t>
  </si>
  <si>
    <t>10.133.55.81</t>
  </si>
  <si>
    <t>So PlanetPress</t>
  </si>
  <si>
    <t>So service LPDSVC</t>
  </si>
  <si>
    <t>So DFS Namespace</t>
  </si>
  <si>
    <t>So DFS Replication</t>
  </si>
  <si>
    <t>So FTP Service</t>
  </si>
  <si>
    <t>So File Server Resource Manager</t>
  </si>
  <si>
    <t>AMS Check_share_INBR_Rend_Cobr_Sant_Rio</t>
  </si>
  <si>
    <t>vwarbavsaatt01</t>
  </si>
  <si>
    <t>10.133.8.31</t>
  </si>
  <si>
    <t>vwarbazs0047</t>
  </si>
  <si>
    <t>10.133.80.213</t>
  </si>
  <si>
    <t>vwarbazs0048</t>
  </si>
  <si>
    <t>10.133.80.214</t>
  </si>
  <si>
    <t>vwarbazs0128</t>
  </si>
  <si>
    <t>10.133.70.16</t>
  </si>
  <si>
    <t>vwarbazs0503-f14</t>
  </si>
  <si>
    <t>vwarbazs0504-h7</t>
  </si>
  <si>
    <t>vwarbazs0607-f14</t>
  </si>
  <si>
    <t>vwarbazs0609-d18</t>
  </si>
  <si>
    <t>vwarbazs0610-d18</t>
  </si>
  <si>
    <t>vwarbazs0611-b9</t>
  </si>
  <si>
    <t>vwarbazs0612-b9</t>
  </si>
  <si>
    <t>vwarbazs0613-h20</t>
  </si>
  <si>
    <t>vwarbazs0614-m18</t>
  </si>
  <si>
    <t>vwarbazs0618-a14</t>
  </si>
  <si>
    <t>vwarbazs0619-a18</t>
  </si>
  <si>
    <t>vwarbazs0620-a-1</t>
  </si>
  <si>
    <t>vwarbazs0621-d3</t>
  </si>
  <si>
    <t>vwarbazs0622-d3</t>
  </si>
  <si>
    <t>vwarbazs0623-d3</t>
  </si>
  <si>
    <t>vwarbazs0624-d3</t>
  </si>
  <si>
    <t>vwarbazs0627-h7</t>
  </si>
  <si>
    <t>vwarbazs0628-h7</t>
  </si>
  <si>
    <t>vwarbazs0629-l-3</t>
  </si>
  <si>
    <t>vwarbazs0635-l-2</t>
  </si>
  <si>
    <t>vwarbazs0636-k-2</t>
  </si>
  <si>
    <t>vwarbazs144</t>
  </si>
  <si>
    <t>vwarbazsitpar0608</t>
  </si>
  <si>
    <t>10.133.48.10</t>
  </si>
  <si>
    <t>Ping IP 10.133.13.21</t>
  </si>
  <si>
    <t>Ping IP 10.133.13.22</t>
  </si>
  <si>
    <t>Ping IP 10.133.96.21</t>
  </si>
  <si>
    <t>Ping IP 10.133.96.22</t>
  </si>
  <si>
    <t>Ping IP 10.133.96.24</t>
  </si>
  <si>
    <t>Ping IP 10.133.96.25</t>
  </si>
  <si>
    <t>vwarbazuups106</t>
  </si>
  <si>
    <t>Ping IP 10.133.50.19</t>
  </si>
  <si>
    <t>Ping IP 10.133.98.22</t>
  </si>
  <si>
    <t>Ping IP 10.133.112.21</t>
  </si>
  <si>
    <t>Ping IP 10.133.112.22</t>
  </si>
  <si>
    <t>Ping IP 10.133.114.21</t>
  </si>
  <si>
    <t>vwarbazuups205</t>
  </si>
  <si>
    <t>Ping IP 10.133.114.22</t>
  </si>
  <si>
    <t>vwarbazuups206</t>
  </si>
  <si>
    <t>Ping IP 10.133.114.23</t>
  </si>
  <si>
    <t>vwarbazuups207</t>
  </si>
  <si>
    <t>Ping IP 10.133.112.23</t>
  </si>
  <si>
    <t>Ping IP 10.133.90.22</t>
  </si>
  <si>
    <t>Ping IP 10.133.88.21</t>
  </si>
  <si>
    <t>Ping IP 10.133.88.22</t>
  </si>
  <si>
    <t>Ping IP 10.133.88.23</t>
  </si>
  <si>
    <t>Ping IP 10.133.88.24</t>
  </si>
  <si>
    <t>Ping IP 10.133.88.25</t>
  </si>
  <si>
    <t>Ping IP 10.133.90.21</t>
  </si>
  <si>
    <t>Ping IP 10.133.90.23</t>
  </si>
  <si>
    <t>Ping IP 10.133.76.35</t>
  </si>
  <si>
    <t>Ping IP 10.133.98.24</t>
  </si>
  <si>
    <t>Ping IP 10.133.70.21</t>
  </si>
  <si>
    <t>Ping IP 10.133.70.22</t>
  </si>
  <si>
    <t>Ping IP 10.133.70.23</t>
  </si>
  <si>
    <t>Ping IP 10.133.70.24</t>
  </si>
  <si>
    <t>vwarbazuups506</t>
  </si>
  <si>
    <t>Ping IP 10.133.70.27</t>
  </si>
  <si>
    <t>vwarbazuups508</t>
  </si>
  <si>
    <t>10.133.70.29</t>
  </si>
  <si>
    <t>Ping IP 10.133.70.29</t>
  </si>
  <si>
    <t>Ceritificate Expiration</t>
  </si>
  <si>
    <t>vwarcossesx01</t>
  </si>
  <si>
    <t>10.133.30.117</t>
  </si>
  <si>
    <t>vwarcossesx02</t>
  </si>
  <si>
    <t>10.133.30.118</t>
  </si>
  <si>
    <t>vwarcossesx03</t>
  </si>
  <si>
    <t>10.133.30.124</t>
  </si>
  <si>
    <t>vwarcosvdbca1</t>
  </si>
  <si>
    <t>vwarcosvdhcp1</t>
  </si>
  <si>
    <t>vwarcosvdhcp2</t>
  </si>
  <si>
    <t>vwarcosviscqa</t>
  </si>
  <si>
    <t>10.133.30.156</t>
  </si>
  <si>
    <t>vwarcosvsp001</t>
  </si>
  <si>
    <t>So Print Services</t>
  </si>
  <si>
    <t>vwarcosvspap1</t>
  </si>
  <si>
    <t>10.133.138.37</t>
  </si>
  <si>
    <t>So Disk C: S.O.</t>
  </si>
  <si>
    <t>So Disk E:</t>
  </si>
  <si>
    <t>10.133.138.39</t>
  </si>
  <si>
    <t>vwarcosvtrxpa</t>
  </si>
  <si>
    <t>vwarcosvtrxpd</t>
  </si>
  <si>
    <t>vwarcosvtrxqa</t>
  </si>
  <si>
    <t>vwarcosvtrxqd</t>
  </si>
  <si>
    <t>vwarcosvwsus3</t>
  </si>
  <si>
    <t>10.133.138.250</t>
  </si>
  <si>
    <t>vwarcouvnets1</t>
  </si>
  <si>
    <t>10.133.138.46</t>
  </si>
  <si>
    <t>vwarcovsaatt01</t>
  </si>
  <si>
    <t>Ping IP 10.133.145.16</t>
  </si>
  <si>
    <t>vwarcozuups105</t>
  </si>
  <si>
    <t>10.133.146.16</t>
  </si>
  <si>
    <t>Ping IP 10.133.146.16</t>
  </si>
  <si>
    <t>vwarcozuups106</t>
  </si>
  <si>
    <t>10.133.146.17</t>
  </si>
  <si>
    <t>Ping IP 10.133.146.17</t>
  </si>
  <si>
    <t>vwarcozuups107</t>
  </si>
  <si>
    <t>10.133.147.17</t>
  </si>
  <si>
    <t>Ping IP 10.133.147.17</t>
  </si>
  <si>
    <t>vwarcozuups108</t>
  </si>
  <si>
    <t>10.133.149.17</t>
  </si>
  <si>
    <t>Ping IP 10.133.149.17</t>
  </si>
  <si>
    <t>Ping IP 10.133.148.16</t>
  </si>
  <si>
    <t>Ping IP 10.133.148.17</t>
  </si>
  <si>
    <t>Ping IP 10.133.150.16</t>
  </si>
  <si>
    <t>Ping IP 10.133.150.17</t>
  </si>
  <si>
    <t>Ping IP 10.133.152.16</t>
  </si>
  <si>
    <t>Ping IP 10.133.152.17</t>
  </si>
  <si>
    <t>Ping IP 10.133.154.17</t>
  </si>
  <si>
    <t>Ping IP 10.133.155.16</t>
  </si>
  <si>
    <t>Ping IP 10.133.153.16</t>
  </si>
  <si>
    <t>Ping IP 10.133.154.16</t>
  </si>
  <si>
    <t>Ping IP 10.133.155.17</t>
  </si>
  <si>
    <t>Ping IP 10.133.153.17</t>
  </si>
  <si>
    <t>Ping IP 10.133.149.16</t>
  </si>
  <si>
    <t>vwarcozxradius2</t>
  </si>
  <si>
    <t>10.133.137.21</t>
  </si>
  <si>
    <t>vwarpascctv02</t>
  </si>
  <si>
    <t>So DSVSSUtility Services</t>
  </si>
  <si>
    <t>So DSVideoServer Services</t>
  </si>
  <si>
    <t>So SQL Agent</t>
  </si>
  <si>
    <t>So SQL Server</t>
  </si>
  <si>
    <t>Disk D Videodata</t>
  </si>
  <si>
    <t>vwarpassesxd1</t>
  </si>
  <si>
    <t>10.133.80.118</t>
  </si>
  <si>
    <t>vwarpassesxd2</t>
  </si>
  <si>
    <t>10.133.80.119</t>
  </si>
  <si>
    <t>vwarpasurfidt</t>
  </si>
  <si>
    <t>10.133.8.72</t>
  </si>
  <si>
    <t>vwarpasvaudi1</t>
  </si>
  <si>
    <t>Midd D:\Shared\AUDI_QA</t>
  </si>
  <si>
    <t>Midd Transferencia AUDI log</t>
  </si>
  <si>
    <t>vwarpasvbems1</t>
  </si>
  <si>
    <t>192.168.5.119</t>
  </si>
  <si>
    <t>vwarpasvbems2</t>
  </si>
  <si>
    <t>192.168.5.116</t>
  </si>
  <si>
    <t>vwarpasvbes04</t>
  </si>
  <si>
    <t>vwarpasvblco1</t>
  </si>
  <si>
    <t>vwarpasvcmdb1</t>
  </si>
  <si>
    <t>vwarpasvdev02</t>
  </si>
  <si>
    <t>vwarpasvdhcp1</t>
  </si>
  <si>
    <t>vwarpasvdhcp2</t>
  </si>
  <si>
    <t>vwarpasvdvhr1</t>
  </si>
  <si>
    <t>vwarpasvepo02</t>
  </si>
  <si>
    <t>vwarpasvhls01</t>
  </si>
  <si>
    <t>vwarpasvhls02</t>
  </si>
  <si>
    <t>vwarpasvinfsc</t>
  </si>
  <si>
    <t>10.133.8.87</t>
  </si>
  <si>
    <t>vwarpasvitspa</t>
  </si>
  <si>
    <t>10.133.8.89</t>
  </si>
  <si>
    <t>10.133.8.88</t>
  </si>
  <si>
    <t>vwarpasvjumpc</t>
  </si>
  <si>
    <t>So Altiris Services</t>
  </si>
  <si>
    <t>vwarpasvpapp1</t>
  </si>
  <si>
    <t>vwarpasvpapp2</t>
  </si>
  <si>
    <t>So Disk H</t>
  </si>
  <si>
    <t>10.133.8.85</t>
  </si>
  <si>
    <t>vwarpasvprd01</t>
  </si>
  <si>
    <t>vwarpasvprvs1</t>
  </si>
  <si>
    <t>Archivos DVH.S0.DEBU.SE detenidos en path de RVS R58</t>
  </si>
  <si>
    <t>Archivos DWH.GARR58.NDOOI06 detenidos en path de RVS R58</t>
  </si>
  <si>
    <t>Archivos VH.R58K5R detenidos en path de RVS R58</t>
  </si>
  <si>
    <t>Archivos VVH.S0.DOCSAP detenidos en path de RVS R58</t>
  </si>
  <si>
    <t>Costos para Control de Produccion CIC  ITS0007D</t>
  </si>
  <si>
    <t>DUC.R58R11.LIEF.AR   SNT R11  EUC001P</t>
  </si>
  <si>
    <t>EUC.R58EBS.DESADV.AR  ITSEUC03 R58 EBS</t>
  </si>
  <si>
    <t>EUC.R58EBS.LIEF.AR  SNT EBS EUC001D</t>
  </si>
  <si>
    <t>Interfaz DIARIA ADR-VH Alemania-Argentina - ADR0002 - Datos despacho a DEALER</t>
  </si>
  <si>
    <t>Interfaz DIARIA VH-SAP Argentina-Brasil - ADR0003D</t>
  </si>
  <si>
    <t>Proceso rvsEVOService.exe</t>
  </si>
  <si>
    <t>RVS find error LOG on X:\aftpvw\log</t>
  </si>
  <si>
    <t>Vendor delivery note ET2000 EDI  ET2000Bra C DET0055D</t>
  </si>
  <si>
    <t>Vendor delivery note ET2000 EDI  ET2000Bra T DET0056D</t>
  </si>
  <si>
    <t>Vendor invoice ET2000  ET2000Bra C DET0057D</t>
  </si>
  <si>
    <t>Vendor invoice ET2000  ET2000Bra T DET0058D</t>
  </si>
  <si>
    <t>Vendor invoice ET2000 Header  ET2000Kas  DEF0002D</t>
  </si>
  <si>
    <t>vwarpasvprvs2</t>
  </si>
  <si>
    <t>vwarpasvpxy01</t>
  </si>
  <si>
    <t>vwarpasvqa001</t>
  </si>
  <si>
    <t>vwarpasvquir1</t>
  </si>
  <si>
    <t>vwarpasvsap01</t>
  </si>
  <si>
    <t>So Disk P:</t>
  </si>
  <si>
    <t>vwarpasvscom3</t>
  </si>
  <si>
    <t>vwarpasvsdns1</t>
  </si>
  <si>
    <t>vwarpasvsdns2</t>
  </si>
  <si>
    <t>vwarpasvsmfs1</t>
  </si>
  <si>
    <t>So SharePoint Services</t>
  </si>
  <si>
    <t>172.16.5.7</t>
  </si>
  <si>
    <t>vwarpasvsynn2</t>
  </si>
  <si>
    <t>172.16.5.8</t>
  </si>
  <si>
    <t>vwarpasvtapp1</t>
  </si>
  <si>
    <t>10.133.54.50</t>
  </si>
  <si>
    <t>vwarpasvtapp2</t>
  </si>
  <si>
    <t>vwarpasvtari1</t>
  </si>
  <si>
    <t>vwarpasvtkpi1</t>
  </si>
  <si>
    <t>vwarpasvtnpa1</t>
  </si>
  <si>
    <t>172.16.5.13</t>
  </si>
  <si>
    <t>So Disk D: APP</t>
  </si>
  <si>
    <t>vwarpasvtnpa2</t>
  </si>
  <si>
    <t>172.16.5.14</t>
  </si>
  <si>
    <t>vwarpasvtnpd1</t>
  </si>
  <si>
    <t>172.16.5.16</t>
  </si>
  <si>
    <t>vwarpasvtnpd2</t>
  </si>
  <si>
    <t>172.16.5.17</t>
  </si>
  <si>
    <t>vwarpasvtnpd3</t>
  </si>
  <si>
    <t>172.16.5.11</t>
  </si>
  <si>
    <t>20. So Antivirus Services</t>
  </si>
  <si>
    <t>172.16.5.12</t>
  </si>
  <si>
    <t>So Disk F - DBA</t>
  </si>
  <si>
    <t>vwarpasvucat1</t>
  </si>
  <si>
    <t>vwarpasvuem01</t>
  </si>
  <si>
    <t>192.168.5.117</t>
  </si>
  <si>
    <t>vwarpasvuem02</t>
  </si>
  <si>
    <t>192.168.5.118</t>
  </si>
  <si>
    <t>vwarpasvuws02</t>
  </si>
  <si>
    <t>10.133.54.114</t>
  </si>
  <si>
    <t>So Disk C:</t>
  </si>
  <si>
    <t>vwarpasvwebql</t>
  </si>
  <si>
    <t>10.133.8.76</t>
  </si>
  <si>
    <t>vwarpasvwsus1</t>
  </si>
  <si>
    <t>10.133.54.55</t>
  </si>
  <si>
    <t>vwarpasvwsus2</t>
  </si>
  <si>
    <t>192.168.5.54</t>
  </si>
  <si>
    <t>vwarpasvwsusp</t>
  </si>
  <si>
    <t>172.16.12.31</t>
  </si>
  <si>
    <t>vwarpausdhc01</t>
  </si>
  <si>
    <t>10.133.54.59</t>
  </si>
  <si>
    <t>vwarpauvcatpa</t>
  </si>
  <si>
    <t>10.133.54.225</t>
  </si>
  <si>
    <t>vwarpauvmysql</t>
  </si>
  <si>
    <t>10.133.8.60</t>
  </si>
  <si>
    <t>Netsec Nessus Port 8834</t>
  </si>
  <si>
    <t>vwarpauvprxr1</t>
  </si>
  <si>
    <t>192.168.3.39</t>
  </si>
  <si>
    <t>vwarpauvprxr2</t>
  </si>
  <si>
    <t>vwarpauvsftp1</t>
  </si>
  <si>
    <t>vwarpauvvcs02</t>
  </si>
  <si>
    <t>Operaciones FS RVS</t>
  </si>
  <si>
    <t>vwarpauvvios1</t>
  </si>
  <si>
    <t>vwarpauvvios2</t>
  </si>
  <si>
    <t>10.133.55.66</t>
  </si>
  <si>
    <t>vwarpaza0035</t>
  </si>
  <si>
    <t>vwarpaza0036</t>
  </si>
  <si>
    <t>vwarpaza0037</t>
  </si>
  <si>
    <t>10.133.6.138</t>
  </si>
  <si>
    <t>vwarpaza0038</t>
  </si>
  <si>
    <t>10.133.6.139</t>
  </si>
  <si>
    <t>vwarpaza0039</t>
  </si>
  <si>
    <t>10.133.6.8</t>
  </si>
  <si>
    <t>vwarpaza0040</t>
  </si>
  <si>
    <t>10.133.6.9</t>
  </si>
  <si>
    <t>vwarpaza0042</t>
  </si>
  <si>
    <t>vwarpaza0048</t>
  </si>
  <si>
    <t>vwarpaza0052</t>
  </si>
  <si>
    <t>10.133.6.147</t>
  </si>
  <si>
    <t>vwarpaza0054</t>
  </si>
  <si>
    <t>10.133.6.15</t>
  </si>
  <si>
    <t>vwarpaza0057</t>
  </si>
  <si>
    <t>vwarpaza0066</t>
  </si>
  <si>
    <t>10.133.6.21</t>
  </si>
  <si>
    <t>vwarpaza0068</t>
  </si>
  <si>
    <t>10.133.6.154</t>
  </si>
  <si>
    <t>vwarpaza0071</t>
  </si>
  <si>
    <t>10.133.6.24</t>
  </si>
  <si>
    <t>vwarpaza0073</t>
  </si>
  <si>
    <t>10.133.6.156</t>
  </si>
  <si>
    <t>vwarpaza0076</t>
  </si>
  <si>
    <t>10.133.6.27</t>
  </si>
  <si>
    <t>vwarpaza0081</t>
  </si>
  <si>
    <t>10.133.6.158</t>
  </si>
  <si>
    <t>vwarpaza0084</t>
  </si>
  <si>
    <t>10.133.6.33</t>
  </si>
  <si>
    <t>vwarpaza0091</t>
  </si>
  <si>
    <t>10.133.6.37</t>
  </si>
  <si>
    <t>vwarpaza0093</t>
  </si>
  <si>
    <t>10.133.6.39</t>
  </si>
  <si>
    <t>vwarpaza0096</t>
  </si>
  <si>
    <t>10.133.6.163</t>
  </si>
  <si>
    <t>vwarpaza0097</t>
  </si>
  <si>
    <t>10.133.6.164</t>
  </si>
  <si>
    <t>vwarpaza0099</t>
  </si>
  <si>
    <t>10.133.6.166</t>
  </si>
  <si>
    <t>vwarpaza0101</t>
  </si>
  <si>
    <t>10.133.6.50</t>
  </si>
  <si>
    <t>vwarpaza0102</t>
  </si>
  <si>
    <t>10.133.6.51</t>
  </si>
  <si>
    <t>vwarpaza0103</t>
  </si>
  <si>
    <t>10.133.6.43</t>
  </si>
  <si>
    <t>vwarpaza0108</t>
  </si>
  <si>
    <t>vwarpaza0110</t>
  </si>
  <si>
    <t>10.133.6.46</t>
  </si>
  <si>
    <t>vwarpaza0111</t>
  </si>
  <si>
    <t>vwarpaza0112</t>
  </si>
  <si>
    <t>10.133.6.48</t>
  </si>
  <si>
    <t>vwarpaza0113</t>
  </si>
  <si>
    <t>10.133.6.169</t>
  </si>
  <si>
    <t>vwarpaza0114</t>
  </si>
  <si>
    <t>10.133.6.173</t>
  </si>
  <si>
    <t>vwarpaza0119</t>
  </si>
  <si>
    <t>10.133.6.170</t>
  </si>
  <si>
    <t>vwarpaza0121</t>
  </si>
  <si>
    <t>10.133.6.171</t>
  </si>
  <si>
    <t>vwarpaza0123</t>
  </si>
  <si>
    <t>10.133.6.55</t>
  </si>
  <si>
    <t>vwarpaza0125</t>
  </si>
  <si>
    <t>10.133.6.178</t>
  </si>
  <si>
    <t>vwarpaza0128</t>
  </si>
  <si>
    <t>vwarpaza0129</t>
  </si>
  <si>
    <t>vwarpaza0136</t>
  </si>
  <si>
    <t>10.133.6.62</t>
  </si>
  <si>
    <t>vwarpaza0137</t>
  </si>
  <si>
    <t>vwarpaza0141</t>
  </si>
  <si>
    <t>vwarpaza0142</t>
  </si>
  <si>
    <t>10.133.6.67</t>
  </si>
  <si>
    <t>vwarpaza0148</t>
  </si>
  <si>
    <t>10.133.6.186</t>
  </si>
  <si>
    <t>vwarpaza0150</t>
  </si>
  <si>
    <t>10.133.6.71</t>
  </si>
  <si>
    <t>vwarpaza0152</t>
  </si>
  <si>
    <t>vwarpaza0153</t>
  </si>
  <si>
    <t>10.133.6.73</t>
  </si>
  <si>
    <t>vwarpaza0154</t>
  </si>
  <si>
    <t>vwarpaza0155</t>
  </si>
  <si>
    <t>10.133.6.75</t>
  </si>
  <si>
    <t>vwarpaza0156</t>
  </si>
  <si>
    <t>10.133.6.189</t>
  </si>
  <si>
    <t>vwarpaza0165</t>
  </si>
  <si>
    <t>vwarpaza0168</t>
  </si>
  <si>
    <t>vwarpaza0172</t>
  </si>
  <si>
    <t>vwarpaza0176</t>
  </si>
  <si>
    <t>172.16.0.31</t>
  </si>
  <si>
    <t>vwsacosappacc02</t>
  </si>
  <si>
    <t>So Altiris Agent</t>
  </si>
  <si>
    <t>So MyCDDSservice</t>
  </si>
  <si>
    <t>So Disk F - Backup</t>
  </si>
  <si>
    <t>So SQL Server IDOMP</t>
  </si>
  <si>
    <t>So Disk F - DB SQL</t>
  </si>
  <si>
    <t>So Disk F - S.O.</t>
  </si>
  <si>
    <t>So Disk G - S.O.</t>
  </si>
  <si>
    <t>PRINT SERVER PACHECO</t>
  </si>
  <si>
    <t>AMS check_vwsapassifae00_192_168_5_16_local</t>
  </si>
  <si>
    <t>So Disk I</t>
  </si>
  <si>
    <t>So Disk J</t>
  </si>
  <si>
    <t>So samba_nmbd</t>
  </si>
  <si>
    <t>So samba_smbd</t>
  </si>
  <si>
    <t>So samba_winbindd</t>
  </si>
  <si>
    <t>vwvbam-arbueitpc1-3480567</t>
  </si>
  <si>
    <t>10.114.26.130</t>
  </si>
  <si>
    <t>vwvbam-arbuer9c1-3480565</t>
  </si>
  <si>
    <t>10.114.26.131</t>
  </si>
  <si>
    <t>website_AFIP_servicios1</t>
  </si>
  <si>
    <t>127.0.0.1</t>
  </si>
  <si>
    <t>webcheck_servicios1_afip_gov_ar</t>
  </si>
  <si>
    <t>webcheck_wsaa_LoginCms</t>
  </si>
  <si>
    <t>webcheck_wsfe_service_asmx</t>
  </si>
  <si>
    <t>webcheck_wsfev1_service_asmx</t>
  </si>
  <si>
    <t>webcheck_wsfex_service_asmx</t>
  </si>
  <si>
    <t>vwarpauvccdbq</t>
  </si>
  <si>
    <t>10.133.8.103</t>
  </si>
  <si>
    <t>CPU</t>
  </si>
  <si>
    <t>10.133.138.46/23</t>
  </si>
  <si>
    <t>10.133.8.75</t>
  </si>
  <si>
    <t>VWARPASVWEBPL</t>
  </si>
  <si>
    <t>VWARPASVITSPA</t>
  </si>
  <si>
    <t>http://10.133.8.89:8080/</t>
  </si>
  <si>
    <t>vwarpasvdcwpa</t>
  </si>
  <si>
    <t>VWARCOSVSPQA1</t>
  </si>
  <si>
    <t>SO C</t>
  </si>
  <si>
    <t>SO D</t>
  </si>
  <si>
    <t>SO E</t>
  </si>
  <si>
    <t>SO AV</t>
  </si>
  <si>
    <t>SO Ping</t>
  </si>
  <si>
    <t>VWARCOSVSPAP1</t>
  </si>
  <si>
    <t>VWARPASVTNPD3</t>
  </si>
  <si>
    <t>AV</t>
  </si>
  <si>
    <t>RAM</t>
  </si>
  <si>
    <t>Disco C: (S.O.)</t>
  </si>
  <si>
    <t>Docuware job server App Pool</t>
  </si>
  <si>
    <t>Docuware Platform Services (RO) App Pool</t>
  </si>
  <si>
    <t>Docuware Platform Services App Pool</t>
  </si>
  <si>
    <t>Docuware Web Client Settings App Pool</t>
  </si>
  <si>
    <t>Docuware Web Client Settings UI App Pool</t>
  </si>
  <si>
    <t>Docuware Internal Database V2</t>
  </si>
  <si>
    <t>ICMP OK - NOK</t>
  </si>
  <si>
    <t xml:space="preserve"> AV</t>
  </si>
  <si>
    <t>Disco C: S.O</t>
  </si>
  <si>
    <t>Disco D (Middle_Home)</t>
  </si>
  <si>
    <t>Swap</t>
  </si>
  <si>
    <t xml:space="preserve">VWARPASVITSPD </t>
  </si>
  <si>
    <t>ClusterAPP_VWARPASVSYNCA</t>
  </si>
  <si>
    <t>SO Q:</t>
  </si>
  <si>
    <t>VWARPASVSYNN1</t>
  </si>
  <si>
    <t>SO C:</t>
  </si>
  <si>
    <t xml:space="preserve">SO RAM </t>
  </si>
  <si>
    <t xml:space="preserve">SO CPU </t>
  </si>
  <si>
    <t>VWARPASVSYNN2</t>
  </si>
  <si>
    <t>VWARPASVPKPI1</t>
  </si>
  <si>
    <t xml:space="preserve">SO AV </t>
  </si>
  <si>
    <t>Disco D</t>
  </si>
  <si>
    <t xml:space="preserve"> PING</t>
  </si>
  <si>
    <t>DISCO C</t>
  </si>
  <si>
    <t>DISCO D</t>
  </si>
  <si>
    <t>VWARPASVITSPD</t>
  </si>
  <si>
    <t>So Disk G - OPS DATA BASE SUPPORT_HOME</t>
  </si>
  <si>
    <t>So Disk F OPS DATA BASE SUPPORT_Base</t>
  </si>
  <si>
    <t>So Disk G OPS DATA BASE SUPPORT_Backups</t>
  </si>
  <si>
    <t>So Disk F OPS DATA BASE SUPPORT_HOME</t>
  </si>
  <si>
    <t>So Disk G OPS DATA BASE SUPPORT_BASE</t>
  </si>
  <si>
    <t>So Disk H OPS DATA BASE SUPPORT_BASE</t>
  </si>
  <si>
    <t>OPS DATA BASE SUPPORT_port</t>
  </si>
  <si>
    <t>Check_OPS DATA BASE SUPPORT_DBIF6040</t>
  </si>
  <si>
    <t>Check_OPS DATA BASE SUPPORT_SCHEMA_IF6040</t>
  </si>
  <si>
    <t>192.168.5.114</t>
  </si>
  <si>
    <t>VWARPASVSAPP1</t>
  </si>
  <si>
    <t xml:space="preserve"> RAM</t>
  </si>
  <si>
    <t>Disco C</t>
  </si>
  <si>
    <t>Disco D(Middle_Home)</t>
  </si>
  <si>
    <t>10.133.80.208</t>
  </si>
  <si>
    <t>VWARBAZS0050</t>
  </si>
  <si>
    <t>ping</t>
  </si>
  <si>
    <t>172.16.7.12</t>
  </si>
  <si>
    <t>172.16.7.13</t>
  </si>
  <si>
    <t>172.16.7.22</t>
  </si>
  <si>
    <t>172.16.7.23</t>
  </si>
  <si>
    <t>10.133.133.21</t>
  </si>
  <si>
    <t>10.133.133.22</t>
  </si>
  <si>
    <t>10.133.133.23</t>
  </si>
  <si>
    <t>10.133.8.95</t>
  </si>
  <si>
    <t>VIRTUAL-16</t>
  </si>
  <si>
    <t>VWARCOSVJUMP1</t>
  </si>
  <si>
    <t>10.133.138.45</t>
  </si>
  <si>
    <t>P (Page File)</t>
  </si>
  <si>
    <t>MSSQLSERVER</t>
  </si>
  <si>
    <t>VWARPASVWECQ5</t>
  </si>
  <si>
    <t>VWSAPASESCAUT01</t>
  </si>
  <si>
    <t>D (Middle_Home)</t>
  </si>
  <si>
    <t>E (Middle_App)</t>
  </si>
  <si>
    <t>VWARPASVPLSPA</t>
  </si>
  <si>
    <t>10.133.8.93</t>
  </si>
  <si>
    <t>D (App_Home)</t>
  </si>
  <si>
    <t>VWARPASVPDNS1</t>
  </si>
  <si>
    <t>10.133.8.94</t>
  </si>
  <si>
    <t>VWARPASVEPLPD</t>
  </si>
  <si>
    <t>E (Sql_Data)</t>
  </si>
  <si>
    <t>F (Sql_Logs)</t>
  </si>
  <si>
    <t>G (Sql_Backups)</t>
  </si>
  <si>
    <t>E (PageFile)</t>
  </si>
  <si>
    <t>10.133.8.70</t>
  </si>
  <si>
    <t>VWARPASVDESA1</t>
  </si>
  <si>
    <t>10.133.54.74</t>
  </si>
  <si>
    <t>VWARPASVCCTV1</t>
  </si>
  <si>
    <t>10.133.54.49</t>
  </si>
  <si>
    <t>VWARPASVBES02</t>
  </si>
  <si>
    <t>10.133.138.38</t>
  </si>
  <si>
    <t>VWARCOSVSPDB1</t>
  </si>
  <si>
    <t>DISCO D (D)</t>
  </si>
  <si>
    <t>DISCO Eackup)</t>
  </si>
  <si>
    <t>So Disk C: - S.O.</t>
  </si>
  <si>
    <t>So Disk C: - OS -</t>
  </si>
  <si>
    <t>So Disk C: - SO</t>
  </si>
  <si>
    <t>So Disk C:: S.O.</t>
  </si>
  <si>
    <t>So Disk C: SO</t>
  </si>
  <si>
    <t>So Disk C: - OS</t>
  </si>
  <si>
    <t>So Disk C:: OS</t>
  </si>
  <si>
    <t>So Disk C: -</t>
  </si>
  <si>
    <t>So Disk D: DB</t>
  </si>
  <si>
    <t>So Disk D: - OS -</t>
  </si>
  <si>
    <t>So Disk D: - Spooler</t>
  </si>
  <si>
    <t>So Disk D:: Middle_Home</t>
  </si>
  <si>
    <t>So Disk D: - APP</t>
  </si>
  <si>
    <t>So Disk D: - DATOS</t>
  </si>
  <si>
    <t>So Disk D: - Midd_Home</t>
  </si>
  <si>
    <t>So Disk D:: DBA-APPS</t>
  </si>
  <si>
    <t>So Disk D: - APPS</t>
  </si>
  <si>
    <t>So Disk D: - SHARED</t>
  </si>
  <si>
    <t>So Disk D::</t>
  </si>
  <si>
    <t>So Disk D: DATA</t>
  </si>
  <si>
    <t>So Disk D: - App</t>
  </si>
  <si>
    <t>So Disk D: - Middle_Home</t>
  </si>
  <si>
    <t>So Disk D: -</t>
  </si>
  <si>
    <t>So Disk D: - Data Base</t>
  </si>
  <si>
    <t>So Disk D:: APP</t>
  </si>
  <si>
    <t>So Disk D: - S.O.</t>
  </si>
  <si>
    <t>So Disk D: - Datos</t>
  </si>
  <si>
    <t>So Disk D: OPS DATA BASE SUPPORT_HOME</t>
  </si>
  <si>
    <t>So Disk D: App Merlin</t>
  </si>
  <si>
    <t>So Disk D: APPS</t>
  </si>
  <si>
    <t>So Disk E: - OS -</t>
  </si>
  <si>
    <t>So Disk E: APP</t>
  </si>
  <si>
    <t>So Disk E: OPS DATA BASE SUPPORT_HOME</t>
  </si>
  <si>
    <t>So Disk E: - OPS DATA BASE SUPPORT_BACKUP</t>
  </si>
  <si>
    <t>So Disk E:: Middle_App</t>
  </si>
  <si>
    <t>So Disk E: - Midd_App</t>
  </si>
  <si>
    <t>So Disk E: - BACKUP</t>
  </si>
  <si>
    <t>So Disk E: - App</t>
  </si>
  <si>
    <t>So Disk E: Datos Datos</t>
  </si>
  <si>
    <t>So Disk E: - Work</t>
  </si>
  <si>
    <t>So Disk E: - DBA</t>
  </si>
  <si>
    <t>So Disk E: - Middle_App</t>
  </si>
  <si>
    <t>So Disk E: -</t>
  </si>
  <si>
    <t>So Disk E: - Backup</t>
  </si>
  <si>
    <t>So Disk E::</t>
  </si>
  <si>
    <t>So Disk E: OPS DATA BASE SUPPORT_Home</t>
  </si>
  <si>
    <t>So Disk E: - APP</t>
  </si>
  <si>
    <t>So Disk E: - DB</t>
  </si>
  <si>
    <t>So Disk E: - APPS</t>
  </si>
  <si>
    <t>So Disk E: - S.O.</t>
  </si>
  <si>
    <t>So Disk E: OPS DATA BASE SUPPORT_BACKUP</t>
  </si>
  <si>
    <t>So Disk E: Page File</t>
  </si>
  <si>
    <t>So Disk P: Page File</t>
  </si>
  <si>
    <t>So Disk P: - Page File -</t>
  </si>
  <si>
    <t>So Disk P: - PageFile</t>
  </si>
  <si>
    <t>So Disk P: - Page file</t>
  </si>
  <si>
    <t>So Disk P: - Page File</t>
  </si>
  <si>
    <t>So Disk P: - Pagefile</t>
  </si>
  <si>
    <t>So Disk P::</t>
  </si>
  <si>
    <t>So Disk P: - Page_File</t>
  </si>
  <si>
    <t>CA11_Porteria7_SalaSeguridOPS Active Directory Support Argentina_Molinete1</t>
  </si>
  <si>
    <t>CA12_Porteria7_SalaSeguridOPS Active Directory Support Argentina_Molinete2</t>
  </si>
  <si>
    <t>Disco D: (OPS Data Base Administration Support Argentina_Home)</t>
  </si>
  <si>
    <t>Disco E: (OPS Data Base Administration Support Argentina_Data)</t>
  </si>
  <si>
    <t xml:space="preserve"> Disco F: (OPS Data Base Administration Support Argentina_Archivelog</t>
  </si>
  <si>
    <t>Disco G: (OPS Data Base Administration Support Argentina_BackUp)</t>
  </si>
  <si>
    <t>So Disk D: OPS Data Base Administration Support Argentina_Home</t>
  </si>
  <si>
    <t>So Disk F - OPS Data Base Administration Support Argentina_BASE</t>
  </si>
  <si>
    <t>Disk F - OPS Data Base Administration Support Argentina_cle Home -</t>
  </si>
  <si>
    <t>So DSStOPS Data Base Administration Support Argentina_geService Services</t>
  </si>
  <si>
    <t>VMware vSphere Profile-Driven StOPS Data Base Administration Support Argentina_ge Service</t>
  </si>
  <si>
    <t>Todos los checks de OPS Data Base Administration Support Argentina_cle, tomar como ejemplo los checks del server vwarbasraf00003</t>
  </si>
  <si>
    <t>VWARBAZS0011</t>
  </si>
  <si>
    <t>10.133.2.4</t>
  </si>
  <si>
    <t>VWARBAZS0131</t>
  </si>
  <si>
    <t>10.133.44.8</t>
  </si>
  <si>
    <t>10.133.2.3</t>
  </si>
  <si>
    <t>VWARBAZS0010</t>
  </si>
  <si>
    <t>VWARBAZS0101</t>
  </si>
  <si>
    <t>10.133.36.8</t>
  </si>
  <si>
    <t>10.133.86.9</t>
  </si>
  <si>
    <t>VWARBAZS0163</t>
  </si>
  <si>
    <t>VWARBAZS0164</t>
  </si>
  <si>
    <t>10.133.34.8</t>
  </si>
  <si>
    <t>VWARPASVCCPAP</t>
  </si>
  <si>
    <t>10.133.8.98</t>
  </si>
  <si>
    <t>D (APP_HOME)</t>
  </si>
  <si>
    <t>VWARPASVCCPAQ</t>
  </si>
  <si>
    <t>10.133.8.99</t>
  </si>
  <si>
    <t>VWARPASVCSF01</t>
  </si>
  <si>
    <t>192.168.5.120</t>
  </si>
  <si>
    <t>10.133.8.113</t>
  </si>
  <si>
    <t>VWARPASVBODY1</t>
  </si>
  <si>
    <t>D: Shared D</t>
  </si>
  <si>
    <t>E: Shared E</t>
  </si>
  <si>
    <t>F: Shared F</t>
  </si>
  <si>
    <t>VWARBAZSCSR0105</t>
  </si>
  <si>
    <t>10.133.122.38</t>
  </si>
  <si>
    <t>VWARPAZA0220</t>
  </si>
  <si>
    <t>10.133.7.85</t>
  </si>
  <si>
    <t>10.133.56.11</t>
  </si>
  <si>
    <t>VWARPAZA0221</t>
  </si>
  <si>
    <t>VWARPAZA0222</t>
  </si>
  <si>
    <t>10.133.56.12</t>
  </si>
  <si>
    <t>192.168.5.123</t>
  </si>
  <si>
    <t>VWARPASVCSF04</t>
  </si>
  <si>
    <t>192.168.5.129</t>
  </si>
  <si>
    <t>VWARPASVWECP5</t>
  </si>
  <si>
    <t>192.168.5.121</t>
  </si>
  <si>
    <t>VWARPASVCSF02</t>
  </si>
  <si>
    <t>192.168.5.122</t>
  </si>
  <si>
    <t>VWARPASVCSF03</t>
  </si>
  <si>
    <t>STO_VWARPADDLDR405023</t>
  </si>
  <si>
    <t>10.133.10.111</t>
  </si>
  <si>
    <t>SWS_VWARPAZCPR407126</t>
  </si>
  <si>
    <t>SWS_VWARPAZCPR407127</t>
  </si>
  <si>
    <t>BvSshServer</t>
  </si>
  <si>
    <t>Puerto RVS 3305</t>
  </si>
  <si>
    <t>Puerto RVS 3755</t>
  </si>
  <si>
    <t>RVS Files_D:\Observer</t>
  </si>
  <si>
    <t>RVS find error LOG on D:\Jobstarts\logs</t>
  </si>
  <si>
    <t>RVS Files_D:\Jobstarts\noprocesados</t>
  </si>
  <si>
    <t>10.133.76.40</t>
  </si>
  <si>
    <t>AP_Q-Campo</t>
  </si>
  <si>
    <t>DISCO E</t>
  </si>
  <si>
    <t>DISCO F</t>
  </si>
  <si>
    <t>10.133.8.116</t>
  </si>
  <si>
    <t>VWARPASVWEBQT</t>
  </si>
  <si>
    <t>C (SO)</t>
  </si>
  <si>
    <t>VWARPASVTFDAP</t>
  </si>
  <si>
    <t>10.133.8.119</t>
  </si>
  <si>
    <t>So Disk D</t>
  </si>
  <si>
    <t>So Disk E</t>
  </si>
  <si>
    <t>So Disk C - SO</t>
  </si>
  <si>
    <t>VWARPASVEMERP</t>
  </si>
  <si>
    <t>VWARPASVPLT05</t>
  </si>
  <si>
    <t>172.16.12.20</t>
  </si>
  <si>
    <t>So Disk C [OS]</t>
  </si>
  <si>
    <t>So Disk D [CCTV APP]</t>
  </si>
  <si>
    <t>ORA Disk E [DB Home]</t>
  </si>
  <si>
    <t>10.133.8.120</t>
  </si>
  <si>
    <t>ORA Disk F [DB Data]</t>
  </si>
  <si>
    <t>ORA Disk G [DB Backup]</t>
  </si>
  <si>
    <t>ORA SQL Server Service</t>
  </si>
  <si>
    <t>RVS DSD Files Existance +10M</t>
  </si>
  <si>
    <t>RVS I38 Files Existance +10M</t>
  </si>
  <si>
    <t>RVS K2K Files Existance +10M</t>
  </si>
  <si>
    <t>RVS KA6 Files Existance +10M</t>
  </si>
  <si>
    <t>VWARCOZPDU0106</t>
  </si>
  <si>
    <t>ePDU: C2-Rack1/3-Right Side</t>
  </si>
  <si>
    <t>VWARPAZA0223</t>
  </si>
  <si>
    <t>10.133.76.41</t>
  </si>
  <si>
    <t>VWARCOZPDU0104</t>
  </si>
  <si>
    <t>VWARCOZPDU0105</t>
  </si>
  <si>
    <t>VWARCOZPDU0107</t>
  </si>
  <si>
    <t>VWARCOZPDU0108</t>
  </si>
  <si>
    <t>VWARCOZPDU0111</t>
  </si>
  <si>
    <t>VWARCOZPDU0112</t>
  </si>
  <si>
    <t>VWARCOZPDU0113</t>
  </si>
  <si>
    <t>VWARCOZPDU0114</t>
  </si>
  <si>
    <t>VWARCOZPDU0115</t>
  </si>
  <si>
    <t>VWARCOZPDU0116</t>
  </si>
  <si>
    <t>VWARCOZPDU0117</t>
  </si>
  <si>
    <t>VWARCOZPDU0118</t>
  </si>
  <si>
    <t>VWARCOZPDU0119</t>
  </si>
  <si>
    <t>VWARCOZPDU0120</t>
  </si>
  <si>
    <t>VWARCOZPDU0121</t>
  </si>
  <si>
    <t>VWARCOZPDU0122</t>
  </si>
  <si>
    <t>VWARCOZPDU0123</t>
  </si>
  <si>
    <t>VWARCOZPDU0124</t>
  </si>
  <si>
    <t>VWARCOZPDU0125</t>
  </si>
  <si>
    <t>VWARCOZPDU0126</t>
  </si>
  <si>
    <t>C2-Rack1/3-Left Side</t>
  </si>
  <si>
    <t>C2-Rack1/2-Right Side</t>
  </si>
  <si>
    <t>C2-Rack1/4-Left Side</t>
  </si>
  <si>
    <t>C2-Rack1/4-Right Side</t>
  </si>
  <si>
    <t>C2-Rack2/1-Left Side</t>
  </si>
  <si>
    <t>C2-Rack2/1-Right Side</t>
  </si>
  <si>
    <t>C2-Rack2/2-Left Side</t>
  </si>
  <si>
    <t>C2-Rack2/2-Right Side</t>
  </si>
  <si>
    <t>C2-Rack2/3-Left Side</t>
  </si>
  <si>
    <t>C2-Rack2/3-Right Side</t>
  </si>
  <si>
    <t>C2-Rack2/4-Left Side</t>
  </si>
  <si>
    <t>C2-Rack2/4-Right Side</t>
  </si>
  <si>
    <t>C2-Rack3/1-Left Side</t>
  </si>
  <si>
    <t>C2-Rack3/1-Right Side</t>
  </si>
  <si>
    <t>C2-Rack3/2-Left Side</t>
  </si>
  <si>
    <t>C2-Rack3/2-Right Side</t>
  </si>
  <si>
    <t>C2-Rack3/3-Left Side</t>
  </si>
  <si>
    <t>C2-Rack3/3-Right Side</t>
  </si>
  <si>
    <t>C2-Rack3/4-Left Side</t>
  </si>
  <si>
    <t>C2-Rack3/4-Right Side</t>
  </si>
  <si>
    <t>AMS - Share \aduana</t>
  </si>
  <si>
    <t>AMS - Share \Signature</t>
  </si>
  <si>
    <t>vwsapasorastby2</t>
  </si>
  <si>
    <t>vwsapasorastby1</t>
  </si>
  <si>
    <t>ClusterDB_VWARPASVTNPAC</t>
  </si>
  <si>
    <t>E: DB_Data - Cluster</t>
  </si>
  <si>
    <t>F: DB_Archivelog - Cluster</t>
  </si>
  <si>
    <t>G: DB_Backup - Cluster</t>
  </si>
  <si>
    <t>Ora ClusterDB_VWARPASVTNPAC Services</t>
  </si>
  <si>
    <t>Ora VWTNPROD Jobs</t>
  </si>
  <si>
    <t>Ora VWTNPROD Login</t>
  </si>
  <si>
    <t>Ora VWTNPROD Tablespaces</t>
  </si>
  <si>
    <t>Ora VWTNPROD Users</t>
  </si>
  <si>
    <t>So Ping</t>
  </si>
  <si>
    <t>VWARPAZA0226</t>
  </si>
  <si>
    <t>10.133.7.86</t>
  </si>
  <si>
    <t>172.16.9.246</t>
  </si>
  <si>
    <t>172.16.9.248</t>
  </si>
  <si>
    <t>172.16.9.250</t>
  </si>
  <si>
    <t>172.16.9.252</t>
  </si>
  <si>
    <t>172.16.9.254</t>
  </si>
  <si>
    <t>172.16.9.203</t>
  </si>
  <si>
    <t>172.16.9.251</t>
  </si>
  <si>
    <t>172.16.9.253</t>
  </si>
  <si>
    <t>Disk fs</t>
  </si>
  <si>
    <t>VWWORKP ExpDP</t>
  </si>
  <si>
    <t>VWWORKP Invalid Objects</t>
  </si>
  <si>
    <t>VWWORKP Max Extents</t>
  </si>
  <si>
    <t>VWWORKP Tablespaces</t>
  </si>
  <si>
    <t>VWWORKP Users</t>
  </si>
  <si>
    <t>VWWORKP Login</t>
  </si>
  <si>
    <t>VWWORKP Jobs</t>
  </si>
  <si>
    <t>ASES Invalid Objects</t>
  </si>
  <si>
    <t>IF6040P Users</t>
  </si>
  <si>
    <t>IF6040P Tablespaces</t>
  </si>
  <si>
    <t>IF6040P Max Extents</t>
  </si>
  <si>
    <t>IF6040P Jobs</t>
  </si>
  <si>
    <t>IF6040P Login</t>
  </si>
  <si>
    <t>IF6040P Invalid Objects</t>
  </si>
  <si>
    <t>CTGINST1PN Expdp CTGINST1PN</t>
  </si>
  <si>
    <t>CTGINST1PN Invalid Objects</t>
  </si>
  <si>
    <t>CTGINST1PN Jobs</t>
  </si>
  <si>
    <t>CTGINST1PN Login</t>
  </si>
  <si>
    <t>CTGINST1PN Max Extents</t>
  </si>
  <si>
    <t>CTGINST1PN Rman CTGINST1PN</t>
  </si>
  <si>
    <t>CTGINST1PN Tablespaces</t>
  </si>
  <si>
    <t>CTGINST1PN Users</t>
  </si>
  <si>
    <t>Service SERVER SCMDB</t>
  </si>
  <si>
    <t>Service SERVER MSSQLSERVER</t>
  </si>
  <si>
    <t>Service Agente MSSQLSERVER</t>
  </si>
  <si>
    <t>SQL Agent EMERIXTANDEM</t>
  </si>
  <si>
    <t>SQL Server EMERIXTANDEM</t>
  </si>
  <si>
    <t>Service SQL Server Agent TIFDMSPD</t>
  </si>
  <si>
    <t>Service SQL Server TIFDMSPD</t>
  </si>
  <si>
    <t>SQL Server Agent VWPHRQA</t>
  </si>
  <si>
    <t>SQL Server VWPHRQA</t>
  </si>
  <si>
    <t>Service SQL Server Agent TIFDMSQA</t>
  </si>
  <si>
    <t>Service SQL Server TIFDMSQA</t>
  </si>
  <si>
    <t>QUIRL Export</t>
  </si>
  <si>
    <t>QUIRL Invalid Objects</t>
  </si>
  <si>
    <t>QUIRL Jobs</t>
  </si>
  <si>
    <t>QUIRL Login</t>
  </si>
  <si>
    <t>QUIRL Max Extents</t>
  </si>
  <si>
    <t>QUIRL RMAN Archive</t>
  </si>
  <si>
    <t>QUIRL Tablespaces</t>
  </si>
  <si>
    <t>QUIRL Users</t>
  </si>
  <si>
    <t>QUIRL check specific user is lock</t>
  </si>
  <si>
    <t>SQL Server VWSPS</t>
  </si>
  <si>
    <t>Mysql</t>
  </si>
  <si>
    <t>ITSDESA Max Extents</t>
  </si>
  <si>
    <t>ITSDESA Tablespaces</t>
  </si>
  <si>
    <t>ITSDESA Users</t>
  </si>
  <si>
    <t>ITSPROD Invalid Objects</t>
  </si>
  <si>
    <t>ITSPROD Jobs</t>
  </si>
  <si>
    <t>ITSPROD Login</t>
  </si>
  <si>
    <t>ITSPROD Max Extents</t>
  </si>
  <si>
    <t>ITSPROD Tablespaces</t>
  </si>
  <si>
    <t>ITSPROD Users</t>
  </si>
  <si>
    <t>ITSQA Invalid Objects</t>
  </si>
  <si>
    <t>ITSQA Jobs</t>
  </si>
  <si>
    <t>ITSQA Login</t>
  </si>
  <si>
    <t>ITSQA Max Extents</t>
  </si>
  <si>
    <t>ITSQA Tablespaces</t>
  </si>
  <si>
    <t>ITSQA Users</t>
  </si>
  <si>
    <t>Service Agente EMERIXTANDEMQA</t>
  </si>
  <si>
    <t>Service SERVER EMERIXTANDEMQA</t>
  </si>
  <si>
    <t>ASES Jobs</t>
  </si>
  <si>
    <t>ASES Login</t>
  </si>
  <si>
    <t>ASES Users</t>
  </si>
  <si>
    <t>ITSDESA Export Data Pump</t>
  </si>
  <si>
    <t>ITSDESA Invalid Objects</t>
  </si>
  <si>
    <t>ITSDESA Jobs</t>
  </si>
  <si>
    <t>ITSDESA Login</t>
  </si>
  <si>
    <t>SQLSERVERAGENT</t>
  </si>
  <si>
    <t>VHVM PMON Process</t>
  </si>
  <si>
    <t>VHVMNEW PMON Process</t>
  </si>
  <si>
    <t>VHVWDRP Listener Process</t>
  </si>
  <si>
    <t>VHVWDRP PMON Process</t>
  </si>
  <si>
    <t>VHVWDRP Port 1521</t>
  </si>
  <si>
    <t>VHVW Listener Process</t>
  </si>
  <si>
    <t>Ora VHVW PMON Process</t>
  </si>
  <si>
    <t>Ora VHVW Port 1521</t>
  </si>
  <si>
    <t>Ora vwarbass0000002 ASES Export</t>
  </si>
  <si>
    <t>Ora vwarbass0000002 Services</t>
  </si>
  <si>
    <t>Ora TRXPP2012 Invalid Objects</t>
  </si>
  <si>
    <t>Ora TRXPP2012 Jobs</t>
  </si>
  <si>
    <t>Ora TRXPP2012 Login</t>
  </si>
  <si>
    <t>Ora TRXPP2012 Max Extents</t>
  </si>
  <si>
    <t>Ora TRXPP2012 Tablespaces</t>
  </si>
  <si>
    <t>Ora  vwarcosvtrxpd Services</t>
  </si>
  <si>
    <t>Ora TRXPQ2012 Invalid Objects</t>
  </si>
  <si>
    <t>Ora TRXPQ2012 Jobs</t>
  </si>
  <si>
    <t>Ora TRXPQ2012 Login</t>
  </si>
  <si>
    <t>Ora TRXPQ2012 Max Extents</t>
  </si>
  <si>
    <t>Ora TRXPQ2012 Tablespaces</t>
  </si>
  <si>
    <t>Ora VWAAP2012 Export Data Pump</t>
  </si>
  <si>
    <t>Ora VWAAP2012 Invalid Objects</t>
  </si>
  <si>
    <t>Ora VWAAP2012 Jobs</t>
  </si>
  <si>
    <t>Ora VWAAP2012 Login</t>
  </si>
  <si>
    <t>Ora VWAAP2012 Max Extents</t>
  </si>
  <si>
    <t>Ora VWAAP2012 RMAN Archive</t>
  </si>
  <si>
    <t>Ora VWAAP2012 Tablespaces</t>
  </si>
  <si>
    <t>Ora VWAAP2012 Users</t>
  </si>
  <si>
    <t>Ora TRXPQ2012 Users</t>
  </si>
  <si>
    <t>Ora VWAAQ2012 Jobs</t>
  </si>
  <si>
    <t>Ora VWAAQ2012 Login</t>
  </si>
  <si>
    <t>Ora VWAAQ2012 Max Extents</t>
  </si>
  <si>
    <t>Ora VWAAQ2012 Tablespaces</t>
  </si>
  <si>
    <t>Ora VWAAQ2012 Users</t>
  </si>
  <si>
    <t>Ora VWARKPIP Export Data Pump</t>
  </si>
  <si>
    <t>Ora VWARKPIP Users</t>
  </si>
  <si>
    <t>Ora VWARKPIP RMAN Archive</t>
  </si>
  <si>
    <t>Ora VWARKPIP Login</t>
  </si>
  <si>
    <t>Ora VWARKPIP Tablespaces</t>
  </si>
  <si>
    <t>Ora VWARKPIP Max Extents</t>
  </si>
  <si>
    <t>Ora VWARKPIP Invalid Objects</t>
  </si>
  <si>
    <t>Ora VWARKPIP Jobs</t>
  </si>
  <si>
    <t>Ora VWARKPIP Export Data Pump,</t>
  </si>
  <si>
    <t>Ora TRXT Invalid Objects</t>
  </si>
  <si>
    <t>Ora TRXT Jobs</t>
  </si>
  <si>
    <t>Ora TRXT Login</t>
  </si>
  <si>
    <t>Ora TRXT Max Extents</t>
  </si>
  <si>
    <t>Ora TRXT Tablespaces</t>
  </si>
  <si>
    <t>Ora TRXT Users</t>
  </si>
  <si>
    <t>Ora TRXL Invalid Objects</t>
  </si>
  <si>
    <t>Ora TRXL Jobs</t>
  </si>
  <si>
    <t>Ora TRXL Login</t>
  </si>
  <si>
    <t>Ora TRXL Max Extents</t>
  </si>
  <si>
    <t>Ora TRXL Tablespaces</t>
  </si>
  <si>
    <t>Ora TRXL Users</t>
  </si>
  <si>
    <t>Ora TRXM Invalid Objects</t>
  </si>
  <si>
    <t>Ora TRXM Jobs</t>
  </si>
  <si>
    <t>Ora TRXM Login</t>
  </si>
  <si>
    <t>Ora TRXM Max Extents</t>
  </si>
  <si>
    <t>Ora TRXM Tablespaces</t>
  </si>
  <si>
    <t>Ora TRXM Users</t>
  </si>
  <si>
    <t>Ora VWARITS Invalid Objects</t>
  </si>
  <si>
    <t>Ora VWARITS Jobs</t>
  </si>
  <si>
    <t>Ora VWARITS Login</t>
  </si>
  <si>
    <t>Ora VWARITS Max Extents</t>
  </si>
  <si>
    <t>Ora VWARITS Tablespaces</t>
  </si>
  <si>
    <t>Ora SVWASTB DG Gap</t>
  </si>
  <si>
    <t>Ora VWCADECBA Invalid Objects</t>
  </si>
  <si>
    <t>Ora VWCADECBA Jobs</t>
  </si>
  <si>
    <t>Ora VWCADECBA Login</t>
  </si>
  <si>
    <t>Ora VWCADECBA Max Extents</t>
  </si>
  <si>
    <t>Ora VWCADECBA Tablespaces</t>
  </si>
  <si>
    <t>Ora VWCADECBA Users</t>
  </si>
  <si>
    <t>Ora  XE_T Invalid Objects</t>
  </si>
  <si>
    <t>Ora  XE_T Jobs</t>
  </si>
  <si>
    <t>Ora  XE_T Login</t>
  </si>
  <si>
    <t>Ora  XE_T Max Extents</t>
  </si>
  <si>
    <t>Ora XE_T Tablespaces</t>
  </si>
  <si>
    <t>Ora vwsacosiscar001 Services</t>
  </si>
  <si>
    <t>Ora vwsacosiscar001 XE_T Export</t>
  </si>
  <si>
    <t>Ora xe_t Users</t>
  </si>
  <si>
    <t>Ora XEQ2012 Invalid Objects</t>
  </si>
  <si>
    <t>Ora XEQ2012 Jobs</t>
  </si>
  <si>
    <t>Ora XEQ2012 Login</t>
  </si>
  <si>
    <t>Ora XEQ2012 Max Extents</t>
  </si>
  <si>
    <t>Ora XEQ2012 Tablespaces</t>
  </si>
  <si>
    <t>Ora XEQ2012 Users</t>
  </si>
  <si>
    <t>Ora VWARPASVITSPD Services</t>
  </si>
  <si>
    <t>Ora VWASTBTS Export Data Pump</t>
  </si>
  <si>
    <t>Ora VWASTBTS Invalid Objects</t>
  </si>
  <si>
    <t>Ora VWASTBTS Jobs</t>
  </si>
  <si>
    <t>Ora VWASTBTS Login</t>
  </si>
  <si>
    <t>Ora VWASTBTS Max Extents</t>
  </si>
  <si>
    <t>Ora VWASTBTS RMAN Level 0</t>
  </si>
  <si>
    <t>Ora VWASTBTS Services</t>
  </si>
  <si>
    <t>Ora VWASTBTS Tablespaces</t>
  </si>
  <si>
    <t>Ora VWASTBTS Users</t>
  </si>
  <si>
    <t>Ora VWMEPSF Invalid Objects</t>
  </si>
  <si>
    <t>Ora VWMEPSF Jobs</t>
  </si>
  <si>
    <t>Ora VWMEPSF Login</t>
  </si>
  <si>
    <t>Ora VWMEPSF Max Extents</t>
  </si>
  <si>
    <t>Ora VWMEPSF Tablespaces</t>
  </si>
  <si>
    <t>Ora VWMEPSF Users</t>
  </si>
  <si>
    <t>Ora vwarpasvsf001 Services</t>
  </si>
  <si>
    <t>Ora vwarpasvsf001 VWMEPSF RMAN Level 0</t>
  </si>
  <si>
    <t>Ora VWKPIQ Invalid Objects</t>
  </si>
  <si>
    <t>Ora VWKPIQ Jobs</t>
  </si>
  <si>
    <t>Ora VWKPIQ Login</t>
  </si>
  <si>
    <t>Ora VWKPIQ Max Extents</t>
  </si>
  <si>
    <t>Ora VWKPIQ Tablespaces</t>
  </si>
  <si>
    <t>Ora VWKPIQ Users</t>
  </si>
  <si>
    <t>Ora VWKPIT Invalid Objects</t>
  </si>
  <si>
    <t>Ora VWKPIT Jobs</t>
  </si>
  <si>
    <t>Ora VWKPIT Login</t>
  </si>
  <si>
    <t>Ora VWKPIT Max Extents</t>
  </si>
  <si>
    <t>Ora VWKPIT Tablespaces</t>
  </si>
  <si>
    <t>Ora VWKPIT Users</t>
  </si>
  <si>
    <t>Ora VWIF6040 Invalid Objects</t>
  </si>
  <si>
    <t>Ora VWIF6040 Jobs</t>
  </si>
  <si>
    <t>Ora VWIF6040 Login</t>
  </si>
  <si>
    <t>Ora VWIF6040 Max Extents</t>
  </si>
  <si>
    <t>Ora VWIF6040 Tablespaces</t>
  </si>
  <si>
    <t>Ora VWIF6040 Users</t>
  </si>
  <si>
    <t>Ora VWTNHIST Invalid Objects</t>
  </si>
  <si>
    <t>Ora VWTNHIST Jobs</t>
  </si>
  <si>
    <t>Ora VWTNHIST Login</t>
  </si>
  <si>
    <t>Ora VWTNHIST Max Extents</t>
  </si>
  <si>
    <t>Ora VWTNHIST Tablespaces</t>
  </si>
  <si>
    <t>Ora VWTNHIST Users</t>
  </si>
  <si>
    <t>Ora vwarpasvtnpd3 LISTENER 1521</t>
  </si>
  <si>
    <t>Ora vwarpasvtnpd3 RAFPRO Alert Log</t>
  </si>
  <si>
    <t>Ora vwarpasvtnpd3 Services</t>
  </si>
  <si>
    <t>Ora vwarpasvtnpd3 VWTNHIST Export Data Pump</t>
  </si>
  <si>
    <t>Ora vwarpasvtnpd3 VWTNHIST RMAN Level 0</t>
  </si>
  <si>
    <t>Ora vwarpasvtnpd3 VWTNHIST RMAN Level 1</t>
  </si>
  <si>
    <t>Ora vwsacosdbotrxt1 Services</t>
  </si>
  <si>
    <t>Ora vwsacosdbotrxt1 TRXT Expdp Log</t>
  </si>
  <si>
    <t>Ora vwsapastimekdb1 IF6040 Export</t>
  </si>
  <si>
    <t>Ora vwsapastimekdb1 IF6040 RMAN Level 0</t>
  </si>
  <si>
    <t>Ora VWWORKQ ExpDP</t>
  </si>
  <si>
    <t>Ora VWWORKQ Invalid Objects</t>
  </si>
  <si>
    <t>Ora VWWORKQ Jobs</t>
  </si>
  <si>
    <t>Ora VWWORKQ Login</t>
  </si>
  <si>
    <t>Ora VWWORKQ Max Extents</t>
  </si>
  <si>
    <t>Ora VWWORKQ Tablespaces</t>
  </si>
  <si>
    <t>Ora VWWORKQ Users</t>
  </si>
  <si>
    <t>Ora VWWORKD ExpDP</t>
  </si>
  <si>
    <t>Ora VWWORKD Invalid Objects</t>
  </si>
  <si>
    <t>Ora VWWORKD Jobs</t>
  </si>
  <si>
    <t>Ora VWWORKD Login</t>
  </si>
  <si>
    <t>Ora WWORKD Max Extents</t>
  </si>
  <si>
    <t>Ora VWWORKD Tablespaces</t>
  </si>
  <si>
    <t>Ora VWWORKD Users</t>
  </si>
  <si>
    <t>Ora VWASTB DG Gap</t>
  </si>
  <si>
    <t>Ora VWASTB Jobs</t>
  </si>
  <si>
    <t>Ora VWASTB Login</t>
  </si>
  <si>
    <t>Ora VWASTB Max Extents</t>
  </si>
  <si>
    <t>Ora VWASTB Sessions</t>
  </si>
  <si>
    <t>Ora VWASTB Tablespaces</t>
  </si>
  <si>
    <t>Ora VWASTB Users</t>
  </si>
  <si>
    <t>Ora vwsapassifaedb1 Services</t>
  </si>
  <si>
    <t>Ora vwsapassifaedb1 VWASTB Export</t>
  </si>
  <si>
    <t>Ora vwsapassifaedb1 VWASTB RMAN Level 0</t>
  </si>
  <si>
    <t>Ora vwsacosloyal001 Services</t>
  </si>
  <si>
    <t>Ora vwsacosloyal001 TRXL Export</t>
  </si>
  <si>
    <t>Ora vwsacosloyal001 TRXL RMAN Level 0</t>
  </si>
  <si>
    <t>Ora vwsacosdbtrxm01 Services</t>
  </si>
  <si>
    <t>Ora vwsacosdbtrxm01 TRXM Export</t>
  </si>
  <si>
    <t>Ora  vwsacosdbtrxm01 TRXM RMAN Level 0</t>
  </si>
  <si>
    <t>Ora VWITSTS Invalid Objects</t>
  </si>
  <si>
    <t>Ora VWITSTS Jobs</t>
  </si>
  <si>
    <t>Ora VWITSTS Login</t>
  </si>
  <si>
    <t>Ora VWITSTS Max Extents</t>
  </si>
  <si>
    <t>Ora VWITSTS Tablespaces</t>
  </si>
  <si>
    <t>Ora VWITSTS Users</t>
  </si>
  <si>
    <t>Ora vwsapasdboits01 Services</t>
  </si>
  <si>
    <t>Ora vwsapasdboits01 VWARITS Export</t>
  </si>
  <si>
    <t>Ora vwsapasdboits01 VWARITS RMAN Level 0</t>
  </si>
  <si>
    <t>Ora vwsapasdboits01 VWITSTS Export</t>
  </si>
  <si>
    <t>Ora VWSAKAIQA</t>
  </si>
  <si>
    <t>Ora VWSAKAIQA Invalid Objects</t>
  </si>
  <si>
    <t>Ora VWSAKAIQA Jobs</t>
  </si>
  <si>
    <t>Ora VWSAKAIQA Login</t>
  </si>
  <si>
    <t>Ora  Max Extents</t>
  </si>
  <si>
    <t>Ora VWSAKAIQA Services</t>
  </si>
  <si>
    <t>Ora VWSAKAIQA Tablespaces</t>
  </si>
  <si>
    <t>Ora VWSAKAIQA Users</t>
  </si>
  <si>
    <t>Ora VWSFQA Invalid Objects</t>
  </si>
  <si>
    <t>Ora VWSFQA Jobs</t>
  </si>
  <si>
    <t>Ora VWSFQA Login</t>
  </si>
  <si>
    <t>Ora VWSFQA Max Extents</t>
  </si>
  <si>
    <t>Ora VWSFQA Tablespaces</t>
  </si>
  <si>
    <t>Ora VWSFQA Users</t>
  </si>
  <si>
    <t>Ora VWINVPRD11 Users</t>
  </si>
  <si>
    <t>Ora VWINVPRD11 Invalid Objects</t>
  </si>
  <si>
    <t>Ora vwinvprd11 Jobs</t>
  </si>
  <si>
    <t>Ora vwinvprd11 Login</t>
  </si>
  <si>
    <t>Ora vwinvprd11 Max Extents</t>
  </si>
  <si>
    <t>Ora vwinvprd11 Services</t>
  </si>
  <si>
    <t>Ora vwinvprd11 Tablespaces</t>
  </si>
  <si>
    <t>Ora vwinvprd11 VWINVPRD Export.</t>
  </si>
  <si>
    <t>Ora vwinvprd11 VWINVPRD RMAN Archive</t>
  </si>
  <si>
    <t>Ora VWMERLIN Invalid Objects</t>
  </si>
  <si>
    <t>Ora VWMERLIN Jobs</t>
  </si>
  <si>
    <t>Ora VWMERLIN Login</t>
  </si>
  <si>
    <t>Ora VWMERLIN Max Extents</t>
  </si>
  <si>
    <t>Ora VWMERLIN Tablespaces</t>
  </si>
  <si>
    <t>Ora VWMERLIN Users</t>
  </si>
  <si>
    <t>Ora vwsapasmerlin01 Services</t>
  </si>
  <si>
    <t>172.16.9.246_Columna-F14</t>
  </si>
  <si>
    <t>172.16.9.248_Columna-H7</t>
  </si>
  <si>
    <t>172.16.9.250_Columna-D18</t>
  </si>
  <si>
    <t>172.16.9.252_Columna-H7-2</t>
  </si>
  <si>
    <t>172.16.9.254_Columna-D3</t>
  </si>
  <si>
    <t>172.16.9.203_Columna-A-1</t>
  </si>
  <si>
    <t>172.16.9.251_Columna-B9</t>
  </si>
  <si>
    <t>172.16.9.253_Columna-L2</t>
  </si>
  <si>
    <t>So nessusd Process</t>
  </si>
  <si>
    <t>So Port nessusd 8834</t>
  </si>
  <si>
    <t>https://10.133.54.229:9043/ibm/console</t>
  </si>
  <si>
    <t>https://vwsapaudesawkf.ar.sa.vwg:9043/ibm/console/</t>
  </si>
  <si>
    <t>https://vwsapautestwkf.ar.sa.vwg:9043/ibm/console/</t>
  </si>
  <si>
    <t>https://workflow.ar.sa.vwg:9043/ibm/console/</t>
  </si>
  <si>
    <t>Ora Disk fs</t>
  </si>
  <si>
    <t>So PING</t>
  </si>
  <si>
    <t>So disk D:</t>
  </si>
  <si>
    <t>Disk E:</t>
  </si>
  <si>
    <t>Service Tower</t>
  </si>
  <si>
    <t>OPM</t>
  </si>
  <si>
    <t>Facilities</t>
  </si>
  <si>
    <t>IT Security</t>
  </si>
  <si>
    <t>#</t>
  </si>
  <si>
    <t>Name</t>
  </si>
  <si>
    <t>Location</t>
  </si>
  <si>
    <t>Mobile number</t>
  </si>
  <si>
    <t>Email</t>
  </si>
  <si>
    <t>Daniel Alejandro Garcia</t>
  </si>
  <si>
    <t>Networking</t>
  </si>
  <si>
    <t>CIC</t>
  </si>
  <si>
    <t>Ocaranza, Hugo Marcelo</t>
  </si>
  <si>
    <t>Lopez Mendoza, Gustavo Daniel</t>
  </si>
  <si>
    <t>Job Scheduling &amp; Monitoring</t>
  </si>
  <si>
    <t>DI CARLO, Pablo Maximiliano</t>
  </si>
  <si>
    <t>GAETE, Cecilia Rita</t>
  </si>
  <si>
    <t>HEREDIA, María Laura</t>
  </si>
  <si>
    <t>LÓPEZ DE ALDA, Patricio</t>
  </si>
  <si>
    <t>PANICONI, Álvaro Xavier</t>
  </si>
  <si>
    <t>ROCHA, Raúl Alejandro</t>
  </si>
  <si>
    <t>VERGARA, Demián Rodolfo</t>
  </si>
  <si>
    <t>+54 9 11 3590 8441</t>
  </si>
  <si>
    <t>mariano.fernandez@t-systems.com.ar</t>
  </si>
  <si>
    <t>Marcelo Cardozo</t>
  </si>
  <si>
    <t>+54 9 11 3855 5200</t>
  </si>
  <si>
    <t>OPS Storage Support Argentina</t>
  </si>
  <si>
    <t>Gonzalo Lupi</t>
  </si>
  <si>
    <t>Hernan Vergara</t>
  </si>
  <si>
    <t>Hector Ayunta</t>
  </si>
  <si>
    <t>Cecilia Gaete</t>
  </si>
  <si>
    <t>Grupo de Guardia/Semana</t>
  </si>
  <si>
    <t>Service Class</t>
  </si>
  <si>
    <t>Impacto</t>
  </si>
  <si>
    <t>TOPICO</t>
  </si>
  <si>
    <t>CIP</t>
  </si>
  <si>
    <t>Hernán Vergara</t>
  </si>
  <si>
    <t>Gustavo Portillo</t>
  </si>
  <si>
    <t>Pablo Ferro</t>
  </si>
  <si>
    <t>Hugo Flores</t>
  </si>
  <si>
    <t>Incident Manager</t>
  </si>
  <si>
    <t>Mariano Ariel Fernández Tallón</t>
  </si>
  <si>
    <t>SDM</t>
  </si>
  <si>
    <t>Castro Rodríguez, Juliana Yarid</t>
  </si>
  <si>
    <t>Backup</t>
  </si>
  <si>
    <t>Pendig IT Security</t>
  </si>
  <si>
    <t>AGUILERA, Martín Norberto</t>
  </si>
  <si>
    <t>Servers-Unix</t>
  </si>
  <si>
    <t>AYUNTA, Héctor Horacio</t>
  </si>
  <si>
    <t>CABRAL, Luis</t>
  </si>
  <si>
    <t>DIAZ, Julio Alberto</t>
  </si>
  <si>
    <t>FIGUEROA, Hernando Nicolás</t>
  </si>
  <si>
    <t>LUPI, Gonzalo Javier</t>
  </si>
  <si>
    <t>Middleware</t>
  </si>
  <si>
    <t>PECCHINNENDA, Pablo Nicolás</t>
  </si>
  <si>
    <t>ROJAS, Hugo Rafael</t>
  </si>
  <si>
    <t>ROMERO, Gustavo</t>
  </si>
  <si>
    <t>Storage</t>
  </si>
  <si>
    <t>SALBUCCI, Esteban Enrique</t>
  </si>
  <si>
    <t>SANCHEZ, Darío Hernán</t>
  </si>
  <si>
    <t>VAZQUEZ, José Alfredo</t>
  </si>
  <si>
    <t>BRANVATI, Maria Romina</t>
  </si>
  <si>
    <t>HR</t>
  </si>
  <si>
    <t>PH_WINDOWS_PLATINUM_AR</t>
  </si>
  <si>
    <t>PH_WINDOWS_GOLD_AR</t>
  </si>
  <si>
    <t>PH_WINDOWS_SILVER_AR</t>
  </si>
  <si>
    <t>PH_WINDOWS_BRONZE_AR</t>
  </si>
  <si>
    <t>VWARPAZA0227</t>
  </si>
  <si>
    <t>01. CPU</t>
  </si>
  <si>
    <t>02. RAM</t>
  </si>
  <si>
    <t>03. SWAP</t>
  </si>
  <si>
    <t>04, Disk</t>
  </si>
  <si>
    <t>20, MySQL Daemon</t>
  </si>
  <si>
    <t>40, MySQL Port</t>
  </si>
  <si>
    <t>10.133.8.104</t>
  </si>
  <si>
    <t>vwarpauvccdbp</t>
  </si>
  <si>
    <t>10.133.48.123</t>
  </si>
  <si>
    <t>VWARPAZA0224</t>
  </si>
  <si>
    <t>10.133.66.12</t>
  </si>
  <si>
    <t>Tipo: AP. Ubicación: Laboratorio</t>
  </si>
  <si>
    <t>Tipo: AP. Ubicación: ITP - Proveedores</t>
  </si>
  <si>
    <t>vwarpasvsql1t</t>
  </si>
  <si>
    <t>+54 9  1161903219</t>
  </si>
  <si>
    <t>+54 9  1167497802</t>
  </si>
  <si>
    <t>+54 9  1162905328</t>
  </si>
  <si>
    <t>+54 9  1161931283</t>
  </si>
  <si>
    <t>+54 9  1167517722</t>
  </si>
  <si>
    <t>+54 9  1167496374</t>
  </si>
  <si>
    <t>+54 9  1162905703</t>
  </si>
  <si>
    <t>T-Systems Role</t>
  </si>
  <si>
    <t>Telephone number</t>
  </si>
  <si>
    <t>Román Peláez</t>
  </si>
  <si>
    <t>VP Business Center Americas
Global Account Volkswagen Group</t>
  </si>
  <si>
    <t>+52 22 2223 4550</t>
  </si>
  <si>
    <t>+52 1 22 2258 0488</t>
  </si>
  <si>
    <t>roman.pelaez@t-systems.com</t>
  </si>
  <si>
    <t>Angélica Vitali</t>
  </si>
  <si>
    <t>VP Delivery T-Systems Argentina-Brasil</t>
  </si>
  <si>
    <t>+55 11 2184 2669</t>
  </si>
  <si>
    <t xml:space="preserve">+55 1 19 8111 1695 </t>
  </si>
  <si>
    <t>Head of ITO &amp; TSS T-Systems Argentina-Brasil</t>
  </si>
  <si>
    <t>Mariano Fernández</t>
  </si>
  <si>
    <t>Service Delivery Manager T-Systems Argentina</t>
  </si>
  <si>
    <t>Operational Manager Manager ITO VW Argentina</t>
  </si>
  <si>
    <t>Operational Manager Manager TSS VW Argentina</t>
  </si>
  <si>
    <t>marcelo.cardozo@t-systems.com.ar</t>
  </si>
  <si>
    <t>VW Argentina</t>
  </si>
  <si>
    <t>Volkswagen Role</t>
  </si>
  <si>
    <t>CIO VW Argentina</t>
  </si>
  <si>
    <t>Pablo Andrés San Román</t>
  </si>
  <si>
    <t>IT Operations Services &amp; CTO Manager</t>
  </si>
  <si>
    <t xml:space="preserve">+54 11 4317 8192 </t>
  </si>
  <si>
    <t>+54 9 11 4168 8761</t>
  </si>
  <si>
    <t>pablo.sanroman@vw.com.ar</t>
  </si>
  <si>
    <t>Jorge Omar Coca</t>
  </si>
  <si>
    <t>Chief Information Security Officer</t>
  </si>
  <si>
    <t>+54 11 4317 8197</t>
  </si>
  <si>
    <t>+54 9 11 3670 5761</t>
  </si>
  <si>
    <t>jorge.coca@vw.com.ar</t>
  </si>
  <si>
    <t>Marcelo Carames</t>
  </si>
  <si>
    <t>+54 11 4317 9285</t>
  </si>
  <si>
    <t>+54 9 11 5327 6483</t>
  </si>
  <si>
    <t>marcelo.carames@vw.com.ar</t>
  </si>
  <si>
    <t>Ignacio Mur</t>
  </si>
  <si>
    <t>IT Governance</t>
  </si>
  <si>
    <t>+54 11 4317 9223</t>
  </si>
  <si>
    <t>+54 9 11 4084 5850</t>
  </si>
  <si>
    <t>ignacio.mur@vw.com.ar</t>
  </si>
  <si>
    <t>Diego Fernando Alia</t>
  </si>
  <si>
    <t>IT-Operations &amp; Infraestructure Projects</t>
  </si>
  <si>
    <t>+54 11 4317 9332</t>
  </si>
  <si>
    <t>+54 9 11 6303 2691</t>
  </si>
  <si>
    <t>diego.alia@vw.com.ar</t>
  </si>
  <si>
    <t>Marcos Giagnorio</t>
  </si>
  <si>
    <t>IT-Workplace</t>
  </si>
  <si>
    <t>+54 9 11 3047 0504</t>
  </si>
  <si>
    <t>marcos.giagnorio@vw.com.ar</t>
  </si>
  <si>
    <t>Patricio González</t>
  </si>
  <si>
    <t>IT Security PLISO</t>
  </si>
  <si>
    <t>+54 11 4317 9115</t>
  </si>
  <si>
    <t>+54 9 11 5580 8776</t>
  </si>
  <si>
    <t>patricio.gonzalezkeilty@vw.com.ar</t>
  </si>
  <si>
    <t>Ariel Roberto Gualteri</t>
  </si>
  <si>
    <t>ITP CIC</t>
  </si>
  <si>
    <t>+54 351 420 7714</t>
  </si>
  <si>
    <t>+54 9 11 4168 8732</t>
  </si>
  <si>
    <t>Ariel.Gualtieri@vw.com.ar</t>
  </si>
  <si>
    <t>Dante Luis Genis</t>
  </si>
  <si>
    <t>IT-Operations CIC</t>
  </si>
  <si>
    <t>+54 9 35 1507 1790</t>
  </si>
  <si>
    <t>dante.gines@vw.com.ar</t>
  </si>
  <si>
    <t>Service Level Manager</t>
  </si>
  <si>
    <t>Alejandro Rodriguez</t>
  </si>
  <si>
    <t xml:space="preserve">IT Specialist (LAN Services) </t>
  </si>
  <si>
    <t>+54 11 4317 9472</t>
  </si>
  <si>
    <t>alejandro.rodriguez@vw.com.ar</t>
  </si>
  <si>
    <t>Martin Mendoza</t>
  </si>
  <si>
    <t>IT Shopfloor</t>
  </si>
  <si>
    <r>
      <t>+54 11</t>
    </r>
    <r>
      <rPr>
        <sz val="11"/>
        <color theme="1"/>
        <rFont val="Tele-GroteskNor"/>
      </rPr>
      <t xml:space="preserve"> 4317 8331</t>
    </r>
  </si>
  <si>
    <t>+54 9 11 5947 1581</t>
  </si>
  <si>
    <t>Martin.Mendoza@vw.com.ar</t>
  </si>
  <si>
    <t>Facundo Flores</t>
  </si>
  <si>
    <t>IT Specialist (Facilities Services)</t>
  </si>
  <si>
    <t>+54 11 4317 9356</t>
  </si>
  <si>
    <t>+54 9 11 3639 7440</t>
  </si>
  <si>
    <t>facundo.flores@vw.com.ar</t>
  </si>
  <si>
    <t>Emmanuel Perez</t>
  </si>
  <si>
    <t>IT Specialist (DB - Server Windows - Storage &amp; Backup)</t>
  </si>
  <si>
    <t>+54 9 11 2313 3918</t>
  </si>
  <si>
    <t>emmanuel.perez@vw.com.ar</t>
  </si>
  <si>
    <t>Hernán Gonzalez</t>
  </si>
  <si>
    <t>IT Specialist (Network Security &amp; WAN)</t>
  </si>
  <si>
    <t>+54 11 4317 9114</t>
  </si>
  <si>
    <t xml:space="preserve">+54 9 11 5989 9738 </t>
  </si>
  <si>
    <t>hernan.gonzalez@vw.com.ar</t>
  </si>
  <si>
    <t>+54 9 1123621132</t>
  </si>
  <si>
    <t>10.133.8.124</t>
  </si>
  <si>
    <t>00. OS Ping</t>
  </si>
  <si>
    <t>vwarpasvappp1</t>
  </si>
  <si>
    <t>01. OS Uptime</t>
  </si>
  <si>
    <t>02. OS CPU</t>
  </si>
  <si>
    <t>03. OS RAM</t>
  </si>
  <si>
    <t>10. OS Disk C:</t>
  </si>
  <si>
    <t>12. OS Disk E:</t>
  </si>
  <si>
    <t>11. OS Disk D:</t>
  </si>
  <si>
    <t>20. OS Antivirus Services</t>
  </si>
  <si>
    <t>vwarpasvappq1</t>
  </si>
  <si>
    <t>vwarpasvwebpi</t>
  </si>
  <si>
    <t>10.133.8.122</t>
  </si>
  <si>
    <t>10.133.8.123</t>
  </si>
  <si>
    <t>vwarpasvwebpt</t>
  </si>
  <si>
    <t>10.133.8.14</t>
  </si>
  <si>
    <t>vwarpasvmagap</t>
  </si>
  <si>
    <t>10.133.8.129</t>
  </si>
  <si>
    <t>vwarpasvwebqi</t>
  </si>
  <si>
    <t>10.133.8.115</t>
  </si>
  <si>
    <t>vwarpasvemerp</t>
  </si>
  <si>
    <t>10.133.8.127</t>
  </si>
  <si>
    <t>12. OS Disk G:</t>
  </si>
  <si>
    <t>vwarpasvctrdp</t>
  </si>
  <si>
    <t>Ora DCS03 Invalid Objects</t>
  </si>
  <si>
    <t>Ora DCS03 Jobs</t>
  </si>
  <si>
    <t>Ora DCS03 Login</t>
  </si>
  <si>
    <t>Ora DCS03 Max Extents</t>
  </si>
  <si>
    <t>Ora DCS03 Tablespaces</t>
  </si>
  <si>
    <t>Ora DCS03 Users</t>
  </si>
  <si>
    <t>Ora TRXPDESA Invalid Objects</t>
  </si>
  <si>
    <t>Ora TRXPDESA Jobs</t>
  </si>
  <si>
    <t>Ora TRXPDESA Login</t>
  </si>
  <si>
    <t>Ora TRXPDESA Max Extents</t>
  </si>
  <si>
    <t>Ora TRXPDESA Tablespaces</t>
  </si>
  <si>
    <t>Ora TRXPDESA Users</t>
  </si>
  <si>
    <t>10.133.55.214</t>
  </si>
  <si>
    <t>vwarpauvlans1</t>
  </si>
  <si>
    <t xml:space="preserve">So CPU </t>
  </si>
  <si>
    <t xml:space="preserve"> So Disk </t>
  </si>
  <si>
    <t xml:space="preserve"> So Ping </t>
  </si>
  <si>
    <t xml:space="preserve"> So RAM </t>
  </si>
  <si>
    <t xml:space="preserve"> So Swap </t>
  </si>
  <si>
    <t>l59fis32p</t>
  </si>
  <si>
    <t>l59fis3ap</t>
  </si>
  <si>
    <t>l59fis42p</t>
  </si>
  <si>
    <t>l59fis4ap</t>
  </si>
  <si>
    <t xml:space="preserve">So Disk </t>
  </si>
  <si>
    <t xml:space="preserve">So Ping </t>
  </si>
  <si>
    <t xml:space="preserve">So Swap </t>
  </si>
  <si>
    <t>10.133.8.86</t>
  </si>
  <si>
    <t>NOC Guardia</t>
  </si>
  <si>
    <t>+54 9 115704 8060</t>
  </si>
  <si>
    <t xml:space="preserve">vwarpasvbes03 </t>
  </si>
  <si>
    <t xml:space="preserve"> So Antivirus Services </t>
  </si>
  <si>
    <t xml:space="preserve"> So CPU </t>
  </si>
  <si>
    <t xml:space="preserve"> So Disk C: S.O. </t>
  </si>
  <si>
    <t xml:space="preserve"> So Disk D: </t>
  </si>
  <si>
    <t>192.168.3.21</t>
  </si>
  <si>
    <t>vwarpasvbes05</t>
  </si>
  <si>
    <t xml:space="preserve"> OS Ping </t>
  </si>
  <si>
    <t xml:space="preserve"> OS CPU </t>
  </si>
  <si>
    <t xml:space="preserve"> OS RAM </t>
  </si>
  <si>
    <t xml:space="preserve"> OS Disk C: </t>
  </si>
  <si>
    <t xml:space="preserve"> OS Disk D: </t>
  </si>
  <si>
    <t xml:space="preserve"> OS Disk P: </t>
  </si>
  <si>
    <t xml:space="preserve"> OS Antivirus Services</t>
  </si>
  <si>
    <t>192.168.5.67</t>
  </si>
  <si>
    <t>Grupo de Asignación | Torre</t>
  </si>
  <si>
    <t>10.133.30.55</t>
  </si>
  <si>
    <t>CIC_Tape_IBM_TS3200</t>
  </si>
  <si>
    <t>Tape_IBM_TS3200_Drv1</t>
  </si>
  <si>
    <t>Tape_IBM_TS3200_Drvr2</t>
  </si>
  <si>
    <t>OPS Backup Restore Support Argentina_VWARCKDSTSM01</t>
  </si>
  <si>
    <t>Disk E</t>
  </si>
  <si>
    <t>TSM Services</t>
  </si>
  <si>
    <t xml:space="preserve">vwarpasvctrap </t>
  </si>
  <si>
    <t xml:space="preserve">OS Ping </t>
  </si>
  <si>
    <t xml:space="preserve"> OS Disk E: </t>
  </si>
  <si>
    <t>10.133.8.125</t>
  </si>
  <si>
    <t>VWARPASVCTRAT</t>
  </si>
  <si>
    <t>10.133.8.126</t>
  </si>
  <si>
    <t>VWARPASVCTRTP</t>
  </si>
  <si>
    <t>10.133.8.128</t>
  </si>
  <si>
    <t xml:space="preserve">OS CPU </t>
  </si>
  <si>
    <t xml:space="preserve">OS RAM </t>
  </si>
  <si>
    <t xml:space="preserve">OS Disk C: </t>
  </si>
  <si>
    <t xml:space="preserve">So Antivirus Services </t>
  </si>
  <si>
    <t>10.133.8.77</t>
  </si>
  <si>
    <t xml:space="preserve"> So Disk C: SO </t>
  </si>
  <si>
    <t xml:space="preserve"> So Disk D: Middle Home </t>
  </si>
  <si>
    <t xml:space="preserve"> So Disk E: </t>
  </si>
  <si>
    <t>VWARPASVSXDP1</t>
  </si>
  <si>
    <t>192.168.5.115</t>
  </si>
  <si>
    <t xml:space="preserve">So Disk D </t>
  </si>
  <si>
    <t>VWSAPASSIFAE002</t>
  </si>
  <si>
    <t xml:space="preserve">OS Disk E: </t>
  </si>
  <si>
    <t>OS Antivirus Services</t>
  </si>
  <si>
    <t xml:space="preserve">PPL20201 Ping  </t>
  </si>
  <si>
    <t xml:space="preserve">PPL20202 Ping  </t>
  </si>
  <si>
    <t xml:space="preserve">hmcl59fis2localdomain Vencimiento del Certificado  </t>
  </si>
  <si>
    <t xml:space="preserve">arvwcics00011 Share_SIS39  </t>
  </si>
  <si>
    <t xml:space="preserve">SAP_UNIT_RVKU5 Port 3305  </t>
  </si>
  <si>
    <t xml:space="preserve">SAP_UNIT_TCP3200_40 Port 3200  </t>
  </si>
  <si>
    <t xml:space="preserve">SAP_UNIT_TCP3200_43 Port 3200  </t>
  </si>
  <si>
    <t xml:space="preserve">SAP_UNIT_TCP3200_44 Port 3200  </t>
  </si>
  <si>
    <t xml:space="preserve">SAP_UNIT_TCP3600 Port 3600  </t>
  </si>
  <si>
    <t xml:space="preserve">SAP_UNIT_TCP8050 Port 8050  </t>
  </si>
  <si>
    <t xml:space="preserve">SAP_UNIT_TCP8051 Port 8051  </t>
  </si>
  <si>
    <t xml:space="preserve">vwaranuvps100.sa.vwg Port 8050  </t>
  </si>
  <si>
    <t xml:space="preserve">vwaranuvps100.sa.vwg Port 8051  </t>
  </si>
  <si>
    <t xml:space="preserve">vhdrp Ams Disk fs  </t>
  </si>
  <si>
    <t xml:space="preserve">vhdrp Bkp Disk fs  </t>
  </si>
  <si>
    <t xml:space="preserve">vhdev Ams Disk fs  </t>
  </si>
  <si>
    <t xml:space="preserve">vhdev Bkp Disk fs  </t>
  </si>
  <si>
    <t xml:space="preserve">vwarbasf0000001 AMS Check_dir_arch_backup_pluma  </t>
  </si>
  <si>
    <t xml:space="preserve">vwarbasf0000001 Share_Law  </t>
  </si>
  <si>
    <t xml:space="preserve">vhprod Ams Disk fs  </t>
  </si>
  <si>
    <t xml:space="preserve">vhprod Bkp Disk fs  </t>
  </si>
  <si>
    <t xml:space="preserve">arvwarpad00001 AMS - Share \aduana  </t>
  </si>
  <si>
    <t xml:space="preserve">vwarpasstkp01 Check_Interflex_6040_App_WEB  </t>
  </si>
  <si>
    <t xml:space="preserve">vwarpasvsxdt1 AMS - Share \Signature  </t>
  </si>
  <si>
    <t xml:space="preserve">website_AFIP_servicios1 webcheck_servicios1_afip_gov_ar  </t>
  </si>
  <si>
    <t xml:space="preserve">website_AFIP_servicios1 webcheck_wsaa_LoginCms  </t>
  </si>
  <si>
    <t xml:space="preserve">website_AFIP_servicios1 webcheck_wsfe_service_asmx  </t>
  </si>
  <si>
    <t xml:space="preserve">website_AFIP_servicios1 webcheck_wsfev1_service_asmx  </t>
  </si>
  <si>
    <t xml:space="preserve">website_AFIP_servicios1 webcheck_wsfex_service_asmx  </t>
  </si>
  <si>
    <t>172.16.12.11</t>
  </si>
  <si>
    <t>VWARPASVPLT02</t>
  </si>
  <si>
    <t>172.16.12.10</t>
  </si>
  <si>
    <t>VWARPASVPLT01</t>
  </si>
  <si>
    <t xml:space="preserve">VWARPASVDESA1 D (App_Home)  </t>
  </si>
  <si>
    <t xml:space="preserve">vwarpasvqa001 AMS Servicio SERVICEMIX6  </t>
  </si>
  <si>
    <t>PPL20100 MANDO Ping</t>
  </si>
  <si>
    <t xml:space="preserve">VWARCOSVSPQA1 SO C </t>
  </si>
  <si>
    <t xml:space="preserve">VWARCOSVSPQA1 SO D </t>
  </si>
  <si>
    <t xml:space="preserve">VWARCOSVSPQA1 SO E </t>
  </si>
  <si>
    <t xml:space="preserve">VWARCOSVSPQA1 SO AV </t>
  </si>
  <si>
    <t xml:space="preserve">VWARCOSVSPQA1 SO Ping </t>
  </si>
  <si>
    <t xml:space="preserve">VWARCOSVSPQA1 SO RAM </t>
  </si>
  <si>
    <t xml:space="preserve">VWARCOSVSPQA1 SO CPU </t>
  </si>
  <si>
    <t xml:space="preserve">VWARCOSVSPQA1 So Uptime </t>
  </si>
  <si>
    <t xml:space="preserve">vwarcosvtrxd1 So Antivirus Services </t>
  </si>
  <si>
    <t xml:space="preserve">vwarcosvtrxd1 So CPU </t>
  </si>
  <si>
    <t xml:space="preserve">vwarcosvtrxd1 So Disk C: </t>
  </si>
  <si>
    <t xml:space="preserve">vwarcosvtrxd1 So Disk E: </t>
  </si>
  <si>
    <t xml:space="preserve">vwarcosvtrxd1 So Disk F </t>
  </si>
  <si>
    <t xml:space="preserve">vwarcosvtrxd1 Ping </t>
  </si>
  <si>
    <t xml:space="preserve">vwarcosvtrxd1 So RAM </t>
  </si>
  <si>
    <t xml:space="preserve">vwarcosvtrxd1 So Uptime </t>
  </si>
  <si>
    <t xml:space="preserve">vwarcosvtrxqa So Antivirus Services </t>
  </si>
  <si>
    <t xml:space="preserve">vwarcosvtrxqa So CPU </t>
  </si>
  <si>
    <t xml:space="preserve">vwarcosvtrxqa So Disk C: - SO </t>
  </si>
  <si>
    <t xml:space="preserve">vwarcosvtrxqa So Disk D: - Midd_Home </t>
  </si>
  <si>
    <t xml:space="preserve">vwarcosvtrxqa So Disk E: - Midd_App </t>
  </si>
  <si>
    <t xml:space="preserve">vwarcosvtrxqa Ping </t>
  </si>
  <si>
    <t xml:space="preserve">vwarcosvtrxqa So RAM </t>
  </si>
  <si>
    <t xml:space="preserve">vwarcosvtrxqa So Uptime </t>
  </si>
  <si>
    <t xml:space="preserve">vwarpasurfidt So CPU </t>
  </si>
  <si>
    <t xml:space="preserve">vwarpasurfidt So Disk </t>
  </si>
  <si>
    <t xml:space="preserve">vwarpasurfidt Ping </t>
  </si>
  <si>
    <t xml:space="preserve">vwarpasurfidt So RAM </t>
  </si>
  <si>
    <t xml:space="preserve">vwarpasurfidt So Swap </t>
  </si>
  <si>
    <t xml:space="preserve">vwarpasvdbaq4 So Antivirus Services </t>
  </si>
  <si>
    <t xml:space="preserve">vwarpasvdbaq4 So CPU </t>
  </si>
  <si>
    <t xml:space="preserve">vwarpasvdbaq4 So Disk C: </t>
  </si>
  <si>
    <t xml:space="preserve">vwarpasvdbaq4 Ping </t>
  </si>
  <si>
    <t xml:space="preserve">vwarpasvdbaq4 So RAM </t>
  </si>
  <si>
    <t xml:space="preserve">vwarpasvdbaq4 So Uptime </t>
  </si>
  <si>
    <t xml:space="preserve">VWARPASVITSDA So Antivirus Services </t>
  </si>
  <si>
    <t xml:space="preserve">VWARPASVITSDA So CPU </t>
  </si>
  <si>
    <t xml:space="preserve">VWARPASVITSDA So Disk C: </t>
  </si>
  <si>
    <t xml:space="preserve">VWARPASVITSDA So Disk D: </t>
  </si>
  <si>
    <t xml:space="preserve">VWARPASVITSDA Ping </t>
  </si>
  <si>
    <t xml:space="preserve">VWARPASVITSDA So RAM </t>
  </si>
  <si>
    <t xml:space="preserve">VWARPASVITSDA So Uptime </t>
  </si>
  <si>
    <t xml:space="preserve">VWARPASVITSQD So Antivirus Services </t>
  </si>
  <si>
    <t xml:space="preserve">VWARPASVITSQD So CPU </t>
  </si>
  <si>
    <t xml:space="preserve">VWARPASVITSQD So Disk C: S.O. </t>
  </si>
  <si>
    <t xml:space="preserve">VWARPASVITSQD So Disk D: APP </t>
  </si>
  <si>
    <t xml:space="preserve">VWARPASVITSQD So Disk E: APP </t>
  </si>
  <si>
    <t xml:space="preserve">VWARPASVITSQD Ping </t>
  </si>
  <si>
    <t xml:space="preserve">VWARPASVITSQD So RAM </t>
  </si>
  <si>
    <t xml:space="preserve">VWARPASVITSQD So Uptime </t>
  </si>
  <si>
    <t>vwarpasvjump2 So Disk C: - S.O.</t>
  </si>
  <si>
    <t>vwarpasvjump2 So RAM</t>
  </si>
  <si>
    <t>vwarpasvjump2 So Uptime</t>
  </si>
  <si>
    <t xml:space="preserve">vwarpasvlaqa1 So Antivirus Services </t>
  </si>
  <si>
    <t xml:space="preserve">vwarpasvlaqa1 So CPU </t>
  </si>
  <si>
    <t xml:space="preserve">vwarpasvlaqa1 So Disk C: - S.O. </t>
  </si>
  <si>
    <t xml:space="preserve">vwarpasvlaqa1 So Disk D: </t>
  </si>
  <si>
    <t xml:space="preserve">vwarpasvlaqa1 Ping </t>
  </si>
  <si>
    <t xml:space="preserve">vwarpasvlaqa1 So RAM </t>
  </si>
  <si>
    <t xml:space="preserve">vwarpasvlaqa1 So Uptime </t>
  </si>
  <si>
    <t xml:space="preserve">vwarpasvmlan1 So Antivirus Services </t>
  </si>
  <si>
    <t xml:space="preserve">vwarpasvmlan1 So CPU </t>
  </si>
  <si>
    <t xml:space="preserve">vwarpasvmlan1 So Disk C: - S.O. </t>
  </si>
  <si>
    <t xml:space="preserve">vwarpasvmlan1 So Disk D: - APPS </t>
  </si>
  <si>
    <t xml:space="preserve">vwarpasvmlan1 Ping </t>
  </si>
  <si>
    <t xml:space="preserve">vwarpasvmlan1 So RAM </t>
  </si>
  <si>
    <t xml:space="preserve">vwarpasvmlan1 So Uptime </t>
  </si>
  <si>
    <t xml:space="preserve">vwarpasvqa001 So Antivirus Services </t>
  </si>
  <si>
    <t xml:space="preserve">vwarpasvqa001 So CPU </t>
  </si>
  <si>
    <t xml:space="preserve">vwarpasvqa001 So Disk C: - OS </t>
  </si>
  <si>
    <t xml:space="preserve">vwarpasvqa001 So Disk D: - App </t>
  </si>
  <si>
    <t xml:space="preserve">vwarpasvqa001 Ping </t>
  </si>
  <si>
    <t xml:space="preserve">vwarpasvqa001 So RAM </t>
  </si>
  <si>
    <t xml:space="preserve">vwarpasvqa001 So Uptime </t>
  </si>
  <si>
    <t xml:space="preserve">vwarpasvqati1 So Antivirus Services </t>
  </si>
  <si>
    <t xml:space="preserve">vwarpasvqati1 So CPU </t>
  </si>
  <si>
    <t xml:space="preserve">vwarpasvqati1 So Disk C: - SO </t>
  </si>
  <si>
    <t xml:space="preserve">vwarpasvqati1 So Disk D: - Data Base </t>
  </si>
  <si>
    <t xml:space="preserve">vwarpasvqati1 So Disk E: - Backup </t>
  </si>
  <si>
    <t xml:space="preserve">vwarpasvqati1 Ping </t>
  </si>
  <si>
    <t xml:space="preserve">vwarpasvqati1 So RAM </t>
  </si>
  <si>
    <t xml:space="preserve">vwarpasvqati1 So Uptime </t>
  </si>
  <si>
    <t xml:space="preserve">vwarpasvtapp1 So Antivirus Services </t>
  </si>
  <si>
    <t xml:space="preserve">vwarpasvtapp1 So CPU </t>
  </si>
  <si>
    <t xml:space="preserve">vwarpasvtapp1 So Disk C: </t>
  </si>
  <si>
    <t xml:space="preserve">vwarpasvtapp1 So Disk D:: Middle_Home </t>
  </si>
  <si>
    <t xml:space="preserve">vwarpasvtapp1 So Disk E:: Middle_App </t>
  </si>
  <si>
    <t xml:space="preserve">vwarpasvtapp1 Ping </t>
  </si>
  <si>
    <t xml:space="preserve">vwarpasvtapp1 So RAM </t>
  </si>
  <si>
    <t xml:space="preserve">vwarpasvtapp1 So Uptime </t>
  </si>
  <si>
    <t>vwarpasvtapp2 So Antivirus Services</t>
  </si>
  <si>
    <t>vwarpasvtapp2 So CPU</t>
  </si>
  <si>
    <t>vwarpasvtapp2 So Disk C: -</t>
  </si>
  <si>
    <t>vwarpasvtapp2 So Disk D: -</t>
  </si>
  <si>
    <t>vwarpasvtapp2 So Disk E: -</t>
  </si>
  <si>
    <t>vwarpasvtapp2 Ping</t>
  </si>
  <si>
    <t>vwarpasvtapp2 So RAM</t>
  </si>
  <si>
    <t xml:space="preserve">vwarpasvtapp2 https://proveedores.vw.com.ar </t>
  </si>
  <si>
    <t>vwarpasvtapp2 So Uptime</t>
  </si>
  <si>
    <t xml:space="preserve">192.168.21.38 VWARPASVTMKQA Disk G - Backups - </t>
  </si>
  <si>
    <t xml:space="preserve">VWARPASVTMKQA Disk E - App Home - </t>
  </si>
  <si>
    <t xml:space="preserve">VWARPASVTMKQA Disk F - OPS Data Base Administration Support Argentina_cle Home - </t>
  </si>
  <si>
    <t xml:space="preserve">VWARPASVTMKQA So Antivirus Services </t>
  </si>
  <si>
    <t xml:space="preserve">VWARPASVTMKQA So CPU </t>
  </si>
  <si>
    <t xml:space="preserve">VWARPASVTMKQA So Disk C: - OS - </t>
  </si>
  <si>
    <t xml:space="preserve">VWARPASVTMKQA So Disk P: - Page File - </t>
  </si>
  <si>
    <t xml:space="preserve">VWARPASVTMKQA Ping </t>
  </si>
  <si>
    <t xml:space="preserve">VWARPASVTMKQA So RAM </t>
  </si>
  <si>
    <t xml:space="preserve">VWARPASVTMKQA So Uptime </t>
  </si>
  <si>
    <t xml:space="preserve">VWARPASVWEBQ3 So Antivirus Services </t>
  </si>
  <si>
    <t xml:space="preserve">VWARPASVWEBQ3 So CPU </t>
  </si>
  <si>
    <t xml:space="preserve">VWARPASVWEBQ3 So Disk C: </t>
  </si>
  <si>
    <t xml:space="preserve">VWARPASVWEBQ3 So Disk D: </t>
  </si>
  <si>
    <t xml:space="preserve">VWARPASVWEBQ3 So Disk P: </t>
  </si>
  <si>
    <t xml:space="preserve">VWARPASVWEBQ3 Ping </t>
  </si>
  <si>
    <t xml:space="preserve">VWARPASVWEBQ3 So RAM </t>
  </si>
  <si>
    <t xml:space="preserve">VWARPASVWEBQ3 So Uptime </t>
  </si>
  <si>
    <t xml:space="preserve">VWARPASVWEBQ5 So Antivirus Services </t>
  </si>
  <si>
    <t xml:space="preserve">VWARPASVWEBQ5 So CPU </t>
  </si>
  <si>
    <t xml:space="preserve">VWARPASVWEBQ5 So Disk C: </t>
  </si>
  <si>
    <t xml:space="preserve">VWARPASVWEBQ5 So Disk D: </t>
  </si>
  <si>
    <t xml:space="preserve">VWARPASVWEBQ5 So Disk P: </t>
  </si>
  <si>
    <t xml:space="preserve">VWARPASVWEBQ5 Ping </t>
  </si>
  <si>
    <t xml:space="preserve">VWARPASVWEBQ5 So RAM </t>
  </si>
  <si>
    <t xml:space="preserve">VWARPASVWEBQ5 So Uptime </t>
  </si>
  <si>
    <t xml:space="preserve">vwarpasvwebql So Antivirus Services </t>
  </si>
  <si>
    <t xml:space="preserve">vwarpasvwebql So CPU </t>
  </si>
  <si>
    <t xml:space="preserve">vwarpasvwebql So Disk C:: S.O. </t>
  </si>
  <si>
    <t xml:space="preserve">vwarpasvwebql So Disk D:: </t>
  </si>
  <si>
    <t xml:space="preserve">vwarpasvwebql So Disk E:: </t>
  </si>
  <si>
    <t xml:space="preserve">vwarpasvwebql Ping </t>
  </si>
  <si>
    <t xml:space="preserve">vwarpasvwebql So RAM </t>
  </si>
  <si>
    <t xml:space="preserve">vwarpasvwebql So Uptime </t>
  </si>
  <si>
    <t xml:space="preserve">VWARPASVWECQ5 So Antivirus Services </t>
  </si>
  <si>
    <t xml:space="preserve">VWARPASVWECQ5 So CPU </t>
  </si>
  <si>
    <t xml:space="preserve">VWARPASVWECQ5 So Disk C: </t>
  </si>
  <si>
    <t xml:space="preserve">VWARPASVWECQ5 So Disk D: </t>
  </si>
  <si>
    <t xml:space="preserve">VWARPASVWECQ5 So Disk E: </t>
  </si>
  <si>
    <t xml:space="preserve">VWARPASVWECQ5 So Disk P: </t>
  </si>
  <si>
    <t xml:space="preserve">VWARPASVWECQ5 Ping </t>
  </si>
  <si>
    <t xml:space="preserve">VWARPASVWECQ5 So RAM </t>
  </si>
  <si>
    <t xml:space="preserve">VWARPASVWECQ5 So Uptime </t>
  </si>
  <si>
    <t>vwarpauvvcs02 So CPU</t>
  </si>
  <si>
    <t>vwarpauvvcs02 So Disk</t>
  </si>
  <si>
    <t>vwarpauvvcs02 Ping</t>
  </si>
  <si>
    <t>vwarpauvvcs02 So RAM</t>
  </si>
  <si>
    <t>vwarpauvvcs02 So Swap</t>
  </si>
  <si>
    <t>vwarpauvvcs02 VMware Inventory Service</t>
  </si>
  <si>
    <t>vwarpauvvcs02 VMware SSO</t>
  </si>
  <si>
    <t>vwarpauvvcs02 VMware vSphere Profile-Driven StOPS Data Base Administration Support Argentina_ge Service</t>
  </si>
  <si>
    <t>vwarpauvvcs02 VMware vmtoolsd</t>
  </si>
  <si>
    <t>vwarpauvvcs02 VMware vpxd</t>
  </si>
  <si>
    <t xml:space="preserve">VWSACOSAPPACC01 CPU </t>
  </si>
  <si>
    <t xml:space="preserve">VWSACOSAPPACC01 Ping </t>
  </si>
  <si>
    <t xml:space="preserve">VWSACOSAPPACC01  AV </t>
  </si>
  <si>
    <t xml:space="preserve">VWSACOSAPPACC01 RAM </t>
  </si>
  <si>
    <t xml:space="preserve">VWSACOSAPPACC01  Uptime </t>
  </si>
  <si>
    <t xml:space="preserve">VWSACOSAPPACC01 Disco C: S.O </t>
  </si>
  <si>
    <t xml:space="preserve">VWSACOSAPPACC01 Disco D (Middle_Home) </t>
  </si>
  <si>
    <t xml:space="preserve">VWSACOSAPPACC01 So Antivirus Services </t>
  </si>
  <si>
    <t xml:space="preserve">vwsacosappint01 So Antivirus Services </t>
  </si>
  <si>
    <t xml:space="preserve">vwsacosappint01 So CPU </t>
  </si>
  <si>
    <t xml:space="preserve">vwsacosappint01 So Disk C: - S.O. </t>
  </si>
  <si>
    <t xml:space="preserve">vwsacosappint01 So Disk D: - S.O. </t>
  </si>
  <si>
    <t xml:space="preserve">vwsacosappint01 Ping </t>
  </si>
  <si>
    <t xml:space="preserve">vwsacosappint01 So RAM </t>
  </si>
  <si>
    <t xml:space="preserve">vwsacosappint01 So Uptime </t>
  </si>
  <si>
    <t xml:space="preserve">vwsacosdbotrxt1 Syslog Agent </t>
  </si>
  <si>
    <t>vwsapasbmqa0001 So Disk C: - S.O.</t>
  </si>
  <si>
    <t>vwsapasbmqa0001 So Disk D: - S.O.</t>
  </si>
  <si>
    <t>vwsapasbmqa0001 So Disk E: - S.O.</t>
  </si>
  <si>
    <t>vwsapasbmqa0001 So Disk F - S.O.</t>
  </si>
  <si>
    <t>vwsapasbmqa0001 So Disk P: - S.O.</t>
  </si>
  <si>
    <t>vwsapasbmqa0001 Ping</t>
  </si>
  <si>
    <t>vwsapasbmqa0001 So RAM</t>
  </si>
  <si>
    <t>vwsapasbmqa0001 So Uptime</t>
  </si>
  <si>
    <t xml:space="preserve">vwsapasdboOPS Data Base Administration Support Argentina_01 So Antivirus Services </t>
  </si>
  <si>
    <t xml:space="preserve">vwsapasdboOPS Data Base Administration Support Argentina_01 So CPU </t>
  </si>
  <si>
    <t xml:space="preserve">vwsapasdboOPS Data Base Administration Support Argentina_01 So Disk C: </t>
  </si>
  <si>
    <t xml:space="preserve">vwsapasdboOPS Data Base Administration Support Argentina_01 So Disk G LUN A1 </t>
  </si>
  <si>
    <t xml:space="preserve">vwsapasdboOPS Data Base Administration Support Argentina_01 So Disk H LUN B1 </t>
  </si>
  <si>
    <t xml:space="preserve">vwsapasdboOPS Data Base Administration Support Argentina_01 So Disk P: Page File </t>
  </si>
  <si>
    <t xml:space="preserve">vwsapasdboOPS Data Base Administration Support Argentina_01 Ping </t>
  </si>
  <si>
    <t xml:space="preserve">vwsapasdboOPS Data Base Administration Support Argentina_01 So RAM </t>
  </si>
  <si>
    <t xml:space="preserve">vwsapasOPS Data Base Administration Support Argentina_stby1 So Antivirus Services </t>
  </si>
  <si>
    <t xml:space="preserve">vwsapasOPS Data Base Administration Support Argentina_stby1 So CPU </t>
  </si>
  <si>
    <t xml:space="preserve">vwsapasOPS Data Base Administration Support Argentina_stby1 So Disk C: </t>
  </si>
  <si>
    <t xml:space="preserve">vwsapasOPS Data Base Administration Support Argentina_stby1 So Disk D: </t>
  </si>
  <si>
    <t xml:space="preserve">vwsapasOPS Data Base Administration Support Argentina_stby1 So Disk F </t>
  </si>
  <si>
    <t xml:space="preserve">vwsapasOPS Data Base Administration Support Argentina_stby1 Ping </t>
  </si>
  <si>
    <t xml:space="preserve">vwsapasOPS Data Base Administration Support Argentina_stby1 So RAM </t>
  </si>
  <si>
    <t xml:space="preserve">vwsapasOPS Data Base Administration Support Argentina_stby2 So Antivirus Services </t>
  </si>
  <si>
    <t xml:space="preserve">vwsapasOPS Data Base Administration Support Argentina_stby2 So Disk C: </t>
  </si>
  <si>
    <t xml:space="preserve">vwsapasOPS Data Base Administration Support Argentina_stby2 So Disk D: </t>
  </si>
  <si>
    <t xml:space="preserve">vwsapasOPS Data Base Administration Support Argentina_stby2 So Disk F </t>
  </si>
  <si>
    <t xml:space="preserve">vwsapasOPS Data Base Administration Support Argentina_stby2 Ping </t>
  </si>
  <si>
    <t xml:space="preserve">vwsapasOPS Data Base Administration Support Argentina_stby2 So RAM </t>
  </si>
  <si>
    <t xml:space="preserve">vwsapaspoc00001 So Antivirus Services </t>
  </si>
  <si>
    <t xml:space="preserve">vwsapaspoc00001 So CPU </t>
  </si>
  <si>
    <t xml:space="preserve">vwsapaspoc00001 So Disk C: </t>
  </si>
  <si>
    <t xml:space="preserve">vwsapaspoc00001 Ping </t>
  </si>
  <si>
    <t xml:space="preserve">vwsapaspoc00001 So RAM </t>
  </si>
  <si>
    <t xml:space="preserve">vwsapaspoc00001 So Uptime </t>
  </si>
  <si>
    <t xml:space="preserve">vwsapasqa000005 So Disk D: </t>
  </si>
  <si>
    <t xml:space="preserve">vwsapasqa000005 Ping </t>
  </si>
  <si>
    <t xml:space="preserve">vwsapasqa000005 So RAM </t>
  </si>
  <si>
    <t xml:space="preserve">vwsapasqa000005 So Uptime </t>
  </si>
  <si>
    <t xml:space="preserve">vwsapasqa000016 So Antivirus Services </t>
  </si>
  <si>
    <t xml:space="preserve">vwsapasqa000016 So CPU </t>
  </si>
  <si>
    <t xml:space="preserve">vwsapasqa000016 So Disk C: </t>
  </si>
  <si>
    <t xml:space="preserve">vwsapasqa000016 So Disk D: </t>
  </si>
  <si>
    <t xml:space="preserve">vwsapasqa000016 So Disk E: </t>
  </si>
  <si>
    <t xml:space="preserve">vwsapasqa000016 So Uptime </t>
  </si>
  <si>
    <t xml:space="preserve">vwsapastimek001 So Antivirus Services </t>
  </si>
  <si>
    <t xml:space="preserve">vwsapastimek001 So CPU </t>
  </si>
  <si>
    <t xml:space="preserve">vwsapastimek001 So Disk C: S.O. </t>
  </si>
  <si>
    <t xml:space="preserve">vwsapastimek001 So Disk D: APPS </t>
  </si>
  <si>
    <t xml:space="preserve">vwsapastimek001 Ping </t>
  </si>
  <si>
    <t xml:space="preserve">vwsapastimek001 So RAM </t>
  </si>
  <si>
    <t xml:space="preserve">vwsapastimek001 So Uptime </t>
  </si>
  <si>
    <t xml:space="preserve">172.16.5.21 vwsapastorque03 So Antivirus Services </t>
  </si>
  <si>
    <t xml:space="preserve">172.16.5.21 vwsapastorque03 So Disk C: </t>
  </si>
  <si>
    <t xml:space="preserve">172.16.5.21 vwsapastorque03 So Disk E: </t>
  </si>
  <si>
    <t xml:space="preserve">172.16.5.21 vwsapastorque03 So Disk F </t>
  </si>
  <si>
    <t xml:space="preserve">172.16.5.21 vwsapastorque03 Ping </t>
  </si>
  <si>
    <t>vwsapastorque03 So CPU</t>
  </si>
  <si>
    <t>vwsapastorque03 So RAM</t>
  </si>
  <si>
    <t>vwsapastorque03 So Uptime</t>
  </si>
  <si>
    <t xml:space="preserve">srvdba2008r2 So CPU </t>
  </si>
  <si>
    <t xml:space="preserve">srvdba2008r2 So Disk C: </t>
  </si>
  <si>
    <t xml:space="preserve">srvdba2008r2 So Disk D: </t>
  </si>
  <si>
    <t xml:space="preserve">srvdba2008r2 Ping </t>
  </si>
  <si>
    <t xml:space="preserve">srvdba2008r2 So RAM </t>
  </si>
  <si>
    <t xml:space="preserve">srvdba2008r2 So Uptime </t>
  </si>
  <si>
    <t xml:space="preserve">VIRTUAL-16 So CPU </t>
  </si>
  <si>
    <t xml:space="preserve">VIRTUAL-16 So Disk C: - S.O. </t>
  </si>
  <si>
    <t xml:space="preserve">VIRTUAL-16 So Antivirus Services </t>
  </si>
  <si>
    <t xml:space="preserve">VIRTUAL-16 So RAM </t>
  </si>
  <si>
    <t xml:space="preserve">VWARCOSVJUMP1 CPU </t>
  </si>
  <si>
    <t xml:space="preserve">VWARCOSVJUMP1 PING </t>
  </si>
  <si>
    <t xml:space="preserve">VWARCOSVJUMP1 DISCO C </t>
  </si>
  <si>
    <t xml:space="preserve">VWARCOSVJUMP1 DISCO D </t>
  </si>
  <si>
    <t xml:space="preserve">VWARCOSVJUMP1 So Antivirus Services </t>
  </si>
  <si>
    <t xml:space="preserve">VWARCOSVJUMP1 RAM </t>
  </si>
  <si>
    <t xml:space="preserve">VWARCOSVJUMP1 P (Page File) </t>
  </si>
  <si>
    <t xml:space="preserve">VWARCOSVJUMP1 Uptime </t>
  </si>
  <si>
    <t xml:space="preserve">vwarpascctv02 So Antivirus Services </t>
  </si>
  <si>
    <t xml:space="preserve">vwarpascctv02 So CPU </t>
  </si>
  <si>
    <t xml:space="preserve">vwarpascctv02 So DSStOPS Data Base Administration Support Argentina_geService Services </t>
  </si>
  <si>
    <t xml:space="preserve">vwarpascctv02 So DSVSSUtility Services </t>
  </si>
  <si>
    <t xml:space="preserve">vwarpascctv02 So DSVideoServer Services </t>
  </si>
  <si>
    <t xml:space="preserve">vwarpascctv02 So Disk C:: S.O. </t>
  </si>
  <si>
    <t xml:space="preserve">vwarpascctv02 Ping </t>
  </si>
  <si>
    <t xml:space="preserve">vwarpascctv02 So RAM </t>
  </si>
  <si>
    <t xml:space="preserve">vwarpascctv02 So SQL Agent </t>
  </si>
  <si>
    <t xml:space="preserve">vwarpascctv02 So SQL Server </t>
  </si>
  <si>
    <t xml:space="preserve">vwarpascctv02 So Uptime </t>
  </si>
  <si>
    <t xml:space="preserve">vwarpasvaudi1 So Antivirus Services </t>
  </si>
  <si>
    <t xml:space="preserve">vwarpasvaudi1 So CPU </t>
  </si>
  <si>
    <t xml:space="preserve">vwarpasvaudi1 So Disk C: - OS </t>
  </si>
  <si>
    <t xml:space="preserve">vwarpasvaudi1 So Disk D: - SHARED </t>
  </si>
  <si>
    <t xml:space="preserve">vwarpasvaudi1 Ping </t>
  </si>
  <si>
    <t xml:space="preserve">vwarpasvaudi1 So RAM </t>
  </si>
  <si>
    <t xml:space="preserve">vwarpasvaudi1 So Uptime </t>
  </si>
  <si>
    <t xml:space="preserve">VWARPASVBES02 CPU </t>
  </si>
  <si>
    <t xml:space="preserve">VWARPASVBES02 PING </t>
  </si>
  <si>
    <t xml:space="preserve">VWARPASVBES02 DISCO C </t>
  </si>
  <si>
    <t xml:space="preserve">VWARPASVBES02 DISCO D </t>
  </si>
  <si>
    <t xml:space="preserve">VWARPASVBES02 So Antivirus Services </t>
  </si>
  <si>
    <t xml:space="preserve">VWARPASVBES02 RAM </t>
  </si>
  <si>
    <t xml:space="preserve">VWARPASVBES02 Uptime </t>
  </si>
  <si>
    <t xml:space="preserve">VWARPASVCCTV1 CPU </t>
  </si>
  <si>
    <t xml:space="preserve">VWARPASVCCTV1 PING </t>
  </si>
  <si>
    <t xml:space="preserve">VWARPASVCCTV1 DISCO C </t>
  </si>
  <si>
    <t xml:space="preserve">VWARPASVCCTV1 DISCO D </t>
  </si>
  <si>
    <t xml:space="preserve">VWARPASVCCTV1 So Antivirus Services </t>
  </si>
  <si>
    <t xml:space="preserve">VWARPASVCCTV1 RAM </t>
  </si>
  <si>
    <t xml:space="preserve">VWARPASVCCTV1 Uptime </t>
  </si>
  <si>
    <t xml:space="preserve">VWARPASVDCWT1 So Antivirus Services </t>
  </si>
  <si>
    <t xml:space="preserve">VWARPASVDCWT1 So CPU </t>
  </si>
  <si>
    <t xml:space="preserve">VWARPASVDCWT1 So Disk C: - OS - </t>
  </si>
  <si>
    <t xml:space="preserve">VWARPASVDCWT1 So Disk D: - OS - </t>
  </si>
  <si>
    <t xml:space="preserve">VWARPASVDCWT1 So Disk E: - OS - </t>
  </si>
  <si>
    <t xml:space="preserve">VWARPASVDCWT1 So Disk F - OS - </t>
  </si>
  <si>
    <t xml:space="preserve">VWARPASVDCWT1 Ping </t>
  </si>
  <si>
    <t xml:space="preserve">VWARPASVDCWT1 So RAM </t>
  </si>
  <si>
    <t xml:space="preserve">VWARPASVDCWT1 So Uptime </t>
  </si>
  <si>
    <t xml:space="preserve">VWARPASVDESA1 CPU </t>
  </si>
  <si>
    <t xml:space="preserve">VWARPASVDESA1 PING </t>
  </si>
  <si>
    <t xml:space="preserve">VWARPASVDESA1 DISCO C </t>
  </si>
  <si>
    <t xml:space="preserve">VWARPASVDESA1 E (PageFile) </t>
  </si>
  <si>
    <t xml:space="preserve">VWARPASVDESA1 So Antivirus Services </t>
  </si>
  <si>
    <t xml:space="preserve">VWARPASVDESA1 RAM </t>
  </si>
  <si>
    <t xml:space="preserve">VWARPASVDESA1 Uptime </t>
  </si>
  <si>
    <t xml:space="preserve">vwarpasvdev01 So Antivirus Services </t>
  </si>
  <si>
    <t xml:space="preserve">vwarpasvdev01 So CPU </t>
  </si>
  <si>
    <t xml:space="preserve">vwarpasvdev01 So Disk C: - SO </t>
  </si>
  <si>
    <t xml:space="preserve">vwarpasvdev01 So Disk D: - App </t>
  </si>
  <si>
    <t xml:space="preserve">vwarpasvdev01 So Disk E: - Work </t>
  </si>
  <si>
    <t xml:space="preserve">vwarpasvdev01 So Disk F - Instalacion-Soft </t>
  </si>
  <si>
    <t xml:space="preserve">vwarpasvdev01 So Disk P: - Page File </t>
  </si>
  <si>
    <t xml:space="preserve">vwarpasvdev01 Ping </t>
  </si>
  <si>
    <t xml:space="preserve">vwarpasvdev01 So RAM </t>
  </si>
  <si>
    <t xml:space="preserve">vwarpasvdev01 So Uptime </t>
  </si>
  <si>
    <t xml:space="preserve">vwarpasvdev02 So Antivirus Services </t>
  </si>
  <si>
    <t xml:space="preserve">vwarpasvdev02 So CPU </t>
  </si>
  <si>
    <t xml:space="preserve">vwarpasvdev02 So Disk C: </t>
  </si>
  <si>
    <t xml:space="preserve">vwarpasvdev02 So Disk D: </t>
  </si>
  <si>
    <t xml:space="preserve">vwarpasvdev02 So Disk E: </t>
  </si>
  <si>
    <t xml:space="preserve">vwarpasvdev02 So Disk G </t>
  </si>
  <si>
    <t xml:space="preserve">vwarpasvdev02 Ping </t>
  </si>
  <si>
    <t xml:space="preserve">vwarpasvdev02 So RAM </t>
  </si>
  <si>
    <t xml:space="preserve">vwarpasvdev02 So Uptime </t>
  </si>
  <si>
    <t xml:space="preserve">vwarpasvdvhr1 So CPU </t>
  </si>
  <si>
    <t xml:space="preserve">vwarpasvdvhr1 So Disk C: </t>
  </si>
  <si>
    <t xml:space="preserve">vwarpasvdvhr1 So Disk D: - APP </t>
  </si>
  <si>
    <t xml:space="preserve">vwarpasvdvhr1 Ping </t>
  </si>
  <si>
    <t xml:space="preserve">vwarpasvdvhr1 So RAM </t>
  </si>
  <si>
    <t xml:space="preserve">vwarpasvdvhr1 So Uptime </t>
  </si>
  <si>
    <t>vwarpasvhls01 So Antivirus Services</t>
  </si>
  <si>
    <t>vwarpasvhls01 So CPU</t>
  </si>
  <si>
    <t>vwarpasvhls01 Ping</t>
  </si>
  <si>
    <t>vwarpasvhls01 So RAM</t>
  </si>
  <si>
    <t>vwarpasvhls01 So Uptime</t>
  </si>
  <si>
    <t xml:space="preserve">vwarpasvhls02 So Antivirus Services </t>
  </si>
  <si>
    <t xml:space="preserve">vwarpasvhls02 So CPU </t>
  </si>
  <si>
    <t xml:space="preserve">vwarpasvhls02 So Disk C: </t>
  </si>
  <si>
    <t xml:space="preserve">vwarpasvhls02 So Disk D: </t>
  </si>
  <si>
    <t xml:space="preserve">vwarpasvhls02 So Disk P: </t>
  </si>
  <si>
    <t xml:space="preserve">vwarpasvhls02 Ping </t>
  </si>
  <si>
    <t xml:space="preserve">vwarpasvhls02 So RAM </t>
  </si>
  <si>
    <t xml:space="preserve">vwarpasvhls02 So Uptime </t>
  </si>
  <si>
    <t xml:space="preserve">VWARPASVITSDD So Antivirus Services </t>
  </si>
  <si>
    <t xml:space="preserve">VWARPASVITSDD So CPU </t>
  </si>
  <si>
    <t xml:space="preserve">VWARPASVITSDD So Disk C: </t>
  </si>
  <si>
    <t xml:space="preserve">VWARPASVITSDD So Disk D: </t>
  </si>
  <si>
    <t xml:space="preserve">VWARPASVITSDD So Disk E: </t>
  </si>
  <si>
    <t xml:space="preserve">VWARPASVITSDD Ping </t>
  </si>
  <si>
    <t xml:space="preserve">VWARPASVITSDD So RAM </t>
  </si>
  <si>
    <t xml:space="preserve">VWARPASVITSDD So Uptime </t>
  </si>
  <si>
    <t xml:space="preserve">VWARPASVPKPI1 So Antivirus Services </t>
  </si>
  <si>
    <t xml:space="preserve">VWARPASVPKPI1 So CPU </t>
  </si>
  <si>
    <t xml:space="preserve">VWARPASVPKPI1 So Disk C: </t>
  </si>
  <si>
    <t xml:space="preserve">VWARPASVPKPI1 Ping </t>
  </si>
  <si>
    <t xml:space="preserve">VWARPASVPKPI1 So RAM </t>
  </si>
  <si>
    <t xml:space="preserve">VWARPASVPKPI1 So Uptime </t>
  </si>
  <si>
    <t xml:space="preserve">VWARPASVPLT05 Ping </t>
  </si>
  <si>
    <t xml:space="preserve">VWARPASVPLT05 So CPU </t>
  </si>
  <si>
    <t xml:space="preserve">VWARPASVPLT05 So RAM </t>
  </si>
  <si>
    <t xml:space="preserve">VWARPASVPLT05 So Disk C [OS] </t>
  </si>
  <si>
    <t xml:space="preserve">VWARPASVPLT05 So Disk D [CCTV APP] </t>
  </si>
  <si>
    <t xml:space="preserve">VWARPASVPLT05 So Antivirus Services </t>
  </si>
  <si>
    <t xml:space="preserve">VWARPASVPLT05 So Uptime </t>
  </si>
  <si>
    <t xml:space="preserve">VWARPASVSAPP1 CPU </t>
  </si>
  <si>
    <t xml:space="preserve">VWARPASVSAPP1 Ping </t>
  </si>
  <si>
    <t xml:space="preserve">VWARPASVSAPP1 AV </t>
  </si>
  <si>
    <t xml:space="preserve">VWARPASVSAPP1  RAM </t>
  </si>
  <si>
    <t xml:space="preserve">VWARPASVSAPP1 Uptime </t>
  </si>
  <si>
    <t xml:space="preserve">VWARPASVSAPP1 Disco C </t>
  </si>
  <si>
    <t xml:space="preserve">VWARPASVSAPP1 Disco D(Middle_Home) </t>
  </si>
  <si>
    <t xml:space="preserve">VWARPASVSAPP1  Disco E: (Middle_App)  </t>
  </si>
  <si>
    <t xml:space="preserve">vwarpasvsapt1 So Antivirus Services </t>
  </si>
  <si>
    <t xml:space="preserve">vwarpasvsapt1 So CPU </t>
  </si>
  <si>
    <t xml:space="preserve">vwarpasvsapt1 So Disk C: </t>
  </si>
  <si>
    <t xml:space="preserve">vwarpasvsapt1 So Disk D:: </t>
  </si>
  <si>
    <t xml:space="preserve">vwarpasvsapt1 So Disk E:: </t>
  </si>
  <si>
    <t xml:space="preserve">vwarpasvsapt1 Ping </t>
  </si>
  <si>
    <t xml:space="preserve">vwarpasvsapt1 So RAM </t>
  </si>
  <si>
    <t xml:space="preserve">vwarpasvsapt1 So Uptime </t>
  </si>
  <si>
    <t xml:space="preserve">vwarpasvsdbt1 So Antivirus Services </t>
  </si>
  <si>
    <t xml:space="preserve">vwarpasvsdbt1 So CPU </t>
  </si>
  <si>
    <t xml:space="preserve">vwarpasvsdbt1 So Disk C: S.O. </t>
  </si>
  <si>
    <t xml:space="preserve">vwarpasvsdbt1 Ping </t>
  </si>
  <si>
    <t xml:space="preserve">vwarpasvsdbt1 So RAM </t>
  </si>
  <si>
    <t xml:space="preserve">vwarpasvsdbt1 So Uptime </t>
  </si>
  <si>
    <t xml:space="preserve">vwarpasvsxdt1 So Antivirus Services </t>
  </si>
  <si>
    <t xml:space="preserve">vwarpasvsxdt1 So CPU </t>
  </si>
  <si>
    <t xml:space="preserve">vwarpasvsxdt1 So Disk C: </t>
  </si>
  <si>
    <t xml:space="preserve">vwarpasvsxdt1 So Disk D:: </t>
  </si>
  <si>
    <t xml:space="preserve">vwarpasvsxdt1 So Disk E:: </t>
  </si>
  <si>
    <t xml:space="preserve">vwarpasvsxdt1 Ping </t>
  </si>
  <si>
    <t xml:space="preserve">vwarpasvsxdt1 So RAM </t>
  </si>
  <si>
    <t xml:space="preserve">vwarpasvsxdt1 So Uptime </t>
  </si>
  <si>
    <t xml:space="preserve">vwarpasvtkpi1 So Antivirus Services </t>
  </si>
  <si>
    <t xml:space="preserve">vwarpasvtkpi1 So CPU </t>
  </si>
  <si>
    <t xml:space="preserve">vwarpasvtkpi1 So Disk C: </t>
  </si>
  <si>
    <t xml:space="preserve">vwarpasvtkpi1 So Disk D: </t>
  </si>
  <si>
    <t xml:space="preserve">vwarpasvtkpi1 Ping </t>
  </si>
  <si>
    <t xml:space="preserve">vwarpasvtkpi1 So RAM </t>
  </si>
  <si>
    <t xml:space="preserve">vwarpasvtkpi1 So Uptime </t>
  </si>
  <si>
    <t>vwarpasvuwaa1 So Antivirus Services</t>
  </si>
  <si>
    <t>vwarpasvuwaa1 So CPU</t>
  </si>
  <si>
    <t>vwarpasvuwaa1 So Disk C: - S.O.</t>
  </si>
  <si>
    <t>vwarpasvuwaa1 So Disk D:</t>
  </si>
  <si>
    <t>vwarpasvuwaa1 Ping</t>
  </si>
  <si>
    <t>vwarpasvuwaa1 So RAM</t>
  </si>
  <si>
    <t>vwarpasvuwaa1 So Uptime</t>
  </si>
  <si>
    <t xml:space="preserve">VWARPASVWEBQT CPU </t>
  </si>
  <si>
    <t xml:space="preserve">VWARPASVWEBQT PING </t>
  </si>
  <si>
    <t xml:space="preserve">VWARPASVWEBQT C (SO) </t>
  </si>
  <si>
    <t xml:space="preserve">VWARPASVWEBQT AV </t>
  </si>
  <si>
    <t xml:space="preserve">VWARPASVWEBQT RAM </t>
  </si>
  <si>
    <t xml:space="preserve">VWARPASVWEBQT D (Middle_Home) </t>
  </si>
  <si>
    <t xml:space="preserve">VWARPASVWEBQT E (Middle_App) </t>
  </si>
  <si>
    <t xml:space="preserve">VWARPASVWEBQT Uptime </t>
  </si>
  <si>
    <t xml:space="preserve">10.133.30.50 vwsacosdbtrxdev So Antivirus Services </t>
  </si>
  <si>
    <t>vwsacosdbtrxdev So CPU</t>
  </si>
  <si>
    <t>vwsacosdbtrxdev So Disk C:</t>
  </si>
  <si>
    <t>vwsacosdbtrxdev So Disk D:</t>
  </si>
  <si>
    <t>vwsacosdbtrxdev So Disk E:</t>
  </si>
  <si>
    <t>vwsacosdbtrxdev So Disk F</t>
  </si>
  <si>
    <t>vwsacosdbtrxdev So Disk G</t>
  </si>
  <si>
    <t>vwsacosdbtrxdev So Disk P:</t>
  </si>
  <si>
    <t>vwsacosdbtrxdev Ping</t>
  </si>
  <si>
    <t xml:space="preserve">vwsapasorastby1 So Uptime </t>
  </si>
  <si>
    <t xml:space="preserve">vwsapasorastby2 So Uptime </t>
  </si>
  <si>
    <t xml:space="preserve">arvwarpabd0001 So Antivirus Services </t>
  </si>
  <si>
    <t xml:space="preserve">arvwarpabd0001 So CPU </t>
  </si>
  <si>
    <t xml:space="preserve">arvwarpabd0001 So Disk C: </t>
  </si>
  <si>
    <t xml:space="preserve">arvwarpabd0001 So Disk D: </t>
  </si>
  <si>
    <t xml:space="preserve">arvwarpabd0001 Ping </t>
  </si>
  <si>
    <t xml:space="preserve">arvwarpabd0001 So RAM </t>
  </si>
  <si>
    <t xml:space="preserve">arvwarpabd0001 So Uptime </t>
  </si>
  <si>
    <t xml:space="preserve">arvwarpad00001 So CPU </t>
  </si>
  <si>
    <t xml:space="preserve">arvwarpad00001 So RAM </t>
  </si>
  <si>
    <t xml:space="preserve">arvwarpad00001 So Uptime </t>
  </si>
  <si>
    <t xml:space="preserve">arvwarpas00002 So Antivirus Services </t>
  </si>
  <si>
    <t xml:space="preserve">arvwarpas00002 So CPU </t>
  </si>
  <si>
    <t xml:space="preserve">arvwarpas00002 So Disk C: </t>
  </si>
  <si>
    <t xml:space="preserve">arvwarpas00002 So Disk F </t>
  </si>
  <si>
    <t xml:space="preserve">arvwarpas00002 So Disk G </t>
  </si>
  <si>
    <t xml:space="preserve">arvwarpas00002 Ping </t>
  </si>
  <si>
    <t xml:space="preserve">arvwarpas00002 So RAM </t>
  </si>
  <si>
    <t xml:space="preserve">arvwarpas00002 So Uptime </t>
  </si>
  <si>
    <t xml:space="preserve">arvwarpaswww01 So Antivirus Services </t>
  </si>
  <si>
    <t xml:space="preserve">arvwarpaswww01 So CPU </t>
  </si>
  <si>
    <t xml:space="preserve">arvwarpaswww01 So Disk C: </t>
  </si>
  <si>
    <t xml:space="preserve">arvwarpaswww01 So Disk D: </t>
  </si>
  <si>
    <t xml:space="preserve">arvwarpaswww01 So Disk E: </t>
  </si>
  <si>
    <t xml:space="preserve">arvwarpaswww01 Ping </t>
  </si>
  <si>
    <t xml:space="preserve">arvwarpaswww01 So RAM </t>
  </si>
  <si>
    <t xml:space="preserve">arvwarpaswww01 So Uptime </t>
  </si>
  <si>
    <t xml:space="preserve">arvwarpaswww04 So Antivirus Services </t>
  </si>
  <si>
    <t xml:space="preserve">arvwarpaswww04 So CPU </t>
  </si>
  <si>
    <t xml:space="preserve">arvwarpaswww04 So Disk D: </t>
  </si>
  <si>
    <t xml:space="preserve">arvwarpaswww04 Ping </t>
  </si>
  <si>
    <t xml:space="preserve">arvwarpaswww04 So RAM </t>
  </si>
  <si>
    <t xml:space="preserve">arvwcicpd00001 So CPU </t>
  </si>
  <si>
    <t xml:space="preserve">arvwcicpd00001 So Disk C: </t>
  </si>
  <si>
    <t xml:space="preserve">arvwcicpd00001 So Disk D: </t>
  </si>
  <si>
    <t xml:space="preserve">arvwcicpd00001 Ping </t>
  </si>
  <si>
    <t xml:space="preserve">arvwcicpd00001 So RAM </t>
  </si>
  <si>
    <t xml:space="preserve">arvwcicpd00001 So Uptime </t>
  </si>
  <si>
    <t xml:space="preserve">arvwcicpd00001 TSM Client Scheduler </t>
  </si>
  <si>
    <t xml:space="preserve">arvwcics00010 Check_Disk_C </t>
  </si>
  <si>
    <t xml:space="preserve">arvwcics00010 Check_service_Captura </t>
  </si>
  <si>
    <t xml:space="preserve">arvwcics00010 Check_service_GedasMailer </t>
  </si>
  <si>
    <t xml:space="preserve">arvwcics00010 IIS_GAE_CIC </t>
  </si>
  <si>
    <t xml:space="preserve">arvwcics00010 PING </t>
  </si>
  <si>
    <t xml:space="preserve">arvwcics00011 So Antivirus Services </t>
  </si>
  <si>
    <t xml:space="preserve">arvwcics00011 So CPU </t>
  </si>
  <si>
    <t xml:space="preserve">arvwcics00011 So Disk C: </t>
  </si>
  <si>
    <t xml:space="preserve">arvwcics00011 So Disk E: </t>
  </si>
  <si>
    <t xml:space="preserve">arvwcics00011 Ping </t>
  </si>
  <si>
    <t xml:space="preserve">arvwcics00011 So RAM </t>
  </si>
  <si>
    <t xml:space="preserve">arvwcics00011 So Uptime </t>
  </si>
  <si>
    <t xml:space="preserve">Cluster_VWARPASVCTXDB Ping </t>
  </si>
  <si>
    <t xml:space="preserve">cluster_vwarpasvtnpac So Disk Q: QUORUM </t>
  </si>
  <si>
    <t xml:space="preserve">cluster_vwarpasvtnpac Ping </t>
  </si>
  <si>
    <t xml:space="preserve">cluster_vwarpasvtnpdc So Disk Q: QUORUM </t>
  </si>
  <si>
    <t xml:space="preserve">cluster_vwarpasvtnpdc Ping </t>
  </si>
  <si>
    <t xml:space="preserve">ClusterAPP_VWARPASVSYNCA SO Q: </t>
  </si>
  <si>
    <t xml:space="preserve">ClusterAPP_VWARPASVSYNCA SO Ping </t>
  </si>
  <si>
    <t xml:space="preserve">ClusterDB_VWARPASVTNPAC So Ping </t>
  </si>
  <si>
    <t xml:space="preserve">ns1.vw.com.ar So Antivirus Services </t>
  </si>
  <si>
    <t xml:space="preserve">ns1.vw.com.ar So CPU </t>
  </si>
  <si>
    <t xml:space="preserve">ns1.vw.com.ar So DNS Services </t>
  </si>
  <si>
    <t xml:space="preserve">ns1.vw.com.ar So Disk C: </t>
  </si>
  <si>
    <t xml:space="preserve">ns1.vw.com.ar Ping </t>
  </si>
  <si>
    <t xml:space="preserve">ns1.vw.com.ar So RAM </t>
  </si>
  <si>
    <t xml:space="preserve">ns1.vw.com.ar So Uptime </t>
  </si>
  <si>
    <t xml:space="preserve">ns2.vw.com.ar So Antivirus Services </t>
  </si>
  <si>
    <t xml:space="preserve">ns2.vw.com.ar So CPU </t>
  </si>
  <si>
    <t xml:space="preserve">ns2.vw.com.ar So DNS Services </t>
  </si>
  <si>
    <t xml:space="preserve">ns2.vw.com.ar So Disk C: </t>
  </si>
  <si>
    <t xml:space="preserve">ns2.vw.com.ar Ping </t>
  </si>
  <si>
    <t xml:space="preserve">ns2.vw.com.ar So RAM </t>
  </si>
  <si>
    <t xml:space="preserve">ns2.vw.com.ar So Uptime </t>
  </si>
  <si>
    <t xml:space="preserve">pac_sqlserver1 So Antivirus Services </t>
  </si>
  <si>
    <t xml:space="preserve">pac_sqlserver1 So CPU </t>
  </si>
  <si>
    <t xml:space="preserve">pac_sqlserver1 So Disk C: </t>
  </si>
  <si>
    <t xml:space="preserve">pac_sqlserver1 Ping </t>
  </si>
  <si>
    <t xml:space="preserve">pac_sqlserver1 So RAM </t>
  </si>
  <si>
    <t xml:space="preserve">pac_sqlserver1 So Uptime </t>
  </si>
  <si>
    <t xml:space="preserve">prn-vwarbaqppom0001 PlanetPress </t>
  </si>
  <si>
    <t xml:space="preserve">prn-vwarbaqppom0001 Print Spooler </t>
  </si>
  <si>
    <t xml:space="preserve">prn-vwarbaqppom0001 Service LPDSVC </t>
  </si>
  <si>
    <t xml:space="preserve">prn-vwsacosinfprn01 Print Spooler </t>
  </si>
  <si>
    <t xml:space="preserve">prn-vwsacosinfprn01 Service LPDSVC </t>
  </si>
  <si>
    <t xml:space="preserve">10.133.55.200 vwarbaqppom0001 So Antivirus Services </t>
  </si>
  <si>
    <t xml:space="preserve">10.133.55.200 vwarbaqppom0001 So Disk C: - S.O. </t>
  </si>
  <si>
    <t xml:space="preserve">10.133.55.200 vwarbaqppom0001 So Disk D: - Spooler </t>
  </si>
  <si>
    <t xml:space="preserve">10.133.55.200 vwarbaqppom0001 Ping </t>
  </si>
  <si>
    <t xml:space="preserve">10.133.55.200 vwarbaqppom0001 So PlanetPress </t>
  </si>
  <si>
    <t xml:space="preserve">10.133.55.200 vwarbaqppom0001 So Print Spooler </t>
  </si>
  <si>
    <t xml:space="preserve">10.133.55.200 vwarbaqppom0001 So service LPDSVC </t>
  </si>
  <si>
    <t xml:space="preserve">vwarbaqppom0001 So CPU </t>
  </si>
  <si>
    <t xml:space="preserve">vwarbaqppom0001 So RAM </t>
  </si>
  <si>
    <t xml:space="preserve">vwarbaqppom0001 So Uptime </t>
  </si>
  <si>
    <t xml:space="preserve">vwarbasf0000001 So Antivirus Services </t>
  </si>
  <si>
    <t xml:space="preserve">vwarbasf0000001 So CPU </t>
  </si>
  <si>
    <t xml:space="preserve">vwarbasf0000001 So DFS Namespace </t>
  </si>
  <si>
    <t xml:space="preserve">vwarbasf0000001 So DFS Replication </t>
  </si>
  <si>
    <t xml:space="preserve">vwarbasf0000001 So Disk C: - S.O. </t>
  </si>
  <si>
    <t xml:space="preserve">vwarbasf0000001 So Disk D: - Local </t>
  </si>
  <si>
    <t xml:space="preserve">vwarbasf0000001 So Disk E: - vnx5500-BETA-FS-f772 </t>
  </si>
  <si>
    <t xml:space="preserve">vwarbasf0000001 So Disk F - vnx5500-BETA-FS-3b74 </t>
  </si>
  <si>
    <t xml:space="preserve">vwarbasf0000001 So Disk G - vnx5500-BETA-FS-e772 </t>
  </si>
  <si>
    <t xml:space="preserve">vwarbasf0000001 So Disk H - vnx5500-BETA-FS-1071 </t>
  </si>
  <si>
    <t xml:space="preserve">vwarbasf0000001 So Disk I - vnx5500-BETA-FS-ae70 </t>
  </si>
  <si>
    <t xml:space="preserve">vwarbasf0000001 So Disk J - vnx5500-BETA-FS-e870 </t>
  </si>
  <si>
    <t xml:space="preserve">vwarbasf0000001 So Disk K - vnx5500-BETA-FS-3671 </t>
  </si>
  <si>
    <t xml:space="preserve">vwarbasf0000001 So Disk L - vnx5500-BETA-FS-2471 </t>
  </si>
  <si>
    <t xml:space="preserve">vwarbasf0000001 So Disk M - vnx5500-BETA-FS-d670 </t>
  </si>
  <si>
    <t xml:space="preserve">vwarbasf0000001 So FTP Service </t>
  </si>
  <si>
    <t xml:space="preserve">vwarbasf0000001 So File Server Resource Manager </t>
  </si>
  <si>
    <t xml:space="preserve">vwarbasf0000001 So RAM </t>
  </si>
  <si>
    <t xml:space="preserve">vwarbasf0000001 So Uptime </t>
  </si>
  <si>
    <t xml:space="preserve">vwarbasp0000001 So Antivirus Services </t>
  </si>
  <si>
    <t xml:space="preserve">vwarbasp0000001 So CPU </t>
  </si>
  <si>
    <t xml:space="preserve">vwarbasp0000001 So Disk C: </t>
  </si>
  <si>
    <t xml:space="preserve">vwarbasp0000001 Ping </t>
  </si>
  <si>
    <t xml:space="preserve">vwarbasp0000001 So RAM </t>
  </si>
  <si>
    <t xml:space="preserve">vwarbasp0000001 So Uptime </t>
  </si>
  <si>
    <t xml:space="preserve">vwarbasrfid0002 So Antivirus Services </t>
  </si>
  <si>
    <t xml:space="preserve">vwarbasrfid0002 So CPU </t>
  </si>
  <si>
    <t xml:space="preserve">vwarbasrfid0002 So Disk C: </t>
  </si>
  <si>
    <t xml:space="preserve">vwarbasrfid0002 Ping </t>
  </si>
  <si>
    <t xml:space="preserve">vwarbasrfid0002 So RAM </t>
  </si>
  <si>
    <t xml:space="preserve">vwarbasrfid0002 So Uptime </t>
  </si>
  <si>
    <t xml:space="preserve">10.133.54.8 vwarbass0000002 So Disk C: </t>
  </si>
  <si>
    <t xml:space="preserve">10.133.54.8 vwarbass0000002 Ping </t>
  </si>
  <si>
    <t xml:space="preserve">vwarbass0000002 So Antivirus Services </t>
  </si>
  <si>
    <t xml:space="preserve">vwarbass0000002 So CPU </t>
  </si>
  <si>
    <t xml:space="preserve">vwarbass0000002 So RAM </t>
  </si>
  <si>
    <t xml:space="preserve">vwarbass0000002 So Uptime </t>
  </si>
  <si>
    <t xml:space="preserve">vwarbasset2k001 So CPU </t>
  </si>
  <si>
    <t xml:space="preserve">vwarbasset2k001 So RAM </t>
  </si>
  <si>
    <t xml:space="preserve">vwarbasset2k001 So Uptime </t>
  </si>
  <si>
    <t xml:space="preserve">vwarbassrvhls01 So CPU </t>
  </si>
  <si>
    <t xml:space="preserve">vwarbassrvhls01 So RAM </t>
  </si>
  <si>
    <t xml:space="preserve">vwarbassrvhls01 So Uptime </t>
  </si>
  <si>
    <t xml:space="preserve">vwarbavsaatt01 So CPU </t>
  </si>
  <si>
    <t xml:space="preserve">vwarbavsaatt01 So Disk C: </t>
  </si>
  <si>
    <t xml:space="preserve">vwarbavsaatt01 So Disk D: </t>
  </si>
  <si>
    <t xml:space="preserve">vwarbavsaatt01 Ping </t>
  </si>
  <si>
    <t xml:space="preserve">vwarbavsaatt01 So RAM </t>
  </si>
  <si>
    <t xml:space="preserve">vwarbavsaatt01 So Uptime </t>
  </si>
  <si>
    <t xml:space="preserve">vwarcossesx01 Check_io_read </t>
  </si>
  <si>
    <t xml:space="preserve">vwarcossesx01 Check_io_write </t>
  </si>
  <si>
    <t xml:space="preserve">vwarcossesx01 Cpu </t>
  </si>
  <si>
    <t xml:space="preserve">vwarcossesx01 Datastores </t>
  </si>
  <si>
    <t xml:space="preserve">vwarcossesx01 Estado General </t>
  </si>
  <si>
    <t xml:space="preserve">vwarcossesx01 Maquinas Virtuales </t>
  </si>
  <si>
    <t xml:space="preserve">vwarcossesx01 Memory </t>
  </si>
  <si>
    <t xml:space="preserve">vwarcossesx01 Network interfaces </t>
  </si>
  <si>
    <t xml:space="preserve">vwarcossesx01 Ping </t>
  </si>
  <si>
    <t xml:space="preserve">vwarcossesx02 Check_io_read </t>
  </si>
  <si>
    <t xml:space="preserve">vwarcossesx02 Check_io_write </t>
  </si>
  <si>
    <t xml:space="preserve">vwarcossesx02 Cpu </t>
  </si>
  <si>
    <t xml:space="preserve">vwarcossesx02 Datastores </t>
  </si>
  <si>
    <t xml:space="preserve">vwarcossesx02 Estado General </t>
  </si>
  <si>
    <t xml:space="preserve">vwarcossesx02 Maquinas Virtuales </t>
  </si>
  <si>
    <t xml:space="preserve">vwarcossesx02 Memory </t>
  </si>
  <si>
    <t xml:space="preserve">vwarcossesx02 Network interfaces </t>
  </si>
  <si>
    <t xml:space="preserve">vwarcossesx02 Ping </t>
  </si>
  <si>
    <t xml:space="preserve">vwarcossesx03 Check_io_read </t>
  </si>
  <si>
    <t xml:space="preserve">vwarcossesx03 Check_io_write </t>
  </si>
  <si>
    <t xml:space="preserve">vwarcossesx03 Cpu </t>
  </si>
  <si>
    <t xml:space="preserve">vwarcossesx03 Datastores </t>
  </si>
  <si>
    <t xml:space="preserve">vwarcossesx03 Estado General </t>
  </si>
  <si>
    <t xml:space="preserve">vwarcossesx03 Maquinas Virtuales </t>
  </si>
  <si>
    <t xml:space="preserve">vwarcossesx03 Memory </t>
  </si>
  <si>
    <t xml:space="preserve">vwarcossesx03 Network interfaces </t>
  </si>
  <si>
    <t xml:space="preserve">vwarcossesx03 Ping </t>
  </si>
  <si>
    <t xml:space="preserve">vwarcosvcdds1 So Antivirus Services </t>
  </si>
  <si>
    <t xml:space="preserve">vwarcosvcdds1 So CPU </t>
  </si>
  <si>
    <t xml:space="preserve">vwarcosvcdds1 So Disk C: </t>
  </si>
  <si>
    <t xml:space="preserve">vwarcosvcdds1 So Disk D: </t>
  </si>
  <si>
    <t xml:space="preserve">vwarcosvcdds1 Ping </t>
  </si>
  <si>
    <t xml:space="preserve">vwarcosvcdds1 So RAM </t>
  </si>
  <si>
    <t xml:space="preserve">vwarcosvcdds1 So Uptime </t>
  </si>
  <si>
    <t xml:space="preserve">vwarcosvdbca1 So Antivirus Services </t>
  </si>
  <si>
    <t xml:space="preserve">vwarcosvdbca1 So CPU </t>
  </si>
  <si>
    <t xml:space="preserve">vwarcosvdbca1 So Disk C: - SO </t>
  </si>
  <si>
    <t xml:space="preserve">vwarcosvdbca1 So Disk D: - DATOS </t>
  </si>
  <si>
    <t xml:space="preserve">vwarcosvdbca1 So Disk E: - OPS DATA BASE SUPPORT_BACKUP </t>
  </si>
  <si>
    <t xml:space="preserve">vwarcosvdbca1 So Disk G - OPS DATA BASE SUPPORT_HOME </t>
  </si>
  <si>
    <t xml:space="preserve">vwarcosvdbca1 Ping </t>
  </si>
  <si>
    <t xml:space="preserve">vwarcosvdbca1 So RAM </t>
  </si>
  <si>
    <t xml:space="preserve">vwarcosvdbca1 So Uptime </t>
  </si>
  <si>
    <t xml:space="preserve">vwarcosvdhcp1 So Antivirus Services </t>
  </si>
  <si>
    <t xml:space="preserve">vwarcosvdhcp1 So CPU </t>
  </si>
  <si>
    <t xml:space="preserve">vwarcosvdhcp1 So DHCP SERVER </t>
  </si>
  <si>
    <t xml:space="preserve">vwarcosvdhcp1 So Disk C: </t>
  </si>
  <si>
    <t xml:space="preserve">vwarcosvdhcp1 Ping </t>
  </si>
  <si>
    <t xml:space="preserve">vwarcosvdhcp1 So RAM </t>
  </si>
  <si>
    <t xml:space="preserve">vwarcosvdhcp1 So Uptime </t>
  </si>
  <si>
    <t xml:space="preserve">vwarcosvdhcp1 Syslog Agent </t>
  </si>
  <si>
    <t xml:space="preserve">vwarcosvdhcp2 So Antivirus Services </t>
  </si>
  <si>
    <t xml:space="preserve">vwarcosvdhcp2 So CPU </t>
  </si>
  <si>
    <t xml:space="preserve">vwarcosvdhcp2 So DHCP SERVER </t>
  </si>
  <si>
    <t xml:space="preserve">vwarcosvdhcp2 So Disk C: </t>
  </si>
  <si>
    <t xml:space="preserve">vwarcosvdhcp2 Ping </t>
  </si>
  <si>
    <t xml:space="preserve">vwarcosvdhcp2 So RAM </t>
  </si>
  <si>
    <t xml:space="preserve">vwarcosvdhcp2 So Uptime </t>
  </si>
  <si>
    <t xml:space="preserve">vwarcosvintp1 So Antivirus Services </t>
  </si>
  <si>
    <t xml:space="preserve">vwarcosvintp1 So CPU </t>
  </si>
  <si>
    <t xml:space="preserve">vwarcosvintp1 So Disk C: - S.O. </t>
  </si>
  <si>
    <t xml:space="preserve">vwarcosvintp1 So Disk D: </t>
  </si>
  <si>
    <t xml:space="preserve">vwarcosvintp1 Ping </t>
  </si>
  <si>
    <t xml:space="preserve">vwarcosvintp1 So RAM </t>
  </si>
  <si>
    <t xml:space="preserve">vwarcosvintp1 So Uptime </t>
  </si>
  <si>
    <t xml:space="preserve">vwarcosviscqa So Antivirus Services </t>
  </si>
  <si>
    <t xml:space="preserve">vwarcosviscqa So CPU </t>
  </si>
  <si>
    <t xml:space="preserve">vwarcosviscqa So Disk C: </t>
  </si>
  <si>
    <t xml:space="preserve">vwarcosviscqa So Disk D: </t>
  </si>
  <si>
    <t xml:space="preserve">vwarcosviscqa Ping </t>
  </si>
  <si>
    <t xml:space="preserve">vwarcosviscqa So RAM </t>
  </si>
  <si>
    <t xml:space="preserve">vwarcosviscqa So Uptime </t>
  </si>
  <si>
    <t xml:space="preserve">vwarcosvsp001 So Antivirus Services </t>
  </si>
  <si>
    <t xml:space="preserve">vwarcosvsp001 So CPU </t>
  </si>
  <si>
    <t xml:space="preserve">vwarcosvsp001 So Disk C: - S.O. </t>
  </si>
  <si>
    <t xml:space="preserve">vwarcosvsp001 Ping </t>
  </si>
  <si>
    <t xml:space="preserve">vwarcosvsp001 So Print Services </t>
  </si>
  <si>
    <t xml:space="preserve">vwarcosvsp001 So RAM </t>
  </si>
  <si>
    <t xml:space="preserve">vwarcosvsp001 So Uptime </t>
  </si>
  <si>
    <t xml:space="preserve">VWARCOSVSPAP1 SO C </t>
  </si>
  <si>
    <t xml:space="preserve">VWARCOSVSPAP1 SO E </t>
  </si>
  <si>
    <t xml:space="preserve">VWARCOSVSPAP1 SO AV </t>
  </si>
  <si>
    <t xml:space="preserve">VWARCOSVSPAP1 SO Ping </t>
  </si>
  <si>
    <t xml:space="preserve">VWARCOSVSPAP1 SO RAM </t>
  </si>
  <si>
    <t xml:space="preserve">VWARCOSVSPAP1 SO CPU </t>
  </si>
  <si>
    <t xml:space="preserve">VWARCOSVSPAP1 So Uptime </t>
  </si>
  <si>
    <t xml:space="preserve">vwarcosvspap1 So Antivirus Services </t>
  </si>
  <si>
    <t xml:space="preserve">VWARCOSVSPDB1 CPU </t>
  </si>
  <si>
    <t xml:space="preserve">VWARCOSVSPDB1 PING </t>
  </si>
  <si>
    <t xml:space="preserve">VWARCOSVSPDB1 DISCO C </t>
  </si>
  <si>
    <t xml:space="preserve">VWARCOSVSPDB1 RAM </t>
  </si>
  <si>
    <t xml:space="preserve">VWARCOSVSPDB1 So Antivirus Services </t>
  </si>
  <si>
    <t xml:space="preserve">VWARCOSVSPDB1 Uptime </t>
  </si>
  <si>
    <t xml:space="preserve">vwarcosvtrxpa So Antivirus Services </t>
  </si>
  <si>
    <t xml:space="preserve">vwarcosvtrxpa So CPU </t>
  </si>
  <si>
    <t xml:space="preserve">vwarcosvtrxpa So Disk C: - SO </t>
  </si>
  <si>
    <t xml:space="preserve">vwarcosvtrxpa So Disk D: - Midd_Home </t>
  </si>
  <si>
    <t xml:space="preserve">vwarcosvtrxpa So Disk E: - Midd_App </t>
  </si>
  <si>
    <t xml:space="preserve">vwarcosvtrxpa Ping </t>
  </si>
  <si>
    <t xml:space="preserve">vwarcosvtrxpa So RAM </t>
  </si>
  <si>
    <t xml:space="preserve">vwarcosvtrxpa So Uptime </t>
  </si>
  <si>
    <t xml:space="preserve">vwarcosvtrxpd So Antivirus Services </t>
  </si>
  <si>
    <t xml:space="preserve">vwarcosvtrxpd So CPU </t>
  </si>
  <si>
    <t xml:space="preserve">vwarcosvtrxpd So Disk C: - SO </t>
  </si>
  <si>
    <t xml:space="preserve">vwarcosvtrxpd So Disk E: - OPS DATA BASE SUPPORT_Home </t>
  </si>
  <si>
    <t xml:space="preserve">vwarcosvtrxpd So Disk F - OPS DATA BASE SUPPORT_Data </t>
  </si>
  <si>
    <t xml:space="preserve">vwarcosvtrxpd Ping </t>
  </si>
  <si>
    <t xml:space="preserve">vwarcosvtrxpd So RAM </t>
  </si>
  <si>
    <t xml:space="preserve">vwarcosvtrxpd So Uptime </t>
  </si>
  <si>
    <t xml:space="preserve">vwarcosvtrxqd So Antivirus Services </t>
  </si>
  <si>
    <t xml:space="preserve">vwarcosvtrxqd So CPU </t>
  </si>
  <si>
    <t xml:space="preserve">vwarcosvtrxqd So Disk C: - SO </t>
  </si>
  <si>
    <t xml:space="preserve">vwarcosvtrxqd So Disk E: - OPS DATA BASE SUPPORT_Home </t>
  </si>
  <si>
    <t xml:space="preserve">vwarcosvtrxqd So Disk F - OPS DATA BASE SUPPORT_Data </t>
  </si>
  <si>
    <t xml:space="preserve">vwarcosvtrxqd Ping </t>
  </si>
  <si>
    <t xml:space="preserve">vwarcosvtrxqd So RAM </t>
  </si>
  <si>
    <t xml:space="preserve">vwarcosvtrxqd So Uptime </t>
  </si>
  <si>
    <t xml:space="preserve">vwarcosvwsus3 So Antivirus Services </t>
  </si>
  <si>
    <t xml:space="preserve">vwarcosvwsus3 So CPU </t>
  </si>
  <si>
    <t xml:space="preserve">vwarcosvwsus3 So Disk C:: S.O. </t>
  </si>
  <si>
    <t xml:space="preserve">vwarcosvwsus3 So Disk D:: DBA-APPS </t>
  </si>
  <si>
    <t xml:space="preserve">vwarcosvwsus3 Ping </t>
  </si>
  <si>
    <t xml:space="preserve">vwarcosvwsus3 So RAM </t>
  </si>
  <si>
    <t xml:space="preserve">vwarcosvwsus3 So Uptime </t>
  </si>
  <si>
    <t xml:space="preserve">vwarcovsaatt01 So Antivirus Services </t>
  </si>
  <si>
    <t xml:space="preserve">vwarcovsaatt01 So CPU </t>
  </si>
  <si>
    <t xml:space="preserve">vwarcovsaatt01 So Disk C: - SO </t>
  </si>
  <si>
    <t xml:space="preserve">vwarcovsaatt01 So Disk D: - DATOS </t>
  </si>
  <si>
    <t xml:space="preserve">vwarcovsaatt01 So Disk P: - Page file </t>
  </si>
  <si>
    <t xml:space="preserve">vwarcovsaatt01 Ping </t>
  </si>
  <si>
    <t xml:space="preserve">vwarcovsaatt01 So RAM </t>
  </si>
  <si>
    <t xml:space="preserve">vwarcovsaatt01 So Uptime </t>
  </si>
  <si>
    <t>vwarpasscctv2 Disk D Videodata</t>
  </si>
  <si>
    <t>vwarpasscctv2 So Antivirus Services</t>
  </si>
  <si>
    <t>vwarpasscctv2 So CPU</t>
  </si>
  <si>
    <t>vwarpasscctv2 So Disk C:</t>
  </si>
  <si>
    <t>vwarpasscctv2 Ping</t>
  </si>
  <si>
    <t>vwarpasscctv2 So RAM</t>
  </si>
  <si>
    <t>vwarpasscctv2 So Uptime</t>
  </si>
  <si>
    <t xml:space="preserve">vwarpasscctv3 Disk D Videodata </t>
  </si>
  <si>
    <t xml:space="preserve">vwarpasscctv3 So Antivirus Services </t>
  </si>
  <si>
    <t xml:space="preserve">vwarpasscctv3 So CPU </t>
  </si>
  <si>
    <t xml:space="preserve">vwarpasscctv3 So Disk C: </t>
  </si>
  <si>
    <t xml:space="preserve">vwarpasscctv3 Ping </t>
  </si>
  <si>
    <t xml:space="preserve">vwarpasscctv3 So RAM </t>
  </si>
  <si>
    <t xml:space="preserve">vwarpasscctv3 So Uptime </t>
  </si>
  <si>
    <t xml:space="preserve">vwarpassesx80 Cpu </t>
  </si>
  <si>
    <t xml:space="preserve">vwarpassesx80 Datastores </t>
  </si>
  <si>
    <t xml:space="preserve">vwarpassesx80 Memory </t>
  </si>
  <si>
    <t xml:space="preserve">vwarpassesx80 Network interfaces </t>
  </si>
  <si>
    <t xml:space="preserve">vwarpassesx80 Ping </t>
  </si>
  <si>
    <t xml:space="preserve">vwarpassesx81 Cpu </t>
  </si>
  <si>
    <t xml:space="preserve">vwarpassesx81 Datastores </t>
  </si>
  <si>
    <t xml:space="preserve">vwarpassesx81 Memory </t>
  </si>
  <si>
    <t xml:space="preserve">vwarpassesx81 Network interfaces </t>
  </si>
  <si>
    <t xml:space="preserve">vwarpassesx81 Ping </t>
  </si>
  <si>
    <t xml:space="preserve">vwarpassesxd1 Check_io_read </t>
  </si>
  <si>
    <t xml:space="preserve">vwarpassesxd1 Check_io_write </t>
  </si>
  <si>
    <t xml:space="preserve">vwarpassesxd1 Cpu </t>
  </si>
  <si>
    <t xml:space="preserve">vwarpassesxd1 Datastores </t>
  </si>
  <si>
    <t xml:space="preserve">vwarpassesxd1 Estado General </t>
  </si>
  <si>
    <t xml:space="preserve">vwarpassesxd1 Maquinas Virtuales </t>
  </si>
  <si>
    <t xml:space="preserve">vwarpassesxd1 Memory </t>
  </si>
  <si>
    <t xml:space="preserve">vwarpassesxd1 Network interfaces </t>
  </si>
  <si>
    <t xml:space="preserve">vwarpassesxd1 Ping </t>
  </si>
  <si>
    <t xml:space="preserve">vwarpassesxd2 Check_io_read </t>
  </si>
  <si>
    <t xml:space="preserve">vwarpassesxd2 Check_io_write </t>
  </si>
  <si>
    <t xml:space="preserve">vwarpassesxd2 Cpu </t>
  </si>
  <si>
    <t xml:space="preserve">vwarpassesxd2 Datastores </t>
  </si>
  <si>
    <t xml:space="preserve">vwarpassesxd2 Estado General </t>
  </si>
  <si>
    <t xml:space="preserve">vwarpassesxd2 Maquinas Virtuales </t>
  </si>
  <si>
    <t xml:space="preserve">vwarpassesxd2 Memory </t>
  </si>
  <si>
    <t xml:space="preserve">vwarpassesxd2 Network interfaces </t>
  </si>
  <si>
    <t xml:space="preserve">vwarpassesxd2 Ping </t>
  </si>
  <si>
    <t xml:space="preserve">vwarpasstkp01 So Antivirus Services </t>
  </si>
  <si>
    <t xml:space="preserve">vwarpasstkp01 So CPU </t>
  </si>
  <si>
    <t xml:space="preserve">vwarpasstkp01 So Disk C: - S.O. </t>
  </si>
  <si>
    <t xml:space="preserve">vwarpasstkp01 So Disk D: - APPS </t>
  </si>
  <si>
    <t xml:space="preserve">vwarpasstkp01 So Disk P: - Page File </t>
  </si>
  <si>
    <t xml:space="preserve">vwarpasstkp01 Ping </t>
  </si>
  <si>
    <t xml:space="preserve">vwarpasstkp01 So RAM </t>
  </si>
  <si>
    <t xml:space="preserve">vwarpasstkp01 So Uptime </t>
  </si>
  <si>
    <t xml:space="preserve">vwarpasurfidp So CPU </t>
  </si>
  <si>
    <t xml:space="preserve">vwarpasurfidp So Disk </t>
  </si>
  <si>
    <t xml:space="preserve">vwarpasurfidp Ping </t>
  </si>
  <si>
    <t xml:space="preserve">vwarpasurfidp So RAM </t>
  </si>
  <si>
    <t xml:space="preserve">vwarpasurfidp So Swap </t>
  </si>
  <si>
    <t xml:space="preserve">192.168.5.232 vwarpasvaudi1 So Disk E: - BACKUP </t>
  </si>
  <si>
    <t xml:space="preserve">vwarpasvbems1 So Antivirus Services </t>
  </si>
  <si>
    <t xml:space="preserve">vwarpasvbems1 So CPU </t>
  </si>
  <si>
    <t xml:space="preserve">vwarpasvbems1 So Disk C:: OS </t>
  </si>
  <si>
    <t xml:space="preserve">vwarpasvbems1 So Disk D:: </t>
  </si>
  <si>
    <t xml:space="preserve">vwarpasvbems1 Ping </t>
  </si>
  <si>
    <t xml:space="preserve">vwarpasvbems1 So RAM </t>
  </si>
  <si>
    <t xml:space="preserve">vwarpasvbems1 So Uptime </t>
  </si>
  <si>
    <t xml:space="preserve">vwarpasvbems2 So Antivirus Services </t>
  </si>
  <si>
    <t xml:space="preserve">vwarpasvbems2 So CPU </t>
  </si>
  <si>
    <t xml:space="preserve">vwarpasvbems2 So Disk C:: OS </t>
  </si>
  <si>
    <t xml:space="preserve">vwarpasvbems2 So Disk D:: </t>
  </si>
  <si>
    <t xml:space="preserve">vwarpasvbems2 Ping </t>
  </si>
  <si>
    <t xml:space="preserve">vwarpasvbems2 So RAM </t>
  </si>
  <si>
    <t xml:space="preserve">vwarpasvbems2 So Uptime </t>
  </si>
  <si>
    <t xml:space="preserve">192.168.5.62 vwarpasvbes04 So Disk D: DATA </t>
  </si>
  <si>
    <t xml:space="preserve">vwarpasvbes04 So CPU </t>
  </si>
  <si>
    <t xml:space="preserve">vwarpasvbes04 So Disk C: SO </t>
  </si>
  <si>
    <t xml:space="preserve">vwarpasvbes04 So Disk E: </t>
  </si>
  <si>
    <t xml:space="preserve">vwarpasvbes04 Ping </t>
  </si>
  <si>
    <t xml:space="preserve">vwarpasvbes04 So RAM </t>
  </si>
  <si>
    <t xml:space="preserve">vwarpasvbes04 So Uptime </t>
  </si>
  <si>
    <t xml:space="preserve">10.133.54.239 vwarpasvblco1 So Antivirus Services </t>
  </si>
  <si>
    <t xml:space="preserve">10.133.54.239 vwarpasvblco1 So Disk C: - OS </t>
  </si>
  <si>
    <t xml:space="preserve">10.133.54.239 vwarpasvblco1 So Disk E: - App </t>
  </si>
  <si>
    <t xml:space="preserve">10.133.54.239 vwarpasvblco1 So Disk P: - Page File </t>
  </si>
  <si>
    <t xml:space="preserve">10.133.54.239 vwarpasvblco1 Ping </t>
  </si>
  <si>
    <t xml:space="preserve">vwarpasvblco1 So CPU </t>
  </si>
  <si>
    <t xml:space="preserve">vwarpasvblco1 So RAM </t>
  </si>
  <si>
    <t xml:space="preserve">vwarpasvblco1 So Uptime </t>
  </si>
  <si>
    <t xml:space="preserve">VWARPASVBODY1 CPU </t>
  </si>
  <si>
    <t xml:space="preserve">VWARPASVBODY1 PING </t>
  </si>
  <si>
    <t xml:space="preserve">VWARPASVBODY1 DISCO C </t>
  </si>
  <si>
    <t xml:space="preserve">VWARPASVBODY1 D: Shared D </t>
  </si>
  <si>
    <t xml:space="preserve">VWARPASVBODY1 E: Shared E </t>
  </si>
  <si>
    <t xml:space="preserve">VWARPASVBODY1 F: Shared F </t>
  </si>
  <si>
    <t xml:space="preserve">VWARPASVBODY1 RAM </t>
  </si>
  <si>
    <t xml:space="preserve">VWARPASVBODY1 So Antivirus Services </t>
  </si>
  <si>
    <t xml:space="preserve">VWARPASVBODY1 Uptime </t>
  </si>
  <si>
    <t>VWARPASVCCPAP CPU</t>
  </si>
  <si>
    <t>VWARPASVCCPAP PING</t>
  </si>
  <si>
    <t>VWARPASVCCPAP DISCO C</t>
  </si>
  <si>
    <t>VWARPASVCCPAP RAM</t>
  </si>
  <si>
    <t>VWARPASVCCPAP So Antivirus Services</t>
  </si>
  <si>
    <t>VWARPASVCCPAP Uptime</t>
  </si>
  <si>
    <t xml:space="preserve">VWARPASVCCPAQ CPU </t>
  </si>
  <si>
    <t xml:space="preserve">VWARPASVCCPAQ PING </t>
  </si>
  <si>
    <t xml:space="preserve">VWARPASVCCPAQ DISCO C </t>
  </si>
  <si>
    <t xml:space="preserve">VWARPASVCCPAQ D (APP_HOME) </t>
  </si>
  <si>
    <t xml:space="preserve">VWARPASVCCPAQ RAM </t>
  </si>
  <si>
    <t xml:space="preserve">VWARPASVCCPAQ So Antivirus Services </t>
  </si>
  <si>
    <t xml:space="preserve">VWARPASVCCPAQ Uptime </t>
  </si>
  <si>
    <t xml:space="preserve">vwarpasvcmdb1 So Antivirus Services </t>
  </si>
  <si>
    <t xml:space="preserve">vwarpasvcmdb1 So CPU </t>
  </si>
  <si>
    <t xml:space="preserve">vwarpasvcmdb1 So Disk C: OS </t>
  </si>
  <si>
    <t xml:space="preserve">vwarpasvcmdb1 So Disk E: Datos Datos </t>
  </si>
  <si>
    <t xml:space="preserve">vwarpasvcmdb1 Ping </t>
  </si>
  <si>
    <t xml:space="preserve">vwarpasvcmdb1 So RAM </t>
  </si>
  <si>
    <t xml:space="preserve">vwarpasvcmdb1 So Uptime </t>
  </si>
  <si>
    <t xml:space="preserve">VWARPASVCSF01 CPU </t>
  </si>
  <si>
    <t xml:space="preserve">VWARPASVCSF01 PING </t>
  </si>
  <si>
    <t xml:space="preserve">VWARPASVCSF01 DISCO C </t>
  </si>
  <si>
    <t xml:space="preserve">VWARPASVCSF01 RAM </t>
  </si>
  <si>
    <t xml:space="preserve">VWARPASVCSF01 So Antivirus Services </t>
  </si>
  <si>
    <t xml:space="preserve">VWARPASVCSF01 Uptime </t>
  </si>
  <si>
    <t xml:space="preserve">VWARPASVCSF02 PING </t>
  </si>
  <si>
    <t xml:space="preserve">VWARPASVCSF02 DISCO C </t>
  </si>
  <si>
    <t xml:space="preserve">VWARPASVCSF02 RAM </t>
  </si>
  <si>
    <t xml:space="preserve">VWARPASVCSF02 So Antivirus Services </t>
  </si>
  <si>
    <t xml:space="preserve">VWARPASVCSF02 Uptime </t>
  </si>
  <si>
    <t xml:space="preserve">VWARPASVCSF03 CPU </t>
  </si>
  <si>
    <t xml:space="preserve">VWARPASVCSF03 PING </t>
  </si>
  <si>
    <t xml:space="preserve">VWARPASVCSF03 DISCO C </t>
  </si>
  <si>
    <t xml:space="preserve">VWARPASVCSF03 RAM </t>
  </si>
  <si>
    <t xml:space="preserve">VWARPASVCSF03 So Antivirus Services </t>
  </si>
  <si>
    <t xml:space="preserve">VWARPASVCSF03 Uptime </t>
  </si>
  <si>
    <t xml:space="preserve">VWARPASVCSF04 CPU </t>
  </si>
  <si>
    <t xml:space="preserve">VWARPASVCSF04 PING </t>
  </si>
  <si>
    <t xml:space="preserve">VWARPASVCSF04 DISCO C </t>
  </si>
  <si>
    <t xml:space="preserve">VWARPASVCSF04 RAM </t>
  </si>
  <si>
    <t xml:space="preserve">VWARPASVCSF04 So Antivirus Services </t>
  </si>
  <si>
    <t xml:space="preserve">VWARPASVCSF04 Uptime </t>
  </si>
  <si>
    <t xml:space="preserve">VWARPASVCTX03 So Antivirus Services </t>
  </si>
  <si>
    <t xml:space="preserve">VWARPASVCTX03 So CPU </t>
  </si>
  <si>
    <t xml:space="preserve">VWARPASVCTX03 So Disk C: S.O. </t>
  </si>
  <si>
    <t xml:space="preserve">VWARPASVCTX03 So Disk D: APP </t>
  </si>
  <si>
    <t xml:space="preserve">VWARPASVCTX03 So Disk G Backup </t>
  </si>
  <si>
    <t xml:space="preserve">VWARPASVCTX03 So Disk P: Page File </t>
  </si>
  <si>
    <t xml:space="preserve">VWARPASVCTX03 Ping </t>
  </si>
  <si>
    <t xml:space="preserve">VWARPASVCTX03 So RAM </t>
  </si>
  <si>
    <t xml:space="preserve">VWARPASVCTX03 So Uptime </t>
  </si>
  <si>
    <t xml:space="preserve">VWARPASVCTX04 So Antivirus Services </t>
  </si>
  <si>
    <t xml:space="preserve">VWARPASVCTX04 So CPU </t>
  </si>
  <si>
    <t xml:space="preserve">VWARPASVCTX04 So Disk C: S.O. </t>
  </si>
  <si>
    <t xml:space="preserve">VWARPASVCTX04 So Disk D: APP </t>
  </si>
  <si>
    <t xml:space="preserve">VWARPASVCTX04 So Disk G Backup </t>
  </si>
  <si>
    <t xml:space="preserve">VWARPASVCTX04 So Disk P: Page File </t>
  </si>
  <si>
    <t xml:space="preserve">VWARPASVCTX04 Ping </t>
  </si>
  <si>
    <t xml:space="preserve">VWARPASVCTX04 So RAM </t>
  </si>
  <si>
    <t xml:space="preserve">VWARPASVCTX04 So Uptime </t>
  </si>
  <si>
    <t xml:space="preserve">VWARPASVCTX05 So Antivirus Services </t>
  </si>
  <si>
    <t xml:space="preserve">VWARPASVCTX05 So CPU </t>
  </si>
  <si>
    <t xml:space="preserve">VWARPASVCTX05 So Disk C: S.O. </t>
  </si>
  <si>
    <t xml:space="preserve">VWARPASVCTX05 So Disk D: APP </t>
  </si>
  <si>
    <t xml:space="preserve">VWARPASVCTX05 So Disk G Backup </t>
  </si>
  <si>
    <t xml:space="preserve">VWARPASVCTX05 So Disk P: Page File </t>
  </si>
  <si>
    <t xml:space="preserve">VWARPASVCTX05 Ping </t>
  </si>
  <si>
    <t xml:space="preserve">VWARPASVCTX05 So RAM </t>
  </si>
  <si>
    <t xml:space="preserve">VWARPASVCTX05 So Uptime </t>
  </si>
  <si>
    <t xml:space="preserve">VWARPASVCTX05 TermServLicensing </t>
  </si>
  <si>
    <t xml:space="preserve">VWARPASVCTX05 TermService </t>
  </si>
  <si>
    <t xml:space="preserve">VWARPASVCTX06 So Antivirus Services </t>
  </si>
  <si>
    <t xml:space="preserve">VWARPASVCTX06 So CPU </t>
  </si>
  <si>
    <t xml:space="preserve">VWARPASVCTX06 So Disk C: S.O. </t>
  </si>
  <si>
    <t xml:space="preserve">VWARPASVCTX06 So Disk D: APP </t>
  </si>
  <si>
    <t xml:space="preserve">VWARPASVCTX06 So Disk G Backup </t>
  </si>
  <si>
    <t xml:space="preserve">VWARPASVCTX06 So Disk P: Page File </t>
  </si>
  <si>
    <t xml:space="preserve">VWARPASVCTX06 Ping </t>
  </si>
  <si>
    <t xml:space="preserve">VWARPASVCTX06 So RAM </t>
  </si>
  <si>
    <t xml:space="preserve">VWARPASVCTX06 So Uptime </t>
  </si>
  <si>
    <t xml:space="preserve">VWARPASVCTX07 So Antivirus Services </t>
  </si>
  <si>
    <t xml:space="preserve">VWARPASVCTX07 So CPU </t>
  </si>
  <si>
    <t xml:space="preserve">VWARPASVCTX07 So Disk C: S.O. </t>
  </si>
  <si>
    <t xml:space="preserve">VWARPASVCTX07 So Disk D: APP </t>
  </si>
  <si>
    <t xml:space="preserve">VWARPASVCTX07 So Disk P: Page File </t>
  </si>
  <si>
    <t xml:space="preserve">VWARPASVCTX07 Ping </t>
  </si>
  <si>
    <t xml:space="preserve">VWARPASVCTX07 So Print Spooler </t>
  </si>
  <si>
    <t xml:space="preserve">VWARPASVCTX07 So RAM </t>
  </si>
  <si>
    <t xml:space="preserve">VWARPASVCTX07 So Uptime </t>
  </si>
  <si>
    <t xml:space="preserve">VWARPASVCTX08 So Antivirus Services </t>
  </si>
  <si>
    <t xml:space="preserve">VWARPASVCTX08 So CPU </t>
  </si>
  <si>
    <t xml:space="preserve">VWARPASVCTX08 So Disk C: S.O. </t>
  </si>
  <si>
    <t xml:space="preserve">VWARPASVCTX08 So Disk D: APP </t>
  </si>
  <si>
    <t xml:space="preserve">VWARPASVCTX08 So Disk P: Page File </t>
  </si>
  <si>
    <t xml:space="preserve">VWARPASVCTX08 Ping </t>
  </si>
  <si>
    <t xml:space="preserve">VWARPASVCTX08 So Print Spooler </t>
  </si>
  <si>
    <t xml:space="preserve">VWARPASVCTX08 So RAM </t>
  </si>
  <si>
    <t xml:space="preserve">VWARPASVCTX08 So Uptime </t>
  </si>
  <si>
    <t xml:space="preserve">VWARPASVCTX09 So Antivirus Services </t>
  </si>
  <si>
    <t xml:space="preserve">VWARPASVCTX09 So CPU </t>
  </si>
  <si>
    <t xml:space="preserve">VWARPASVCTX09 So Disk C: S.O. </t>
  </si>
  <si>
    <t xml:space="preserve">VWARPASVCTX09 So Disk D: APP </t>
  </si>
  <si>
    <t xml:space="preserve">VWARPASVCTX09 So Disk P: Page File </t>
  </si>
  <si>
    <t xml:space="preserve">VWARPASVCTX09 Ping </t>
  </si>
  <si>
    <t xml:space="preserve">VWARPASVCTX09 So Print Spooler </t>
  </si>
  <si>
    <t xml:space="preserve">VWARPASVCTX09 So RAM </t>
  </si>
  <si>
    <t xml:space="preserve">VWARPASVCTX09 So Uptime </t>
  </si>
  <si>
    <t xml:space="preserve">VWARPASVCTX10 So Antivirus Services </t>
  </si>
  <si>
    <t xml:space="preserve">VWARPASVCTX10 So CPU </t>
  </si>
  <si>
    <t xml:space="preserve">VWARPASVCTX10 So Disk C: S.O. </t>
  </si>
  <si>
    <t xml:space="preserve">VWARPASVCTX10 So Disk D: APP </t>
  </si>
  <si>
    <t xml:space="preserve">VWARPASVCTX10 So Disk P: Page File </t>
  </si>
  <si>
    <t xml:space="preserve">VWARPASVCTX10 Ping </t>
  </si>
  <si>
    <t xml:space="preserve">VWARPASVCTX10 So Print Spooler </t>
  </si>
  <si>
    <t xml:space="preserve">VWARPASVCTX10 So RAM </t>
  </si>
  <si>
    <t xml:space="preserve">VWARPASVCTX10 So Uptime </t>
  </si>
  <si>
    <t xml:space="preserve">VWARPASVCTX11 So Antivirus Services </t>
  </si>
  <si>
    <t xml:space="preserve">VWARPASVCTX11 So CPU </t>
  </si>
  <si>
    <t xml:space="preserve">VWARPASVCTX11 So Disk C: S.O. </t>
  </si>
  <si>
    <t xml:space="preserve">VWARPASVCTX11 So Disk D: APP </t>
  </si>
  <si>
    <t xml:space="preserve">VWARPASVCTX11 So Disk P: Page File </t>
  </si>
  <si>
    <t xml:space="preserve">VWARPASVCTX11 Ping </t>
  </si>
  <si>
    <t xml:space="preserve">VWARPASVCTX11 So Print Spooler </t>
  </si>
  <si>
    <t xml:space="preserve">VWARPASVCTX11 So RAM </t>
  </si>
  <si>
    <t xml:space="preserve">VWARPASVCTX11 So Uptime </t>
  </si>
  <si>
    <t xml:space="preserve">VWARPASVCTX12 So Antivirus Services </t>
  </si>
  <si>
    <t xml:space="preserve">VWARPASVCTX12 So CPU </t>
  </si>
  <si>
    <t xml:space="preserve">VWARPASVCTX12 So Disk C: S.O. </t>
  </si>
  <si>
    <t xml:space="preserve">VWARPASVCTX12 So Disk D: APP </t>
  </si>
  <si>
    <t xml:space="preserve">VWARPASVCTX12 So Disk P: Page File </t>
  </si>
  <si>
    <t xml:space="preserve">VWARPASVCTX12 Ping </t>
  </si>
  <si>
    <t xml:space="preserve">VWARPASVCTX12 So Print Spooler </t>
  </si>
  <si>
    <t xml:space="preserve">VWARPASVCTX12 So RAM </t>
  </si>
  <si>
    <t xml:space="preserve">VWARPASVCTX12 So Uptime </t>
  </si>
  <si>
    <t xml:space="preserve">VWARPASVCTX13 So Antivirus Services </t>
  </si>
  <si>
    <t xml:space="preserve">VWARPASVCTX13 So CPU </t>
  </si>
  <si>
    <t xml:space="preserve">VWARPASVCTX13 So Disk C: S.O. </t>
  </si>
  <si>
    <t xml:space="preserve">VWARPASVCTX13 So Disk D: APP </t>
  </si>
  <si>
    <t xml:space="preserve">VWARPASVCTX13 So Disk P: Page File </t>
  </si>
  <si>
    <t xml:space="preserve">VWARPASVCTX13 Ping </t>
  </si>
  <si>
    <t xml:space="preserve">VWARPASVCTX13 So Print Spooler </t>
  </si>
  <si>
    <t xml:space="preserve">VWARPASVCTX13 So RAM </t>
  </si>
  <si>
    <t xml:space="preserve">VWARPASVCTX13 So Uptime </t>
  </si>
  <si>
    <t xml:space="preserve">VWARPASVCTX14 So Antivirus Services </t>
  </si>
  <si>
    <t xml:space="preserve">VWARPASVCTX14 So CPU </t>
  </si>
  <si>
    <t xml:space="preserve">VWARPASVCTX14 So Disk C: S.O. </t>
  </si>
  <si>
    <t xml:space="preserve">VWARPASVCTX14 So Disk D: APP </t>
  </si>
  <si>
    <t xml:space="preserve">VWARPASVCTX14 So Disk P: Page File </t>
  </si>
  <si>
    <t xml:space="preserve">VWARPASVCTX14 Ping </t>
  </si>
  <si>
    <t xml:space="preserve">VWARPASVCTX14 So Print Spooler </t>
  </si>
  <si>
    <t xml:space="preserve">VWARPASVCTX14 So RAM </t>
  </si>
  <si>
    <t xml:space="preserve">VWARPASVCTX14 So Uptime </t>
  </si>
  <si>
    <t xml:space="preserve">VWARPASVCTX15 So Antivirus Services </t>
  </si>
  <si>
    <t xml:space="preserve">VWARPASVCTX15 So CPU </t>
  </si>
  <si>
    <t xml:space="preserve">VWARPASVCTX15 So Disk C: S.O. </t>
  </si>
  <si>
    <t xml:space="preserve">VWARPASVCTX15 So Disk D: APP </t>
  </si>
  <si>
    <t xml:space="preserve">VWARPASVCTX15 So Disk P: Page File </t>
  </si>
  <si>
    <t xml:space="preserve">VWARPASVCTX15 Ping </t>
  </si>
  <si>
    <t xml:space="preserve">VWARPASVCTX15 So Print Spooler </t>
  </si>
  <si>
    <t xml:space="preserve">VWARPASVCTX15 So RAM </t>
  </si>
  <si>
    <t xml:space="preserve">VWARPASVCTX15 So Uptime </t>
  </si>
  <si>
    <t xml:space="preserve">VWARPASVCTX16 So Antivirus Services </t>
  </si>
  <si>
    <t xml:space="preserve">VWARPASVCTX16 So CPU </t>
  </si>
  <si>
    <t xml:space="preserve">VWARPASVCTX16 So Disk C: S.O. </t>
  </si>
  <si>
    <t xml:space="preserve">VWARPASVCTX16 So Disk D: APP </t>
  </si>
  <si>
    <t xml:space="preserve">VWARPASVCTX16 So Disk P: Page File </t>
  </si>
  <si>
    <t xml:space="preserve">VWARPASVCTX16 Ping </t>
  </si>
  <si>
    <t xml:space="preserve">VWARPASVCTX16 So Print Spooler </t>
  </si>
  <si>
    <t xml:space="preserve">VWARPASVCTX16 So RAM </t>
  </si>
  <si>
    <t xml:space="preserve">VWARPASVCTX16 So Uptime </t>
  </si>
  <si>
    <t xml:space="preserve">VWARPASVCTX17 So Antivirus Services </t>
  </si>
  <si>
    <t xml:space="preserve">VWARPASVCTX17 So CPU </t>
  </si>
  <si>
    <t xml:space="preserve">VWARPASVCTX17 So Disk C: S.O. </t>
  </si>
  <si>
    <t xml:space="preserve">VWARPASVCTX17 So Disk D: APP </t>
  </si>
  <si>
    <t xml:space="preserve">VWARPASVCTX17 Ping </t>
  </si>
  <si>
    <t xml:space="preserve">VWARPASVCTX17 So Print Spooler </t>
  </si>
  <si>
    <t xml:space="preserve">VWARPASVCTX17 So RAM </t>
  </si>
  <si>
    <t xml:space="preserve">VWARPASVCTX17 So Uptime </t>
  </si>
  <si>
    <t xml:space="preserve">VWARPASVCTX18 So Antivirus Services </t>
  </si>
  <si>
    <t xml:space="preserve">VWARPASVCTX18 So CPU </t>
  </si>
  <si>
    <t xml:space="preserve">VWARPASVCTX18 So Disk C: S.O. </t>
  </si>
  <si>
    <t xml:space="preserve">VWARPASVCTX18 So Disk D: APP </t>
  </si>
  <si>
    <t xml:space="preserve">VWARPASVCTX18 So Disk P: Page File </t>
  </si>
  <si>
    <t xml:space="preserve">VWARPASVCTX18 Ping </t>
  </si>
  <si>
    <t xml:space="preserve">VWARPASVCTX18 So Print Spooler </t>
  </si>
  <si>
    <t xml:space="preserve">VWARPASVCTX18 So RAM </t>
  </si>
  <si>
    <t xml:space="preserve">VWARPASVCTX18 So Uptime </t>
  </si>
  <si>
    <t xml:space="preserve">VWARPASVCTX19 So Antivirus Services </t>
  </si>
  <si>
    <t xml:space="preserve">VWARPASVCTX19 So CPU </t>
  </si>
  <si>
    <t xml:space="preserve">VWARPASVCTX19 So Disk C: S.O. </t>
  </si>
  <si>
    <t xml:space="preserve">VWARPASVCTX19 So Disk D: APP </t>
  </si>
  <si>
    <t xml:space="preserve">VWARPASVCTX19 So Disk P: Page File </t>
  </si>
  <si>
    <t xml:space="preserve">VWARPASVCTX19 Ping </t>
  </si>
  <si>
    <t xml:space="preserve">VWARPASVCTX19 So Print Spooler </t>
  </si>
  <si>
    <t xml:space="preserve">VWARPASVCTX19 So RAM </t>
  </si>
  <si>
    <t xml:space="preserve">VWARPASVCTX19 So Uptime </t>
  </si>
  <si>
    <t xml:space="preserve">VWARPASVCTX20 Citrix Print Manager Service </t>
  </si>
  <si>
    <t xml:space="preserve">VWARPASVCTX20 So Antivirus Services </t>
  </si>
  <si>
    <t xml:space="preserve">VWARPASVCTX20 So CPU </t>
  </si>
  <si>
    <t xml:space="preserve">VWARPASVCTX20 So Disk C: S.O. </t>
  </si>
  <si>
    <t xml:space="preserve">VWARPASVCTX20 So Disk D: APP </t>
  </si>
  <si>
    <t xml:space="preserve">VWARPASVCTX20 So Disk P: Page File </t>
  </si>
  <si>
    <t xml:space="preserve">VWARPASVCTX20 Ping </t>
  </si>
  <si>
    <t xml:space="preserve">VWARPASVCTX20 So Print Spooler </t>
  </si>
  <si>
    <t xml:space="preserve">VWARPASVCTX20 So RAM </t>
  </si>
  <si>
    <t xml:space="preserve">VWARPASVCTX20 So Uptime </t>
  </si>
  <si>
    <t xml:space="preserve">VWARPASVCTX21 So Antivirus Services </t>
  </si>
  <si>
    <t xml:space="preserve">VWARPASVCTX21 So CPU </t>
  </si>
  <si>
    <t xml:space="preserve">VWARPASVCTX21 So Disk C: S.O. </t>
  </si>
  <si>
    <t xml:space="preserve">VWARPASVCTX21 So Disk D: APP </t>
  </si>
  <si>
    <t xml:space="preserve">VWARPASVCTX21 Ping </t>
  </si>
  <si>
    <t xml:space="preserve">VWARPASVCTX21 So RAM </t>
  </si>
  <si>
    <t xml:space="preserve">VWARPASVCTX21 So Uptime </t>
  </si>
  <si>
    <t xml:space="preserve">VWARPASVCTX22 So Antivirus Services </t>
  </si>
  <si>
    <t xml:space="preserve">VWARPASVCTX22 So CPU </t>
  </si>
  <si>
    <t xml:space="preserve">VWARPASVCTX22 So Disk C: S.O. </t>
  </si>
  <si>
    <t xml:space="preserve">VWARPASVCTX22 So Disk D: APP </t>
  </si>
  <si>
    <t xml:space="preserve">VWARPASVCTX22 Ping </t>
  </si>
  <si>
    <t xml:space="preserve">VWARPASVCTX22 So RAM </t>
  </si>
  <si>
    <t xml:space="preserve">VWARPASVCTX22 So Uptime </t>
  </si>
  <si>
    <t xml:space="preserve">VWARPASVCTX23 So Antivirus Services </t>
  </si>
  <si>
    <t xml:space="preserve">VWARPASVCTX23 So CPU </t>
  </si>
  <si>
    <t xml:space="preserve">VWARPASVCTX23 So Disk C: S.O. </t>
  </si>
  <si>
    <t xml:space="preserve">VWARPASVCTX23 So Disk D: APP </t>
  </si>
  <si>
    <t xml:space="preserve">VWARPASVCTX23 Ping </t>
  </si>
  <si>
    <t xml:space="preserve">VWARPASVCTX23 So RAM </t>
  </si>
  <si>
    <t xml:space="preserve">VWARPASVCTX23 So Uptime </t>
  </si>
  <si>
    <t xml:space="preserve">vwarpasvdbap4 So Antivirus Services </t>
  </si>
  <si>
    <t xml:space="preserve">vwarpasvdbap4 So CPU </t>
  </si>
  <si>
    <t xml:space="preserve">vwarpasvdbap4 So Disk C: </t>
  </si>
  <si>
    <t xml:space="preserve">vwarpasvdbap4 Ping </t>
  </si>
  <si>
    <t xml:space="preserve">vwarpasvdbap4 So RAM </t>
  </si>
  <si>
    <t xml:space="preserve">vwarpasvdbap4 So Uptime </t>
  </si>
  <si>
    <t xml:space="preserve">VWARPASVDCWPA Docuware job server App Pool </t>
  </si>
  <si>
    <t xml:space="preserve">VWARPASVDCWPA Docuware Platform Services (RO) App Pool </t>
  </si>
  <si>
    <t xml:space="preserve">VWARPASVDCWPA Docuware Platform Services App Pool </t>
  </si>
  <si>
    <t xml:space="preserve">VWARPASVDCWPA Docuware Web Client Settings App Pool </t>
  </si>
  <si>
    <t xml:space="preserve">VWARPASVDCWPA Docuware Web Client Settings UI App Pool </t>
  </si>
  <si>
    <t xml:space="preserve">VWARPASVDCWPA Docuware Internal Database V2 </t>
  </si>
  <si>
    <t xml:space="preserve">VWARPASVDCWPA So Antivirus Services </t>
  </si>
  <si>
    <t xml:space="preserve">VWARPASVDCWPA So CPU </t>
  </si>
  <si>
    <t xml:space="preserve">VWARPASVDCWPA So Disk C: - OS - </t>
  </si>
  <si>
    <t xml:space="preserve">VWARPASVDCWPA So Disk D: - OS - </t>
  </si>
  <si>
    <t xml:space="preserve">VWARPASVDCWPA So Disk E: - OS - </t>
  </si>
  <si>
    <t xml:space="preserve">VWARPASVDCWPA So Disk F - OS - </t>
  </si>
  <si>
    <t xml:space="preserve">VWARPASVDCWPA Ping </t>
  </si>
  <si>
    <t xml:space="preserve">VWARPASVDCWPA So RAM </t>
  </si>
  <si>
    <t xml:space="preserve">VWARPASVDCWPA So Uptime </t>
  </si>
  <si>
    <t xml:space="preserve">VWARPASVDCWPD DocuWare Internal Database V2 </t>
  </si>
  <si>
    <t xml:space="preserve">VWARPASVDCWPD Server </t>
  </si>
  <si>
    <t xml:space="preserve">VWARPASVDCWPD So Antivirus Services </t>
  </si>
  <si>
    <t xml:space="preserve">VWARPASVDCWPD So CPU </t>
  </si>
  <si>
    <t xml:space="preserve">VWARPASVDCWPD So Disk C: - OS - </t>
  </si>
  <si>
    <t xml:space="preserve">VWARPASVDCWPD So Disk D: - OS - </t>
  </si>
  <si>
    <t xml:space="preserve">VWARPASVDCWPD So Disk E: - OS - </t>
  </si>
  <si>
    <t xml:space="preserve">VWARPASVDCWPD So Disk F - OS - </t>
  </si>
  <si>
    <t xml:space="preserve">VWARPASVDCWPD Ping </t>
  </si>
  <si>
    <t xml:space="preserve">VWARPASVDCWPD So RAM </t>
  </si>
  <si>
    <t xml:space="preserve">VWARPASVDCWPD So Uptime </t>
  </si>
  <si>
    <t xml:space="preserve">vwarpasvdhcp1 So Antivirus Services </t>
  </si>
  <si>
    <t xml:space="preserve">vwarpasvdhcp1 So CPU </t>
  </si>
  <si>
    <t xml:space="preserve">vwarpasvdhcp1 So DHCP SERVER </t>
  </si>
  <si>
    <t xml:space="preserve">vwarpasvdhcp1 So Disk C: </t>
  </si>
  <si>
    <t xml:space="preserve">vwarpasvdhcp1 Ping </t>
  </si>
  <si>
    <t xml:space="preserve">vwarpasvdhcp1 So RAM </t>
  </si>
  <si>
    <t xml:space="preserve">vwarpasvdhcp1 So Uptime </t>
  </si>
  <si>
    <t xml:space="preserve">vwarpasvdhcp2 So Antivirus Services </t>
  </si>
  <si>
    <t xml:space="preserve">vwarpasvdhcp2 So CPU </t>
  </si>
  <si>
    <t xml:space="preserve">vwarpasvdhcp2 So DHCP SERVER </t>
  </si>
  <si>
    <t xml:space="preserve">vwarpasvdhcp2 So Disk C: </t>
  </si>
  <si>
    <t xml:space="preserve">vwarpasvdhcp2 Ping </t>
  </si>
  <si>
    <t xml:space="preserve">vwarpasvdhcp2 So RAM </t>
  </si>
  <si>
    <t xml:space="preserve">vwarpasvdhcp2 So Uptime </t>
  </si>
  <si>
    <t xml:space="preserve">vwarpasvdhcp2 Syslog Agent </t>
  </si>
  <si>
    <t xml:space="preserve">10.133.54.147 vwarpasvdvhr1 So Disk F - BACKUPS </t>
  </si>
  <si>
    <t xml:space="preserve">VWARPASVEPLPD CPU </t>
  </si>
  <si>
    <t xml:space="preserve">VWARPASVEPLPD PING </t>
  </si>
  <si>
    <t xml:space="preserve">VWARPASVEPLPD DISCO C </t>
  </si>
  <si>
    <t xml:space="preserve">VWARPASVEPLPD So Antivirus Services </t>
  </si>
  <si>
    <t xml:space="preserve">VWARPASVEPLPD RAM </t>
  </si>
  <si>
    <t xml:space="preserve">VWARPASVEPLPD Uptime </t>
  </si>
  <si>
    <t xml:space="preserve">vwarpasvepo02 So CPU </t>
  </si>
  <si>
    <t xml:space="preserve">vwarpasvepo02 So Disk C: - OS </t>
  </si>
  <si>
    <t xml:space="preserve">vwarpasvepo02 So Disk D: - App </t>
  </si>
  <si>
    <t xml:space="preserve">vwarpasvepo02 So Disk P: - Page File </t>
  </si>
  <si>
    <t xml:space="preserve">vwarpasvepo02 Ping </t>
  </si>
  <si>
    <t xml:space="preserve">vwarpasvepo02 So RAM </t>
  </si>
  <si>
    <t xml:space="preserve">vwarpasvepo02 So Uptime </t>
  </si>
  <si>
    <t xml:space="preserve">10.133.8.45 vwarpasvhls01 So Disk C: </t>
  </si>
  <si>
    <t xml:space="preserve">10.133.8.45 vwarpasvhls01 So Disk D: </t>
  </si>
  <si>
    <t xml:space="preserve">10.133.8.45 vwarpasvhls01 So Disk P: </t>
  </si>
  <si>
    <t xml:space="preserve">vwarpasvinfsc So Antivirus Services </t>
  </si>
  <si>
    <t xml:space="preserve">vwarpasvinfsc Ping </t>
  </si>
  <si>
    <t xml:space="preserve">vwarpasvinfsc So RAM </t>
  </si>
  <si>
    <t xml:space="preserve">vwarpasvinfsc SO AV  </t>
  </si>
  <si>
    <t xml:space="preserve">vwarpasvinfsc SO CPU </t>
  </si>
  <si>
    <t xml:space="preserve">vwarpasvinfsc So Disk C: </t>
  </si>
  <si>
    <t xml:space="preserve">vwarpasvinfsc So Disk D: </t>
  </si>
  <si>
    <t xml:space="preserve">vwarpasvinfsc SO Ping </t>
  </si>
  <si>
    <t xml:space="preserve">vwarpasvinfsc SO RAM  </t>
  </si>
  <si>
    <t xml:space="preserve">vwarpasvinfsc SO Uptime </t>
  </si>
  <si>
    <t xml:space="preserve">vwarpasvitspa So Antivirus Services </t>
  </si>
  <si>
    <t xml:space="preserve">vwarpasvitspa So CPU </t>
  </si>
  <si>
    <t xml:space="preserve">vwarpasvitspa So Disk C: </t>
  </si>
  <si>
    <t xml:space="preserve">vwarpasvitspa So Disk D: </t>
  </si>
  <si>
    <t xml:space="preserve">vwarpasvitspa Ping </t>
  </si>
  <si>
    <t xml:space="preserve">vwarpasvitspa So RAM </t>
  </si>
  <si>
    <t xml:space="preserve">vwarpasvitspa So Uptime </t>
  </si>
  <si>
    <t xml:space="preserve">VWARPASVITSPA CPU </t>
  </si>
  <si>
    <t xml:space="preserve">VWARPASVITSPA  PING </t>
  </si>
  <si>
    <t xml:space="preserve">VWARPASVITSPA UPTIME </t>
  </si>
  <si>
    <t xml:space="preserve">VWARPASVITSPA DISCO C </t>
  </si>
  <si>
    <t xml:space="preserve">VWARPASVITSPA DISCO D </t>
  </si>
  <si>
    <t xml:space="preserve">VWARPASVITSPD PING </t>
  </si>
  <si>
    <t xml:space="preserve">VWARPASVITSPD  So Antivirus Services </t>
  </si>
  <si>
    <t xml:space="preserve">VWARPASVITSPD  So CPU </t>
  </si>
  <si>
    <t xml:space="preserve">VWARPASVITSPD  So Disk C: </t>
  </si>
  <si>
    <t xml:space="preserve">VWARPASVITSPD  So Disk D: </t>
  </si>
  <si>
    <t xml:space="preserve">VWARPASVITSPD  So Disk G </t>
  </si>
  <si>
    <t xml:space="preserve">VWARPASVITSPD  So RAM </t>
  </si>
  <si>
    <t xml:space="preserve">VWARPASVITSPD  So Uptime </t>
  </si>
  <si>
    <t xml:space="preserve">VWARPASVITSQA So Antivirus Services </t>
  </si>
  <si>
    <t xml:space="preserve">VWARPASVITSQA So CPU </t>
  </si>
  <si>
    <t xml:space="preserve">VWARPASVITSQA So Disk C: S.O. </t>
  </si>
  <si>
    <t xml:space="preserve">VWARPASVITSQA So Disk D: APP </t>
  </si>
  <si>
    <t xml:space="preserve">VWARPASVITSQA So Disk E: APP </t>
  </si>
  <si>
    <t xml:space="preserve">VWARPASVITSQA Ping </t>
  </si>
  <si>
    <t xml:space="preserve">VWARPASVITSQA So RAM </t>
  </si>
  <si>
    <t xml:space="preserve">VWARPASVITSQA So Uptime </t>
  </si>
  <si>
    <t xml:space="preserve">10.133.54.108 vwarpasvjump2 So Antivirus Services </t>
  </si>
  <si>
    <t xml:space="preserve">10.133.54.108 vwarpasvjump2 So CPU </t>
  </si>
  <si>
    <t xml:space="preserve">10.133.54.108 vwarpasvjump2 Ping </t>
  </si>
  <si>
    <t xml:space="preserve">vwarpasvjumpc So Antivirus Services </t>
  </si>
  <si>
    <t xml:space="preserve">vwarpasvjumpc So CPU </t>
  </si>
  <si>
    <t xml:space="preserve">vwarpasvjumpc So Disk C: </t>
  </si>
  <si>
    <t xml:space="preserve">vwarpasvjumpc Ping </t>
  </si>
  <si>
    <t xml:space="preserve">vwarpasvjumpc So RAM </t>
  </si>
  <si>
    <t xml:space="preserve">vwarpasvjumpc So Uptime </t>
  </si>
  <si>
    <t xml:space="preserve">VWARPASVK2M01 So Antivirus Services </t>
  </si>
  <si>
    <t xml:space="preserve">VWARPASVK2M01 So CPU </t>
  </si>
  <si>
    <t xml:space="preserve">VWARPASVK2M01 So Disk C: </t>
  </si>
  <si>
    <t xml:space="preserve">VWARPASVK2M01 Ping </t>
  </si>
  <si>
    <t xml:space="preserve">VWARPASVK2M01 So RAM </t>
  </si>
  <si>
    <t xml:space="preserve">VWARPASVK2M01 So Uptime </t>
  </si>
  <si>
    <t xml:space="preserve">VWARPASVKMS01 So Antivirus Services </t>
  </si>
  <si>
    <t xml:space="preserve">VWARPASVKMS01 So CPU </t>
  </si>
  <si>
    <t xml:space="preserve">VWARPASVKMS01 So Disk C: </t>
  </si>
  <si>
    <t xml:space="preserve">VWARPASVKMS01 So Disk D: </t>
  </si>
  <si>
    <t xml:space="preserve">VWARPASVKMS01 Ping </t>
  </si>
  <si>
    <t xml:space="preserve">VWARPASVKMS01 So RAM </t>
  </si>
  <si>
    <t xml:space="preserve">VWARPASVKMS01 So Uptime </t>
  </si>
  <si>
    <t xml:space="preserve">10.133.55.76 vwarpasvopm01 So Altiris Services </t>
  </si>
  <si>
    <t xml:space="preserve">10.133.55.76 vwarpasvopm01 So Antivirus Services </t>
  </si>
  <si>
    <t xml:space="preserve">10.133.55.76 vwarpasvopm01 So Disk C: - S.O. </t>
  </si>
  <si>
    <t xml:space="preserve">10.133.55.76 vwarpasvopm01 Ping </t>
  </si>
  <si>
    <t xml:space="preserve">vwarpasvopm01 So CPU </t>
  </si>
  <si>
    <t xml:space="preserve">vwarpasvopm01 So RAM </t>
  </si>
  <si>
    <t xml:space="preserve">vwarpasvopm01 So Uptime </t>
  </si>
  <si>
    <t xml:space="preserve">10.133.55.80 vwarpasvpapp1 So Antivirus Services </t>
  </si>
  <si>
    <t xml:space="preserve">10.133.55.80 vwarpasvpapp1 So CPU </t>
  </si>
  <si>
    <t xml:space="preserve">10.133.55.80 vwarpasvpapp1 Ping </t>
  </si>
  <si>
    <t xml:space="preserve">vwarpasvpapp1 So Disk C: - S.O. </t>
  </si>
  <si>
    <t xml:space="preserve">vwarpasvpapp1 So RAM </t>
  </si>
  <si>
    <t xml:space="preserve">vwarpasvpapp1 So Uptime </t>
  </si>
  <si>
    <t xml:space="preserve">vwarpasvpapp2 So Antivirus Services </t>
  </si>
  <si>
    <t xml:space="preserve">vwarpasvpapp2 So CPU </t>
  </si>
  <si>
    <t xml:space="preserve">vwarpasvpapp2 So Disk C: - </t>
  </si>
  <si>
    <t xml:space="preserve">vwarpasvpapp2 So Disk D: - </t>
  </si>
  <si>
    <t xml:space="preserve">vwarpasvpapp2 So Disk E: - </t>
  </si>
  <si>
    <t xml:space="preserve">vwarpasvpapp2 Ping </t>
  </si>
  <si>
    <t xml:space="preserve">vwarpasvpapp2 So RAM </t>
  </si>
  <si>
    <t xml:space="preserve">vwarpasvpapp2 So Uptime </t>
  </si>
  <si>
    <t xml:space="preserve">VWARPASVPDNS1 CPU </t>
  </si>
  <si>
    <t xml:space="preserve">VWARPASVPDNS1 PING </t>
  </si>
  <si>
    <t xml:space="preserve">VWARPASVPDNS1 DISCO C </t>
  </si>
  <si>
    <t xml:space="preserve">VWARPASVPDNS1 So Antivirus Services </t>
  </si>
  <si>
    <t xml:space="preserve">VWARPASVPDNS1 RAM </t>
  </si>
  <si>
    <t xml:space="preserve">VWARPASVPDNS1 Uptime </t>
  </si>
  <si>
    <t xml:space="preserve">VWARPASVPLSPA CPU </t>
  </si>
  <si>
    <t xml:space="preserve">VWARPASVPLSPA PING </t>
  </si>
  <si>
    <t xml:space="preserve">VWARPASVPLSPA DISCO C </t>
  </si>
  <si>
    <t xml:space="preserve">VWARPASVPLSPA D (App_Home) </t>
  </si>
  <si>
    <t xml:space="preserve">VWARPASVPLSPA So Antivirus Services </t>
  </si>
  <si>
    <t xml:space="preserve">VWARPASVPLSPA RAM </t>
  </si>
  <si>
    <t xml:space="preserve">VWARPASVPLSPA Uptime </t>
  </si>
  <si>
    <t xml:space="preserve">vwarpasvprd01 So Antivirus Services </t>
  </si>
  <si>
    <t xml:space="preserve">vwarpasvprd01 So CPU </t>
  </si>
  <si>
    <t xml:space="preserve">vwarpasvprd01 So Disk C: - S.O. </t>
  </si>
  <si>
    <t xml:space="preserve">vwarpasvprd01 Ping </t>
  </si>
  <si>
    <t xml:space="preserve">vwarpasvprd01 So RAM </t>
  </si>
  <si>
    <t xml:space="preserve">vwarpasvprd01 So Uptime </t>
  </si>
  <si>
    <t xml:space="preserve">VWARPASVPRVS1 Error en pasaje de archivo F.R5SR58.S21.ITS </t>
  </si>
  <si>
    <t xml:space="preserve">VWARPASVPRVS1 So Antivirus Services </t>
  </si>
  <si>
    <t xml:space="preserve">VWARPASVPRVS1 So CPU </t>
  </si>
  <si>
    <t xml:space="preserve">VWARPASVPRVS1 So Disk C: </t>
  </si>
  <si>
    <t xml:space="preserve">VWARPASVPRVS1 So Disk E: </t>
  </si>
  <si>
    <t xml:space="preserve">VWARPASVPRVS1 Ping </t>
  </si>
  <si>
    <t xml:space="preserve">VWARPASVPRVS1 So RAM </t>
  </si>
  <si>
    <t xml:space="preserve">VWARPASVPRVS1 So Uptime </t>
  </si>
  <si>
    <t xml:space="preserve">vwarpasvprvs2 So CPU </t>
  </si>
  <si>
    <t xml:space="preserve">vwarpasvprvs2 So Disk C:: OS </t>
  </si>
  <si>
    <t xml:space="preserve">vwarpasvprvs2 So Disk D:: </t>
  </si>
  <si>
    <t xml:space="preserve">vwarpasvprvs2 So Disk G: </t>
  </si>
  <si>
    <t xml:space="preserve">vwarpasvprvs2 Ping </t>
  </si>
  <si>
    <t xml:space="preserve">vwarpasvprvs2 So RAM </t>
  </si>
  <si>
    <t xml:space="preserve">vwarpasvprvs2 So Uptime </t>
  </si>
  <si>
    <t xml:space="preserve">vwarpasvptif1 So Antivirus Services </t>
  </si>
  <si>
    <t xml:space="preserve">vwarpasvptif1 So CPU </t>
  </si>
  <si>
    <t xml:space="preserve">vwarpasvptif1 So Disk C: - SO </t>
  </si>
  <si>
    <t xml:space="preserve">vwarpasvptif1 So Disk D: - Data Base </t>
  </si>
  <si>
    <t xml:space="preserve">vwarpasvptif1 So Disk E: - Backup </t>
  </si>
  <si>
    <t xml:space="preserve">vwarpasvptif1 Ping </t>
  </si>
  <si>
    <t xml:space="preserve">vwarpasvptif1 So RAM </t>
  </si>
  <si>
    <t xml:space="preserve">vwarpasvptif1 So Uptime </t>
  </si>
  <si>
    <t xml:space="preserve">vwarpasvpxy01 So CPU </t>
  </si>
  <si>
    <t xml:space="preserve">vwarpasvpxy01 So Disk C: SO </t>
  </si>
  <si>
    <t xml:space="preserve">vwarpasvpxy01 So Disk D: DATA </t>
  </si>
  <si>
    <t xml:space="preserve">vwarpasvpxy01 Ping </t>
  </si>
  <si>
    <t xml:space="preserve">vwarpasvpxy01 So Uptime </t>
  </si>
  <si>
    <t xml:space="preserve">vwarpasvquir1 So Antivirus Services </t>
  </si>
  <si>
    <t xml:space="preserve">vwarpasvquir1 So CPU </t>
  </si>
  <si>
    <t xml:space="preserve">vwarpasvquir1 So Disk C: - S.O. </t>
  </si>
  <si>
    <t xml:space="preserve">vwarpasvquir1 So Disk E: </t>
  </si>
  <si>
    <t xml:space="preserve">vwarpasvquir1 So Disk F - BBDD </t>
  </si>
  <si>
    <t xml:space="preserve">vwarpasvquir1 So Disk G </t>
  </si>
  <si>
    <t xml:space="preserve">vwarpasvquir1 Ping </t>
  </si>
  <si>
    <t xml:space="preserve">vwarpasvquir1 So RAM </t>
  </si>
  <si>
    <t xml:space="preserve">vwarpasvquir1 So Uptime </t>
  </si>
  <si>
    <t xml:space="preserve">vwarpasvrdfs2 So Antivirus Services </t>
  </si>
  <si>
    <t xml:space="preserve">vwarpasvrdfs2 So CPU </t>
  </si>
  <si>
    <t xml:space="preserve">vwarpasvrdfs2 So Disk C: </t>
  </si>
  <si>
    <t xml:space="preserve">vwarpasvrdfs2 So Disk P: - Pagefile </t>
  </si>
  <si>
    <t xml:space="preserve">vwarpasvrdfs2 Ping </t>
  </si>
  <si>
    <t xml:space="preserve">vwarpasvrdfs2 So RAM </t>
  </si>
  <si>
    <t xml:space="preserve">vwarpasvrdfs2 So Uptime </t>
  </si>
  <si>
    <t xml:space="preserve">vwarpasvsap01 So Antivirus Services </t>
  </si>
  <si>
    <t xml:space="preserve">vwarpasvsap01 So CPU </t>
  </si>
  <si>
    <t xml:space="preserve">vwarpasvsap01 So Disk C: </t>
  </si>
  <si>
    <t xml:space="preserve">vwarpasvsap01 So Disk D:: </t>
  </si>
  <si>
    <t xml:space="preserve">vwarpasvsap01 So Disk E:: </t>
  </si>
  <si>
    <t xml:space="preserve">vwarpasvsap01 So Disk P:: </t>
  </si>
  <si>
    <t xml:space="preserve">vwarpasvsap01 Ping </t>
  </si>
  <si>
    <t xml:space="preserve">vwarpasvsap01 So RAM </t>
  </si>
  <si>
    <t xml:space="preserve">vwarpasvsap01 So Uptime </t>
  </si>
  <si>
    <t xml:space="preserve">vwarpasvscom1 So Antivirus Services </t>
  </si>
  <si>
    <t xml:space="preserve">vwarpasvscom1 So CPU </t>
  </si>
  <si>
    <t xml:space="preserve">vwarpasvscom1 So Disk C: - S.O. </t>
  </si>
  <si>
    <t xml:space="preserve">vwarpasvscom1 So Disk D: </t>
  </si>
  <si>
    <t xml:space="preserve">vwarpasvscom1 Ping </t>
  </si>
  <si>
    <t xml:space="preserve">vwarpasvscom1 So RAM </t>
  </si>
  <si>
    <t xml:space="preserve">vwarpasvscom1 So Uptime </t>
  </si>
  <si>
    <t xml:space="preserve">vwarpasvscom2 So Antivirus Services </t>
  </si>
  <si>
    <t xml:space="preserve">vwarpasvscom2 So CPU </t>
  </si>
  <si>
    <t xml:space="preserve">vwarpasvscom2 So Disk C: - S.O. </t>
  </si>
  <si>
    <t xml:space="preserve">vwarpasvscom2 So Disk D: </t>
  </si>
  <si>
    <t xml:space="preserve">vwarpasvscom2 Ping </t>
  </si>
  <si>
    <t xml:space="preserve">vwarpasvscom2 So RAM </t>
  </si>
  <si>
    <t xml:space="preserve">vwarpasvscom2 So Uptime </t>
  </si>
  <si>
    <t xml:space="preserve">vwarpasvscom3 So Antivirus Services </t>
  </si>
  <si>
    <t xml:space="preserve">vwarpasvscom3 So CPU </t>
  </si>
  <si>
    <t xml:space="preserve">vwarpasvscom3 So Disk C: - S.O. </t>
  </si>
  <si>
    <t xml:space="preserve">vwarpasvscom3 So Disk D: </t>
  </si>
  <si>
    <t xml:space="preserve">vwarpasvscom3 So Disk P: - Page_File </t>
  </si>
  <si>
    <t xml:space="preserve">vwarpasvscom3 Ping </t>
  </si>
  <si>
    <t xml:space="preserve">vwarpasvscom3 So RAM </t>
  </si>
  <si>
    <t xml:space="preserve">vwarpasvscom3 So Uptime </t>
  </si>
  <si>
    <t xml:space="preserve">vwarpasvsdns1 So Antivirus Services </t>
  </si>
  <si>
    <t xml:space="preserve">vwarpasvsdns1 So CPU </t>
  </si>
  <si>
    <t xml:space="preserve">vwarpasvsdns1 So DNS Services </t>
  </si>
  <si>
    <t xml:space="preserve">vwarpasvsdns1 So Disk C: </t>
  </si>
  <si>
    <t xml:space="preserve">vwarpasvsdns1 Ping </t>
  </si>
  <si>
    <t xml:space="preserve">vwarpasvsdns1 So RAM </t>
  </si>
  <si>
    <t xml:space="preserve">vwarpasvsdns1 So Uptime </t>
  </si>
  <si>
    <t xml:space="preserve">vwarpasvsdns2 So Antivirus Services </t>
  </si>
  <si>
    <t xml:space="preserve">vwarpasvsdns2 So CPU </t>
  </si>
  <si>
    <t xml:space="preserve">vwarpasvsdns2 So DNS Services </t>
  </si>
  <si>
    <t xml:space="preserve">vwarpasvsdns2 So Disk C: </t>
  </si>
  <si>
    <t xml:space="preserve">vwarpasvsdns2 Ping </t>
  </si>
  <si>
    <t xml:space="preserve">vwarpasvsdns2 So RAM </t>
  </si>
  <si>
    <t xml:space="preserve">vwarpasvsdns2 So Uptime </t>
  </si>
  <si>
    <t xml:space="preserve">vwarpasvsf001 So Antivirus Services </t>
  </si>
  <si>
    <t xml:space="preserve">vwarpasvsf001 So CPU </t>
  </si>
  <si>
    <t xml:space="preserve">vwarpasvsf001 So Disk C: - S.O. </t>
  </si>
  <si>
    <t xml:space="preserve">vwarpasvsf001 So Disk E: </t>
  </si>
  <si>
    <t xml:space="preserve">vwarpasvsf001 So Disk F </t>
  </si>
  <si>
    <t xml:space="preserve">vwarpasvsf001 Ping </t>
  </si>
  <si>
    <t xml:space="preserve">vwarpasvsf001 So RAM </t>
  </si>
  <si>
    <t xml:space="preserve">vwarpasvsf001 So Uptime </t>
  </si>
  <si>
    <t xml:space="preserve">vwarpasvsmfs1 So Antivirus Services </t>
  </si>
  <si>
    <t xml:space="preserve">vwarpasvsmfs1 So CPU </t>
  </si>
  <si>
    <t xml:space="preserve">vwarpasvsmfs1 So Disk C: - S.O. </t>
  </si>
  <si>
    <t xml:space="preserve">vwarpasvsmfs1 So Disk D: </t>
  </si>
  <si>
    <t xml:space="preserve">vwarpasvsmfs1 Ping </t>
  </si>
  <si>
    <t xml:space="preserve">vwarpasvsmfs1 So RAM </t>
  </si>
  <si>
    <t xml:space="preserve">vwarpasvsmfs1 So Uptime </t>
  </si>
  <si>
    <t xml:space="preserve">vwarpasvsp001 So Antivirus Services </t>
  </si>
  <si>
    <t xml:space="preserve">vwarpasvsp001 So CPU </t>
  </si>
  <si>
    <t xml:space="preserve">vwarpasvsp001 So Disk C: </t>
  </si>
  <si>
    <t xml:space="preserve">vwarpasvsp001 So Disk D: </t>
  </si>
  <si>
    <t xml:space="preserve">vwarpasvsp001 So Disk E: </t>
  </si>
  <si>
    <t xml:space="preserve">vwarpasvsp001 So Disk F </t>
  </si>
  <si>
    <t xml:space="preserve">vwarpasvsp001 So Disk P: </t>
  </si>
  <si>
    <t xml:space="preserve">vwarpasvsp001 Ping </t>
  </si>
  <si>
    <t xml:space="preserve">vwarpasvsp001 So RAM </t>
  </si>
  <si>
    <t xml:space="preserve">vwarpasvsp001 So SharePoint Services </t>
  </si>
  <si>
    <t xml:space="preserve">vwarpasvsp001 So Uptime </t>
  </si>
  <si>
    <t xml:space="preserve">VWARPASVSYNN1 Ping </t>
  </si>
  <si>
    <t xml:space="preserve">VWARPASVSYNN1 SO C </t>
  </si>
  <si>
    <t xml:space="preserve">VWARPASVSYNN1 SO AV </t>
  </si>
  <si>
    <t xml:space="preserve">VWARPASVSYNN1 SO Ping </t>
  </si>
  <si>
    <t xml:space="preserve">VWARPASVSYNN1 SO RAM  </t>
  </si>
  <si>
    <t xml:space="preserve">VWARPASVSYNN1 SO CPU  </t>
  </si>
  <si>
    <t xml:space="preserve">VWARPASVSYNN1 SO Uptime </t>
  </si>
  <si>
    <t xml:space="preserve">vwarpasvsynn2 Ping </t>
  </si>
  <si>
    <t xml:space="preserve">VWARPASVSYNN2 SO C: </t>
  </si>
  <si>
    <t xml:space="preserve">VWARPASVSYNN2 SO AV </t>
  </si>
  <si>
    <t xml:space="preserve">VWARPASVSYNN2 SO Ping </t>
  </si>
  <si>
    <t xml:space="preserve">VWARPASVSYNN2 SO RAM  </t>
  </si>
  <si>
    <t xml:space="preserve">VWARPASVSYNN2 SO CPU  </t>
  </si>
  <si>
    <t xml:space="preserve">VWARPASVSYNN2 SO Uptime </t>
  </si>
  <si>
    <t xml:space="preserve">vwarpasvtari1 So Antivirus Services </t>
  </si>
  <si>
    <t xml:space="preserve">vwarpasvtari1 So CPU </t>
  </si>
  <si>
    <t xml:space="preserve">vwarpasvtari1 So Disk C: OS </t>
  </si>
  <si>
    <t xml:space="preserve">vwarpasvtari1 So Disk D: APP </t>
  </si>
  <si>
    <t xml:space="preserve">vwarpasvtari1 Ping </t>
  </si>
  <si>
    <t xml:space="preserve">vwarpasvtari1 So RAM </t>
  </si>
  <si>
    <t xml:space="preserve">vwarpasvtari1 So Uptime </t>
  </si>
  <si>
    <t xml:space="preserve">VWARPASVTFDAP Ping </t>
  </si>
  <si>
    <t xml:space="preserve">VWARPASVTFDAP So CPU </t>
  </si>
  <si>
    <t xml:space="preserve">VWARPASVTFDAP So Antivirus Services </t>
  </si>
  <si>
    <t xml:space="preserve">VWARPASVTFDAP So Disk C - SO </t>
  </si>
  <si>
    <t xml:space="preserve">VWARPASVTFDAP So Disk D </t>
  </si>
  <si>
    <t xml:space="preserve">VWARPASVTFDAP So Disk E </t>
  </si>
  <si>
    <t xml:space="preserve">VWARPASVTFDAP So RAM </t>
  </si>
  <si>
    <t xml:space="preserve">VWARPASVTFDAP So Uptime </t>
  </si>
  <si>
    <t xml:space="preserve">vwarpasvtnpa1 So Antivirus Services </t>
  </si>
  <si>
    <t xml:space="preserve">vwarpasvtnpa1 So CPU </t>
  </si>
  <si>
    <t xml:space="preserve">vwarpasvtnpa1 So Disk C:: OS </t>
  </si>
  <si>
    <t xml:space="preserve">vwarpasvtnpa1 So Disk D:: APP </t>
  </si>
  <si>
    <t xml:space="preserve">vwarpasvtnpa1 Ping </t>
  </si>
  <si>
    <t xml:space="preserve">vwarpasvtnpa1 So RAM </t>
  </si>
  <si>
    <t xml:space="preserve">vwarpasvtnpa1 So Uptime </t>
  </si>
  <si>
    <t xml:space="preserve">vwarpasvtnpa2 So Antivirus Services </t>
  </si>
  <si>
    <t xml:space="preserve">vwarpasvtnpa2 So CPU </t>
  </si>
  <si>
    <t xml:space="preserve">vwarpasvtnpa2 So Disk C:: OS </t>
  </si>
  <si>
    <t xml:space="preserve">vwarpasvtnpa2 So Disk D:: APP </t>
  </si>
  <si>
    <t xml:space="preserve">vwarpasvtnpa2 Ping </t>
  </si>
  <si>
    <t xml:space="preserve">vwarpasvtnpa2 So RAM </t>
  </si>
  <si>
    <t xml:space="preserve">vwarpasvtnpa2 So Uptime </t>
  </si>
  <si>
    <t xml:space="preserve">vwarpasvtnpd1 So Antivirus Services </t>
  </si>
  <si>
    <t xml:space="preserve">vwarpasvtnpd1 So CPU </t>
  </si>
  <si>
    <t xml:space="preserve">vwarpasvtnpd1 So Disk C: OS </t>
  </si>
  <si>
    <t xml:space="preserve">vwarpasvtnpd1 So Disk D: OPS Data Base Administration Support Argentina_Home </t>
  </si>
  <si>
    <t xml:space="preserve">vwarpasvtnpd1 Ping </t>
  </si>
  <si>
    <t xml:space="preserve">vwarpasvtnpd1 So RAM </t>
  </si>
  <si>
    <t xml:space="preserve">vwarpasvtnpd1 So Uptime </t>
  </si>
  <si>
    <t xml:space="preserve">vwarpasvtnpd2 So Antivirus Services </t>
  </si>
  <si>
    <t xml:space="preserve">vwarpasvtnpd2 So CPU </t>
  </si>
  <si>
    <t xml:space="preserve">vwarpasvtnpd2 So Disk C: OS </t>
  </si>
  <si>
    <t xml:space="preserve">vwarpasvtnpd2 So Disk D: OPS Data Base Administration Support Argentina_Home </t>
  </si>
  <si>
    <t xml:space="preserve">vwarpasvtnpd2 Ping </t>
  </si>
  <si>
    <t xml:space="preserve">vwarpasvtnpd2 So RAM </t>
  </si>
  <si>
    <t xml:space="preserve">vwarpasvtnpd2 So Uptime </t>
  </si>
  <si>
    <t xml:space="preserve">VWARPASVTNPD3 CPU </t>
  </si>
  <si>
    <t xml:space="preserve">VWARPASVTNPD3 Ping </t>
  </si>
  <si>
    <t xml:space="preserve">VWARPASVTNPD3 AV </t>
  </si>
  <si>
    <t xml:space="preserve">VWARPASVTNPD3 RAM </t>
  </si>
  <si>
    <t xml:space="preserve">VWARPASVTNPD3 Uptime </t>
  </si>
  <si>
    <t xml:space="preserve">VWARPASVTNPD3 Disco C: (S.O.) </t>
  </si>
  <si>
    <t xml:space="preserve">VWARPASVTNPD3 Disco D: (OPS Data Base Administration Support Argentina_Home) </t>
  </si>
  <si>
    <t xml:space="preserve">VWARPASVTNPD3 Disco E: (OPS Data Base Administration Support Argentina_Data) </t>
  </si>
  <si>
    <t xml:space="preserve">VWARPASVTNPD3  Disco F: (OPS Data Base Administration Support Argentina_Archivelog </t>
  </si>
  <si>
    <t xml:space="preserve">VWARPASVTNPD3 Disco G: (OPS Data Base Administration Support Argentina_BackUp) </t>
  </si>
  <si>
    <t xml:space="preserve">vwarpasvtnpd3 20. So Antivirus Services </t>
  </si>
  <si>
    <t xml:space="preserve">vwarpasvtorque4 So Antivirus Services </t>
  </si>
  <si>
    <t xml:space="preserve">vwarpasvtorque4 So CPU </t>
  </si>
  <si>
    <t xml:space="preserve">vwarpasvtorque4 So Disk C: </t>
  </si>
  <si>
    <t xml:space="preserve">vwarpasvtorque4 So Disk E: - APP </t>
  </si>
  <si>
    <t xml:space="preserve">vwarpasvtorque4 So Disk F - DBA </t>
  </si>
  <si>
    <t xml:space="preserve">vwarpasvtorque4 So Disk P: - Page File </t>
  </si>
  <si>
    <t xml:space="preserve">vwarpasvtorque4 Ping </t>
  </si>
  <si>
    <t xml:space="preserve">vwarpasvtorque4 So RAM </t>
  </si>
  <si>
    <t xml:space="preserve">vwarpasvtorque4 So Uptime </t>
  </si>
  <si>
    <t xml:space="preserve">vwarpasvucat1 So CPU </t>
  </si>
  <si>
    <t xml:space="preserve">vwarpasvucat1 So Disk </t>
  </si>
  <si>
    <t xml:space="preserve">vwarpasvucat1 Ping </t>
  </si>
  <si>
    <t xml:space="preserve">vwarpasvucat1 So RAM </t>
  </si>
  <si>
    <t xml:space="preserve">vwarpasvucat1 So Swap </t>
  </si>
  <si>
    <t xml:space="preserve">vwarpasvuem01 So Antivirus Services </t>
  </si>
  <si>
    <t xml:space="preserve">vwarpasvuem01 So CPU </t>
  </si>
  <si>
    <t xml:space="preserve">vwarpasvuem01 So Disk C:: OS </t>
  </si>
  <si>
    <t xml:space="preserve">vwarpasvuem01 So Disk D:: </t>
  </si>
  <si>
    <t xml:space="preserve">vwarpasvuem01 Ping </t>
  </si>
  <si>
    <t xml:space="preserve">vwarpasvuem01 So RAM </t>
  </si>
  <si>
    <t xml:space="preserve">vwarpasvuem01 So Uptime </t>
  </si>
  <si>
    <t xml:space="preserve">vwarpasvuem02 So Antivirus Services </t>
  </si>
  <si>
    <t xml:space="preserve">vwarpasvuem02 So CPU </t>
  </si>
  <si>
    <t xml:space="preserve">vwarpasvuem02 So Disk C:: OS </t>
  </si>
  <si>
    <t xml:space="preserve">vwarpasvuem02 So Disk D:: </t>
  </si>
  <si>
    <t xml:space="preserve">vwarpasvuem02 Ping </t>
  </si>
  <si>
    <t xml:space="preserve">vwarpasvuem02 So RAM </t>
  </si>
  <si>
    <t xml:space="preserve">vwarpasvuem02 So Uptime </t>
  </si>
  <si>
    <t xml:space="preserve">VWARPASVWEBP3 So Antivirus Services </t>
  </si>
  <si>
    <t xml:space="preserve">VWARPASVWEBP3 So CPU </t>
  </si>
  <si>
    <t xml:space="preserve">VWARPASVWEBP3 So Disk C: </t>
  </si>
  <si>
    <t xml:space="preserve">VWARPASVWEBP3 So Disk D: </t>
  </si>
  <si>
    <t xml:space="preserve">VWARPASVWEBP3 So Disk P: </t>
  </si>
  <si>
    <t xml:space="preserve">VWARPASVWEBP3 Ping </t>
  </si>
  <si>
    <t xml:space="preserve">VWARPASVWEBP3 So RAM </t>
  </si>
  <si>
    <t xml:space="preserve">VWARPASVWEBP3 So Uptime </t>
  </si>
  <si>
    <t xml:space="preserve">VWARPASVWEBP5 So Antivirus Services </t>
  </si>
  <si>
    <t xml:space="preserve">VWARPASVWEBP5 So CPU </t>
  </si>
  <si>
    <t xml:space="preserve">VWARPASVWEBP5 So Disk C: </t>
  </si>
  <si>
    <t xml:space="preserve">VWARPASVWEBP5 So Disk D: </t>
  </si>
  <si>
    <t xml:space="preserve">VWARPASVWEBP5 So Disk P: </t>
  </si>
  <si>
    <t xml:space="preserve">VWARPASVWEBP5 Ping </t>
  </si>
  <si>
    <t xml:space="preserve">VWARPASVWEBP5 So RAM </t>
  </si>
  <si>
    <t xml:space="preserve">VWARPASVWEBP5 So Uptime </t>
  </si>
  <si>
    <t xml:space="preserve">VWARPASVWEBPL So CPU </t>
  </si>
  <si>
    <t xml:space="preserve">VWARPASVWEBPL So PING </t>
  </si>
  <si>
    <t xml:space="preserve">VWARPASVWEBPL So Disk C: S.O. </t>
  </si>
  <si>
    <t xml:space="preserve">VWARPASVWEBPL So disk D: </t>
  </si>
  <si>
    <t xml:space="preserve">VWARPASVWEBPL Disk E: </t>
  </si>
  <si>
    <t xml:space="preserve">VWARPASVWEBPL So Antivirus Services </t>
  </si>
  <si>
    <t xml:space="preserve">VWARPASVWEBPL So RAM </t>
  </si>
  <si>
    <t xml:space="preserve">VWARPASVWEBPL So Uptime </t>
  </si>
  <si>
    <t xml:space="preserve">VWARPASVWECP5 CPU </t>
  </si>
  <si>
    <t xml:space="preserve">VWARPASVWECP5 PING </t>
  </si>
  <si>
    <t xml:space="preserve">VWARPASVWECP5 DISCO C </t>
  </si>
  <si>
    <t xml:space="preserve">VWARPASVWECP5 RAM </t>
  </si>
  <si>
    <t xml:space="preserve">VWARPASVWECP5 So Antivirus Services </t>
  </si>
  <si>
    <t xml:space="preserve">VWARPASVWECP5 Uptime </t>
  </si>
  <si>
    <t xml:space="preserve">vwarpasvwsus1 So Antivirus Services </t>
  </si>
  <si>
    <t xml:space="preserve">vwarpasvwsus1 So CPU </t>
  </si>
  <si>
    <t xml:space="preserve">vwarpasvwsus1 So Disk C:: S.O. </t>
  </si>
  <si>
    <t xml:space="preserve">vwarpasvwsus1 So Disk D:: DBA-APPS </t>
  </si>
  <si>
    <t xml:space="preserve">vwarpasvwsus1 Ping </t>
  </si>
  <si>
    <t xml:space="preserve">vwarpasvwsus1 So RAM </t>
  </si>
  <si>
    <t xml:space="preserve">vwarpasvwsus1 So Uptime </t>
  </si>
  <si>
    <t xml:space="preserve">vwarpasvwsus2 So Antivirus Services </t>
  </si>
  <si>
    <t xml:space="preserve">vwarpasvwsus2 So CPU </t>
  </si>
  <si>
    <t xml:space="preserve">vwarpasvwsus2 So Disk C:: S.O. </t>
  </si>
  <si>
    <t xml:space="preserve">vwarpasvwsus2 So Disk D:: DBA-APPS </t>
  </si>
  <si>
    <t xml:space="preserve">vwarpasvwsus2 Ping </t>
  </si>
  <si>
    <t xml:space="preserve">vwarpasvwsus2 So RAM </t>
  </si>
  <si>
    <t xml:space="preserve">vwarpasvwsus2 So Uptime </t>
  </si>
  <si>
    <t xml:space="preserve">vwarpasvwsusp So Antivirus Services </t>
  </si>
  <si>
    <t xml:space="preserve">vwarpasvwsusp So CPU </t>
  </si>
  <si>
    <t xml:space="preserve">vwarpasvwsusp So Disk C:: S.O. </t>
  </si>
  <si>
    <t xml:space="preserve">vwarpasvwsusp So Disk D:: DBA-APPS </t>
  </si>
  <si>
    <t xml:space="preserve">vwarpasvwsusp Ping </t>
  </si>
  <si>
    <t xml:space="preserve">vwarpasvwsusp So RAM </t>
  </si>
  <si>
    <t xml:space="preserve">vwarpasvwsusp So Uptime </t>
  </si>
  <si>
    <t xml:space="preserve">vwarpauvprxr1 So CPU </t>
  </si>
  <si>
    <t xml:space="preserve">vwarpauvprxr1 So Disk </t>
  </si>
  <si>
    <t xml:space="preserve">vwarpauvprxr1 Ping </t>
  </si>
  <si>
    <t xml:space="preserve">vwarpauvprxr1 So RAM </t>
  </si>
  <si>
    <t xml:space="preserve">vwarpauvprxr1 So Swap </t>
  </si>
  <si>
    <t xml:space="preserve">vwarpauvprxr2 So CPU </t>
  </si>
  <si>
    <t xml:space="preserve">vwarpauvprxr2 So Disk </t>
  </si>
  <si>
    <t xml:space="preserve">vwarpauvprxr2 Ping </t>
  </si>
  <si>
    <t xml:space="preserve">vwarpauvprxr2 So RAM </t>
  </si>
  <si>
    <t xml:space="preserve">vwarpauvprxr2 So Swap </t>
  </si>
  <si>
    <t xml:space="preserve">vwsackdsd00001 So Antivirus Services </t>
  </si>
  <si>
    <t xml:space="preserve">vwsackdsd00001 So CPU </t>
  </si>
  <si>
    <t xml:space="preserve">vwsackdsd00001 So Disk C: </t>
  </si>
  <si>
    <t xml:space="preserve">vwsackdsd00001 Ping </t>
  </si>
  <si>
    <t xml:space="preserve">vwsackdsd00001 So RAM </t>
  </si>
  <si>
    <t xml:space="preserve">vwsackdsd00001 So Uptime </t>
  </si>
  <si>
    <t xml:space="preserve">vwsackdsd00002 So Antivirus Services </t>
  </si>
  <si>
    <t xml:space="preserve">vwsackdsd00002 So CPU </t>
  </si>
  <si>
    <t xml:space="preserve">vwsackdsd00002 So Disk C: </t>
  </si>
  <si>
    <t xml:space="preserve">vwsackdsd00002 Ping </t>
  </si>
  <si>
    <t xml:space="preserve">vwsackdsd00002 So RAM </t>
  </si>
  <si>
    <t xml:space="preserve">vwsackdsd00002 So Uptime </t>
  </si>
  <si>
    <t xml:space="preserve">vwsacosacad0001 So Antivirus Services </t>
  </si>
  <si>
    <t xml:space="preserve">vwsacosacad0001 So CPU </t>
  </si>
  <si>
    <t xml:space="preserve">vwsacosacad0001 So Disk C: </t>
  </si>
  <si>
    <t xml:space="preserve">vwsacosacad0001 Ping </t>
  </si>
  <si>
    <t xml:space="preserve">vwsacosacad0001 So RAM </t>
  </si>
  <si>
    <t xml:space="preserve">vwsacosacad0001 So Uptime </t>
  </si>
  <si>
    <t xml:space="preserve">vwsacosappacc02 So Antivirus Services </t>
  </si>
  <si>
    <t xml:space="preserve">vwsacosappacc02 So CPU </t>
  </si>
  <si>
    <t xml:space="preserve">vwsacosappacc02 So Disk C: - S.O. </t>
  </si>
  <si>
    <t xml:space="preserve">vwsacosappacc02 So Disk D: - APP </t>
  </si>
  <si>
    <t xml:space="preserve">vwsacosappacc02 Ping </t>
  </si>
  <si>
    <t xml:space="preserve">vwsacosappacc02 So RAM </t>
  </si>
  <si>
    <t xml:space="preserve">vwsacosappacc02 So Uptime </t>
  </si>
  <si>
    <t xml:space="preserve">vwsacosatbaitsp So Antivirus Services </t>
  </si>
  <si>
    <t xml:space="preserve">vwsacosatbaitsp So CPU </t>
  </si>
  <si>
    <t xml:space="preserve">vwsacosatbaitsp So Disk C: - S.O. </t>
  </si>
  <si>
    <t xml:space="preserve">vwsacosatbaitsp So Disk D: - S.O. </t>
  </si>
  <si>
    <t xml:space="preserve">vwsacosatbaitsp Ping </t>
  </si>
  <si>
    <t xml:space="preserve">vwsacosatbaitsp So RAM </t>
  </si>
  <si>
    <t xml:space="preserve">vwsacosatbaitsp So Uptime </t>
  </si>
  <si>
    <t xml:space="preserve">vwsacosdboscm01 So Antivirus Services </t>
  </si>
  <si>
    <t xml:space="preserve">vwsacosdboscm01 So CPU </t>
  </si>
  <si>
    <t xml:space="preserve">vwsacosdboscm01 So Disk C: - S.O. </t>
  </si>
  <si>
    <t xml:space="preserve">vwsacosdboscm01 So Disk D: - S.O. </t>
  </si>
  <si>
    <t xml:space="preserve">vwsacosdboscm01 Ping </t>
  </si>
  <si>
    <t xml:space="preserve">vwsacosdboscm01 So Uptime </t>
  </si>
  <si>
    <t xml:space="preserve">vwsacosdbotrxt1 So Antivirus Services </t>
  </si>
  <si>
    <t xml:space="preserve">vwsacosdbotrxt1 So CPU </t>
  </si>
  <si>
    <t xml:space="preserve">vwsacosdbotrxt1 So Disk C: </t>
  </si>
  <si>
    <t xml:space="preserve">vwsacosdbotrxt1 So Disk E: </t>
  </si>
  <si>
    <t xml:space="preserve">vwsacosdbotrxt1 Ping </t>
  </si>
  <si>
    <t xml:space="preserve">vwsacosdbotrxt1 So RAM </t>
  </si>
  <si>
    <t xml:space="preserve">vwsacosdbotrxt1 So Uptime </t>
  </si>
  <si>
    <t xml:space="preserve">vwsacosdbtrxl01 So Antivirus Services </t>
  </si>
  <si>
    <t xml:space="preserve">vwsacosdbtrxl01 So CPU </t>
  </si>
  <si>
    <t xml:space="preserve">vwsacosdbtrxl01 So Disk C: </t>
  </si>
  <si>
    <t xml:space="preserve">vwsacosdbtrxl01 So Disk D: </t>
  </si>
  <si>
    <t xml:space="preserve">vwsacosdbtrxl01 So Disk E: </t>
  </si>
  <si>
    <t xml:space="preserve">vwsacosdbtrxl01 So Disk F </t>
  </si>
  <si>
    <t xml:space="preserve">vwsacosdbtrxl01 So Disk G </t>
  </si>
  <si>
    <t xml:space="preserve">vwsacosdbtrxl01 So Disk P: </t>
  </si>
  <si>
    <t xml:space="preserve">vwsacosdbtrxl01 Ping </t>
  </si>
  <si>
    <t xml:space="preserve">vwsacosdbtrxl01 So RAM </t>
  </si>
  <si>
    <t xml:space="preserve">vwsacosdbtrxl01 So Uptime </t>
  </si>
  <si>
    <t xml:space="preserve">vwsacosdbtrxm01 So Antivirus Services </t>
  </si>
  <si>
    <t xml:space="preserve">vwsacosdbtrxm01 So CPU </t>
  </si>
  <si>
    <t xml:space="preserve">vwsacosdbtrxm01 So Disk C: </t>
  </si>
  <si>
    <t xml:space="preserve">vwsacosdbtrxm01 So Disk D: </t>
  </si>
  <si>
    <t xml:space="preserve">vwsacosdbtrxm01 So Disk E: </t>
  </si>
  <si>
    <t xml:space="preserve">vwsacosdbtrxm01 So Disk F </t>
  </si>
  <si>
    <t xml:space="preserve">vwsacosdbtrxm01 So Disk G </t>
  </si>
  <si>
    <t xml:space="preserve">vwsacosdbtrxm01 Ping </t>
  </si>
  <si>
    <t xml:space="preserve">vwsacosdbtrxm01 So RAM </t>
  </si>
  <si>
    <t xml:space="preserve">vwsacosdbtrxm01 So Uptime </t>
  </si>
  <si>
    <t xml:space="preserve">vwsacosiscar001 So RAM </t>
  </si>
  <si>
    <t xml:space="preserve">vwsacosiscar001 So Uptime </t>
  </si>
  <si>
    <t xml:space="preserve">vwsacosloyal001 So Antivirus Services </t>
  </si>
  <si>
    <t xml:space="preserve">vwsacosloyal001 So CPU </t>
  </si>
  <si>
    <t xml:space="preserve">vwsacosloyal001 So Disk C: </t>
  </si>
  <si>
    <t xml:space="preserve">vwsacosloyal001 Ping </t>
  </si>
  <si>
    <t xml:space="preserve">vwsacosloyal001 So RAM </t>
  </si>
  <si>
    <t xml:space="preserve">vwsacosloyal001 So Uptime </t>
  </si>
  <si>
    <t xml:space="preserve">vwsacosnetmngr1 So Antivirus Services </t>
  </si>
  <si>
    <t xml:space="preserve">vwsacosnetmngr1 So CPU </t>
  </si>
  <si>
    <t xml:space="preserve">vwsacosnetmngr1 So Disk C: </t>
  </si>
  <si>
    <t xml:space="preserve">vwsacosnetmngr1 Ping </t>
  </si>
  <si>
    <t xml:space="preserve">vwsacosnetmngr1 So RAM </t>
  </si>
  <si>
    <t xml:space="preserve">vwsacosnetmngr1 So Uptime </t>
  </si>
  <si>
    <t xml:space="preserve">vwsacosscada001 So Antivirus Services </t>
  </si>
  <si>
    <t xml:space="preserve">vwsacosscada001 So CPU </t>
  </si>
  <si>
    <t xml:space="preserve">vwsacosscada001 So Disk C: </t>
  </si>
  <si>
    <t xml:space="preserve">vwsacosscada001 Ping </t>
  </si>
  <si>
    <t xml:space="preserve">vwsacosscada001 So RAM </t>
  </si>
  <si>
    <t xml:space="preserve">vwsacosscada001 So Uptime </t>
  </si>
  <si>
    <t xml:space="preserve">vwsacosscada002 So Antivirus Services </t>
  </si>
  <si>
    <t xml:space="preserve">vwsacosscada002 So CPU </t>
  </si>
  <si>
    <t xml:space="preserve">vwsacosscada002 So Disk C: </t>
  </si>
  <si>
    <t xml:space="preserve">vwsacosscada002 Ping </t>
  </si>
  <si>
    <t xml:space="preserve">vwsacosscada002 So RAM </t>
  </si>
  <si>
    <t xml:space="preserve">vwsacosscada002 So Uptime </t>
  </si>
  <si>
    <t xml:space="preserve">vwsapasaltiris3 So Disk C: </t>
  </si>
  <si>
    <t xml:space="preserve">vwsapasaltiris3 Ping </t>
  </si>
  <si>
    <t xml:space="preserve">vwsapasaltiris3 So RAM </t>
  </si>
  <si>
    <t xml:space="preserve">vwsapasaltiris3 So Uptime </t>
  </si>
  <si>
    <t xml:space="preserve">vwsapasappcdds1 So Antivirus Services </t>
  </si>
  <si>
    <t xml:space="preserve">vwsapasappcdds1 So CPU </t>
  </si>
  <si>
    <t xml:space="preserve">vwsapasappcdds1 So Disk C: - S.O. </t>
  </si>
  <si>
    <t xml:space="preserve">vwsapasappcdds1 So Disk D: </t>
  </si>
  <si>
    <t xml:space="preserve">vwsapasappcdds1 So MyCDDSservice </t>
  </si>
  <si>
    <t xml:space="preserve">vwsapasappcdds1 Ping </t>
  </si>
  <si>
    <t xml:space="preserve">vwsapasappcdds1 So RAM </t>
  </si>
  <si>
    <t xml:space="preserve">vwsapasappcdds1 So Uptime </t>
  </si>
  <si>
    <t xml:space="preserve">vwsapasappdigi1 So Antivirus Services </t>
  </si>
  <si>
    <t xml:space="preserve">vwsapasappdigi1 So CPU </t>
  </si>
  <si>
    <t xml:space="preserve">vwsapasappdigi1 So Disk C: </t>
  </si>
  <si>
    <t xml:space="preserve">vwsapasappdigi1 So Disk D: </t>
  </si>
  <si>
    <t xml:space="preserve">vwsapasappdigi1 So Disk E: </t>
  </si>
  <si>
    <t xml:space="preserve">vwsapasappdigi1 Ping </t>
  </si>
  <si>
    <t xml:space="preserve">vwsapasappdigi1 So RAM </t>
  </si>
  <si>
    <t xml:space="preserve">vwsapasappdigi1 So Uptime </t>
  </si>
  <si>
    <t xml:space="preserve">vwsapasappdl24 So Antivirus Services </t>
  </si>
  <si>
    <t xml:space="preserve">vwsapasappdl24 So CPU </t>
  </si>
  <si>
    <t xml:space="preserve">vwsapasappdl24 So Disk C: </t>
  </si>
  <si>
    <t xml:space="preserve">vwsapasappdl24 Ping </t>
  </si>
  <si>
    <t xml:space="preserve">vwsapasappdl24 So RAM </t>
  </si>
  <si>
    <t xml:space="preserve">vwsapasappdl24 So Uptime </t>
  </si>
  <si>
    <t xml:space="preserve">vwsapasapphvp01 So Antivirus Services </t>
  </si>
  <si>
    <t xml:space="preserve">vwsapasapphvp01 So CPU </t>
  </si>
  <si>
    <t xml:space="preserve">vwsapasapphvp01 So Disk C: </t>
  </si>
  <si>
    <t xml:space="preserve">vwsapasapphvp01 So Disk D: </t>
  </si>
  <si>
    <t xml:space="preserve">vwsapasapphvp01 Ping </t>
  </si>
  <si>
    <t xml:space="preserve">vwsapasapphvp01 So PlanetPress Suite Messenger 7 </t>
  </si>
  <si>
    <t xml:space="preserve">vwsapasapphvp01 So PlanetPress Watch 7 </t>
  </si>
  <si>
    <t xml:space="preserve">vwsapasapphvp01 So Print Spooler </t>
  </si>
  <si>
    <t xml:space="preserve">vwsapasapphvp01 So RAM </t>
  </si>
  <si>
    <t xml:space="preserve">vwsapasapphvp01 So Uptime </t>
  </si>
  <si>
    <t xml:space="preserve">vwsapasappilmt1 So Antivirus Services </t>
  </si>
  <si>
    <t xml:space="preserve">vwsapasappilmt1 So CPU </t>
  </si>
  <si>
    <t xml:space="preserve">vwsapasappilmt1 So Disk C: </t>
  </si>
  <si>
    <t xml:space="preserve">vwsapasappilmt1 Ping </t>
  </si>
  <si>
    <t xml:space="preserve">vwsapasappilmt1 So RAM </t>
  </si>
  <si>
    <t xml:space="preserve">vwsapasappilmt1 So Uptime </t>
  </si>
  <si>
    <t xml:space="preserve">vwsapasappits01 So Antivirus Services </t>
  </si>
  <si>
    <t xml:space="preserve">vwsapasappits01 So CPU </t>
  </si>
  <si>
    <t xml:space="preserve">vwsapasappits01 So Disk C: </t>
  </si>
  <si>
    <t xml:space="preserve">vwsapasappits01 So Disk D: </t>
  </si>
  <si>
    <t xml:space="preserve">vwsapasappits01 So Disk P: </t>
  </si>
  <si>
    <t xml:space="preserve">vwsapasappits01 Ping </t>
  </si>
  <si>
    <t xml:space="preserve">vwsapasappits01 So RAM </t>
  </si>
  <si>
    <t xml:space="preserve">vwsapasappits01 So Uptime </t>
  </si>
  <si>
    <t xml:space="preserve">vwsapasappiwmc1 So Antivirus Services </t>
  </si>
  <si>
    <t xml:space="preserve">vwsapasappiwmc1 So CPU </t>
  </si>
  <si>
    <t xml:space="preserve">vwsapasappiwmc1 So Disk C: - S.O. </t>
  </si>
  <si>
    <t xml:space="preserve">vwsapasappiwmc1 So Disk D: - APPS </t>
  </si>
  <si>
    <t xml:space="preserve">vwsapasappiwmc1 So Disk F - Backup </t>
  </si>
  <si>
    <t xml:space="preserve">vwsapasappiwmc1 Ping </t>
  </si>
  <si>
    <t xml:space="preserve">vwsapasappiwmc1 So RAM </t>
  </si>
  <si>
    <t xml:space="preserve">vwsapasappiwmc1 So Uptime </t>
  </si>
  <si>
    <t xml:space="preserve">vwsapasapplas01 Ping </t>
  </si>
  <si>
    <t xml:space="preserve">vwsapasapplas01 So RAM </t>
  </si>
  <si>
    <t xml:space="preserve">vwsapasapplas01 So Uptime </t>
  </si>
  <si>
    <t xml:space="preserve">vwsapasappmwiv1 So Antivirus Services </t>
  </si>
  <si>
    <t xml:space="preserve">vwsapasappmwiv1 So CPU </t>
  </si>
  <si>
    <t xml:space="preserve">vwsapasappmwiv1 So Disk C: </t>
  </si>
  <si>
    <t xml:space="preserve">vwsapasappmwiv1 So Disk D: </t>
  </si>
  <si>
    <t xml:space="preserve">vwsapasappmwiv1 Ping </t>
  </si>
  <si>
    <t xml:space="preserve">vwsapasappmwiv1 So RAM </t>
  </si>
  <si>
    <t xml:space="preserve">vwsapasappmwiv1 So Uptime </t>
  </si>
  <si>
    <t xml:space="preserve">vwsapasapppa001 So Antivirus Services </t>
  </si>
  <si>
    <t xml:space="preserve">vwsapasapppa001 So CPU </t>
  </si>
  <si>
    <t xml:space="preserve">vwsapasapppa001 So Disk C: </t>
  </si>
  <si>
    <t xml:space="preserve">vwsapasapppa001 So Disk D: </t>
  </si>
  <si>
    <t xml:space="preserve">vwsapasapppa001 Ping </t>
  </si>
  <si>
    <t xml:space="preserve">vwsapasapppa001 So RAM </t>
  </si>
  <si>
    <t xml:space="preserve">vwsapasapppa001 So Uptime </t>
  </si>
  <si>
    <t xml:space="preserve">vwsapasapppiryp So Antivirus Services </t>
  </si>
  <si>
    <t xml:space="preserve">vwsapasapppiryp So CPU </t>
  </si>
  <si>
    <t xml:space="preserve">vwsapasapppiryp So Disk C: </t>
  </si>
  <si>
    <t xml:space="preserve">vwsapasappspeak So Antivirus Services </t>
  </si>
  <si>
    <t xml:space="preserve">vwsapasappspeak So CPU </t>
  </si>
  <si>
    <t xml:space="preserve">vwsapasappspeak Ping </t>
  </si>
  <si>
    <t xml:space="preserve">vwsapasappspeak So RAM </t>
  </si>
  <si>
    <t xml:space="preserve">vwsapasappsvr01 So Antivirus Services </t>
  </si>
  <si>
    <t xml:space="preserve">vwsapasappsvr01 So CPU </t>
  </si>
  <si>
    <t xml:space="preserve">vwsapasappsvr01 So Disk C: </t>
  </si>
  <si>
    <t xml:space="preserve">vwsapasappsvr01 So Disk D: </t>
  </si>
  <si>
    <t xml:space="preserve">vwsapasappsvr01 So Disk E: </t>
  </si>
  <si>
    <t xml:space="preserve">vwsapasappsvr01 Ping </t>
  </si>
  <si>
    <t xml:space="preserve">vwsapasappsvr01 So RAM </t>
  </si>
  <si>
    <t xml:space="preserve">vwsapasbodymon1 So Antivirus Services </t>
  </si>
  <si>
    <t xml:space="preserve">vwsapasbodymon1 So CPU </t>
  </si>
  <si>
    <t xml:space="preserve">vwsapasbodymon1 So Disk C: </t>
  </si>
  <si>
    <t xml:space="preserve">vwsapasbodymon1 Ping </t>
  </si>
  <si>
    <t xml:space="preserve">vwsapasbodymon1 So RAM </t>
  </si>
  <si>
    <t xml:space="preserve">vwsapasbodymon1 So Uptime </t>
  </si>
  <si>
    <t xml:space="preserve">vwsapasctrlroom So Antivirus Services </t>
  </si>
  <si>
    <t xml:space="preserve">vwsapasctrlroom So CPU </t>
  </si>
  <si>
    <t xml:space="preserve">vwsapasctrlroom So Disk C: </t>
  </si>
  <si>
    <t xml:space="preserve">vwsapasctrlroom Ping </t>
  </si>
  <si>
    <t xml:space="preserve">vwsapasctrlroom So RAM </t>
  </si>
  <si>
    <t xml:space="preserve">vwsapasctrlroom So Uptime </t>
  </si>
  <si>
    <t xml:space="preserve">vwsapasdbits001 So Antivirus Services </t>
  </si>
  <si>
    <t xml:space="preserve">vwsapasdbits001 So CPU </t>
  </si>
  <si>
    <t xml:space="preserve">vwsapasdbits001 So Disk C: </t>
  </si>
  <si>
    <t xml:space="preserve">vwsapasdbits001 So Disk P: Page File </t>
  </si>
  <si>
    <t xml:space="preserve">vwsapasdbits001 Ping </t>
  </si>
  <si>
    <t xml:space="preserve">vwsapasdbits001 So RAM </t>
  </si>
  <si>
    <t xml:space="preserve">vwsapasdbits001 So Uptime </t>
  </si>
  <si>
    <t xml:space="preserve">vwsapasdboele01 So Antivirus Services </t>
  </si>
  <si>
    <t xml:space="preserve">vwsapasdboele01 So CPU </t>
  </si>
  <si>
    <t xml:space="preserve">vwsapasdboele01 So Disk C: - S.O. </t>
  </si>
  <si>
    <t xml:space="preserve">vwsapasdboele01 So Disk G - S.O. </t>
  </si>
  <si>
    <t xml:space="preserve">vwsapasdboele01 So Disk H - S.O. </t>
  </si>
  <si>
    <t xml:space="preserve">vwsapasdboele01 So Disk I - S.O. </t>
  </si>
  <si>
    <t xml:space="preserve">vwsapasdboele01 So Disk J - S.O. </t>
  </si>
  <si>
    <t xml:space="preserve">vwsapasdboele01 So Disk P: - PageFile </t>
  </si>
  <si>
    <t xml:space="preserve">vwsapasdboele01 Ping </t>
  </si>
  <si>
    <t xml:space="preserve">vwsapasdboele01 So RAM </t>
  </si>
  <si>
    <t xml:space="preserve">vwsapasdboele01 So Uptime </t>
  </si>
  <si>
    <t xml:space="preserve">vwsapasdbotdi01 So Uptime </t>
  </si>
  <si>
    <t xml:space="preserve">VWSAPASESCAUT01 DISCO D </t>
  </si>
  <si>
    <t xml:space="preserve">VWSAPASESCAUT01 So Antivirus Services </t>
  </si>
  <si>
    <t xml:space="preserve">VWSAPASESCAUT01 Uptime </t>
  </si>
  <si>
    <t xml:space="preserve">VWSAPASESCAUT01 So CPU </t>
  </si>
  <si>
    <t xml:space="preserve">VWSAPASESCAUT01 So Disk C: </t>
  </si>
  <si>
    <t xml:space="preserve">VWSAPASESCAUT01 Ping </t>
  </si>
  <si>
    <t xml:space="preserve">VWSAPASESCAUT01 So RAM </t>
  </si>
  <si>
    <t xml:space="preserve">VWSAPASESCAUT01 So Uptime </t>
  </si>
  <si>
    <t xml:space="preserve">vwsapasflow0001 So Antivirus Services </t>
  </si>
  <si>
    <t xml:space="preserve">vwsapasflow0001 So CPU </t>
  </si>
  <si>
    <t xml:space="preserve">vwsapasflow0001 So Disk C: </t>
  </si>
  <si>
    <t xml:space="preserve">vwsapasflow0001 Ping </t>
  </si>
  <si>
    <t xml:space="preserve">vwsapasflow0001 So RAM </t>
  </si>
  <si>
    <t xml:space="preserve">vwsapasflow0001 So Uptime </t>
  </si>
  <si>
    <t xml:space="preserve">vwsapasflow0002 So Antivirus Services </t>
  </si>
  <si>
    <t xml:space="preserve">vwsapasmaxapp01 So Disk P: </t>
  </si>
  <si>
    <t xml:space="preserve">vwsapasmaxapp01 Ping </t>
  </si>
  <si>
    <t xml:space="preserve">vwsapasmaxapp01 So RAM </t>
  </si>
  <si>
    <t xml:space="preserve">vwsapasmaxapp01 So Uptime </t>
  </si>
  <si>
    <t xml:space="preserve">vwsapasmaxdbo01 So Antivirus Services </t>
  </si>
  <si>
    <t xml:space="preserve">vwsapasmaxdbo01 So CPU </t>
  </si>
  <si>
    <t xml:space="preserve">vwsapasmaxdbo01 So Disk C: </t>
  </si>
  <si>
    <t xml:space="preserve">vwsapasmaxdbo01 So Disk D: </t>
  </si>
  <si>
    <t xml:space="preserve">vwsapasmaxdbo01 So Disk P: </t>
  </si>
  <si>
    <t xml:space="preserve">vwsapasmaxdbo01 Ping </t>
  </si>
  <si>
    <t xml:space="preserve">vwsapasmaxdbo01 So RAM </t>
  </si>
  <si>
    <t xml:space="preserve">vwsapasmaxdbo01 So Uptime </t>
  </si>
  <si>
    <t xml:space="preserve">vwsapasmeetrpt1 So Antivirus Services </t>
  </si>
  <si>
    <t xml:space="preserve">vwsapasmerlin01 So Antivirus Services </t>
  </si>
  <si>
    <t xml:space="preserve">vwsapasmerlin01 So CPU </t>
  </si>
  <si>
    <t xml:space="preserve">vwsapasmerlin01 So Disk C: </t>
  </si>
  <si>
    <t xml:space="preserve">vwsapasmerlin01 So Disk D: App Merlin </t>
  </si>
  <si>
    <t xml:space="preserve">vwsapasprnplu01 So Antivirus Services </t>
  </si>
  <si>
    <t xml:space="preserve">vwsapasprnplu01 So CPU </t>
  </si>
  <si>
    <t xml:space="preserve">vwsapasprnplu01 So Disk C: - S.O. </t>
  </si>
  <si>
    <t xml:space="preserve">vwsapassapprn01 PRINT SERVER PACHECO </t>
  </si>
  <si>
    <t xml:space="preserve">vwsapassapprn01 So Antivirus Services </t>
  </si>
  <si>
    <t xml:space="preserve">vwsapassapprn01 So CPU </t>
  </si>
  <si>
    <t xml:space="preserve">vwsapassapprn01 So Disk C: - S.O. </t>
  </si>
  <si>
    <t xml:space="preserve">vwsapassapprn01 So Disk D: </t>
  </si>
  <si>
    <t xml:space="preserve">vwsapassapprn01 Ping </t>
  </si>
  <si>
    <t xml:space="preserve">vwsapassapprn01 So Print Services </t>
  </si>
  <si>
    <t xml:space="preserve">vwsapassapprn01 So RAM </t>
  </si>
  <si>
    <t xml:space="preserve">vwsapassapprn01 So Uptime </t>
  </si>
  <si>
    <t xml:space="preserve">vwsapassifae00 AMS check_vwsapassifae00_192_168_5_16_local </t>
  </si>
  <si>
    <t xml:space="preserve">vwsapassifae00 Ping </t>
  </si>
  <si>
    <t xml:space="preserve">vwsapassifaedb1 So Antivirus Services </t>
  </si>
  <si>
    <t xml:space="preserve">vwsapassifaedb1 So CPU </t>
  </si>
  <si>
    <t xml:space="preserve">vwsapassifaedb1 So Disk C: </t>
  </si>
  <si>
    <t xml:space="preserve">vwsapassifaedb2 So CPU </t>
  </si>
  <si>
    <t xml:space="preserve">vwsapassifaedb2 So Disk C: </t>
  </si>
  <si>
    <t xml:space="preserve">vwsapassifaedb2 So Disk E: </t>
  </si>
  <si>
    <t xml:space="preserve">vwsapassifaedb2 Ping </t>
  </si>
  <si>
    <t xml:space="preserve">vwsapassifaedb2 So RAM </t>
  </si>
  <si>
    <t xml:space="preserve">vwsapassifaedb2 So Uptime </t>
  </si>
  <si>
    <t xml:space="preserve">vwsapassrvapp01 So Antivirus Services </t>
  </si>
  <si>
    <t xml:space="preserve">vwsapassrvapp01 So CPU </t>
  </si>
  <si>
    <t xml:space="preserve">vwsapassrvapp01 So Disk C: </t>
  </si>
  <si>
    <t xml:space="preserve">vwsapassrvapp01 So Disk E: </t>
  </si>
  <si>
    <t xml:space="preserve">vwsapassrvapp01 So Disk F </t>
  </si>
  <si>
    <t xml:space="preserve">vwsapassrvapp01 Ping </t>
  </si>
  <si>
    <t xml:space="preserve">vwsapassrvapp01 So RAM </t>
  </si>
  <si>
    <t xml:space="preserve">vwsapassrvapp01 So Uptime </t>
  </si>
  <si>
    <t xml:space="preserve">vwsapassynatec1 So Antivirus Services </t>
  </si>
  <si>
    <t xml:space="preserve">vwsapassynatec1 So CPU </t>
  </si>
  <si>
    <t xml:space="preserve">vwsapassynatec1 So Disk C: </t>
  </si>
  <si>
    <t xml:space="preserve">vwsapassynatec1 So Disk D: </t>
  </si>
  <si>
    <t xml:space="preserve">vwsapassynatec1 Ping </t>
  </si>
  <si>
    <t xml:space="preserve">vwsapassynatec1 So RAM </t>
  </si>
  <si>
    <t xml:space="preserve">vwsapassynatec1 So Uptime </t>
  </si>
  <si>
    <t xml:space="preserve">vwsapassynatec4 So Antivirus Services </t>
  </si>
  <si>
    <t xml:space="preserve">vwsapassynatec4 So CPU </t>
  </si>
  <si>
    <t xml:space="preserve">vwsapassynatec4 So Disk C: </t>
  </si>
  <si>
    <t xml:space="preserve">vwsapassynatec4 Ping </t>
  </si>
  <si>
    <t xml:space="preserve">vwsapassynatec4 So RAM </t>
  </si>
  <si>
    <t xml:space="preserve">vwsapassynatec4 So Uptime </t>
  </si>
  <si>
    <t xml:space="preserve">vwsapassynatec5 So Antivirus Services </t>
  </si>
  <si>
    <t xml:space="preserve">vwsapassynatec5 So CPU </t>
  </si>
  <si>
    <t xml:space="preserve">vwsapassynatec5 So Disk C: </t>
  </si>
  <si>
    <t xml:space="preserve">vwsapassynatec5 Ping </t>
  </si>
  <si>
    <t xml:space="preserve">vwsapassynatec5 So RAM </t>
  </si>
  <si>
    <t xml:space="preserve">vwsapassynatec5 So Uptime </t>
  </si>
  <si>
    <t xml:space="preserve">vwsapassynatec6 Ping </t>
  </si>
  <si>
    <t xml:space="preserve">vwsapastimekdb1 So Antivirus Services </t>
  </si>
  <si>
    <t xml:space="preserve">vwsapastimekdb1 So CPU </t>
  </si>
  <si>
    <t xml:space="preserve">vwsapastimekdb1 So Disk C: </t>
  </si>
  <si>
    <t xml:space="preserve">vwsapastimekdb1 So Disk D: OPS DATA BASE SUPPORT_HOME </t>
  </si>
  <si>
    <t xml:space="preserve">vwsapastimekdb1 So Disk E: Page File </t>
  </si>
  <si>
    <t xml:space="preserve">vwsapastimekdb1 Ping </t>
  </si>
  <si>
    <t xml:space="preserve">vwsapastimekdb1 So RAM </t>
  </si>
  <si>
    <t xml:space="preserve">vwsapastimekdb1 So Uptime </t>
  </si>
  <si>
    <t xml:space="preserve">vwsapastimekdb1 Syslog Agent </t>
  </si>
  <si>
    <t xml:space="preserve">vwsapastsmsrv01 So CPU </t>
  </si>
  <si>
    <t xml:space="preserve">vwsapastsmsrv01 So Disk C: </t>
  </si>
  <si>
    <t xml:space="preserve">vwsapastsmsrv01 So Disk D: </t>
  </si>
  <si>
    <t xml:space="preserve">vwsapastsmsrv01 So Disk E: </t>
  </si>
  <si>
    <t xml:space="preserve">vwsapastsmsrv01 So Disk F </t>
  </si>
  <si>
    <t xml:space="preserve">vwsapastsmsrv01 So Disk G </t>
  </si>
  <si>
    <t xml:space="preserve">vwsapastsmsrv01 So Disk H </t>
  </si>
  <si>
    <t xml:space="preserve">vwsapastsmsrv01 So Disk I </t>
  </si>
  <si>
    <t xml:space="preserve">vwsapastsmsrv01 So Disk J </t>
  </si>
  <si>
    <t xml:space="preserve">vwsapastsmsrv01 So Disk P: </t>
  </si>
  <si>
    <t xml:space="preserve">vwsapastsmsrv01 Ping </t>
  </si>
  <si>
    <t xml:space="preserve">vwsapastsmsrv01 So RAM </t>
  </si>
  <si>
    <t xml:space="preserve">vwsapastsmsrv01 So Uptime </t>
  </si>
  <si>
    <t xml:space="preserve">vwsapasucmdb01 So Antivirus Services </t>
  </si>
  <si>
    <t xml:space="preserve">vwsapasucmdb01 So CPU </t>
  </si>
  <si>
    <t xml:space="preserve">vwsapasucmdb01 So Disk C: </t>
  </si>
  <si>
    <t xml:space="preserve">vwsapasucmdb01 Ping </t>
  </si>
  <si>
    <t xml:space="preserve">vwsapasucmdb01 So RAM </t>
  </si>
  <si>
    <t xml:space="preserve">vwsapasucmdb02 So Antivirus Services </t>
  </si>
  <si>
    <t xml:space="preserve">vwsapasucmdb02 So CPU </t>
  </si>
  <si>
    <t xml:space="preserve">vwsapasucmdb02 So Disk C: </t>
  </si>
  <si>
    <t xml:space="preserve">vwsapasucmdb02 Ping </t>
  </si>
  <si>
    <t xml:space="preserve">vwsapasucmdb02 So RAM </t>
  </si>
  <si>
    <t xml:space="preserve">vwsapasucmdb02 So Uptime </t>
  </si>
  <si>
    <t xml:space="preserve">vwsapasucmdb03 So Antivirus Services </t>
  </si>
  <si>
    <t xml:space="preserve">vwsapasucmdb03 So CPU </t>
  </si>
  <si>
    <t xml:space="preserve">vwsapasucmdb03 So Disk D: </t>
  </si>
  <si>
    <t xml:space="preserve">vwsapasucmdb03 Ping </t>
  </si>
  <si>
    <t xml:space="preserve">vwsapasucmdb03 So RAM </t>
  </si>
  <si>
    <t xml:space="preserve">vwsapasucmdb03 So Uptime </t>
  </si>
  <si>
    <t xml:space="preserve">vwsapasucmdb04 So Antivirus Services </t>
  </si>
  <si>
    <t xml:space="preserve">vwsapasucmdb04 So CPU </t>
  </si>
  <si>
    <t xml:space="preserve">vwsapasucmdb04 So Disk C: </t>
  </si>
  <si>
    <t xml:space="preserve">vwsapasucmdb04 So Disk D: </t>
  </si>
  <si>
    <t xml:space="preserve">vwsapasucmdb04 Ping </t>
  </si>
  <si>
    <t xml:space="preserve">vwsapasucmdb04 So RAM </t>
  </si>
  <si>
    <t xml:space="preserve">vwsapasucmdb04 So Uptime </t>
  </si>
  <si>
    <t xml:space="preserve">vwsapasucmdb05 So Antivirus Services </t>
  </si>
  <si>
    <t xml:space="preserve">vwsapasucmdb05 So CPU </t>
  </si>
  <si>
    <t xml:space="preserve">vwsapasucmdb05 So Disk C: </t>
  </si>
  <si>
    <t xml:space="preserve">vwsapasucmdb05 So Disk D: </t>
  </si>
  <si>
    <t xml:space="preserve">vwsapasucmdb05 Ping </t>
  </si>
  <si>
    <t xml:space="preserve">vwsapasucmdb05 So RAM </t>
  </si>
  <si>
    <t xml:space="preserve">vwsapasucmdb05 So Uptime </t>
  </si>
  <si>
    <t xml:space="preserve">vwsapaswebprd01 So Antivirus Services </t>
  </si>
  <si>
    <t xml:space="preserve">vwsapaswebprd01 So CPU </t>
  </si>
  <si>
    <t xml:space="preserve">vwsapaswebprd01 So Disk C: </t>
  </si>
  <si>
    <t xml:space="preserve">vwsapaswebprd01 Ping </t>
  </si>
  <si>
    <t xml:space="preserve">vwsapaswebprd01 So RAM </t>
  </si>
  <si>
    <t xml:space="preserve">vwsapaswebprd01 So Uptime </t>
  </si>
  <si>
    <t xml:space="preserve">10.133.55.76 vwarpasvopm01 So Disk D: - APPS </t>
  </si>
  <si>
    <t xml:space="preserve">10.133.55.80 vwarpasvpapp1 So Disk D: - Middle_Home </t>
  </si>
  <si>
    <t xml:space="preserve">10.133.55.80 vwarpasvpapp1 So Disk E: - Middle_App </t>
  </si>
  <si>
    <t xml:space="preserve">hmc Ping </t>
  </si>
  <si>
    <t xml:space="preserve">hmc1 Ping </t>
  </si>
  <si>
    <t xml:space="preserve">hmc2 Ping </t>
  </si>
  <si>
    <t>vhdev So Disk fs</t>
  </si>
  <si>
    <t>vhdev Ping</t>
  </si>
  <si>
    <t>vhdev So RAM</t>
  </si>
  <si>
    <t>vhdev So Swap</t>
  </si>
  <si>
    <t xml:space="preserve">vhvios So CPU </t>
  </si>
  <si>
    <t xml:space="preserve">vhvios So Disk </t>
  </si>
  <si>
    <t xml:space="preserve">vhvios Ping </t>
  </si>
  <si>
    <t xml:space="preserve">vhvios So RAM </t>
  </si>
  <si>
    <t xml:space="preserve">vhvios So Swap </t>
  </si>
  <si>
    <t xml:space="preserve">vwarpasvuws02 So CPU </t>
  </si>
  <si>
    <t xml:space="preserve">vwarpasvuws02 So Disk </t>
  </si>
  <si>
    <t xml:space="preserve">vwarpasvuws02 Ping </t>
  </si>
  <si>
    <t xml:space="preserve">vwarpasvuws02 So RAM </t>
  </si>
  <si>
    <t xml:space="preserve">vwarpasvuws02 So Swap </t>
  </si>
  <si>
    <t xml:space="preserve">vwarpauvccdbq Ping </t>
  </si>
  <si>
    <t xml:space="preserve">vwarpauvccdbq CPU </t>
  </si>
  <si>
    <t xml:space="preserve">vwarpauvccdbq Memory </t>
  </si>
  <si>
    <t xml:space="preserve">vwarpauvccdbq OS Disks </t>
  </si>
  <si>
    <t xml:space="preserve">vwarpauvccdbq SWAP </t>
  </si>
  <si>
    <t xml:space="preserve">vwarpauvmysql Bkp Disk fs </t>
  </si>
  <si>
    <t xml:space="preserve">vwarpauvmysql Mysql </t>
  </si>
  <si>
    <t xml:space="preserve">vwarpauvmysql So CPU </t>
  </si>
  <si>
    <t xml:space="preserve">vwarpauvmysql So Disk fs </t>
  </si>
  <si>
    <t xml:space="preserve">vwarpauvmysql Ping </t>
  </si>
  <si>
    <t xml:space="preserve">vwarpauvmysql So RAM </t>
  </si>
  <si>
    <t xml:space="preserve">vwarpauvnadtd Ping </t>
  </si>
  <si>
    <t xml:space="preserve">vwarpauvnadtd CPU </t>
  </si>
  <si>
    <t xml:space="preserve">vwarpauvnadtd RAM </t>
  </si>
  <si>
    <t xml:space="preserve">vwarpauvnadtd Swap </t>
  </si>
  <si>
    <t xml:space="preserve">vwarpauvnadtd OS File Systems </t>
  </si>
  <si>
    <t xml:space="preserve">vwarpauvnadtd IO Wait </t>
  </si>
  <si>
    <t xml:space="preserve">vwarpauvnadtd So CPU </t>
  </si>
  <si>
    <t xml:space="preserve">vwarpauvnadtd So Disk </t>
  </si>
  <si>
    <t xml:space="preserve">vwarpauvnadtd So IO_WAIT </t>
  </si>
  <si>
    <t xml:space="preserve">vwarpauvnadtd So RAM </t>
  </si>
  <si>
    <t xml:space="preserve">vwarpauvnadtd So Swap </t>
  </si>
  <si>
    <t>vwsapaudesawkf So samba_nmbd</t>
  </si>
  <si>
    <t>vwsapaudesawkf So samba_smbd</t>
  </si>
  <si>
    <t>vwsapaudesawkf So samba_winbindd</t>
  </si>
  <si>
    <t xml:space="preserve">workflow03 So CPU </t>
  </si>
  <si>
    <t xml:space="preserve">workflow03 So Disk fs </t>
  </si>
  <si>
    <t xml:space="preserve">workflow03 Ping </t>
  </si>
  <si>
    <t xml:space="preserve">workflow03 So RAM </t>
  </si>
  <si>
    <t xml:space="preserve">workflow03 So Swap </t>
  </si>
  <si>
    <t xml:space="preserve">PAC5A Ping </t>
  </si>
  <si>
    <t xml:space="preserve">PAC5B Ping </t>
  </si>
  <si>
    <t xml:space="preserve">PAC5C Ping </t>
  </si>
  <si>
    <t xml:space="preserve">VWARBASUCATIA001 Itp Disk fs </t>
  </si>
  <si>
    <t xml:space="preserve">VWARBASUCATIA001 So CPU </t>
  </si>
  <si>
    <t xml:space="preserve">VWARBASUCATIA001 So Disk fs </t>
  </si>
  <si>
    <t xml:space="preserve">VWARBASUCATIA001 Ping </t>
  </si>
  <si>
    <t xml:space="preserve">VWARBASUCATIA001 So RAM </t>
  </si>
  <si>
    <t xml:space="preserve">VWARBASUCATIA001 So Swap </t>
  </si>
  <si>
    <t xml:space="preserve">vwsapaudesawkf So CPU </t>
  </si>
  <si>
    <t xml:space="preserve">vwsapaudesawkf So Disk fs </t>
  </si>
  <si>
    <t xml:space="preserve">vwsapaudesawkf Ping </t>
  </si>
  <si>
    <t xml:space="preserve">vwsapaudesawkf So RAM </t>
  </si>
  <si>
    <t xml:space="preserve">vwsapaudesawkf So Swap </t>
  </si>
  <si>
    <t xml:space="preserve">VWSAPAUPREFIS01 Ping </t>
  </si>
  <si>
    <t xml:space="preserve">keys Ping </t>
  </si>
  <si>
    <t xml:space="preserve">l59fis31p Ping </t>
  </si>
  <si>
    <t xml:space="preserve">l59fis33p Ping </t>
  </si>
  <si>
    <t xml:space="preserve">l59fis34p Ping </t>
  </si>
  <si>
    <t xml:space="preserve">l59fis35p Ping </t>
  </si>
  <si>
    <t xml:space="preserve">l59fis36p Ping </t>
  </si>
  <si>
    <t xml:space="preserve">l59fis37p Ping </t>
  </si>
  <si>
    <t xml:space="preserve">l59fis38p Ping </t>
  </si>
  <si>
    <t xml:space="preserve">l59fis39 Ping </t>
  </si>
  <si>
    <t xml:space="preserve">l59fis3a Ping </t>
  </si>
  <si>
    <t xml:space="preserve">l59fis41p Ping </t>
  </si>
  <si>
    <t xml:space="preserve">l59fis43p Ping </t>
  </si>
  <si>
    <t xml:space="preserve">l59fis44p Ping </t>
  </si>
  <si>
    <t xml:space="preserve">l59fis45p Ping </t>
  </si>
  <si>
    <t xml:space="preserve">l59fis46p Ping </t>
  </si>
  <si>
    <t xml:space="preserve">l59fis47p Ping </t>
  </si>
  <si>
    <t xml:space="preserve">l59fis48p Ping </t>
  </si>
  <si>
    <t xml:space="preserve">l59fis49p Ping </t>
  </si>
  <si>
    <t xml:space="preserve">l59fis4a Ping </t>
  </si>
  <si>
    <t xml:space="preserve">l59hmc1 Ping </t>
  </si>
  <si>
    <t xml:space="preserve">l59hmc2 Ping </t>
  </si>
  <si>
    <t xml:space="preserve">ms2 So Backup </t>
  </si>
  <si>
    <t xml:space="preserve">ms2 So CPU </t>
  </si>
  <si>
    <t xml:space="preserve">ms2 So Disk </t>
  </si>
  <si>
    <t xml:space="preserve">ms2 Ping </t>
  </si>
  <si>
    <t xml:space="preserve">ms2 So RAM </t>
  </si>
  <si>
    <t xml:space="preserve">ms2 So Swap </t>
  </si>
  <si>
    <t xml:space="preserve">nagiosprod So CPU </t>
  </si>
  <si>
    <t xml:space="preserve">nagiosprod So Disk </t>
  </si>
  <si>
    <t xml:space="preserve">nagiosprod Ping </t>
  </si>
  <si>
    <t xml:space="preserve">nagiosprod So RAM </t>
  </si>
  <si>
    <t xml:space="preserve">nagiosprod So Swap </t>
  </si>
  <si>
    <t xml:space="preserve">SQUID-ADSL Ping </t>
  </si>
  <si>
    <t xml:space="preserve">vhdrp So CPU </t>
  </si>
  <si>
    <t xml:space="preserve">vhdrp So Disk fs </t>
  </si>
  <si>
    <t xml:space="preserve">vhdrp Ping </t>
  </si>
  <si>
    <t xml:space="preserve">vhdrp So RAM </t>
  </si>
  <si>
    <t xml:space="preserve">vhdrp So Swap </t>
  </si>
  <si>
    <t xml:space="preserve">vhprod So CPU </t>
  </si>
  <si>
    <t xml:space="preserve">vhprod So Disk fs </t>
  </si>
  <si>
    <t xml:space="preserve">vhprod Ping </t>
  </si>
  <si>
    <t xml:space="preserve">vhprod So RAM </t>
  </si>
  <si>
    <t xml:space="preserve">vhprod So Swap </t>
  </si>
  <si>
    <t xml:space="preserve">vwarcouvnets1 So Port nessusd 8834 </t>
  </si>
  <si>
    <t xml:space="preserve">vwarcouvnets1 So nessusd Process </t>
  </si>
  <si>
    <t xml:space="preserve">vwarcouvnets1 So CPU </t>
  </si>
  <si>
    <t xml:space="preserve">vwarcouvnets1 So Disk </t>
  </si>
  <si>
    <t xml:space="preserve">vwarcouvnets1 Ping </t>
  </si>
  <si>
    <t xml:space="preserve">vwarcouvnets1 So RAM </t>
  </si>
  <si>
    <t xml:space="preserve">vwarcouvnets1 So Swap </t>
  </si>
  <si>
    <t xml:space="preserve">VWARPAUSHMC01 Ping </t>
  </si>
  <si>
    <t xml:space="preserve">vwarpauvcatpa So CPU </t>
  </si>
  <si>
    <t xml:space="preserve">vwarpauvcatpa So Disk </t>
  </si>
  <si>
    <t xml:space="preserve">vwarpauvcatpa Ping </t>
  </si>
  <si>
    <t xml:space="preserve">vwarpauvcatpa So RAM </t>
  </si>
  <si>
    <t xml:space="preserve">vwarpauvcatpa So Swap </t>
  </si>
  <si>
    <t xml:space="preserve">vwarpauvnadpd So CPU </t>
  </si>
  <si>
    <t xml:space="preserve">vwarpauvnadpd So Disk </t>
  </si>
  <si>
    <t xml:space="preserve">vwarpauvnadpd So IO_WAIT </t>
  </si>
  <si>
    <t xml:space="preserve">vwarpauvnadpd So Ping </t>
  </si>
  <si>
    <t xml:space="preserve">vwarpauvnadpd So RAM </t>
  </si>
  <si>
    <t xml:space="preserve">vwarpauvnadpd So Swap </t>
  </si>
  <si>
    <t xml:space="preserve">vwarpauvnetf1 So CPU </t>
  </si>
  <si>
    <t xml:space="preserve">vwarpauvnetf1 So Disk </t>
  </si>
  <si>
    <t xml:space="preserve">vwarpauvnetf1 Ping </t>
  </si>
  <si>
    <t xml:space="preserve">vwarpauvnetf1 So RAM </t>
  </si>
  <si>
    <t xml:space="preserve">vwarpauvnetf1 So Swap </t>
  </si>
  <si>
    <t xml:space="preserve">vwarpauvnets1 Netsec Nessus Port 8834 </t>
  </si>
  <si>
    <t xml:space="preserve">vwarpauvnets1 So CPU </t>
  </si>
  <si>
    <t xml:space="preserve">vwarpauvnets1 So Disk </t>
  </si>
  <si>
    <t xml:space="preserve">vwarpauvnets1 Ping </t>
  </si>
  <si>
    <t xml:space="preserve">vwarpauvnets1 So RAM </t>
  </si>
  <si>
    <t xml:space="preserve">vwarpauvnets1 So Swap </t>
  </si>
  <si>
    <t xml:space="preserve">vwarpauvrad01 So CPU </t>
  </si>
  <si>
    <t xml:space="preserve">vwarpauvrad01 So Disk </t>
  </si>
  <si>
    <t xml:space="preserve">vwarpauvrad01 Ping </t>
  </si>
  <si>
    <t xml:space="preserve">vwarpauvrad01 So RAM </t>
  </si>
  <si>
    <t xml:space="preserve">vwarpauvrad01 So Swap </t>
  </si>
  <si>
    <t xml:space="preserve">vwarpauvsap01 So CPU </t>
  </si>
  <si>
    <t xml:space="preserve">vwarpauvsap01 So Disk fs </t>
  </si>
  <si>
    <t xml:space="preserve">vwarpauvsap01 Ping </t>
  </si>
  <si>
    <t xml:space="preserve">vwarpauvsap01 So RAM </t>
  </si>
  <si>
    <t xml:space="preserve">vwarpauvsap01 So Swap </t>
  </si>
  <si>
    <t xml:space="preserve">vwarpauvsftp1 Ping </t>
  </si>
  <si>
    <t xml:space="preserve">vwarpauvsysl1 So CPU </t>
  </si>
  <si>
    <t xml:space="preserve">vwarpauvsysl1 So Disk </t>
  </si>
  <si>
    <t xml:space="preserve">vwarpauvsysl1 Ping </t>
  </si>
  <si>
    <t xml:space="preserve">vwarpauvsysl1 So RAM </t>
  </si>
  <si>
    <t xml:space="preserve">vwarpauvsysl1 So Swap </t>
  </si>
  <si>
    <t xml:space="preserve">vwarpauvvhpr1 So CPU </t>
  </si>
  <si>
    <t xml:space="preserve">vwarpauvvhpr1 So Disk fs </t>
  </si>
  <si>
    <t xml:space="preserve">vwarpauvvhpr1 Ping </t>
  </si>
  <si>
    <t xml:space="preserve">vwarpauvvhpr1 So RAM </t>
  </si>
  <si>
    <t xml:space="preserve">vwarpauvvhpr1 So Swap </t>
  </si>
  <si>
    <t xml:space="preserve">vwarpauvvios1 So CPU </t>
  </si>
  <si>
    <t xml:space="preserve">vwarpauvvios1 So Disk </t>
  </si>
  <si>
    <t xml:space="preserve">vwarpauvvios1 Ping </t>
  </si>
  <si>
    <t xml:space="preserve">vwarpauvvios1 So RAM </t>
  </si>
  <si>
    <t xml:space="preserve">vwarpauvvios1 So Swap </t>
  </si>
  <si>
    <t xml:space="preserve">vwarpauvvios2 So CPU </t>
  </si>
  <si>
    <t xml:space="preserve">vwarpauvvios2 So Disk </t>
  </si>
  <si>
    <t xml:space="preserve">vwarpauvvios2 Ping </t>
  </si>
  <si>
    <t xml:space="preserve">vwarpauvvios2 So RAM </t>
  </si>
  <si>
    <t xml:space="preserve">vwarpauvvios2 So Swap </t>
  </si>
  <si>
    <t xml:space="preserve">vwsapauprodwkf So CPU </t>
  </si>
  <si>
    <t xml:space="preserve">vwsapauprodwkf Ping </t>
  </si>
  <si>
    <t xml:space="preserve">vwsapauprodwkf So RAM </t>
  </si>
  <si>
    <t xml:space="preserve">vwsapauprodwkf So Swap </t>
  </si>
  <si>
    <t xml:space="preserve">vwsapauprodwkf So samba_nmbd </t>
  </si>
  <si>
    <t xml:space="preserve">vwsapauprodwkf So samba_smbd </t>
  </si>
  <si>
    <t xml:space="preserve">vwsapauprodwkf So samba_winbindd </t>
  </si>
  <si>
    <t xml:space="preserve">workflow01 So Backup </t>
  </si>
  <si>
    <t xml:space="preserve">workflow01 So CPU </t>
  </si>
  <si>
    <t xml:space="preserve">workflow01 So Disk fs </t>
  </si>
  <si>
    <t xml:space="preserve">workflow01 Ping </t>
  </si>
  <si>
    <t xml:space="preserve">workflow01 So RAM </t>
  </si>
  <si>
    <t xml:space="preserve">workflow01 So Swap </t>
  </si>
  <si>
    <t xml:space="preserve">workflow02 So Backup </t>
  </si>
  <si>
    <t xml:space="preserve">workflow02 So CPU </t>
  </si>
  <si>
    <t xml:space="preserve">workflow02 So Disk fs </t>
  </si>
  <si>
    <t xml:space="preserve">workflow02 Ping </t>
  </si>
  <si>
    <t xml:space="preserve">workflow02 So RAM </t>
  </si>
  <si>
    <t xml:space="preserve">workflow02 So Swap </t>
  </si>
  <si>
    <t xml:space="preserve">l59fis32p Ping </t>
  </si>
  <si>
    <t xml:space="preserve">l59fis42p Ping </t>
  </si>
  <si>
    <t xml:space="preserve">vwarpausdhc01 So CPU </t>
  </si>
  <si>
    <t xml:space="preserve">vwarpausdhc01 So Disk </t>
  </si>
  <si>
    <t xml:space="preserve">vwarpausdhc01 Ping </t>
  </si>
  <si>
    <t xml:space="preserve">vwarpausdhc01 So RAM </t>
  </si>
  <si>
    <t xml:space="preserve">vwarpausdhc01 So Swap </t>
  </si>
  <si>
    <t xml:space="preserve">10.133.10.111 STO_VWARCODDLDR00111 SP A </t>
  </si>
  <si>
    <t xml:space="preserve">10.133.10.111 STO_VWARCODDLDR00111 SP B </t>
  </si>
  <si>
    <t xml:space="preserve">10.133.30.115 SWS_VWARCOZCMDR03115 Ping IP 10.133.30.115 </t>
  </si>
  <si>
    <t xml:space="preserve">10.133.30.116 SWS_VWARCOZCMDR03116 Ping IP 10.133.30.116 </t>
  </si>
  <si>
    <t xml:space="preserve">10.133.80.104 STO_VWARPADDLDR205104 Ping IP 10.133.80.104 </t>
  </si>
  <si>
    <t xml:space="preserve">10.133.80.104 STO_VWARPADDLDR205104 Ping IP 10.133.80.105 </t>
  </si>
  <si>
    <t xml:space="preserve">10.133.80.123 STO_VWARPADDLDR110123 Ping IP 10.133.80.124 </t>
  </si>
  <si>
    <t xml:space="preserve">10.133.80.123 STO_VWARPADDLDR110123 Ping IP 10.133.80.125 </t>
  </si>
  <si>
    <t xml:space="preserve">10.133.80.126 SWS_VWARPAZCPR407126 Ping </t>
  </si>
  <si>
    <t xml:space="preserve">10.133.80.127 SWS_VWARPAZCPR407127 Ping </t>
  </si>
  <si>
    <t xml:space="preserve">10.133.80.130 STO_VWARPADDLDR409130 Disks </t>
  </si>
  <si>
    <t xml:space="preserve">10.133.80.130 STO_VWARPADDLDR409130 Ping IP 10.133.80.130 </t>
  </si>
  <si>
    <t xml:space="preserve">10.133.80.130 STO_VWARPADDLDR409130 Ping IP 10.133.80.131 </t>
  </si>
  <si>
    <t xml:space="preserve">10.133.80.150 SWS_VWARPAZCPR901150 Ping </t>
  </si>
  <si>
    <t xml:space="preserve">10.133.80.150 SWS_VWARPAZCPR901150 Ping IP 10.133.80.150 </t>
  </si>
  <si>
    <t xml:space="preserve">10.133.80.151 SWS_VWARPAZCPR901151 Ping </t>
  </si>
  <si>
    <t xml:space="preserve">10.133.80.151 SWS_VWARPAZCPR901151 Ping IP 10.133.80.151 </t>
  </si>
  <si>
    <t xml:space="preserve">10.133.80.20 STO_VWARPADDLDR102020 Ping IP 10.133.80.21 </t>
  </si>
  <si>
    <t xml:space="preserve">10.133.80.228 STO_VWARPADDLDR202228 Disks </t>
  </si>
  <si>
    <t xml:space="preserve">10.133.80.228 STO_VWARPADDLDR202228 Ping IP 10.133.80.230 </t>
  </si>
  <si>
    <t xml:space="preserve">10.133.80.228 STO_VWARPADDLDR202228 Ping IP 10.133.80.231 </t>
  </si>
  <si>
    <t xml:space="preserve">10.133.80.228 STO_VWARPADDLDR202228 SP A </t>
  </si>
  <si>
    <t xml:space="preserve">10.133.80.228 STO_VWARPADDLDR202228 SP B </t>
  </si>
  <si>
    <t xml:space="preserve">10.133.80.23 STO_VWARPADDLDR405023 Array </t>
  </si>
  <si>
    <t xml:space="preserve">10.133.80.23 STO_VWARPADDLDR405023 Battery </t>
  </si>
  <si>
    <t xml:space="preserve">10.133.80.23 STO_VWARPADDLDR405023 Drive </t>
  </si>
  <si>
    <t xml:space="preserve">10.133.80.23 STO_VWARPADDLDR405023 Enclosure </t>
  </si>
  <si>
    <t xml:space="preserve">10.133.80.23 STO_VWARPADDLDR405023 Enclosure Canister </t>
  </si>
  <si>
    <t xml:space="preserve">10.133.80.23 STO_VWARPADDLDR405023 Enclosure PSU </t>
  </si>
  <si>
    <t xml:space="preserve">10.133.80.23 STO_VWARPADDLDR405023 Lun Online </t>
  </si>
  <si>
    <t xml:space="preserve">10.133.80.23 STO_VWARPADDLDR405023 Ping IP 10.133.80.24 </t>
  </si>
  <si>
    <t xml:space="preserve">10.133.80.23 STO_VWARPADDLDR405023 Ping IP 10.133.80.25 </t>
  </si>
  <si>
    <t xml:space="preserve">10.133.80.234 STO_VWARPADDLDR407234 Ping IP 10.133.80.234 </t>
  </si>
  <si>
    <t xml:space="preserve">10.133.80.234 STO_VWARPADDLDR407234 Ping IP 10.133.80.235 </t>
  </si>
  <si>
    <t xml:space="preserve">10.133.80.234 STO_VWARPADDLDR407234 Ping IP 10.133.80.236 </t>
  </si>
  <si>
    <t xml:space="preserve">10.133.80.244 SWS_VWAPAZCPR902244 Ping IP 10.133.80.244 </t>
  </si>
  <si>
    <t xml:space="preserve">10.133.80.245 SWS_VWAPAZCPR902245 Ping IP 10.133.80.245 </t>
  </si>
  <si>
    <t xml:space="preserve">10.133.80.246 STO_VWARPADDLDR302246 Ping IP 10.133.80.246 </t>
  </si>
  <si>
    <t xml:space="preserve">10.133.80.246 STO_VWARPADDLDR302246 Ping IP 10.133.80.247 </t>
  </si>
  <si>
    <t xml:space="preserve">10.133.80.44 STO_VWARPADDLDR210044 Disks </t>
  </si>
  <si>
    <t xml:space="preserve">10.133.80.44 STO_VWARPADDLDR210044 Ping IP 10.133.80.44 </t>
  </si>
  <si>
    <t xml:space="preserve">10.133.80.44 STO_VWARPADDLDR210044 Ping IP 10.133.80.45 </t>
  </si>
  <si>
    <t xml:space="preserve">10.133.80.44 STO_VWARPADDLDR210044 SP A </t>
  </si>
  <si>
    <t xml:space="preserve">10.133.80.44 STO_VWARPADDLDR210044 SP B </t>
  </si>
  <si>
    <t xml:space="preserve"> vwarpauvsysl1 Check logs firewall critical </t>
  </si>
  <si>
    <t xml:space="preserve"> vwarpauvsysl1 Netsec - Service filtro-compliance.pl </t>
  </si>
  <si>
    <t xml:space="preserve"> vwarpauvsysl1 Netsec - Service filtro-externos.pl </t>
  </si>
  <si>
    <t xml:space="preserve">NOTIFICACION NAGIOS SWITCH - </t>
  </si>
  <si>
    <t xml:space="preserve">NOTIFICACION NAGIOS TIMEKEEPING - </t>
  </si>
  <si>
    <t xml:space="preserve">NOTIFICACION NAGIOS MOLINETE - </t>
  </si>
  <si>
    <t xml:space="preserve">NOTIFICACIÓN NAGIOS DE DISPOSITIVO ISE - </t>
  </si>
  <si>
    <t xml:space="preserve">NOTIFICACION NAGIOS ROUTER - </t>
  </si>
  <si>
    <t xml:space="preserve">NOTIFICACION NAGIOS HIRSCHMAN - </t>
  </si>
  <si>
    <t xml:space="preserve">NOTIFICACION NAGIOS PBX - </t>
  </si>
  <si>
    <t xml:space="preserve">NOTIFICACION NAGIOS ACCESS POINT - </t>
  </si>
  <si>
    <t xml:space="preserve">NOTIFICACION NAGIOS SERVICIO INTERNACIONAL - </t>
  </si>
  <si>
    <t xml:space="preserve">NOTIFICACIÓN NAGIOS DE FIREWALL - </t>
  </si>
  <si>
    <t xml:space="preserve">NOTIFICACION NAGIOS SERVICIO - </t>
  </si>
  <si>
    <t xml:space="preserve">NOTIFICACION NAGIOS SALIDA INTERNET - </t>
  </si>
  <si>
    <t xml:space="preserve">NOTIFICACION NAGIOS AMBIENTE DATACENTER WLC - </t>
  </si>
  <si>
    <t xml:space="preserve">NOTIFICACION NAGIOS PRIME - </t>
  </si>
  <si>
    <t xml:space="preserve">Afectacion en el Core MDR Pacheco vwarbazuups001 Ping IP 10.133.13.21 </t>
  </si>
  <si>
    <t xml:space="preserve">Afectacion en el Core MDR Pacheco vwarbazuups001 Ups Status </t>
  </si>
  <si>
    <t xml:space="preserve">Afectacion en el Core MDR Pacheco vwarbazuups002 Ping IP 10.133.13.22 </t>
  </si>
  <si>
    <t xml:space="preserve">Afectacion en el Core MDR Pacheco vwarbazuups002 Ups Status </t>
  </si>
  <si>
    <t xml:space="preserve">vwarbazuups101 Ups Status </t>
  </si>
  <si>
    <t xml:space="preserve">Afectacion en Rack de planta Pacheco vwarbazuups101 Ping IP 10.133.96.21 </t>
  </si>
  <si>
    <t xml:space="preserve">vwarbazuups102 Ups Status </t>
  </si>
  <si>
    <t xml:space="preserve">Afectacion en Rack de planta Pacheco vwarbazuups102 Ping IP 10.133.96.22 </t>
  </si>
  <si>
    <t xml:space="preserve">vwarbazuups104 Ups Status </t>
  </si>
  <si>
    <t xml:space="preserve">Afectacion en Rack de planta Pacheco vwarbazuups104 Ping IP 10.133.96.24 </t>
  </si>
  <si>
    <t xml:space="preserve">vwarbazuups105 Ups Status </t>
  </si>
  <si>
    <t xml:space="preserve">Afectacion en Rack de planta Pacheco vwarbazuups105 Ping IP 10.133.96.25 </t>
  </si>
  <si>
    <t xml:space="preserve">vwarbazuups106 Ups Status </t>
  </si>
  <si>
    <t xml:space="preserve">Afectacion en Rack de planta Pacheco vwarbazuups106 Ping IP 10.133.50.19 </t>
  </si>
  <si>
    <t xml:space="preserve">vwarbazuups202 Ups Status </t>
  </si>
  <si>
    <t xml:space="preserve">Afectacion en Rack de planta Pacheco vwarbazuups202 Ping IP 10.133.112.21 </t>
  </si>
  <si>
    <t xml:space="preserve">vwarbazuups203 Ups Status </t>
  </si>
  <si>
    <t xml:space="preserve">Afectacion en Rack de planta Pacheco vwarbazuups203 Ping IP 10.133.112.22 </t>
  </si>
  <si>
    <t xml:space="preserve">vwarbazuups204 Ups Status </t>
  </si>
  <si>
    <t xml:space="preserve">Afectacion en Rack de planta Pacheco vwarbazuups204 Ping IP 10.133.114.21 </t>
  </si>
  <si>
    <t xml:space="preserve">Afectacion en Rack de planta Pacheco vwarbazuups205 Ping IP 10.133.114.22 </t>
  </si>
  <si>
    <t xml:space="preserve">Afectacion en Rack de planta Pacheco vwarbazuups205 Ups Status </t>
  </si>
  <si>
    <t xml:space="preserve">Afectacion en Rack de planta Pacheco vwarbazuups206 Ping IP 10.133.114.23 </t>
  </si>
  <si>
    <t xml:space="preserve">Afectacion en Rack de planta Pacheco vwarbazuups206 Ups Status </t>
  </si>
  <si>
    <t xml:space="preserve">Afectacion en Rack de planta Pacheco vwarbazuups207 Ping IP 10.133.112.23 </t>
  </si>
  <si>
    <t xml:space="preserve">Afectacion en Rack de planta Pacheco vwarbazuups207 Ups Status </t>
  </si>
  <si>
    <t xml:space="preserve">vwarbazuups301 Ups Status </t>
  </si>
  <si>
    <t xml:space="preserve">Afectacion en Rack de planta Pacheco vwarbazuups301 Ping IP 10.133.90.22 </t>
  </si>
  <si>
    <t xml:space="preserve">vwarbazuups302 Ups Status </t>
  </si>
  <si>
    <t xml:space="preserve">Afectacion en Rack de planta Pacheco vwarbazuups302 Ping IP 10.133.88.21 </t>
  </si>
  <si>
    <t xml:space="preserve">vwarbazuups303 Ups Status </t>
  </si>
  <si>
    <t xml:space="preserve">Afectacion en Rack de planta Pacheco vwarbazuups303 Ping IP 10.133.88.22 </t>
  </si>
  <si>
    <t xml:space="preserve">vwarbazuups304 Ups Status </t>
  </si>
  <si>
    <t xml:space="preserve">Afectacion en Rack de planta Pacheco vwarbazuups304 Ping IP 10.133.88.23 </t>
  </si>
  <si>
    <t xml:space="preserve">vwarbazuups305 Ups Status </t>
  </si>
  <si>
    <t xml:space="preserve">Afectacion en Rack de planta Pacheco vwarbazuups305 Ping IP 10.133.88.24 </t>
  </si>
  <si>
    <t xml:space="preserve">vwarbazuups306 Ups Status </t>
  </si>
  <si>
    <t xml:space="preserve">Afectacion en Rack de planta Pacheco vwarbazuups306 Ping IP 10.133.88.25 </t>
  </si>
  <si>
    <t xml:space="preserve">vwarbazuups308 Ups Status </t>
  </si>
  <si>
    <t xml:space="preserve">Afectacion en Rack de planta Pacheco vwarbazuups308 Ping IP 10.133.90.21 </t>
  </si>
  <si>
    <t xml:space="preserve">vwarbazuups309 Ups Status </t>
  </si>
  <si>
    <t xml:space="preserve">Afectacion en Rack de planta Pacheco vwarbazuups309 Ping IP 10.133.90.23 </t>
  </si>
  <si>
    <t xml:space="preserve">vwarbazuups310 Ups Status </t>
  </si>
  <si>
    <t xml:space="preserve">Afectacion en Rack de planta Pacheco vwarbazuups310 Ping IP 10.133.76.35 </t>
  </si>
  <si>
    <t xml:space="preserve">vwarbazuups311 Ups Status </t>
  </si>
  <si>
    <t xml:space="preserve">Afectacion en Rack de planta Pacheco vwarbazuups311 Ping IP 10.133.98.24 </t>
  </si>
  <si>
    <t xml:space="preserve">vwarbazuups501 Ups Status </t>
  </si>
  <si>
    <t xml:space="preserve">Afectacion en Rack de planta Pacheco vwarbazuups501 Ping IP 10.133.70.21 </t>
  </si>
  <si>
    <t xml:space="preserve">vwarbazuups502 Ups Status </t>
  </si>
  <si>
    <t xml:space="preserve">Afectacion en Rack de planta Pacheco vwarbazuups502 Ping IP 10.133.70.22 </t>
  </si>
  <si>
    <t xml:space="preserve">vwarbazuups503 Ups Status </t>
  </si>
  <si>
    <t xml:space="preserve">Afectacion en Rack de planta Pacheco vwarbazuups503 Ping IP 10.133.70.23 </t>
  </si>
  <si>
    <t xml:space="preserve">vwarbazuups504 Ups Status </t>
  </si>
  <si>
    <t xml:space="preserve">Afectacion en Rack de planta Pacheco vwarbazuups504 Ping IP 10.133.70.24 </t>
  </si>
  <si>
    <t xml:space="preserve">  vwarbazuups506 00. Ping </t>
  </si>
  <si>
    <t xml:space="preserve">  vwarbazuups506 01. On Battery </t>
  </si>
  <si>
    <t xml:space="preserve">  vwarbazuups506 02. Battery Remaining Time </t>
  </si>
  <si>
    <t xml:space="preserve">  vwarbazuups506 03. Battery Level </t>
  </si>
  <si>
    <t xml:space="preserve">  vwarbazuups506 04. Battery Fault </t>
  </si>
  <si>
    <t xml:space="preserve">  vwarbazuups506 05. Battery Replacement </t>
  </si>
  <si>
    <t xml:space="preserve">vwarbazuups507 Ups Status </t>
  </si>
  <si>
    <t xml:space="preserve">Afectacion en Rack de planta Pacheco vwarbazuups507 Ping IP 10.133.70.27 </t>
  </si>
  <si>
    <t xml:space="preserve">vwarbazuups508 Ups Status </t>
  </si>
  <si>
    <t xml:space="preserve">AFECTACION SOBRE EL CORE DE SALA DE TECNOLOGIA CKD VWARBAZUUPS601 00. Ping </t>
  </si>
  <si>
    <t xml:space="preserve">vwarcozuups102 Ups Status </t>
  </si>
  <si>
    <t xml:space="preserve">vwarcozuups201 Ups Status </t>
  </si>
  <si>
    <t xml:space="preserve">vwarcozuups202 Ups Status </t>
  </si>
  <si>
    <t xml:space="preserve">vwarcozuups203 Ups Status </t>
  </si>
  <si>
    <t xml:space="preserve">vwarcozuups204 Ups Status </t>
  </si>
  <si>
    <t xml:space="preserve">vwarcozuups301 Ups Status </t>
  </si>
  <si>
    <t xml:space="preserve">vwarcozuups302 Ups Status </t>
  </si>
  <si>
    <t xml:space="preserve">vwarcozuups303 Ups Status </t>
  </si>
  <si>
    <t xml:space="preserve">vwarcozuups304 Ups Status </t>
  </si>
  <si>
    <t xml:space="preserve">vwarcozuups305 Ups Status </t>
  </si>
  <si>
    <t xml:space="preserve">vwarcozuups306 Ups Status </t>
  </si>
  <si>
    <t xml:space="preserve">vwarcozuups307 Ups Status </t>
  </si>
  <si>
    <t xml:space="preserve">vwarcozuups308 Ups Status </t>
  </si>
  <si>
    <t xml:space="preserve">vwarcozuups401 Ups Status </t>
  </si>
  <si>
    <t xml:space="preserve"> vwarptcups01 Ping IP 10.133.123.176 </t>
  </si>
  <si>
    <t xml:space="preserve"> vwarptcups01 Ups Status </t>
  </si>
  <si>
    <t xml:space="preserve">AFECTACION SOBRE EL CORE DE SALA DE TECNOLOGIA C1 CORDOBA VWARCOZUPS0001 00. Ping </t>
  </si>
  <si>
    <t xml:space="preserve">AFECTACION SOBRE EL CORE DE SALA DE TECNOLOGIA C1 CORDOBA VWARCOZUPS0002 00. Ping </t>
  </si>
  <si>
    <t xml:space="preserve">AFECTACION SOBRE EL CORE DE SALA DE TECNOLOGIA C1 CORDOBA VWARCOZUPS0002 01. On Battery </t>
  </si>
  <si>
    <t xml:space="preserve">AFECTACION SOBRE EL CORE DE SALA DE TECNOLOGIA C1 CORDOBA VWARCOZUPS0002 02. Battery Remaining Time </t>
  </si>
  <si>
    <t xml:space="preserve">AFECTACION SOBRE EL CORE DE SALA DE TECNOLOGIA C2 CORDOBA VWARCOZUUPS0103 00. Ping </t>
  </si>
  <si>
    <t xml:space="preserve">AFECTACION SOBRE EL CORE DE SALA DE TECNOLOGIA C2 CORDOBA VWARCOZUUPS0103 01. On Battery </t>
  </si>
  <si>
    <t xml:space="preserve">AFECTACION SOBRE EL CORE DE SALA DE TECNOLOGIA C2 CORDOBA VWARCOZUUPS0103 02. Battery Remaining Time </t>
  </si>
  <si>
    <t xml:space="preserve">AFECTACION SOBRE EL CORE DE SALA DE TECNOLOGIA C2 CORDOBA VWARCOZUUPS0103 03. Battery Level </t>
  </si>
  <si>
    <t xml:space="preserve">AFECTACION SOBRE EL CORE DE SALA DE TECNOLOGIA C2 CORDOBA VWARCOZUUPS0103 04. Battery Fault </t>
  </si>
  <si>
    <t xml:space="preserve">AFECTACION SOBRE EL CORE DE SALA DE TECNOLOGIA C2 CORDOBA VWARCOZUUPS0103 05. Battery Replacement </t>
  </si>
  <si>
    <t xml:space="preserve">AFECTACION SOBRE EL CORE DE SALA DE TECNOLOGIA C2 CORDOBA VWARCOZUUPS0104 00. Ping </t>
  </si>
  <si>
    <t xml:space="preserve">AFECTACION SOBRE EL CORE DE SALA DE TECNOLOGIA C2 CORDOBA VWARCOZUUPS0104 01. On Battery </t>
  </si>
  <si>
    <t xml:space="preserve">AFECTACION SOBRE EL CORE DE SALA DE TECNOLOGIA C2 CORDOBA VWARCOZUUPS0104 02. Battery Remaining Time </t>
  </si>
  <si>
    <t xml:space="preserve">AFECTACION SOBRE EL CORE DE SALA DE TECNOLOGIA C2 CORDOBA VWARCOZUUPS0104 03. Battery Level </t>
  </si>
  <si>
    <t xml:space="preserve">AFECTACION SOBRE EL CORE DE SALA DE TECNOLOGIA C2 CORDOBA VWARCOZUUPS0104 04. Battery Fault </t>
  </si>
  <si>
    <t xml:space="preserve">AFECTACION SOBRE EL CORE DE SALA DE TECNOLOGIA C2 CORDOBA VWARCOZUUPS0104 05. Battery Replacement </t>
  </si>
  <si>
    <t xml:space="preserve"> VWARCOZPDU0104 C2-Rack1/2-Right Side </t>
  </si>
  <si>
    <t xml:space="preserve"> VWARCOZPDU0105 C2-Rack1/3-Left Side </t>
  </si>
  <si>
    <t xml:space="preserve">VWARCOZPDU0106 ePDU: C2-Rack1/3-Right Side </t>
  </si>
  <si>
    <t xml:space="preserve"> VWARCOZPDU0107 C2-Rack1/4-Left Side </t>
  </si>
  <si>
    <t xml:space="preserve"> VWARCOZPDU0108 C2-Rack1/4-Right Side </t>
  </si>
  <si>
    <t xml:space="preserve"> VWARCOZPDU0111 C2-Rack2/1-Left Side </t>
  </si>
  <si>
    <t xml:space="preserve"> VWARCOZPDU0112 C2-Rack2/1-Right Side </t>
  </si>
  <si>
    <t xml:space="preserve"> VWARCOZPDU0113 C2-Rack2/2-Left Side </t>
  </si>
  <si>
    <t xml:space="preserve"> VWARCOZPDU0114 C2-Rack2/2-Right Side </t>
  </si>
  <si>
    <t xml:space="preserve"> VWARCOZPDU0115 C2-Rack2/3-Left Side </t>
  </si>
  <si>
    <t xml:space="preserve"> VWARCOZPDU0116 C2-Rack2/3-Right Side </t>
  </si>
  <si>
    <t xml:space="preserve"> VWARCOZPDU0117 C2-Rack2/4-Left Side </t>
  </si>
  <si>
    <t xml:space="preserve"> VWARCOZPDU0118 C2-Rack2/4-Right Side </t>
  </si>
  <si>
    <t xml:space="preserve"> VWARCOZPDU0119 C2-Rack3/1-Left Side </t>
  </si>
  <si>
    <t xml:space="preserve"> VWARCOZPDU0120 C2-Rack3/1-Right Side </t>
  </si>
  <si>
    <t xml:space="preserve"> VWARCOZPDU0121 C2-Rack3/2-Left Side </t>
  </si>
  <si>
    <t xml:space="preserve"> VWARCOZPDU0122 C2-Rack3/2-Right Side </t>
  </si>
  <si>
    <t xml:space="preserve"> VWARCOZPDU0123 C2-Rack3/3-Left Side </t>
  </si>
  <si>
    <t xml:space="preserve"> VWARCOZPDU0124 C2-Rack3/3-Right Side </t>
  </si>
  <si>
    <t xml:space="preserve"> VWARCOZPDU0125 C2-Rack3/4-Left Side </t>
  </si>
  <si>
    <t xml:space="preserve"> VWARCOZPDU0126 C2-Rack3/4-Right Side </t>
  </si>
  <si>
    <t xml:space="preserve">Afectacion en Rack de planta Cordoba vwarcozuups102 Ping IP 10.133.145.16 </t>
  </si>
  <si>
    <t xml:space="preserve">Afectacion en Rack de planta Cordoba vwarcozuups105 Ping IP 10.133.146.16 </t>
  </si>
  <si>
    <t xml:space="preserve">Afectacion en Rack de planta Cordoba vwarcozuups105 Ups Status </t>
  </si>
  <si>
    <t xml:space="preserve">Afectacion en Rack de planta Cordoba vwarcozuups106 Ping IP 10.133.146.17 </t>
  </si>
  <si>
    <t xml:space="preserve">Afectacion en Rack de planta Cordoba vwarcozuups106 Ups Status </t>
  </si>
  <si>
    <t xml:space="preserve">Afectacion en Rack de planta Cordoba vwarcozuups107 Ping IP 10.133.147.17 </t>
  </si>
  <si>
    <t xml:space="preserve">Afectacion en Rack de planta Cordoba vwarcozuups107 Ups Status </t>
  </si>
  <si>
    <t xml:space="preserve">Afectacion en Rack de planta Cordoba vwarcozuups108 Ping IP 10.133.149.17 </t>
  </si>
  <si>
    <t xml:space="preserve">Afectacion en Rack de planta Cordoba vwarcozuups108 Ups Status </t>
  </si>
  <si>
    <t xml:space="preserve">Afectacion en Rack de planta Cordoba vwarcozuups201 Ping IP 10.133.148.16 </t>
  </si>
  <si>
    <t xml:space="preserve">Afectacion en Rack de planta Cordoba vwarcozuups202 Ping IP 10.133.148.17 </t>
  </si>
  <si>
    <t xml:space="preserve">Afectacion en Rack de planta Cordoba vwarcozuups203 Ping IP 10.133.150.16 </t>
  </si>
  <si>
    <t xml:space="preserve">Afectacion en Rack de planta Cordoba vwarcozuups204 Ping IP 10.133.150.17 </t>
  </si>
  <si>
    <t xml:space="preserve">Afectacion en Rack de planta Cordoba vwarcozuups301 Ping IP 10.133.152.16 </t>
  </si>
  <si>
    <t xml:space="preserve">Afectacion en Rack de planta Cordoba vwarcozuups302 Ping IP 10.133.152.17 </t>
  </si>
  <si>
    <t xml:space="preserve">Afectacion en Rack de planta Cordoba vwarcozuups303 Ping IP 10.133.154.17 </t>
  </si>
  <si>
    <t xml:space="preserve">Afectacion en Rack de planta Cordoba vwarcozuups304 Ping IP 10.133.155.16 </t>
  </si>
  <si>
    <t xml:space="preserve">Afectacion en Rack de planta Cordoba vwarcozuups305 Ping IP 10.133.153.16 </t>
  </si>
  <si>
    <t xml:space="preserve">Afectacion en Rack de planta Cordoba vwarcozuups306 Ping IP 10.133.154.16 </t>
  </si>
  <si>
    <t xml:space="preserve">Afectacion en Rack de planta Cordoba vwarcozuups307 Ping IP 10.133.155.17 </t>
  </si>
  <si>
    <t xml:space="preserve">Afectacion en Rack de planta Cordoba vwarcozuups308 Ping IP 10.133.153.17 </t>
  </si>
  <si>
    <t xml:space="preserve">Afectacion en Rack de planta Cordoba vwarcozuups401 Ping IP 10.133.149.16 </t>
  </si>
  <si>
    <t xml:space="preserve">hmclfis591localdomain hmclfis591localdomain Vencimiento del Certificado </t>
  </si>
  <si>
    <t xml:space="preserve">10.133.55.27 vwarpasvprvs1 Archivos VVH.S0.DOCSAP detenidos en path de RVS R58 </t>
  </si>
  <si>
    <t xml:space="preserve">Brocade Communications Systems Inc Brocade Communications Systems Inc Vencimiento del Certificado </t>
  </si>
  <si>
    <t xml:space="preserve">Canon iR Series Canon iR Series Vencimiento del Certificado </t>
  </si>
  <si>
    <t xml:space="preserve">Canon iR Series 2 Canon iR Series 2 Vencimiento del Certificado </t>
  </si>
  <si>
    <t xml:space="preserve">Canon iR-ADV Canon iR-ADV Vencimiento del Certificado </t>
  </si>
  <si>
    <t xml:space="preserve">Cisco Systems Inc Cisco Systems Inc Vencimiento del Certificado </t>
  </si>
  <si>
    <t xml:space="preserve">CITRIX - NetScaler CITRIX - NetScaler Vencimiento del Certificado </t>
  </si>
  <si>
    <t xml:space="preserve">CITRIX - NetScaler 1 CITRIX - NetScaler 1 Vencimiento del Certificado1 </t>
  </si>
  <si>
    <t xml:space="preserve">DSA GmbH DSA GmbH Vencimiento del Certificado </t>
  </si>
  <si>
    <t xml:space="preserve">DSA GmbH 2 DSA GmbH 2 Vencimiento del Certificado </t>
  </si>
  <si>
    <t xml:space="preserve">EFI 2 EFI 2 Vencimiento del Certificado </t>
  </si>
  <si>
    <t xml:space="preserve">EMC EMC Vencimiento del Certificado </t>
  </si>
  <si>
    <t xml:space="preserve">EMC 2 EMC 2 Vencimiento del Certificado </t>
  </si>
  <si>
    <t xml:space="preserve">Hewlett-Packard Company Hewlett-Packard Company Vencimiento del Certificado </t>
  </si>
  <si>
    <t xml:space="preserve">Hewlett-Packard Company 2 Hewlett-Packard Company 2 Vencimiento del Certificado </t>
  </si>
  <si>
    <t xml:space="preserve">IBM IBM Vencimiento del Certificado </t>
  </si>
  <si>
    <t xml:space="preserve">IBM 2 IBM 2 Vencimiento del Certificado </t>
  </si>
  <si>
    <t xml:space="preserve">Karlis-Org Karlis-Org Vencimiento del Certificado </t>
  </si>
  <si>
    <t xml:space="preserve">localhost localhost Vencimiento del Certificado </t>
  </si>
  <si>
    <t xml:space="preserve">localhostlocaldomain localhostlocaldomain Vencimiento del Certificado </t>
  </si>
  <si>
    <t xml:space="preserve">MARIA WEB Service MARIA WEB Service Vencimiento del Certificado </t>
  </si>
  <si>
    <t xml:space="preserve">NADIN-NADCON 1 NADIN-NADCON 1 Vencimiento del Certificado </t>
  </si>
  <si>
    <t xml:space="preserve">Nortel Networks Nortel Networks Vencimiento del Certificado </t>
  </si>
  <si>
    <t xml:space="preserve">null101 null101 Vencimiento del Certificado </t>
  </si>
  <si>
    <t xml:space="preserve">RICOH COMPANYLTD RICOH COMPANYLTD Vencimiento del Certificado </t>
  </si>
  <si>
    <t xml:space="preserve">Siemens AG 2 Siemens AG 2 Vencimiento del Certificado </t>
  </si>
  <si>
    <t xml:space="preserve">Siemens AG 3 Siemens AG 3 Vencimiento del Certificado </t>
  </si>
  <si>
    <t xml:space="preserve">Siemens AG 4 Siemens AG 4 Vencimiento del Certificado </t>
  </si>
  <si>
    <t xml:space="preserve">SIGNATURE 1 SIGNATURE 1 Vencimiento del Certificado </t>
  </si>
  <si>
    <t xml:space="preserve">SIGNATURE 2 SIGNATURE 2 Vencimiento del Certificado </t>
  </si>
  <si>
    <t xml:space="preserve">SSL Plus SSL Plus Vencimiento del Certificado </t>
  </si>
  <si>
    <t xml:space="preserve">SSL Plus 4 SSL Plus 4 Vencimiento del Certificado </t>
  </si>
  <si>
    <t xml:space="preserve">SSL Plus 7 SSL Plus 7 Vencimiento del Certificado </t>
  </si>
  <si>
    <t xml:space="preserve">SSL Plus 8 SSL Plus 8 Vencimiento del Certificado </t>
  </si>
  <si>
    <t xml:space="preserve">SSL Plus 9 SSL Plus 9 Vencimiento del Certificado </t>
  </si>
  <si>
    <t xml:space="preserve">Tippingpoint Tippingpoint Vencimiento del Certificado </t>
  </si>
  <si>
    <t xml:space="preserve">TippingPoint Technologies Inc TippingPoint Technologies Inc Vencimiento del Certificado </t>
  </si>
  <si>
    <t xml:space="preserve">VNX Certificate Authority VNX Certificate Authority Vencimiento del Certificado </t>
  </si>
  <si>
    <t xml:space="preserve">VWARBAZF143750 VWARBAZF143750 Vencimiento del Certificado </t>
  </si>
  <si>
    <t xml:space="preserve">VWARBAZF143750 2 VWARBAZF143750 2 Vencimiento del Certificado </t>
  </si>
  <si>
    <t xml:space="preserve">10.133.137.20 vwarcozxradius1 Ceritificate Expiration </t>
  </si>
  <si>
    <t xml:space="preserve">10.133.137.21 vwarcozxradius2 Ceritificate Expiration </t>
  </si>
  <si>
    <t xml:space="preserve">10.133.55.206 vwsapasbodymon1 Vencimiento del Certificado </t>
  </si>
  <si>
    <t xml:space="preserve">WildCard Plus 2 WildCard Plus 2 Vencimiento del Certificado </t>
  </si>
  <si>
    <t xml:space="preserve">10.135.55.119 BPM-PROD-10.133.55.119 BPMOUT.P.X.TXT </t>
  </si>
  <si>
    <t xml:space="preserve">10.135.7.85 I38-10.135.7.85 Ping </t>
  </si>
  <si>
    <t xml:space="preserve">10.135.7.85 I38-10.135.7.85 RVS Port 3305 </t>
  </si>
  <si>
    <t xml:space="preserve">10.133.55.115 KXW-10.133.55.115 RVS Process </t>
  </si>
  <si>
    <t xml:space="preserve">10.133.55.115 KXW-10.133.55.115 W07.TXT </t>
  </si>
  <si>
    <t xml:space="preserve">10.133.55.115 KXW-10.133.55.115 W10.TXT </t>
  </si>
  <si>
    <t xml:space="preserve">10.133.55.115 KXW-10.133.55.115 W11.TXT </t>
  </si>
  <si>
    <t xml:space="preserve">10.133.55.115 KXW-10.133.55.115 W14.CSV </t>
  </si>
  <si>
    <t xml:space="preserve">10.133.55.25 R60-10.133.55.25 W07.BBVA.VWA.aaaammdd.TXT </t>
  </si>
  <si>
    <t xml:space="preserve">10.133.55.25 R60-10.133.55.25 W10.VWA.BBVA.aaaammdd.TXT </t>
  </si>
  <si>
    <t xml:space="preserve">10.133.55.25 R60-10.133.55.25 W11.VWA.BBVA.aaaammdd.TXT </t>
  </si>
  <si>
    <t xml:space="preserve">192.168.3.20 VWARPASVK2M01 Check rvsEVO files inbox </t>
  </si>
  <si>
    <t xml:space="preserve">192.168.3.20 VWARPASVK2M01 Check rvsEVO files outbox </t>
  </si>
  <si>
    <t xml:space="preserve">192.168.3.20 VWARPASVK2M01 RVS Files \\FinanciacionBBVA\Acuerdo02 </t>
  </si>
  <si>
    <t xml:space="preserve">192.168.3.20 VWARPASVK2M01 RVS Files \\FinanciacionBBVA\Certificates </t>
  </si>
  <si>
    <t xml:space="preserve">192.168.3.20 VWARPASVK2M01 RVS Files \\FinanciacionBBVA\Credit </t>
  </si>
  <si>
    <t xml:space="preserve">192.168.3.20 VWARPASVK2M01 RVS Files \\FinanciacionBBVA\Funding </t>
  </si>
  <si>
    <t xml:space="preserve">192.168.3.20 VWARPASVK2M01 RVS Files \\FinanciacionBBVA\Invoicing </t>
  </si>
  <si>
    <t xml:space="preserve">192.168.3.20 VWARPASVK2M01 RVS Files \\FinanciacionBBVA\Rejection </t>
  </si>
  <si>
    <t xml:space="preserve">192.168.3.20 VWARPASVK2M01 RVS Files \\FinanciacionBBVA\Settled </t>
  </si>
  <si>
    <t xml:space="preserve">192.168.3.20 VWARPASVK2M01 RVS Files \\FinanciacionBBVA\VWACertificatesrelease </t>
  </si>
  <si>
    <t xml:space="preserve">192.168.3.20 VWARPASVK2M01 RVS Files \\SantanderRioWS\Rendicion </t>
  </si>
  <si>
    <t xml:space="preserve">192.168.3.20 VWARPASVK2M01 RVS Server </t>
  </si>
  <si>
    <t xml:space="preserve">192.168.3.20 VWARPASVK2M01 W02.BBVA.TXT </t>
  </si>
  <si>
    <t xml:space="preserve">192.168.3.20 VWARPASVK2M01 W03A.BBVA.TXT </t>
  </si>
  <si>
    <t xml:space="preserve">192.168.3.20 VWARPASVK2M01 W03B.BBVA.TXT </t>
  </si>
  <si>
    <t xml:space="preserve">192.168.3.20 VWARPASVK2M01 W05.BBVA.TXT </t>
  </si>
  <si>
    <t xml:space="preserve">192.168.3.20 VWARPASVK2M01 W07.BBVA.TXT </t>
  </si>
  <si>
    <t xml:space="preserve">192.168.3.20 VWARPASVK2M01 W10.BBVA.TXT </t>
  </si>
  <si>
    <t xml:space="preserve">192.168.3.20 VWARPASVK2M01 W11.BBVA.TXT </t>
  </si>
  <si>
    <t xml:space="preserve">192.168.3.20 VWARPASVK2M01 W13.BBVA.TXT </t>
  </si>
  <si>
    <t xml:space="preserve">192.168.3.20 VWARPASVK2M01 W14.BBVA.CSV </t>
  </si>
  <si>
    <t xml:space="preserve">10.133.55.27 VWARPASVPRVS1 E_FTP </t>
  </si>
  <si>
    <t xml:space="preserve">10.133.55.27 VWARPASVPRVS1 E_aftpvw_log </t>
  </si>
  <si>
    <t xml:space="preserve">10.133.55.27 VWARPASVPRVS1 E_aftpvw_noprocesados </t>
  </si>
  <si>
    <t xml:space="preserve">10.133.55.27 VWARPASVPRVS1 W02.TXT </t>
  </si>
  <si>
    <t xml:space="preserve">10.133.55.27 VWARPASVPRVS1 W03A.TXT </t>
  </si>
  <si>
    <t xml:space="preserve">10.133.55.27 VWARPASVPRVS1 W03B.TXT </t>
  </si>
  <si>
    <t xml:space="preserve">10.133.55.27 VWARPASVPRVS1 W05.TXT </t>
  </si>
  <si>
    <t xml:space="preserve">10.133.55.27 VWARPASVPRVS1 W07.TXT </t>
  </si>
  <si>
    <t xml:space="preserve">10.133.55.27 VWARPASVPRVS1 W10.TXT </t>
  </si>
  <si>
    <t xml:space="preserve">10.133.55.27 VWARPASVPRVS1 W11.TXT </t>
  </si>
  <si>
    <t xml:space="preserve">10.133.55.27 VWARPASVPRVS1 W14.CSV </t>
  </si>
  <si>
    <t xml:space="preserve">10.133.55.27 VWARPASVPRVS1 rvsEVO_files_inbox </t>
  </si>
  <si>
    <t xml:space="preserve">10.133.55.27 VWARPASVPRVS1 rvsEVO_files_outbox </t>
  </si>
  <si>
    <t xml:space="preserve">10.133.55.27 vwarpasvprvs1 ARG.DBS.S0VWAXVWB.GE0089PA ITS0003D r58-r51 </t>
  </si>
  <si>
    <t xml:space="preserve">10.133.55.27 vwarpasvprvs1 ARG.DBS.S0VWAXVWB.GE0089TR ITS0004D r58.r51 </t>
  </si>
  <si>
    <t xml:space="preserve">10.133.55.27 vwarpasvprvs1 Archivo ARG.DVH.RVS.destino SAP brasil </t>
  </si>
  <si>
    <t xml:space="preserve">10.133.55.27 vwarpasvprvs1 Archivo CIEIG para VH pendientes de envio -VVH.R58R60.CIEIG </t>
  </si>
  <si>
    <t xml:space="preserve">10.133.55.27 vwarpasvprvs1 Archivo CIERT para VH pendientes de envio -VVH.R58R60.CIERT </t>
  </si>
  <si>
    <t xml:space="preserve">10.133.55.27 vwarpasvprvs1 Archivo DESPACHO de Importacion ITS0016D </t>
  </si>
  <si>
    <t xml:space="preserve">10.133.55.27 vwarpasvprvs1 Archivo DESPACHO de Importacion ITS0020D </t>
  </si>
  <si>
    <t xml:space="preserve">10.133.55.27 vwarpasvprvs1 Archivo DTB.KU5R51.RVS.CC00901M.C </t>
  </si>
  <si>
    <t xml:space="preserve">10.133.55.27 vwarpasvprvs1 Archivo DTB.KU5R51.RVS.CC00901M.P </t>
  </si>
  <si>
    <t xml:space="preserve">10.133.55.27 vwarpasvprvs1 Archivo Despachos.txt </t>
  </si>
  <si>
    <t xml:space="preserve">10.133.55.27 vwarpasvprvs1 Archivo EUN.KU5R58.COT.hhmmss </t>
  </si>
  <si>
    <t xml:space="preserve">10.133.55.27 vwarpasvprvs1 Archivo KSL.I38R58.AP012.TXT </t>
  </si>
  <si>
    <t xml:space="preserve">10.133.55.27 vwarpasvprvs1 Archivo KSL.I38R58.AP129.TXT </t>
  </si>
  <si>
    <t xml:space="preserve">10.133.55.27 vwarpasvprvs1 Archivo KSL.I38R58.AP159.TXT </t>
  </si>
  <si>
    <t xml:space="preserve">10.133.55.27 vwarpasvprvs1 Archivo KSL.I38R58.AP305.TXT </t>
  </si>
  <si>
    <t xml:space="preserve">10.133.55.27 vwarpasvprvs1 Archivo KSL.I38R58.PRC64 </t>
  </si>
  <si>
    <t xml:space="preserve">10.133.55.27 vwarpasvprvs1 Archivo PERMISO para Exportacion ITS0017D </t>
  </si>
  <si>
    <t xml:space="preserve">10.133.55.27 vwarpasvprvs1 Archivo PERMISO para Exportacion ITS0021D </t>
  </si>
  <si>
    <t xml:space="preserve">10.133.55.27 vwarpasvprvs1 Archivo de Bloqueos para VH pendientes de envio - VVH.S0.CERTINAC.BLO.CIE </t>
  </si>
  <si>
    <t xml:space="preserve">10.133.55.27 vwarpasvprvs1 Archivo de Habilitaciones para VH pendientes de envio - VVH.S0.CERTINAC.HAB.CIE </t>
  </si>
  <si>
    <t xml:space="preserve">10.133.55.27 vwarpasvprvs1 Archivo factura Electronica Exportacion de Autos DTB0001D </t>
  </si>
  <si>
    <t xml:space="preserve">10.133.55.27 vwarpasvprvs1 Archivo factura Electronica Exportacion de Repuestos DET0001D </t>
  </si>
  <si>
    <t xml:space="preserve">10.133.55.27 vwarpasvprvs1 Archivo resultante DESPACHO de Importacion ITS0014D </t>
  </si>
  <si>
    <t xml:space="preserve">10.133.55.27 vwarpasvprvs1 Archivo resultante DESPACHO de Importacion ITS0018D </t>
  </si>
  <si>
    <t xml:space="preserve">10.133.55.27 vwarpasvprvs1 Archivo resultante PERMISO para Exportacion ITS0015D </t>
  </si>
  <si>
    <t xml:space="preserve">10.133.55.27 vwarpasvprvs1 Archivo resultante PERMISO para Exportacion ITS0019D </t>
  </si>
  <si>
    <t xml:space="preserve">10.133.55.27 vwarpasvprvs1 Archivos DVH.S0.DEBU.SE detenidos en path de RVS R58 </t>
  </si>
  <si>
    <t xml:space="preserve">10.133.55.27 vwarpasvprvs1 Archivos DWH.GARR58.NDOOI06 detenidos en path de RVS R58 </t>
  </si>
  <si>
    <t xml:space="preserve">10.133.55.27 vwarpasvprvs1 Archivos VH.R58K5R detenidos en path de RVS R58 </t>
  </si>
  <si>
    <t xml:space="preserve">10.133.55.27 vwarpasvprvs1 Archivos de AP501 Cabecera Notas de pedido para Importacion DNN0083D </t>
  </si>
  <si>
    <t xml:space="preserve">10.133.55.27 vwarpasvprvs1 Archivos de AP501 Items Notas de pedido para Importacion DNN0084D </t>
  </si>
  <si>
    <t xml:space="preserve">10.133.55.27 vwarpasvprvs1 Archivos de AP501 Precios Notas de pedido para Importacion DNN0085D </t>
  </si>
  <si>
    <t xml:space="preserve">10.133.55.27 vwarpasvprvs1 Aviso de Material en Transito Stock CIC ITS0004D </t>
  </si>
  <si>
    <t xml:space="preserve">10.133.55.27 vwarpasvprvs1 Check rvsEVO files inbox </t>
  </si>
  <si>
    <t xml:space="preserve">10.133.55.27 vwarpasvprvs1 Conocimiento Embarque repuesto ITS0009D </t>
  </si>
  <si>
    <t xml:space="preserve">10.133.55.27 vwarpasvprvs1 Costos para Control de Produccion CIC  ITS0007D </t>
  </si>
  <si>
    <t xml:space="preserve">10.133.55.27 vwarpasvprvs1 Credit files pendientes en noprocesados - W02.BBVA.VWA </t>
  </si>
  <si>
    <t xml:space="preserve">10.133.55.27 vwarpasvprvs1 Credit files pendientes en noprocesados - W03A.BBVA.VWA </t>
  </si>
  <si>
    <t xml:space="preserve">10.133.55.27 vwarpasvprvs1 Credit files pendientes en noprocesados - W03B.BBVA.VWA </t>
  </si>
  <si>
    <t xml:space="preserve">10.133.55.27 vwarpasvprvs1 Credit files pendientes en noprocesados - W05.BBVA.VWA </t>
  </si>
  <si>
    <t xml:space="preserve">10.133.55.27 vwarpasvprvs1 Credit files pendientes en noprocesados - W07.BBVA.VWA </t>
  </si>
  <si>
    <t xml:space="preserve">10.133.55.27 vwarpasvprvs1 Credit files pendientes en noprocesados - W09.BBVA.VWA </t>
  </si>
  <si>
    <t xml:space="preserve">10.133.55.27 vwarpasvprvs1 Credit files pendientes en noprocesados - W10.VWA.BBVA </t>
  </si>
  <si>
    <t xml:space="preserve">10.133.55.27 vwarpasvprvs1 Credit files pendientes en noprocesados - W11.VWA.BBVA </t>
  </si>
  <si>
    <t xml:space="preserve">10.133.55.27 vwarpasvprvs1 Credit files pendientes en noprocesados - WM1.BBVA.VWA </t>
  </si>
  <si>
    <t xml:space="preserve">10.133.55.27 vwarpasvprvs1 DET.R58I38.ARIMEX.VIADES DET0029D r58 - i38 </t>
  </si>
  <si>
    <t xml:space="preserve">10.133.55.27 vwarpasvprvs1 DJIM_CARATULA ITS0022D </t>
  </si>
  <si>
    <t xml:space="preserve">10.133.55.27 vwarpasvprvs1 DJIM_ORDEN ITS0023D </t>
  </si>
  <si>
    <t xml:space="preserve">10.133.55.27 vwarpasvprvs1 DUC.R58R11.LIEF.AR   SNT R11  EUC001P </t>
  </si>
  <si>
    <t xml:space="preserve">10.133.55.27 vwarpasvprvs1 Datos maestros Materiales UKC0001D </t>
  </si>
  <si>
    <t xml:space="preserve">10.133.55.27 vwarpasvprvs1 Datos maestros Materiales UKC0002D </t>
  </si>
  <si>
    <t xml:space="preserve">10.133.55.27 vwarpasvprvs1 Despacho a Plaza repuesto ITS0008D </t>
  </si>
  <si>
    <t xml:space="preserve">10.133.55.27 vwarpasvprvs1 EUC.R58EBS.DESADV.AR  ITSEUC03 R58 EBS </t>
  </si>
  <si>
    <t xml:space="preserve">10.133.55.27 vwarpasvprvs1 EUC.R58EBS.LIEF.AR  SNT EBS EUC001D </t>
  </si>
  <si>
    <t xml:space="preserve">10.133.55.27 vwarpasvprvs1 Estructura BOM para Datos Maestros DBS0032D </t>
  </si>
  <si>
    <t xml:space="preserve">10.133.55.27 vwarpasvprvs1 Facturas VDA Brasil Importacion DBS0773D </t>
  </si>
  <si>
    <t xml:space="preserve">10.133.55.27 vwarpasvprvs1 Facturas VDA Brasil Importacion DBS0774D </t>
  </si>
  <si>
    <t xml:space="preserve">10.133.55.27 vwarpasvprvs1 Facturas VDA Brasil Importacion DBS0775D </t>
  </si>
  <si>
    <t xml:space="preserve">10.133.55.27 vwarpasvprvs1 Facturas VDA Brasil Importacion DBS0776D </t>
  </si>
  <si>
    <t xml:space="preserve">10.133.55.27 vwarpasvprvs1 Facturas VDA Brasil Importacion DBS0777D </t>
  </si>
  <si>
    <t xml:space="preserve">10.133.55.27 vwarpasvprvs1 Facturas VDA Brasil Importacion DBS0778D </t>
  </si>
  <si>
    <t xml:space="preserve">10.133.55.27 vwarpasvprvs1 Facturas de Exportacion de Cajas Sistema 21 ITS0012D </t>
  </si>
  <si>
    <t xml:space="preserve">10.133.55.27 vwarpasvprvs1 Facturas de Exportacion de partes DVK0001D </t>
  </si>
  <si>
    <t xml:space="preserve">10.133.55.27 vwarpasvprvs1 INT.R58I38.W59.a.000058 ITS0011D r58 - i38 </t>
  </si>
  <si>
    <t xml:space="preserve">10.133.55.27 vwarpasvprvs1 Import parts invoicing CKD0001D CKD0002D CKD0003D CKD0004D </t>
  </si>
  <si>
    <t xml:space="preserve">10.133.55.27 vwarpasvprvs1 Interfaz DIARIA ADR-VH Alemania-Argentina - ADR0002 - Datos despacho a DEALER </t>
  </si>
  <si>
    <t xml:space="preserve">10.133.55.27 vwarpasvprvs1 Interfaz DIARIA VH-SAP Argentina-Brasil - ADR0003D </t>
  </si>
  <si>
    <t xml:space="preserve">10.133.55.27 vwarpasvprvs1 Maestro de Materiales COP0001D </t>
  </si>
  <si>
    <t xml:space="preserve">10.133.55.27 vwarpasvprvs1 Maestro de Materiales COP0002D </t>
  </si>
  <si>
    <t xml:space="preserve">10.133.55.27 vwarpasvprvs1 Numero VH ITS0006D </t>
  </si>
  <si>
    <t xml:space="preserve">10.133.55.27 vwarpasvprvs1 Numero de Permiso de Embarque Exportaciones ITS0005D </t>
  </si>
  <si>
    <t xml:space="preserve">10.133.55.27 vwarpasvprvs1 Proceso rvsEVOService.exe </t>
  </si>
  <si>
    <t xml:space="preserve">10.133.55.27 vwarpasvprvs1 RVS Files_ \\arvwarpas00006\aftpvw\noprocesados </t>
  </si>
  <si>
    <t xml:space="preserve">10.133.55.27 vwarpasvprvs1 RVS Files_ \\arvwarpas00006\ftp </t>
  </si>
  <si>
    <t xml:space="preserve">10.133.55.27 vwarpasvprvs1 RVS find error LOG on X:\aftpvw\log </t>
  </si>
  <si>
    <t xml:space="preserve">10.133.55.27 vwarpasvprvs1 Vendor delivery note ET2000 EDI  ET2000Bra C DET0055D </t>
  </si>
  <si>
    <t xml:space="preserve">10.133.55.27 vwarpasvprvs1 Vendor delivery note ET2000 EDI  ET2000Bra T DET0056D </t>
  </si>
  <si>
    <t xml:space="preserve">10.133.55.27 vwarpasvprvs1 Vendor delivery note ET2000 EDI ET2000Mex DET0059D </t>
  </si>
  <si>
    <t xml:space="preserve">10.133.55.27 vwarpasvprvs1 Vendor invoice ET2000  ET2000Bra C DET0057D </t>
  </si>
  <si>
    <t xml:space="preserve">10.133.55.27 vwarpasvprvs1 Vendor invoice ET2000  ET2000Bra T DET0058D </t>
  </si>
  <si>
    <t xml:space="preserve">10.133.55.27 vwarpasvprvs1 Vendor invoice ET2000 EDI AUDI ET2000Zub DEB0001D </t>
  </si>
  <si>
    <t xml:space="preserve">10.133.55.27 vwarpasvprvs1 Vendor invoice ET2000 EDI VW ET2000Zub DEA0001D </t>
  </si>
  <si>
    <t xml:space="preserve">10.133.55.27 vwarpasvprvs1 Vendor invoice ET2000 ET2000Mex DET0060D </t>
  </si>
  <si>
    <t xml:space="preserve">10.133.55.27 vwarpasvprvs1 Vendor invoice ET2000 ET2000Seat DET0054D </t>
  </si>
  <si>
    <t xml:space="preserve">10.133.55.27 vwarpasvprvs1 Vendor invoice ET2000 Header  ET2000Kas  DEF0002D </t>
  </si>
  <si>
    <t xml:space="preserve">10.133.55.27 VWARPASVPRVS1 estacion RVS R58 </t>
  </si>
  <si>
    <t xml:space="preserve">10.133.55.230 vwarpasvprvs2 rvsEVO_files_inbox </t>
  </si>
  <si>
    <t xml:space="preserve">10.133.55.230 vwarpasvprvs2 rvsEVO_files_outbox </t>
  </si>
  <si>
    <t xml:space="preserve">10.133.55.230 vwarpasvprvs2 RVS DSD Files Existance +10M </t>
  </si>
  <si>
    <t xml:space="preserve">10.133.55.230 vwarpasvprvs2 RVS I38 Files Existance +10M </t>
  </si>
  <si>
    <t xml:space="preserve">10.133.55.230 vwarpasvprvs2 RVS K2K Files Existance +10M </t>
  </si>
  <si>
    <t xml:space="preserve">10.133.55.230 vwarpasvprvs2 RVS KA6 Files Existance +10M </t>
  </si>
  <si>
    <t xml:space="preserve">10.133.55.230 vwarpasvprvs2 BvSshServer </t>
  </si>
  <si>
    <t xml:space="preserve">10.133.55.230 vwarpasvprvs2 RVS Server </t>
  </si>
  <si>
    <t xml:space="preserve">10.133.55.230 vwarpasvprvs2 Puerto RVS 3305 </t>
  </si>
  <si>
    <t xml:space="preserve">10.133.55.230 vwarpasvprvs2 Puerto RVS 3755 </t>
  </si>
  <si>
    <t xml:space="preserve">10.133.55.230 vwarpasvprvs2 RVS Files_D:\Observer </t>
  </si>
  <si>
    <t xml:space="preserve">10.133.55.230 vwarpasvprvs2 RVS find error LOG on D:\Jobstarts\logs </t>
  </si>
  <si>
    <t xml:space="preserve">10.133.55.230 vwarpasvprvs2 RVS Files_D:\Jobstarts\noprocesados </t>
  </si>
  <si>
    <t xml:space="preserve">10.133.55.115 vwarpauvvhpr1 Operaciones FS RVS </t>
  </si>
  <si>
    <t xml:space="preserve">10.133.31.100 CPL20100 MANDO Ping </t>
  </si>
  <si>
    <t xml:space="preserve">10.133.31.200 CPL20101 Ping </t>
  </si>
  <si>
    <t xml:space="preserve">10.133.31.101 CPL20201 Ping </t>
  </si>
  <si>
    <t xml:space="preserve">10.133.31.108 CPL20308 Ping </t>
  </si>
  <si>
    <t xml:space="preserve">192.168.4.19 vwarpasvdbaq4 Ora VWAAQ2012 Jobs </t>
  </si>
  <si>
    <t xml:space="preserve">192.168.4.19 vwarpasvdbaq4 Ora VWAAQ2012 Login </t>
  </si>
  <si>
    <t xml:space="preserve">192.168.4.19 vwarpasvdbaq4 Ora VWAAQ2012 Max Extents </t>
  </si>
  <si>
    <t xml:space="preserve">192.168.4.19 vwarpasvdbaq4 Ora VWAAQ2012 Tablespaces </t>
  </si>
  <si>
    <t xml:space="preserve">192.168.4.19 vwarpasvdbaq4 Ora VWAAQ2012 Users </t>
  </si>
  <si>
    <t xml:space="preserve">10.133.8.67 vwarpasvdcwpa MSSQLSERVER </t>
  </si>
  <si>
    <t xml:space="preserve">10.133.8.94 VWARPASVEPLPD D (App_Home) </t>
  </si>
  <si>
    <t xml:space="preserve">10.133.8.94 VWARPASVEPLPD E (Sql_Data) </t>
  </si>
  <si>
    <t xml:space="preserve">10.133.8.94 VWARPASVEPLPD F (Sql_Logs) </t>
  </si>
  <si>
    <t xml:space="preserve">10.133.8.94 VWARPASVEPLPD G (Sql_Backups) </t>
  </si>
  <si>
    <t xml:space="preserve">10.133.54.37 vwarpasvscom2 Service Agente MSSQLSERVER </t>
  </si>
  <si>
    <t xml:space="preserve">10.133.54.37 vwarpasvscom2 Service SERVER MSSQLSERVER </t>
  </si>
  <si>
    <t xml:space="preserve">10.133.54.127 vwsapasapppa001 Service SERVER PRODUCTAUDIT </t>
  </si>
  <si>
    <t xml:space="preserve">10.133.55.82 vhdev Disk fs </t>
  </si>
  <si>
    <t xml:space="preserve">10.133.55.82 vhdev VHVM PMON Process </t>
  </si>
  <si>
    <t xml:space="preserve">10.133.55.82 vhdev VHVMNEW PMON Process </t>
  </si>
  <si>
    <t xml:space="preserve">10.133.8.37 vwarpasvdev01 DBA SQL Server - SQLEXPRESS - </t>
  </si>
  <si>
    <t xml:space="preserve">10.133.54.147 vwarpasvdvhr1 DDBB MS SQL Server </t>
  </si>
  <si>
    <t xml:space="preserve">10.133.54.147 vwarpasvdvhr1 DDBB SQL Server Agent </t>
  </si>
  <si>
    <t xml:space="preserve">10.133.54.147 vwarpasvdvhr1 So Disk E: - DBA </t>
  </si>
  <si>
    <t xml:space="preserve">10.133.8.58 VWARPASVITSDD ITSDESA Export Data Pump </t>
  </si>
  <si>
    <t xml:space="preserve">10.133.8.58 VWARPASVITSDD ITSDESA Invalid Objects </t>
  </si>
  <si>
    <t xml:space="preserve">10.133.8.58 VWARPASVITSDD ITSDESA Jobs </t>
  </si>
  <si>
    <t xml:space="preserve">10.133.8.58 VWARPASVITSDD ITSDESA Login </t>
  </si>
  <si>
    <t xml:space="preserve">10.133.8.58 VWARPASVITSDD ITSDESA Max Extents </t>
  </si>
  <si>
    <t xml:space="preserve">10.133.8.58 VWARPASVITSDD ITSDESA Tablespaces </t>
  </si>
  <si>
    <t xml:space="preserve">10.133.8.58 VWARPASVITSDD ITSDESA Users </t>
  </si>
  <si>
    <t xml:space="preserve">10.133.8.65 VWARPASVITSQD ITSQA Invalid Objects </t>
  </si>
  <si>
    <t xml:space="preserve">10.133.8.65 VWARPASVITSQD ITSQA Jobs </t>
  </si>
  <si>
    <t xml:space="preserve">10.133.8.65 VWARPASVITSQD ITSQA Login </t>
  </si>
  <si>
    <t xml:space="preserve">10.133.8.65 VWARPASVITSQD ITSQA Max Extents </t>
  </si>
  <si>
    <t xml:space="preserve">10.133.8.65 VWARPASVITSQD ITSQA Tablespaces </t>
  </si>
  <si>
    <t xml:space="preserve">10.133.8.65 VWARPASVITSQD ITSQA Users </t>
  </si>
  <si>
    <t xml:space="preserve">192.168.21.36 vwarpasvqati1 Service SQL Server Agent TIFDMSQA </t>
  </si>
  <si>
    <t xml:space="preserve">192.168.21.36 vwarpasvqati1 Service SQL Server TIFDMSQA </t>
  </si>
  <si>
    <t xml:space="preserve">10.133.8.82 vwarpauvnadtd Disk </t>
  </si>
  <si>
    <t xml:space="preserve">10.133.8.82 vwarpauvnadtd Ora  VWARNADINT ExpDP </t>
  </si>
  <si>
    <t xml:space="preserve">10.133.8.82 vwarpauvnadtd Ora VWARNADINT Invalid Objects </t>
  </si>
  <si>
    <t xml:space="preserve">10.133.8.82 vwarpauvnadtd Ora VWARNADINT Jobs </t>
  </si>
  <si>
    <t xml:space="preserve">10.133.8.82 vwarpauvnadtd Ora VWARNADINT Login </t>
  </si>
  <si>
    <t xml:space="preserve">10.133.8.82 vwarpauvnadtd Ora VWARNADINT Max Extents </t>
  </si>
  <si>
    <t xml:space="preserve">10.133.8.82 vwarpauvnadtd Ora VWARNADINT Tablespaces </t>
  </si>
  <si>
    <t xml:space="preserve">10.133.8.82 vwarpauvnadtd Ora VWARNADINT Users </t>
  </si>
  <si>
    <t xml:space="preserve">10.133.30.50 vwsacosdbtrxdev Ora TRXP11 Invalid Objects </t>
  </si>
  <si>
    <t xml:space="preserve">10.133.30.50 vwsacosdbtrxdev Ora TRXP11 Jobs </t>
  </si>
  <si>
    <t xml:space="preserve">10.133.30.50 vwsacosdbtrxdev Ora TRXP11 Login </t>
  </si>
  <si>
    <t xml:space="preserve">10.133.30.50 vwsacosdbtrxdev Ora TRXP11 Users </t>
  </si>
  <si>
    <t xml:space="preserve">10.133.30.50 vwsacosdbtrxdev Ora vwsacosdbtrxdev Services </t>
  </si>
  <si>
    <t xml:space="preserve">10.133.30.50 vwsacosdbtrxdev Ora vwsacosdbtrxdev TRXP11 RMAN Level 0 </t>
  </si>
  <si>
    <t xml:space="preserve">10.133.54.174 vwsapasdbolaw01 Ora VWLAW Users </t>
  </si>
  <si>
    <t xml:space="preserve">10.133.54.174 vwsapasdbolaw01 Ora vwsapasdbolaw01 Services </t>
  </si>
  <si>
    <t xml:space="preserve">10.133.54.174 vwsapasdbolaw01 Ora  vwsapasdbolaw01 VWLAW Export </t>
  </si>
  <si>
    <t xml:space="preserve">10.133.54.174 vwsapasdbolaw01 Ora vwsapasdbolaw01 VWLAW RMAN Level 0 </t>
  </si>
  <si>
    <t xml:space="preserve">10.133.54.196 workflow03 Disk fs </t>
  </si>
  <si>
    <t xml:space="preserve">10.133.54.196 workflow03 Ora VWWORKD ExpDP </t>
  </si>
  <si>
    <t xml:space="preserve">10.133.54.196 workflow03 Ora VWWORKD Invalid Objects </t>
  </si>
  <si>
    <t xml:space="preserve">10.133.54.196 workflow03 Ora VWWORKD Jobs </t>
  </si>
  <si>
    <t xml:space="preserve">10.133.54.196 workflow03 Ora VWWORKD Login </t>
  </si>
  <si>
    <t xml:space="preserve">10.133.54.196 workflow03 Ora WWORKD Max Extents </t>
  </si>
  <si>
    <t xml:space="preserve">10.133.54.196 workflow03 Ora VWWORKD Tablespaces </t>
  </si>
  <si>
    <t xml:space="preserve">10.133.54.196 workflow03 Ora VWWORKD Users </t>
  </si>
  <si>
    <t xml:space="preserve">192.168.5.94 Cluster_VWARPASVCTXDB MSSQLSERVER </t>
  </si>
  <si>
    <t xml:space="preserve">192.168.5.94 Cluster_VWARPASVCTXDB SQLSERVERAGENT </t>
  </si>
  <si>
    <t xml:space="preserve">192.168.5.94 Cluster_VWARPASVCTXDB SQLTELEMETRY </t>
  </si>
  <si>
    <t xml:space="preserve">192.168.5.94 Cluster_VWARPASVCTXDB SQLWriter </t>
  </si>
  <si>
    <t xml:space="preserve">192.168.5.94 Cluster_VWARPASVCTXDB So Disk D: DB </t>
  </si>
  <si>
    <t xml:space="preserve">172.16.5.18 ClusterDB_VWARPASVTNPAC E: DB_Data - Cluster </t>
  </si>
  <si>
    <t xml:space="preserve">172.16.5.18 ClusterDB_VWARPASVTNPAC F: DB_Archivelog - Cluster </t>
  </si>
  <si>
    <t xml:space="preserve">172.16.5.18 ClusterDB_VWARPASVTNPAC G: DB_Backup - Cluster </t>
  </si>
  <si>
    <t xml:space="preserve">172.16.5.18 ClusterDB_VWARPASVTNPAC H: unidad - Cluster </t>
  </si>
  <si>
    <t xml:space="preserve">172.16.5.18 ClusterDB_VWARPASVTNPAC Ora ClusterDB_VWARPASVTNPAC Services </t>
  </si>
  <si>
    <t xml:space="preserve">172.16.5.18 ClusterDB_VWARPASVTNPAC Ora VWTNPROD Jobs </t>
  </si>
  <si>
    <t xml:space="preserve">172.16.5.18 ClusterDB_VWARPASVTNPAC Ora VWTNPROD Login </t>
  </si>
  <si>
    <t xml:space="preserve">172.16.5.18 ClusterDB_VWARPASVTNPAC Ora VWTNPROD Tablespaces </t>
  </si>
  <si>
    <t xml:space="preserve">172.16.5.18 ClusterDB_VWARPASVTNPAC Ora VWTNPROD Users </t>
  </si>
  <si>
    <t xml:space="preserve">10.133.55.83 vhdrp Disk fs </t>
  </si>
  <si>
    <t xml:space="preserve">10.133.55.83 vhdrp VHVWDRP Listener Process </t>
  </si>
  <si>
    <t xml:space="preserve">10.133.55.83 vhdrp VHVWDRP PMON Process </t>
  </si>
  <si>
    <t xml:space="preserve">10.133.55.83 vhdrp VHVWDRP Port 1521 </t>
  </si>
  <si>
    <t xml:space="preserve">10.133.55.25 vhprod Disk fs </t>
  </si>
  <si>
    <t xml:space="preserve">10.133.55.25 vhprod VHVW Listener Process </t>
  </si>
  <si>
    <t xml:space="preserve">10.133.55.25 vhprod Ora VHVW PMON Process </t>
  </si>
  <si>
    <t xml:space="preserve">10.133.55.25 vhprod Ora VHVW Port 1521 </t>
  </si>
  <si>
    <t xml:space="preserve">10.133.54.8 vwarbass0000002 ASES Invalid Objects </t>
  </si>
  <si>
    <t xml:space="preserve">10.133.54.8 vwarbass0000002 ASES Jobs </t>
  </si>
  <si>
    <t xml:space="preserve">10.133.54.8 vwarbass0000002 ASES Login </t>
  </si>
  <si>
    <t xml:space="preserve">10.133.54.8 vwarbass0000002 ASES Users </t>
  </si>
  <si>
    <t xml:space="preserve">10.133.54.8 vwarbass0000002 Ora vwarbass0000002 ASES Export </t>
  </si>
  <si>
    <t xml:space="preserve">10.133.54.8 vwarbass0000002 Ora vwarbass0000002 Services </t>
  </si>
  <si>
    <t xml:space="preserve">10.133.54.8 vwarbass0000002 So Disk E: OPS DATA BASE SUPPORT_HOME </t>
  </si>
  <si>
    <t xml:space="preserve">10.133.138.35 vwarcosvdbca1 Ora VWCADECBA Invalid Objects </t>
  </si>
  <si>
    <t xml:space="preserve">10.133.138.35 vwarcosvdbca1 Ora VWCADECBA Jobs </t>
  </si>
  <si>
    <t xml:space="preserve">10.133.138.35 vwarcosvdbca1 Ora VWCADECBA Login </t>
  </si>
  <si>
    <t xml:space="preserve">10.133.138.35 vwarcosvdbca1 Ora VWCADECBA Max Extents </t>
  </si>
  <si>
    <t xml:space="preserve">10.133.138.35 vwarcosvdbca1 Ora VWCADECBA Tablespaces </t>
  </si>
  <si>
    <t xml:space="preserve">10.133.138.35 vwarcosvdbca1 Ora VWCADECBA Users </t>
  </si>
  <si>
    <t xml:space="preserve">10.133.138.35 vwarcosvdbca1 So Disk F - OPS Data Base Administration Support Argentina_BASE </t>
  </si>
  <si>
    <t xml:space="preserve">10.133.30.156 vwarcosviscqa Ora  XE_T Invalid Objects </t>
  </si>
  <si>
    <t xml:space="preserve">10.133.30.156 vwarcosviscqa Ora  XE_T Jobs </t>
  </si>
  <si>
    <t xml:space="preserve">10.133.30.156 vwarcosviscqa Ora  XE_T Login </t>
  </si>
  <si>
    <t xml:space="preserve">10.133.30.156 vwarcosviscqa Ora  XE_T Max Extents </t>
  </si>
  <si>
    <t xml:space="preserve">10.133.30.156 vwarcosviscqa Ora XE_T Tablespaces </t>
  </si>
  <si>
    <t xml:space="preserve">10.133.30.156 vwarcosviscqa Ora vwsacosiscar001 Services </t>
  </si>
  <si>
    <t xml:space="preserve">10.133.30.156 vwarcosviscqa Ora vwsacosiscar001 XE_T Export </t>
  </si>
  <si>
    <t xml:space="preserve">10.133.30.156 vwarcosviscqa Ora xe_t Users </t>
  </si>
  <si>
    <t xml:space="preserve">10.133.138.38 VWARCOSVSPDB1 DISCO D (D) </t>
  </si>
  <si>
    <t xml:space="preserve">10.133.138.38 VWARCOSVSPDB1 DISCO E </t>
  </si>
  <si>
    <t xml:space="preserve">10.133.138.38 VWARCOSVSPDB1 DISCO F </t>
  </si>
  <si>
    <t xml:space="preserve">10.133.138.38 VWARCOSVSPDB1 DISCO Eackup) </t>
  </si>
  <si>
    <t xml:space="preserve">10.133.138.41 vwarcosvtrxpd Ora TRXPP2012 Invalid Objects </t>
  </si>
  <si>
    <t xml:space="preserve">10.133.138.41 vwarcosvtrxpd Ora TRXPP2012 Jobs </t>
  </si>
  <si>
    <t xml:space="preserve">10.133.138.41 vwarcosvtrxpd Ora TRXPP2012 Login </t>
  </si>
  <si>
    <t xml:space="preserve">10.133.138.41 vwarcosvtrxpd Ora TRXPP2012 Max Extents </t>
  </si>
  <si>
    <t xml:space="preserve">10.133.138.41 vwarcosvtrxpd Ora TRXPP2012 Tablespaces </t>
  </si>
  <si>
    <t xml:space="preserve">10.133.138.41 vwarcosvtrxpd Ora  vwarcosvtrxpd Services </t>
  </si>
  <si>
    <t xml:space="preserve">10.133.138.42 vwarcosvtrxqd Ora TRXPQ2012 Invalid Objects </t>
  </si>
  <si>
    <t xml:space="preserve">10.133.138.42 vwarcosvtrxqd Ora TRXPQ2012 Jobs </t>
  </si>
  <si>
    <t xml:space="preserve">10.133.138.42 vwarcosvtrxqd Ora TRXPQ2012 Login </t>
  </si>
  <si>
    <t xml:space="preserve">10.133.138.42 vwarcosvtrxqd Ora TRXPQ2012 Max Extents </t>
  </si>
  <si>
    <t xml:space="preserve">10.133.138.42 vwarcosvtrxqd Ora TRXPQ2012 Tablespaces </t>
  </si>
  <si>
    <t xml:space="preserve">10.133.138.42 vwarcosvtrxqd Ora TRXPQ2012 Users </t>
  </si>
  <si>
    <t xml:space="preserve">10.133.138.42 vwarcosvtrxqd Ora XEQ2012 Invalid Objects </t>
  </si>
  <si>
    <t xml:space="preserve">10.133.138.42 vwarcosvtrxqd Ora XEQ2012 Jobs </t>
  </si>
  <si>
    <t xml:space="preserve">10.133.138.42 vwarcosvtrxqd Ora XEQ2012 Login </t>
  </si>
  <si>
    <t xml:space="preserve">10.133.138.42 vwarcosvtrxqd Ora XEQ2012 Max Extents </t>
  </si>
  <si>
    <t xml:space="preserve">10.133.138.42 vwarcosvtrxqd Ora XEQ2012 Tablespaces </t>
  </si>
  <si>
    <t xml:space="preserve">10.133.138.42 vwarcosvtrxqd Ora XEQ2012 Users </t>
  </si>
  <si>
    <t xml:space="preserve">192.168.5.77 VWARPASVCTX05 SQLWriter </t>
  </si>
  <si>
    <t xml:space="preserve">192.168.4.18 vwarpasvdbap4 Ora VWAAP2012 Export Data Pump </t>
  </si>
  <si>
    <t xml:space="preserve">192.168.4.18 vwarpasvdbap4 Ora VWAAP2012 Invalid Objects </t>
  </si>
  <si>
    <t xml:space="preserve">192.168.4.18 vwarpasvdbap4 Ora VWAAP2012 Jobs </t>
  </si>
  <si>
    <t xml:space="preserve">192.168.4.18 vwarpasvdbap4 Ora VWAAP2012 Login </t>
  </si>
  <si>
    <t xml:space="preserve">192.168.4.18 vwarpasvdbap4 Ora VWAAP2012 Max Extents </t>
  </si>
  <si>
    <t xml:space="preserve">192.168.4.18 vwarpasvdbap4 Ora VWAAP2012 RMAN Archive </t>
  </si>
  <si>
    <t xml:space="preserve">192.168.4.18 vwarpasvdbap4 Ora VWAAP2012 Tablespaces </t>
  </si>
  <si>
    <t xml:space="preserve">192.168.4.18 vwarpasvdbap4 Ora VWAAP2012 Users </t>
  </si>
  <si>
    <t xml:space="preserve">10.133.8.68 VWARPASVDCWPD MSSQLSERVER </t>
  </si>
  <si>
    <t xml:space="preserve">10.133.8.120 VWARPASVEMERP ORA Disk E [DB Home] </t>
  </si>
  <si>
    <t xml:space="preserve">10.133.8.120 VWARPASVEMERP ORA Disk F [DB Data] </t>
  </si>
  <si>
    <t xml:space="preserve">10.133.8.120 VWARPASVEMERP ORA Disk G [DB Backup] </t>
  </si>
  <si>
    <t xml:space="preserve">10.133.8.120 VWARPASVEMERP ORA SQL Server Service </t>
  </si>
  <si>
    <t xml:space="preserve">10.133.8.88 VWARPASVITSPD  ITSPROD Invalid Objects </t>
  </si>
  <si>
    <t xml:space="preserve">10.133.8.88 VWARPASVITSPD  ITSPROD Jobs </t>
  </si>
  <si>
    <t xml:space="preserve">10.133.8.88 VWARPASVITSPD  ITSPROD Login </t>
  </si>
  <si>
    <t xml:space="preserve">10.133.8.88 VWARPASVITSPD  ITSPROD Max Extents </t>
  </si>
  <si>
    <t xml:space="preserve">10.133.8.88 VWARPASVITSPD  ITSPROD Tablespaces </t>
  </si>
  <si>
    <t xml:space="preserve">10.133.8.88 VWARPASVITSPD  ITSPROD Users </t>
  </si>
  <si>
    <t xml:space="preserve">10.133.8.88 VWARPASVITSPD  Ora VWARPASVITSPD ITSPROD Export Data Pump </t>
  </si>
  <si>
    <t xml:space="preserve">10.133.8.88 VWARPASVITSPD  Ora VWARPASVITSPD ITSPROD RMAN Level 0 </t>
  </si>
  <si>
    <t xml:space="preserve">10.133.8.88 VWARPASVITSPD  Ora VWARPASVITSPD Services </t>
  </si>
  <si>
    <t xml:space="preserve">10.133.8.88 VWARPASVITSPD  Todos los checks de OPS Data Base Administration Support Argentina_cle, tomar como ejemplo los checks del server vwarbasraf00003 </t>
  </si>
  <si>
    <t xml:space="preserve">10.133.54.33 vwarpasvlaqa1 Service Agente EMERIXTANDEMQA </t>
  </si>
  <si>
    <t xml:space="preserve">10.133.54.33 vwarpasvlaqa1 Service SERVER EMERIXTANDEMQA </t>
  </si>
  <si>
    <t xml:space="preserve">10.133.8.85 VWARPASVPKPI1 Ora VWARKPIP Export Data Pump </t>
  </si>
  <si>
    <t xml:space="preserve">10.133.8.85 VWARPASVPKPI1 Ora VWARKPIP Users </t>
  </si>
  <si>
    <t xml:space="preserve">10.133.8.85 VWARPASVPKPI1 Ora VWARKPIP RMAN Archive </t>
  </si>
  <si>
    <t xml:space="preserve">10.133.8.85 VWARPASVPKPI1 Ora VWARKPIP Login </t>
  </si>
  <si>
    <t xml:space="preserve">10.133.8.85 VWARPASVPKPI1 Ora VWARKPIP Tablespaces </t>
  </si>
  <si>
    <t xml:space="preserve">10.133.8.85 VWARPASVPKPI1 Ora VWARKPIP Max Extents </t>
  </si>
  <si>
    <t xml:space="preserve">10.133.8.85 VWARPASVPKPI1 Ora VWARKPIP Invalid Objects </t>
  </si>
  <si>
    <t xml:space="preserve">10.133.8.85 VWARPASVPKPI1 Ora VWARKPIP Jobs </t>
  </si>
  <si>
    <t xml:space="preserve">10.133.8.85 VWARPASVPKPI1 Ora VWARKPIP Export Data Pump, </t>
  </si>
  <si>
    <t xml:space="preserve">192.168.21.37 vwarpasvptif1 Service SQL Server Agent TIFDMSPD </t>
  </si>
  <si>
    <t xml:space="preserve">192.168.21.37 vwarpasvptif1 Service SQL Server TIFDMSPD </t>
  </si>
  <si>
    <t xml:space="preserve">10.133.54.64 vwarpasvquir1 QUIRL Export </t>
  </si>
  <si>
    <t xml:space="preserve">10.133.54.64 vwarpasvquir1 QUIRL Invalid Objects </t>
  </si>
  <si>
    <t xml:space="preserve">10.133.54.64 vwarpasvquir1 QUIRL Jobs </t>
  </si>
  <si>
    <t xml:space="preserve">10.133.54.64 vwarpasvquir1 QUIRL Login </t>
  </si>
  <si>
    <t xml:space="preserve">10.133.54.64 vwarpasvquir1 QUIRL Max Extents </t>
  </si>
  <si>
    <t xml:space="preserve">10.133.54.64 vwarpasvquir1 QUIRL RMAN Archive </t>
  </si>
  <si>
    <t xml:space="preserve">10.133.54.64 vwarpasvquir1 QUIRL Tablespaces </t>
  </si>
  <si>
    <t xml:space="preserve">10.133.54.64 vwarpasvquir1 QUIRL Users </t>
  </si>
  <si>
    <t xml:space="preserve">10.133.54.64 vwarpasvquir1 QUIRL check specific user is lock </t>
  </si>
  <si>
    <t xml:space="preserve">192.168.4.13 vwarpasvsdbt1 Ora VWASTBTS Export Data Pump </t>
  </si>
  <si>
    <t xml:space="preserve">192.168.4.13 vwarpasvsdbt1 Ora VWASTBTS Invalid Objects </t>
  </si>
  <si>
    <t xml:space="preserve">192.168.4.13 vwarpasvsdbt1 Ora VWASTBTS Jobs </t>
  </si>
  <si>
    <t xml:space="preserve">192.168.4.13 vwarpasvsdbt1 Ora VWASTBTS Login </t>
  </si>
  <si>
    <t xml:space="preserve">192.168.4.13 vwarpasvsdbt1 Ora VWASTBTS Max Extents </t>
  </si>
  <si>
    <t xml:space="preserve">192.168.4.13 vwarpasvsdbt1 Ora VWASTBTS RMAN Level 0 </t>
  </si>
  <si>
    <t xml:space="preserve">192.168.4.13 vwarpasvsdbt1 Ora VWASTBTS Services </t>
  </si>
  <si>
    <t xml:space="preserve">192.168.4.13 vwarpasvsdbt1 Ora VWASTBTS Tablespaces </t>
  </si>
  <si>
    <t xml:space="preserve">192.168.4.13 vwarpasvsdbt1 Ora VWASTBTS Users </t>
  </si>
  <si>
    <t xml:space="preserve">192.168.4.13 vwarpasvsdbt1 So Disk E: OPS DATA BASE SUPPORT_Home </t>
  </si>
  <si>
    <t xml:space="preserve">192.168.4.13 vwarpasvsdbt1 So Disk F OPS DATA BASE SUPPORT_Base </t>
  </si>
  <si>
    <t xml:space="preserve">192.168.4.13 vwarpasvsdbt1 So Disk G OPS DATA BASE SUPPORT_Backups </t>
  </si>
  <si>
    <t xml:space="preserve">10.133.54.15 vwarpasvsf001 Ora VWMEPSF Invalid Objects </t>
  </si>
  <si>
    <t xml:space="preserve">10.133.54.15 vwarpasvsf001 Ora VWMEPSF Jobs </t>
  </si>
  <si>
    <t xml:space="preserve">10.133.54.15 vwarpasvsf001 Ora VWMEPSF Login </t>
  </si>
  <si>
    <t xml:space="preserve">10.133.54.15 vwarpasvsf001 Ora VWMEPSF Max Extents </t>
  </si>
  <si>
    <t xml:space="preserve">10.133.54.15 vwarpasvsf001 Ora VWMEPSF Tablespaces </t>
  </si>
  <si>
    <t xml:space="preserve">10.133.54.15 vwarpasvsf001 Ora VWMEPSF Users </t>
  </si>
  <si>
    <t xml:space="preserve">10.133.54.15 vwarpasvsf001 Ora vwarpasvsf001 Services </t>
  </si>
  <si>
    <t xml:space="preserve">10.133.54.15 vwarpasvsf001 Ora vwarpasvsf001 VWMEPSF RMAN Level 0 </t>
  </si>
  <si>
    <t xml:space="preserve">10.133.54.181 vwarpasvsp001 SQL Server VWSPS </t>
  </si>
  <si>
    <t xml:space="preserve">10.133.55.179 vwarpasvtkpi1 Ora VWKPIQ Invalid Objects </t>
  </si>
  <si>
    <t xml:space="preserve">10.133.55.179 vwarpasvtkpi1 Ora VWKPIQ Jobs </t>
  </si>
  <si>
    <t xml:space="preserve">10.133.55.179 vwarpasvtkpi1 Ora VWKPIQ Login </t>
  </si>
  <si>
    <t xml:space="preserve">10.133.55.179 vwarpasvtkpi1 Ora VWKPIQ Max Extents </t>
  </si>
  <si>
    <t xml:space="preserve">10.133.55.179 vwarpasvtkpi1 Ora VWKPIQ Tablespaces </t>
  </si>
  <si>
    <t xml:space="preserve">10.133.55.179 vwarpasvtkpi1 Ora VWKPIQ Users </t>
  </si>
  <si>
    <t xml:space="preserve">10.133.55.179 vwarpasvtkpi1 Ora VWKPIT Invalid Objects </t>
  </si>
  <si>
    <t xml:space="preserve">10.133.55.179 vwarpasvtkpi1 Ora VWKPIT Jobs </t>
  </si>
  <si>
    <t xml:space="preserve">10.133.55.179 vwarpasvtkpi1 Ora VWKPIT Login </t>
  </si>
  <si>
    <t xml:space="preserve">10.133.55.179 vwarpasvtkpi1 Ora VWKPIT Max Extents </t>
  </si>
  <si>
    <t xml:space="preserve">10.133.55.179 vwarpasvtkpi1 Ora VWKPIT Tablespaces </t>
  </si>
  <si>
    <t xml:space="preserve">10.133.55.179 vwarpasvtkpi1 Ora VWKPIT Users </t>
  </si>
  <si>
    <t xml:space="preserve">192.168.21.38 VWARPASVTMKQA Ora VWIF6040 Invalid Objects </t>
  </si>
  <si>
    <t xml:space="preserve">192.168.21.38 VWARPASVTMKQA Ora VWIF6040 Jobs </t>
  </si>
  <si>
    <t xml:space="preserve">192.168.21.38 VWARPASVTMKQA Ora VWIF6040 Login </t>
  </si>
  <si>
    <t xml:space="preserve">192.168.21.38 VWARPASVTMKQA Ora VWIF6040 Max Extents </t>
  </si>
  <si>
    <t xml:space="preserve">192.168.21.38 VWARPASVTMKQA Ora VWIF6040 Tablespaces </t>
  </si>
  <si>
    <t xml:space="preserve">192.168.21.38 VWARPASVTMKQA Ora VWIF6040 Users </t>
  </si>
  <si>
    <t xml:space="preserve">172.16.5.11 vwarpasvtnpd3 Ora VWTNHIST Invalid Objects </t>
  </si>
  <si>
    <t xml:space="preserve">172.16.5.11 vwarpasvtnpd3 Ora VWTNHIST Jobs </t>
  </si>
  <si>
    <t xml:space="preserve">172.16.5.11 vwarpasvtnpd3 Ora VWTNHIST Login </t>
  </si>
  <si>
    <t xml:space="preserve">172.16.5.11 vwarpasvtnpd3 Ora VWTNHIST Max Extents </t>
  </si>
  <si>
    <t xml:space="preserve">172.16.5.11 vwarpasvtnpd3 Ora VWTNHIST Tablespaces </t>
  </si>
  <si>
    <t xml:space="preserve">172.16.5.11 vwarpasvtnpd3 Ora VWTNHIST Users </t>
  </si>
  <si>
    <t xml:space="preserve">172.16.5.11 vwarpasvtnpd3 Ora vwarpasvtnpd3 LISTENER 1521 </t>
  </si>
  <si>
    <t xml:space="preserve">172.16.5.11 vwarpasvtnpd3 Ora vwarpasvtnpd3 RAFPRO Alert Log </t>
  </si>
  <si>
    <t xml:space="preserve">172.16.5.11 vwarpasvtnpd3 Ora vwarpasvtnpd3 Services </t>
  </si>
  <si>
    <t xml:space="preserve">172.16.5.11 vwarpasvtnpd3 Ora vwarpasvtnpd3 VWTNHIST Export Data Pump </t>
  </si>
  <si>
    <t xml:space="preserve">172.16.5.11 vwarpasvtnpd3 Ora vwarpasvtnpd3 VWTNHIST RMAN Level 0 </t>
  </si>
  <si>
    <t xml:space="preserve">172.16.5.11 vwarpasvtnpd3 Ora vwarpasvtnpd3 VWTNHIST RMAN Level 1 </t>
  </si>
  <si>
    <t xml:space="preserve">10.133.8.80 vwarpauvnadpd Ora Disk </t>
  </si>
  <si>
    <t xml:space="preserve">10.133.8.80 vwarpauvnadpd Ora VWARNADINP ExpDP </t>
  </si>
  <si>
    <t xml:space="preserve">10.133.8.80 vwarpauvnadpd Ora VWARNADINP Invalid Objects </t>
  </si>
  <si>
    <t xml:space="preserve">10.133.8.80 vwarpauvnadpd Ora VWARNADINP Jobs </t>
  </si>
  <si>
    <t xml:space="preserve">10.133.8.80 vwarpauvnadpd Ora VWARNADINP Login </t>
  </si>
  <si>
    <t xml:space="preserve">10.133.8.80 vwarpauvnadpd Ora VWARNADINP Max Extents </t>
  </si>
  <si>
    <t xml:space="preserve">10.133.8.80 vwarpauvnadpd Ora VWARNADINP Tablespaces </t>
  </si>
  <si>
    <t xml:space="preserve">10.133.8.80 vwarpauvnadpd Ora VWARNADINP Users </t>
  </si>
  <si>
    <t xml:space="preserve">10.133.30.29 vwsacosdboscm01 Service SERVER SCMDB </t>
  </si>
  <si>
    <t xml:space="preserve">10.133.30.8 vwsacosdbotrxt1 Ora TRXT Invalid Objects </t>
  </si>
  <si>
    <t xml:space="preserve">10.133.30.8 vwsacosdbotrxt1 Ora TRXT Jobs </t>
  </si>
  <si>
    <t xml:space="preserve">10.133.30.8 vwsacosdbotrxt1 Ora TRXT Login </t>
  </si>
  <si>
    <t xml:space="preserve">10.133.30.8 vwsacosdbotrxt1 Ora TRXT Max Extents </t>
  </si>
  <si>
    <t xml:space="preserve">10.133.30.8 vwsacosdbotrxt1 Ora TRXT Tablespaces </t>
  </si>
  <si>
    <t xml:space="preserve">10.133.30.8 vwsacosdbotrxt1 Ora TRXT Users </t>
  </si>
  <si>
    <t xml:space="preserve">10.133.30.8 vwsacosdbotrxt1 Ora vwsacosdbotrxt1 Services </t>
  </si>
  <si>
    <t xml:space="preserve">10.133.30.8 vwsacosdbotrxt1 Ora vwsacosdbotrxt1 TRXT Expdp Log </t>
  </si>
  <si>
    <t xml:space="preserve">10.133.30.22 vwsacosdbtrxl01 Ora TRXL Invalid Objects </t>
  </si>
  <si>
    <t xml:space="preserve">10.133.30.22 vwsacosdbtrxl01 Ora TRXL Jobs </t>
  </si>
  <si>
    <t xml:space="preserve">10.133.30.22 vwsacosdbtrxl01 Ora vwsacosloyal001 TRXL RMAN Level 0 </t>
  </si>
  <si>
    <t xml:space="preserve">10.133.30.98 vwsacosdbtrxm01 Ora TRXM Invalid Objects </t>
  </si>
  <si>
    <t xml:space="preserve">10.133.30.98 vwsacosdbtrxm01 Ora TRXM Jobs </t>
  </si>
  <si>
    <t xml:space="preserve">10.133.30.98 vwsacosdbtrxm01 Ora TRXM Login </t>
  </si>
  <si>
    <t xml:space="preserve">10.133.30.98 vwsacosdbtrxm01 Ora TRXM Max Extents </t>
  </si>
  <si>
    <t xml:space="preserve">10.133.30.98 vwsacosdbtrxm01 Ora TRXM Tablespaces </t>
  </si>
  <si>
    <t xml:space="preserve">10.133.30.98 vwsacosdbtrxm01 Ora TRXM Users </t>
  </si>
  <si>
    <t xml:space="preserve">10.133.30.98 vwsacosdbtrxm01 Ora vwsacosdbtrxm01 Services </t>
  </si>
  <si>
    <t xml:space="preserve">10.133.55.145 vwsapasaltiris3 Service Agente MSSQLSERVER </t>
  </si>
  <si>
    <t xml:space="preserve">10.133.55.145 vwsapasaltiris3 Service SERVER MSSQLSERVER </t>
  </si>
  <si>
    <t xml:space="preserve">10.133.54.235 vwsapasappiwmc1 Service Agente MSSQLSERVER </t>
  </si>
  <si>
    <t xml:space="preserve">10.133.54.235 vwsapasappiwmc1 Service SERVER MSSQLSERVER </t>
  </si>
  <si>
    <t xml:space="preserve">10.133.54.235 vwsapasappiwmc1 So Disk E: - DB </t>
  </si>
  <si>
    <t xml:space="preserve">10.133.55.253 vwsapasapplas01 SQL Agent EMERIXTANDEM </t>
  </si>
  <si>
    <t xml:space="preserve">10.133.55.253 vwsapasapplas01 SQL Server EMERIXTANDEM </t>
  </si>
  <si>
    <t xml:space="preserve">10.133.55.253 vwsapasapplas01 So Disk F - DB SQL </t>
  </si>
  <si>
    <t xml:space="preserve">10.133.55.243 vwsapasbmqa0001 BODYMONNEW Invalid Objects </t>
  </si>
  <si>
    <t xml:space="preserve">10.133.55.243 vwsapasbmqa0001 BODYMONNEW Jobs </t>
  </si>
  <si>
    <t xml:space="preserve">10.133.55.243 vwsapasbmqa0001 BODYMONNEW Login </t>
  </si>
  <si>
    <t xml:space="preserve">10.133.55.243 vwsapasbmqa0001 BODYMONNEW Max Extents </t>
  </si>
  <si>
    <t xml:space="preserve">10.133.55.243 vwsapasbmqa0001 BODYMONNEW Services </t>
  </si>
  <si>
    <t xml:space="preserve">10.133.55.243 vwsapasbmqa0001 BODYMONNEW Tablespaces </t>
  </si>
  <si>
    <t xml:space="preserve">10.133.55.243 vwsapasbmqa0001 BODYMONNEW Users </t>
  </si>
  <si>
    <t xml:space="preserve">10.133.55.243 vwsapasbmqa0001 So Antivirus Services </t>
  </si>
  <si>
    <t xml:space="preserve">10.133.55.206 vwsapasbodymon1 BODYMON ExportDP_nopc_buffer </t>
  </si>
  <si>
    <t xml:space="preserve">10.133.55.206 vwsapasbodymon1 BODYMON Invalid Objects </t>
  </si>
  <si>
    <t xml:space="preserve">10.133.55.206 vwsapasbodymon1 BODYMON Jobs </t>
  </si>
  <si>
    <t xml:space="preserve">10.133.55.206 vwsapasbodymon1 BODYMON Login </t>
  </si>
  <si>
    <t xml:space="preserve">10.133.55.206 vwsapasbodymon1 BODYMON Max Extents </t>
  </si>
  <si>
    <t xml:space="preserve">10.133.55.206 vwsapasbodymon1 BODYMON Tablespaces </t>
  </si>
  <si>
    <t xml:space="preserve">10.133.55.206 vwsapasbodymon1 BODYMON Users </t>
  </si>
  <si>
    <t xml:space="preserve">vwsapasdbo00001 Ora vwsapasdbo00001 SLXVW754 RMAN Archive </t>
  </si>
  <si>
    <t xml:space="preserve">vwsapasdbo00001 Ora vwsapasdbo00001 Services </t>
  </si>
  <si>
    <t xml:space="preserve">vwsapasdboele01 Ora VWSAKAIPROD Invalid Objects </t>
  </si>
  <si>
    <t xml:space="preserve">vwsapasdboele01 Ora VWSAKAIPROD Jobs </t>
  </si>
  <si>
    <t xml:space="preserve">vwsapasdboele01 Ora VWSAKAIPROD Login </t>
  </si>
  <si>
    <t xml:space="preserve">vwsapasdboele01 Ora VWSAKAIPROD Max Extents </t>
  </si>
  <si>
    <t xml:space="preserve">vwsapasdboele01 Ora VWSAKAIPROD Services </t>
  </si>
  <si>
    <t xml:space="preserve">vwsapasdboele01 Ora VWSAKAIPROD Tablespaces </t>
  </si>
  <si>
    <t xml:space="preserve">vwsapasdboele01 Ora VWSAKAIPROD Users </t>
  </si>
  <si>
    <t xml:space="preserve">10.133.54.206 vwsapasdboOPS Data Base Administration Support Argentina_01 So Disk D: OPS DATA BASE SUPPORT_HOME </t>
  </si>
  <si>
    <t xml:space="preserve">10.133.54.206 vwsapasdboOPS Data Base Administration Support Argentina_01 So Disk E: OPS DATA BASE SUPPORT_BASE </t>
  </si>
  <si>
    <t xml:space="preserve">10.133.54.206 vwsapasdboOPS Data Base Administration Support Argentina_01 So Disk F OPS DATA BASE SUPPORT_BACKUPS </t>
  </si>
  <si>
    <t xml:space="preserve">10.133.54.233 vwsapasdbotdi01 Ora VWINVPRD11 Invalid Objects </t>
  </si>
  <si>
    <t xml:space="preserve">10.133.54.233 vwsapasdbotdi01 Ora VWINVPRD11 Users </t>
  </si>
  <si>
    <t xml:space="preserve">10.133.54.233 vwsapasdbotdi01 Ora vwinvprd11 Jobs </t>
  </si>
  <si>
    <t xml:space="preserve">10.133.54.233 vwsapasdbotdi01 Ora vwinvprd11 Login </t>
  </si>
  <si>
    <t xml:space="preserve">10.133.54.233 vwsapasdbotdi01 Ora vwinvprd11 Max Extents </t>
  </si>
  <si>
    <t xml:space="preserve">10.133.54.233 vwsapasdbotdi01 Ora vwinvprd11 Services </t>
  </si>
  <si>
    <t xml:space="preserve">10.133.54.233 vwsapasdbotdi01 Ora vwinvprd11 Tablespaces </t>
  </si>
  <si>
    <t xml:space="preserve">10.133.54.233 vwsapasdbotdi01 Ora vwinvprd11 VWINVPRD Export. </t>
  </si>
  <si>
    <t xml:space="preserve">10.133.54.233 vwsapasdbotdi01 Ora vwinvprd11 VWINVPRD RMAN Archive </t>
  </si>
  <si>
    <t xml:space="preserve">10.133.54.231 vwsapasmaxdbo01 CTGINST1PN Expdp CTGINST1PN </t>
  </si>
  <si>
    <t xml:space="preserve">10.133.54.231 vwsapasmaxdbo01 CTGINST1PN Invalid Objects </t>
  </si>
  <si>
    <t xml:space="preserve">10.133.54.231 vwsapasmaxdbo01 CTGINST1PN Jobs </t>
  </si>
  <si>
    <t xml:space="preserve">10.133.54.231 vwsapasmaxdbo01 CTGINST1PN Login </t>
  </si>
  <si>
    <t xml:space="preserve">10.133.54.231 vwsapasmaxdbo01 CTGINST1PN Max Extents </t>
  </si>
  <si>
    <t xml:space="preserve">10.133.54.231 vwsapasmaxdbo01 CTGINST1PN Rman CTGINST1PN </t>
  </si>
  <si>
    <t xml:space="preserve">10.133.54.231 vwsapasmaxdbo01 CTGINST1PN Tablespaces </t>
  </si>
  <si>
    <t xml:space="preserve">10.133.54.231 vwsapasmaxdbo01 CTGINST1PN Users </t>
  </si>
  <si>
    <t xml:space="preserve">10.133.55.40 vwsapasmepdba01 BCRAMEP Login </t>
  </si>
  <si>
    <t xml:space="preserve">10.133.55.40 vwsapasmepdba01 BCRAMEP Max Extents </t>
  </si>
  <si>
    <t xml:space="preserve">10.133.55.40 vwsapasmepdba01 BCRAMEP Tablespaces </t>
  </si>
  <si>
    <t xml:space="preserve">10.133.55.40 vwsapasmepdba01 BCRAMEP Users </t>
  </si>
  <si>
    <t xml:space="preserve">192.168.4.11 vwsapassifaedb2 Ora SVWASTB DG Gap </t>
  </si>
  <si>
    <t xml:space="preserve">10.133.54.224 vwsapastimekdb1 Check_OPS DATA BASE SUPPORT_DBIF6040 </t>
  </si>
  <si>
    <t xml:space="preserve">10.133.54.224 vwsapastimekdb1 Check_OPS DATA BASE SUPPORT_SCHEMA_IF6040 </t>
  </si>
  <si>
    <t xml:space="preserve">10.133.54.224 vwsapastimekdb1 IF6040P Invalid Objects </t>
  </si>
  <si>
    <t xml:space="preserve">10.133.54.224 vwsapastimekdb1 IF6040P Jobs </t>
  </si>
  <si>
    <t xml:space="preserve">10.133.54.224 vwsapastimekdb1 IF6040P Login </t>
  </si>
  <si>
    <t xml:space="preserve">10.133.54.224 vwsapastimekdb1 IF6040P Max Extents </t>
  </si>
  <si>
    <t xml:space="preserve">10.133.54.224 vwsapastimekdb1 IF6040P Tablespaces </t>
  </si>
  <si>
    <t xml:space="preserve">10.133.54.224 vwsapastimekdb1 IF6040P Users </t>
  </si>
  <si>
    <t xml:space="preserve">10.133.54.224 vwsapastimekdb1 Ora vwsapastimekdb1 IF6040 Export </t>
  </si>
  <si>
    <t xml:space="preserve">10.133.54.224 vwsapastimekdb1 Ora vwsapastimekdb1 IF6040 RMAN Level 0 </t>
  </si>
  <si>
    <t xml:space="preserve">10.133.54.188 workflow01 Disk fs </t>
  </si>
  <si>
    <t xml:space="preserve">10.133.54.188 workflow01 VWWORKP ExpDP </t>
  </si>
  <si>
    <t xml:space="preserve">10.133.54.188 workflow01 VWWORKP Invalid Objects </t>
  </si>
  <si>
    <t xml:space="preserve">10.133.54.188 workflow01 VWWORKP Jobs </t>
  </si>
  <si>
    <t xml:space="preserve">10.133.54.188 workflow01 VWWORKP Login </t>
  </si>
  <si>
    <t xml:space="preserve">10.133.54.188 workflow01 VWWORKP Max Extents </t>
  </si>
  <si>
    <t xml:space="preserve">10.133.54.188 workflow01 VWWORKP Tablespaces </t>
  </si>
  <si>
    <t xml:space="preserve">10.133.54.188 workflow01 VWWORKP Users </t>
  </si>
  <si>
    <t xml:space="preserve">10.133.54.189 workflow02 Ora Disk fs </t>
  </si>
  <si>
    <t xml:space="preserve">10.133.54.189 workflow02 Ora VWWORKQ ExpDP </t>
  </si>
  <si>
    <t xml:space="preserve">10.133.54.189 workflow02 Ora VWWORKQ Invalid Objects </t>
  </si>
  <si>
    <t xml:space="preserve">10.133.54.189 workflow02 Ora VWWORKQ Jobs </t>
  </si>
  <si>
    <t xml:space="preserve">10.133.54.189 workflow02 Ora VWWORKQ Login </t>
  </si>
  <si>
    <t xml:space="preserve">10.133.54.189 workflow02 Ora VWWORKQ Max Extents </t>
  </si>
  <si>
    <t xml:space="preserve">10.133.54.189 workflow02 Ora VWWORKQ Tablespaces </t>
  </si>
  <si>
    <t xml:space="preserve">10.133.54.189 workflow02 Ora VWWORKQ Users </t>
  </si>
  <si>
    <t xml:space="preserve">192.168.5.77 VWARPASVCTX05 CitrixBrokerService </t>
  </si>
  <si>
    <t xml:space="preserve">192.168.5.77 VWARPASVCTX05 CitrixMonitor </t>
  </si>
  <si>
    <t xml:space="preserve">192.168.5.77 VWARPASVCTX05 CitrixOrchestration </t>
  </si>
  <si>
    <t xml:space="preserve">192.168.5.77 VWARPASVCTX05 CitrixPrivilegedService </t>
  </si>
  <si>
    <t xml:space="preserve">192.168.5.78 VWARPASVCTX06 CitrixBrokerService </t>
  </si>
  <si>
    <t xml:space="preserve">192.168.5.78 VWARPASVCTX06 CitrixMonitor </t>
  </si>
  <si>
    <t xml:space="preserve">192.168.5.78 VWARPASVCTX06 CitrixOrchestration </t>
  </si>
  <si>
    <t xml:space="preserve">192.168.5.78 VWARPASVCTX06 CitrixPrivilegedService </t>
  </si>
  <si>
    <t xml:space="preserve">192.168.5.79 VWARPASVCTX07 Citrix Desktop Service </t>
  </si>
  <si>
    <t xml:space="preserve">192.168.5.79 VWARPASVCTX07 Citrix Group Policy Engine </t>
  </si>
  <si>
    <t xml:space="preserve">192.168.5.79 VWARPASVCTX07 Citrix Print Manager Service </t>
  </si>
  <si>
    <t xml:space="preserve">192.168.5.80 VWARPASVCTX08 Citrix Desktop Service </t>
  </si>
  <si>
    <t xml:space="preserve">192.168.5.80 VWARPASVCTX08 Citrix Group Policy Engine </t>
  </si>
  <si>
    <t xml:space="preserve">192.168.5.80 VWARPASVCTX08 Citrix Print Manager Service </t>
  </si>
  <si>
    <t xml:space="preserve">192.168.5.81 VWARPASVCTX09 Citrix Desktop Service </t>
  </si>
  <si>
    <t xml:space="preserve">192.168.5.81 VWARPASVCTX09 Citrix Group Policy Engine </t>
  </si>
  <si>
    <t xml:space="preserve">192.168.5.81 VWARPASVCTX09 Citrix Print Manager Service </t>
  </si>
  <si>
    <t xml:space="preserve">192.168.5.82 VWARPASVCTX10 Citrix Desktop Service </t>
  </si>
  <si>
    <t xml:space="preserve">192.168.5.82 VWARPASVCTX10 Citrix Group Policy Engine </t>
  </si>
  <si>
    <t xml:space="preserve">192.168.5.82 VWARPASVCTX10 Citrix Print Manager Service </t>
  </si>
  <si>
    <t xml:space="preserve">192.168.5.83 VWARPASVCTX11 Citrix Desktop Service </t>
  </si>
  <si>
    <t xml:space="preserve">192.168.5.83 VWARPASVCTX11 Citrix Group Policy Engine </t>
  </si>
  <si>
    <t xml:space="preserve">192.168.5.83 VWARPASVCTX11 Citrix Print Manager Service </t>
  </si>
  <si>
    <t xml:space="preserve">192.168.5.84 VWARPASVCTX12 Citrix Desktop Service </t>
  </si>
  <si>
    <t xml:space="preserve">192.168.5.84 VWARPASVCTX12 Citrix Group Policy Engine </t>
  </si>
  <si>
    <t xml:space="preserve">192.168.5.84 VWARPASVCTX12 Citrix Print Manager Service </t>
  </si>
  <si>
    <t xml:space="preserve">192.168.5.85 VWARPASVCTX13 Citrix Desktop Service </t>
  </si>
  <si>
    <t xml:space="preserve">192.168.5.85 VWARPASVCTX13 Citrix Group Policy Engine </t>
  </si>
  <si>
    <t xml:space="preserve">192.168.5.85 VWARPASVCTX13 Citrix Print Manager Service </t>
  </si>
  <si>
    <t xml:space="preserve">192.168.5.86 VWARPASVCTX14 Citrix Desktop Service </t>
  </si>
  <si>
    <t xml:space="preserve">192.168.5.86 VWARPASVCTX14 Citrix Group Policy Engine </t>
  </si>
  <si>
    <t xml:space="preserve">192.168.5.86 VWARPASVCTX14 Citrix Print Manager Service </t>
  </si>
  <si>
    <t xml:space="preserve">192.168.5.87 VWARPASVCTX15 Citrix Desktop Service </t>
  </si>
  <si>
    <t xml:space="preserve">192.168.5.87 VWARPASVCTX15 Citrix Group Policy Engine </t>
  </si>
  <si>
    <t xml:space="preserve">192.168.5.87 VWARPASVCTX15 Citrix Print Manager Service </t>
  </si>
  <si>
    <t xml:space="preserve">192.168.5.88 VWARPASVCTX16 Citrix Desktop Service </t>
  </si>
  <si>
    <t xml:space="preserve">192.168.5.88 VWARPASVCTX16 Citrix Group Policy Engine </t>
  </si>
  <si>
    <t xml:space="preserve">192.168.5.88 VWARPASVCTX16 Citrix Print Manager Service </t>
  </si>
  <si>
    <t xml:space="preserve">192.168.5.89 VWARPASVCTX17 Citrix Desktop Service </t>
  </si>
  <si>
    <t xml:space="preserve">192.168.5.89 VWARPASVCTX17 Citrix Group Policy Engine </t>
  </si>
  <si>
    <t xml:space="preserve">192.168.5.89 VWARPASVCTX17 Citrix Print Manager Service </t>
  </si>
  <si>
    <t xml:space="preserve">192.168.5.90 VWARPASVCTX18 Citrix Desktop Service </t>
  </si>
  <si>
    <t xml:space="preserve">192.168.5.90 VWARPASVCTX18 Citrix Group Policy Engine </t>
  </si>
  <si>
    <t xml:space="preserve">192.168.5.90 VWARPASVCTX18 Citrix Print Manager Service </t>
  </si>
  <si>
    <t xml:space="preserve">192.168.5.91 VWARPASVCTX19 Citrix Desktop Service </t>
  </si>
  <si>
    <t xml:space="preserve">192.168.5.91 VWARPASVCTX19 Citrix Group Policy Engine </t>
  </si>
  <si>
    <t xml:space="preserve">192.168.5.91 VWARPASVCTX19 Citrix Print Manager Service </t>
  </si>
  <si>
    <t xml:space="preserve">192.168.5.92 VWARPASVCTX20 Citrix Desktop Service </t>
  </si>
  <si>
    <t xml:space="preserve">192.168.5.92 VWARPASVCTX20 Citrix Group Policy Engine </t>
  </si>
  <si>
    <t xml:space="preserve">192.168.5.77 VWARPASVCTX05 CitrixADIdentityService </t>
  </si>
  <si>
    <t xml:space="preserve">192.168.5.77 VWARPASVCTX05 CitrixAnalytics </t>
  </si>
  <si>
    <t xml:space="preserve">192.168.5.77 VWARPASVCTX05 CitrixAppLibrary </t>
  </si>
  <si>
    <t xml:space="preserve">192.168.5.77 VWARPASVCTX05 CitrixConfigurationLogging </t>
  </si>
  <si>
    <t xml:space="preserve">192.168.5.77 VWARPASVCTX05 CitrixConfigurationService </t>
  </si>
  <si>
    <t xml:space="preserve">192.168.5.77 VWARPASVCTX05 CitrixDelegatedAdmin </t>
  </si>
  <si>
    <t xml:space="preserve">192.168.5.77 VWARPASVCTX05 CitrixEnvTest </t>
  </si>
  <si>
    <t xml:space="preserve">192.168.5.77 VWARPASVCTX05 CitrixHostService </t>
  </si>
  <si>
    <t xml:space="preserve">192.168.5.77 VWARPASVCTX05 CitrixMachineCreationService </t>
  </si>
  <si>
    <t xml:space="preserve">192.168.5.77 VWARPASVCTX05 CitrixTelemetryService </t>
  </si>
  <si>
    <t xml:space="preserve">192.168.5.77 VWARPASVCTX05 CitrixTrust </t>
  </si>
  <si>
    <t xml:space="preserve">192.168.5.77 VWARPASVCTX05 UmRdpService </t>
  </si>
  <si>
    <t xml:space="preserve">192.168.5.78 VWARPASVCTX06 CitrixADIdentityService </t>
  </si>
  <si>
    <t xml:space="preserve">192.168.5.78 VWARPASVCTX06 CitrixAnalytics </t>
  </si>
  <si>
    <t xml:space="preserve">192.168.5.78 VWARPASVCTX06 CitrixAppLibrary </t>
  </si>
  <si>
    <t xml:space="preserve">192.168.5.78 VWARPASVCTX06 CitrixConfigurationLogging </t>
  </si>
  <si>
    <t xml:space="preserve">192.168.5.78 VWARPASVCTX06 CitrixConfigurationService </t>
  </si>
  <si>
    <t xml:space="preserve">192.168.5.78 VWARPASVCTX06 CitrixDelegatedAdmin </t>
  </si>
  <si>
    <t xml:space="preserve">192.168.5.78 VWARPASVCTX06 CitrixEnvTest </t>
  </si>
  <si>
    <t xml:space="preserve">192.168.5.78 VWARPASVCTX06 CitrixHostService </t>
  </si>
  <si>
    <t xml:space="preserve">192.168.5.78 VWARPASVCTX06 CitrixMachineCreationService </t>
  </si>
  <si>
    <t xml:space="preserve">192.168.5.78 VWARPASVCTX06 CitrixTelemetryService </t>
  </si>
  <si>
    <t xml:space="preserve">192.168.5.78 VWARPASVCTX06 CitrixTrust </t>
  </si>
  <si>
    <t xml:space="preserve">192.168.5.78 VWARPASVCTX06 UmRdpService </t>
  </si>
  <si>
    <t xml:space="preserve">192.168.5.77 VWARPASVCTX05 Citrix Licensing </t>
  </si>
  <si>
    <t xml:space="preserve">192.168.5.77 VWARPASVCTX05 CitrixStorefront </t>
  </si>
  <si>
    <t xml:space="preserve">192.168.5.77 VWARPASVCTX05 CitrixWebServicesforLicensing </t>
  </si>
  <si>
    <t xml:space="preserve">192.168.5.77 VWARPASVCTX05 IISADMIN </t>
  </si>
  <si>
    <t xml:space="preserve">192.168.5.78 VWARPASVCTX06 CitrixStorefront </t>
  </si>
  <si>
    <t xml:space="preserve">192.168.5.78 VWARPASVCTX06 IISADMIN </t>
  </si>
  <si>
    <t xml:space="preserve">192.168.5.78 VWARPASVCTX06 SQLWriter </t>
  </si>
  <si>
    <t xml:space="preserve">192.168.5.78 VWARPASVCTX06 TermService </t>
  </si>
  <si>
    <t xml:space="preserve">10.133.119.131 vwsackdsd00002 Servicio DHCP y DNS Server </t>
  </si>
  <si>
    <t>So Disk C</t>
  </si>
  <si>
    <t>172.16.12.16</t>
  </si>
  <si>
    <t>Check_Reloj</t>
  </si>
  <si>
    <t>10.133.146.21</t>
  </si>
  <si>
    <t>vwarcba00613</t>
  </si>
  <si>
    <t>10.133.24.15</t>
  </si>
  <si>
    <t>vwarcba00614</t>
  </si>
  <si>
    <t>10.133.146.24</t>
  </si>
  <si>
    <t>10.133.148.24</t>
  </si>
  <si>
    <t>vwarcba00616</t>
  </si>
  <si>
    <t>10.133.154.23</t>
  </si>
  <si>
    <t>vwarcba00617</t>
  </si>
  <si>
    <t>10.133.154.24</t>
  </si>
  <si>
    <t>vwarcba00627</t>
  </si>
  <si>
    <t>VWARPAC04150</t>
  </si>
  <si>
    <t>10.133.122.194 Ping server</t>
  </si>
  <si>
    <t>AMS SAP Basis Support Argentina</t>
  </si>
  <si>
    <t>VWARPASVPAPP2</t>
  </si>
  <si>
    <t>VWARPASVUWAA1</t>
  </si>
  <si>
    <t>VWSAPASSIFAEDB1</t>
  </si>
  <si>
    <t>172.16.4.105</t>
  </si>
  <si>
    <t>VWSACOSAPPACC02</t>
  </si>
  <si>
    <t>192.168.3.30</t>
  </si>
  <si>
    <t>VWARPASVSAPR1</t>
  </si>
  <si>
    <t>10.133.30.54</t>
  </si>
  <si>
    <t>10.133.30.59</t>
  </si>
  <si>
    <t>vwsacosd02</t>
  </si>
  <si>
    <t>10.133.8.108</t>
  </si>
  <si>
    <t>10.133.8.138</t>
  </si>
  <si>
    <t>10.133.8.136</t>
  </si>
  <si>
    <t>VWARPASVRVSQA</t>
  </si>
  <si>
    <t>VWARPASVSTGMG</t>
  </si>
  <si>
    <t>VWARPASVDBITP</t>
  </si>
  <si>
    <t>OPM / SDM / Support</t>
  </si>
  <si>
    <t>vwarpauvsysl1 Netsec - Service syslog-ng</t>
  </si>
  <si>
    <t xml:space="preserve">vwarpasvsql1t So CPU </t>
  </si>
  <si>
    <t xml:space="preserve">vwarpasvsql1t So Disk C: </t>
  </si>
  <si>
    <t xml:space="preserve">vwarpasvsql1t So Disk D: - APP </t>
  </si>
  <si>
    <t xml:space="preserve">vwarpasvsql1t Ping </t>
  </si>
  <si>
    <t xml:space="preserve">vwarpasvsql1t So RAM </t>
  </si>
  <si>
    <t xml:space="preserve">vwarpasvsql1t So Uptime </t>
  </si>
  <si>
    <t xml:space="preserve">10.133.54.146 vwarpasvsql1t So Disk F - BACKUPS </t>
  </si>
  <si>
    <t xml:space="preserve">10.133.54.146 vwarpasvsql1t SQL Server Agent VWPHRQA </t>
  </si>
  <si>
    <t xml:space="preserve">10.133.54.146 vwarpasvsql1t SQL Server VWPHRQA </t>
  </si>
  <si>
    <t xml:space="preserve">10.133.54.146 vwarpasvsql1t So Disk E: - DBA </t>
  </si>
  <si>
    <t>10.133.76.61</t>
  </si>
  <si>
    <t>VWARPAZA0231</t>
  </si>
  <si>
    <t xml:space="preserve"> </t>
  </si>
  <si>
    <t xml:space="preserve"> AP. Ubicación: Sala de Medidas.</t>
  </si>
  <si>
    <t xml:space="preserve">VWARPASVTFDAP </t>
  </si>
  <si>
    <t>Ora Service SQL Server TFS</t>
  </si>
  <si>
    <t>Ora Service SQL Server Agent TFS</t>
  </si>
  <si>
    <t>10.133.75.95</t>
  </si>
  <si>
    <t>VIKO_Sala_Centro_Tecnico</t>
  </si>
  <si>
    <t>10.133.65.95</t>
  </si>
  <si>
    <t>VIKO_Sala_Finanazas</t>
  </si>
  <si>
    <t>10.133.86.29</t>
  </si>
  <si>
    <t>VIKO_Sala_Medidas</t>
  </si>
  <si>
    <t>10.133.86.30</t>
  </si>
  <si>
    <t>VIKO_Sala_Suministros</t>
  </si>
  <si>
    <t>10.133.63.95</t>
  </si>
  <si>
    <t>VIKOS_sala_Presidencia</t>
  </si>
  <si>
    <t>Ora SQL Server Agent [TFS]</t>
  </si>
  <si>
    <t>Ora SQL Server [TFS]</t>
  </si>
  <si>
    <t>http://10.133.54.23:8888/</t>
  </si>
  <si>
    <t>http://10.133.8.76:8080/</t>
  </si>
  <si>
    <t>http://192.168.21.36:8080/</t>
  </si>
  <si>
    <t>http://10.133.8.123:8080/</t>
  </si>
  <si>
    <t>http://10.133.8.116:8080/</t>
  </si>
  <si>
    <t>http://10.133.8.116:8082/</t>
  </si>
  <si>
    <t>http://10.133.8.116:8084/</t>
  </si>
  <si>
    <t>http://192.168.5.99:8080/</t>
  </si>
  <si>
    <t>http://192.168.5.99:9191/</t>
  </si>
  <si>
    <t>http://192.168.5.59:8080/</t>
  </si>
  <si>
    <t>http://192.168.3.29:8080/</t>
  </si>
  <si>
    <t>Check_port 80</t>
  </si>
  <si>
    <t>VWARPASVCRMAT</t>
  </si>
  <si>
    <t>192.168.5.45</t>
  </si>
  <si>
    <t>VWARPASVCRMAP</t>
  </si>
  <si>
    <t>10.133.5.44</t>
  </si>
  <si>
    <t>VWARPASVTKDB2</t>
  </si>
  <si>
    <t>10.133.8.142</t>
  </si>
  <si>
    <t>Ora IF6040PD Invalid Objects</t>
  </si>
  <si>
    <t xml:space="preserve">  
Ora IF6040PD Jobs</t>
  </si>
  <si>
    <t>Ora IF6040PD LISTENER Services</t>
  </si>
  <si>
    <t>Ora IF6040PD Login</t>
  </si>
  <si>
    <t>Ora IF6040PD Max Extents</t>
  </si>
  <si>
    <t>Ora IF6040PD Services</t>
  </si>
  <si>
    <t>Ora IF6040PD Tablespaces</t>
  </si>
  <si>
    <t>Ora IF6040PD Users</t>
  </si>
  <si>
    <t xml:space="preserve">VWARPASVCRMAN </t>
  </si>
  <si>
    <t>10.133.8.144</t>
  </si>
  <si>
    <t>Ora VWARRMAN Invalid Objects</t>
  </si>
  <si>
    <t>Ora VWARRMAN Jobs</t>
  </si>
  <si>
    <t>Ora VWARRMAN LISTENER Services</t>
  </si>
  <si>
    <t>Ora VWARRMAN Login</t>
  </si>
  <si>
    <t>Ora VWARRMAN Max Extents</t>
  </si>
  <si>
    <t>Ora VWARRMAN Services</t>
  </si>
  <si>
    <t>Ora VWARRMAN Tablespaces</t>
  </si>
  <si>
    <t>Ora VWARRMAN Users</t>
  </si>
  <si>
    <t xml:space="preserve">VWARPASVORAQ1 </t>
  </si>
  <si>
    <t>10.133.8.145</t>
  </si>
  <si>
    <t>Ora DCS03P_11G Invalid Objects</t>
  </si>
  <si>
    <t>Ora DCS03P_11G Jobs</t>
  </si>
  <si>
    <t>Ora DCS03P_11G LISTENER Services</t>
  </si>
  <si>
    <t>Ora DCS03P_11G Login</t>
  </si>
  <si>
    <t>Ora DCS03P_11G Max Extents</t>
  </si>
  <si>
    <t>Ora DCS03P_11G Services</t>
  </si>
  <si>
    <t>Ora DCS03P_11G Tablespaces</t>
  </si>
  <si>
    <t>Ora DCS03P_11G Users</t>
  </si>
  <si>
    <t>Check_port 443</t>
  </si>
  <si>
    <t>http://192.168.5.98:8082/</t>
  </si>
  <si>
    <t>http://192.168.5.98:8080/</t>
  </si>
  <si>
    <t>http://192.168.21.37:8080/</t>
  </si>
  <si>
    <t>http://10.133.8.75:8080/</t>
  </si>
  <si>
    <t>http://10.133.55.90:8080/</t>
  </si>
  <si>
    <t>http://10.133.54.64:8080/</t>
  </si>
  <si>
    <t>NETWORK Ping</t>
  </si>
  <si>
    <t>vwsapasOPS</t>
  </si>
  <si>
    <t>http://10.133.8.123:8082/</t>
  </si>
  <si>
    <t xml:space="preserve">vwarpasvcrmat </t>
  </si>
  <si>
    <t>disco C</t>
  </si>
  <si>
    <t>UPTIMe</t>
  </si>
  <si>
    <t>192.168.5.44</t>
  </si>
  <si>
    <t>vwarpasvcrmap</t>
  </si>
  <si>
    <t>http://10.133.8.123:8084/</t>
  </si>
  <si>
    <t>http://192.168.3.28:8080/</t>
  </si>
  <si>
    <t>10.133.76.54</t>
  </si>
  <si>
    <t>10.133.66.13</t>
  </si>
  <si>
    <t>VWARPAZA0232</t>
  </si>
  <si>
    <t>MIDDLEWARE Tomcat Engine [http://192.168.5.129:8888]</t>
  </si>
  <si>
    <t>Rman</t>
  </si>
  <si>
    <t>VWARPASVBTTP1</t>
  </si>
  <si>
    <t>172.16.12.22</t>
  </si>
  <si>
    <t>Antivirus Services</t>
  </si>
  <si>
    <t>Mant-Pintura01</t>
  </si>
  <si>
    <t>172.18.201.1</t>
  </si>
  <si>
    <t>172.18.201.10</t>
  </si>
  <si>
    <t>RACK_SC_SW1</t>
  </si>
  <si>
    <t>RACK_P30_SW1</t>
  </si>
  <si>
    <t>172.18.201.11</t>
  </si>
  <si>
    <t>RACK_H31_SW1</t>
  </si>
  <si>
    <t>172.18.201.12</t>
  </si>
  <si>
    <t>RACK_H24_SW1</t>
  </si>
  <si>
    <t>172.18.201.13</t>
  </si>
  <si>
    <t>RACK_L27_SW1</t>
  </si>
  <si>
    <t>172.18.201.14</t>
  </si>
  <si>
    <t>RACK_N23_SW1</t>
  </si>
  <si>
    <t>172.18.201.15</t>
  </si>
  <si>
    <t>172.16.7.73</t>
  </si>
  <si>
    <t>172.16.7.81</t>
  </si>
  <si>
    <t>172.16.22.102</t>
  </si>
  <si>
    <t>SW-SDCC-SW2</t>
  </si>
  <si>
    <t>172.16.22.101</t>
  </si>
  <si>
    <t>SW-SDCC-SW1</t>
  </si>
  <si>
    <t>172.16.22.99</t>
  </si>
  <si>
    <t>SW-M18-SW1</t>
  </si>
  <si>
    <t>172.16.22.97</t>
  </si>
  <si>
    <t>SW-K9-SW1</t>
  </si>
  <si>
    <t>172.16.22.95</t>
  </si>
  <si>
    <t>SW-M12-SW1</t>
  </si>
  <si>
    <t>172.16.22.93</t>
  </si>
  <si>
    <t>SW-N7-SW1</t>
  </si>
  <si>
    <t>MICE-ZP7A</t>
  </si>
  <si>
    <t>MICE-ZP8A</t>
  </si>
  <si>
    <t>MICE-ZP8B</t>
  </si>
  <si>
    <t>MICE-PRUE-AGUA</t>
  </si>
  <si>
    <t>172.16.9.49</t>
  </si>
  <si>
    <t>MICE-col-A18</t>
  </si>
  <si>
    <t>172.16.9.207</t>
  </si>
  <si>
    <t>switch_nasa_rack</t>
  </si>
  <si>
    <t>172.16.9.208</t>
  </si>
  <si>
    <t>switch_TRIMT1</t>
  </si>
  <si>
    <t>172.16.9.227</t>
  </si>
  <si>
    <t>Switch Motores RPU</t>
  </si>
  <si>
    <t>VWARPASVBTRC1</t>
  </si>
  <si>
    <t>172.16.5.243</t>
  </si>
  <si>
    <t>Uptime</t>
  </si>
  <si>
    <t>VWARPASVBTTP2</t>
  </si>
  <si>
    <t>172.16.12.23</t>
  </si>
  <si>
    <t>172.16.12.24</t>
  </si>
  <si>
    <t>172.16.12.28</t>
  </si>
  <si>
    <t>192.168.8.16</t>
  </si>
  <si>
    <t>MultiPing</t>
  </si>
  <si>
    <t>DADA-1</t>
  </si>
  <si>
    <t>192.168.8.8</t>
  </si>
  <si>
    <t>FAURECIA</t>
  </si>
  <si>
    <t>SAS</t>
  </si>
  <si>
    <t>IRAUTO</t>
  </si>
  <si>
    <t>PLASTICOMNIUM</t>
  </si>
  <si>
    <t>KROSCHU</t>
  </si>
  <si>
    <t>JSP</t>
  </si>
  <si>
    <t>PABSA</t>
  </si>
  <si>
    <t>192.168.8.10</t>
  </si>
  <si>
    <t>NEUBELL</t>
  </si>
  <si>
    <t>192.168.8.13</t>
  </si>
  <si>
    <t>Gateway: 192.168.8.16</t>
  </si>
  <si>
    <t>Gateway: 192.168.8.17</t>
  </si>
  <si>
    <t>Gateway: 192.168.8.18</t>
  </si>
  <si>
    <t>Gateway: 192.168.8.19</t>
  </si>
  <si>
    <t>Gateway: 192.168.8.20</t>
  </si>
  <si>
    <t>Gateway: 192.168.8.21</t>
  </si>
  <si>
    <t>Gateway: 192.168.8.22</t>
  </si>
  <si>
    <t>Gateway: 192.168.8.23</t>
  </si>
  <si>
    <t>192.168.64.130</t>
  </si>
  <si>
    <t>192.168.65.120</t>
  </si>
  <si>
    <t>192.168.65.50</t>
  </si>
  <si>
    <t>Conexión Alemania</t>
  </si>
  <si>
    <t>10.148.249.2</t>
  </si>
  <si>
    <t>Conexión Mexico</t>
  </si>
  <si>
    <t>ITO / TSS  / QTY</t>
  </si>
  <si>
    <t>ITO</t>
  </si>
  <si>
    <t>TSS</t>
  </si>
  <si>
    <t>Agustin Vergara</t>
  </si>
  <si>
    <t>Ismael Fernandez</t>
  </si>
  <si>
    <t>QTY</t>
  </si>
  <si>
    <t>+54 9  1163089002</t>
  </si>
  <si>
    <t>MGR</t>
  </si>
  <si>
    <t>+54 9  1163021847</t>
  </si>
  <si>
    <t>+54 9  1163302691</t>
  </si>
  <si>
    <t>Networking Guardia</t>
  </si>
  <si>
    <t>+54 9 1151390695</t>
  </si>
  <si>
    <t>+54 9 1136642666</t>
  </si>
  <si>
    <t>Midd URL www.autoahorro.com.ar</t>
  </si>
  <si>
    <t>DADA-2 host</t>
  </si>
  <si>
    <t>DADA-2</t>
  </si>
  <si>
    <t>10.133.8.27</t>
  </si>
  <si>
    <t>AAM_Pacheco</t>
  </si>
  <si>
    <t>AAM_Cdba</t>
  </si>
  <si>
    <t>10.133.138.27</t>
  </si>
  <si>
    <t>N/A</t>
  </si>
  <si>
    <t>http://10.133.8.75:8080/BackOfficeVWLan/logout.do</t>
  </si>
  <si>
    <t>VWARPASVEPO02</t>
  </si>
  <si>
    <t>10.133.90.24</t>
  </si>
  <si>
    <t>vwarbazuups314</t>
  </si>
  <si>
    <t>VW Argentina Backoffice</t>
  </si>
  <si>
    <t>AMS https://vwbackoffice.ar.sa.vwg</t>
  </si>
  <si>
    <t>vwarpasvcrmdt</t>
  </si>
  <si>
    <t>192.168.4.51</t>
  </si>
  <si>
    <t>http://192.168.3.28:8080/VWCOT/</t>
  </si>
  <si>
    <t>Port [:80]</t>
  </si>
  <si>
    <t>AMS http://10.133.8.116:8080/ATPC</t>
  </si>
  <si>
    <t>AMS http://10.133.8.116:8082/Dream/</t>
  </si>
  <si>
    <t>Ora VWPLTT Login</t>
  </si>
  <si>
    <t>Ora VWPLTT Invalid Objects</t>
  </si>
  <si>
    <t>Ora VWPLTT Users</t>
  </si>
  <si>
    <t>Ora VWPLTT Max Extents</t>
  </si>
  <si>
    <t>10.133.8.141</t>
  </si>
  <si>
    <t>VWARPASVTKP02</t>
  </si>
  <si>
    <t>192.168.3.52</t>
  </si>
  <si>
    <t>VWARPASVCTRTZ</t>
  </si>
  <si>
    <t>So Disk E: - Oracle_Home</t>
  </si>
  <si>
    <t>So Disk F - Oracle_Data</t>
  </si>
  <si>
    <t>10.133.7.218</t>
  </si>
  <si>
    <t>10.133.7.219</t>
  </si>
  <si>
    <t>VWARPAZA0233</t>
  </si>
  <si>
    <t>VWARPAZA0234</t>
  </si>
  <si>
    <t>Ora vwarpasvoraq1 DCS03P_11G RMAN Level 0</t>
  </si>
  <si>
    <t>10.133.8.175</t>
  </si>
  <si>
    <t>vwarpauvsipa1</t>
  </si>
  <si>
    <t>0010. OS UNIX Filesystem /</t>
  </si>
  <si>
    <t>0011. OS UNIX Filesystem /boot</t>
  </si>
  <si>
    <t>0012. OS UNIX Filesystem /home</t>
  </si>
  <si>
    <t>0013. OS UNIX Filesystem /opt</t>
  </si>
  <si>
    <t>0014. OS UNIX Filesystem /Performance</t>
  </si>
  <si>
    <t>0015. OS UNIX Filesystem /tmp</t>
  </si>
  <si>
    <t>0016. OS UNIX Filesystem /tsmlogs</t>
  </si>
  <si>
    <t>0017. OS UNIX Filesystem /usr</t>
  </si>
  <si>
    <t>0018. OS UNIX Filesystem /var</t>
  </si>
  <si>
    <t>0019. OS UNIX Filesystem /var/log</t>
  </si>
  <si>
    <t>0020. OS UNIX Filesystem /var/tmp</t>
  </si>
  <si>
    <t>Login</t>
  </si>
  <si>
    <t>Listener</t>
  </si>
  <si>
    <t>Invalid Objects</t>
  </si>
  <si>
    <t>Usuarios a vencer</t>
  </si>
  <si>
    <t>Espacio en tablespace</t>
  </si>
  <si>
    <t>Sesiones</t>
  </si>
  <si>
    <t>Max Extents</t>
  </si>
  <si>
    <t>10.133.56.10</t>
  </si>
  <si>
    <t>VWARBAEZED00002</t>
  </si>
  <si>
    <t>AMS URL http://vwarpasvtkpi1:8080/KPIDashboard/</t>
  </si>
  <si>
    <t>AMS URL http://192.168.5.98:8082/AutoahorroTAC/</t>
  </si>
  <si>
    <t>AMS URL http://10.133.8.75:8080/WebSiteAAVWInterfaceManager/</t>
  </si>
  <si>
    <t>AMS URL http://VWARPASVWEBQ5:8080/WSWebSiteAAVW/</t>
  </si>
  <si>
    <t>10.133.7.87</t>
  </si>
  <si>
    <t>VWARPAZA0235</t>
  </si>
  <si>
    <t>MIDD Certificado WS BBVA</t>
  </si>
  <si>
    <t>vwarpauvsipaq</t>
  </si>
  <si>
    <t>10.133.48.6</t>
  </si>
  <si>
    <t>VWARPAZA0166</t>
  </si>
  <si>
    <t>vwarcozs0054</t>
  </si>
  <si>
    <t>10.133.140.12</t>
  </si>
  <si>
    <t>PH_WINDOWS_BRONCE_AR</t>
  </si>
  <si>
    <t>10.133.8.133</t>
  </si>
  <si>
    <t>vwarpasvcrmip</t>
  </si>
  <si>
    <t>Leonardo Cabral</t>
  </si>
  <si>
    <t>Switch Stack Status</t>
  </si>
  <si>
    <t>0021. OS UNIX Filesystem /nagios_archive</t>
  </si>
  <si>
    <t>0022. OS UNIX Filesystem /var/spool</t>
  </si>
  <si>
    <t>0023. OS UNIX Filesystem /usr/local/pnp4nagios/var/perfdata</t>
  </si>
  <si>
    <t>0024. OS UNIX Filesystem /usr/local/nagios</t>
  </si>
  <si>
    <t>0025. OS UNIX Filesystem /usr/local/nagios/perfdata</t>
  </si>
  <si>
    <t>192.168.4.25</t>
  </si>
  <si>
    <t>Cluster_VWARPASVQLC2</t>
  </si>
  <si>
    <t>Ora MSSQLSERVER</t>
  </si>
  <si>
    <t>Ora SQLSERVERAGENT</t>
  </si>
  <si>
    <t>So Disk E DATA</t>
  </si>
  <si>
    <t>So Disk F LOGS</t>
  </si>
  <si>
    <t>So Disk G BACKUP</t>
  </si>
  <si>
    <t>BD Cluster UEM</t>
  </si>
  <si>
    <t>Data BD UEM</t>
  </si>
  <si>
    <t>LOG BD UEM</t>
  </si>
  <si>
    <t>BACKUP BD UEM</t>
  </si>
  <si>
    <t>Cluster BD UEM</t>
  </si>
  <si>
    <t>AMS URL http://10.133.54.223//IF6040/Welcome.aspx</t>
  </si>
  <si>
    <t>AMS Check_service_IF6040_App</t>
  </si>
  <si>
    <t>AMS Check_service_IF6040_Auto_Job_Server</t>
  </si>
  <si>
    <t>AMS Check_service_IF6040_Data_Base_Check</t>
  </si>
  <si>
    <t>AMS Check_service_IF6040_Data_Exchange</t>
  </si>
  <si>
    <t>AMS Check_service_IF6040_Online</t>
  </si>
  <si>
    <t>AMS URL https://vwsapaudesawkf.ar.sa.vwg:9443/ProcessCenter/</t>
  </si>
  <si>
    <t>AMS URL https://vwsapaudesawkf.ar.sa.vwg:9443/ProcessAdmin/</t>
  </si>
  <si>
    <t>AMS  URL https://vwsapaudesawkf.ar.sa.vwg:9443/ProcessPortal/</t>
  </si>
  <si>
    <t>AMS URL https://vwsapaudesawkf.ar.sa.vwg:9443/PerformanceAdmin/</t>
  </si>
  <si>
    <t>AMS URL https://vwsapautestwkf.ar.sa.vwg:9443/ProcessAdmin/</t>
  </si>
  <si>
    <t>AMS URL https://vwsapautestwkf.ar.sa.vwg:9443/ProcessPortal/</t>
  </si>
  <si>
    <t>AMS URL https://vwsapautestwkf.ar.sa.vwg:9443/PerformanceAdmin/</t>
  </si>
  <si>
    <t>Default Web Site - Port</t>
  </si>
  <si>
    <t>vwarbazuups108</t>
  </si>
  <si>
    <t>10.133.98.23</t>
  </si>
  <si>
    <t>clusterapp_vwarpasctnpac</t>
  </si>
  <si>
    <t>service ToolsNet_DataCollection</t>
  </si>
  <si>
    <t>Cluster BD TOOLSNET</t>
  </si>
  <si>
    <t>Cluster_vwarpasvsynca</t>
  </si>
  <si>
    <t>So Disk Q</t>
  </si>
  <si>
    <t>BD Cluster TOOLSNET</t>
  </si>
  <si>
    <t>Servidor Cluster CRM</t>
  </si>
  <si>
    <t>10.133.112.10</t>
  </si>
  <si>
    <t>VWARBAZS0139</t>
  </si>
  <si>
    <t>vwarbazuups109</t>
  </si>
  <si>
    <t xml:space="preserve">Disco E: (Middle_App) </t>
  </si>
  <si>
    <t>192.168.2.111</t>
  </si>
  <si>
    <t>10.133.36.10</t>
  </si>
  <si>
    <t>VWARBAZS0175</t>
  </si>
  <si>
    <t>10.133.7.88</t>
  </si>
  <si>
    <t>VWARPAZA0236</t>
  </si>
  <si>
    <t>AMS URL http://10.133.55.90:8080/portal/</t>
  </si>
  <si>
    <t>AMS dreamit.VWA.MAPIAccesor.Service</t>
  </si>
  <si>
    <t>AMS VWA.CustomFactoryRegime.Services.FileTransfer.exe</t>
  </si>
  <si>
    <t>AMS VWA.CustomFactoryRegime.Services.KSL2Generator.exe</t>
  </si>
  <si>
    <t>AMS VWA.CustomFactoryRegime.Services.ProcessDispatch.exe</t>
  </si>
  <si>
    <t>AMS VWA.CustomFactoryRegime.Services.ProcessExpoDispatch.exe</t>
  </si>
  <si>
    <t>AMS VWA.CustomFactoryRegime.Services.ReceiveExplosion.exe</t>
  </si>
  <si>
    <t>AMS VWA.FTS.FileTransferServer.WindowsService.exe</t>
  </si>
  <si>
    <t>AMS VWA.KSL.ELASInvoincesFromBrazil.Service.exe</t>
  </si>
  <si>
    <t>VWARBAZS0661</t>
  </si>
  <si>
    <t>172.16.4.8</t>
  </si>
  <si>
    <t>172.16.12.29</t>
  </si>
  <si>
    <t>VWARPASVSYPDC</t>
  </si>
  <si>
    <t>VWARPASCSSYPDC</t>
  </si>
  <si>
    <t>Servicio Oracle Fail Safe</t>
  </si>
  <si>
    <t>AMS Interflex services DcomLaunch</t>
  </si>
  <si>
    <t>AMS Interflex services IF6040-ApplicationServer</t>
  </si>
  <si>
    <t>AMS Interflex services IF6040-AutomaticJobs</t>
  </si>
  <si>
    <t>AMS Interflex services IF6040-DataExchange</t>
  </si>
  <si>
    <t>AMS Interflex services IF6040-PeripheralsServer-01</t>
  </si>
  <si>
    <t>AMS http://10.133.55.68//IF6040/Welcome.aspx</t>
  </si>
  <si>
    <t>AMS  Interflex services RpcEptMapper</t>
  </si>
  <si>
    <t>AMS Interflex services RpcSs</t>
  </si>
  <si>
    <t>AMS sserver-ar-afipstuploadexp [01] Services</t>
  </si>
  <si>
    <t>AMS sserver-ar-chstteval [01] Services</t>
  </si>
  <si>
    <t>AMS sserver-ar-dbbalancer [01] Services</t>
  </si>
  <si>
    <t>AMS sserver-ar-delivery [01] Service</t>
  </si>
  <si>
    <t>AMS sserver-ar-docbackup [01] Services</t>
  </si>
  <si>
    <t>10.133.4.6</t>
  </si>
  <si>
    <t>192.168.9.70</t>
  </si>
  <si>
    <t>10.133.4.7</t>
  </si>
  <si>
    <t>192.168.9.71</t>
  </si>
  <si>
    <t>10.133.4.5</t>
  </si>
  <si>
    <t>VWARPAUVVZEN1</t>
  </si>
  <si>
    <t>VWARPAUVVZEN2</t>
  </si>
  <si>
    <t>VWARPAUVVZEN1/VWARPAUVVZEN2</t>
  </si>
  <si>
    <t>SQL Server (SQLEXPRESS)</t>
  </si>
  <si>
    <t>10.133.36.23</t>
  </si>
  <si>
    <t>vwarbazuups405</t>
  </si>
  <si>
    <t>172.16.4.9</t>
  </si>
  <si>
    <t>VWARBAZS0662</t>
  </si>
  <si>
    <t>VWARPASVWSUS1</t>
  </si>
  <si>
    <t>SQL Server (EPOSERVER2)</t>
  </si>
  <si>
    <t>VWARPASVSQLC2</t>
  </si>
  <si>
    <t>DISCO Q</t>
  </si>
  <si>
    <t>VWARBAZS0663</t>
  </si>
  <si>
    <t>172.16.4.10</t>
  </si>
  <si>
    <t>10.133.112.24</t>
  </si>
  <si>
    <t>vwarbazuups208</t>
  </si>
  <si>
    <t>10.133.36.19</t>
  </si>
  <si>
    <t>Controller AC-04 Portería 4</t>
  </si>
  <si>
    <t>10.133.86.10</t>
  </si>
  <si>
    <t>10.133.86.11</t>
  </si>
  <si>
    <t>CT20_Comedor_BajoMostradorAlaAcceso</t>
  </si>
  <si>
    <t>CT18_Comedor_BajoMostradorAlaPintura</t>
  </si>
  <si>
    <t xml:space="preserve">Mobile number (Personal) </t>
  </si>
  <si>
    <t>+54 9  1141809627</t>
  </si>
  <si>
    <t>+54 9 11 5257 3829</t>
  </si>
  <si>
    <t>+58 41 2658 5940</t>
  </si>
  <si>
    <t>+54 9 11 3471 1203</t>
  </si>
  <si>
    <t>+54 9 11 6126 7328</t>
  </si>
  <si>
    <t>+54 9 11 6033 8504</t>
  </si>
  <si>
    <t>+54 9 11 3857 9102</t>
  </si>
  <si>
    <t>+54 9 35 1657 5991</t>
  </si>
  <si>
    <t>+54 9 11 4029 7538</t>
  </si>
  <si>
    <t>+54-9-11-3604-2669</t>
  </si>
  <si>
    <t>Extern.Martin.AGUILERA@VW.COM.AR</t>
  </si>
  <si>
    <t>+54 9 11 3827 8633</t>
  </si>
  <si>
    <t>+54 9 11 6034 9155</t>
  </si>
  <si>
    <t>+54 9 11 3702 0663</t>
  </si>
  <si>
    <t>+54 9 11 3011 0970</t>
  </si>
  <si>
    <t>+54 9 11 3069 8220</t>
  </si>
  <si>
    <t>+54-9-11-5342-8686</t>
  </si>
  <si>
    <t>Extern.Nicolas.PECCHINENDA@VW.COM.AR</t>
  </si>
  <si>
    <t>+54 9 11 5334 9127</t>
  </si>
  <si>
    <t>+54-9-11-3433-2253</t>
  </si>
  <si>
    <t>Extern.Esteban.SALBUCCI@VW.COM.AR</t>
  </si>
  <si>
    <t>+54 9 11 5325 5106</t>
  </si>
  <si>
    <t>+54-9-11-3029-4667</t>
  </si>
  <si>
    <t>Extern.Alfredo.Vazquez@VW.COM.AR</t>
  </si>
  <si>
    <t>+54 9 35 1358 7743</t>
  </si>
  <si>
    <t>Extern.Pablo.DICARLO@VW.COM.AR</t>
  </si>
  <si>
    <t>+54 9 35 1315 3592</t>
  </si>
  <si>
    <t>+54 9 35 1766 5227</t>
  </si>
  <si>
    <t>+54 9 35 1546 5504</t>
  </si>
  <si>
    <t>extern.Xavier.PANICONI@VW.COM.AR</t>
  </si>
  <si>
    <t>+54 9 35 1212 0114</t>
  </si>
  <si>
    <t>extern.RaulAlejandro.Rocha@VW.COM.AR</t>
  </si>
  <si>
    <t>+54 9 35 1689 7349</t>
  </si>
  <si>
    <t>+54 9 35 1595 7029</t>
  </si>
  <si>
    <t>Extern.Demian.VERGARA@VW.COM.AR</t>
  </si>
  <si>
    <t>+54 9 11 3252 7374</t>
  </si>
  <si>
    <t>vwarbazuups103</t>
  </si>
  <si>
    <t>10.133.96.23</t>
  </si>
  <si>
    <t>Ping IP 10.133.112.24</t>
  </si>
  <si>
    <t>vwarbazuups312</t>
  </si>
  <si>
    <t>10.133.86.21</t>
  </si>
  <si>
    <t>Ping IP 10.133.86.21</t>
  </si>
  <si>
    <t>10.133.76.39</t>
  </si>
  <si>
    <t>vwarbazuups313</t>
  </si>
  <si>
    <t>Ping IP 10.133.76.39</t>
  </si>
  <si>
    <t>Ping IP 10.133.90.24</t>
  </si>
  <si>
    <t>vwarbazuups315</t>
  </si>
  <si>
    <t>10.133.90.25</t>
  </si>
  <si>
    <t>Ping IP 10.133.90.25</t>
  </si>
  <si>
    <t>Ping IP 10.133.36.23</t>
  </si>
  <si>
    <t>10.133.44.22</t>
  </si>
  <si>
    <t>P59UPS 404</t>
  </si>
  <si>
    <t>Ping IP 10.133.44.22</t>
  </si>
  <si>
    <t>VWARBAZUUPS</t>
  </si>
  <si>
    <t>Ping IP 10.133.133.21 - UPS01-C1 UPS A - New LDR C1</t>
  </si>
  <si>
    <t>VWARCOZUPS0003</t>
  </si>
  <si>
    <t>VWARCOZUPS0004</t>
  </si>
  <si>
    <t>Ping IP 10.133.133.23 - UPS03-C2 UPS A - Backup Room C2</t>
  </si>
  <si>
    <t>Ping IP 10.133.133.24 - UPS04-C2 UPS B - Backup Room C2</t>
  </si>
  <si>
    <t>Ping IP 10.133.133.22 - UPS02-C1 UPS B - New LDR C1</t>
  </si>
  <si>
    <t>vwarbazuups201</t>
  </si>
  <si>
    <t>vwarbazuups401</t>
  </si>
  <si>
    <t>10.133.35.21</t>
  </si>
  <si>
    <t>Ping IP 10.133.35.21</t>
  </si>
  <si>
    <t>vwarbazuups402</t>
  </si>
  <si>
    <t>10.133.44.21</t>
  </si>
  <si>
    <t>Ping IP 10.133.44.21</t>
  </si>
  <si>
    <t>vwarbazuups403</t>
  </si>
  <si>
    <t>10.133.34.21</t>
  </si>
  <si>
    <t>Ping IP 10.133.34.21</t>
  </si>
  <si>
    <t>VWARPAZA0238</t>
  </si>
  <si>
    <t>10.133.6.87</t>
  </si>
  <si>
    <t>Disk DB_Data (E:)</t>
  </si>
  <si>
    <t>Disk DB_Logs (F:)</t>
  </si>
  <si>
    <t>SO Uptime</t>
  </si>
  <si>
    <t>10.133.8.168</t>
  </si>
  <si>
    <t>VWARPASVSCCMD</t>
  </si>
  <si>
    <t>10.133.8.167</t>
  </si>
  <si>
    <t>VWARPASVSCCMA</t>
  </si>
  <si>
    <t>VWARPASVSCCM1</t>
  </si>
  <si>
    <t>VWARPASVSCCM2</t>
  </si>
  <si>
    <t>192.168.5.34</t>
  </si>
  <si>
    <t>10.133.138.53</t>
  </si>
  <si>
    <t>VWARCOSVSCCM3</t>
  </si>
  <si>
    <t>10.133.8.185</t>
  </si>
  <si>
    <t>VWARPASVWDS02</t>
  </si>
  <si>
    <t>SQL Server (MSSQLSERVER)</t>
  </si>
  <si>
    <t>VWARPASVCRMDT</t>
  </si>
  <si>
    <t>10.133.8.134</t>
  </si>
  <si>
    <t>VWARPASVCRMIT</t>
  </si>
  <si>
    <t>SQL Server (EPLAN)</t>
  </si>
  <si>
    <t>192.168.5.132</t>
  </si>
  <si>
    <t>VWARPAUVSAM1Q</t>
  </si>
  <si>
    <t>HTTPS</t>
  </si>
  <si>
    <t>192.168.5.133</t>
  </si>
  <si>
    <t>VWARPAUVSAM2Q</t>
  </si>
  <si>
    <t>192.168.0.55</t>
  </si>
  <si>
    <t>VWARPAUVSAM3Q</t>
  </si>
  <si>
    <t>192.168.0.23</t>
  </si>
  <si>
    <t>192.168.5.134</t>
  </si>
  <si>
    <t>VWARPAUVSAM1P</t>
  </si>
  <si>
    <t>192.168.5.135</t>
  </si>
  <si>
    <t>VWARPAUVSAM2P</t>
  </si>
  <si>
    <t>192.168.5.136</t>
  </si>
  <si>
    <t>VWARPAUVSAM3P</t>
  </si>
  <si>
    <t>VWARPAUVSAM4P</t>
  </si>
  <si>
    <t>VWARPAUVSAM5P</t>
  </si>
  <si>
    <t>VWARPAUVSAM6P</t>
  </si>
  <si>
    <t>VWARPAUVSAMVP</t>
  </si>
  <si>
    <t>192.168.0.14</t>
  </si>
  <si>
    <t>192.168.0.25</t>
  </si>
  <si>
    <t>192.168.0.13</t>
  </si>
  <si>
    <t>192.168.0.24</t>
  </si>
  <si>
    <t>192.168.0.12</t>
  </si>
  <si>
    <t>192.168.5.137</t>
  </si>
  <si>
    <t>Puerto TCP 12101</t>
  </si>
  <si>
    <t>Puerto TCP 7135</t>
  </si>
  <si>
    <t>Puerto TCP 7234</t>
  </si>
  <si>
    <t>10.133.76.33</t>
  </si>
  <si>
    <t>VWARPAZA0239</t>
  </si>
  <si>
    <t>10.133.86.15</t>
  </si>
  <si>
    <t>10.133.8.172</t>
  </si>
  <si>
    <t>VWARPASVORAQ2</t>
  </si>
  <si>
    <t>10.133.8.171</t>
  </si>
  <si>
    <t>VWARPASVORAP2</t>
  </si>
  <si>
    <t>172.16.12.41</t>
  </si>
  <si>
    <t>VWARPASVASSET</t>
  </si>
  <si>
    <t>VWARPASVACCES</t>
  </si>
  <si>
    <t>VWARPASVPOSQL</t>
  </si>
  <si>
    <t>SQL Server (VWARMAGI)</t>
  </si>
  <si>
    <t>10.133.90.30</t>
  </si>
  <si>
    <t>10.133.90.29</t>
  </si>
  <si>
    <t>Controller 5 (nuevo audit)</t>
  </si>
  <si>
    <t>Clock 5 (Nuevo audit)</t>
  </si>
  <si>
    <t>Controlador</t>
  </si>
  <si>
    <t>Reloj</t>
  </si>
  <si>
    <t>172.16.9.241</t>
  </si>
  <si>
    <t>172.16.9.244</t>
  </si>
  <si>
    <t>172.16.9.240</t>
  </si>
  <si>
    <t>172.16.9.242</t>
  </si>
  <si>
    <t>172.16.9.243</t>
  </si>
  <si>
    <t>10.133.6.88</t>
  </si>
  <si>
    <t>VWARPAZA0089</t>
  </si>
  <si>
    <t>vwarpasvbkrv1</t>
  </si>
  <si>
    <t>10.133.8.130</t>
  </si>
  <si>
    <t>VWARPASVONEV1</t>
  </si>
  <si>
    <t>10.133.8.189</t>
  </si>
  <si>
    <t>VWARPASVWEBPP</t>
  </si>
  <si>
    <t>10.133.8.188</t>
  </si>
  <si>
    <t>vwsapasvjump1</t>
  </si>
  <si>
    <t>10.133.8.177</t>
  </si>
  <si>
    <t>VWARPASVPXRV1</t>
  </si>
  <si>
    <t>VWARPASVPXRV2</t>
  </si>
  <si>
    <t>10.133.8.178</t>
  </si>
  <si>
    <t>192.168.5.138</t>
  </si>
  <si>
    <t>VWARPASVPXRV3</t>
  </si>
  <si>
    <t>192.168.5.139</t>
  </si>
  <si>
    <t>VWARPASVPXRV4</t>
  </si>
  <si>
    <t>VWARPASVPXRV5</t>
  </si>
  <si>
    <t>172.16.12.38</t>
  </si>
  <si>
    <t>172.16.12.39</t>
  </si>
  <si>
    <t>VWARPASVPXRV6</t>
  </si>
  <si>
    <t>10.133.138.50</t>
  </si>
  <si>
    <t>10.133.138.51</t>
  </si>
  <si>
    <t>10.133.8.131</t>
  </si>
  <si>
    <t>VWARPASVSQLV1</t>
  </si>
  <si>
    <t xml:space="preserve">AMS URL https://10.133.8.141/IF6040/Welcome.aspx </t>
  </si>
  <si>
    <t>AMS sserver-ar-delivery [01] Services</t>
  </si>
  <si>
    <t>AMS sserver-ar-dsigval [01] Services</t>
  </si>
  <si>
    <t>AMS sserver-ar-mailreader [01] Services</t>
  </si>
  <si>
    <t>AMS sserver-ar-notify [01] Services</t>
  </si>
  <si>
    <t>AMS sserver-ar-pdfgen [01] Services</t>
  </si>
  <si>
    <t>AMS sserver-ar-reportsgen [01] Services</t>
  </si>
  <si>
    <t>AMS sserver-ar-schemaval [01] Services</t>
  </si>
  <si>
    <t>AMS sserver-ar-schtasks [01] Services</t>
  </si>
  <si>
    <t>AMS sserver-ar-sentxdoc [01] Services</t>
  </si>
  <si>
    <t>AMS sserver-ar-storer [01] Services</t>
  </si>
  <si>
    <t>AMS sserver-ar-stupdater [01] Services</t>
  </si>
  <si>
    <t>AMS URL https://facturacionelectronica.vw.com.ar/Signature.Server.Web.Portal/</t>
  </si>
  <si>
    <t>AMS  URL https://facturacionelectronica.vw.com.ar/Signature.Server.Web.Services/</t>
  </si>
  <si>
    <t>PORT 80</t>
  </si>
  <si>
    <t>AMS Proceso Sign@alert_VWSAARG.exe</t>
  </si>
  <si>
    <t>AMS Proceso Sign@balancer_VWSAARG.exe</t>
  </si>
  <si>
    <t>AMS Proceso Sign@batchprinter_VWSAARG.exe</t>
  </si>
  <si>
    <t>AMS Proceso Sign@batchsigner_VWSAARG_01.exe</t>
  </si>
  <si>
    <t>AMS Proceso Sign@connector_VWSAARG.exe</t>
  </si>
  <si>
    <t>AMS Proceso Sign@converter_VWSAARG_01.exe</t>
  </si>
  <si>
    <t>AMS Proceso Sign@dispatch_VWSAARG_01.exe</t>
  </si>
  <si>
    <t>AMS Proceso Sign@pager_VWSAARG.exe</t>
  </si>
  <si>
    <t>AMS Proceso Sign@receiver_VWSAARG.exe</t>
  </si>
  <si>
    <t>AMS https://workflow.ar.sa.vwg:9443/ProcessAdmin/</t>
  </si>
  <si>
    <t>AMS https://workflow.ar.sa.vwg:9443/ProcessPortal/</t>
  </si>
  <si>
    <t>AMS https://workflow.ar.sa.vwg:9443/PerformanceAdmin/</t>
  </si>
  <si>
    <t>10.133.36.9</t>
  </si>
  <si>
    <t>VWARBAZS0100</t>
  </si>
  <si>
    <t>192.168.9.74</t>
  </si>
  <si>
    <t>VWARPAUVNSMAS</t>
  </si>
  <si>
    <t>https://192.168.9.74/admin_ui/mas/ent/html/system.html</t>
  </si>
  <si>
    <t>Puerto 27000 TCP</t>
  </si>
  <si>
    <t>172.16.12.48</t>
  </si>
  <si>
    <t>http://10.133.8.75:8082</t>
  </si>
  <si>
    <t>http://10.133.8.123:8086</t>
  </si>
  <si>
    <t>http://10.133.8.123:8088</t>
  </si>
  <si>
    <t>DBA SQL Server SUSB Agent</t>
  </si>
  <si>
    <t>DBA SQL Server SUSB Service</t>
  </si>
  <si>
    <t>http://remitos3040.ar.sa.vwg</t>
  </si>
  <si>
    <t>En caso de caer las interfaces 10.133.4.6 se debe elevar el impacto a prio 1</t>
  </si>
  <si>
    <t>En caso de caer las interfaces 10.133.4.7 se debe elevar el impacto a prio 1</t>
  </si>
  <si>
    <t>So disk C</t>
  </si>
  <si>
    <t>So Ram</t>
  </si>
  <si>
    <t>So disk Q</t>
  </si>
  <si>
    <t>Oracle Failsafe Service</t>
  </si>
  <si>
    <t>Ora VWSYPROD Login</t>
  </si>
  <si>
    <t>Ora VWSYPROD Invalid Objects</t>
  </si>
  <si>
    <t>Ora VWSYPROD Jobs</t>
  </si>
  <si>
    <t>Ora VWSYPROD Max Extents</t>
  </si>
  <si>
    <t>Ora VWSYPROD Tablespaces</t>
  </si>
  <si>
    <t>Ora VWSYPROD Users</t>
  </si>
  <si>
    <t>So Disck C</t>
  </si>
  <si>
    <t>estacion RVS R58 - servicio RVS</t>
  </si>
  <si>
    <t>vwarpasvwebpt.ar.sa.vwg</t>
  </si>
  <si>
    <t>http://10.133.8.123:8088/ImEx/</t>
  </si>
  <si>
    <t>10.133.35.10</t>
  </si>
  <si>
    <t>DBA SQL Server SQLEXPRESS Backup Log</t>
  </si>
  <si>
    <t>Archivo.log: BACKUP DATABASE successfullyEl BK se genera de lunes a sábado a las 23:30 (Demora aprox. 10hs)</t>
  </si>
  <si>
    <t>archivo .log: BACKUP DATABASE successfullyEl BK se genera de lunes a sábado a las 23:30 (Demora aprox. 10hs)</t>
  </si>
  <si>
    <t>Logfile: E:\Oracle_Backup\export\export_full_TRXP.logLeyenda a buscar en el archivo .log: successfully completedEl Export se genera los miercoles 21hs (demora aproximada 2hs)</t>
  </si>
  <si>
    <t>10.133.86.16</t>
  </si>
  <si>
    <t>10.133.86.17</t>
  </si>
  <si>
    <t>10.133.86.18</t>
  </si>
  <si>
    <t>10.133.86.19</t>
  </si>
  <si>
    <t>10.133.86.20</t>
  </si>
  <si>
    <t>10.133.86.23</t>
  </si>
  <si>
    <t>10.133.86.24</t>
  </si>
  <si>
    <t>10.133.86.25</t>
  </si>
  <si>
    <t>Controller AC-06</t>
  </si>
  <si>
    <t>Controller AC-07</t>
  </si>
  <si>
    <t>Controller AC-08</t>
  </si>
  <si>
    <t>Controller AC-09</t>
  </si>
  <si>
    <t>Controller AC-10</t>
  </si>
  <si>
    <t>192.168.5.50</t>
  </si>
  <si>
    <t>vwarpasvsapq1</t>
  </si>
  <si>
    <t>Antivirus</t>
  </si>
  <si>
    <t>UPTIME</t>
  </si>
  <si>
    <t>C:</t>
  </si>
  <si>
    <t>D:</t>
  </si>
  <si>
    <t>E:</t>
  </si>
  <si>
    <t>172.16.12.30</t>
  </si>
  <si>
    <t>VWARPAVWIN01</t>
  </si>
  <si>
    <t>VWARPASVMNGD</t>
  </si>
  <si>
    <t>10.133.8.212</t>
  </si>
  <si>
    <t>SO Disk C</t>
  </si>
  <si>
    <t>SO Disk D APP_Home</t>
  </si>
  <si>
    <t>SO Ram</t>
  </si>
  <si>
    <t>Ora VWSYARCH Jobs</t>
  </si>
  <si>
    <t>10.133.8.197</t>
  </si>
  <si>
    <t>10.133.8.198</t>
  </si>
  <si>
    <t>VWARPASVAMS01</t>
  </si>
  <si>
    <t>VWARPASVAMS02</t>
  </si>
  <si>
    <t>So Disk D MIDDLE_HOME</t>
  </si>
  <si>
    <t>So Disk E APP_HOME</t>
  </si>
  <si>
    <t>VWARPASVSYNB3</t>
  </si>
  <si>
    <t>OS CPU</t>
  </si>
  <si>
    <t>OS Disk C:</t>
  </si>
  <si>
    <t>OS Disk D:</t>
  </si>
  <si>
    <t>OS Ping</t>
  </si>
  <si>
    <t>OS RAM</t>
  </si>
  <si>
    <t>OS Uptime</t>
  </si>
  <si>
    <t>10.133.8.205</t>
  </si>
  <si>
    <t>VWARPASVAMS09</t>
  </si>
  <si>
    <t>SO Disk D Middle_Home</t>
  </si>
  <si>
    <t>SO Disk E App_Home</t>
  </si>
  <si>
    <t>AMS Share INBR Banco Rio</t>
  </si>
  <si>
    <t>MIDDLEWARE Tomcat Engine [http://10.133.8.76:8082]</t>
  </si>
  <si>
    <t>10.133.7.89</t>
  </si>
  <si>
    <t>VWARPAZA0241</t>
  </si>
  <si>
    <t>10.133.114.45</t>
  </si>
  <si>
    <t>VWARBAZS0186</t>
  </si>
  <si>
    <t>10.133.66.15</t>
  </si>
  <si>
    <t>VWARPAZA0210</t>
  </si>
  <si>
    <t>10.133.53.55</t>
  </si>
  <si>
    <t>VWARPASVWEBPI</t>
  </si>
  <si>
    <t>WVA.SYJWebServicesBancoRio.CoreService</t>
  </si>
  <si>
    <t>Facundo Reyes</t>
  </si>
  <si>
    <t>Adam Barales</t>
  </si>
  <si>
    <t>Nicolas Montero</t>
  </si>
  <si>
    <t>MUÑIZ, Fernando</t>
  </si>
  <si>
    <t>VWARCOSVWDS01</t>
  </si>
  <si>
    <t>10.133.138.56</t>
  </si>
  <si>
    <t>SO Disk C (OS)</t>
  </si>
  <si>
    <t>SO Disk D (APP)</t>
  </si>
  <si>
    <t>VWARPAC05273V</t>
  </si>
  <si>
    <t>SO Disk D (Middle_Home)</t>
  </si>
  <si>
    <t>VWARPAC05274V</t>
  </si>
  <si>
    <t>10.133.8.223</t>
  </si>
  <si>
    <t>VWARPAC05275V</t>
  </si>
  <si>
    <t>VWARPAC05276V</t>
  </si>
  <si>
    <t>VWARPAC05277V</t>
  </si>
  <si>
    <t>VWARPAC05278V</t>
  </si>
  <si>
    <t>VWARPAC05279V</t>
  </si>
  <si>
    <t>VWARPAC05280V</t>
  </si>
  <si>
    <t>VWARPAC05281V</t>
  </si>
  <si>
    <t>DBA Backup Disk G</t>
  </si>
  <si>
    <t>DBA PRODIS2 Disk D:</t>
  </si>
  <si>
    <t>DBA SQL Server PRODIS2 Agent</t>
  </si>
  <si>
    <t>DBA SQL Server PRODIS2 Service</t>
  </si>
  <si>
    <t>192.168.5.108</t>
  </si>
  <si>
    <t>WARPASVCTX24</t>
  </si>
  <si>
    <t>SO Disk D (App_Home)</t>
  </si>
  <si>
    <t>SO Disk E (App_Home)</t>
  </si>
  <si>
    <t>172.16.12.61</t>
  </si>
  <si>
    <t>VWARPASVNRGAP</t>
  </si>
  <si>
    <t>SO DISK C OS</t>
  </si>
  <si>
    <t>SO DISK D (APP_HOME)</t>
  </si>
  <si>
    <t>172.16.12.62</t>
  </si>
  <si>
    <t>VWARPASVNRGDP</t>
  </si>
  <si>
    <t>MGR-TSS</t>
  </si>
  <si>
    <t>MGR-ITO</t>
  </si>
  <si>
    <t>Base de Datos</t>
  </si>
  <si>
    <t>+54 9 351 334 1290</t>
  </si>
  <si>
    <t>+54 9 351 334 6533</t>
  </si>
  <si>
    <t>+54 9  1123621132</t>
  </si>
  <si>
    <t>Marquez, Leonardo Matias</t>
  </si>
  <si>
    <t>Windows, AD, EXCH</t>
  </si>
  <si>
    <t>+54 9 351 334 2412</t>
  </si>
  <si>
    <t>Pending 2nd Shift</t>
  </si>
  <si>
    <t>+54 9 11 3920 2041</t>
  </si>
  <si>
    <t>+54 9 1163502383</t>
  </si>
  <si>
    <t>Juliana Castro / Gustavo Romero</t>
  </si>
  <si>
    <t xml:space="preserve">Gustavo Lopez </t>
  </si>
  <si>
    <t>Julio Díaz</t>
  </si>
  <si>
    <t>Gustavo Romero / Juliana Castro</t>
  </si>
  <si>
    <t>angelica.vitali@t-systems.com.br</t>
  </si>
  <si>
    <t>Nelson de Paiva Lima</t>
  </si>
  <si>
    <t xml:space="preserve"> +55 11 98111 3137</t>
  </si>
  <si>
    <t>nelson.paiva@t-systems.com.br</t>
  </si>
  <si>
    <t>Patric Silva</t>
  </si>
  <si>
    <t>+55 1 19 8689 4460</t>
  </si>
  <si>
    <t>patric.silva@t-systems.com.br</t>
  </si>
  <si>
    <t>Ana Maria Figuera</t>
  </si>
  <si>
    <t> +54 11 4317 8583</t>
  </si>
  <si>
    <t>+54 9 11 4049 6100</t>
  </si>
  <si>
    <t xml:space="preserve">anamaria.figura@vw.com.ar </t>
  </si>
  <si>
    <t>Ignacio Scipioni</t>
  </si>
  <si>
    <t>IT Specialist (Toolsnet - SYNATEC)</t>
  </si>
  <si>
    <t>+54 9 11 2319 8328</t>
  </si>
  <si>
    <t>ignacio.scipioni@vw.com.ar</t>
  </si>
  <si>
    <t>Filesystem /</t>
  </si>
  <si>
    <t>Filesystem /boot</t>
  </si>
  <si>
    <t>Filesystem /home</t>
  </si>
  <si>
    <t>Filesystem /tmp</t>
  </si>
  <si>
    <t>Filesystem /usr</t>
  </si>
  <si>
    <t>Filesystem /var</t>
  </si>
  <si>
    <t>Filesystem /var/log</t>
  </si>
  <si>
    <t>Filesystem /var/tmp</t>
  </si>
  <si>
    <t>HTTP Daemon</t>
  </si>
  <si>
    <t>MYSQL Daemon</t>
  </si>
  <si>
    <t>172.16.12.34</t>
  </si>
  <si>
    <t>vwarpauvnsup1</t>
  </si>
  <si>
    <t>0000. OS UNIX Ping</t>
  </si>
  <si>
    <t>0001. OS UNIX CPU</t>
  </si>
  <si>
    <t>0002. OS UNIX RAM</t>
  </si>
  <si>
    <t>0003. OS UNIX Swap</t>
  </si>
  <si>
    <t>10.133.8.216</t>
  </si>
  <si>
    <t>Vwarpasvappp2</t>
  </si>
  <si>
    <t>SO Disk E Middle_App</t>
  </si>
  <si>
    <t>10.133.8.217</t>
  </si>
  <si>
    <t>Vwarpasvappq2</t>
  </si>
  <si>
    <t>VWARPASVORAP3</t>
  </si>
  <si>
    <t>10.133.8.214</t>
  </si>
  <si>
    <t>SO Disk E Oracle_Home</t>
  </si>
  <si>
    <t>SO Disk F Oracle_Data</t>
  </si>
  <si>
    <t>SO Disk G Oracle_Backups</t>
  </si>
  <si>
    <t>172.16.12.51</t>
  </si>
  <si>
    <t>VWARPASVAPS01</t>
  </si>
  <si>
    <t>SO Disk D DXQControl</t>
  </si>
  <si>
    <t>172.16.12.52</t>
  </si>
  <si>
    <t>VWARPASVAPS02</t>
  </si>
  <si>
    <t>172.16.12.53</t>
  </si>
  <si>
    <t>VWARPASVBIS01</t>
  </si>
  <si>
    <t>VWARPASVDAS01</t>
  </si>
  <si>
    <t>172.16.12.54</t>
  </si>
  <si>
    <t>VWARPASVDAS02</t>
  </si>
  <si>
    <t>172.16.12.55</t>
  </si>
  <si>
    <t>VWARPASVDBS01</t>
  </si>
  <si>
    <t>172.16.12.56</t>
  </si>
  <si>
    <t>SO Disk D MSSQL_APP</t>
  </si>
  <si>
    <t>SO Disk E MSSQL_DATA</t>
  </si>
  <si>
    <t>SO Disk F MSSQL_LOG</t>
  </si>
  <si>
    <t>SO Disk G MSSQL_TEMP</t>
  </si>
  <si>
    <t>SO Disk H MSSQL_BACKUP</t>
  </si>
  <si>
    <t>VWARPASVDBS02</t>
  </si>
  <si>
    <t>172.16.12.57</t>
  </si>
  <si>
    <t>VWARPASVPMS01</t>
  </si>
  <si>
    <t>172.16.12.58</t>
  </si>
  <si>
    <t>VWARPASVZPV01</t>
  </si>
  <si>
    <t>172.16.12.59</t>
  </si>
  <si>
    <t>WARPASVWES01</t>
  </si>
  <si>
    <t>172.16.12.60</t>
  </si>
  <si>
    <t>10.133.8.230</t>
  </si>
  <si>
    <t>VWARPASVBGAT1</t>
  </si>
  <si>
    <t>10.133.8.231</t>
  </si>
  <si>
    <t>VWARPASVEPOAP</t>
  </si>
  <si>
    <t>SO Disk E (ePO_Home)</t>
  </si>
  <si>
    <t>10.133.8.232</t>
  </si>
  <si>
    <t>VWARPASVEPODP</t>
  </si>
  <si>
    <t>SO Disk E (DB_Home)</t>
  </si>
  <si>
    <t>SO Disk F (Data)</t>
  </si>
  <si>
    <t>VIRTUAL-16 So Ping</t>
  </si>
  <si>
    <t>Ora VWSYARCH Users</t>
  </si>
  <si>
    <t>10.133.90.28</t>
  </si>
  <si>
    <t>vwarbazuups307</t>
  </si>
  <si>
    <t>DBA SQL Server MSSQLSERVER Agent</t>
  </si>
  <si>
    <t>DBA SQL Server MSSQLSERVER Service</t>
  </si>
  <si>
    <t>DBA MySql DOCUWARE  Service</t>
  </si>
  <si>
    <t>DBA MySql HRDATA  Service</t>
  </si>
  <si>
    <t>DBA SQL Server MAGICINFO Service</t>
  </si>
  <si>
    <t>10.133.138.55</t>
  </si>
  <si>
    <t>VWARCOSVSCAD1</t>
  </si>
  <si>
    <t>DBA SQL Server VWARSCADA Service</t>
  </si>
  <si>
    <t>DBA SQL Server VWARSCADA Agent</t>
  </si>
  <si>
    <t>DBA VWARSCADA Backup Disk G:</t>
  </si>
  <si>
    <t>DBA VWARSCADA Disk D:</t>
  </si>
  <si>
    <t>DBA SQL Server Share Point Service</t>
  </si>
  <si>
    <t>10.133.8.169</t>
  </si>
  <si>
    <t>DBA MSSQLSERVER Backup Disk G:</t>
  </si>
  <si>
    <t>DBA MSSQLSERVER DB Home Disk D:</t>
  </si>
  <si>
    <t>DBA MSSQLSERVER DB LOGS Disk F:</t>
  </si>
  <si>
    <t>DBA MySql  Service</t>
  </si>
  <si>
    <t>Filesystem Data: /mysql</t>
  </si>
  <si>
    <t>\\10.133.8.123\interfaces_law\INTERFACES\arch_fis</t>
  </si>
  <si>
    <t>AMS Check_No_Registracion_de_Evento_Log_COT</t>
  </si>
  <si>
    <t>10.133.90.18</t>
  </si>
  <si>
    <t>vwarbazuups311</t>
  </si>
  <si>
    <t>10.133.88.30</t>
  </si>
  <si>
    <t>vwarbazuups316</t>
  </si>
  <si>
    <t>VWA.SYJWebServicesBancoRio.RemotingService</t>
  </si>
  <si>
    <t>DBA MySql VWMSQTS Service</t>
  </si>
  <si>
    <t>VWARPASVCMDBL</t>
  </si>
  <si>
    <t>SO Disc C</t>
  </si>
  <si>
    <t>SO Disc D</t>
  </si>
  <si>
    <t>172.16.12.64</t>
  </si>
  <si>
    <t>VWARPASVCMDBP</t>
  </si>
  <si>
    <t>192.168.5.143</t>
  </si>
  <si>
    <t>VWARPASVCMDBD</t>
  </si>
  <si>
    <t>AMS URL http://10.133.8.123:8090/law</t>
  </si>
  <si>
    <t>DBA MySql VWMSQ01 Service</t>
  </si>
  <si>
    <t>DBA MySql e_vw Service</t>
  </si>
  <si>
    <t>DBA MySql VWRFIDP Service</t>
  </si>
  <si>
    <t>Controller AC-29_Porteria 2 - Molinetes 9 y 10</t>
  </si>
  <si>
    <t>Controller AC-30_Portería 2 - Molinetes 11 y 12</t>
  </si>
  <si>
    <t>Controller AC-32_ Portería 2 - Molinetes 9 y 10</t>
  </si>
  <si>
    <t>172.16.7.130</t>
  </si>
  <si>
    <t>172.16.7.134</t>
  </si>
  <si>
    <t>172.16.7.26</t>
  </si>
  <si>
    <t>172.16.25.7</t>
  </si>
  <si>
    <t>172.16.64.1</t>
  </si>
  <si>
    <t>172.16.64.2</t>
  </si>
  <si>
    <t>172.18.8.1</t>
  </si>
  <si>
    <t>172.18.8.2</t>
  </si>
  <si>
    <t>172.16.7.129</t>
  </si>
  <si>
    <t>172.16.25.8</t>
  </si>
  <si>
    <t>172.16.64.3</t>
  </si>
  <si>
    <t>172.18.8.3</t>
  </si>
  <si>
    <t>172.16.7.133</t>
  </si>
  <si>
    <t>172.16.25.5</t>
  </si>
  <si>
    <t>172.16.7.121</t>
  </si>
  <si>
    <t>172.16.25.6</t>
  </si>
  <si>
    <t>172.16.7.125</t>
  </si>
  <si>
    <t>172.16.7.142</t>
  </si>
  <si>
    <t>172.16.7.138</t>
  </si>
  <si>
    <t>172.16.25.9</t>
  </si>
  <si>
    <t>172.16.7.141</t>
  </si>
  <si>
    <t>172.16.25.10</t>
  </si>
  <si>
    <t>172.16.7.137</t>
  </si>
  <si>
    <t>172.16.8.30</t>
  </si>
  <si>
    <t>172.16.64.60</t>
  </si>
  <si>
    <t>172.16.64.61</t>
  </si>
  <si>
    <t>172.16.64.94</t>
  </si>
  <si>
    <t>172.16.64.95</t>
  </si>
  <si>
    <t>KAR_SW95</t>
  </si>
  <si>
    <t>KAR_SW94</t>
  </si>
  <si>
    <t>DSRU006</t>
  </si>
  <si>
    <t>DSRU005</t>
  </si>
  <si>
    <t>PLC-KAROLA</t>
  </si>
  <si>
    <t>VWARBAZS0529</t>
  </si>
  <si>
    <t>VWARBAZS0528</t>
  </si>
  <si>
    <t>VWARBAZS0525</t>
  </si>
  <si>
    <t>VWARBAZS0524</t>
  </si>
  <si>
    <t>VWARBAZS0527</t>
  </si>
  <si>
    <t>VWARBAZS0526</t>
  </si>
  <si>
    <t>10.133.8.234</t>
  </si>
  <si>
    <t>VWARPASVPCRFS</t>
  </si>
  <si>
    <t>10.133.146.10</t>
  </si>
  <si>
    <t>VWARCOZ0135</t>
  </si>
  <si>
    <t>VWARCOZ0136</t>
  </si>
  <si>
    <t>VWARCOZ0137</t>
  </si>
  <si>
    <t>ping/stack status</t>
  </si>
  <si>
    <t>10.133.8.150</t>
  </si>
  <si>
    <t>vwarpauvs4hp2</t>
  </si>
  <si>
    <t>10.133.8.165</t>
  </si>
  <si>
    <t>VWARPASVORAP1</t>
  </si>
  <si>
    <t>Ora DCS0003P Users</t>
  </si>
  <si>
    <t>10.133.8.154</t>
  </si>
  <si>
    <t>vwarpauvsolp1</t>
  </si>
  <si>
    <t>10.133.8.158</t>
  </si>
  <si>
    <t>vwarpauvs4h02</t>
  </si>
  <si>
    <t>10.133.8.157</t>
  </si>
  <si>
    <t>vwarpauvs4h01</t>
  </si>
  <si>
    <t>10.133.8.156</t>
  </si>
  <si>
    <t>vwarpauvgrc02</t>
  </si>
  <si>
    <t>10.133.8.148</t>
  </si>
  <si>
    <t>vwarpauvs4hq1</t>
  </si>
  <si>
    <t>10.133.8.152</t>
  </si>
  <si>
    <t>vwarpauvfioq1</t>
  </si>
  <si>
    <t>10.133.8.147</t>
  </si>
  <si>
    <t>vwarpauvs4hd1</t>
  </si>
  <si>
    <t>10.133.8.155</t>
  </si>
  <si>
    <t>vwarpauvgrc01</t>
  </si>
  <si>
    <t>10.133.8.149</t>
  </si>
  <si>
    <t>vwarpauvs4hp1</t>
  </si>
  <si>
    <t>10.133.8.153</t>
  </si>
  <si>
    <t>vwarpauvfiop1</t>
  </si>
  <si>
    <t>10.133.8.151</t>
  </si>
  <si>
    <t>vwarpauvfiod1</t>
  </si>
  <si>
    <t>Oracle_DB Disk E:</t>
  </si>
  <si>
    <t>Oracle_Home Disk E:</t>
  </si>
  <si>
    <t>Oracle_Data Disk F:</t>
  </si>
  <si>
    <t>Oracle_Backup Disk G:</t>
  </si>
  <si>
    <t>Ora IMPEXPP Invalid Objects</t>
  </si>
  <si>
    <t>Ora IMPEXPP Jobs</t>
  </si>
  <si>
    <t>Ora IMPEXPP LISTENER</t>
  </si>
  <si>
    <t>Ora IMPEXPP Login</t>
  </si>
  <si>
    <t>Ora IMPEXPP Max Extents</t>
  </si>
  <si>
    <t>Ora IMPEXPP Users</t>
  </si>
  <si>
    <t>Ora IMPEXPP Services</t>
  </si>
  <si>
    <t>Ora IMPEXPP Tablespaces</t>
  </si>
  <si>
    <t>Ora IMPEXPT Tablespaces</t>
  </si>
  <si>
    <t>Ora IMPEXPT Users</t>
  </si>
  <si>
    <t>Ora IMPEXPT Invalid Objects</t>
  </si>
  <si>
    <t>Ora IMPEXPT Jobs</t>
  </si>
  <si>
    <t>Ora IMPEXPT LISTENER</t>
  </si>
  <si>
    <t>Ora IMPEXPT Login</t>
  </si>
  <si>
    <t>Ora IMPEXPT Max Extents</t>
  </si>
  <si>
    <t>Ora IMPEXPT RMAN Level 0</t>
  </si>
  <si>
    <t>Controller_AC-33</t>
  </si>
  <si>
    <t>10.133.51.242</t>
  </si>
  <si>
    <t>ZK_SHOPFLOOR_ITP</t>
  </si>
  <si>
    <t>10.133.146.25</t>
  </si>
  <si>
    <t>10.133.148.30</t>
  </si>
  <si>
    <t>ZK_SNACK_CELULA2</t>
  </si>
  <si>
    <t>ZK_GASEOSA_CELULA4</t>
  </si>
  <si>
    <t>Ora VWTNPROD RMAN Level 0</t>
  </si>
  <si>
    <t>ZK_CAPACITACION_SALONVIDRIADO</t>
  </si>
  <si>
    <t>10.133.140.28</t>
  </si>
  <si>
    <t>10.133.126.20</t>
  </si>
  <si>
    <t>SWS_FIS_l59san1a</t>
  </si>
  <si>
    <t>Port 19</t>
  </si>
  <si>
    <t>Port 23</t>
  </si>
  <si>
    <t>10.133.126.24</t>
  </si>
  <si>
    <t>SWS_FIS_l59san2b</t>
  </si>
  <si>
    <t>10.133.126.25</t>
  </si>
  <si>
    <t>STO_FIS_l59sto2b</t>
  </si>
  <si>
    <t>LUN Online</t>
  </si>
  <si>
    <t>Ping IP 10.133.126.25</t>
  </si>
  <si>
    <t>STO_FIS_l59sto1a</t>
  </si>
  <si>
    <t>Ping IP 10.133.126.24</t>
  </si>
  <si>
    <t>10.133.126.23</t>
  </si>
  <si>
    <t>SWS_FIS_l59san2a</t>
  </si>
  <si>
    <t>10.133.126.21</t>
  </si>
  <si>
    <t>SWS_FIS_l59san1b</t>
  </si>
  <si>
    <t>10.133.140.26</t>
  </si>
  <si>
    <t>10.133.140.17</t>
  </si>
  <si>
    <t>ZK DC1 - Puerta Reja Servidores</t>
  </si>
  <si>
    <t>10.133.140.20</t>
  </si>
  <si>
    <t>ZK DC1 - Sala UPS Edif. Admin.</t>
  </si>
  <si>
    <t>10.133.140.18</t>
  </si>
  <si>
    <t>ZK DC1 - Puerta Doble Ingreso</t>
  </si>
  <si>
    <t>10.133.140.27</t>
  </si>
  <si>
    <t>ZK DC1 - Puerta Sala Desempaque</t>
  </si>
  <si>
    <t>ZK Deposito ITP</t>
  </si>
  <si>
    <t>ZK-Snack Edificio Administrativo</t>
  </si>
  <si>
    <t>ZK-GASEOSA Edificio Administrativo</t>
  </si>
  <si>
    <t>ZK-CAFE Edificio Administrativo</t>
  </si>
  <si>
    <t>10.133.140.29</t>
  </si>
  <si>
    <t>ZK-TK-Edificio Administrativo</t>
  </si>
  <si>
    <t>Ping c/ 3 min</t>
  </si>
  <si>
    <t>10.133.145.29</t>
  </si>
  <si>
    <t>ZK-CAFE Hall Recepción</t>
  </si>
  <si>
    <t>10.133.145.28</t>
  </si>
  <si>
    <t>ZK-Snack Hall Recepción</t>
  </si>
  <si>
    <t>10.133.152.21</t>
  </si>
  <si>
    <t>ZK-CAFE MQ250 Laboratorio</t>
  </si>
  <si>
    <t>10.133.152.15</t>
  </si>
  <si>
    <t>ZK-GASEOSA MQ250 Laboratorio</t>
  </si>
  <si>
    <t>10.133.152.18</t>
  </si>
  <si>
    <t>ZK-SNACK MQ250 Laboratorio</t>
  </si>
  <si>
    <t>ZK-COMEDOR Molinete 3</t>
  </si>
  <si>
    <t>Ping c/ 3 min.</t>
  </si>
  <si>
    <t>10.133.144.26</t>
  </si>
  <si>
    <t>ZK-CAFE Edificio Logistica</t>
  </si>
  <si>
    <t>10.133.144.25</t>
  </si>
  <si>
    <t>10.133.143.24</t>
  </si>
  <si>
    <t>ZK Puesto 2 - Salida</t>
  </si>
  <si>
    <t>10.133.145.27</t>
  </si>
  <si>
    <t>ZK-GASEOSA Hall Recepcion</t>
  </si>
  <si>
    <t>10.133.149.22</t>
  </si>
  <si>
    <t>ZK-CAFE Edificio Mantenimiento</t>
  </si>
  <si>
    <t>10.133.146.27</t>
  </si>
  <si>
    <t>10.133.153.31</t>
  </si>
  <si>
    <t>10.133.146.20</t>
  </si>
  <si>
    <t>10.133.146.19</t>
  </si>
  <si>
    <t>10.133.145.25</t>
  </si>
  <si>
    <t>10.133.145.26</t>
  </si>
  <si>
    <t>10.133.146.26</t>
  </si>
  <si>
    <t>10.133.148.28</t>
  </si>
  <si>
    <t>10.133.148.29</t>
  </si>
  <si>
    <t>10.133.150.26</t>
  </si>
  <si>
    <t>10.133.150.25</t>
  </si>
  <si>
    <t>10.133.153.30</t>
  </si>
  <si>
    <t>10.133.153.29</t>
  </si>
  <si>
    <t>10.133.152.14</t>
  </si>
  <si>
    <t>10.133.143.23</t>
  </si>
  <si>
    <t>10.133.143.21</t>
  </si>
  <si>
    <t>10.133.143.22</t>
  </si>
  <si>
    <t>10.133.145.30</t>
  </si>
  <si>
    <t>10.133.140.15</t>
  </si>
  <si>
    <t>10.133.140.16</t>
  </si>
  <si>
    <t>ZK DC1 - Puerta Simple</t>
  </si>
  <si>
    <t>10.133.154.31</t>
  </si>
  <si>
    <t>10.133.152.28</t>
  </si>
  <si>
    <t>ZK-TK-MQ250 - Celula 6</t>
  </si>
  <si>
    <t>10.133.152.27</t>
  </si>
  <si>
    <t>10.133.154.30</t>
  </si>
  <si>
    <t>ZK-TK-MQ250 - Celula 4</t>
  </si>
  <si>
    <t>ZK DC1 - Sala PBX</t>
  </si>
  <si>
    <t>ZK ShopFloor ITP</t>
  </si>
  <si>
    <t>ZK-COMEDOR Molinete Autoservicio</t>
  </si>
  <si>
    <t>ZK-COMEDOR Molinete 4</t>
  </si>
  <si>
    <t>ZK-COMEDOR Molinete 2</t>
  </si>
  <si>
    <t>ZK-COMEDOR Molinete 1</t>
  </si>
  <si>
    <t>ZK Puesto 3 - Salida</t>
  </si>
  <si>
    <t>ZK Puesto 3 - Entrada</t>
  </si>
  <si>
    <t>ZK Puesto 2 - Entrada</t>
  </si>
  <si>
    <t>ZK-CAFE Celula 2 MQ250</t>
  </si>
  <si>
    <t>ZK-GASEOSA Celula 7 MQ250</t>
  </si>
  <si>
    <t>ZK-SNACK Celula 7 MQ250</t>
  </si>
  <si>
    <t>ZK-GASEOSA Celula 1 MQ281</t>
  </si>
  <si>
    <t>ZK-CAFE Celula 1 MQ281</t>
  </si>
  <si>
    <t>ZK-SNACK Celula 4 MQ281</t>
  </si>
  <si>
    <t>ZK-GASEOSA Celula 4 MQ281</t>
  </si>
  <si>
    <t>ZK-CAFE Celula 4 MQ281</t>
  </si>
  <si>
    <t>ZK-CAFE Linea de Armado MQ200</t>
  </si>
  <si>
    <t>ZK-CAFE Celula 1 MQ200</t>
  </si>
  <si>
    <t>ZK-GASEOSA Celula 1 MQ200</t>
  </si>
  <si>
    <t>ZK-CAFE Celula 2 MQ200</t>
  </si>
  <si>
    <t>ZK-Snack Celula 2 MQ200</t>
  </si>
  <si>
    <t>ZK-CAFE Celula 7 MQ250</t>
  </si>
  <si>
    <t>ZK-CAFE Oficina Calidad 1er.Piso</t>
  </si>
  <si>
    <t>ZK_GASEOSA Celula 2 MQ200</t>
  </si>
  <si>
    <t>l59fis31m</t>
  </si>
  <si>
    <t>l59fis41m</t>
  </si>
  <si>
    <t>l59fis32m</t>
  </si>
  <si>
    <t>l59fis42m</t>
  </si>
  <si>
    <t>l59fis33m</t>
  </si>
  <si>
    <t>l59fis43m</t>
  </si>
  <si>
    <t>l59fis34m</t>
  </si>
  <si>
    <t>l59fis44m</t>
  </si>
  <si>
    <t>l59fis35m</t>
  </si>
  <si>
    <t>l59fis45m</t>
  </si>
  <si>
    <t>l59fis36m</t>
  </si>
  <si>
    <t>l59fis46m</t>
  </si>
  <si>
    <t>l59fis37m</t>
  </si>
  <si>
    <t>l59fis47m</t>
  </si>
  <si>
    <t>10.133.98.16</t>
  </si>
  <si>
    <t>10.133.98.14</t>
  </si>
  <si>
    <t>10.133.98.15</t>
  </si>
  <si>
    <t>10.133.98.17</t>
  </si>
  <si>
    <t>VWARBAZS0177</t>
  </si>
  <si>
    <t>VWARBAZS0178</t>
  </si>
  <si>
    <t>VWARBAZS0179</t>
  </si>
  <si>
    <t>VWARBAZS0185</t>
  </si>
  <si>
    <t>172.16.25.230</t>
  </si>
  <si>
    <t>172.16.25.238</t>
  </si>
  <si>
    <t>172.16.25.241</t>
  </si>
  <si>
    <t>172.16.25.232</t>
  </si>
  <si>
    <t>172.16.25.103</t>
  </si>
  <si>
    <t>172.16.25.105</t>
  </si>
  <si>
    <t>172.16.25.108</t>
  </si>
  <si>
    <t>172.16.25.110</t>
  </si>
  <si>
    <t>172.16.25.109</t>
  </si>
  <si>
    <t>VWARBAZS0740</t>
  </si>
  <si>
    <t>VWARBAZS0748</t>
  </si>
  <si>
    <t>VWARBAZS0751</t>
  </si>
  <si>
    <t>VWARBAZS0742</t>
  </si>
  <si>
    <t>VWARBAZS0701</t>
  </si>
  <si>
    <t>VWARBAZS0703</t>
  </si>
  <si>
    <t>VWARBAZS0706</t>
  </si>
  <si>
    <t>VWARBAZS0708</t>
  </si>
  <si>
    <t>VWARBAZS0707</t>
  </si>
  <si>
    <t>Ping - Stack</t>
  </si>
  <si>
    <t>SQL Server Agent (MSSQLSERVER)</t>
  </si>
  <si>
    <t>172.16.7.49</t>
  </si>
  <si>
    <t>172.16.7.50</t>
  </si>
  <si>
    <t>192.168.4.31</t>
  </si>
  <si>
    <t>Oracle_Home /u01/app/oracle/product/12.2.0/dbhome_1</t>
  </si>
  <si>
    <t>Oracle_Data /u01/app/oracle/oradata</t>
  </si>
  <si>
    <t>Oracle_Backup /u01/app/oracle/backup</t>
  </si>
  <si>
    <t>Ora vwsipadp Invalid Objects</t>
  </si>
  <si>
    <t>Ora vwsipadp Jobs</t>
  </si>
  <si>
    <t>Ora vwsipadp LISTENER</t>
  </si>
  <si>
    <t>Ora vwsipadp Login</t>
  </si>
  <si>
    <t>Ora vwsipadp Max Extents</t>
  </si>
  <si>
    <t>Ora vwsipadp RMAN Level 0</t>
  </si>
  <si>
    <t>Oracle_ARCH /u01/app/oracle/arch</t>
  </si>
  <si>
    <t>Ora vwsipadp Tablespaces</t>
  </si>
  <si>
    <t>Ora vwsipadp Users</t>
  </si>
  <si>
    <t>vwarpauvsipad</t>
  </si>
  <si>
    <t>192.168.21.39</t>
  </si>
  <si>
    <t>VWARPASVJMPAA</t>
  </si>
  <si>
    <t>10.133.8.132</t>
  </si>
  <si>
    <t>VWARPASVCTRAC</t>
  </si>
  <si>
    <t>VWARPASVMAWEB</t>
  </si>
  <si>
    <t>SO Disk C OS</t>
  </si>
  <si>
    <t>MySQL MARIADB</t>
  </si>
  <si>
    <t>l59hmc1a</t>
  </si>
  <si>
    <t>Console</t>
  </si>
  <si>
    <t>10.133.126.26</t>
  </si>
  <si>
    <t>l59hmc2a</t>
  </si>
  <si>
    <t>l59vio1a</t>
  </si>
  <si>
    <t>l59vio1b</t>
  </si>
  <si>
    <t>10.133.126.27</t>
  </si>
  <si>
    <t>10.133.126.28</t>
  </si>
  <si>
    <t>10.133.126.29</t>
  </si>
  <si>
    <t>10.133.126.30</t>
  </si>
  <si>
    <t>l59vio2a</t>
  </si>
  <si>
    <t>l59vio2b</t>
  </si>
  <si>
    <t>10.133.126.31</t>
  </si>
  <si>
    <t>10.133.126.34</t>
  </si>
  <si>
    <t>10.133.126.36</t>
  </si>
  <si>
    <t>l59fis39m</t>
  </si>
  <si>
    <t>l59fis38m</t>
  </si>
  <si>
    <t>10.133.126.38</t>
  </si>
  <si>
    <t>10.133.126.40</t>
  </si>
  <si>
    <t>10.133.126.42</t>
  </si>
  <si>
    <t>10.133.126.44</t>
  </si>
  <si>
    <t>10.133.126.46</t>
  </si>
  <si>
    <t>10.133.126.48</t>
  </si>
  <si>
    <t>10.133.126.68</t>
  </si>
  <si>
    <t>l59fis3am</t>
  </si>
  <si>
    <t>10.133.126.35</t>
  </si>
  <si>
    <t>10.133.126.37</t>
  </si>
  <si>
    <t>10.133.126.39</t>
  </si>
  <si>
    <t>10.133.126.41</t>
  </si>
  <si>
    <t>10.133.126.43</t>
  </si>
  <si>
    <t>10.133.126.45</t>
  </si>
  <si>
    <t>10.133.126.69</t>
  </si>
  <si>
    <t>l59fis48m</t>
  </si>
  <si>
    <t>l59fis49m</t>
  </si>
  <si>
    <t>10.133.126.51</t>
  </si>
  <si>
    <t>10.133.126.50</t>
  </si>
  <si>
    <t>10.133.126.95</t>
  </si>
  <si>
    <t>10.133.126.47</t>
  </si>
  <si>
    <t>172.16.12.49</t>
  </si>
  <si>
    <t>VWARPASVCCTVM</t>
  </si>
  <si>
    <t>SO Disc G</t>
  </si>
  <si>
    <t>DBA MSSQLSERVER Disk D:</t>
  </si>
  <si>
    <t>DBA MSSQLSERVER Disk E:</t>
  </si>
  <si>
    <t>DBA SQL Server MSSQLSERVER  Service</t>
  </si>
  <si>
    <t>DBA SQL Server MSSQLSERVER  Agent</t>
  </si>
  <si>
    <t>DBA MSSQLSERVER  Backup Disk F:</t>
  </si>
  <si>
    <t>DBA SQL Server ACRONIS  Service</t>
  </si>
  <si>
    <t>n/a</t>
  </si>
  <si>
    <t>So Disk K</t>
  </si>
  <si>
    <t xml:space="preserve">So Disk L </t>
  </si>
  <si>
    <t>So Disk M</t>
  </si>
  <si>
    <t xml:space="preserve">So Disk N </t>
  </si>
  <si>
    <t>So Disk O</t>
  </si>
  <si>
    <t>So Disk C - S.O</t>
  </si>
  <si>
    <t>So Disk D - Local</t>
  </si>
  <si>
    <t>Ora IFUsers</t>
  </si>
  <si>
    <t>NAGVIS</t>
  </si>
  <si>
    <t>Error general en monitoreo NAGVIS</t>
  </si>
  <si>
    <t>VWARPASVTKPQA</t>
  </si>
  <si>
    <t>10.133.8.176</t>
  </si>
  <si>
    <t>Ora IF6040PNQA Tablespaces</t>
  </si>
  <si>
    <t>Ora IF6040PNQA Users</t>
  </si>
  <si>
    <t>Ora IF6040PNQA Invalid Objects</t>
  </si>
  <si>
    <t>Ora IF6040PNQA Jobs</t>
  </si>
  <si>
    <t>Ora IF6040PNQA LISTENER</t>
  </si>
  <si>
    <t>Ora IF6040PNQA Login</t>
  </si>
  <si>
    <t>Ora IF6040PNQA Max Extents</t>
  </si>
  <si>
    <t>Ora IF6040PNQA RMAN Level 0</t>
  </si>
  <si>
    <t>Ora IF6040PNQA Services</t>
  </si>
  <si>
    <t>Ora DCS03_NEW Users</t>
  </si>
  <si>
    <t>Oracle_Home Disk F:</t>
  </si>
  <si>
    <t>Oracle_Home Disk G:</t>
  </si>
  <si>
    <t>Ora DCS03_NEW Tablespaces</t>
  </si>
  <si>
    <t>Ora DCS03_NEW Services</t>
  </si>
  <si>
    <t>Ora DCS03_NEW RMAN Level 0</t>
  </si>
  <si>
    <t>Ora DCS03_NEW Max Extents</t>
  </si>
  <si>
    <t>Ora DCS03_NEW Login</t>
  </si>
  <si>
    <t>Ora DCS03_NEW LISTENER Services</t>
  </si>
  <si>
    <t>Ora DCS03_NEW Jobs</t>
  </si>
  <si>
    <t>Ora DCS03_NEW Invalid Objects</t>
  </si>
  <si>
    <t>10.133.8.238</t>
  </si>
  <si>
    <t>VWARPASVPXRVE</t>
  </si>
  <si>
    <t>disco D</t>
  </si>
  <si>
    <t>VWARPASVSIDE2</t>
  </si>
  <si>
    <t>10.133.8.237</t>
  </si>
  <si>
    <t>Extern.Gustavo.LOPEZ@VW.COM.AR</t>
  </si>
  <si>
    <t>Ora IMPEXPP RMAN Level 0</t>
  </si>
  <si>
    <t>Ora IMPEXPP Export</t>
  </si>
  <si>
    <t>172.16.12.66</t>
  </si>
  <si>
    <t>VWARPASVCCTVP</t>
  </si>
  <si>
    <t>SO Antivirus Services</t>
  </si>
  <si>
    <t>So Disk D (Application)</t>
  </si>
  <si>
    <t>So Disk G (Data CCTV)</t>
  </si>
  <si>
    <t>vwarbafwtest</t>
  </si>
  <si>
    <t>192.168.9.55</t>
  </si>
  <si>
    <t>10.133.8.239</t>
  </si>
  <si>
    <t>VWARPASVEUCAP</t>
  </si>
  <si>
    <t>VWARPASSESX59</t>
  </si>
  <si>
    <t>10.133.80.160</t>
  </si>
  <si>
    <t>Network Interfaces</t>
  </si>
  <si>
    <t>Datasatore</t>
  </si>
  <si>
    <t>VWARPASSESX60</t>
  </si>
  <si>
    <t>VWARPASSESX61</t>
  </si>
  <si>
    <t>10.133.80.164</t>
  </si>
  <si>
    <t>10.133.80.162</t>
  </si>
  <si>
    <t>So Disk D (Middle_Home)</t>
  </si>
  <si>
    <t>So Disk E (App_Home)</t>
  </si>
  <si>
    <t>VWARPASVAMS03</t>
  </si>
  <si>
    <t>10.133.8.199</t>
  </si>
  <si>
    <t>10.133.8.200</t>
  </si>
  <si>
    <t>VWARPASVAMS04</t>
  </si>
  <si>
    <t>10.133.8.201</t>
  </si>
  <si>
    <t>VWARPASVAMS05</t>
  </si>
  <si>
    <t>10.133.8.202</t>
  </si>
  <si>
    <t>VWARPASVAMS06</t>
  </si>
  <si>
    <t>VWARPASVAMS07</t>
  </si>
  <si>
    <t>10.133.8.203</t>
  </si>
  <si>
    <t>10.133.8.204</t>
  </si>
  <si>
    <t>VWARPASVAMS08</t>
  </si>
  <si>
    <t>10.133.8.207</t>
  </si>
  <si>
    <t>10.133.8.206</t>
  </si>
  <si>
    <t>VWARPASVAMS10</t>
  </si>
  <si>
    <t>VWARPASVAMS11</t>
  </si>
  <si>
    <t>VWARPASVENTV1</t>
  </si>
  <si>
    <t>10.133.8.96</t>
  </si>
  <si>
    <t>So Disk D (App_veeam)</t>
  </si>
  <si>
    <t>VWARPASVMNGDB</t>
  </si>
  <si>
    <t>So Disk D (App_Home)</t>
  </si>
  <si>
    <t>VWARPASVNETMG</t>
  </si>
  <si>
    <t>So Disk E (App_data)</t>
  </si>
  <si>
    <t>VWARPASVSTNTP</t>
  </si>
  <si>
    <t>10.133.8.196</t>
  </si>
  <si>
    <t>So Disk E (App_home)</t>
  </si>
  <si>
    <t>So Disk D (App_home)</t>
  </si>
  <si>
    <t>VWARPASVTEMP1</t>
  </si>
  <si>
    <t>172.16.12.40</t>
  </si>
  <si>
    <t>Disco E</t>
  </si>
  <si>
    <t>VWSAPASAPPDIGI2</t>
  </si>
  <si>
    <t>10.133.54.61</t>
  </si>
  <si>
    <t>VWARPASVPLT06</t>
  </si>
  <si>
    <t>172.16.12.17</t>
  </si>
  <si>
    <t>10.133.8.208</t>
  </si>
  <si>
    <t>VWARPASVSSHPL</t>
  </si>
  <si>
    <t>VWARPASVSIPA1</t>
  </si>
  <si>
    <t>Disco F</t>
  </si>
  <si>
    <t>VWARCOSVSCAA1</t>
  </si>
  <si>
    <t>10.133.138.57</t>
  </si>
  <si>
    <t>VWARCOSVSCAA2</t>
  </si>
  <si>
    <t>10.133.138.58</t>
  </si>
  <si>
    <t>So Disk D (MSSQL_APP)</t>
  </si>
  <si>
    <t>So Disk E (MSSQL_DATA)</t>
  </si>
  <si>
    <t>So Disk F (MSSQL_LOG)</t>
  </si>
  <si>
    <t>So Disk G (MSSQL_TEMP)</t>
  </si>
  <si>
    <t>So Disk H (MSSQL_BACKUP)</t>
  </si>
  <si>
    <t>VWARPASVASI01</t>
  </si>
  <si>
    <t>172.16.12.67</t>
  </si>
  <si>
    <t>Port 80</t>
  </si>
  <si>
    <t>VWARCOSVSCADB</t>
  </si>
  <si>
    <t>OPS Network Support VWA - Pacheco
OPS Network Support VWA - Cordoba</t>
  </si>
  <si>
    <t>10.133.143.19</t>
  </si>
  <si>
    <t>ZK_ASIGNACION_P2</t>
  </si>
  <si>
    <t>VWARPASVJUMP3</t>
  </si>
  <si>
    <t>VWARPASVJUMP4</t>
  </si>
  <si>
    <t>172.16.0.85</t>
  </si>
  <si>
    <t>vwarbazs0625-c5</t>
  </si>
  <si>
    <t>10.133.8.241</t>
  </si>
  <si>
    <t>UNIX Ping</t>
  </si>
  <si>
    <t>UNIX CPU</t>
  </si>
  <si>
    <t>UNIX RAM</t>
  </si>
  <si>
    <t>UNIX Swap</t>
  </si>
  <si>
    <t>UNIX Filesystem /</t>
  </si>
  <si>
    <t>UNIX Filesystem /boot</t>
  </si>
  <si>
    <t>UNIX Filesystem /home</t>
  </si>
  <si>
    <t>UNIX Filesystem /opt</t>
  </si>
  <si>
    <t>UNIX Filesystem /tmp</t>
  </si>
  <si>
    <t>UNIX Filesystem /tmslogs</t>
  </si>
  <si>
    <t>UNIX Filesystem /usr</t>
  </si>
  <si>
    <t>UNIX Filesystem /var</t>
  </si>
  <si>
    <t>UNIX Filesystem /var/log</t>
  </si>
  <si>
    <t>UNIX Filesystem /var/tmp</t>
  </si>
  <si>
    <t>UNIX Filesystem /appl</t>
  </si>
  <si>
    <t>vwarpauvms2ap</t>
  </si>
  <si>
    <t>10.133.4.42</t>
  </si>
  <si>
    <t>10.133.4.43</t>
  </si>
  <si>
    <t>VIRTUAL-19</t>
  </si>
  <si>
    <t>10.133.8.244</t>
  </si>
  <si>
    <t>VWARPASVSYNB1</t>
  </si>
  <si>
    <t>10.133.8.193</t>
  </si>
  <si>
    <t>10.133.8.194</t>
  </si>
  <si>
    <t>VWARPASVSYNB2</t>
  </si>
  <si>
    <t>vwarpauvdopoc</t>
  </si>
  <si>
    <t>10.133.8.35</t>
  </si>
  <si>
    <t>0050. OS UNIX Filesystem /var/lib/docker</t>
  </si>
  <si>
    <t>0100. OS UNIX Docker Daemon</t>
  </si>
  <si>
    <t>0101. OS UNIX Port 9000 [Portainer]</t>
  </si>
  <si>
    <t>172.16.12.69</t>
  </si>
  <si>
    <t>VWARPASVDCCP1</t>
  </si>
  <si>
    <t>10.133.76.32</t>
  </si>
  <si>
    <t>VWARPAZA0158</t>
  </si>
  <si>
    <t>AMS_Check_oracle_dbDCS0003</t>
  </si>
  <si>
    <t>AMS_Check_oracle_DBDDA</t>
  </si>
  <si>
    <t>AMS_Check_oracle_DBGEDASNET</t>
  </si>
  <si>
    <t>AMS_Check_oracle_DBSPECS</t>
  </si>
  <si>
    <t>AMS_Check_oracle_DBSIS21</t>
  </si>
  <si>
    <t>AMS_Check_oracle_DBINTEGRADOR_COT</t>
  </si>
  <si>
    <t>VWARBAZS0741</t>
  </si>
  <si>
    <t>172.16.25.231</t>
  </si>
  <si>
    <t>VWARBAZS0744</t>
  </si>
  <si>
    <t>172.16.25.234</t>
  </si>
  <si>
    <t>VWARBAZS0745</t>
  </si>
  <si>
    <t>172.16.25.235</t>
  </si>
  <si>
    <t>stack status</t>
  </si>
  <si>
    <t>VWARBAZS0121</t>
  </si>
  <si>
    <t>10.133.88.19</t>
  </si>
  <si>
    <t>172.16.25.237</t>
  </si>
  <si>
    <t>VWARBAZS0747</t>
  </si>
  <si>
    <t>VWARBAZS0168</t>
  </si>
  <si>
    <t>10.133.90.14</t>
  </si>
  <si>
    <t>VWARBAZS0749</t>
  </si>
  <si>
    <t>172.16.25.239</t>
  </si>
  <si>
    <t>VWARBAZS0169</t>
  </si>
  <si>
    <t>VWARBAZS0750</t>
  </si>
  <si>
    <t>10.133.90.15</t>
  </si>
  <si>
    <t>172.16.25.240</t>
  </si>
  <si>
    <t>VWARCOZA0115</t>
  </si>
  <si>
    <t>AMS Check archivo Input DUCATI_COT</t>
  </si>
  <si>
    <t>AMS Check archivo Input ET2000_COT</t>
  </si>
  <si>
    <t>AMS Check archivo Input PLUMA_COT</t>
  </si>
  <si>
    <t>AMS Check oracle DBDCS0001</t>
  </si>
  <si>
    <t>VWARPASVMAWE1</t>
  </si>
  <si>
    <t>VWARPAZS0166</t>
  </si>
  <si>
    <t>VWARBAZS0184</t>
  </si>
  <si>
    <t>10.133.96.16</t>
  </si>
  <si>
    <t>10.133.88.37</t>
  </si>
  <si>
    <t>Switch</t>
  </si>
  <si>
    <t>VWARBAZS0743</t>
  </si>
  <si>
    <t>VWARBAZS0702</t>
  </si>
  <si>
    <t>172.16.25.233</t>
  </si>
  <si>
    <t>172.16.25.104</t>
  </si>
  <si>
    <t>VWARCOZS0522</t>
  </si>
  <si>
    <t>VWARCOZS0524</t>
  </si>
  <si>
    <t>VWARCOZS0525</t>
  </si>
  <si>
    <t>172.24.34.8</t>
  </si>
  <si>
    <t>172.24.36.8</t>
  </si>
  <si>
    <t>172.24.36.9</t>
  </si>
  <si>
    <t>AMS check_oracle_dbDCS0001</t>
  </si>
  <si>
    <t>AMS Check archivo Input PROCKD_COT</t>
  </si>
  <si>
    <t>Ora DCS0001P Users</t>
  </si>
  <si>
    <t>Ora DCS0001P Tablespaces</t>
  </si>
  <si>
    <t>Ora DCS0001P Services</t>
  </si>
  <si>
    <t>Ora DCS0001P Invalid Objects</t>
  </si>
  <si>
    <t>Ora DCS0001P Jobs</t>
  </si>
  <si>
    <t>Ora VDCS0001P LISTENER</t>
  </si>
  <si>
    <t>Ora DCS0001P Login</t>
  </si>
  <si>
    <t>Ora DCS0001P Max Extents</t>
  </si>
  <si>
    <t>VWARCOZSS7A57</t>
  </si>
  <si>
    <t>10.133.18.57</t>
  </si>
  <si>
    <t>VWARCOZSS8A58</t>
  </si>
  <si>
    <t>10.133.18.58</t>
  </si>
  <si>
    <t>VWARCOZSS10A60</t>
  </si>
  <si>
    <t>10.133.18.60</t>
  </si>
  <si>
    <t>Controller5_Nuevo_Audit</t>
  </si>
  <si>
    <t>CK05_Montaje_A18_Nuevo_Audit</t>
  </si>
  <si>
    <t>SSL https://autoahorro.com.ar</t>
  </si>
  <si>
    <t>VWARPASVSYBO1</t>
  </si>
  <si>
    <t>172.16.12.71</t>
  </si>
  <si>
    <t>10.133.80.156</t>
  </si>
  <si>
    <t>10.133.80.158</t>
  </si>
  <si>
    <t>10.133.132.34</t>
  </si>
  <si>
    <t>10.133.80.184</t>
  </si>
  <si>
    <t>10.133.80.186</t>
  </si>
  <si>
    <t>10.133.132.36</t>
  </si>
  <si>
    <t>10.133.132.38</t>
  </si>
  <si>
    <t>STO_THOR</t>
  </si>
  <si>
    <t>STO_LOKI</t>
  </si>
  <si>
    <t>STO_ODIN</t>
  </si>
  <si>
    <t>STO_VALKIRIA</t>
  </si>
  <si>
    <t>STO_HEIMDALL</t>
  </si>
  <si>
    <t>STO_TYR</t>
  </si>
  <si>
    <t>STO_BALDER</t>
  </si>
  <si>
    <t>10.133.132.40</t>
  </si>
  <si>
    <t>10.133.132.41</t>
  </si>
  <si>
    <t>10.133.132.42</t>
  </si>
  <si>
    <t>10.133.132.43</t>
  </si>
  <si>
    <t>VWARCOZCMDR03040</t>
  </si>
  <si>
    <t>VWARCOZCMDR03041</t>
  </si>
  <si>
    <t>VWARCOZCMDR03042</t>
  </si>
  <si>
    <t>VWARCOZCMDR03043</t>
  </si>
  <si>
    <t>10.133.132.44</t>
  </si>
  <si>
    <t>STO_FRIDA</t>
  </si>
  <si>
    <t>10.133.140.25</t>
  </si>
  <si>
    <t>ZK_DC4_INGRESO</t>
  </si>
  <si>
    <t>PORT 20</t>
  </si>
  <si>
    <t>Ping IP 10.133.30.55</t>
  </si>
  <si>
    <t>VWARBAZS0501</t>
  </si>
  <si>
    <t>VWARBAZS0502</t>
  </si>
  <si>
    <t>172.16.0.2</t>
  </si>
  <si>
    <t>172.16.0.3</t>
  </si>
  <si>
    <t>10.133.76.51</t>
  </si>
  <si>
    <t>vwarbazuups110</t>
  </si>
  <si>
    <t>Rack Fis Room</t>
  </si>
  <si>
    <t>10.133.108.9</t>
  </si>
  <si>
    <t>10.133.108.10</t>
  </si>
  <si>
    <t>VWARBAZS0171</t>
  </si>
  <si>
    <t>VWARBAZS0172</t>
  </si>
  <si>
    <t>172.16.25.173</t>
  </si>
  <si>
    <t>172.16.25.174</t>
  </si>
  <si>
    <t>VWARBAZS0727</t>
  </si>
  <si>
    <t>VWARBAZS0728</t>
  </si>
  <si>
    <t>10.133.8.246</t>
  </si>
  <si>
    <t>vwarpauvs4hsb</t>
  </si>
  <si>
    <t>Gaston Barbaccia</t>
  </si>
  <si>
    <t>Franco Vergara</t>
  </si>
  <si>
    <t>Federico Cajal</t>
  </si>
  <si>
    <t>192.168.4.26</t>
  </si>
  <si>
    <t>VWARPASVCRMDP</t>
  </si>
  <si>
    <t>SO Disk D (db_home)</t>
  </si>
  <si>
    <t>SO Disk E (db_data)</t>
  </si>
  <si>
    <t>SO Disk F (db_crm)</t>
  </si>
  <si>
    <t>SO Disk G (Backups)</t>
  </si>
  <si>
    <t>SO Disk H (db_logs)</t>
  </si>
  <si>
    <t>SO Disk M (db_temporal)</t>
  </si>
  <si>
    <t>10.133.8.47</t>
  </si>
  <si>
    <t>VWARPASVCRMRP</t>
  </si>
  <si>
    <t>SO Disk F (DB_Data)</t>
  </si>
  <si>
    <t>SO Disk G (DB_Backups)</t>
  </si>
  <si>
    <t>SO Disk H (sqlagent)</t>
  </si>
  <si>
    <t>172.24.4.10</t>
  </si>
  <si>
    <t>vwarcossesx70</t>
  </si>
  <si>
    <t>Datastore</t>
  </si>
  <si>
    <t>Network Interface</t>
  </si>
  <si>
    <t>172.24.4.12</t>
  </si>
  <si>
    <t>vwarcossesx71</t>
  </si>
  <si>
    <t>172.24.4.14</t>
  </si>
  <si>
    <t>vwarcossesx72</t>
  </si>
  <si>
    <t>172.16.12.72</t>
  </si>
  <si>
    <t>vwarpasvfssf1</t>
  </si>
  <si>
    <t>C</t>
  </si>
  <si>
    <t>D</t>
  </si>
  <si>
    <t>E</t>
  </si>
  <si>
    <t>vwarbazscsr0106</t>
  </si>
  <si>
    <t>10.133.122.39</t>
  </si>
  <si>
    <t>Disco C:</t>
  </si>
  <si>
    <t>Disco D:</t>
  </si>
  <si>
    <t>Disco E:</t>
  </si>
  <si>
    <t>Disco G:</t>
  </si>
  <si>
    <t>Port 443</t>
  </si>
  <si>
    <t>VWARPASVNPS01</t>
  </si>
  <si>
    <t>10.133.8.253</t>
  </si>
  <si>
    <t>SO Disk D (APP_Home)</t>
  </si>
  <si>
    <t>192.168.9.95</t>
  </si>
  <si>
    <t>VWARPASSESX01</t>
  </si>
  <si>
    <t>192.168.9.96</t>
  </si>
  <si>
    <t>VWARPASSESX02</t>
  </si>
  <si>
    <t>192.168.9.97</t>
  </si>
  <si>
    <t>VWARPASSESX03</t>
  </si>
  <si>
    <t>192.168.9.98</t>
  </si>
  <si>
    <t>VWARPASSESX04</t>
  </si>
  <si>
    <t>10.133.96.27</t>
  </si>
  <si>
    <t>vwarbazuups111</t>
  </si>
  <si>
    <t>10.133.108.17</t>
  </si>
  <si>
    <t>VWARBAZUUPS210</t>
  </si>
  <si>
    <t>10.133.108.18</t>
  </si>
  <si>
    <t>vwarbazuups211</t>
  </si>
  <si>
    <t>10.133.98.25</t>
  </si>
  <si>
    <t>vwarbazuups112</t>
  </si>
  <si>
    <t>10.133.98.26</t>
  </si>
  <si>
    <t>vwarbazuups113</t>
  </si>
  <si>
    <t>10.133.98.27</t>
  </si>
  <si>
    <t>vwarbazuups114</t>
  </si>
  <si>
    <t>10.133.96.26</t>
  </si>
  <si>
    <t>vwarbazuups115</t>
  </si>
  <si>
    <t xml:space="preserve">vwarbazuups111 Ups Status </t>
  </si>
  <si>
    <t>Afectacion en Rack de planta Pacheco vwarbazuups111 Ping IP 10.133.96.27</t>
  </si>
  <si>
    <t xml:space="preserve">vwarbazuups112 Ups Status </t>
  </si>
  <si>
    <t>Afectacion en Rack de planta Pacheco vwarbazuups112 Ping IP 10.133.98.25</t>
  </si>
  <si>
    <t xml:space="preserve">vwarbazuups113 Ups Status </t>
  </si>
  <si>
    <t>Afectacion en Rack de planta Pacheco vwarbazuups113 Ping IP 10.133.98.26</t>
  </si>
  <si>
    <t xml:space="preserve">vwarbazuups114 Ups Status </t>
  </si>
  <si>
    <t>Afectacion en Rack de planta Pacheco vwarbazuups114 Ping IP 10.133.98.27</t>
  </si>
  <si>
    <t xml:space="preserve">vwarbazuups115 Ups Status </t>
  </si>
  <si>
    <t>Afectacion en Rack de planta Pacheco vwarbazuups115 Ping IP 10.133.96.26</t>
  </si>
  <si>
    <t xml:space="preserve">vwarbazuups210 Ups Status </t>
  </si>
  <si>
    <t>Afectacion en Rack de planta Pacheco vwarbazuups210 Ping IP 10.133.108.17</t>
  </si>
  <si>
    <t>VWARPASVFS001</t>
  </si>
  <si>
    <t>10.133.8.247</t>
  </si>
  <si>
    <t>VWARPASVDSA01</t>
  </si>
  <si>
    <t>0010. OS UNIX Disk All</t>
  </si>
  <si>
    <t>10.133.100.9</t>
  </si>
  <si>
    <t>10.133.100.10</t>
  </si>
  <si>
    <t>VWARPAZS0181</t>
  </si>
  <si>
    <t>VWARBAZS0182</t>
  </si>
  <si>
    <t>172.16.25.113</t>
  </si>
  <si>
    <t>172.16.25.115</t>
  </si>
  <si>
    <t>VWARBAZS0711</t>
  </si>
  <si>
    <t>VWARBAZS0713</t>
  </si>
  <si>
    <t>SecOPS Filesystem /opt/nessus</t>
  </si>
  <si>
    <t>vwarpauvnets1 SecOPS Filesystem /opt/nessus</t>
  </si>
  <si>
    <t>10.133.8.174</t>
  </si>
  <si>
    <t>VWARPAUVVCS04</t>
  </si>
  <si>
    <t>VWARPASVPROXY</t>
  </si>
  <si>
    <t>10.133.8.56</t>
  </si>
  <si>
    <t>192.168.3.24</t>
  </si>
  <si>
    <t>192.168.4.27</t>
  </si>
  <si>
    <t>Anti virus</t>
  </si>
  <si>
    <t>VWARCOSVNPS01</t>
  </si>
  <si>
    <t>10.133.138.4</t>
  </si>
  <si>
    <t>VWARPASVSCAWP</t>
  </si>
  <si>
    <t>172.16.12.73</t>
  </si>
  <si>
    <t>172.24.48.10</t>
  </si>
  <si>
    <t>172.24.48.09</t>
  </si>
  <si>
    <t>172.24.50.08</t>
  </si>
  <si>
    <t>172.24.50.10</t>
  </si>
  <si>
    <t>VWARCOZS0538</t>
  </si>
  <si>
    <t>VWARCOZS0535</t>
  </si>
  <si>
    <t>VWARCOZS0536</t>
  </si>
  <si>
    <t>VWARCOZS0539</t>
  </si>
  <si>
    <t xml:space="preserve">VWARCOZS0538 </t>
  </si>
  <si>
    <t xml:space="preserve"> VWARCOZS0535 </t>
  </si>
  <si>
    <t xml:space="preserve"> VWARCOZS0536 </t>
  </si>
  <si>
    <t xml:space="preserve"> VWARCOZS0539</t>
  </si>
  <si>
    <t>172.24.48.9</t>
  </si>
  <si>
    <t>172.24.50.8</t>
  </si>
  <si>
    <t>Gustavo Lopez</t>
  </si>
  <si>
    <t>AMS encolamiento envio remitos COT/ARBA</t>
  </si>
  <si>
    <t>MIDDLEWARE Port [:80]</t>
  </si>
  <si>
    <t>10.133.2.86</t>
  </si>
  <si>
    <t>10.133.2.6</t>
  </si>
  <si>
    <t>10.133.2.15</t>
  </si>
  <si>
    <t>10.133.2.53</t>
  </si>
  <si>
    <t>10.133.2.16</t>
  </si>
  <si>
    <t>10.133.2.54</t>
  </si>
  <si>
    <t>10.133.2.130</t>
  </si>
  <si>
    <t>172.16.25.11</t>
  </si>
  <si>
    <t>172.16.25.12</t>
  </si>
  <si>
    <t>vwarbazs0013</t>
  </si>
  <si>
    <t>vwarbazs0022</t>
  </si>
  <si>
    <t>vwarbazs0023</t>
  </si>
  <si>
    <t>vwarbazs530</t>
  </si>
  <si>
    <t>vwarbazs531</t>
  </si>
  <si>
    <t>10.133.108.8</t>
  </si>
  <si>
    <t>VWARPAZS0170</t>
  </si>
  <si>
    <t>172.16.25.135</t>
  </si>
  <si>
    <t>VWARBAZS0726</t>
  </si>
  <si>
    <t>172.16.25.136</t>
  </si>
  <si>
    <t>172.16.25.134</t>
  </si>
  <si>
    <t>192.168.21.41</t>
  </si>
  <si>
    <t>VWARPAUVRFIDT</t>
  </si>
  <si>
    <t>OS/FS, APACHE, MYSQL</t>
  </si>
  <si>
    <t>VWARPASVJUMP5</t>
  </si>
  <si>
    <t>10.133.4.44</t>
  </si>
  <si>
    <t>10.133.146.18</t>
  </si>
  <si>
    <t>ZK_MQ200_KIOSKO</t>
  </si>
  <si>
    <t>10.133.6.193</t>
  </si>
  <si>
    <t>VWARPAZA0168</t>
  </si>
  <si>
    <t>10.133.100.11</t>
  </si>
  <si>
    <t>VWARBAZS0183</t>
  </si>
  <si>
    <t>192.168.5.146</t>
  </si>
  <si>
    <t>VWARPASVBBPX2</t>
  </si>
  <si>
    <t>192.168.5.145</t>
  </si>
  <si>
    <t>VWARPASVBBPX1</t>
  </si>
  <si>
    <t>Ora RAFPROD Login</t>
  </si>
  <si>
    <t>Ora RAFPROD Invalid Objects</t>
  </si>
  <si>
    <t>Ora RAFPROD Jobs</t>
  </si>
  <si>
    <t>Ora RAFPROD User</t>
  </si>
  <si>
    <t>Ora RAFPROD Max Extents</t>
  </si>
  <si>
    <t>Ora RAFPROD Tablespaces</t>
  </si>
  <si>
    <t>Ora RAFPROD RMAN</t>
  </si>
  <si>
    <t>10.133.8.254</t>
  </si>
  <si>
    <t>VWARPASVCDDSP</t>
  </si>
  <si>
    <t>AMS ComEx_SAP</t>
  </si>
  <si>
    <t>SO DISK F</t>
  </si>
  <si>
    <t>SO DISK H</t>
  </si>
  <si>
    <t>172.24.34.9</t>
  </si>
  <si>
    <t>VWARCOZS0523</t>
  </si>
  <si>
    <t>10.133.18.61</t>
  </si>
  <si>
    <t>10.133.18.67</t>
  </si>
  <si>
    <t>10.133.18.68</t>
  </si>
  <si>
    <t>10.133.18.69</t>
  </si>
  <si>
    <t>10.133.18.70</t>
  </si>
  <si>
    <t>VWARCOZS0608</t>
  </si>
  <si>
    <t>VWARCOZS0616</t>
  </si>
  <si>
    <t>VWARCOZS0617</t>
  </si>
  <si>
    <t>VWARCOZS0618</t>
  </si>
  <si>
    <t>VWARCOZS0619</t>
  </si>
  <si>
    <t>10.133.146.11</t>
  </si>
  <si>
    <t>10.133.148.10</t>
  </si>
  <si>
    <t>10.133.148.11</t>
  </si>
  <si>
    <t>10.133.150.10</t>
  </si>
  <si>
    <t>10.133.150.11</t>
  </si>
  <si>
    <t>VWARCOZS0138</t>
  </si>
  <si>
    <t>VWARCOZS0140</t>
  </si>
  <si>
    <t>VWARCOZS0141</t>
  </si>
  <si>
    <t>VWARCOZS0142</t>
  </si>
  <si>
    <t>VWARCOZS0143</t>
  </si>
  <si>
    <t>172.24.5.34</t>
  </si>
  <si>
    <t>172.24.5.36</t>
  </si>
  <si>
    <t>172.24.5.35</t>
  </si>
  <si>
    <t>172.24.5.37</t>
  </si>
  <si>
    <t>VWARCOZS0507</t>
  </si>
  <si>
    <t>VWARCOZS0508</t>
  </si>
  <si>
    <t>VWARCOZS0509</t>
  </si>
  <si>
    <t>VWARCOZS0510</t>
  </si>
  <si>
    <t>10.133.55.11</t>
  </si>
  <si>
    <t>VWARPAZA0268</t>
  </si>
  <si>
    <t xml:space="preserve">10.133.5.11  </t>
  </si>
  <si>
    <t xml:space="preserve">10.133.5.12  </t>
  </si>
  <si>
    <t xml:space="preserve">10.133.5.10  </t>
  </si>
  <si>
    <t xml:space="preserve">10.133.5.13  </t>
  </si>
  <si>
    <t xml:space="preserve">10.133.5.14  </t>
  </si>
  <si>
    <t xml:space="preserve">VWARPAZA0267 </t>
  </si>
  <si>
    <t>VWARPAZA0273</t>
  </si>
  <si>
    <t>VWARPAZA0269</t>
  </si>
  <si>
    <t>VWARPAZA0266</t>
  </si>
  <si>
    <t>AMS ServicesWorkflow.ServiceInvoker</t>
  </si>
  <si>
    <t>SIMONE, Simone</t>
  </si>
  <si>
    <t>Governance Escalation Contacts Directory</t>
  </si>
  <si>
    <t>T-Systems</t>
  </si>
  <si>
    <t>10.133.8.218</t>
  </si>
  <si>
    <t>VWARPASVORAD3</t>
  </si>
  <si>
    <t>MIDDLEWARE https://vwsapaudesawkf.ar.sa.vwg:9043/ibm/console/</t>
  </si>
  <si>
    <t>Controller AC - 36 (Area Piloto Body)</t>
  </si>
  <si>
    <t>10.133.100.13</t>
  </si>
  <si>
    <t>172.26.40.40</t>
  </si>
  <si>
    <t>KepServer</t>
  </si>
  <si>
    <t>Shopfloor CIC.. ENVIO DE MAIL: En el envio de mails por favor agregar la siguiente lista correspondiente a ShopFloor: ITSF_CBA@vw.com.ar</t>
  </si>
  <si>
    <t>VWA.DDA.ExchangeService</t>
  </si>
  <si>
    <t>192.168.6.20</t>
  </si>
  <si>
    <t>vpndealers-2</t>
  </si>
  <si>
    <t>192.168.9.75</t>
  </si>
  <si>
    <t>192.168.9.76</t>
  </si>
  <si>
    <t>192.168.9.4</t>
  </si>
  <si>
    <t>192.198.9.5</t>
  </si>
  <si>
    <t>10.133.138.52</t>
  </si>
  <si>
    <t>10.133.132.20</t>
  </si>
  <si>
    <t>10.133.132.21</t>
  </si>
  <si>
    <t>192.168.9.63</t>
  </si>
  <si>
    <t>VWARBAZR0003</t>
  </si>
  <si>
    <t>192.168.9.64</t>
  </si>
  <si>
    <t>VWARBAZR0004</t>
  </si>
  <si>
    <t>192.168.9.72 / 10.133.4.17</t>
  </si>
  <si>
    <t>VWARPAUVPFSN1</t>
  </si>
  <si>
    <t>192.168.9.73 / 10.133.4.18</t>
  </si>
  <si>
    <t>VWARPAUVPFSN2</t>
  </si>
  <si>
    <t>10.133.4.16</t>
  </si>
  <si>
    <t>PfSense VIP</t>
  </si>
  <si>
    <t>Cabrera, Carolina</t>
  </si>
  <si>
    <t>Giovanelli, Gerardo</t>
  </si>
  <si>
    <t>Montero, Nicolas</t>
  </si>
  <si>
    <t>Nine, Fernando</t>
  </si>
  <si>
    <t>Nogueira, Anabella</t>
  </si>
  <si>
    <t>Networking CIC</t>
  </si>
  <si>
    <t>Paura, Matias</t>
  </si>
  <si>
    <t>NOC pruebas mod</t>
  </si>
  <si>
    <t>Ruggiero, Sol</t>
  </si>
  <si>
    <t>VWARPAC05284V</t>
  </si>
  <si>
    <t>10.133.9.1</t>
  </si>
  <si>
    <t>10.133.9.2</t>
  </si>
  <si>
    <t>VWARPAC05285V</t>
  </si>
  <si>
    <t>10.133.9.3</t>
  </si>
  <si>
    <t>VWARPAC05286V</t>
  </si>
  <si>
    <t>10.133.9.4</t>
  </si>
  <si>
    <t>VWARPAC05287V</t>
  </si>
  <si>
    <t>10.133.9.5</t>
  </si>
  <si>
    <t>VWARPAC05288V</t>
  </si>
  <si>
    <t>10.133.9.6</t>
  </si>
  <si>
    <t>VWARPAC05289V</t>
  </si>
  <si>
    <t>10.133.9.7</t>
  </si>
  <si>
    <t>VWARPAC05290V</t>
  </si>
  <si>
    <t>10.133.9.8</t>
  </si>
  <si>
    <t>VWARPAC05291V</t>
  </si>
  <si>
    <t>10.133.9.9</t>
  </si>
  <si>
    <t>VWARPAC05292V</t>
  </si>
  <si>
    <t>10.133.9.10</t>
  </si>
  <si>
    <t>VWARPAC05293V</t>
  </si>
  <si>
    <t>VWARBAZS0301</t>
  </si>
  <si>
    <t>VWARBAZS0307</t>
  </si>
  <si>
    <t>VWARBAZS0307-stby</t>
  </si>
  <si>
    <t>VWARBAZS0303</t>
  </si>
  <si>
    <t>VWARBAZS0304</t>
  </si>
  <si>
    <t>VWARBAZS0305</t>
  </si>
  <si>
    <t>VWARBAZS0306</t>
  </si>
  <si>
    <t>VWARBAZS0311</t>
  </si>
  <si>
    <t>VWARBAZS0312</t>
  </si>
  <si>
    <t>192.168.5.147</t>
  </si>
  <si>
    <t>VWARPASVSAPTT</t>
  </si>
  <si>
    <t>Ora VWWORKP RMAN Level 0</t>
  </si>
  <si>
    <t>Darío Sánchez</t>
  </si>
  <si>
    <t>Fernando Muñiz</t>
  </si>
  <si>
    <t>Marcelo C / Hugo R / Mariano F</t>
  </si>
  <si>
    <t>10.133.6.7</t>
  </si>
  <si>
    <t>10.133.6.11</t>
  </si>
  <si>
    <t>10.133.6.14</t>
  </si>
  <si>
    <t>vwarbazsfap1901</t>
  </si>
  <si>
    <t>10.133.76.34</t>
  </si>
  <si>
    <t>PING - AP Planta Pintura</t>
  </si>
  <si>
    <t>VWARBAZSFAP1902</t>
  </si>
  <si>
    <t>10.133.33.236</t>
  </si>
  <si>
    <t>vwarpaza0237</t>
  </si>
  <si>
    <t>10.133.6.92</t>
  </si>
  <si>
    <t>VWARPAZA0211</t>
  </si>
  <si>
    <t>10.133.6.93</t>
  </si>
  <si>
    <t>10.133.8.184</t>
  </si>
  <si>
    <t>VWSAPAULAB03</t>
  </si>
  <si>
    <t>Ram</t>
  </si>
  <si>
    <t>VWARCOZS0527</t>
  </si>
  <si>
    <t>172.24.36.10</t>
  </si>
  <si>
    <t>10.133.50.64</t>
  </si>
  <si>
    <t>VWARPAZA0135</t>
  </si>
  <si>
    <t>10.133.6.100</t>
  </si>
  <si>
    <t>10.133.6.99</t>
  </si>
  <si>
    <t>10.133.6.98</t>
  </si>
  <si>
    <t>10.133.6.97</t>
  </si>
  <si>
    <t>10.133.6.94</t>
  </si>
  <si>
    <t>10.133.6.101</t>
  </si>
  <si>
    <t>10.133.6.96</t>
  </si>
  <si>
    <t>Marcelo Ocaranza</t>
  </si>
  <si>
    <t>VPN AWS BGP - [Peer 1]</t>
  </si>
  <si>
    <t>Contactar vía mail (dirigido a Emmanuel.PEREZ@VW.COM.AR y Extern.Andres.Morelli@VW.COM.AR con copia a diego.alia@vw.com.ar; miguel.torres@vw.com.ar; sebastian.hernan.farias@vw.com.ar; pablo.colla@vw.com.ar; juanpablo.coustillas@vw.com.ar; cristian.coseani@vw.com.ar) y telefónicamente a Emmanuel Perez y Andrés Morelli, para que realicen la apertura del incidente a Escala 24x7 (actual proveedor de Management Services)</t>
  </si>
  <si>
    <t>VPN AWS BGP - [Peer 2]</t>
  </si>
  <si>
    <t>11.104.16.7</t>
  </si>
  <si>
    <t>VWARAWSVS4HP1</t>
  </si>
  <si>
    <t>0004. OS UNIX SAP Port [:3601]</t>
  </si>
  <si>
    <t>0005. OS UNIX SAP Port [:3200]</t>
  </si>
  <si>
    <t>0006. OS UNIX SAP Port [:50001]</t>
  </si>
  <si>
    <t>0011. OS UNIX Filesystem /usr/sap/VSP</t>
  </si>
  <si>
    <t>0012. OS UNIX Filesystem /sapmnt/VSP</t>
  </si>
  <si>
    <t>11.104.16.37</t>
  </si>
  <si>
    <t>VWARAWSVS4HP2</t>
  </si>
  <si>
    <t>0004. OS UNIX SAP Port [:32013]</t>
  </si>
  <si>
    <t>0005. OS UNIX SAP Port [:32015]</t>
  </si>
  <si>
    <t>0011. OS UNIX Filesystem /hana/shared</t>
  </si>
  <si>
    <t>0012. OS UNIX Filesystem /hana/data</t>
  </si>
  <si>
    <t>0013. OS UNIX Filesystem /hana/log</t>
  </si>
  <si>
    <t>11.104.16.58</t>
  </si>
  <si>
    <t>VWARAWSVS4HP3</t>
  </si>
  <si>
    <t>10.133.4.135</t>
  </si>
  <si>
    <t>TCP/3389,ICMP</t>
  </si>
  <si>
    <t>10.133.4.136</t>
  </si>
  <si>
    <t>10.133.4.137</t>
  </si>
  <si>
    <t>10.133.4.138</t>
  </si>
  <si>
    <t>10.133.4.139</t>
  </si>
  <si>
    <t>10.133.4.145</t>
  </si>
  <si>
    <t>10.133.4.146</t>
  </si>
  <si>
    <t>10.133.4.147</t>
  </si>
  <si>
    <t>10.133.4.140</t>
  </si>
  <si>
    <t>10.133.4.141</t>
  </si>
  <si>
    <t>10.133.4.142</t>
  </si>
  <si>
    <t>vwarpauvsec01</t>
  </si>
  <si>
    <t>10.133.8.249</t>
  </si>
  <si>
    <t>Hector Miranda</t>
  </si>
  <si>
    <t>10.133.138.60</t>
  </si>
  <si>
    <t>10.133.138.61</t>
  </si>
  <si>
    <t>10.133.138.62</t>
  </si>
  <si>
    <t>10.133.138.63</t>
  </si>
  <si>
    <t>10.133.150.30</t>
  </si>
  <si>
    <t>ZK_TK_MQ281_CELULA2</t>
  </si>
  <si>
    <t>AMS VWA.CustomFactoryRegime.Services.GenerateExplosionRequestCT.exe</t>
  </si>
  <si>
    <t>VWARCOSVWEBP1</t>
  </si>
  <si>
    <t>VWARCOSVWEBQ2</t>
  </si>
  <si>
    <t>VWARCOSVWEBQ1</t>
  </si>
  <si>
    <t>VWARCOSVWEBP2</t>
  </si>
  <si>
    <t>VWARPASVWES01</t>
  </si>
  <si>
    <t>Backup Restore Support VW Argentina</t>
  </si>
  <si>
    <t>VWARCOSVCREOP</t>
  </si>
  <si>
    <t>10.133.138.64</t>
  </si>
  <si>
    <t>Kevin Arias</t>
  </si>
  <si>
    <t>+54 9 11 67867142</t>
  </si>
  <si>
    <t>German Albornoz</t>
  </si>
  <si>
    <t>+54 9 11 3956 0522</t>
  </si>
  <si>
    <t>AMS Interflex SAP</t>
  </si>
  <si>
    <t>VWARPASVORAQ3</t>
  </si>
  <si>
    <t>10.133.8.215</t>
  </si>
  <si>
    <t>Ora RAFTEST Users</t>
  </si>
  <si>
    <t>Ora RAFTEST Tablespaces</t>
  </si>
  <si>
    <t>Ora RAFTEST Services</t>
  </si>
  <si>
    <t>Ora RAFTEST Invalid Objects</t>
  </si>
  <si>
    <t>Ora RAFTEST Jobs</t>
  </si>
  <si>
    <t>Ora RAFTEST LISTENER</t>
  </si>
  <si>
    <t>Ora RAFTEST Login</t>
  </si>
  <si>
    <t>Ora RAFTEST Max Extents</t>
  </si>
  <si>
    <t>Matias Marquez</t>
  </si>
  <si>
    <t>PH_WINDOWS_21D_AR</t>
  </si>
  <si>
    <t>Internet_CBA_Telecom</t>
  </si>
  <si>
    <t>186.153.3.122</t>
  </si>
  <si>
    <t>Internet_CBA_Centurylink</t>
  </si>
  <si>
    <t>190.216.89.10</t>
  </si>
  <si>
    <t>utilizado por Aduana</t>
  </si>
  <si>
    <t>utilizado por Teleservise.</t>
  </si>
  <si>
    <t>RVS Middleware OPS Support VW do Brasil</t>
  </si>
  <si>
    <t>VWARPASVSYPD4</t>
  </si>
  <si>
    <t>172.16.12.18</t>
  </si>
  <si>
    <t>So Disk C (OS)</t>
  </si>
  <si>
    <t>So Disk D (DB_Home)</t>
  </si>
  <si>
    <t>So Disk E (DB_Data)</t>
  </si>
  <si>
    <t>So Disk F (DB_Archivelog)</t>
  </si>
  <si>
    <t>So Disk G (DB_Backup)</t>
  </si>
  <si>
    <t>VWARPASVSYPD5</t>
  </si>
  <si>
    <t>172.16.12.19</t>
  </si>
  <si>
    <t>AMS sserver-aredx-afipbalancer46_01 Services</t>
  </si>
  <si>
    <t>AMS sserver-aredx-afipdispatch46_01 Services</t>
  </si>
  <si>
    <t>AMS sserver-aredx-afipdispatchexp46_01 Services</t>
  </si>
  <si>
    <t>AMS sserver-aredx-afipdocstatus46_01 Services</t>
  </si>
  <si>
    <t>AMS sserver-aredx-afipqryexp46_01 Services</t>
  </si>
  <si>
    <t>AMS sserver-aredx-afipstupload46_01 Services</t>
  </si>
  <si>
    <t>AMS sserver-aredx-afipstuploadexp46_01 Services</t>
  </si>
  <si>
    <t>Diaz Sebastian</t>
  </si>
  <si>
    <t>+54 9 11 3242 3254</t>
  </si>
  <si>
    <t>Hugo Rojas</t>
  </si>
  <si>
    <t>+54 9 6330 2691</t>
  </si>
  <si>
    <t>Extern.HugoRafael.ROJAS@VW.COM.AR</t>
  </si>
  <si>
    <t>chiller-l1gka1</t>
  </si>
  <si>
    <t>ash-l1gac1</t>
  </si>
  <si>
    <t>vwarpac05282v</t>
  </si>
  <si>
    <t>vwarpac05283v</t>
  </si>
  <si>
    <t>ba</t>
  </si>
  <si>
    <t>VWARBAZSABBR0205</t>
  </si>
  <si>
    <t>10.133.33.169</t>
  </si>
  <si>
    <t>Presidencia_VIP</t>
  </si>
  <si>
    <t>10.133.62.80</t>
  </si>
  <si>
    <t>AP, instalado en la sala de Presidencia.</t>
  </si>
  <si>
    <t>Disk E: ORACLE_HOME</t>
  </si>
  <si>
    <t>Disk F: ORACLE_DATA</t>
  </si>
  <si>
    <t>Disk G: ORACLE_BACKUP</t>
  </si>
  <si>
    <t>VWARPAZA0167</t>
  </si>
  <si>
    <t>10.133.50.70</t>
  </si>
  <si>
    <t>DBA SQL Server Agent MSSQLSERVER Service</t>
  </si>
  <si>
    <t>VWARPASVZPV02</t>
  </si>
  <si>
    <t>172.16.12.74</t>
  </si>
  <si>
    <t>So Disk D (VersionDogSW)</t>
  </si>
  <si>
    <t>VWARPASVZPV03</t>
  </si>
  <si>
    <t>172.16.12.75</t>
  </si>
  <si>
    <t>VWARPASVZPV04</t>
  </si>
  <si>
    <t>172.16.12.76</t>
  </si>
  <si>
    <t>NS1 - Col. U1</t>
  </si>
  <si>
    <t>NS2 - Col. M6</t>
  </si>
  <si>
    <t>NS3 - Col. R4</t>
  </si>
  <si>
    <t>NS4 - Col. Q16</t>
  </si>
  <si>
    <t>172.20.7.10</t>
  </si>
  <si>
    <t>172.20.7.34</t>
  </si>
  <si>
    <t>172.20.7.26</t>
  </si>
  <si>
    <t>172.20.7.18</t>
  </si>
  <si>
    <t>ns_interplantas</t>
  </si>
  <si>
    <t>172.20.7.6</t>
  </si>
  <si>
    <t>Matias Marquez / Sergio Simone</t>
  </si>
  <si>
    <t>SWAP</t>
  </si>
  <si>
    <t>aler</t>
  </si>
  <si>
    <t>vwarcoza0116</t>
  </si>
  <si>
    <t>vwarcoza0117</t>
  </si>
  <si>
    <t>VWARBAZFOUT002</t>
  </si>
  <si>
    <t>192.168.9.77</t>
  </si>
  <si>
    <t>192.168.9.78</t>
  </si>
  <si>
    <t>10.133.130.8</t>
  </si>
  <si>
    <t>VWARPASVRPAP2</t>
  </si>
  <si>
    <t>10.133.8.117</t>
  </si>
  <si>
    <t>So Disk D (Middle_home)</t>
  </si>
  <si>
    <t>So Disk E (DB_home)</t>
  </si>
  <si>
    <t>So Disk G (Backups_home)</t>
  </si>
  <si>
    <t>VWARPASVRPAQ2</t>
  </si>
  <si>
    <t>10.133.8.118</t>
  </si>
  <si>
    <t>ZK-TK-MQ200 - Celula 3</t>
  </si>
  <si>
    <t>Responsable</t>
  </si>
  <si>
    <t>Facilities CIC</t>
  </si>
  <si>
    <t>VWARCOSVSCAAK</t>
  </si>
  <si>
    <t>172.24.8.23</t>
  </si>
  <si>
    <t>VWARCOSVSCAMI</t>
  </si>
  <si>
    <t>172.24.8.24</t>
  </si>
  <si>
    <t>VWARPASVSIFD1</t>
  </si>
  <si>
    <t>192.168.4.28</t>
  </si>
  <si>
    <t>VWARPAUVET2DQ</t>
  </si>
  <si>
    <t>10.133.9.14</t>
  </si>
  <si>
    <t>vwarcozuats105</t>
  </si>
  <si>
    <t>10.133.147.18</t>
  </si>
  <si>
    <t>vwarcozuats107</t>
  </si>
  <si>
    <t>vwarcozuats108</t>
  </si>
  <si>
    <t>10.133.149.21</t>
  </si>
  <si>
    <t>VWARCOZS0012</t>
  </si>
  <si>
    <t>10.133.130.9</t>
  </si>
  <si>
    <t>VWARCOZS0014</t>
  </si>
  <si>
    <t>10.133.132.14</t>
  </si>
  <si>
    <t>VWARCOZS0017</t>
  </si>
  <si>
    <t>10.133.132.17</t>
  </si>
  <si>
    <t>VWARCOZS0019</t>
  </si>
  <si>
    <t>10.133.132.19</t>
  </si>
  <si>
    <t>MIDD Certificado WS Santander</t>
  </si>
  <si>
    <t>VWARPASVLNC1P</t>
  </si>
  <si>
    <t>192.168.5.148</t>
  </si>
  <si>
    <t>Disk C:\</t>
  </si>
  <si>
    <t>ram</t>
  </si>
  <si>
    <t>VWARPASVLNC1Q</t>
  </si>
  <si>
    <t>192.168.5.150</t>
  </si>
  <si>
    <t>VWARPASVLNC2P</t>
  </si>
  <si>
    <t>192.168.5.149</t>
  </si>
  <si>
    <t xml:space="preserve">NOC Certificado Santander cash </t>
  </si>
  <si>
    <t>Marcelo H. Ocaranza</t>
  </si>
  <si>
    <t>Ora VWSYPROD Services</t>
  </si>
  <si>
    <t>Ora VWSYPROD LISTENER</t>
  </si>
  <si>
    <t>Ora VWSYPROD RMAN Level 0</t>
  </si>
  <si>
    <t>Ora VWSYPROD Export</t>
  </si>
  <si>
    <t>Ora VWSYARCH Tablespaces</t>
  </si>
  <si>
    <t>Ora VWSYARCH Services</t>
  </si>
  <si>
    <t>Ora VWSYARCH Invalid Objects</t>
  </si>
  <si>
    <t>Ora VWSYARCH LISTENER</t>
  </si>
  <si>
    <t>Ora VWSYARCH Login</t>
  </si>
  <si>
    <t>Ora VWSYARCH Max Extents</t>
  </si>
  <si>
    <t>Ora VWSYARCH RMAN Level 0</t>
  </si>
  <si>
    <t>Ora VWSYARCH Export</t>
  </si>
  <si>
    <t>VWARCOSVSCAAM</t>
  </si>
  <si>
    <t>172.24.8.25</t>
  </si>
  <si>
    <t>VWARPASVJUMP6</t>
  </si>
  <si>
    <t>VWARPASVJUMP7</t>
  </si>
  <si>
    <t>10.133.4.45</t>
  </si>
  <si>
    <t>VWARPASVJUMP2</t>
  </si>
  <si>
    <t>VWARCOZS0560</t>
  </si>
  <si>
    <t>172.24.80.9</t>
  </si>
  <si>
    <t>VWARCOZS0558</t>
  </si>
  <si>
    <t>VWARCOZS0520</t>
  </si>
  <si>
    <t>VWARCOZS0545</t>
  </si>
  <si>
    <t>172.24.80.11</t>
  </si>
  <si>
    <t>172.24.32.8</t>
  </si>
  <si>
    <t>172.24.64.9</t>
  </si>
  <si>
    <t>Daniel Correa Bravo</t>
  </si>
  <si>
    <t>Network Security</t>
  </si>
  <si>
    <t>+54 9 11 2365-9831</t>
  </si>
  <si>
    <t>Mariano Andrade</t>
  </si>
  <si>
    <t>Enviar Email a Luciano.heis@vw.com.ar</t>
  </si>
  <si>
    <t>+54 9 113153-0048</t>
  </si>
  <si>
    <t>Active Directory Support VW Argentina</t>
  </si>
  <si>
    <t>Data Base Administration Support VW Argentina</t>
  </si>
  <si>
    <t>Data Center Support VW Argentina Cordoba</t>
  </si>
  <si>
    <t>Data Center Support VW Argentina Pacheco</t>
  </si>
  <si>
    <t>Facility Management Support VW Argentina Cordoba</t>
  </si>
  <si>
    <t>Facility Management Support VW Argentina Pacheco</t>
  </si>
  <si>
    <t>Fixed Telephony Support VW Argentina</t>
  </si>
  <si>
    <t>Middleware Support VW Argentina</t>
  </si>
  <si>
    <t>Network Security Support VW Argentina</t>
  </si>
  <si>
    <t>Network Support VW Argentina Cordoba</t>
  </si>
  <si>
    <t>Network Support VW Argentina Pacheco</t>
  </si>
  <si>
    <t>Security Compliance Support VW Argentina</t>
  </si>
  <si>
    <t>Security Support VW Argentina</t>
  </si>
  <si>
    <t>Storage Support VW Argentina</t>
  </si>
  <si>
    <t>Unix Support VW Argentina</t>
  </si>
  <si>
    <t>Wintel Support VW Argentina</t>
  </si>
  <si>
    <t>Backoffice Support VW Argentina</t>
  </si>
  <si>
    <t>Cabling Support VW Argentina Pacheco</t>
  </si>
  <si>
    <t>Client Services Support VW Argentina</t>
  </si>
  <si>
    <t>ET2000 Basis Support VW Argentina</t>
  </si>
  <si>
    <t>FIS Service Desk VW Argentina</t>
  </si>
  <si>
    <t>IT Shopfloor CIC Support VW Argentina</t>
  </si>
  <si>
    <t>NON SAP - Sharepoint Support VW Argentina</t>
  </si>
  <si>
    <t>NON SAP Support VW Argentina</t>
  </si>
  <si>
    <t>Mobile Device Support VW Argentina</t>
  </si>
  <si>
    <t>SAP Basis Support VW Argentina</t>
  </si>
  <si>
    <t>SAP UNIT Basis Support VW Argentina</t>
  </si>
  <si>
    <t>Synatec Support VW Group of America Pacheco</t>
  </si>
  <si>
    <t xml:space="preserve">Client Services Support VW Argentina </t>
  </si>
  <si>
    <t>Client Services Support VW Argentina Cordoba</t>
  </si>
  <si>
    <t>vwarpauvcacti</t>
  </si>
  <si>
    <t>SO EOS End Of Support ESX SIPA</t>
  </si>
  <si>
    <t>NON SAP SUPPORT VW ARGENTINA</t>
  </si>
  <si>
    <t>SIGNATURE QA</t>
  </si>
  <si>
    <t>Xavier Paniconi
Alfredo Vazquez
Maximiliano Di Carlo</t>
  </si>
  <si>
    <t>Alfredo Vazquez
Maximiliano Di Carlo
Xavier Paniconi</t>
  </si>
  <si>
    <t>Maximiliano Di Carlo
Xavier Paniconi
Alfredo Vazquez</t>
  </si>
  <si>
    <t xml:space="preserve">
Xavier Paniconi
Alfredo Vazquez
Maximiliano Di Carlo</t>
  </si>
  <si>
    <t xml:space="preserve"> 
Xavier Paniconi
Alfredo Vazquez
Maximiliano Di Carlo</t>
  </si>
  <si>
    <t xml:space="preserve">Xavier Paniconi (OoO Vacaciones)
Alfredo Vazquez
Maximiliano Di Carlo
 </t>
  </si>
  <si>
    <t>Alfredo Vazquez
Maximiliano Di Carlo (OoO Vacaciones)
Xavier Paniconi</t>
  </si>
  <si>
    <t>Maximiliano Di Carlo (OoO Vacaciones)
Xavier Paniconi
Alfredo Vazquez</t>
  </si>
  <si>
    <t xml:space="preserve">Xavier Paniconi
Alfredo Vazquez
Maximiliano Di Carlo
 </t>
  </si>
  <si>
    <t>Alfredo Vazquez
Maximiliano Di Carlo
Xavier Paniconi</t>
  </si>
  <si>
    <t>Maximiliano Di Carlo
Xavier Paniconi
Alfredo Vazquez</t>
  </si>
  <si>
    <t>VWARPASVSCA03</t>
  </si>
  <si>
    <t xml:space="preserve">172.16.12.78 </t>
  </si>
  <si>
    <t>Jorge Ruckj
Xavier Paniconi
Alfredo Vazquez
Maximiliano Di Carlo</t>
  </si>
  <si>
    <t>Xavier Paniconi
Alfredo Vazquez
Maximiliano Di Carlo
Jorge Ruckj</t>
  </si>
  <si>
    <t>Alfredo Vazquez
Maximiliano Di Carlo
Jorge Ruckj 
Xavier Paniconi</t>
  </si>
  <si>
    <t>Maximiliano Di Carlo
Jorge Ruckj 
Xavier Paniconi
Alfredo Vazquez</t>
  </si>
  <si>
    <t>Alfredo Vazquez
Maximiliano Di Carlo
Yoraco Flores 
Xavier Paniconi</t>
  </si>
  <si>
    <t>Maximiliano Di Carlo
Yoraco Flores 
Xavier Paniconi
Alfredo Vazquez</t>
  </si>
  <si>
    <t>Yoraco Flores
Xavier Paniconi
Alfredo Vazquez
Maximiliano Di Carlo</t>
  </si>
  <si>
    <t>Xavier Paniconi
Alfredo Vazquez
Maximiliano Di Carlo
Yoraco Flores</t>
  </si>
  <si>
    <t>Xavier Paniconi (OoO Vacaciones)
Alfredo Vazquez
Maximiliano Di Carlo
Jorge Ruckj</t>
  </si>
  <si>
    <t>Alfredo Vazquez
Maximiliano Di Carlo (OoO Vacaciones)
Jorge Ruckj 
Xavier Paniconi</t>
  </si>
  <si>
    <t>Maximiliano Di Carlo (OoO Vacaciones)
Jorge Ruckj 
Xavier Paniconi
Alfredo Vazquez</t>
  </si>
  <si>
    <t>VWARPASVOPCA1</t>
  </si>
  <si>
    <t>172.16.12.79</t>
  </si>
  <si>
    <t>VWARPASVPXRV7 / VWARCOSVPXRV1</t>
  </si>
  <si>
    <t>VWARPASVPXRV8 / VWARCOSVPXRV2</t>
  </si>
  <si>
    <t>AMS SAP BASIS Filesystem /hana/data</t>
  </si>
  <si>
    <t>AMS SAP BASIS Filesystem /hana/log</t>
  </si>
  <si>
    <t>AMS SAP BASIS Filesystem /hana/shared</t>
  </si>
  <si>
    <t>AMS SAP BASIS Filesystem /sapmnt/GRP</t>
  </si>
  <si>
    <t>AMS SAP BASIS Filesystem /usr/sap</t>
  </si>
  <si>
    <t>AMS SAP BASIS Filesystem /usr/sap/DAA</t>
  </si>
  <si>
    <t>AMS SAP BASIS Filesystem /usr/sap/GRP</t>
  </si>
  <si>
    <t>VWARPAUVKUB04</t>
  </si>
  <si>
    <t>VWARPAUVKUB03</t>
  </si>
  <si>
    <t>VWARPAUVKUB02</t>
  </si>
  <si>
    <t>VWARPAUVKUB01</t>
  </si>
  <si>
    <t>VWARPAUVET2DP</t>
  </si>
  <si>
    <t>10.133.9.11</t>
  </si>
  <si>
    <t>VWARPAUVET2CP</t>
  </si>
  <si>
    <t>10.133.9.12</t>
  </si>
  <si>
    <t>VWARPAUVET2AP</t>
  </si>
  <si>
    <t>10.133.9.13</t>
  </si>
  <si>
    <t>VWARPAUVET2SD</t>
  </si>
  <si>
    <t>10.133.9.17</t>
  </si>
  <si>
    <t>VWARPAUVET2SP</t>
  </si>
  <si>
    <t>10.133.9.15</t>
  </si>
  <si>
    <t>VWARPAUVET2SQ</t>
  </si>
  <si>
    <t>10.133.9.16</t>
  </si>
  <si>
    <t>VWARPASVCTXDB</t>
  </si>
  <si>
    <t>VWARPAC05296V</t>
  </si>
  <si>
    <t>10.133.4.144</t>
  </si>
  <si>
    <t>VWARPAC05297V</t>
  </si>
  <si>
    <t>10.133.4.143</t>
  </si>
  <si>
    <t>VWARPILZUUPS001</t>
  </si>
  <si>
    <t>VWARPILZUUPS002</t>
  </si>
  <si>
    <t>VWARPILZUUPS003</t>
  </si>
  <si>
    <t>VWARPILZUUPS005</t>
  </si>
  <si>
    <t>VWARPILZUUPS006</t>
  </si>
  <si>
    <t>VWARPILZUUPS007</t>
  </si>
  <si>
    <t>VWARPILZUUPS008</t>
  </si>
  <si>
    <t>VWARPILZUUPS009</t>
  </si>
  <si>
    <t>VWARPILZUUPS010</t>
  </si>
  <si>
    <t>VWARPILZUUPS011</t>
  </si>
  <si>
    <t>VWARPILZUUPS012</t>
  </si>
  <si>
    <t>VWARPILZUUPS013</t>
  </si>
  <si>
    <t>VWARPILZUUPS014</t>
  </si>
  <si>
    <t>VWARPASVSAPQ2</t>
  </si>
  <si>
    <t>192.168.3.71</t>
  </si>
  <si>
    <t>vwarcofwin0001</t>
  </si>
  <si>
    <t>10.133.132.48</t>
  </si>
  <si>
    <t>10.133.132.49</t>
  </si>
  <si>
    <t>+54 9 351 334-3835</t>
  </si>
  <si>
    <t>Maximiliano Di Carlo/ Mariano F</t>
  </si>
  <si>
    <t>OPM / SDM (Network Security Support Argentina)</t>
  </si>
  <si>
    <t>VWARBAZS0309</t>
  </si>
  <si>
    <t>VWARBAZS0310</t>
  </si>
  <si>
    <t>VWARBAZS0313</t>
  </si>
  <si>
    <t>VWARBAZS0314</t>
  </si>
  <si>
    <t>VWARBAZS0315</t>
  </si>
  <si>
    <t>VWARBAZS0316</t>
  </si>
  <si>
    <t>VWARBAZS0317</t>
  </si>
  <si>
    <t>VWARBAZS0318</t>
  </si>
  <si>
    <t>VWARBAZS0319</t>
  </si>
  <si>
    <t>VWARBAZS0321</t>
  </si>
  <si>
    <t>VWARBAZS0323</t>
  </si>
  <si>
    <t>VWARBAZS0324</t>
  </si>
  <si>
    <t>VWARBAZS0055</t>
  </si>
  <si>
    <t>VWARBAZS0056</t>
  </si>
  <si>
    <t>vwarpauvrfidp</t>
  </si>
  <si>
    <t>192.168.21.42</t>
  </si>
  <si>
    <t>VWARCOSVSHPQ1</t>
  </si>
  <si>
    <t>10.133.138.65</t>
  </si>
  <si>
    <t>Cloud Support VOLKSWAGEN ARGENTINA</t>
  </si>
  <si>
    <t>La Queue que lo ve es Unix</t>
  </si>
  <si>
    <t>LUCIANO HEISS</t>
  </si>
  <si>
    <t>David Lugo Garcia</t>
  </si>
  <si>
    <t>dlgarcia@stefanini.com</t>
  </si>
  <si>
    <t>jalira@stefanini.com</t>
  </si>
  <si>
    <t>Josue Alejandro Tiznado Lira</t>
  </si>
  <si>
    <t>Luciano.heis@vw.com.ar</t>
  </si>
  <si>
    <t xml:space="preserve">54 11 4317 9000 (int. 8527)
</t>
  </si>
  <si>
    <t>54 9 11 6503-4908</t>
  </si>
  <si>
    <t>MDA Role</t>
  </si>
  <si>
    <t>Escalamiento mesa de ayuda</t>
  </si>
  <si>
    <t>Rodolfo Suarez</t>
  </si>
  <si>
    <t>VWARPASSVODBA</t>
  </si>
  <si>
    <t>10.133.8.245</t>
  </si>
  <si>
    <t>DBA SQL Server ION Service</t>
  </si>
  <si>
    <t>DBA SQL Server ION Agent</t>
  </si>
  <si>
    <t xml:space="preserve"> 
DBA DB_Backup Disk G</t>
  </si>
  <si>
    <t>DBA DB_LOGS Disk F</t>
  </si>
  <si>
    <t>DBA DB_HOME Disk D</t>
  </si>
  <si>
    <t>marriage_plc1</t>
  </si>
  <si>
    <t>marriage_plc2</t>
  </si>
  <si>
    <t>172.19.128.33</t>
  </si>
  <si>
    <t>172.19.129.16</t>
  </si>
  <si>
    <t>connecting_conveyor</t>
  </si>
  <si>
    <t>172.19.130.36</t>
  </si>
  <si>
    <t>twp_triebwerk_c5</t>
  </si>
  <si>
    <t>172.19.131.31</t>
  </si>
  <si>
    <t>172.19.132.36</t>
  </si>
  <si>
    <t>172.19.7.10</t>
  </si>
  <si>
    <t>fahrwerk_montaje</t>
  </si>
  <si>
    <t>ns1-montaje (Durr)</t>
  </si>
  <si>
    <t>10.133.9.25</t>
  </si>
  <si>
    <t>VWARPASVPXRVB</t>
  </si>
  <si>
    <t>VWARPASVPXRVA</t>
  </si>
  <si>
    <t>10.133.9.24</t>
  </si>
  <si>
    <t>VWARPASVSELFQ</t>
  </si>
  <si>
    <t>10.133.8.102</t>
  </si>
  <si>
    <t>VWARPASVNWCDD</t>
  </si>
  <si>
    <t>192.168.4.22</t>
  </si>
  <si>
    <t>VWARPASVNWCDA</t>
  </si>
  <si>
    <t>192.168.5.189</t>
  </si>
  <si>
    <t>VWARPASVNWCDP</t>
  </si>
  <si>
    <t>192.168.3.72</t>
  </si>
  <si>
    <t>Vencimiento licencia RobotStudio</t>
  </si>
  <si>
    <t>DBA MySQL Backup</t>
  </si>
  <si>
    <t>DBA SQL Server ADEASERVER Agent</t>
  </si>
  <si>
    <t>DBA SQL Server ADEASERVER Service</t>
  </si>
  <si>
    <t>DBA SQL Server (MSSQLSERVER)</t>
  </si>
  <si>
    <t>DBA SQL Server Agent (MSSQLSERVER)</t>
  </si>
  <si>
    <t>DBA Backup Disk E:</t>
  </si>
  <si>
    <t>DBA HOME Disk D:</t>
  </si>
  <si>
    <t>DBA LOG Disk H:</t>
  </si>
  <si>
    <t>Nicolas Pecchinenda / Ricardo Nuñez</t>
  </si>
  <si>
    <t>Esteban Salbucci / Yoraco Flores</t>
  </si>
  <si>
    <t>Xavier Paniconi / Alfredo Vazquez</t>
  </si>
  <si>
    <t>Esteban Salbucci / Ricardo Nuñez</t>
  </si>
  <si>
    <t>Nicolas Pecchinenda / Yoraco Flores</t>
  </si>
  <si>
    <t>Esteban Salbucci</t>
  </si>
  <si>
    <t>Nicolas Pecchinenda</t>
  </si>
  <si>
    <t>Xavier Paniconi</t>
  </si>
  <si>
    <t>SO Disk D</t>
  </si>
  <si>
    <t>SO Disk E</t>
  </si>
  <si>
    <t>SO Disk F</t>
  </si>
  <si>
    <t>SO Disk G</t>
  </si>
  <si>
    <t>SO Disk H</t>
  </si>
  <si>
    <t>172.24.32.31</t>
  </si>
  <si>
    <t>172.24.32.37</t>
  </si>
  <si>
    <t>172.24.32.38</t>
  </si>
  <si>
    <t>172.24.32.39</t>
  </si>
  <si>
    <t>172.24.34.31</t>
  </si>
  <si>
    <t>172.24.34.32</t>
  </si>
  <si>
    <t>172.24.34.33</t>
  </si>
  <si>
    <t>172.24.34.34</t>
  </si>
  <si>
    <t>172.24.36.31</t>
  </si>
  <si>
    <t>172.24.36.32</t>
  </si>
  <si>
    <t>172.24.34.35</t>
  </si>
  <si>
    <t>172.24.48.38</t>
  </si>
  <si>
    <t>172.24.48.39</t>
  </si>
  <si>
    <t>172.24.48.40</t>
  </si>
  <si>
    <t>172.24.50.37</t>
  </si>
  <si>
    <t>172.24.50.38</t>
  </si>
  <si>
    <t>172.24.48.41</t>
  </si>
  <si>
    <t>172.24.64.31</t>
  </si>
  <si>
    <t>172.24.64.32</t>
  </si>
  <si>
    <t>172.24.80.31</t>
  </si>
  <si>
    <t>172.24.80.32</t>
  </si>
  <si>
    <t>172.24.36.33</t>
  </si>
  <si>
    <t>VWARBAZS0320</t>
  </si>
  <si>
    <t>VWARPASVPXRV0</t>
  </si>
  <si>
    <t>10.133.9.23</t>
  </si>
  <si>
    <t>FIS Service Desk VW Argentina Cordoba</t>
  </si>
  <si>
    <t>cde_egx_celdas_9_a_14_pm_710</t>
  </si>
  <si>
    <t>cde_entrada_epec_celda_5_ion_7650</t>
  </si>
  <si>
    <t>cde_entrada_epec_celda_6_ion_7650</t>
  </si>
  <si>
    <t>cde_entrada_epec_celda_7_ion_7650</t>
  </si>
  <si>
    <t>set_s_mq200_trafo_1_ion_7550</t>
  </si>
  <si>
    <t>set_s_mq200_trafo_2_ion_7550</t>
  </si>
  <si>
    <t>set_n_mq200_trafo_1_ion_7550</t>
  </si>
  <si>
    <t>set_n_mq200_trafo_2_ion_7550</t>
  </si>
  <si>
    <t>set_e_mq200_trafo_1_ion_7550</t>
  </si>
  <si>
    <t>set_e_mq200_trafo_2_ion_7550</t>
  </si>
  <si>
    <t>set_hornos_ecm_egx_ecm_1_2_3_pm8000</t>
  </si>
  <si>
    <t>set_n_mq281_trafo_1_ion_7550</t>
  </si>
  <si>
    <t>set_n_mq281_trafo_2_ion_7550</t>
  </si>
  <si>
    <t>set_hornos_ald_horno_ald1_ion_7550</t>
  </si>
  <si>
    <t>set_s_mq281_trafo_1_ion_7550</t>
  </si>
  <si>
    <t>set_s_mq281_trafo_2_ion_7550</t>
  </si>
  <si>
    <t>set_hornos_ald_horno_ald2_ion_7550</t>
  </si>
  <si>
    <t>set_util_mq281_trafo_1_ion_7550</t>
  </si>
  <si>
    <t>set_util_mq281_trafo_2_ion_7550</t>
  </si>
  <si>
    <t>set_util_mq200_trafo1_ion_7550</t>
  </si>
  <si>
    <t>set_util_mq200_trafo2_ion_7550</t>
  </si>
  <si>
    <t>set_e_mq200_egx_4_instrumentos_pm_710</t>
  </si>
  <si>
    <t>ET2000 All Filesystems</t>
  </si>
  <si>
    <t>VWARPAUVNAG02</t>
  </si>
  <si>
    <t>Filesystem /networking</t>
  </si>
  <si>
    <t>Filesystem /vhprod_backup</t>
  </si>
  <si>
    <t>Fileystem /u01/app</t>
  </si>
  <si>
    <t>Fileystem /u01/app/oracle/arch</t>
  </si>
  <si>
    <t>Fileystem /u01/app/oracle/backup</t>
  </si>
  <si>
    <t>Fileystem /u01/app/oracle/oradata</t>
  </si>
  <si>
    <t>Fileystem /SWF</t>
  </si>
  <si>
    <t>VWARPASVCATBP</t>
  </si>
  <si>
    <t>10.133.9.26</t>
  </si>
  <si>
    <t>VWARCOSVGOC01</t>
  </si>
  <si>
    <t>10.133.138.66</t>
  </si>
  <si>
    <t>VWARPASVGOC01</t>
  </si>
  <si>
    <t>10.133.9.27</t>
  </si>
  <si>
    <t>172.24.8.17</t>
  </si>
  <si>
    <t>DBA Backup Disk G:</t>
  </si>
  <si>
    <t>DBA HOME Disk E:</t>
  </si>
  <si>
    <t>DBA LOG Disk F:</t>
  </si>
  <si>
    <t>Filesystem /nessus_backup</t>
  </si>
  <si>
    <t>vwarcouvekanp</t>
  </si>
  <si>
    <t>172.24.8.22</t>
  </si>
  <si>
    <t>Filesystem /data</t>
  </si>
  <si>
    <t>vwarcouvekanq</t>
  </si>
  <si>
    <t>172.24.8.21</t>
  </si>
  <si>
    <t>vwarpausiper1</t>
  </si>
  <si>
    <t>10.133.0.250</t>
  </si>
  <si>
    <t>Filesystem /boot/efi</t>
  </si>
  <si>
    <t>vwarpausiper2</t>
  </si>
  <si>
    <t>10.133.0.251</t>
  </si>
  <si>
    <t>/usr/sap/hostctrl /backup</t>
  </si>
  <si>
    <t>/sybase/FP1</t>
  </si>
  <si>
    <t>/sybase/FP1/sybsystem</t>
  </si>
  <si>
    <t>/sybase/FP1/sybtemp</t>
  </si>
  <si>
    <t>/sybase/FP1/saptemp</t>
  </si>
  <si>
    <t>/sybase/FP1/sapdiag</t>
  </si>
  <si>
    <t xml:space="preserve"> /sybase/FP1/sapdata_1</t>
  </si>
  <si>
    <t>/sybase/FP1/saplog_1</t>
  </si>
  <si>
    <t>/usr/sap/hostctrl</t>
  </si>
  <si>
    <t>/backup</t>
  </si>
  <si>
    <t>Filesystem /mysql/backup</t>
  </si>
  <si>
    <t>Filesystem /Performance</t>
  </si>
  <si>
    <t>Filesystem /Performance/nmon</t>
  </si>
  <si>
    <t xml:space="preserve">Filesystem /bk_solinux </t>
  </si>
  <si>
    <t>vwarpauvsatel</t>
  </si>
  <si>
    <t>10.133.8.190</t>
  </si>
  <si>
    <t>0021. OS UNIX Filesystem /var/cache/pulp</t>
  </si>
  <si>
    <t>0022. OS UNIX Filesystem /var/lib/mongodb</t>
  </si>
  <si>
    <t>0023. OS UNIX Filesystem /var/lib/qpidd</t>
  </si>
  <si>
    <t>0024. OS UNIX Filesystem /var/lib/qpidd</t>
  </si>
  <si>
    <t>0025. OS UNIX Filesystem /var/lib/pulp</t>
  </si>
  <si>
    <t>0026. OS UNIX Filesystem /var/lib/pgsql</t>
  </si>
  <si>
    <t>0027. OS UNIX Filesystem /var/lib/pgsql</t>
  </si>
  <si>
    <t>0028. OS UNIX Filesystem /var/spool/squid</t>
  </si>
  <si>
    <t>Filesystem /var/opt/rh/rh-postgresql12</t>
  </si>
  <si>
    <t>Filesystem /docker</t>
  </si>
  <si>
    <t>AMS SAP BASIS Filesystem /backup</t>
  </si>
  <si>
    <t>AMS SAP BASIS Filesystem /medias</t>
  </si>
  <si>
    <t>Filesystem /usr/local</t>
  </si>
  <si>
    <t>AMS SAP BASIS Filesystem /interfaces</t>
  </si>
  <si>
    <t>VWARPASVMDMD1</t>
  </si>
  <si>
    <t>10.133.4.46</t>
  </si>
  <si>
    <t>vwarcouvagvap</t>
  </si>
  <si>
    <t>172.24.8.20</t>
  </si>
  <si>
    <t>OS UNIX Ping</t>
  </si>
  <si>
    <t>OS UNIX Cpu</t>
  </si>
  <si>
    <t>OS UNIX Ram</t>
  </si>
  <si>
    <t>OS UNIX Swap</t>
  </si>
  <si>
    <t>OS UNIX Filesystem /</t>
  </si>
  <si>
    <t>OS UNIX Filesystem /boot</t>
  </si>
  <si>
    <t>OS UNIX Filesystem /home</t>
  </si>
  <si>
    <t>OS UNIX Filesystem /opt</t>
  </si>
  <si>
    <t>OS UNIX Filesystem /tmp</t>
  </si>
  <si>
    <t>OS UNIX Filesystem /tsmlogs</t>
  </si>
  <si>
    <t>OS UNIX Filesystem /usr</t>
  </si>
  <si>
    <t>OS UNIX Filesystem /var</t>
  </si>
  <si>
    <t>OS UNIX Filesystem /var/log</t>
  </si>
  <si>
    <t>OS UNIX Filesystem /var/tmp</t>
  </si>
  <si>
    <t>AMS Check_service_IF6040_Job_Scheduler</t>
  </si>
  <si>
    <t>AMS Check_service_IF6040_Monitoring</t>
  </si>
  <si>
    <t>AMS Check_service_IF6040_Peripherals</t>
  </si>
  <si>
    <t>VWARPAUVCOLPA</t>
  </si>
  <si>
    <t>10.133.9.28</t>
  </si>
  <si>
    <t>ET2000 Filesystems [vg_</t>
  </si>
  <si>
    <t>AMS SAP BASIS Filesystems [vg_sap][vg_backup]</t>
  </si>
  <si>
    <t>AMS SAP BASIS Support Argentina</t>
  </si>
  <si>
    <t>vwarpauvsipa2</t>
  </si>
  <si>
    <t>192.168.5.141</t>
  </si>
  <si>
    <t>C. Gaete</t>
  </si>
  <si>
    <t>P. Ferro</t>
  </si>
  <si>
    <t>AMS SAP BASIS Filesystems [vg_sap][vg_backup][vg_dbshared][vg_dbdata][vg_dblog]</t>
  </si>
  <si>
    <t xml:space="preserve">AMS SAP BASIS Filesystems [vgshared][vgdata][vglog][vgshared][[vg_backup]
</t>
  </si>
  <si>
    <t>Filesystem /var/spool/squid</t>
  </si>
  <si>
    <t>Filesystem /avaya</t>
  </si>
  <si>
    <t>vwarbazuups212</t>
  </si>
  <si>
    <t>10.133.74.23</t>
  </si>
  <si>
    <t>UPS</t>
  </si>
  <si>
    <t>VWARPASVSELFA</t>
  </si>
  <si>
    <t>10.133.9.29</t>
  </si>
  <si>
    <t>VWARPASVSELFD</t>
  </si>
  <si>
    <t>10.133.9.30</t>
  </si>
  <si>
    <t>VWARPASVNWCQA</t>
  </si>
  <si>
    <t>VWARPASVNWCQD</t>
  </si>
  <si>
    <t>192.168.4.33</t>
  </si>
  <si>
    <t>VWARPASVNWCQP</t>
  </si>
  <si>
    <t>192.168.3.73</t>
  </si>
  <si>
    <t>VWARAWSVDFJEN</t>
  </si>
  <si>
    <t>11.104.18.65</t>
  </si>
  <si>
    <t>VWARAWSVDFART</t>
  </si>
  <si>
    <t>11.104.18.66</t>
  </si>
  <si>
    <t>DBA Disk E</t>
  </si>
  <si>
    <t>DBA Disk F</t>
  </si>
  <si>
    <t xml:space="preserve">DBA Disk G </t>
  </si>
  <si>
    <t>DBA Disk H</t>
  </si>
  <si>
    <t>DBA Disk T</t>
  </si>
  <si>
    <t>MIDDLEWARE Tomcat Engine [http://10.133.138.60:8080]</t>
  </si>
  <si>
    <r>
      <rPr>
        <sz val="12"/>
        <rFont val="Arial"/>
        <family val="2"/>
      </rPr>
      <t>L1ABC1+1</t>
    </r>
  </si>
  <si>
    <r>
      <rPr>
        <sz val="12"/>
        <rFont val="Arial"/>
        <family val="2"/>
      </rPr>
      <t>L1ABC1+3</t>
    </r>
  </si>
  <si>
    <r>
      <rPr>
        <sz val="12"/>
        <rFont val="Arial"/>
        <family val="2"/>
      </rPr>
      <t>L1ABC1+4</t>
    </r>
  </si>
  <si>
    <r>
      <rPr>
        <sz val="12"/>
        <rFont val="Arial"/>
        <family val="2"/>
      </rPr>
      <t>L1ABC1+5</t>
    </r>
  </si>
  <si>
    <r>
      <rPr>
        <sz val="12"/>
        <rFont val="Arial"/>
        <family val="2"/>
      </rPr>
      <t>L1ACC1+1</t>
    </r>
  </si>
  <si>
    <r>
      <rPr>
        <sz val="12"/>
        <rFont val="Arial"/>
        <family val="2"/>
      </rPr>
      <t>L1ACC1+2</t>
    </r>
  </si>
  <si>
    <r>
      <rPr>
        <sz val="12"/>
        <rFont val="Arial"/>
        <family val="2"/>
      </rPr>
      <t>L1AHK1+2</t>
    </r>
  </si>
  <si>
    <r>
      <rPr>
        <sz val="12"/>
        <rFont val="Arial"/>
        <family val="2"/>
      </rPr>
      <t>L1ATH1+1</t>
    </r>
  </si>
  <si>
    <r>
      <rPr>
        <sz val="12"/>
        <rFont val="Arial"/>
        <family val="2"/>
      </rPr>
      <t>L1F01+1</t>
    </r>
  </si>
  <si>
    <r>
      <rPr>
        <sz val="12"/>
        <rFont val="Arial"/>
        <family val="2"/>
      </rPr>
      <t>L1F02+1</t>
    </r>
  </si>
  <si>
    <r>
      <rPr>
        <sz val="12"/>
        <rFont val="Arial"/>
        <family val="2"/>
      </rPr>
      <t>L1F03+1</t>
    </r>
  </si>
  <si>
    <r>
      <rPr>
        <sz val="12"/>
        <rFont val="Arial"/>
        <family val="2"/>
      </rPr>
      <t>L1F04+1</t>
    </r>
  </si>
  <si>
    <r>
      <rPr>
        <sz val="12"/>
        <rFont val="Arial"/>
        <family val="2"/>
      </rPr>
      <t>L1F05+1</t>
    </r>
  </si>
  <si>
    <r>
      <rPr>
        <sz val="12"/>
        <rFont val="Arial"/>
        <family val="2"/>
      </rPr>
      <t>L1F06+1</t>
    </r>
  </si>
  <si>
    <r>
      <rPr>
        <sz val="12"/>
        <rFont val="Arial"/>
        <family val="2"/>
      </rPr>
      <t>L1F07+1</t>
    </r>
  </si>
  <si>
    <r>
      <rPr>
        <sz val="12"/>
        <rFont val="Arial"/>
        <family val="2"/>
      </rPr>
      <t>L1FHK1+1</t>
    </r>
  </si>
  <si>
    <r>
      <rPr>
        <sz val="12"/>
        <rFont val="Arial"/>
        <family val="2"/>
      </rPr>
      <t>L1MFV1+1</t>
    </r>
  </si>
  <si>
    <r>
      <rPr>
        <sz val="12"/>
        <rFont val="Arial"/>
        <family val="2"/>
      </rPr>
      <t>L1VAP1+1</t>
    </r>
  </si>
  <si>
    <r>
      <rPr>
        <sz val="12"/>
        <rFont val="Arial"/>
        <family val="2"/>
      </rPr>
      <t>L1VAP1+2</t>
    </r>
  </si>
  <si>
    <r>
      <rPr>
        <sz val="12"/>
        <rFont val="Arial"/>
        <family val="2"/>
      </rPr>
      <t>L1VAP1+3</t>
    </r>
  </si>
  <si>
    <r>
      <rPr>
        <sz val="12"/>
        <rFont val="Arial"/>
        <family val="2"/>
      </rPr>
      <t>L1VBC1+1</t>
    </r>
  </si>
  <si>
    <r>
      <rPr>
        <sz val="12"/>
        <rFont val="Arial"/>
        <family val="2"/>
      </rPr>
      <t>L1VCC1+1</t>
    </r>
  </si>
  <si>
    <r>
      <rPr>
        <sz val="12"/>
        <rFont val="Arial"/>
        <family val="2"/>
      </rPr>
      <t>L1VHK1+1</t>
    </r>
  </si>
  <si>
    <r>
      <rPr>
        <sz val="12"/>
        <rFont val="Arial"/>
        <family val="2"/>
      </rPr>
      <t>L1VTD1+1</t>
    </r>
  </si>
  <si>
    <r>
      <rPr>
        <sz val="12"/>
        <rFont val="Arial"/>
        <family val="2"/>
      </rPr>
      <t>VWARBAZA1039</t>
    </r>
  </si>
  <si>
    <r>
      <rPr>
        <sz val="12"/>
        <rFont val="Arial"/>
        <family val="2"/>
      </rPr>
      <t>VWARBAZA1020</t>
    </r>
  </si>
  <si>
    <r>
      <rPr>
        <sz val="12"/>
        <rFont val="Arial"/>
        <family val="2"/>
      </rPr>
      <t>VWARBAZA1040</t>
    </r>
  </si>
  <si>
    <r>
      <rPr>
        <sz val="12"/>
        <rFont val="Arial"/>
        <family val="2"/>
      </rPr>
      <t>VWARBAZA1034</t>
    </r>
  </si>
  <si>
    <r>
      <rPr>
        <sz val="12"/>
        <rFont val="Arial"/>
        <family val="2"/>
      </rPr>
      <t>VWARBAZA1017</t>
    </r>
  </si>
  <si>
    <r>
      <rPr>
        <sz val="12"/>
        <rFont val="Arial"/>
        <family val="2"/>
      </rPr>
      <t>VWARBAZA1027</t>
    </r>
  </si>
  <si>
    <r>
      <rPr>
        <sz val="12"/>
        <rFont val="Arial"/>
        <family val="2"/>
      </rPr>
      <t>VWARBAZA1021</t>
    </r>
  </si>
  <si>
    <r>
      <rPr>
        <sz val="12"/>
        <rFont val="Arial"/>
        <family val="2"/>
      </rPr>
      <t>VWARBAZA1010</t>
    </r>
  </si>
  <si>
    <r>
      <rPr>
        <sz val="12"/>
        <rFont val="Arial"/>
        <family val="2"/>
      </rPr>
      <t>VWARBAZA1008</t>
    </r>
  </si>
  <si>
    <r>
      <rPr>
        <sz val="12"/>
        <rFont val="Arial"/>
        <family val="2"/>
      </rPr>
      <t>VWARBAZA1032</t>
    </r>
  </si>
  <si>
    <r>
      <rPr>
        <sz val="12"/>
        <rFont val="Arial"/>
        <family val="2"/>
      </rPr>
      <t>VWARBAZA1022</t>
    </r>
  </si>
  <si>
    <r>
      <rPr>
        <sz val="12"/>
        <rFont val="Arial"/>
        <family val="2"/>
      </rPr>
      <t>VWARBAZA1019</t>
    </r>
  </si>
  <si>
    <r>
      <rPr>
        <sz val="12"/>
        <rFont val="Arial"/>
        <family val="2"/>
      </rPr>
      <t>VWARBAZA1029</t>
    </r>
  </si>
  <si>
    <r>
      <rPr>
        <sz val="12"/>
        <rFont val="Arial"/>
        <family val="2"/>
      </rPr>
      <t>VWARBAZA1024</t>
    </r>
  </si>
  <si>
    <r>
      <rPr>
        <sz val="12"/>
        <rFont val="Arial"/>
        <family val="2"/>
      </rPr>
      <t>VWARBAZA1014</t>
    </r>
  </si>
  <si>
    <r>
      <rPr>
        <sz val="12"/>
        <rFont val="Arial"/>
        <family val="2"/>
      </rPr>
      <t>VWARBAZA1025</t>
    </r>
  </si>
  <si>
    <r>
      <rPr>
        <sz val="12"/>
        <rFont val="Arial"/>
        <family val="2"/>
      </rPr>
      <t>VWARBAZA1033</t>
    </r>
  </si>
  <si>
    <r>
      <rPr>
        <sz val="12"/>
        <rFont val="Arial"/>
        <family val="2"/>
      </rPr>
      <t>VWARBAZA1015</t>
    </r>
  </si>
  <si>
    <r>
      <rPr>
        <sz val="12"/>
        <rFont val="Arial"/>
        <family val="2"/>
      </rPr>
      <t>VWARBAZA1042</t>
    </r>
  </si>
  <si>
    <r>
      <rPr>
        <sz val="12"/>
        <rFont val="Arial"/>
        <family val="2"/>
      </rPr>
      <t>VWARBAZA1023</t>
    </r>
  </si>
  <si>
    <r>
      <rPr>
        <sz val="12"/>
        <rFont val="Arial"/>
        <family val="2"/>
      </rPr>
      <t>VWARBAZA1018</t>
    </r>
  </si>
  <si>
    <r>
      <rPr>
        <sz val="12"/>
        <rFont val="Arial"/>
        <family val="2"/>
      </rPr>
      <t>VWARBAZA1026</t>
    </r>
  </si>
  <si>
    <r>
      <rPr>
        <sz val="12"/>
        <rFont val="Arial"/>
        <family val="2"/>
      </rPr>
      <t>VWARBAZA1059</t>
    </r>
  </si>
  <si>
    <r>
      <rPr>
        <sz val="12"/>
        <rFont val="Arial"/>
        <family val="2"/>
      </rPr>
      <t>VWARBAZA1003</t>
    </r>
  </si>
  <si>
    <r>
      <rPr>
        <sz val="12"/>
        <rFont val="Arial"/>
        <family val="2"/>
      </rPr>
      <t>VWARBAZA1028</t>
    </r>
  </si>
  <si>
    <r>
      <rPr>
        <sz val="12"/>
        <rFont val="Arial"/>
        <family val="2"/>
      </rPr>
      <t>VWARBAZA1011</t>
    </r>
  </si>
  <si>
    <r>
      <rPr>
        <sz val="12"/>
        <rFont val="Arial"/>
        <family val="2"/>
      </rPr>
      <t>VWARBAZA1005</t>
    </r>
  </si>
  <si>
    <r>
      <rPr>
        <sz val="12"/>
        <rFont val="Arial"/>
        <family val="2"/>
      </rPr>
      <t>VWARBAZA1016</t>
    </r>
  </si>
  <si>
    <r>
      <rPr>
        <sz val="12"/>
        <rFont val="Arial"/>
        <family val="2"/>
      </rPr>
      <t>VWARBAZA1001</t>
    </r>
  </si>
  <si>
    <r>
      <rPr>
        <sz val="12"/>
        <rFont val="Arial"/>
        <family val="2"/>
      </rPr>
      <t>VWARBAZA1046</t>
    </r>
  </si>
  <si>
    <r>
      <rPr>
        <sz val="12"/>
        <rFont val="Arial"/>
        <family val="2"/>
      </rPr>
      <t>VWARBAZA1002</t>
    </r>
  </si>
  <si>
    <r>
      <rPr>
        <sz val="12"/>
        <rFont val="Arial"/>
        <family val="2"/>
      </rPr>
      <t>VWARBAZA1051</t>
    </r>
  </si>
  <si>
    <r>
      <rPr>
        <sz val="12"/>
        <rFont val="Arial"/>
        <family val="2"/>
      </rPr>
      <t>VWARBAZA1009</t>
    </r>
  </si>
  <si>
    <r>
      <rPr>
        <sz val="12"/>
        <rFont val="Arial"/>
        <family val="2"/>
      </rPr>
      <t>VWARBAZA1004</t>
    </r>
  </si>
  <si>
    <r>
      <rPr>
        <sz val="12"/>
        <rFont val="Arial"/>
        <family val="2"/>
      </rPr>
      <t>VWARBAZA1044</t>
    </r>
  </si>
  <si>
    <r>
      <rPr>
        <sz val="12"/>
        <rFont val="Arial"/>
        <family val="2"/>
      </rPr>
      <t>VWARBAZA1038</t>
    </r>
  </si>
  <si>
    <r>
      <rPr>
        <sz val="12"/>
        <rFont val="Arial"/>
        <family val="2"/>
      </rPr>
      <t>VWARBAZA1031</t>
    </r>
  </si>
  <si>
    <r>
      <rPr>
        <sz val="12"/>
        <rFont val="Arial"/>
        <family val="2"/>
      </rPr>
      <t>VWARBAZA1049</t>
    </r>
  </si>
  <si>
    <r>
      <rPr>
        <sz val="12"/>
        <rFont val="Arial"/>
        <family val="2"/>
      </rPr>
      <t>VWARBAZA1045</t>
    </r>
  </si>
  <si>
    <r>
      <rPr>
        <sz val="12"/>
        <rFont val="Arial"/>
        <family val="2"/>
      </rPr>
      <t>VWARBAZA1006</t>
    </r>
  </si>
  <si>
    <r>
      <rPr>
        <sz val="12"/>
        <rFont val="Arial"/>
        <family val="2"/>
      </rPr>
      <t>VWARBAZA1036</t>
    </r>
  </si>
  <si>
    <r>
      <rPr>
        <sz val="12"/>
        <rFont val="Arial"/>
        <family val="2"/>
      </rPr>
      <t>VWARBAZA1030</t>
    </r>
  </si>
  <si>
    <r>
      <rPr>
        <sz val="12"/>
        <rFont val="Arial"/>
        <family val="2"/>
      </rPr>
      <t>VWARBAZA1043</t>
    </r>
  </si>
  <si>
    <r>
      <rPr>
        <sz val="12"/>
        <rFont val="Arial"/>
        <family val="2"/>
      </rPr>
      <t>VWARBAZA1012</t>
    </r>
  </si>
  <si>
    <r>
      <rPr>
        <sz val="12"/>
        <rFont val="Arial"/>
        <family val="2"/>
      </rPr>
      <t>VWARBAZA1037</t>
    </r>
  </si>
  <si>
    <r>
      <rPr>
        <sz val="12"/>
        <rFont val="Arial"/>
        <family val="2"/>
      </rPr>
      <t>VWARBAZA1058</t>
    </r>
  </si>
  <si>
    <r>
      <rPr>
        <sz val="12"/>
        <rFont val="Arial"/>
        <family val="2"/>
      </rPr>
      <t>VWARBAZA1013</t>
    </r>
  </si>
  <si>
    <r>
      <rPr>
        <sz val="12"/>
        <rFont val="Arial"/>
        <family val="2"/>
      </rPr>
      <t>VWARBAZA1041</t>
    </r>
  </si>
  <si>
    <r>
      <rPr>
        <sz val="12"/>
        <rFont val="Arial"/>
        <family val="2"/>
      </rPr>
      <t>VWARBAZA1007</t>
    </r>
  </si>
  <si>
    <r>
      <rPr>
        <sz val="12"/>
        <rFont val="Arial"/>
        <family val="2"/>
      </rPr>
      <t>VWARBAZA1035</t>
    </r>
  </si>
  <si>
    <r>
      <rPr>
        <sz val="12"/>
        <rFont val="Arial"/>
        <family val="2"/>
      </rPr>
      <t>172.18.144.17</t>
    </r>
  </si>
  <si>
    <r>
      <rPr>
        <sz val="12"/>
        <rFont val="Arial"/>
        <family val="2"/>
      </rPr>
      <t>172.18.146.17</t>
    </r>
  </si>
  <si>
    <r>
      <rPr>
        <sz val="12"/>
        <rFont val="Arial"/>
        <family val="2"/>
      </rPr>
      <t>172.18.147.17</t>
    </r>
  </si>
  <si>
    <r>
      <rPr>
        <sz val="12"/>
        <rFont val="Arial"/>
        <family val="2"/>
      </rPr>
      <t>172.18.148.17</t>
    </r>
  </si>
  <si>
    <r>
      <rPr>
        <sz val="12"/>
        <rFont val="Arial"/>
        <family val="2"/>
      </rPr>
      <t>172.18.149.17</t>
    </r>
  </si>
  <si>
    <r>
      <rPr>
        <sz val="12"/>
        <rFont val="Arial"/>
        <family val="2"/>
      </rPr>
      <t>172.18.150.17</t>
    </r>
  </si>
  <si>
    <r>
      <rPr>
        <sz val="12"/>
        <rFont val="Arial"/>
        <family val="2"/>
      </rPr>
      <t>172.18.153.32</t>
    </r>
  </si>
  <si>
    <r>
      <rPr>
        <sz val="12"/>
        <rFont val="Arial"/>
        <family val="2"/>
      </rPr>
      <t>172.18.143.31</t>
    </r>
  </si>
  <si>
    <r>
      <rPr>
        <sz val="12"/>
        <rFont val="Arial"/>
        <family val="2"/>
      </rPr>
      <t>172.18.128.5</t>
    </r>
  </si>
  <si>
    <r>
      <rPr>
        <sz val="12"/>
        <rFont val="Arial"/>
        <family val="2"/>
      </rPr>
      <t>172.18.129.5</t>
    </r>
  </si>
  <si>
    <r>
      <rPr>
        <sz val="12"/>
        <rFont val="Arial"/>
        <family val="2"/>
      </rPr>
      <t>172.18.130.41</t>
    </r>
  </si>
  <si>
    <r>
      <rPr>
        <sz val="12"/>
        <rFont val="Arial"/>
        <family val="2"/>
      </rPr>
      <t>172.18.131.5</t>
    </r>
  </si>
  <si>
    <r>
      <rPr>
        <sz val="12"/>
        <rFont val="Arial"/>
        <family val="2"/>
      </rPr>
      <t>172.18.132.5</t>
    </r>
  </si>
  <si>
    <r>
      <rPr>
        <sz val="12"/>
        <rFont val="Arial"/>
        <family val="2"/>
      </rPr>
      <t>172.18.133.5</t>
    </r>
  </si>
  <si>
    <r>
      <rPr>
        <sz val="12"/>
        <rFont val="Arial"/>
        <family val="2"/>
      </rPr>
      <t>172.18.134.41</t>
    </r>
  </si>
  <si>
    <r>
      <rPr>
        <sz val="12"/>
        <rFont val="Arial"/>
        <family val="2"/>
      </rPr>
      <t>172.18.155.18</t>
    </r>
  </si>
  <si>
    <r>
      <rPr>
        <sz val="12"/>
        <rFont val="Arial"/>
        <family val="2"/>
      </rPr>
      <t>172.18.142.30</t>
    </r>
  </si>
  <si>
    <r>
      <rPr>
        <sz val="12"/>
        <rFont val="Arial"/>
        <family val="2"/>
      </rPr>
      <t>172.18.139.15</t>
    </r>
  </si>
  <si>
    <r>
      <rPr>
        <sz val="12"/>
        <rFont val="Arial"/>
        <family val="2"/>
      </rPr>
      <t>172.18.140.15</t>
    </r>
  </si>
  <si>
    <r>
      <rPr>
        <sz val="12"/>
        <rFont val="Arial"/>
        <family val="2"/>
      </rPr>
      <t>172.18.141.15</t>
    </r>
  </si>
  <si>
    <r>
      <rPr>
        <sz val="12"/>
        <rFont val="Arial"/>
        <family val="2"/>
      </rPr>
      <t>172.18.136.15</t>
    </r>
  </si>
  <si>
    <r>
      <rPr>
        <sz val="12"/>
        <rFont val="Arial"/>
        <family val="2"/>
      </rPr>
      <t>172.18.137.15</t>
    </r>
  </si>
  <si>
    <r>
      <rPr>
        <sz val="12"/>
        <rFont val="Arial"/>
        <family val="2"/>
      </rPr>
      <t>172.18.154.16</t>
    </r>
  </si>
  <si>
    <r>
      <rPr>
        <sz val="12"/>
        <rFont val="Arial"/>
        <family val="2"/>
      </rPr>
      <t>172.18.138.15</t>
    </r>
  </si>
  <si>
    <r>
      <rPr>
        <sz val="12"/>
        <rFont val="Arial"/>
        <family val="2"/>
      </rPr>
      <t>172.18.156.242</t>
    </r>
  </si>
  <si>
    <r>
      <rPr>
        <sz val="12"/>
        <rFont val="Arial"/>
        <family val="2"/>
      </rPr>
      <t>172.18.157.240</t>
    </r>
  </si>
  <si>
    <t>Filesystem /lv_app</t>
  </si>
  <si>
    <t>Filesystem /lv_reportes</t>
  </si>
  <si>
    <t>Non SAP Support VW Argentina</t>
  </si>
  <si>
    <t>vwarpauvsipa3</t>
  </si>
  <si>
    <t>192.168.5.140</t>
  </si>
  <si>
    <t>Filesystem /lv_backup</t>
  </si>
  <si>
    <t>vwarpauvsipap</t>
  </si>
  <si>
    <t>192.168.3.69</t>
  </si>
  <si>
    <t>192.168.3.192</t>
  </si>
  <si>
    <t>AMS SAP BASIS Filesystems [vg_sap][vg_dbdata][vg_dblog][vg_backup]</t>
  </si>
  <si>
    <t>AMS Cert Banco Santander Rio [Volkswagen Argentina SA]</t>
  </si>
  <si>
    <t>AMS Cert Banco Santander Rio</t>
  </si>
  <si>
    <t>VWARPASVFS002</t>
  </si>
  <si>
    <t>10.133.9.33</t>
  </si>
  <si>
    <t>M. Ocaranza</t>
  </si>
  <si>
    <t xml:space="preserve">P. Ferro </t>
  </si>
  <si>
    <t>vwarawsvdfart</t>
  </si>
  <si>
    <t>11.104.18.70</t>
  </si>
  <si>
    <t>Filesystem /artifactory</t>
  </si>
  <si>
    <t>vwarawsvdfjen</t>
  </si>
  <si>
    <t>11.104.18.69</t>
  </si>
  <si>
    <t>Filesystem /jenkins</t>
  </si>
  <si>
    <t>Ora VWPLTT Tablespaces</t>
  </si>
  <si>
    <t>Ora VWPLTT Services</t>
  </si>
  <si>
    <t>Ora VWPLTT Jobs</t>
  </si>
  <si>
    <t>Ora VWPLTT LISTENER</t>
  </si>
  <si>
    <t>Ora VWPLTT RMAN Level 0</t>
  </si>
  <si>
    <t>Network Support Filesystem /nfdump</t>
  </si>
  <si>
    <t>VWARPASVNWCPA</t>
  </si>
  <si>
    <t>192.168.5.193</t>
  </si>
  <si>
    <t xml:space="preserve">SO Antivirus Services	</t>
  </si>
  <si>
    <t xml:space="preserve">So Disk G </t>
  </si>
  <si>
    <t>VWARPASVNWCPD</t>
  </si>
  <si>
    <t>192.168.4.34</t>
  </si>
  <si>
    <t xml:space="preserve">So Disk T </t>
  </si>
  <si>
    <t>VWARPASVNWCPI</t>
  </si>
  <si>
    <t>192.168.5.192</t>
  </si>
  <si>
    <t>Boratto, Mario Martin </t>
  </si>
  <si>
    <t>Gustavo Lopez / Gustavo Romero</t>
  </si>
  <si>
    <t>VWARPASVNWCPP</t>
  </si>
  <si>
    <t>192.168.3.74</t>
  </si>
  <si>
    <t>VWARPASSCCTV4</t>
  </si>
  <si>
    <t>10.133.9.31</t>
  </si>
  <si>
    <t>vwarcouvxradius5</t>
  </si>
  <si>
    <t>PING (ICMP)</t>
  </si>
  <si>
    <t>CERT AUTH EAP</t>
  </si>
  <si>
    <t>CERTADMIN PORTAL</t>
  </si>
  <si>
    <t>CERT DTLS</t>
  </si>
  <si>
    <t>CERT WIFI GUEST PORTAL</t>
  </si>
  <si>
    <t>vwarpauvxradius3</t>
  </si>
  <si>
    <t>10.133.8.255</t>
  </si>
  <si>
    <t>Filesystem /bk_solinux</t>
  </si>
  <si>
    <t>Filesystem /lvrepo</t>
  </si>
  <si>
    <t>Filesystem /nagios_archive</t>
  </si>
  <si>
    <t>Filesystem /performance</t>
  </si>
  <si>
    <t>Networking Pacheco</t>
  </si>
  <si>
    <t>vwarpauvidmdp</t>
  </si>
  <si>
    <t>10.133.9.35</t>
  </si>
  <si>
    <t>swap</t>
  </si>
  <si>
    <t>Filesystem /opt</t>
  </si>
  <si>
    <t>Ver topico</t>
  </si>
  <si>
    <t>Servicio a monitorear: Filesystem: /sapmnt/IDM /usr/sap /usr/sap/IDM /usr/sap/DAA /usr/sap/hostctrl /usr/sap/trans /oracle/ /oracle/IDM /oracle/IDM/12102 /oracle/IDM/origlogA /oracle/IDM/origlogB /sapdb /oracle/IDM/sapdata1 /oracle/IDM/sapdata2 /oracle/IDM/sapdata3 /oracle/IDM/mirrlogA /oracle/IDM/mirrlogB /oracle/IDM/sapreorg /oracle/IDM/saptrace /oracle/IDM/oraarch /sapmedias</t>
  </si>
  <si>
    <t>VWARPAC05298V</t>
  </si>
  <si>
    <t>VWARPAC05299V</t>
  </si>
  <si>
    <t>10.133.4.159</t>
  </si>
  <si>
    <t>VWARPAC05300V</t>
  </si>
  <si>
    <t>10.133.4.160</t>
  </si>
  <si>
    <t>VWARPAC05301V</t>
  </si>
  <si>
    <t>10.133.4.161</t>
  </si>
  <si>
    <t>VWARPAC05302V</t>
  </si>
  <si>
    <t>10.133.4.162</t>
  </si>
  <si>
    <t>+54 9 35 7062976</t>
  </si>
  <si>
    <t>Extern.Marcelo.CARDOZO@VW.COM.AR</t>
  </si>
  <si>
    <t>Extern.Orlando.Miranda@VW.COM.AR</t>
  </si>
  <si>
    <t>Extern.Gustavo.ROMERO2@VW.COM.AR</t>
  </si>
  <si>
    <t>Extern.Pablo.FERRO@VW.COM.AR</t>
  </si>
  <si>
    <t>Extern.Cecilia.GAETE2@VW.COM.AR</t>
  </si>
  <si>
    <t>Extern.Juliana.CASTRO@VW.COM.AR</t>
  </si>
  <si>
    <t>Extern.Hugo.OCARANZA@VW.COM.AR</t>
  </si>
  <si>
    <t>Extern.GonzaloJavier.LUPI@VW.COM.AR</t>
  </si>
  <si>
    <t>Extern.Hernan.SANCHEZ@VW.COM.AR</t>
  </si>
  <si>
    <t>Extern.Fernando.MUNIZ@VW.COM.AR</t>
  </si>
  <si>
    <t>Extern.Leonardo.Marquez@vw.com.ar</t>
  </si>
  <si>
    <t>Extern.Sergio.SIMONE2@VW.COM.AR</t>
  </si>
  <si>
    <t>Extern.Renato.Reyes@VW.COM.AR</t>
  </si>
  <si>
    <t>Extern.Agustin.VERGARA@VW.COM.AR</t>
  </si>
  <si>
    <t>Extern.Hugo.FLORES@VW.COM.AR</t>
  </si>
  <si>
    <t>Extern.Kevin.Arias@VW.COM.AR</t>
  </si>
  <si>
    <t>Extern.Diego.ALBORNOZ@VW.COM.AR</t>
  </si>
  <si>
    <t>Extern.Luis.Cabral@VW.COM.AR</t>
  </si>
  <si>
    <t>julio.Diaz@t-systems.com.a</t>
  </si>
  <si>
    <t>Extern.Nicolas.FIGUEROA@VW.COM.AR</t>
  </si>
  <si>
    <t>extern.sebastian.diaz@vw.com.ar</t>
  </si>
  <si>
    <t>Extern.Patricio.LOPEZ@VW.COM.AR</t>
  </si>
  <si>
    <t>backoffice@vw.com.ar</t>
  </si>
  <si>
    <t>Extern.Hernan.VERGARA@VW.COM.AR</t>
  </si>
  <si>
    <t>Extern.HectorHoracio.AYUNTA@VW.COM.AR</t>
  </si>
  <si>
    <t>extern.maria.heredia@vw.com.ar</t>
  </si>
  <si>
    <t>VWAR-ITO-NetworkSupport@VW.COM.AR</t>
  </si>
  <si>
    <t>extern.mariano.andrade@vw.com.ar</t>
  </si>
  <si>
    <t>extern.daniel.correa-bravo@vw.com.ar</t>
  </si>
  <si>
    <t>Extern.Adam.BARALES@VW.COM.AR</t>
  </si>
  <si>
    <t>Extern.Anabella.NOGUEIRA@VW.COM.AR</t>
  </si>
  <si>
    <t>Gerardo.Giovannelli@external.t-systems.com</t>
  </si>
  <si>
    <t>Extern.Gustavo.PORTILLO@VW.COM.AR</t>
  </si>
  <si>
    <t>ET2000 Filesystems [vg_db1][vg_db2]</t>
  </si>
  <si>
    <t>ET2000 Filesystems [vg_sap][vg_dblog][vg_sap1]</t>
  </si>
  <si>
    <t>0019. OS UNIX Filesystem /bk_solinux</t>
  </si>
  <si>
    <t>ET2000 Filesystems [vg_sap]</t>
  </si>
  <si>
    <t>ET2000 Filesystems [vg_db1]</t>
  </si>
  <si>
    <t>ET2000 Filesystems [vg_db2]</t>
  </si>
  <si>
    <t>ET2000 Filesystems [vg_dblog]</t>
  </si>
  <si>
    <t>ET2000 Filesystems [vg_sap][vg_sap1]</t>
  </si>
  <si>
    <t>Filesystem /sapmnt/FQ1</t>
  </si>
  <si>
    <t>Filesystem /usr/sap/DAA</t>
  </si>
  <si>
    <t>Filesystem /usr/sap/hostctrl</t>
  </si>
  <si>
    <t>Filesystem /usr/sap/FQ1</t>
  </si>
  <si>
    <t>Filesystem /usr/sap</t>
  </si>
  <si>
    <t>Filesystem /sybase/FQ1</t>
  </si>
  <si>
    <t>Filesystem /sybase/FQ1/sybsystem</t>
  </si>
  <si>
    <t>Filesystem /sybase/FQ1/sybtemp</t>
  </si>
  <si>
    <t>Filesystem /sybase/FQ1/saptemp</t>
  </si>
  <si>
    <t>Filesystem /sybase/FQ1/sapdiag</t>
  </si>
  <si>
    <t>Filesystem /sybase/FQ1/sapdata_1</t>
  </si>
  <si>
    <t>Filesystem /sybase/FQ1/saplog_1</t>
  </si>
  <si>
    <t>Filesystem /backup</t>
  </si>
  <si>
    <t>v</t>
  </si>
  <si>
    <t>extern.richard.monagas@vw.com.ar</t>
  </si>
  <si>
    <t>Richard Monagas</t>
  </si>
  <si>
    <t>+54-9-11-3084-7727</t>
  </si>
  <si>
    <t>extern.dagner.camacho@vw.com.ar</t>
  </si>
  <si>
    <t>Dagner Camacho</t>
  </si>
  <si>
    <t>+54-9-11-3883-9363</t>
  </si>
  <si>
    <t>ver observaciones</t>
  </si>
  <si>
    <t>0021. OS UNIX Filesystem /appl</t>
  </si>
  <si>
    <t>0022. OS UNIX Filesystem /usr/local</t>
  </si>
  <si>
    <t>http://10.133.138.60:8080/Dream/Main.html</t>
  </si>
  <si>
    <t>http://10.133.138.62:8080/Dream/Main.html</t>
  </si>
  <si>
    <t>0021. OS UNIX Filesystem /Performance/nmon</t>
  </si>
  <si>
    <t>DBA MySQL Backup Filesystem</t>
  </si>
  <si>
    <t>DBA MySQL Data Filesystem</t>
  </si>
  <si>
    <t>So MySQL Port</t>
  </si>
  <si>
    <t>Battery Fault</t>
  </si>
  <si>
    <t>Battery Replacement</t>
  </si>
  <si>
    <t>10.133.4.163</t>
  </si>
  <si>
    <t>VWARPASVLOG01</t>
  </si>
  <si>
    <t>172.16.12.81</t>
  </si>
  <si>
    <t>p04r3_10_135_7_83</t>
  </si>
  <si>
    <t>So EOS Alert</t>
  </si>
  <si>
    <t>vwarpassesx61</t>
  </si>
  <si>
    <t>Juliana Castro / Gustavo Lopez</t>
  </si>
  <si>
    <t>Domingo 02-22 Sera cubierto por Hernan Vergara</t>
  </si>
  <si>
    <t>Semana 02 10 enero 2022 - 16 enero 2022</t>
  </si>
  <si>
    <t>Semana 03 17 enero 2022 - 23 enero 2022</t>
  </si>
  <si>
    <t>Semana 04 24 enero 2022 - 30 enero 2022</t>
  </si>
  <si>
    <t>Semana 06 7 febrero2022 - 13 febrero2022</t>
  </si>
  <si>
    <t>Semana 07 14 febrero2022 - 20 febrero2022</t>
  </si>
  <si>
    <t>Semana 08 21 febrero2022 - 27 febrero2022</t>
  </si>
  <si>
    <t>Semana 09 28 marzo2022 - 6 marzo2022</t>
  </si>
  <si>
    <t>Semana 10 7 marzo2022 - 13 marzo2022</t>
  </si>
  <si>
    <t>Semana 11 14 marzo2022 - 20 marzo2022</t>
  </si>
  <si>
    <t>Semana 12 21 marzo2022 - 27 marzo2022</t>
  </si>
  <si>
    <t>Semana 13 28 marzo2022 - 3 abril2022</t>
  </si>
  <si>
    <t>Semana 14 4 abril2022 - 10 abril2022</t>
  </si>
  <si>
    <t>Semana 15 11 abril2022 - 17 abril2022</t>
  </si>
  <si>
    <t>Semana 16 18 abril2022 - 24 abril2022</t>
  </si>
  <si>
    <t>Semana 17 25 abril2022 - 1 mayo2022</t>
  </si>
  <si>
    <t>Semana 18 2 mayo2022 - 8 mayo2022</t>
  </si>
  <si>
    <t>Semana 19 9 mayo2022 - 15 mayo2022</t>
  </si>
  <si>
    <t>Semana 20 16 mayo2022 - 22 mayo2022</t>
  </si>
  <si>
    <t>Semana 21 23 mayo2022 - 29 mayo2022</t>
  </si>
  <si>
    <t>Semana 22 30 mayo2022 - 5 junio2022</t>
  </si>
  <si>
    <t>Semana 22 7 junio2022 - 12 junio2022</t>
  </si>
  <si>
    <t>Semana 24 13 junio2022 - 19 junio2022</t>
  </si>
  <si>
    <t>Semana 25 20 junio2022 - 26 junio2022</t>
  </si>
  <si>
    <t>Semana 26 27 junio2022 - 3 julio2022</t>
  </si>
  <si>
    <t>Semana 27 4 julio2022 - 10 julio2022</t>
  </si>
  <si>
    <t>Semana 28 11 julio2022 - 17 julio2022</t>
  </si>
  <si>
    <t>Semana 29 18 julio2022 - 24 julio2022</t>
  </si>
  <si>
    <t>Semana 30 25 julio2022 - 31 julio 2022</t>
  </si>
  <si>
    <t>Semana 31 1 agosto2022 - 7 agosto2022</t>
  </si>
  <si>
    <t>Semana 32 8 agosto2022 - 14 agosto2022</t>
  </si>
  <si>
    <t>Semana 33 15 agosto2022 - 21 agosto2022</t>
  </si>
  <si>
    <t>Semana 34 24 agosto2022 - 28 agosto2022</t>
  </si>
  <si>
    <t>Semana 35 29 agosto2022 - 4 septiembre2022</t>
  </si>
  <si>
    <t>Semana 36 5 septiembre2022 - 11 septiembre2022</t>
  </si>
  <si>
    <t>Semana 37 12 septiembre2022 - 18 septiembre2022</t>
  </si>
  <si>
    <t>Semana 38 21 septiembre2022 - 25septiembre2022</t>
  </si>
  <si>
    <t>Semana 39 26 septiembre2022 - 2 octubre2022</t>
  </si>
  <si>
    <t>Semana 40 3 octubre2022 - 9 octubre2022</t>
  </si>
  <si>
    <t>Semana 41 12 octubre2022 - 16 octubre2022</t>
  </si>
  <si>
    <t>Semana 42 17 octubre2022 - 23 octubre2022</t>
  </si>
  <si>
    <t>Semana 43 24 octubre2022 - 30 octubre2022</t>
  </si>
  <si>
    <t>Semana 44 31 octubre2022 - 6 noviembre2022</t>
  </si>
  <si>
    <t>Semana 45 7 noviembre2022 - 13 noviembre2022</t>
  </si>
  <si>
    <t>Semana 46 14 noviembre2022 - 20 noviembre2022</t>
  </si>
  <si>
    <t>Semana 47 21 noviembre2022 - 27 noviembre2022</t>
  </si>
  <si>
    <t>Semana 48 28 noviembre2022 - 4 diciembre2022</t>
  </si>
  <si>
    <t>Semana 49 5 diciembre2022 - 11 diciembre2022</t>
  </si>
  <si>
    <t>Semana 50 12 diciembre2022 - 18 diciembre2022</t>
  </si>
  <si>
    <t>Semana 51 19 diciembre2022 - 25 diciembre2022</t>
  </si>
  <si>
    <t>Semana 52 26 diciembre2022 - 1 enero 2023</t>
  </si>
  <si>
    <t>Semana 01 3 enero 2022 - 9 enero 2022</t>
  </si>
  <si>
    <t>Semana 05 31 febrero 2022 - 6 febrero 2022</t>
  </si>
  <si>
    <t>Sergio Simone / Matias Marquez</t>
  </si>
  <si>
    <t>Sergio Simone / Daniel Roca</t>
  </si>
  <si>
    <t>Daniel Roca / Matias Marquez</t>
  </si>
  <si>
    <t>Matias Marquez / Daniel Roca</t>
  </si>
  <si>
    <t>Daniel Roca / Sergio Simone</t>
  </si>
  <si>
    <t>54 9 11 6033-8504</t>
  </si>
  <si>
    <t>Hector</t>
  </si>
  <si>
    <t>54 9 11 6865-0203</t>
  </si>
  <si>
    <t>54 9 11 6350-2383</t>
  </si>
  <si>
    <t>54 9 11 6290-4685</t>
  </si>
  <si>
    <t>54 9 3513 34-4171</t>
  </si>
  <si>
    <t>54 9 11 6302-1847</t>
  </si>
  <si>
    <t>SO DISK E</t>
  </si>
  <si>
    <t>VWARCOSVSHPP1</t>
  </si>
  <si>
    <t>10.133.138.68</t>
  </si>
  <si>
    <t>VWARCOSVSHDB1</t>
  </si>
  <si>
    <t>10.133.138.69</t>
  </si>
  <si>
    <t>VWARCOSVISCAR</t>
  </si>
  <si>
    <t>172.24.8.27</t>
  </si>
  <si>
    <t>CW</t>
  </si>
  <si>
    <t>Fecha de inicio</t>
  </si>
  <si>
    <t>Fecha de finalizacion</t>
  </si>
  <si>
    <t>Celular de contacto</t>
  </si>
  <si>
    <t>Dario Sanchez</t>
  </si>
  <si>
    <t>54 9 11 6195-0910</t>
  </si>
  <si>
    <t>VWARPASSESX40</t>
  </si>
  <si>
    <t>VWARPASSESX41</t>
  </si>
  <si>
    <t>10.133.80.223</t>
  </si>
  <si>
    <t>VWARPASSESX42</t>
  </si>
  <si>
    <t>10.133.80.144</t>
  </si>
  <si>
    <t>VWARPASSESX43</t>
  </si>
  <si>
    <t>10.133.80.80</t>
  </si>
  <si>
    <t>VWARPASSESX82</t>
  </si>
  <si>
    <t>AMS SQL Query RPA</t>
  </si>
  <si>
    <t>Actuar según Topico</t>
  </si>
  <si>
    <t>Power BI Report Server</t>
  </si>
  <si>
    <t>10.133.9.39</t>
  </si>
  <si>
    <t>VWARPASVSFICO</t>
  </si>
  <si>
    <t>d</t>
  </si>
  <si>
    <t>MIDDLEWARE Port [:443]</t>
  </si>
  <si>
    <t>VWARPASVMYPDB</t>
  </si>
  <si>
    <t>VWARPASVMYTDB</t>
  </si>
  <si>
    <t>VWARCOSVWEBP3</t>
  </si>
  <si>
    <t>10.133.138.70</t>
  </si>
  <si>
    <t>VWARCOSVWEBQ3</t>
  </si>
  <si>
    <t>10.133.138.71</t>
  </si>
  <si>
    <t>vwarpauvnag01</t>
  </si>
  <si>
    <t>172.16.12.32</t>
  </si>
  <si>
    <t>VWARPASVSIFD2</t>
  </si>
  <si>
    <t>192.168.4.23</t>
  </si>
  <si>
    <t>Dar aviso por correo a   Bunse, Patricio Sylvester (A-ip) Patricio.BUNSE@VW.COM.AR   Nanni, Ricardo Osvaldo (A-pmp-2) Ricardo.NANNI@VW.COM.AR   Vorobioff, Miguel (A-pmp-2) Miguel.VOROBIOFF@VW.COM.AR</t>
  </si>
  <si>
    <t>VWARPASVRPAP3</t>
  </si>
  <si>
    <t>10.133.9.42</t>
  </si>
  <si>
    <t>So Antivirus</t>
  </si>
  <si>
    <t>so Ram</t>
  </si>
  <si>
    <t>VWARPASVRPAP4</t>
  </si>
  <si>
    <t>10.133.9.43</t>
  </si>
  <si>
    <t>VWARPASVRPAQ3</t>
  </si>
  <si>
    <t>VWARPASVRPAQ4</t>
  </si>
  <si>
    <t>10.133.9.45</t>
  </si>
  <si>
    <t>VWARBAZS0401</t>
  </si>
  <si>
    <t>VWARBAZS0402</t>
  </si>
  <si>
    <t>VWARBAZS0403</t>
  </si>
  <si>
    <t>VWARBAZS0404</t>
  </si>
  <si>
    <t>VWARBAZS0405</t>
  </si>
  <si>
    <t>VWARBAZS0406</t>
  </si>
  <si>
    <t>VWARBAZS0407</t>
  </si>
  <si>
    <t>VWARBAZS0408</t>
  </si>
  <si>
    <t>VWARBAZS0409</t>
  </si>
  <si>
    <t>VWARBAZS0410</t>
  </si>
  <si>
    <t>VWARBAZS0411</t>
  </si>
  <si>
    <t>VWARBAZS0412</t>
  </si>
  <si>
    <t>VWARBAZS0413</t>
  </si>
  <si>
    <t>VWARBAZS0414</t>
  </si>
  <si>
    <t>VWARPAZA0401</t>
  </si>
  <si>
    <t>VWARPAZA0402</t>
  </si>
  <si>
    <t>VWARPAZA0403</t>
  </si>
  <si>
    <t>VWARPAZA0404</t>
  </si>
  <si>
    <t>VWARPAZA0405</t>
  </si>
  <si>
    <t>VWARPAZA0406</t>
  </si>
  <si>
    <t>VWARPAZA0407</t>
  </si>
  <si>
    <t>VWARPAZA0408</t>
  </si>
  <si>
    <t>VWARPAZA0409</t>
  </si>
  <si>
    <t>VWARPAZA0410</t>
  </si>
  <si>
    <t>VWARPAZA0411</t>
  </si>
  <si>
    <t>VWARPAZA0412</t>
  </si>
  <si>
    <t>VWARPAZA0413</t>
  </si>
  <si>
    <t>VWARPAZA0414</t>
  </si>
  <si>
    <t>VWARPAZA0415</t>
  </si>
  <si>
    <t>VWARPAZA0416</t>
  </si>
  <si>
    <t>VWARPAZA0417</t>
  </si>
  <si>
    <t>VWARPAZA0418</t>
  </si>
  <si>
    <t>VWARPAZA0419</t>
  </si>
  <si>
    <t>VWARPAZA0420</t>
  </si>
  <si>
    <t>VWARPAZA0421</t>
  </si>
  <si>
    <t>VWARPAZA0422</t>
  </si>
  <si>
    <t>VWARPAZA0423</t>
  </si>
  <si>
    <t>VWARPAZA0424</t>
  </si>
  <si>
    <t>VWARPAZA0425</t>
  </si>
  <si>
    <t>VWARPAZA0426</t>
  </si>
  <si>
    <t>VWARPAZA0427</t>
  </si>
  <si>
    <t>VWARPAZA0428</t>
  </si>
  <si>
    <t>VWARPAZA0429</t>
  </si>
  <si>
    <t>VWARPAZA0430</t>
  </si>
  <si>
    <t>VWARPAZA0431</t>
  </si>
  <si>
    <t>VWARPAZA0432</t>
  </si>
  <si>
    <t>VWARPAZA0433</t>
  </si>
  <si>
    <t>VWARPAZA0434</t>
  </si>
  <si>
    <t>VWARPAZA0435</t>
  </si>
  <si>
    <t>10.133.224.2</t>
  </si>
  <si>
    <t>10.133.224.3</t>
  </si>
  <si>
    <t>10.133.224.4</t>
  </si>
  <si>
    <t>10.133.224.5</t>
  </si>
  <si>
    <t>10.133.224.6</t>
  </si>
  <si>
    <t>10.133.224.7</t>
  </si>
  <si>
    <t>10.133.224.8</t>
  </si>
  <si>
    <t>10.133.224.9</t>
  </si>
  <si>
    <t>10.133.224.10</t>
  </si>
  <si>
    <t>10.133.224.11</t>
  </si>
  <si>
    <t>10.133.224.12</t>
  </si>
  <si>
    <t>10.133.224.13</t>
  </si>
  <si>
    <t>10.133.224.14</t>
  </si>
  <si>
    <t>10.133.224.15</t>
  </si>
  <si>
    <t>10.133.224.31</t>
  </si>
  <si>
    <t>10.133.224.32</t>
  </si>
  <si>
    <t>10.133.224.33</t>
  </si>
  <si>
    <t>10.133.224.34</t>
  </si>
  <si>
    <t>10.133.224.35</t>
  </si>
  <si>
    <t>10.133.224.36</t>
  </si>
  <si>
    <t>10.133.224.37</t>
  </si>
  <si>
    <t>10.133.224.38</t>
  </si>
  <si>
    <t>10.133.224.39</t>
  </si>
  <si>
    <t>10.133.224.40</t>
  </si>
  <si>
    <t>10.133.224.41</t>
  </si>
  <si>
    <t>10.133.224.42</t>
  </si>
  <si>
    <t>10.133.224.43</t>
  </si>
  <si>
    <t>10.133.224.44</t>
  </si>
  <si>
    <t>10.133.224.45</t>
  </si>
  <si>
    <t>10.133.224.46</t>
  </si>
  <si>
    <t>10.133.224.47</t>
  </si>
  <si>
    <t>10.133.224.48</t>
  </si>
  <si>
    <t>10.133.224.49</t>
  </si>
  <si>
    <t>10.133.224.50</t>
  </si>
  <si>
    <t>10.133.224.51</t>
  </si>
  <si>
    <t>10.133.224.52</t>
  </si>
  <si>
    <t>10.133.224.53</t>
  </si>
  <si>
    <t>10.133.224.54</t>
  </si>
  <si>
    <t>10.133.224.55</t>
  </si>
  <si>
    <t>10.133.224.56</t>
  </si>
  <si>
    <t>10.133.224.57</t>
  </si>
  <si>
    <t>10.133.224.58</t>
  </si>
  <si>
    <t>10.133.224.59</t>
  </si>
  <si>
    <t>10.133.224.60</t>
  </si>
  <si>
    <t>10.133.224.61</t>
  </si>
  <si>
    <t>10.133.224.62</t>
  </si>
  <si>
    <t>10.133.224.63</t>
  </si>
  <si>
    <t>10.133.224.64</t>
  </si>
  <si>
    <t>10.133.224.65</t>
  </si>
  <si>
    <t>10.133.9.44</t>
  </si>
  <si>
    <t>Midd SSL Wildcard .autoahorro.com.ar</t>
  </si>
  <si>
    <t>Midd SSL Wildcard .vw.com.ar</t>
  </si>
  <si>
    <t>Indicado por Alejandro Rodriguez y Emmanuel Perez</t>
  </si>
  <si>
    <t>VWARPASVPRDAU</t>
  </si>
  <si>
    <t>10.133.8.51</t>
  </si>
  <si>
    <t>Ora TRXPP2012 Users</t>
  </si>
  <si>
    <t>AMS Check Oracle Exchange</t>
  </si>
  <si>
    <t>VIRTUAL-22</t>
  </si>
  <si>
    <t>10.133.9.46</t>
  </si>
  <si>
    <t>192.168.24.2</t>
  </si>
  <si>
    <t>192.168.24.3</t>
  </si>
  <si>
    <t>vwarbazuups116</t>
  </si>
  <si>
    <t>10.133.100.16</t>
  </si>
  <si>
    <t>vwarbazuups120</t>
  </si>
  <si>
    <t>10.133.100.20</t>
  </si>
  <si>
    <t xml:space="preserve">NON SAP Support VW Argentina </t>
  </si>
  <si>
    <t>SO Disk F (MSMQ)</t>
  </si>
  <si>
    <t>GENERAR RR NO INCIDENTE</t>
  </si>
  <si>
    <t>GENERAR RR</t>
  </si>
  <si>
    <t>10.133.114.20</t>
  </si>
  <si>
    <t>vwarbazuups117</t>
  </si>
  <si>
    <t>00. ping</t>
  </si>
  <si>
    <t>01. battery remaining time</t>
  </si>
  <si>
    <t>02. alarm status</t>
  </si>
  <si>
    <t>03. battery monitoring status</t>
  </si>
  <si>
    <t>10.133.100.17</t>
  </si>
  <si>
    <t>vwarbazuups118</t>
  </si>
  <si>
    <t>10.133.100.18</t>
  </si>
  <si>
    <t>AMS Check Dir \\vwarpasvwebpt\interfaces_law\INTERFACES\arch_fis\ok</t>
  </si>
  <si>
    <t>AMS ORACLE KPI PROD</t>
  </si>
  <si>
    <t>VWARBAZUUPS701</t>
  </si>
  <si>
    <t>10.133.224.29</t>
  </si>
  <si>
    <t>ATS status</t>
  </si>
  <si>
    <t>VWARBAZUUPS702</t>
  </si>
  <si>
    <t>10.133.224.30</t>
  </si>
  <si>
    <t>VWARBAZUATS0701</t>
  </si>
  <si>
    <t>10.133.224.27  </t>
  </si>
  <si>
    <t>VWARBAZUATS0702</t>
  </si>
  <si>
    <t>10.133.224.28</t>
  </si>
  <si>
    <t>VWARCOSVSCAVD</t>
  </si>
  <si>
    <t>172.24.8.29</t>
  </si>
  <si>
    <t>Script_Nagios_AccessID_QA.sql</t>
  </si>
  <si>
    <t>VWARPASVBIS02</t>
  </si>
  <si>
    <t>172.16.12.82</t>
  </si>
  <si>
    <t>VWARPASVDAS11</t>
  </si>
  <si>
    <t>172.16.12.83</t>
  </si>
  <si>
    <t>VWARPASVPMS02</t>
  </si>
  <si>
    <t>172.16.12.85</t>
  </si>
  <si>
    <t>VWARPASVDAS12</t>
  </si>
  <si>
    <t>172.16.12.84</t>
  </si>
  <si>
    <t>VWARPASVDOCFO</t>
  </si>
  <si>
    <t>10.133.9.49</t>
  </si>
  <si>
    <t>VWARPASVARP01</t>
  </si>
  <si>
    <t>172.16.12.87</t>
  </si>
  <si>
    <t>172.16.12.88</t>
  </si>
  <si>
    <t>VWARPASVARP02</t>
  </si>
  <si>
    <t>VWARPASVWES02</t>
  </si>
  <si>
    <t>172.16.12.86</t>
  </si>
  <si>
    <t>VWARPASVMAXAP</t>
  </si>
  <si>
    <t>10.133.9.52</t>
  </si>
  <si>
    <t>VWARPASVMAXDP</t>
  </si>
  <si>
    <t>10.133.9.53</t>
  </si>
  <si>
    <t>VWARPASVMAXQA</t>
  </si>
  <si>
    <t>10.133.9.54</t>
  </si>
  <si>
    <t>VWSAPAULAB01</t>
  </si>
  <si>
    <t>0000. OS UNIX CPU</t>
  </si>
  <si>
    <t>0000. OS UNIX RAM</t>
  </si>
  <si>
    <t>0000. OS UNIX SWAP</t>
  </si>
  <si>
    <t>0000. OS UNIX Disk ALL</t>
  </si>
  <si>
    <t>10.133.55.177</t>
  </si>
  <si>
    <t>Ora ITSPROD RMAN Level 0</t>
  </si>
  <si>
    <t>Ora ITSPROD Export Data Pump</t>
  </si>
  <si>
    <t>VWARCOSVORAP1</t>
  </si>
  <si>
    <t>10.133.138.72</t>
  </si>
  <si>
    <t>VWARCOSVORAQ1</t>
  </si>
  <si>
    <t>10.133.138.73</t>
  </si>
  <si>
    <t>10.133.9.57</t>
  </si>
  <si>
    <t>VWARPASVAMS12</t>
  </si>
  <si>
    <t>VWARPASVORAP4</t>
  </si>
  <si>
    <t>10.133.9.58</t>
  </si>
  <si>
    <t>WARPASVORAQ4</t>
  </si>
  <si>
    <t>10.133.9.59</t>
  </si>
  <si>
    <t>Disk F ORACLE_BACKUP</t>
  </si>
  <si>
    <t>So Disk E ORACLE_HOME</t>
  </si>
  <si>
    <t xml:space="preserve">E: - ORACLE_HOME </t>
  </si>
  <si>
    <t>F: - ORACLE_DATA</t>
  </si>
  <si>
    <t>G: - ORACLE_BAKCUP</t>
  </si>
  <si>
    <t>01. on battery</t>
  </si>
  <si>
    <t>03. battery level</t>
  </si>
  <si>
    <t>02. battery remaining time</t>
  </si>
  <si>
    <t>04. battery fault</t>
  </si>
  <si>
    <t>05. battery replacement</t>
  </si>
  <si>
    <t>IOManager</t>
  </si>
  <si>
    <t>AlarmServer</t>
  </si>
  <si>
    <t>TrendServer</t>
  </si>
  <si>
    <t>Apache HTTP Server</t>
  </si>
  <si>
    <t>CommlibScriptHost</t>
  </si>
  <si>
    <t>Emos.Web System</t>
  </si>
  <si>
    <t>OPCValuePoke</t>
  </si>
  <si>
    <t>WildFly Application Server</t>
  </si>
  <si>
    <t>omniNames</t>
  </si>
  <si>
    <t>iTAC AppServer</t>
  </si>
  <si>
    <t>SQL Server (DURR_SYSTEMS)</t>
  </si>
  <si>
    <t>SQL Server Agent (DURR_SYSTEMS)</t>
  </si>
  <si>
    <t>SQL Server Browser</t>
  </si>
  <si>
    <t>VWARCOZA0119</t>
  </si>
  <si>
    <t>VWARCOZA0120</t>
  </si>
  <si>
    <t>VWARPASVORAQ4</t>
  </si>
  <si>
    <t>VWARPASVTREP1</t>
  </si>
  <si>
    <t>10.133.9.60</t>
  </si>
  <si>
    <t>Pmg</t>
  </si>
  <si>
    <t>WAN-CIP-Fatima_Claro</t>
  </si>
  <si>
    <t>10.133.0.102</t>
  </si>
  <si>
    <t>WAN-CIP-EVZ_Claro</t>
  </si>
  <si>
    <t>10.133.0.109</t>
  </si>
  <si>
    <t>WAN-CIP-CIC_Claro</t>
  </si>
  <si>
    <t>10.133.0.94</t>
  </si>
  <si>
    <t>VWARPASVACRON</t>
  </si>
  <si>
    <t>172.16.12.90</t>
  </si>
  <si>
    <t>VWARPASVSPEAK</t>
  </si>
  <si>
    <t>10.133.9.63</t>
  </si>
  <si>
    <t>VWARCOSVCDDS2</t>
  </si>
  <si>
    <t>10.133.138.74</t>
  </si>
  <si>
    <t>VWARPASVCDDBP</t>
  </si>
  <si>
    <t>10.133.9.64</t>
  </si>
  <si>
    <t>VWARPASVCDDS2</t>
  </si>
  <si>
    <t>10.133.9.65</t>
  </si>
  <si>
    <t>VWARPASVSMTP1</t>
  </si>
  <si>
    <t>10.133.9.66</t>
  </si>
  <si>
    <t>VWARCOSVSMTP1</t>
  </si>
  <si>
    <t>10.133.138.75</t>
  </si>
  <si>
    <t>VWARCOZA0118</t>
  </si>
  <si>
    <t>sw_karolina</t>
  </si>
  <si>
    <t>So Disk F ORACLE_BACKUP</t>
  </si>
  <si>
    <t>Ora RAFDESA Users</t>
  </si>
  <si>
    <t>Ora RAFDESA Tablespaces</t>
  </si>
  <si>
    <t>Ora RAFDESA Services</t>
  </si>
  <si>
    <t>Ora RAFDESA Invalid Objects</t>
  </si>
  <si>
    <t>Ora RAFDESA Jobs</t>
  </si>
  <si>
    <t>Ora RAFDESA LISTENER</t>
  </si>
  <si>
    <t>Ora RAFDESA Login</t>
  </si>
  <si>
    <t>Ora RAFDESA Max Extents</t>
  </si>
  <si>
    <t>Ora RAFDESA RMAN Level 0</t>
  </si>
  <si>
    <t>ORACLE_BACKUPS G:</t>
  </si>
  <si>
    <t>ORACLE_HOME Disk E:</t>
  </si>
  <si>
    <t>ORACLE_DATA Disk F:</t>
  </si>
  <si>
    <t>AMS URL http://vwarpasvuwaa1:8888/uif-web/</t>
  </si>
  <si>
    <t>VWARBAZUUPS406</t>
  </si>
  <si>
    <t>10.133.110.16</t>
  </si>
  <si>
    <t>10.133.110.17</t>
  </si>
  <si>
    <t>VWARBAZUUPS407</t>
  </si>
  <si>
    <t>ping / ups status</t>
  </si>
  <si>
    <t>VWARBAZS0192</t>
  </si>
  <si>
    <t>10.133.106.10</t>
  </si>
  <si>
    <t>10.133.106.11</t>
  </si>
  <si>
    <t>10.133.106.12</t>
  </si>
  <si>
    <t>10.133.106.13</t>
  </si>
  <si>
    <t>172.16.25.137</t>
  </si>
  <si>
    <t>VWARBAZS0729</t>
  </si>
  <si>
    <t>VWARBAZS0194</t>
  </si>
  <si>
    <t>VWARBAZS0193</t>
  </si>
  <si>
    <t>VWARBAZS0191</t>
  </si>
  <si>
    <t>MYCDDS Support VW India (Ver topico)</t>
  </si>
  <si>
    <t>Solicitar el ticket al grupo indicado y copiar en el mail a Wintel e Incident Manager</t>
  </si>
  <si>
    <t>VWARPASVQUIR2</t>
  </si>
  <si>
    <t>10.133.9.67</t>
  </si>
  <si>
    <t>Ora VWASTBTS DG Gap</t>
  </si>
  <si>
    <t>Ora VWASTBTS Sessions</t>
  </si>
  <si>
    <t>Ora VWASTBTS Export</t>
  </si>
  <si>
    <t>VWARPASVDCCPL</t>
  </si>
  <si>
    <t>172.16.12.91</t>
  </si>
  <si>
    <t>I38-10.132.16.158</t>
  </si>
  <si>
    <t>10.132.16.158</t>
  </si>
  <si>
    <t xml:space="preserve">MIDDLEWARE Port [:80]	</t>
  </si>
  <si>
    <t>10.133.55.116</t>
  </si>
  <si>
    <t>0002. OS UNIX Swap</t>
  </si>
  <si>
    <t>0003. OS UNIX RAM</t>
  </si>
  <si>
    <t>0004. OS UNIX Filesystem /</t>
  </si>
  <si>
    <t>0005. OS UNIX Filesystem /home</t>
  </si>
  <si>
    <t>0006. OS UNIX Filesystem /usr</t>
  </si>
  <si>
    <t>0007. OS UNIX Filesystem /opt</t>
  </si>
  <si>
    <t>0008. OS UNIX Filesystem /tmp</t>
  </si>
  <si>
    <t>0009. OS UNIX Filesystem /var</t>
  </si>
  <si>
    <t>0010. OS UNIX Filesystem /var/log</t>
  </si>
  <si>
    <t>0011. OS UNIX Filesystem /var/tmp</t>
  </si>
  <si>
    <t>VWARCOSVSCABF</t>
  </si>
  <si>
    <t>172.24.8.28</t>
  </si>
  <si>
    <t>Ora VWMAXQA Users</t>
  </si>
  <si>
    <t>Ora VWMAXQA Tablespaces</t>
  </si>
  <si>
    <t>Ora VWMAXQA Services</t>
  </si>
  <si>
    <t>Ora VWMAXQA Invalid Objects</t>
  </si>
  <si>
    <t>Ora VWMAXQA Jobs</t>
  </si>
  <si>
    <t>Ora VWMAXQA Login</t>
  </si>
  <si>
    <t>Ora VWMAXQA Max Extents</t>
  </si>
  <si>
    <t>Ora VWMAXQA Export</t>
  </si>
  <si>
    <t>Ora VWMAXQA RMAN Level 0</t>
  </si>
  <si>
    <t>Ora VWMAXQA LISTENER</t>
  </si>
  <si>
    <t>10.133.55.40</t>
  </si>
  <si>
    <t>VWARPAUVNAGPR</t>
  </si>
  <si>
    <t>Ora VWMAXPRD Users</t>
  </si>
  <si>
    <t>Ora VWMAXPRD Tablespaces</t>
  </si>
  <si>
    <t>Ora VWMAXPRD Services</t>
  </si>
  <si>
    <t>Ora VWMAXPRD Invalid Objects</t>
  </si>
  <si>
    <t>Ora VWMAXPRD Jobs</t>
  </si>
  <si>
    <t>Ora VWMAXPRD LISTENER</t>
  </si>
  <si>
    <t>Ora VWMAXPRD Login</t>
  </si>
  <si>
    <t>Ora VWMAXPRD Max Extents</t>
  </si>
  <si>
    <t>Ora VWMAXPRD RMAN Level 0</t>
  </si>
  <si>
    <t>Ora VWMAXPRD Export</t>
  </si>
  <si>
    <t>10.133.5.9</t>
  </si>
  <si>
    <t>10.133.5.7</t>
  </si>
  <si>
    <t>VWARPAZA0225_Q-Campo</t>
  </si>
  <si>
    <t>10.133.5.8</t>
  </si>
  <si>
    <t>VWARPAZA0312_Centro-tecnico</t>
  </si>
  <si>
    <t>10.133.7.91</t>
  </si>
  <si>
    <t>VWARBAZS0754</t>
  </si>
  <si>
    <t xml:space="preserve"> 172.16.25.116</t>
  </si>
  <si>
    <t>VWARBAZS0755</t>
  </si>
  <si>
    <t>172.16.25.244</t>
  </si>
  <si>
    <t>VWARBAZS0756</t>
  </si>
  <si>
    <t>172.16.25.176</t>
  </si>
  <si>
    <t>ñ2HostnameSTNGY6</t>
  </si>
  <si>
    <t>Ora QUIRL Users</t>
  </si>
  <si>
    <t>Ora QUIRL Tablespaces</t>
  </si>
  <si>
    <t>Ora QUIRL Services</t>
  </si>
  <si>
    <t>Ora QUIRL Invalid Objects</t>
  </si>
  <si>
    <t>Ora QUIRL Jobs</t>
  </si>
  <si>
    <t>Ora QUIRL LISTENER</t>
  </si>
  <si>
    <t>Ora QUIRL Login</t>
  </si>
  <si>
    <t>Ora QUIRL Max Extents</t>
  </si>
  <si>
    <t>Ora QUIRL RMAN Level 0</t>
  </si>
  <si>
    <t>Ora QUIRL Export</t>
  </si>
  <si>
    <t>VER TOPICO</t>
  </si>
  <si>
    <t>Enviar un correo de notificacion a: Alayon, Alexander &lt;Alexander.Alayon@co.unisys.com&gt;; Vieiro, Carmen &lt;carmen.vieiro@ar.unisys.com&gt;; Iglesias, Juan Carlos &lt;Juan.Iglesias@ar.unisys.com&gt;; Gonzalez, Pablo Hernan &lt;pablo.gonzalez@ar.unisys.com&gt;; 'Carbone, Mario' (mario.carbone@ar.unisys.com); Blumberg, Patricia patricia.blumberg@ar.unisys.com
Rogani, Alberto (A-hoa-2) &lt;Alberto.Rogani@vw.com.ar&gt;; Gonzalez, Graciela (A-hoo-2) &lt;Graciela.Gonzalez@vw.com.ar&gt;; Rodriguez, Alejandro (A-io-3) &lt;Alejandro.RODRIGUEZ@VW.COM.AR&gt;</t>
  </si>
  <si>
    <t>VWARBAZUUPS410</t>
  </si>
  <si>
    <t>10.133.106.16</t>
  </si>
  <si>
    <t>On Battery</t>
  </si>
  <si>
    <t>Battery Remaining Time</t>
  </si>
  <si>
    <t>Battery Lavel</t>
  </si>
  <si>
    <t>VWARBAZUUPS318</t>
  </si>
  <si>
    <t>VWARPASVFEFSR</t>
  </si>
  <si>
    <t>192.168.5.111</t>
  </si>
  <si>
    <t>ZK_RACK_PKI_ITP</t>
  </si>
  <si>
    <t>MICE-ZP7B</t>
  </si>
  <si>
    <t>VWARPASVPREP1</t>
  </si>
  <si>
    <t>10.133.8.81</t>
  </si>
  <si>
    <t>VWARPASVQREP1</t>
  </si>
  <si>
    <t>10.133.8.82</t>
  </si>
  <si>
    <t>172.16.12.92</t>
  </si>
  <si>
    <t>VWARPAUVPLT01</t>
  </si>
  <si>
    <t>SQL Server MSSQLSERVICE Agent</t>
  </si>
  <si>
    <t>SQL Server MSSQLSERVICE Service</t>
  </si>
  <si>
    <t>SQL Server MSSQLEXPRESS Service</t>
  </si>
  <si>
    <t>Logs_Home Disk F:</t>
  </si>
  <si>
    <t>DBA SQL Server VWARSCCM Agent</t>
  </si>
  <si>
    <t>DBA SQL Server VWARSCCM Service</t>
  </si>
  <si>
    <t>DBA SQL Server VWARMBAM Service</t>
  </si>
  <si>
    <t>DBA SQL Server VWARMBAM Agent</t>
  </si>
  <si>
    <t>SQL Server PRODUCTAUDIT Service</t>
  </si>
  <si>
    <t>SQL Server PRODUCTAUDIT Agent</t>
  </si>
  <si>
    <t>SQL Server SQLEXPRESS Service</t>
  </si>
  <si>
    <t>DBA DB_Home Disk D:</t>
  </si>
  <si>
    <t>DBA DB_Data Disk E:</t>
  </si>
  <si>
    <t>DBA DB_BKP Disk G:</t>
  </si>
  <si>
    <t>VWARCOSVBCOPA</t>
  </si>
  <si>
    <t>172.24.8.30</t>
  </si>
  <si>
    <t>VWARCOSVBCOPB</t>
  </si>
  <si>
    <t>172.24.8.31</t>
  </si>
  <si>
    <t>VWARCOSVTRAP2</t>
  </si>
  <si>
    <t>172.24.8.32</t>
  </si>
  <si>
    <t>VWARCOSVTRAP3</t>
  </si>
  <si>
    <t>172.24.8.33</t>
  </si>
  <si>
    <t>ZK_GASEOSA_ED_LOGISTICA</t>
  </si>
  <si>
    <t>VWARPASVDPPP1</t>
  </si>
  <si>
    <t>10.133.8.52</t>
  </si>
  <si>
    <t>Copiar en el pedido de tk a: mariaceleste.pelle@vw.com.ar, Maria.Seoane@VW.COM.AR y rpa-vw@ataway.com</t>
  </si>
  <si>
    <t>VWARPASVLNC2Q</t>
  </si>
  <si>
    <t>192.168.5.196</t>
  </si>
  <si>
    <t>VWARPASVLNC3P</t>
  </si>
  <si>
    <t>192.168.5.194</t>
  </si>
  <si>
    <t>VWARPASVLNC4P</t>
  </si>
  <si>
    <t>192.168.5.195</t>
  </si>
  <si>
    <t>VWARPASVPLT03</t>
  </si>
  <si>
    <t>172.16.12.12</t>
  </si>
  <si>
    <t>VWARPASVPLT04</t>
  </si>
  <si>
    <t>172.16.12.13</t>
  </si>
  <si>
    <t>intranetcic_10_133_138_61</t>
  </si>
  <si>
    <t>10.133.138.16</t>
  </si>
  <si>
    <t>VWARPASVAMS13</t>
  </si>
  <si>
    <t>10.133.9.68</t>
  </si>
  <si>
    <t>VWARPASVAPPP3</t>
  </si>
  <si>
    <t>10.133.9.69</t>
  </si>
  <si>
    <t>VWARPASVAPPP4</t>
  </si>
  <si>
    <t>192.168.3.75</t>
  </si>
  <si>
    <t>VWARPASVAPPQ3</t>
  </si>
  <si>
    <t>10.133.9.70</t>
  </si>
  <si>
    <t>VWARPASVAPPQ4</t>
  </si>
  <si>
    <t>192.168.3.76</t>
  </si>
  <si>
    <t>Notificar via mail a: Seguridad.Informatica@vw.com.ar</t>
  </si>
  <si>
    <t>WAN-CIP-BT_Loopback-MDR</t>
  </si>
  <si>
    <t>10.114.4.179</t>
  </si>
  <si>
    <t>10.114.4.180</t>
  </si>
  <si>
    <t>WAN-CIP-BT_Loopback-BDR</t>
  </si>
  <si>
    <t>vwarcozpdu0102</t>
  </si>
  <si>
    <t>PING / PDU Status</t>
  </si>
  <si>
    <t>AMS http://10.133.8.123:8094/Dream/</t>
  </si>
  <si>
    <t>AMS URL MAXIMO</t>
  </si>
  <si>
    <t>VWARBAZUUPS408</t>
  </si>
  <si>
    <t>10133.110.18</t>
  </si>
  <si>
    <t>Battery remaining time</t>
  </si>
  <si>
    <t>Alarm status</t>
  </si>
  <si>
    <t>Battery monitoring status</t>
  </si>
  <si>
    <t>MIDDLEWARE Tomcat Engine [http://10.133.8.116:8090</t>
  </si>
  <si>
    <t>AMS http://10.133.8.116:8090/Dream/</t>
  </si>
  <si>
    <t>VWARPAZFIN001</t>
  </si>
  <si>
    <t>VWARPAZFIN002</t>
  </si>
  <si>
    <t>VWARPAZFPRD01</t>
  </si>
  <si>
    <t>VWARPAZFPRD02</t>
  </si>
  <si>
    <t>VWARPAZFOUT01</t>
  </si>
  <si>
    <t>VWARCOZFIN001</t>
  </si>
  <si>
    <t>VWARCOZFIN002</t>
  </si>
  <si>
    <t>VWARCOZFPRD01</t>
  </si>
  <si>
    <t>VWARCOZFPRD02</t>
  </si>
  <si>
    <t>VWARCOZFPRDM</t>
  </si>
  <si>
    <t>VWARPLZFFTM01</t>
  </si>
  <si>
    <t>VWARPLZFFTM02</t>
  </si>
  <si>
    <t>VWARPAUVXRADIUS3</t>
  </si>
  <si>
    <t>VWARPAUVNSS01</t>
  </si>
  <si>
    <t>192.168.9.69</t>
  </si>
  <si>
    <t>10.133.4.10</t>
  </si>
  <si>
    <t>vw\VJ1H40T pass expires 28/10/2023</t>
  </si>
  <si>
    <t>vw\D72AEM5 pass expires 01/11/2023</t>
  </si>
  <si>
    <t>arvwar00\D18EL7K pass expires 27/9/2023</t>
  </si>
  <si>
    <t>VWARPASVGOVPC</t>
  </si>
  <si>
    <t>10.133.9.71</t>
  </si>
  <si>
    <t>10.133.9.72</t>
  </si>
  <si>
    <t>VWARPASVGOVTC</t>
  </si>
  <si>
    <t>VWARPASVJUMPN</t>
  </si>
  <si>
    <t>10.133.4.47</t>
  </si>
  <si>
    <t>SIGNATURE_PROD</t>
  </si>
  <si>
    <t>STO_CCTV_PERIMETRAL</t>
  </si>
  <si>
    <t>AMS SAP BASIS Filesystem /sapmnt</t>
  </si>
  <si>
    <t>VWARPASVDQDSK</t>
  </si>
  <si>
    <t>172.16.12.77</t>
  </si>
  <si>
    <t>VWARPASVWEST1</t>
  </si>
  <si>
    <t>172.16.12.107</t>
  </si>
  <si>
    <t>VWARPASVWEST2</t>
  </si>
  <si>
    <t>172.16.12.108</t>
  </si>
  <si>
    <t>IIS_SIS50N_CIC</t>
  </si>
  <si>
    <t xml:space="preserve">	IIS_SPECS_CIC</t>
  </si>
  <si>
    <t>VWARPASVSYNN3</t>
  </si>
  <si>
    <t>172.16.12.43</t>
  </si>
  <si>
    <t>SO Disk D:</t>
  </si>
  <si>
    <t>VWARCOSVSAPPS</t>
  </si>
  <si>
    <t>10.133.138.76</t>
  </si>
  <si>
    <t>AMS URL http://vwconcesionario.ar.sa.vwg/</t>
  </si>
  <si>
    <t>Vencimiento de Usuario - ssignature</t>
  </si>
  <si>
    <t>Ora PDB VWINVPRD Invalid Objects</t>
  </si>
  <si>
    <t>Ora PDB VWINVPRD Jobs</t>
  </si>
  <si>
    <t>Ora PDB VWINVPRD Login</t>
  </si>
  <si>
    <t>Ora PDB VWINVPRD Max Extents</t>
  </si>
  <si>
    <t>Ora PDB VWINVPRD Tablespaces</t>
  </si>
  <si>
    <t>Ora PDB VWINVPRD Users</t>
  </si>
  <si>
    <t>Ora PDB VWMEPSF Invalid Objects</t>
  </si>
  <si>
    <t>Ora PDB VWMEPSF Jobs</t>
  </si>
  <si>
    <t>Ora PDB VWMEPSF Login</t>
  </si>
  <si>
    <t>Ora PDB VWMEPSF Max Extents</t>
  </si>
  <si>
    <t>Ora PDB VWMEPSF Tablespaces</t>
  </si>
  <si>
    <t>Ora PDB VWMEPSF Users</t>
  </si>
  <si>
    <t>sserver-</t>
  </si>
  <si>
    <t>Synatec Support VW Group of America Pacheco (ver topico)</t>
  </si>
  <si>
    <t>Tambien notificar telefonicamente a la guardia del 2do nivel Atlas Copco – 11.5312.3216</t>
  </si>
  <si>
    <t>Gateway Mexico (ver topico)</t>
  </si>
  <si>
    <t>Gateway Alemania (ver topico)</t>
  </si>
  <si>
    <t>NO reportar latencia, solo perdida total de paquetes (PING CRITICAL - Packet loss = 100% )</t>
  </si>
  <si>
    <t>VWARPASVGNS3A</t>
  </si>
  <si>
    <t>vwarpaza0043</t>
  </si>
  <si>
    <t>vwarpaza0049</t>
  </si>
  <si>
    <t>vwarpaza0050</t>
  </si>
  <si>
    <t>vwarpaza0061</t>
  </si>
  <si>
    <t>vwarpaza0055</t>
  </si>
  <si>
    <t>vwarpaza0056</t>
  </si>
  <si>
    <t>vwarpaza0033</t>
  </si>
  <si>
    <t>vwarpaza0167</t>
  </si>
  <si>
    <t>vwarpaza0181</t>
  </si>
  <si>
    <t>10.133.6.104</t>
  </si>
  <si>
    <t>10.133.6.108</t>
  </si>
  <si>
    <t>10.133.6.110</t>
  </si>
  <si>
    <t>10.133.6.32</t>
  </si>
  <si>
    <t>10.133.6.63</t>
  </si>
  <si>
    <t>10.133.6.65</t>
  </si>
  <si>
    <t>10.133.6.44</t>
  </si>
  <si>
    <t>10.133.6.59</t>
  </si>
  <si>
    <t>10.133.6.66</t>
  </si>
  <si>
    <t>10.133.6.103</t>
  </si>
  <si>
    <t>10.133.6.31</t>
  </si>
  <si>
    <t>10.133.6.95</t>
  </si>
  <si>
    <t>10.133.6.42</t>
  </si>
  <si>
    <t>172.18.40.9</t>
  </si>
  <si>
    <t>VWARBAZS524</t>
  </si>
  <si>
    <t>VWARBAZS525</t>
  </si>
  <si>
    <t>SW-J9-SW1</t>
  </si>
  <si>
    <t>172.16.22.2</t>
  </si>
  <si>
    <t>172.16.22.3</t>
  </si>
  <si>
    <t>SW-J9-SW2</t>
  </si>
  <si>
    <t>Ping 172.20.7.42</t>
  </si>
  <si>
    <t>Ping 172.20.7.49</t>
  </si>
  <si>
    <t>Ping 172.16.22.1</t>
  </si>
  <si>
    <t>Ping 172.20.7.46</t>
  </si>
  <si>
    <t>Ping 172.20.7.50</t>
  </si>
  <si>
    <t>En la solicitud poner en copia a adrian.abalos@vw.com.ar</t>
  </si>
  <si>
    <t>AMS NON SAP Support Argentina cc adrian.abalos@vw.com.ar</t>
  </si>
  <si>
    <t>192.168.5.190</t>
  </si>
  <si>
    <t>Ora CDB VWCACBA2 Login</t>
  </si>
  <si>
    <t>Ora PDB VWCADECBA Invalid Objects</t>
  </si>
  <si>
    <t>Ora PDB VWCADECBA Jobs</t>
  </si>
  <si>
    <t>Ora PDB VWCADECBA Login</t>
  </si>
  <si>
    <t>Ora PDB VWCADECBA Max Extents</t>
  </si>
  <si>
    <t>Ora PDB VWCADECBA Tablespaces</t>
  </si>
  <si>
    <t>Ora PDB VWCADECBA Users</t>
  </si>
  <si>
    <t>VWARCOZS0018</t>
  </si>
  <si>
    <t>10.133.132.18</t>
  </si>
  <si>
    <t>L1F003+1</t>
  </si>
  <si>
    <t>172.18.130.5</t>
  </si>
  <si>
    <t>172.18.134.5</t>
  </si>
  <si>
    <t>L1F007+1</t>
  </si>
  <si>
    <t>MSP-646038292CE9</t>
  </si>
  <si>
    <t>172.19.7.2</t>
  </si>
  <si>
    <t>Rolling Chassis</t>
  </si>
  <si>
    <t>Armados-1</t>
  </si>
  <si>
    <t>Armados-2</t>
  </si>
  <si>
    <t xml:space="preserve">Corner Module </t>
  </si>
  <si>
    <t>Body Tracking</t>
  </si>
  <si>
    <t>Frenos Suran</t>
  </si>
  <si>
    <t>Alineadoras-1</t>
  </si>
  <si>
    <t>Alineadoras-2</t>
  </si>
  <si>
    <t>172.19.96.8</t>
  </si>
  <si>
    <t>172.19.97.8</t>
  </si>
  <si>
    <t>172.19.98.8</t>
  </si>
  <si>
    <t>172.19.99.8</t>
  </si>
  <si>
    <t>172.19.100.8</t>
  </si>
  <si>
    <t>172.19.97.9</t>
  </si>
  <si>
    <t>172.19.101.8</t>
  </si>
  <si>
    <t>172.19.101.9</t>
  </si>
  <si>
    <t>172.19.102.8</t>
  </si>
  <si>
    <t>172.19.102.9</t>
  </si>
  <si>
    <t>172.19.102.10</t>
  </si>
  <si>
    <t>172.19.64.22</t>
  </si>
  <si>
    <t xml:space="preserve">ZP-8-1 </t>
  </si>
  <si>
    <t>ZP-8-2</t>
  </si>
  <si>
    <t>ZP-8-13</t>
  </si>
  <si>
    <t>Primardichtumg</t>
  </si>
  <si>
    <t>10.114.4.148</t>
  </si>
  <si>
    <t>10.114.4.149</t>
  </si>
  <si>
    <t>10.114.4.94</t>
  </si>
  <si>
    <t>10.114.4.96</t>
  </si>
  <si>
    <t>10.114.4.113</t>
  </si>
  <si>
    <t>10.114.4.114</t>
  </si>
  <si>
    <t>10.114.4.167</t>
  </si>
  <si>
    <t>10.114.4.168</t>
  </si>
  <si>
    <t>WAN-CIP-BT_to_MEX_vw-mx-bt-pue-nic-01-mpls</t>
  </si>
  <si>
    <t>WAN-CIP-BT_to_MEX_vw-mx-bt-pue-fin-02-mpls</t>
  </si>
  <si>
    <t>WAN-CIP-BT_to_GER_vw-de-bt-wob-e220-03-mpls</t>
  </si>
  <si>
    <t>WAN-CIP-BT_to_GER_vw-de-bt-wob-e38-03-mpls</t>
  </si>
  <si>
    <t>WAN-CIP-BT_to_USA_vw-us-bt-abh-mdf-01-mpls</t>
  </si>
  <si>
    <t>WAN-CIP-BT_to_USA_vw-us-bt-abh-dc-02-mpls</t>
  </si>
  <si>
    <t>WAN-CIP-BT_to_BRZ_vw-br-bt-anc-a22-01-mpls</t>
  </si>
  <si>
    <t>WAN-CIP-BT_to_BRZ_vw-br-bt-anc-a03-02-mpls</t>
  </si>
  <si>
    <t>VWARPASVDGWPR</t>
  </si>
  <si>
    <t>Disco D-APP_Home</t>
  </si>
  <si>
    <t>Disco E-APP_Data</t>
  </si>
  <si>
    <t>10.133.8.80</t>
  </si>
  <si>
    <t>ExisteEn115</t>
  </si>
  <si>
    <t>Torres</t>
  </si>
  <si>
    <t>Impactos</t>
  </si>
  <si>
    <t>Equipos</t>
  </si>
  <si>
    <t>Host</t>
  </si>
  <si>
    <t>Int</t>
  </si>
  <si>
    <t>Varchar</t>
  </si>
  <si>
    <t>ID_host</t>
  </si>
  <si>
    <t>int</t>
  </si>
  <si>
    <t>ID_torre</t>
  </si>
  <si>
    <t>Torre</t>
  </si>
  <si>
    <t>varchar</t>
  </si>
  <si>
    <t>ServiceClas</t>
  </si>
  <si>
    <t>Network</t>
  </si>
  <si>
    <t>Id_Torre</t>
  </si>
  <si>
    <t>ID_Torre</t>
  </si>
  <si>
    <t>Security</t>
  </si>
  <si>
    <t>ServiceClase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</si>
</sst>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* #,##0.00_ ;_ * \-#,##0.00_ ;_ * &quot;-&quot;??_ ;_ @_ "/>
    <numFmt numFmtId="165" formatCode="_-[$€-2]* #,##0.00_-;\-[$€-2]* #,##0.00_-;_-[$€-2]* &quot;-&quot;??_-"/>
  </numFmts>
  <fonts count="108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sz val="11"/>
      <name val="Univers 57 Condensed"/>
    </font>
    <font>
      <sz val="11"/>
      <color rgb="FFFF0000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4"/>
      <color theme="0"/>
      <name val="Tele-GroteskUlt"/>
    </font>
    <font>
      <sz val="11"/>
      <color theme="0"/>
      <name val="Tele-GroteskHal"/>
    </font>
    <font>
      <sz val="11"/>
      <color theme="1"/>
      <name val="Tele-GroteskNor"/>
    </font>
    <font>
      <u/>
      <sz val="11"/>
      <color theme="10"/>
      <name val="Calibri"/>
      <family val="2"/>
      <scheme val="minor"/>
    </font>
    <font>
      <sz val="11"/>
      <color theme="0"/>
      <name val="Tele-GroteskUlt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000000"/>
      <name val="Tele-GroteskNor"/>
    </font>
    <font>
      <i/>
      <sz val="9"/>
      <color indexed="81"/>
      <name val="Tahoma"/>
      <family val="2"/>
    </font>
    <font>
      <b/>
      <i/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sz val="10"/>
      <color rgb="FF000000"/>
      <name val="Arial Narrow"/>
      <family val="2"/>
    </font>
    <font>
      <sz val="9"/>
      <color indexed="81"/>
      <name val="Tahoma"/>
      <family val="2"/>
    </font>
    <font>
      <sz val="8"/>
      <name val="Arial"/>
      <family val="2"/>
    </font>
    <font>
      <u/>
      <sz val="12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1"/>
      <color theme="1"/>
      <name val="Segoe UI"/>
      <family val="2"/>
    </font>
    <font>
      <b/>
      <sz val="16"/>
      <color theme="0"/>
      <name val="Tele-GroteskHal"/>
    </font>
    <font>
      <sz val="12"/>
      <color theme="1"/>
      <name val="Arial"/>
      <family val="2"/>
    </font>
    <font>
      <sz val="12"/>
      <color rgb="FF000000"/>
      <name val="Arial"/>
      <family val="2"/>
    </font>
    <font>
      <sz val="12"/>
      <name val="Arial"/>
      <family val="2"/>
    </font>
    <font>
      <sz val="12"/>
      <color theme="0"/>
      <name val="Arial"/>
      <family val="2"/>
    </font>
    <font>
      <sz val="12"/>
      <color rgb="FF1F497D"/>
      <name val="Arial"/>
      <family val="2"/>
    </font>
    <font>
      <i/>
      <sz val="12"/>
      <color theme="1"/>
      <name val="Arial"/>
      <family val="2"/>
    </font>
    <font>
      <strike/>
      <sz val="11"/>
      <color theme="1"/>
      <name val="Tele-GroteskNor"/>
    </font>
    <font>
      <b/>
      <sz val="12"/>
      <color theme="1"/>
      <name val="Arial"/>
      <family val="2"/>
    </font>
    <font>
      <sz val="10"/>
      <color indexed="8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2"/>
      <color rgb="FF000000"/>
      <name val="Segoe UI"/>
      <family val="2"/>
    </font>
  </fonts>
  <fills count="67">
    <fill>
      <patternFill patternType="none"/>
    </fill>
    <fill>
      <patternFill patternType="gray125"/>
    </fill>
    <fill>
      <patternFill patternType="solid">
        <fgColor indexed="31"/>
        <bgColor indexed="31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20074"/>
        <bgColor indexed="64"/>
      </patternFill>
    </fill>
    <fill>
      <patternFill patternType="solid">
        <fgColor rgb="FF1063AD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auto="1"/>
      </patternFill>
    </fill>
    <fill>
      <patternFill patternType="solid">
        <fgColor rgb="FFFFFFFF"/>
        <bgColor auto="1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5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4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rgb="FFE20074"/>
      </left>
      <right style="thin">
        <color rgb="FFE20074"/>
      </right>
      <top style="thin">
        <color rgb="FFE20074"/>
      </top>
      <bottom style="thin">
        <color rgb="FFE2007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00B0F0"/>
      </left>
      <right style="medium">
        <color rgb="FF00B0F0"/>
      </right>
      <top/>
      <bottom style="medium">
        <color rgb="FF00B0F0"/>
      </bottom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/>
      <top style="thin">
        <color rgb="FF00B0F0"/>
      </top>
      <bottom/>
      <diagonal/>
    </border>
    <border>
      <left/>
      <right/>
      <top style="thin">
        <color rgb="FF00B0F0"/>
      </top>
      <bottom/>
      <diagonal/>
    </border>
    <border>
      <left/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/>
      <top/>
      <bottom style="thin">
        <color rgb="FF00B0F0"/>
      </bottom>
      <diagonal/>
    </border>
    <border>
      <left/>
      <right style="thin">
        <color rgb="FF00B0F0"/>
      </right>
      <top/>
      <bottom style="thin">
        <color rgb="FF00B0F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534">
    <xf numFmtId="0" fontId="0" fillId="0" borderId="0"/>
    <xf numFmtId="0" fontId="51" fillId="0" borderId="0"/>
    <xf numFmtId="0" fontId="50" fillId="0" borderId="0"/>
    <xf numFmtId="0" fontId="53" fillId="2" borderId="0" applyNumberFormat="0" applyBorder="0" applyAlignment="0" applyProtection="0"/>
    <xf numFmtId="0" fontId="52" fillId="0" borderId="0"/>
    <xf numFmtId="0" fontId="52" fillId="0" borderId="0"/>
    <xf numFmtId="0" fontId="52" fillId="0" borderId="0" applyNumberFormat="0" applyFont="0" applyFill="0" applyBorder="0" applyAlignment="0" applyProtection="0"/>
    <xf numFmtId="0" fontId="52" fillId="0" borderId="0"/>
    <xf numFmtId="0" fontId="49" fillId="0" borderId="0"/>
    <xf numFmtId="0" fontId="55" fillId="0" borderId="0" applyNumberFormat="0" applyFill="0" applyBorder="0" applyAlignment="0" applyProtection="0">
      <alignment vertical="top"/>
      <protection locked="0"/>
    </xf>
    <xf numFmtId="164" fontId="57" fillId="0" borderId="0" applyFont="0" applyFill="0" applyBorder="0" applyAlignment="0" applyProtection="0"/>
    <xf numFmtId="164" fontId="57" fillId="0" borderId="0" applyFont="0" applyFill="0" applyBorder="0" applyAlignment="0" applyProtection="0"/>
    <xf numFmtId="164" fontId="57" fillId="0" borderId="0" applyFont="0" applyFill="0" applyBorder="0" applyAlignment="0" applyProtection="0"/>
    <xf numFmtId="0" fontId="48" fillId="0" borderId="0"/>
    <xf numFmtId="0" fontId="47" fillId="0" borderId="0"/>
    <xf numFmtId="0" fontId="47" fillId="0" borderId="0"/>
    <xf numFmtId="0" fontId="46" fillId="0" borderId="0"/>
    <xf numFmtId="0" fontId="62" fillId="0" borderId="0"/>
    <xf numFmtId="0" fontId="45" fillId="0" borderId="0"/>
    <xf numFmtId="0" fontId="64" fillId="0" borderId="0"/>
    <xf numFmtId="0" fontId="44" fillId="0" borderId="0"/>
    <xf numFmtId="0" fontId="69" fillId="0" borderId="0" applyNumberFormat="0" applyFill="0" applyBorder="0" applyAlignment="0" applyProtection="0"/>
    <xf numFmtId="0" fontId="43" fillId="0" borderId="0"/>
    <xf numFmtId="0" fontId="42" fillId="0" borderId="0"/>
    <xf numFmtId="0" fontId="42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7" fillId="0" borderId="0"/>
    <xf numFmtId="0" fontId="36" fillId="0" borderId="0"/>
    <xf numFmtId="0" fontId="50" fillId="0" borderId="0"/>
    <xf numFmtId="0" fontId="35" fillId="0" borderId="0"/>
    <xf numFmtId="0" fontId="34" fillId="0" borderId="0"/>
    <xf numFmtId="0" fontId="33" fillId="0" borderId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82" fillId="0" borderId="0" applyNumberFormat="0" applyFill="0" applyBorder="0" applyAlignment="0" applyProtection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0" fontId="50" fillId="0" borderId="0"/>
    <xf numFmtId="0" fontId="50" fillId="0" borderId="0"/>
    <xf numFmtId="165" fontId="50" fillId="0" borderId="0"/>
    <xf numFmtId="165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5" fontId="50" fillId="0" borderId="0"/>
    <xf numFmtId="165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2" fillId="0" borderId="0"/>
    <xf numFmtId="0" fontId="50" fillId="0" borderId="0"/>
    <xf numFmtId="0" fontId="50" fillId="0" borderId="0"/>
    <xf numFmtId="165" fontId="50" fillId="0" borderId="0"/>
    <xf numFmtId="165" fontId="50" fillId="0" borderId="0"/>
    <xf numFmtId="165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0" fillId="0" borderId="0"/>
    <xf numFmtId="0" fontId="50" fillId="0" borderId="0"/>
    <xf numFmtId="0" fontId="81" fillId="0" borderId="0"/>
    <xf numFmtId="165" fontId="50" fillId="0" borderId="0"/>
    <xf numFmtId="0" fontId="50" fillId="0" borderId="0"/>
    <xf numFmtId="165" fontId="50" fillId="0" borderId="0"/>
    <xf numFmtId="165" fontId="50" fillId="0" borderId="0"/>
    <xf numFmtId="165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73" fillId="0" borderId="0"/>
    <xf numFmtId="0" fontId="73" fillId="0" borderId="0"/>
    <xf numFmtId="165" fontId="50" fillId="0" borderId="0"/>
    <xf numFmtId="165" fontId="50" fillId="0" borderId="0"/>
    <xf numFmtId="165" fontId="50" fillId="0" borderId="0"/>
    <xf numFmtId="0" fontId="50" fillId="0" borderId="0"/>
    <xf numFmtId="0" fontId="50" fillId="0" borderId="0"/>
    <xf numFmtId="0" fontId="50" fillId="0" borderId="0"/>
    <xf numFmtId="0" fontId="73" fillId="0" borderId="0"/>
    <xf numFmtId="0" fontId="50" fillId="0" borderId="0"/>
    <xf numFmtId="0" fontId="73" fillId="0" borderId="0"/>
    <xf numFmtId="0" fontId="73" fillId="0" borderId="0"/>
    <xf numFmtId="0" fontId="50" fillId="0" borderId="0"/>
    <xf numFmtId="165" fontId="50" fillId="0" borderId="0"/>
    <xf numFmtId="165" fontId="50" fillId="0" borderId="0"/>
    <xf numFmtId="165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5" fontId="50" fillId="0" borderId="0"/>
    <xf numFmtId="165" fontId="50" fillId="0" borderId="0"/>
    <xf numFmtId="165" fontId="50" fillId="0" borderId="0"/>
    <xf numFmtId="0" fontId="50" fillId="0" borderId="0"/>
    <xf numFmtId="0" fontId="73" fillId="0" borderId="0"/>
    <xf numFmtId="0" fontId="73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5" fontId="50" fillId="0" borderId="0"/>
    <xf numFmtId="165" fontId="50" fillId="0" borderId="0"/>
    <xf numFmtId="165" fontId="50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50" fillId="0" borderId="0"/>
    <xf numFmtId="165" fontId="50" fillId="0" borderId="0"/>
    <xf numFmtId="165" fontId="50" fillId="0" borderId="0"/>
    <xf numFmtId="165" fontId="50" fillId="0" borderId="0"/>
    <xf numFmtId="0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165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0" fontId="81" fillId="0" borderId="0"/>
    <xf numFmtId="0" fontId="50" fillId="0" borderId="0"/>
    <xf numFmtId="0" fontId="50" fillId="0" borderId="0"/>
    <xf numFmtId="165" fontId="50" fillId="0" borderId="0"/>
    <xf numFmtId="0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165" fontId="5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29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19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4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36" borderId="0" applyNumberFormat="0" applyBorder="0" applyAlignment="0" applyProtection="0"/>
    <xf numFmtId="0" fontId="6" fillId="49" borderId="0" applyNumberFormat="0" applyBorder="0" applyAlignment="0" applyProtection="0"/>
    <xf numFmtId="0" fontId="6" fillId="53" borderId="0" applyNumberFormat="0" applyBorder="0" applyAlignment="0" applyProtection="0"/>
    <xf numFmtId="0" fontId="6" fillId="57" borderId="0" applyNumberFormat="0" applyBorder="0" applyAlignment="0" applyProtection="0"/>
    <xf numFmtId="0" fontId="6" fillId="40" borderId="0" applyNumberFormat="0" applyBorder="0" applyAlignment="0" applyProtection="0"/>
    <xf numFmtId="0" fontId="6" fillId="64" borderId="0" applyNumberFormat="0" applyBorder="0" applyAlignment="0" applyProtection="0"/>
    <xf numFmtId="0" fontId="6" fillId="46" borderId="0" applyNumberFormat="0" applyBorder="0" applyAlignment="0" applyProtection="0"/>
    <xf numFmtId="0" fontId="6" fillId="50" borderId="0" applyNumberFormat="0" applyBorder="0" applyAlignment="0" applyProtection="0"/>
    <xf numFmtId="0" fontId="6" fillId="54" borderId="0" applyNumberFormat="0" applyBorder="0" applyAlignment="0" applyProtection="0"/>
    <xf numFmtId="0" fontId="6" fillId="58" borderId="0" applyNumberFormat="0" applyBorder="0" applyAlignment="0" applyProtection="0"/>
    <xf numFmtId="0" fontId="6" fillId="61" borderId="0" applyNumberFormat="0" applyBorder="0" applyAlignment="0" applyProtection="0"/>
    <xf numFmtId="0" fontId="6" fillId="37" borderId="0" applyNumberFormat="0" applyBorder="0" applyAlignment="0" applyProtection="0"/>
    <xf numFmtId="0" fontId="105" fillId="47" borderId="0" applyNumberFormat="0" applyBorder="0" applyAlignment="0" applyProtection="0"/>
    <xf numFmtId="0" fontId="105" fillId="51" borderId="0" applyNumberFormat="0" applyBorder="0" applyAlignment="0" applyProtection="0"/>
    <xf numFmtId="0" fontId="105" fillId="55" borderId="0" applyNumberFormat="0" applyBorder="0" applyAlignment="0" applyProtection="0"/>
    <xf numFmtId="0" fontId="105" fillId="59" borderId="0" applyNumberFormat="0" applyBorder="0" applyAlignment="0" applyProtection="0"/>
    <xf numFmtId="0" fontId="105" fillId="62" borderId="0" applyNumberFormat="0" applyBorder="0" applyAlignment="0" applyProtection="0"/>
    <xf numFmtId="0" fontId="105" fillId="65" borderId="0" applyNumberFormat="0" applyBorder="0" applyAlignment="0" applyProtection="0"/>
    <xf numFmtId="0" fontId="95" fillId="38" borderId="0" applyNumberFormat="0" applyBorder="0" applyAlignment="0" applyProtection="0"/>
    <xf numFmtId="0" fontId="102" fillId="42" borderId="40" applyNumberFormat="0" applyAlignment="0" applyProtection="0"/>
    <xf numFmtId="0" fontId="71" fillId="43" borderId="43" applyNumberFormat="0" applyAlignment="0" applyProtection="0"/>
    <xf numFmtId="0" fontId="103" fillId="0" borderId="42" applyNumberFormat="0" applyFill="0" applyAlignment="0" applyProtection="0"/>
    <xf numFmtId="0" fontId="99" fillId="0" borderId="0" applyNumberFormat="0" applyFill="0" applyBorder="0" applyAlignment="0" applyProtection="0"/>
    <xf numFmtId="0" fontId="105" fillId="45" borderId="0" applyNumberFormat="0" applyBorder="0" applyAlignment="0" applyProtection="0"/>
    <xf numFmtId="0" fontId="105" fillId="48" borderId="0" applyNumberFormat="0" applyBorder="0" applyAlignment="0" applyProtection="0"/>
    <xf numFmtId="0" fontId="105" fillId="52" borderId="0" applyNumberFormat="0" applyBorder="0" applyAlignment="0" applyProtection="0"/>
    <xf numFmtId="0" fontId="105" fillId="56" borderId="0" applyNumberFormat="0" applyBorder="0" applyAlignment="0" applyProtection="0"/>
    <xf numFmtId="0" fontId="105" fillId="60" borderId="0" applyNumberFormat="0" applyBorder="0" applyAlignment="0" applyProtection="0"/>
    <xf numFmtId="0" fontId="105" fillId="63" borderId="0" applyNumberFormat="0" applyBorder="0" applyAlignment="0" applyProtection="0"/>
    <xf numFmtId="0" fontId="100" fillId="41" borderId="40" applyNumberFormat="0" applyAlignment="0" applyProtection="0"/>
    <xf numFmtId="0" fontId="96" fillId="39" borderId="0" applyNumberFormat="0" applyBorder="0" applyAlignment="0" applyProtection="0"/>
    <xf numFmtId="0" fontId="6" fillId="44" borderId="44" applyNumberFormat="0" applyFont="0" applyAlignment="0" applyProtection="0"/>
    <xf numFmtId="0" fontId="101" fillId="42" borderId="41" applyNumberFormat="0" applyAlignment="0" applyProtection="0"/>
    <xf numFmtId="0" fontId="58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97" fillId="0" borderId="37" applyNumberFormat="0" applyFill="0" applyAlignment="0" applyProtection="0"/>
    <xf numFmtId="0" fontId="98" fillId="0" borderId="38" applyNumberFormat="0" applyFill="0" applyAlignment="0" applyProtection="0"/>
    <xf numFmtId="0" fontId="99" fillId="0" borderId="39" applyNumberFormat="0" applyFill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</cellStyleXfs>
  <cellXfs count="394">
    <xf numFmtId="0" fontId="0" fillId="0" borderId="0" xfId="0"/>
    <xf numFmtId="0" fontId="0" fillId="0" borderId="0" xfId="0"/>
    <xf numFmtId="0" fontId="0" fillId="5" borderId="1" xfId="0" applyFill="1" applyBorder="1"/>
    <xf numFmtId="0" fontId="0" fillId="8" borderId="1" xfId="0" applyFill="1" applyBorder="1"/>
    <xf numFmtId="0" fontId="0" fillId="7" borderId="1" xfId="0" applyFill="1" applyBorder="1"/>
    <xf numFmtId="0" fontId="0" fillId="12" borderId="1" xfId="0" applyFill="1" applyBorder="1"/>
    <xf numFmtId="0" fontId="0" fillId="11" borderId="1" xfId="0" applyFill="1" applyBorder="1"/>
    <xf numFmtId="0" fontId="0" fillId="14" borderId="1" xfId="0" applyFill="1" applyBorder="1"/>
    <xf numFmtId="0" fontId="0" fillId="13" borderId="1" xfId="0" applyFill="1" applyBorder="1"/>
    <xf numFmtId="0" fontId="0" fillId="9" borderId="1" xfId="0" applyFill="1" applyBorder="1"/>
    <xf numFmtId="0" fontId="0" fillId="6" borderId="1" xfId="0" applyFill="1" applyBorder="1"/>
    <xf numFmtId="0" fontId="0" fillId="10" borderId="1" xfId="0" applyFill="1" applyBorder="1"/>
    <xf numFmtId="0" fontId="0" fillId="18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9" borderId="1" xfId="0" applyFill="1" applyBorder="1"/>
    <xf numFmtId="0" fontId="0" fillId="15" borderId="1" xfId="0" applyFill="1" applyBorder="1"/>
    <xf numFmtId="0" fontId="0" fillId="3" borderId="1" xfId="0" applyFill="1" applyBorder="1"/>
    <xf numFmtId="0" fontId="0" fillId="21" borderId="1" xfId="0" applyFill="1" applyBorder="1"/>
    <xf numFmtId="0" fontId="0" fillId="0" borderId="0" xfId="0" applyFill="1" applyBorder="1"/>
    <xf numFmtId="0" fontId="0" fillId="20" borderId="1" xfId="0" applyFill="1" applyBorder="1"/>
    <xf numFmtId="0" fontId="0" fillId="0" borderId="0" xfId="0"/>
    <xf numFmtId="0" fontId="0" fillId="22" borderId="1" xfId="0" applyFill="1" applyBorder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0" fontId="59" fillId="24" borderId="3" xfId="0" applyFont="1" applyFill="1" applyBorder="1" applyAlignment="1">
      <alignment horizontal="center" vertical="center"/>
    </xf>
    <xf numFmtId="0" fontId="60" fillId="0" borderId="5" xfId="0" applyFont="1" applyBorder="1" applyAlignment="1">
      <alignment vertical="center"/>
    </xf>
    <xf numFmtId="0" fontId="60" fillId="0" borderId="6" xfId="0" applyFont="1" applyBorder="1" applyAlignment="1">
      <alignment horizontal="right" vertical="center"/>
    </xf>
    <xf numFmtId="16" fontId="59" fillId="24" borderId="4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left"/>
    </xf>
    <xf numFmtId="0" fontId="60" fillId="0" borderId="0" xfId="0" applyFont="1" applyBorder="1" applyAlignment="1">
      <alignment horizontal="right" vertical="center"/>
    </xf>
    <xf numFmtId="0" fontId="0" fillId="4" borderId="0" xfId="0" applyNumberFormat="1" applyFill="1" applyBorder="1"/>
    <xf numFmtId="0" fontId="61" fillId="25" borderId="7" xfId="0" applyNumberFormat="1" applyFont="1" applyFill="1" applyBorder="1"/>
    <xf numFmtId="0" fontId="61" fillId="25" borderId="8" xfId="0" applyFont="1" applyFill="1" applyBorder="1"/>
    <xf numFmtId="10" fontId="0" fillId="0" borderId="0" xfId="0" applyNumberFormat="1"/>
    <xf numFmtId="10" fontId="60" fillId="0" borderId="0" xfId="0" applyNumberFormat="1" applyFont="1" applyBorder="1" applyAlignment="1">
      <alignment horizontal="right" vertical="center"/>
    </xf>
    <xf numFmtId="10" fontId="61" fillId="25" borderId="7" xfId="0" applyNumberFormat="1" applyFont="1" applyFill="1" applyBorder="1"/>
    <xf numFmtId="0" fontId="46" fillId="0" borderId="0" xfId="16"/>
    <xf numFmtId="0" fontId="68" fillId="0" borderId="0" xfId="0" applyFont="1" applyAlignment="1">
      <alignment vertical="center"/>
    </xf>
    <xf numFmtId="0" fontId="0" fillId="4" borderId="0" xfId="0" applyFill="1"/>
    <xf numFmtId="0" fontId="70" fillId="26" borderId="0" xfId="0" applyFont="1" applyFill="1" applyAlignment="1">
      <alignment horizontal="center" vertical="center"/>
    </xf>
    <xf numFmtId="0" fontId="66" fillId="4" borderId="0" xfId="0" applyFont="1" applyFill="1" applyAlignment="1">
      <alignment vertical="center"/>
    </xf>
    <xf numFmtId="0" fontId="68" fillId="4" borderId="0" xfId="0" applyFont="1" applyFill="1" applyAlignment="1">
      <alignment vertical="center"/>
    </xf>
    <xf numFmtId="0" fontId="68" fillId="0" borderId="0" xfId="0" applyFont="1" applyFill="1" applyAlignment="1">
      <alignment vertical="center"/>
    </xf>
    <xf numFmtId="0" fontId="54" fillId="0" borderId="12" xfId="0" applyFont="1" applyBorder="1" applyAlignment="1">
      <alignment horizontal="center" vertical="center"/>
    </xf>
    <xf numFmtId="0" fontId="56" fillId="4" borderId="0" xfId="16" applyFont="1" applyFill="1"/>
    <xf numFmtId="0" fontId="46" fillId="4" borderId="0" xfId="16" applyFill="1"/>
    <xf numFmtId="0" fontId="37" fillId="0" borderId="0" xfId="34"/>
    <xf numFmtId="0" fontId="67" fillId="28" borderId="11" xfId="34" applyFont="1" applyFill="1" applyBorder="1" applyAlignment="1">
      <alignment vertical="center"/>
    </xf>
    <xf numFmtId="0" fontId="68" fillId="0" borderId="11" xfId="34" applyFont="1" applyBorder="1" applyAlignment="1">
      <alignment vertical="center"/>
    </xf>
    <xf numFmtId="0" fontId="68" fillId="0" borderId="11" xfId="34" applyFont="1" applyBorder="1" applyAlignment="1">
      <alignment vertical="center" wrapText="1"/>
    </xf>
    <xf numFmtId="0" fontId="67" fillId="26" borderId="13" xfId="34" applyFont="1" applyFill="1" applyBorder="1" applyAlignment="1">
      <alignment vertical="center"/>
    </xf>
    <xf numFmtId="0" fontId="67" fillId="26" borderId="13" xfId="34" applyFont="1" applyFill="1" applyBorder="1" applyAlignment="1">
      <alignment horizontal="center" vertical="center"/>
    </xf>
    <xf numFmtId="0" fontId="68" fillId="0" borderId="13" xfId="34" applyFont="1" applyBorder="1" applyAlignment="1">
      <alignment vertical="center"/>
    </xf>
    <xf numFmtId="49" fontId="68" fillId="0" borderId="13" xfId="34" quotePrefix="1" applyNumberFormat="1" applyFont="1" applyBorder="1" applyAlignment="1">
      <alignment vertical="center"/>
    </xf>
    <xf numFmtId="49" fontId="68" fillId="0" borderId="13" xfId="34" quotePrefix="1" applyNumberFormat="1" applyFont="1" applyBorder="1" applyAlignment="1">
      <alignment vertical="center" wrapText="1"/>
    </xf>
    <xf numFmtId="49" fontId="69" fillId="0" borderId="13" xfId="21" quotePrefix="1" applyNumberFormat="1" applyBorder="1" applyAlignment="1">
      <alignment vertical="center" wrapText="1"/>
    </xf>
    <xf numFmtId="49" fontId="69" fillId="0" borderId="13" xfId="21" quotePrefix="1" applyNumberFormat="1" applyBorder="1" applyAlignment="1">
      <alignment vertical="center"/>
    </xf>
    <xf numFmtId="0" fontId="67" fillId="0" borderId="11" xfId="34" applyFont="1" applyFill="1" applyBorder="1" applyAlignment="1">
      <alignment vertical="center"/>
    </xf>
    <xf numFmtId="0" fontId="68" fillId="0" borderId="11" xfId="34" quotePrefix="1" applyFont="1" applyBorder="1" applyAlignment="1">
      <alignment vertical="center"/>
    </xf>
    <xf numFmtId="0" fontId="69" fillId="0" borderId="11" xfId="21" applyBorder="1" applyAlignment="1">
      <alignment vertical="center"/>
    </xf>
    <xf numFmtId="0" fontId="74" fillId="0" borderId="18" xfId="34" applyFont="1" applyFill="1" applyBorder="1" applyAlignment="1">
      <alignment vertical="center"/>
    </xf>
    <xf numFmtId="0" fontId="74" fillId="0" borderId="19" xfId="34" applyFont="1" applyFill="1" applyBorder="1" applyAlignment="1">
      <alignment vertical="center"/>
    </xf>
    <xf numFmtId="0" fontId="69" fillId="0" borderId="19" xfId="2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78" fillId="0" borderId="12" xfId="0" applyFont="1" applyBorder="1" applyAlignment="1">
      <alignment horizontal="center" vertical="center" wrapText="1"/>
    </xf>
    <xf numFmtId="0" fontId="54" fillId="0" borderId="12" xfId="0" applyFont="1" applyBorder="1" applyAlignment="1">
      <alignment horizontal="center" vertical="center" wrapText="1"/>
    </xf>
    <xf numFmtId="0" fontId="83" fillId="0" borderId="11" xfId="21" applyFont="1" applyBorder="1" applyAlignment="1">
      <alignment vertical="center"/>
    </xf>
    <xf numFmtId="0" fontId="79" fillId="0" borderId="12" xfId="0" applyFont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 wrapText="1"/>
    </xf>
    <xf numFmtId="0" fontId="65" fillId="27" borderId="2" xfId="0" applyFont="1" applyFill="1" applyBorder="1" applyAlignment="1">
      <alignment horizontal="center" vertical="center"/>
    </xf>
    <xf numFmtId="0" fontId="65" fillId="27" borderId="25" xfId="0" applyFont="1" applyFill="1" applyBorder="1" applyAlignment="1">
      <alignment horizontal="center" vertical="center"/>
    </xf>
    <xf numFmtId="0" fontId="71" fillId="31" borderId="10" xfId="0" applyFont="1" applyFill="1" applyBorder="1" applyAlignment="1">
      <alignment horizontal="center" vertical="center"/>
    </xf>
    <xf numFmtId="0" fontId="71" fillId="35" borderId="12" xfId="0" applyFont="1" applyFill="1" applyBorder="1" applyAlignment="1">
      <alignment horizontal="center" vertical="center"/>
    </xf>
    <xf numFmtId="0" fontId="72" fillId="4" borderId="12" xfId="0" applyFont="1" applyFill="1" applyBorder="1" applyAlignment="1">
      <alignment horizontal="center" vertical="center"/>
    </xf>
    <xf numFmtId="0" fontId="0" fillId="4" borderId="12" xfId="0" applyFont="1" applyFill="1" applyBorder="1" applyAlignment="1">
      <alignment horizontal="center" vertical="center"/>
    </xf>
    <xf numFmtId="0" fontId="67" fillId="23" borderId="31" xfId="34" applyFont="1" applyFill="1" applyBorder="1" applyAlignment="1">
      <alignment horizontal="center" vertical="center"/>
    </xf>
    <xf numFmtId="0" fontId="68" fillId="0" borderId="12" xfId="34" applyFont="1" applyBorder="1" applyAlignment="1">
      <alignment vertical="center"/>
    </xf>
    <xf numFmtId="49" fontId="69" fillId="0" borderId="12" xfId="21" quotePrefix="1" applyNumberFormat="1" applyBorder="1" applyAlignment="1">
      <alignment horizontal="center" vertical="center"/>
    </xf>
    <xf numFmtId="0" fontId="78" fillId="0" borderId="12" xfId="0" applyFont="1" applyBorder="1" applyAlignment="1">
      <alignment horizontal="center" vertical="center"/>
    </xf>
    <xf numFmtId="0" fontId="86" fillId="26" borderId="14" xfId="26" applyFont="1" applyFill="1" applyBorder="1" applyAlignment="1">
      <alignment horizontal="center" vertical="center"/>
    </xf>
    <xf numFmtId="0" fontId="86" fillId="0" borderId="10" xfId="26" applyFont="1" applyBorder="1" applyAlignment="1">
      <alignment horizontal="center" vertical="center"/>
    </xf>
    <xf numFmtId="0" fontId="86" fillId="4" borderId="12" xfId="26" applyFont="1" applyFill="1" applyBorder="1" applyAlignment="1">
      <alignment horizontal="center" vertical="center"/>
    </xf>
    <xf numFmtId="0" fontId="86" fillId="4" borderId="12" xfId="0" applyFont="1" applyFill="1" applyBorder="1" applyAlignment="1">
      <alignment horizontal="center" vertical="center"/>
    </xf>
    <xf numFmtId="0" fontId="86" fillId="4" borderId="12" xfId="20" applyFont="1" applyFill="1" applyBorder="1" applyAlignment="1">
      <alignment horizontal="center" vertical="center"/>
    </xf>
    <xf numFmtId="0" fontId="86" fillId="4" borderId="12" xfId="0" applyFont="1" applyFill="1" applyBorder="1" applyAlignment="1" applyProtection="1">
      <alignment horizontal="center" vertical="center" shrinkToFit="1"/>
      <protection locked="0"/>
    </xf>
    <xf numFmtId="0" fontId="87" fillId="4" borderId="12" xfId="0" applyFont="1" applyFill="1" applyBorder="1" applyAlignment="1">
      <alignment horizontal="center" vertical="center"/>
    </xf>
    <xf numFmtId="0" fontId="86" fillId="4" borderId="10" xfId="26" applyFont="1" applyFill="1" applyBorder="1" applyAlignment="1">
      <alignment horizontal="center" vertical="center"/>
    </xf>
    <xf numFmtId="0" fontId="86" fillId="14" borderId="12" xfId="26" applyFont="1" applyFill="1" applyBorder="1" applyAlignment="1">
      <alignment horizontal="center" vertical="center"/>
    </xf>
    <xf numFmtId="0" fontId="86" fillId="27" borderId="12" xfId="0" applyFont="1" applyFill="1" applyBorder="1" applyAlignment="1">
      <alignment horizontal="center" vertical="center"/>
    </xf>
    <xf numFmtId="0" fontId="86" fillId="0" borderId="12" xfId="26" applyFont="1" applyFill="1" applyBorder="1" applyAlignment="1">
      <alignment horizontal="center" vertical="center"/>
    </xf>
    <xf numFmtId="0" fontId="87" fillId="34" borderId="12" xfId="0" applyFont="1" applyFill="1" applyBorder="1" applyAlignment="1">
      <alignment horizontal="center" vertical="center"/>
    </xf>
    <xf numFmtId="0" fontId="87" fillId="0" borderId="12" xfId="0" applyFont="1" applyBorder="1" applyAlignment="1">
      <alignment horizontal="center" vertical="center"/>
    </xf>
    <xf numFmtId="0" fontId="86" fillId="4" borderId="12" xfId="0" applyNumberFormat="1" applyFont="1" applyFill="1" applyBorder="1" applyAlignment="1" applyProtection="1">
      <alignment horizontal="center" vertical="center"/>
    </xf>
    <xf numFmtId="0" fontId="86" fillId="4" borderId="12" xfId="9" applyFont="1" applyFill="1" applyBorder="1" applyAlignment="1" applyProtection="1">
      <alignment horizontal="center" vertical="center"/>
    </xf>
    <xf numFmtId="0" fontId="86" fillId="4" borderId="12" xfId="26" applyFont="1" applyFill="1" applyBorder="1" applyAlignment="1" applyProtection="1">
      <alignment horizontal="center" vertical="center"/>
      <protection locked="0"/>
    </xf>
    <xf numFmtId="0" fontId="86" fillId="0" borderId="12" xfId="0" applyFont="1" applyBorder="1" applyAlignment="1">
      <alignment horizontal="center" vertical="center"/>
    </xf>
    <xf numFmtId="0" fontId="86" fillId="4" borderId="12" xfId="26" applyNumberFormat="1" applyFont="1" applyFill="1" applyBorder="1" applyAlignment="1" applyProtection="1">
      <alignment horizontal="center" vertical="center"/>
    </xf>
    <xf numFmtId="0" fontId="86" fillId="4" borderId="0" xfId="26" applyFont="1" applyFill="1" applyBorder="1" applyAlignment="1">
      <alignment horizontal="center" vertical="center"/>
    </xf>
    <xf numFmtId="0" fontId="86" fillId="4" borderId="12" xfId="0" applyFont="1" applyFill="1" applyBorder="1" applyAlignment="1" applyProtection="1">
      <alignment horizontal="center" vertical="center"/>
      <protection locked="0"/>
    </xf>
    <xf numFmtId="0" fontId="86" fillId="4" borderId="15" xfId="26" applyFont="1" applyFill="1" applyBorder="1" applyAlignment="1">
      <alignment horizontal="center" vertical="center"/>
    </xf>
    <xf numFmtId="0" fontId="86" fillId="4" borderId="2" xfId="26" applyFont="1" applyFill="1" applyBorder="1" applyAlignment="1">
      <alignment horizontal="center" vertical="center"/>
    </xf>
    <xf numFmtId="0" fontId="88" fillId="4" borderId="12" xfId="26" applyFont="1" applyFill="1" applyBorder="1" applyAlignment="1">
      <alignment horizontal="center" vertical="center"/>
    </xf>
    <xf numFmtId="0" fontId="86" fillId="0" borderId="0" xfId="26" applyFont="1" applyAlignment="1">
      <alignment horizontal="center" vertical="center"/>
    </xf>
    <xf numFmtId="0" fontId="86" fillId="26" borderId="26" xfId="26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15" xfId="26" applyNumberFormat="1" applyFont="1" applyBorder="1" applyAlignment="1">
      <alignment horizontal="center" vertical="center"/>
    </xf>
    <xf numFmtId="0" fontId="86" fillId="0" borderId="15" xfId="0" applyFont="1" applyBorder="1" applyAlignment="1">
      <alignment horizontal="center" vertical="center"/>
    </xf>
    <xf numFmtId="0" fontId="86" fillId="0" borderId="15" xfId="26" applyFont="1" applyFill="1" applyBorder="1" applyAlignment="1">
      <alignment horizontal="center" vertical="center"/>
    </xf>
    <xf numFmtId="0" fontId="86" fillId="0" borderId="12" xfId="0" applyFont="1" applyFill="1" applyBorder="1" applyAlignment="1">
      <alignment horizontal="center" vertical="center"/>
    </xf>
    <xf numFmtId="0" fontId="86" fillId="0" borderId="12" xfId="0" applyFont="1" applyFill="1" applyBorder="1" applyAlignment="1" applyProtection="1">
      <alignment horizontal="center" vertical="center" shrinkToFit="1"/>
      <protection locked="0"/>
    </xf>
    <xf numFmtId="0" fontId="86" fillId="0" borderId="15" xfId="0" applyFont="1" applyFill="1" applyBorder="1" applyAlignment="1" applyProtection="1">
      <alignment horizontal="center" vertical="center" shrinkToFit="1"/>
      <protection locked="0"/>
    </xf>
    <xf numFmtId="3" fontId="86" fillId="4" borderId="12" xfId="26" applyNumberFormat="1" applyFont="1" applyFill="1" applyBorder="1" applyAlignment="1">
      <alignment horizontal="center" vertical="center"/>
    </xf>
    <xf numFmtId="3" fontId="88" fillId="0" borderId="12" xfId="0" applyNumberFormat="1" applyFont="1" applyFill="1" applyBorder="1" applyAlignment="1">
      <alignment horizontal="center" vertical="center"/>
    </xf>
    <xf numFmtId="0" fontId="86" fillId="0" borderId="2" xfId="26" applyFont="1" applyBorder="1" applyAlignment="1">
      <alignment horizontal="center" vertical="center"/>
    </xf>
    <xf numFmtId="0" fontId="86" fillId="0" borderId="25" xfId="26" applyFont="1" applyBorder="1" applyAlignment="1">
      <alignment horizontal="center" vertical="center"/>
    </xf>
    <xf numFmtId="3" fontId="86" fillId="0" borderId="12" xfId="26" applyNumberFormat="1" applyFont="1" applyBorder="1" applyAlignment="1">
      <alignment horizontal="center" vertical="center"/>
    </xf>
    <xf numFmtId="0" fontId="86" fillId="0" borderId="27" xfId="26" applyFont="1" applyBorder="1" applyAlignment="1">
      <alignment horizontal="center" vertical="center"/>
    </xf>
    <xf numFmtId="0" fontId="86" fillId="0" borderId="0" xfId="26" applyFont="1" applyBorder="1" applyAlignment="1">
      <alignment horizontal="center" vertical="center"/>
    </xf>
    <xf numFmtId="3" fontId="86" fillId="27" borderId="12" xfId="0" applyNumberFormat="1" applyFont="1" applyFill="1" applyBorder="1" applyAlignment="1">
      <alignment horizontal="center" vertical="center"/>
    </xf>
    <xf numFmtId="0" fontId="86" fillId="32" borderId="12" xfId="0" applyFont="1" applyFill="1" applyBorder="1" applyAlignment="1" applyProtection="1">
      <alignment horizontal="center" vertical="center" shrinkToFit="1"/>
      <protection locked="0"/>
    </xf>
    <xf numFmtId="0" fontId="86" fillId="0" borderId="15" xfId="0" applyFont="1" applyFill="1" applyBorder="1" applyAlignment="1">
      <alignment horizontal="center" vertical="center"/>
    </xf>
    <xf numFmtId="0" fontId="87" fillId="0" borderId="15" xfId="0" applyFont="1" applyBorder="1" applyAlignment="1">
      <alignment horizontal="center" vertical="center"/>
    </xf>
    <xf numFmtId="0" fontId="86" fillId="0" borderId="12" xfId="0" applyNumberFormat="1" applyFont="1" applyFill="1" applyBorder="1" applyAlignment="1" applyProtection="1">
      <alignment horizontal="center" vertical="center"/>
    </xf>
    <xf numFmtId="0" fontId="86" fillId="0" borderId="12" xfId="0" applyFont="1" applyBorder="1" applyAlignment="1">
      <alignment horizontal="center" vertical="center" wrapText="1"/>
    </xf>
    <xf numFmtId="0" fontId="86" fillId="4" borderId="12" xfId="9" applyFont="1" applyFill="1" applyBorder="1" applyAlignment="1" applyProtection="1">
      <alignment horizontal="center" vertical="center" wrapText="1"/>
    </xf>
    <xf numFmtId="49" fontId="86" fillId="0" borderId="12" xfId="26" applyNumberFormat="1" applyFont="1" applyBorder="1" applyAlignment="1" applyProtection="1">
      <alignment horizontal="center" vertical="center"/>
      <protection locked="0"/>
    </xf>
    <xf numFmtId="0" fontId="86" fillId="4" borderId="15" xfId="0" applyFont="1" applyFill="1" applyBorder="1" applyAlignment="1">
      <alignment horizontal="center" vertical="center"/>
    </xf>
    <xf numFmtId="4" fontId="86" fillId="0" borderId="12" xfId="26" applyNumberFormat="1" applyFont="1" applyBorder="1" applyAlignment="1" applyProtection="1">
      <alignment horizontal="center" vertical="center"/>
      <protection locked="0"/>
    </xf>
    <xf numFmtId="0" fontId="86" fillId="30" borderId="12" xfId="0" applyFont="1" applyFill="1" applyBorder="1" applyAlignment="1">
      <alignment horizontal="center" vertical="center"/>
    </xf>
    <xf numFmtId="0" fontId="86" fillId="4" borderId="12" xfId="0" applyFont="1" applyFill="1" applyBorder="1" applyAlignment="1" applyProtection="1">
      <alignment horizontal="center" vertical="center" wrapText="1"/>
      <protection locked="0"/>
    </xf>
    <xf numFmtId="3" fontId="86" fillId="0" borderId="12" xfId="0" applyNumberFormat="1" applyFont="1" applyBorder="1" applyAlignment="1">
      <alignment horizontal="center" vertical="center"/>
    </xf>
    <xf numFmtId="0" fontId="86" fillId="27" borderId="12" xfId="26" applyFont="1" applyFill="1" applyBorder="1" applyAlignment="1">
      <alignment horizontal="center" vertical="center"/>
    </xf>
    <xf numFmtId="0" fontId="86" fillId="27" borderId="15" xfId="26" applyFont="1" applyFill="1" applyBorder="1" applyAlignment="1">
      <alignment horizontal="center" vertical="center"/>
    </xf>
    <xf numFmtId="0" fontId="86" fillId="0" borderId="12" xfId="26" applyNumberFormat="1" applyFont="1" applyFill="1" applyBorder="1" applyAlignment="1" applyProtection="1">
      <alignment horizontal="center" vertical="center"/>
    </xf>
    <xf numFmtId="0" fontId="86" fillId="4" borderId="12" xfId="26" applyFont="1" applyFill="1" applyBorder="1" applyAlignment="1" applyProtection="1">
      <alignment horizontal="center" vertical="center" wrapText="1"/>
      <protection locked="0"/>
    </xf>
    <xf numFmtId="0" fontId="86" fillId="0" borderId="17" xfId="26" applyFont="1" applyBorder="1" applyAlignment="1">
      <alignment horizontal="center" vertical="center"/>
    </xf>
    <xf numFmtId="0" fontId="88" fillId="0" borderId="12" xfId="0" applyFont="1" applyBorder="1" applyAlignment="1">
      <alignment horizontal="center" vertical="center"/>
    </xf>
    <xf numFmtId="0" fontId="87" fillId="33" borderId="12" xfId="0" applyFont="1" applyFill="1" applyBorder="1" applyAlignment="1" applyProtection="1">
      <alignment horizontal="center" vertical="center" shrinkToFit="1"/>
      <protection locked="0"/>
    </xf>
    <xf numFmtId="0" fontId="86" fillId="30" borderId="12" xfId="26" applyFont="1" applyFill="1" applyBorder="1" applyAlignment="1">
      <alignment horizontal="center" vertical="center"/>
    </xf>
    <xf numFmtId="0" fontId="87" fillId="0" borderId="12" xfId="0" applyFont="1" applyBorder="1" applyAlignment="1">
      <alignment horizontal="center" vertical="center" wrapText="1"/>
    </xf>
    <xf numFmtId="0" fontId="86" fillId="0" borderId="16" xfId="26" applyFont="1" applyBorder="1" applyAlignment="1">
      <alignment horizontal="center" vertical="center"/>
    </xf>
    <xf numFmtId="0" fontId="68" fillId="9" borderId="0" xfId="0" applyFont="1" applyFill="1" applyAlignment="1">
      <alignment vertical="center"/>
    </xf>
    <xf numFmtId="0" fontId="68" fillId="12" borderId="0" xfId="0" applyFont="1" applyFill="1" applyAlignment="1">
      <alignment horizontal="center" vertical="center"/>
    </xf>
    <xf numFmtId="0" fontId="67" fillId="28" borderId="20" xfId="0" applyFont="1" applyFill="1" applyBorder="1" applyAlignment="1">
      <alignment horizontal="center" vertical="center" wrapText="1"/>
    </xf>
    <xf numFmtId="0" fontId="67" fillId="28" borderId="10" xfId="0" applyFont="1" applyFill="1" applyBorder="1" applyAlignment="1">
      <alignment horizontal="center" vertical="center" wrapText="1"/>
    </xf>
    <xf numFmtId="0" fontId="67" fillId="12" borderId="10" xfId="0" applyFont="1" applyFill="1" applyBorder="1" applyAlignment="1">
      <alignment horizontal="center" vertical="center" wrapText="1"/>
    </xf>
    <xf numFmtId="0" fontId="67" fillId="9" borderId="10" xfId="0" applyFont="1" applyFill="1" applyBorder="1" applyAlignment="1">
      <alignment horizontal="center" vertical="center" wrapText="1"/>
    </xf>
    <xf numFmtId="0" fontId="67" fillId="28" borderId="27" xfId="0" applyFont="1" applyFill="1" applyBorder="1" applyAlignment="1">
      <alignment horizontal="center" vertical="center" wrapText="1"/>
    </xf>
    <xf numFmtId="0" fontId="68" fillId="0" borderId="9" xfId="34" applyFont="1" applyBorder="1" applyAlignment="1">
      <alignment horizontal="center" vertical="center" wrapText="1"/>
    </xf>
    <xf numFmtId="0" fontId="68" fillId="0" borderId="12" xfId="34" applyFont="1" applyBorder="1" applyAlignment="1">
      <alignment horizontal="center" vertical="center" wrapText="1"/>
    </xf>
    <xf numFmtId="0" fontId="68" fillId="0" borderId="12" xfId="34" applyFont="1" applyFill="1" applyBorder="1" applyAlignment="1">
      <alignment horizontal="center" vertical="center" wrapText="1"/>
    </xf>
    <xf numFmtId="0" fontId="68" fillId="12" borderId="12" xfId="34" quotePrefix="1" applyFont="1" applyFill="1" applyBorder="1" applyAlignment="1">
      <alignment horizontal="center" vertical="center" wrapText="1"/>
    </xf>
    <xf numFmtId="0" fontId="68" fillId="9" borderId="12" xfId="34" quotePrefix="1" applyFont="1" applyFill="1" applyBorder="1" applyAlignment="1">
      <alignment horizontal="center" vertical="center" wrapText="1"/>
    </xf>
    <xf numFmtId="0" fontId="69" fillId="0" borderId="15" xfId="21" applyBorder="1" applyAlignment="1">
      <alignment horizontal="center" vertical="center" wrapText="1"/>
    </xf>
    <xf numFmtId="0" fontId="55" fillId="0" borderId="15" xfId="9" applyBorder="1" applyAlignment="1" applyProtection="1">
      <alignment horizontal="center" vertical="center" wrapText="1"/>
    </xf>
    <xf numFmtId="0" fontId="92" fillId="0" borderId="9" xfId="34" applyFont="1" applyBorder="1" applyAlignment="1">
      <alignment horizontal="center" vertical="center" wrapText="1"/>
    </xf>
    <xf numFmtId="0" fontId="92" fillId="0" borderId="12" xfId="34" applyFont="1" applyBorder="1" applyAlignment="1">
      <alignment horizontal="center" vertical="center" wrapText="1"/>
    </xf>
    <xf numFmtId="0" fontId="92" fillId="0" borderId="12" xfId="34" applyFont="1" applyFill="1" applyBorder="1" applyAlignment="1">
      <alignment horizontal="center" vertical="center" wrapText="1"/>
    </xf>
    <xf numFmtId="0" fontId="92" fillId="9" borderId="12" xfId="34" quotePrefix="1" applyFont="1" applyFill="1" applyBorder="1" applyAlignment="1">
      <alignment horizontal="center" vertical="center" wrapText="1"/>
    </xf>
    <xf numFmtId="0" fontId="68" fillId="12" borderId="12" xfId="34" applyFont="1" applyFill="1" applyBorder="1" applyAlignment="1">
      <alignment horizontal="center" vertical="center" wrapText="1"/>
    </xf>
    <xf numFmtId="0" fontId="68" fillId="9" borderId="12" xfId="34" applyFont="1" applyFill="1" applyBorder="1" applyAlignment="1">
      <alignment horizontal="center" vertical="center" wrapText="1"/>
    </xf>
    <xf numFmtId="0" fontId="69" fillId="0" borderId="15" xfId="21" applyFill="1" applyBorder="1" applyAlignment="1">
      <alignment horizontal="center" vertical="center" wrapText="1"/>
    </xf>
    <xf numFmtId="0" fontId="84" fillId="9" borderId="12" xfId="0" applyFont="1" applyFill="1" applyBorder="1" applyAlignment="1">
      <alignment horizontal="center" vertical="center" wrapText="1"/>
    </xf>
    <xf numFmtId="0" fontId="68" fillId="0" borderId="29" xfId="34" applyFont="1" applyBorder="1" applyAlignment="1">
      <alignment horizontal="center" vertical="center" wrapText="1"/>
    </xf>
    <xf numFmtId="0" fontId="68" fillId="0" borderId="2" xfId="34" applyFont="1" applyBorder="1" applyAlignment="1">
      <alignment horizontal="center" vertical="center" wrapText="1"/>
    </xf>
    <xf numFmtId="0" fontId="68" fillId="0" borderId="2" xfId="34" applyFont="1" applyFill="1" applyBorder="1" applyAlignment="1">
      <alignment horizontal="center" vertical="center" wrapText="1"/>
    </xf>
    <xf numFmtId="0" fontId="68" fillId="12" borderId="2" xfId="34" quotePrefix="1" applyFont="1" applyFill="1" applyBorder="1" applyAlignment="1">
      <alignment horizontal="center" vertical="center" wrapText="1"/>
    </xf>
    <xf numFmtId="0" fontId="68" fillId="9" borderId="2" xfId="34" quotePrefix="1" applyFont="1" applyFill="1" applyBorder="1" applyAlignment="1">
      <alignment horizontal="center" vertical="center" wrapText="1"/>
    </xf>
    <xf numFmtId="0" fontId="69" fillId="0" borderId="25" xfId="21" applyBorder="1" applyAlignment="1">
      <alignment horizontal="center" vertical="center" wrapText="1"/>
    </xf>
    <xf numFmtId="0" fontId="94" fillId="0" borderId="12" xfId="0" applyNumberFormat="1" applyFont="1" applyFill="1" applyBorder="1" applyAlignment="1" applyProtection="1">
      <alignment horizontal="center" vertical="center"/>
    </xf>
    <xf numFmtId="0" fontId="94" fillId="0" borderId="15" xfId="0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86" fillId="0" borderId="9" xfId="26" applyFont="1" applyBorder="1" applyAlignment="1">
      <alignment horizontal="left" vertical="center"/>
    </xf>
    <xf numFmtId="0" fontId="0" fillId="0" borderId="0" xfId="0" applyAlignment="1">
      <alignment horizontal="center"/>
    </xf>
    <xf numFmtId="0" fontId="87" fillId="0" borderId="12" xfId="0" applyFont="1" applyBorder="1" applyAlignment="1">
      <alignment horizontal="center"/>
    </xf>
    <xf numFmtId="3" fontId="87" fillId="0" borderId="12" xfId="0" applyNumberFormat="1" applyFont="1" applyFill="1" applyBorder="1" applyAlignment="1">
      <alignment horizontal="center" vertical="top" shrinkToFit="1"/>
    </xf>
    <xf numFmtId="0" fontId="86" fillId="0" borderId="21" xfId="26" applyFont="1" applyBorder="1" applyAlignment="1">
      <alignment horizontal="center" vertical="center"/>
    </xf>
    <xf numFmtId="0" fontId="86" fillId="0" borderId="10" xfId="0" applyFont="1" applyBorder="1" applyAlignment="1">
      <alignment horizontal="center" vertical="center"/>
    </xf>
    <xf numFmtId="0" fontId="86" fillId="14" borderId="15" xfId="26" applyFont="1" applyFill="1" applyBorder="1" applyAlignment="1">
      <alignment horizontal="center" vertical="center"/>
    </xf>
    <xf numFmtId="0" fontId="86" fillId="0" borderId="15" xfId="0" applyFont="1" applyBorder="1" applyAlignment="1">
      <alignment horizontal="center"/>
    </xf>
    <xf numFmtId="0" fontId="86" fillId="0" borderId="12" xfId="26" applyNumberFormat="1" applyFont="1" applyBorder="1" applyAlignment="1">
      <alignment horizontal="center" vertical="center"/>
    </xf>
    <xf numFmtId="0" fontId="61" fillId="27" borderId="0" xfId="0" applyFont="1" applyFill="1" applyAlignment="1">
      <alignment horizontal="center"/>
    </xf>
    <xf numFmtId="14" fontId="61" fillId="27" borderId="0" xfId="0" applyNumberFormat="1" applyFont="1" applyFill="1" applyAlignment="1">
      <alignment horizontal="center"/>
    </xf>
    <xf numFmtId="0" fontId="86" fillId="4" borderId="10" xfId="0" applyFont="1" applyFill="1" applyBorder="1" applyAlignment="1">
      <alignment horizontal="center" vertical="center"/>
    </xf>
    <xf numFmtId="0" fontId="86" fillId="0" borderId="12" xfId="0" applyFont="1" applyBorder="1" applyAlignment="1">
      <alignment horizontal="center"/>
    </xf>
    <xf numFmtId="4" fontId="86" fillId="0" borderId="10" xfId="0" applyNumberFormat="1" applyFont="1" applyBorder="1" applyAlignment="1">
      <alignment horizontal="center" vertical="center"/>
    </xf>
    <xf numFmtId="0" fontId="86" fillId="0" borderId="25" xfId="26" applyNumberFormat="1" applyFont="1" applyBorder="1" applyAlignment="1">
      <alignment horizontal="center" vertical="center"/>
    </xf>
    <xf numFmtId="0" fontId="88" fillId="4" borderId="15" xfId="26" applyFont="1" applyFill="1" applyBorder="1" applyAlignment="1">
      <alignment horizontal="center" vertical="center"/>
    </xf>
    <xf numFmtId="0" fontId="86" fillId="0" borderId="15" xfId="26" applyNumberFormat="1" applyFont="1" applyFill="1" applyBorder="1" applyAlignment="1">
      <alignment horizontal="center" vertical="center"/>
    </xf>
    <xf numFmtId="0" fontId="86" fillId="27" borderId="15" xfId="0" applyFont="1" applyFill="1" applyBorder="1" applyAlignment="1">
      <alignment horizontal="center" vertical="center"/>
    </xf>
    <xf numFmtId="0" fontId="89" fillId="6" borderId="28" xfId="26" applyFont="1" applyFill="1" applyBorder="1" applyAlignment="1">
      <alignment horizontal="left" vertical="center"/>
    </xf>
    <xf numFmtId="0" fontId="88" fillId="14" borderId="9" xfId="0" applyFont="1" applyFill="1" applyBorder="1" applyAlignment="1">
      <alignment horizontal="left" vertical="center"/>
    </xf>
    <xf numFmtId="0" fontId="86" fillId="0" borderId="0" xfId="26" applyFont="1" applyBorder="1" applyAlignment="1">
      <alignment horizontal="left" vertical="center"/>
    </xf>
    <xf numFmtId="0" fontId="87" fillId="0" borderId="9" xfId="0" applyFont="1" applyBorder="1" applyAlignment="1">
      <alignment horizontal="left" vertical="center"/>
    </xf>
    <xf numFmtId="0" fontId="86" fillId="30" borderId="9" xfId="0" applyFont="1" applyFill="1" applyBorder="1" applyAlignment="1">
      <alignment horizontal="left" vertical="center"/>
    </xf>
    <xf numFmtId="0" fontId="86" fillId="0" borderId="9" xfId="26" applyFont="1" applyFill="1" applyBorder="1" applyAlignment="1">
      <alignment horizontal="left" vertical="center"/>
    </xf>
    <xf numFmtId="0" fontId="86" fillId="0" borderId="29" xfId="26" applyFont="1" applyBorder="1" applyAlignment="1">
      <alignment horizontal="left" vertical="center"/>
    </xf>
    <xf numFmtId="0" fontId="86" fillId="0" borderId="20" xfId="26" applyFont="1" applyBorder="1" applyAlignment="1">
      <alignment horizontal="left" vertical="center"/>
    </xf>
    <xf numFmtId="0" fontId="86" fillId="0" borderId="12" xfId="26" applyFont="1" applyBorder="1" applyAlignment="1">
      <alignment horizontal="left" vertical="center"/>
    </xf>
    <xf numFmtId="0" fontId="86" fillId="0" borderId="0" xfId="26" applyFont="1" applyAlignment="1">
      <alignment horizontal="left" vertical="center"/>
    </xf>
    <xf numFmtId="0" fontId="86" fillId="0" borderId="9" xfId="20" applyFont="1" applyBorder="1" applyAlignment="1">
      <alignment horizontal="left" vertical="center"/>
    </xf>
    <xf numFmtId="0" fontId="88" fillId="14" borderId="0" xfId="0" applyFont="1" applyFill="1" applyBorder="1" applyAlignment="1">
      <alignment horizontal="left" vertical="center"/>
    </xf>
    <xf numFmtId="0" fontId="86" fillId="0" borderId="0" xfId="26" applyFont="1" applyFill="1" applyBorder="1" applyAlignment="1">
      <alignment horizontal="left" vertical="center"/>
    </xf>
    <xf numFmtId="0" fontId="86" fillId="0" borderId="9" xfId="26" applyFont="1" applyBorder="1" applyAlignment="1">
      <alignment horizontal="left" vertical="center" wrapText="1"/>
    </xf>
    <xf numFmtId="0" fontId="86" fillId="32" borderId="9" xfId="0" applyFont="1" applyFill="1" applyBorder="1" applyAlignment="1" applyProtection="1">
      <alignment horizontal="left" vertical="center" shrinkToFit="1"/>
      <protection locked="0"/>
    </xf>
    <xf numFmtId="0" fontId="91" fillId="14" borderId="9" xfId="26" applyFont="1" applyFill="1" applyBorder="1" applyAlignment="1">
      <alignment horizontal="left" vertical="center"/>
    </xf>
    <xf numFmtId="0" fontId="86" fillId="0" borderId="9" xfId="0" applyFont="1" applyBorder="1" applyAlignment="1">
      <alignment horizontal="left" vertical="center" wrapText="1"/>
    </xf>
    <xf numFmtId="0" fontId="86" fillId="0" borderId="9" xfId="0" applyFont="1" applyBorder="1" applyAlignment="1">
      <alignment horizontal="left"/>
    </xf>
    <xf numFmtId="0" fontId="86" fillId="0" borderId="23" xfId="26" applyFont="1" applyBorder="1" applyAlignment="1">
      <alignment horizontal="left" vertical="center"/>
    </xf>
    <xf numFmtId="0" fontId="86" fillId="27" borderId="9" xfId="26" applyFont="1" applyFill="1" applyBorder="1" applyAlignment="1">
      <alignment horizontal="left" vertical="center"/>
    </xf>
    <xf numFmtId="3" fontId="86" fillId="0" borderId="9" xfId="0" applyNumberFormat="1" applyFont="1" applyBorder="1" applyAlignment="1">
      <alignment horizontal="left" vertical="center"/>
    </xf>
    <xf numFmtId="0" fontId="86" fillId="14" borderId="9" xfId="26" applyFont="1" applyFill="1" applyBorder="1" applyAlignment="1">
      <alignment horizontal="left" vertical="center"/>
    </xf>
    <xf numFmtId="0" fontId="86" fillId="0" borderId="0" xfId="20" applyFont="1" applyBorder="1" applyAlignment="1">
      <alignment horizontal="left" vertical="center"/>
    </xf>
    <xf numFmtId="0" fontId="86" fillId="30" borderId="0" xfId="0" applyFont="1" applyFill="1" applyBorder="1" applyAlignment="1">
      <alignment horizontal="left" vertical="center"/>
    </xf>
    <xf numFmtId="0" fontId="86" fillId="0" borderId="0" xfId="0" applyFont="1" applyBorder="1" applyAlignment="1">
      <alignment horizontal="left" vertical="center" wrapText="1"/>
    </xf>
    <xf numFmtId="0" fontId="86" fillId="0" borderId="0" xfId="0" applyFont="1" applyBorder="1" applyAlignment="1">
      <alignment horizontal="left"/>
    </xf>
    <xf numFmtId="0" fontId="91" fillId="14" borderId="0" xfId="26" applyFont="1" applyFill="1" applyBorder="1" applyAlignment="1">
      <alignment horizontal="left" vertical="center"/>
    </xf>
    <xf numFmtId="0" fontId="86" fillId="0" borderId="0" xfId="0" applyFont="1" applyBorder="1" applyAlignment="1">
      <alignment horizontal="left" vertical="center"/>
    </xf>
    <xf numFmtId="0" fontId="90" fillId="0" borderId="0" xfId="0" applyFont="1" applyBorder="1" applyAlignment="1">
      <alignment horizontal="left" vertical="center"/>
    </xf>
    <xf numFmtId="0" fontId="86" fillId="4" borderId="9" xfId="26" applyFont="1" applyFill="1" applyBorder="1" applyAlignment="1">
      <alignment horizontal="left" vertical="center"/>
    </xf>
    <xf numFmtId="0" fontId="86" fillId="0" borderId="22" xfId="26" applyFont="1" applyBorder="1" applyAlignment="1">
      <alignment horizontal="left" vertical="center"/>
    </xf>
    <xf numFmtId="0" fontId="87" fillId="0" borderId="0" xfId="0" applyFont="1" applyBorder="1" applyAlignment="1">
      <alignment horizontal="left" vertical="center"/>
    </xf>
    <xf numFmtId="20" fontId="88" fillId="14" borderId="0" xfId="0" applyNumberFormat="1" applyFont="1" applyFill="1" applyBorder="1" applyAlignment="1">
      <alignment horizontal="left" vertical="center"/>
    </xf>
    <xf numFmtId="0" fontId="88" fillId="4" borderId="9" xfId="0" applyFont="1" applyFill="1" applyBorder="1" applyAlignment="1">
      <alignment horizontal="left" vertical="center"/>
    </xf>
    <xf numFmtId="0" fontId="86" fillId="4" borderId="0" xfId="0" applyFont="1" applyFill="1" applyAlignment="1">
      <alignment horizontal="center"/>
    </xf>
    <xf numFmtId="0" fontId="93" fillId="27" borderId="12" xfId="26" applyFont="1" applyFill="1" applyBorder="1" applyAlignment="1">
      <alignment horizontal="center" vertical="center"/>
    </xf>
    <xf numFmtId="0" fontId="93" fillId="27" borderId="15" xfId="26" applyFont="1" applyFill="1" applyBorder="1" applyAlignment="1">
      <alignment horizontal="center" vertical="center"/>
    </xf>
    <xf numFmtId="0" fontId="86" fillId="4" borderId="20" xfId="26" applyFont="1" applyFill="1" applyBorder="1" applyAlignment="1">
      <alignment horizontal="center" vertical="center"/>
    </xf>
    <xf numFmtId="0" fontId="86" fillId="4" borderId="0" xfId="26" applyFont="1" applyFill="1" applyBorder="1" applyAlignment="1" applyProtection="1">
      <alignment horizontal="center" vertical="center"/>
      <protection locked="0"/>
    </xf>
    <xf numFmtId="0" fontId="86" fillId="4" borderId="23" xfId="26" applyFont="1" applyFill="1" applyBorder="1" applyAlignment="1">
      <alignment horizontal="center" vertical="center"/>
    </xf>
    <xf numFmtId="0" fontId="86" fillId="0" borderId="21" xfId="0" applyFont="1" applyBorder="1" applyAlignment="1">
      <alignment horizontal="center" vertical="center"/>
    </xf>
    <xf numFmtId="0" fontId="86" fillId="30" borderId="21" xfId="26" applyFont="1" applyFill="1" applyBorder="1" applyAlignment="1">
      <alignment horizontal="center" vertical="center"/>
    </xf>
    <xf numFmtId="0" fontId="86" fillId="0" borderId="12" xfId="26" applyFont="1" applyBorder="1" applyAlignment="1">
      <alignment horizontal="center" vertical="center"/>
    </xf>
    <xf numFmtId="0" fontId="86" fillId="0" borderId="27" xfId="0" applyFont="1" applyBorder="1" applyAlignment="1">
      <alignment horizontal="center" vertical="center"/>
    </xf>
    <xf numFmtId="0" fontId="86" fillId="0" borderId="9" xfId="0" applyFont="1" applyBorder="1" applyAlignment="1">
      <alignment horizontal="left" vertical="center"/>
    </xf>
    <xf numFmtId="0" fontId="87" fillId="0" borderId="10" xfId="0" applyFont="1" applyBorder="1" applyAlignment="1">
      <alignment horizontal="center" vertical="center"/>
    </xf>
    <xf numFmtId="0" fontId="86" fillId="4" borderId="2" xfId="0" applyFont="1" applyFill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107" fillId="0" borderId="12" xfId="0" applyFont="1" applyBorder="1" applyAlignment="1">
      <alignment vertical="center"/>
    </xf>
    <xf numFmtId="0" fontId="86" fillId="0" borderId="12" xfId="0" applyFont="1" applyFill="1" applyBorder="1" applyAlignment="1">
      <alignment horizontal="center"/>
    </xf>
    <xf numFmtId="0" fontId="86" fillId="0" borderId="12" xfId="26" applyFont="1" applyBorder="1" applyAlignment="1">
      <alignment horizontal="center" vertical="center"/>
    </xf>
    <xf numFmtId="0" fontId="86" fillId="4" borderId="15" xfId="26" applyFont="1" applyFill="1" applyBorder="1" applyAlignment="1">
      <alignment horizontal="center" vertical="center"/>
    </xf>
    <xf numFmtId="0" fontId="86" fillId="0" borderId="27" xfId="26" applyNumberFormat="1" applyFont="1" applyBorder="1" applyAlignment="1">
      <alignment horizontal="center" vertical="center"/>
    </xf>
    <xf numFmtId="0" fontId="86" fillId="0" borderId="0" xfId="0" applyFont="1" applyBorder="1" applyAlignment="1">
      <alignment horizontal="center" vertical="center"/>
    </xf>
    <xf numFmtId="0" fontId="86" fillId="0" borderId="12" xfId="0" applyFont="1" applyBorder="1" applyAlignment="1">
      <alignment horizontal="left" vertical="center" wrapText="1"/>
    </xf>
    <xf numFmtId="0" fontId="86" fillId="4" borderId="12" xfId="20" applyFont="1" applyFill="1" applyBorder="1" applyAlignment="1">
      <alignment horizontal="center" vertical="center"/>
    </xf>
    <xf numFmtId="0" fontId="86" fillId="4" borderId="25" xfId="26" applyFont="1" applyFill="1" applyBorder="1" applyAlignment="1">
      <alignment horizontal="center" vertical="center"/>
    </xf>
    <xf numFmtId="0" fontId="86" fillId="14" borderId="2" xfId="26" applyFont="1" applyFill="1" applyBorder="1" applyAlignment="1">
      <alignment horizontal="center" vertical="center"/>
    </xf>
    <xf numFmtId="0" fontId="86" fillId="14" borderId="25" xfId="26" applyFont="1" applyFill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90" fillId="27" borderId="9" xfId="0" applyFont="1" applyFill="1" applyBorder="1" applyAlignment="1">
      <alignment horizontal="left" vertical="center" wrapText="1"/>
    </xf>
    <xf numFmtId="0" fontId="86" fillId="0" borderId="15" xfId="26" applyFont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4" fontId="86" fillId="0" borderId="12" xfId="0" applyNumberFormat="1" applyFont="1" applyBorder="1" applyAlignment="1">
      <alignment horizontal="center" vertical="center"/>
    </xf>
    <xf numFmtId="0" fontId="86" fillId="4" borderId="10" xfId="0" applyFont="1" applyFill="1" applyBorder="1" applyAlignment="1" applyProtection="1">
      <alignment horizontal="center" vertical="center" shrinkToFit="1"/>
      <protection locked="0"/>
    </xf>
    <xf numFmtId="0" fontId="86" fillId="0" borderId="12" xfId="26" applyFont="1" applyBorder="1" applyAlignment="1">
      <alignment horizontal="center" vertical="center"/>
    </xf>
    <xf numFmtId="0" fontId="86" fillId="4" borderId="12" xfId="20" applyFont="1" applyFill="1" applyBorder="1" applyAlignment="1">
      <alignment horizontal="center" vertical="center"/>
    </xf>
    <xf numFmtId="0" fontId="86" fillId="27" borderId="12" xfId="0" applyFont="1" applyFill="1" applyBorder="1" applyAlignment="1" applyProtection="1">
      <alignment horizontal="center" vertical="center" shrinkToFit="1"/>
      <protection locked="0"/>
    </xf>
    <xf numFmtId="0" fontId="86" fillId="4" borderId="15" xfId="26" applyFont="1" applyFill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86" fillId="0" borderId="9" xfId="26" applyFont="1" applyBorder="1" applyAlignment="1">
      <alignment horizontal="center" vertical="center"/>
    </xf>
    <xf numFmtId="0" fontId="86" fillId="4" borderId="9" xfId="26" applyFont="1" applyFill="1" applyBorder="1" applyAlignment="1">
      <alignment horizontal="center" vertical="center"/>
    </xf>
    <xf numFmtId="0" fontId="86" fillId="0" borderId="21" xfId="0" applyFont="1" applyBorder="1" applyAlignment="1">
      <alignment horizontal="center"/>
    </xf>
    <xf numFmtId="3" fontId="86" fillId="0" borderId="0" xfId="26" applyNumberFormat="1" applyFont="1" applyBorder="1" applyAlignment="1">
      <alignment horizontal="center" vertical="center"/>
    </xf>
    <xf numFmtId="0" fontId="86" fillId="0" borderId="12" xfId="26" applyFont="1" applyBorder="1" applyAlignment="1">
      <alignment horizontal="center" vertical="center"/>
    </xf>
    <xf numFmtId="0" fontId="86" fillId="4" borderId="2" xfId="20" applyFont="1" applyFill="1" applyBorder="1" applyAlignment="1">
      <alignment horizontal="center" vertical="center"/>
    </xf>
    <xf numFmtId="0" fontId="87" fillId="0" borderId="2" xfId="0" applyFont="1" applyBorder="1" applyAlignment="1">
      <alignment horizontal="center" vertical="center"/>
    </xf>
    <xf numFmtId="0" fontId="86" fillId="4" borderId="27" xfId="26" applyFont="1" applyFill="1" applyBorder="1" applyAlignment="1">
      <alignment horizontal="center" vertical="center"/>
    </xf>
    <xf numFmtId="0" fontId="86" fillId="4" borderId="25" xfId="0" applyFont="1" applyFill="1" applyBorder="1" applyAlignment="1">
      <alignment horizontal="center" vertical="center"/>
    </xf>
    <xf numFmtId="0" fontId="86" fillId="4" borderId="15" xfId="0" applyFont="1" applyFill="1" applyBorder="1" applyAlignment="1" applyProtection="1">
      <alignment horizontal="center" vertical="center" shrinkToFit="1"/>
      <protection locked="0"/>
    </xf>
    <xf numFmtId="0" fontId="88" fillId="14" borderId="12" xfId="0" applyFont="1" applyFill="1" applyBorder="1" applyAlignment="1">
      <alignment horizontal="left" vertical="center"/>
    </xf>
    <xf numFmtId="0" fontId="86" fillId="14" borderId="0" xfId="26" applyFont="1" applyFill="1" applyBorder="1" applyAlignment="1">
      <alignment horizontal="left" vertical="center"/>
    </xf>
    <xf numFmtId="0" fontId="86" fillId="0" borderId="29" xfId="20" applyFont="1" applyBorder="1" applyAlignment="1">
      <alignment horizontal="left" vertical="center"/>
    </xf>
    <xf numFmtId="0" fontId="86" fillId="0" borderId="12" xfId="20" applyFont="1" applyBorder="1" applyAlignment="1">
      <alignment horizontal="left" vertical="center"/>
    </xf>
    <xf numFmtId="0" fontId="86" fillId="4" borderId="9" xfId="0" applyFont="1" applyFill="1" applyBorder="1" applyAlignment="1">
      <alignment horizontal="left" vertical="center" wrapText="1"/>
    </xf>
    <xf numFmtId="0" fontId="86" fillId="0" borderId="15" xfId="26" applyFont="1" applyBorder="1" applyAlignment="1">
      <alignment horizontal="center" vertical="center"/>
    </xf>
    <xf numFmtId="0" fontId="86" fillId="0" borderId="12" xfId="26" applyFont="1" applyFill="1" applyBorder="1" applyAlignment="1">
      <alignment horizontal="left" vertical="center"/>
    </xf>
    <xf numFmtId="0" fontId="86" fillId="4" borderId="12" xfId="20" applyFont="1" applyFill="1" applyBorder="1" applyAlignment="1">
      <alignment horizontal="left" vertical="center"/>
    </xf>
    <xf numFmtId="0" fontId="86" fillId="27" borderId="12" xfId="26" applyFont="1" applyFill="1" applyBorder="1" applyAlignment="1">
      <alignment horizontal="left" vertical="center"/>
    </xf>
    <xf numFmtId="0" fontId="86" fillId="4" borderId="12" xfId="26" applyFont="1" applyFill="1" applyBorder="1" applyAlignment="1">
      <alignment horizontal="left" vertical="center"/>
    </xf>
    <xf numFmtId="0" fontId="86" fillId="0" borderId="12" xfId="0" applyFont="1" applyBorder="1" applyAlignment="1">
      <alignment horizontal="left" vertical="center"/>
    </xf>
    <xf numFmtId="0" fontId="93" fillId="27" borderId="12" xfId="26" applyFont="1" applyFill="1" applyBorder="1" applyAlignment="1">
      <alignment horizontal="left" vertical="center"/>
    </xf>
    <xf numFmtId="0" fontId="86" fillId="0" borderId="10" xfId="26" applyFont="1" applyBorder="1" applyAlignment="1">
      <alignment horizontal="left" vertical="center"/>
    </xf>
    <xf numFmtId="0" fontId="87" fillId="0" borderId="12" xfId="0" applyFont="1" applyBorder="1" applyAlignment="1">
      <alignment horizontal="left" vertical="center"/>
    </xf>
    <xf numFmtId="0" fontId="86" fillId="0" borderId="2" xfId="26" applyFont="1" applyBorder="1" applyAlignment="1">
      <alignment horizontal="left" vertical="center"/>
    </xf>
    <xf numFmtId="0" fontId="86" fillId="4" borderId="0" xfId="20" applyFont="1" applyFill="1" applyBorder="1" applyAlignment="1">
      <alignment horizontal="left" vertical="center"/>
    </xf>
    <xf numFmtId="0" fontId="86" fillId="4" borderId="12" xfId="0" applyFont="1" applyFill="1" applyBorder="1" applyAlignment="1" applyProtection="1">
      <alignment horizontal="left" vertical="center" shrinkToFit="1"/>
      <protection locked="0"/>
    </xf>
    <xf numFmtId="0" fontId="86" fillId="14" borderId="12" xfId="26" applyFont="1" applyFill="1" applyBorder="1" applyAlignment="1">
      <alignment vertical="center"/>
    </xf>
    <xf numFmtId="0" fontId="93" fillId="27" borderId="12" xfId="26" applyFont="1" applyFill="1" applyBorder="1" applyAlignment="1">
      <alignment vertical="center"/>
    </xf>
    <xf numFmtId="0" fontId="86" fillId="0" borderId="12" xfId="26" applyFont="1" applyBorder="1" applyAlignment="1">
      <alignment vertical="center"/>
    </xf>
    <xf numFmtId="0" fontId="86" fillId="27" borderId="12" xfId="26" applyFont="1" applyFill="1" applyBorder="1" applyAlignment="1">
      <alignment vertical="center"/>
    </xf>
    <xf numFmtId="0" fontId="86" fillId="4" borderId="12" xfId="26" applyFont="1" applyFill="1" applyBorder="1" applyAlignment="1">
      <alignment vertical="center"/>
    </xf>
    <xf numFmtId="0" fontId="86" fillId="0" borderId="10" xfId="26" applyFont="1" applyBorder="1" applyAlignment="1">
      <alignment vertical="center"/>
    </xf>
    <xf numFmtId="0" fontId="86" fillId="30" borderId="12" xfId="0" applyFont="1" applyFill="1" applyBorder="1" applyAlignment="1">
      <alignment vertical="center"/>
    </xf>
    <xf numFmtId="0" fontId="86" fillId="4" borderId="12" xfId="0" applyFont="1" applyFill="1" applyBorder="1" applyAlignment="1" applyProtection="1">
      <alignment vertical="center" shrinkToFit="1"/>
      <protection locked="0"/>
    </xf>
    <xf numFmtId="0" fontId="86" fillId="0" borderId="12" xfId="26" applyFont="1" applyFill="1" applyBorder="1" applyAlignment="1">
      <alignment vertical="center"/>
    </xf>
    <xf numFmtId="0" fontId="86" fillId="0" borderId="12" xfId="0" applyFont="1" applyBorder="1" applyAlignment="1">
      <alignment vertical="center"/>
    </xf>
    <xf numFmtId="0" fontId="86" fillId="0" borderId="12" xfId="0" applyFont="1" applyFill="1" applyBorder="1" applyAlignment="1">
      <alignment vertical="center"/>
    </xf>
    <xf numFmtId="0" fontId="86" fillId="0" borderId="12" xfId="0" applyFont="1" applyFill="1" applyBorder="1" applyAlignment="1" applyProtection="1">
      <alignment vertical="center" shrinkToFit="1"/>
      <protection locked="0"/>
    </xf>
    <xf numFmtId="49" fontId="86" fillId="0" borderId="12" xfId="26" applyNumberFormat="1" applyFont="1" applyBorder="1" applyAlignment="1" applyProtection="1">
      <alignment vertical="center"/>
      <protection locked="0"/>
    </xf>
    <xf numFmtId="0" fontId="86" fillId="0" borderId="12" xfId="26" applyFont="1" applyBorder="1" applyAlignment="1">
      <alignment vertical="center" wrapText="1"/>
    </xf>
    <xf numFmtId="0" fontId="93" fillId="27" borderId="12" xfId="0" applyFont="1" applyFill="1" applyBorder="1" applyAlignment="1">
      <alignment vertical="center"/>
    </xf>
    <xf numFmtId="0" fontId="86" fillId="4" borderId="12" xfId="20" applyFont="1" applyFill="1" applyBorder="1" applyAlignment="1">
      <alignment vertical="center"/>
    </xf>
    <xf numFmtId="0" fontId="86" fillId="27" borderId="12" xfId="0" applyFont="1" applyFill="1" applyBorder="1" applyAlignment="1">
      <alignment vertical="center"/>
    </xf>
    <xf numFmtId="0" fontId="88" fillId="0" borderId="12" xfId="26" applyFont="1" applyFill="1" applyBorder="1" applyAlignment="1">
      <alignment vertical="center" wrapText="1"/>
    </xf>
    <xf numFmtId="0" fontId="88" fillId="0" borderId="12" xfId="0" applyFont="1" applyBorder="1" applyAlignment="1">
      <alignment vertical="center"/>
    </xf>
    <xf numFmtId="0" fontId="86" fillId="4" borderId="12" xfId="0" applyFont="1" applyFill="1" applyBorder="1" applyAlignment="1" applyProtection="1">
      <alignment vertical="center" wrapText="1" shrinkToFit="1"/>
      <protection locked="0"/>
    </xf>
    <xf numFmtId="0" fontId="86" fillId="4" borderId="12" xfId="0" quotePrefix="1" applyFont="1" applyFill="1" applyBorder="1" applyAlignment="1" applyProtection="1">
      <alignment vertical="center" shrinkToFit="1"/>
      <protection locked="0"/>
    </xf>
    <xf numFmtId="0" fontId="86" fillId="0" borderId="15" xfId="26" applyFont="1" applyBorder="1" applyAlignment="1">
      <alignment vertical="center"/>
    </xf>
    <xf numFmtId="0" fontId="86" fillId="4" borderId="12" xfId="0" applyFont="1" applyFill="1" applyBorder="1" applyAlignment="1">
      <alignment vertical="center"/>
    </xf>
    <xf numFmtId="0" fontId="86" fillId="0" borderId="0" xfId="26" applyFont="1" applyBorder="1" applyAlignment="1">
      <alignment vertical="center"/>
    </xf>
    <xf numFmtId="0" fontId="86" fillId="4" borderId="12" xfId="26" applyFont="1" applyFill="1" applyBorder="1" applyAlignment="1" applyProtection="1">
      <alignment vertical="center" wrapText="1"/>
      <protection locked="0"/>
    </xf>
    <xf numFmtId="0" fontId="86" fillId="0" borderId="2" xfId="26" applyFont="1" applyBorder="1" applyAlignment="1">
      <alignment vertical="center"/>
    </xf>
    <xf numFmtId="0" fontId="86" fillId="4" borderId="12" xfId="1449" applyFont="1" applyFill="1" applyBorder="1" applyAlignment="1" applyProtection="1">
      <alignment vertical="center" shrinkToFit="1"/>
      <protection locked="0"/>
    </xf>
    <xf numFmtId="0" fontId="86" fillId="0" borderId="12" xfId="0" applyFont="1" applyBorder="1" applyAlignment="1">
      <alignment vertical="center" wrapText="1"/>
    </xf>
    <xf numFmtId="0" fontId="86" fillId="0" borderId="15" xfId="26" applyFont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86" fillId="4" borderId="12" xfId="26" applyFont="1" applyFill="1" applyBorder="1" applyAlignment="1">
      <alignment horizontal="center" vertical="center" wrapText="1"/>
    </xf>
    <xf numFmtId="0" fontId="86" fillId="0" borderId="15" xfId="26" applyFont="1" applyBorder="1" applyAlignment="1">
      <alignment horizontal="center" vertical="center"/>
    </xf>
    <xf numFmtId="0" fontId="63" fillId="4" borderId="12" xfId="1533" applyFont="1" applyFill="1" applyBorder="1" applyAlignment="1" applyProtection="1">
      <alignment horizontal="center" vertical="center" shrinkToFit="1"/>
      <protection locked="0"/>
    </xf>
    <xf numFmtId="0" fontId="86" fillId="26" borderId="24" xfId="26" applyFont="1" applyFill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87" fillId="0" borderId="0" xfId="0" applyFont="1"/>
    <xf numFmtId="0" fontId="86" fillId="0" borderId="15" xfId="26" applyFont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86" fillId="27" borderId="0" xfId="26" applyFont="1" applyFill="1" applyBorder="1" applyAlignment="1">
      <alignment horizontal="left" vertical="center"/>
    </xf>
    <xf numFmtId="3" fontId="86" fillId="27" borderId="12" xfId="26" applyNumberFormat="1" applyFont="1" applyFill="1" applyBorder="1" applyAlignment="1">
      <alignment horizontal="center" vertical="center"/>
    </xf>
    <xf numFmtId="0" fontId="86" fillId="0" borderId="15" xfId="26" applyFont="1" applyBorder="1" applyAlignment="1">
      <alignment horizontal="center" vertical="center"/>
    </xf>
    <xf numFmtId="0" fontId="86" fillId="27" borderId="0" xfId="0" applyFont="1" applyFill="1" applyAlignment="1">
      <alignment horizontal="center"/>
    </xf>
    <xf numFmtId="0" fontId="86" fillId="12" borderId="10" xfId="0" applyFont="1" applyFill="1" applyBorder="1" applyAlignment="1">
      <alignment horizontal="center" vertical="center"/>
    </xf>
    <xf numFmtId="0" fontId="86" fillId="12" borderId="12" xfId="0" applyFont="1" applyFill="1" applyBorder="1" applyAlignment="1">
      <alignment horizontal="center" vertical="center"/>
    </xf>
    <xf numFmtId="0" fontId="86" fillId="12" borderId="12" xfId="26" applyFont="1" applyFill="1" applyBorder="1" applyAlignment="1">
      <alignment horizontal="center" vertical="center"/>
    </xf>
    <xf numFmtId="0" fontId="86" fillId="12" borderId="15" xfId="0" applyFont="1" applyFill="1" applyBorder="1" applyAlignment="1">
      <alignment horizontal="center" vertical="center"/>
    </xf>
    <xf numFmtId="0" fontId="86" fillId="12" borderId="9" xfId="26" applyFont="1" applyFill="1" applyBorder="1" applyAlignment="1">
      <alignment horizontal="left" vertical="center"/>
    </xf>
    <xf numFmtId="0" fontId="86" fillId="12" borderId="0" xfId="0" applyFont="1" applyFill="1" applyAlignment="1">
      <alignment horizontal="center"/>
    </xf>
    <xf numFmtId="0" fontId="86" fillId="12" borderId="12" xfId="0" applyFont="1" applyFill="1" applyBorder="1" applyAlignment="1">
      <alignment horizontal="center"/>
    </xf>
    <xf numFmtId="0" fontId="86" fillId="12" borderId="9" xfId="0" applyFont="1" applyFill="1" applyBorder="1" applyAlignment="1">
      <alignment horizontal="center" vertical="center"/>
    </xf>
    <xf numFmtId="0" fontId="88" fillId="12" borderId="9" xfId="0" applyFont="1" applyFill="1" applyBorder="1" applyAlignment="1">
      <alignment horizontal="left" vertical="center"/>
    </xf>
    <xf numFmtId="0" fontId="87" fillId="12" borderId="12" xfId="0" applyFont="1" applyFill="1" applyBorder="1" applyAlignment="1">
      <alignment horizontal="center"/>
    </xf>
    <xf numFmtId="0" fontId="86" fillId="12" borderId="15" xfId="26" applyFont="1" applyFill="1" applyBorder="1" applyAlignment="1">
      <alignment horizontal="center" vertical="center"/>
    </xf>
    <xf numFmtId="0" fontId="86" fillId="12" borderId="12" xfId="26" applyFont="1" applyFill="1" applyBorder="1" applyAlignment="1">
      <alignment horizontal="left" vertical="center"/>
    </xf>
    <xf numFmtId="14" fontId="86" fillId="12" borderId="12" xfId="0" applyNumberFormat="1" applyFont="1" applyFill="1" applyBorder="1" applyAlignment="1" applyProtection="1">
      <alignment horizontal="center" vertical="center" shrinkToFit="1"/>
      <protection locked="0"/>
    </xf>
    <xf numFmtId="0" fontId="86" fillId="12" borderId="12" xfId="0" applyFont="1" applyFill="1" applyBorder="1" applyAlignment="1" applyProtection="1">
      <alignment horizontal="center" vertical="center" shrinkToFit="1"/>
      <protection locked="0"/>
    </xf>
    <xf numFmtId="0" fontId="86" fillId="12" borderId="12" xfId="26" applyFont="1" applyFill="1" applyBorder="1" applyAlignment="1">
      <alignment vertical="center"/>
    </xf>
    <xf numFmtId="0" fontId="86" fillId="12" borderId="12" xfId="20" applyFont="1" applyFill="1" applyBorder="1" applyAlignment="1">
      <alignment horizontal="center" vertical="center"/>
    </xf>
    <xf numFmtId="0" fontId="86" fillId="12" borderId="15" xfId="26" applyNumberFormat="1" applyFont="1" applyFill="1" applyBorder="1" applyAlignment="1">
      <alignment horizontal="center" vertical="center"/>
    </xf>
    <xf numFmtId="3" fontId="86" fillId="12" borderId="12" xfId="26" applyNumberFormat="1" applyFont="1" applyFill="1" applyBorder="1" applyAlignment="1">
      <alignment horizontal="center" vertical="center"/>
    </xf>
    <xf numFmtId="0" fontId="86" fillId="12" borderId="12" xfId="20" applyFont="1" applyFill="1" applyBorder="1" applyAlignment="1">
      <alignment horizontal="left" vertical="center"/>
    </xf>
    <xf numFmtId="0" fontId="86" fillId="0" borderId="15" xfId="26" applyFont="1" applyBorder="1" applyAlignment="1">
      <alignment horizontal="center" vertical="center"/>
    </xf>
    <xf numFmtId="0" fontId="86" fillId="0" borderId="9" xfId="26" applyFont="1" applyBorder="1" applyAlignment="1">
      <alignment horizontal="center" vertical="center"/>
    </xf>
    <xf numFmtId="0" fontId="86" fillId="4" borderId="15" xfId="20" applyFont="1" applyFill="1" applyBorder="1" applyAlignment="1">
      <alignment horizontal="left" vertical="center"/>
    </xf>
    <xf numFmtId="0" fontId="70" fillId="26" borderId="0" xfId="34" applyFont="1" applyFill="1" applyAlignment="1">
      <alignment horizontal="center" vertical="center"/>
    </xf>
    <xf numFmtId="0" fontId="66" fillId="29" borderId="0" xfId="34" applyFont="1" applyFill="1" applyAlignment="1">
      <alignment horizontal="center" vertical="center"/>
    </xf>
    <xf numFmtId="0" fontId="70" fillId="28" borderId="0" xfId="34" applyFont="1" applyFill="1" applyAlignment="1">
      <alignment horizontal="center" vertical="center"/>
    </xf>
    <xf numFmtId="0" fontId="85" fillId="23" borderId="32" xfId="34" applyNumberFormat="1" applyFont="1" applyFill="1" applyBorder="1" applyAlignment="1">
      <alignment horizontal="center" vertical="center"/>
    </xf>
    <xf numFmtId="0" fontId="85" fillId="23" borderId="33" xfId="34" applyNumberFormat="1" applyFont="1" applyFill="1" applyBorder="1" applyAlignment="1">
      <alignment horizontal="center" vertical="center"/>
    </xf>
    <xf numFmtId="0" fontId="85" fillId="23" borderId="34" xfId="34" applyNumberFormat="1" applyFont="1" applyFill="1" applyBorder="1" applyAlignment="1">
      <alignment horizontal="center" vertical="center"/>
    </xf>
    <xf numFmtId="0" fontId="85" fillId="23" borderId="35" xfId="34" applyNumberFormat="1" applyFont="1" applyFill="1" applyBorder="1" applyAlignment="1">
      <alignment horizontal="center" vertical="center"/>
    </xf>
    <xf numFmtId="0" fontId="85" fillId="23" borderId="30" xfId="34" applyNumberFormat="1" applyFont="1" applyFill="1" applyBorder="1" applyAlignment="1">
      <alignment horizontal="center" vertical="center"/>
    </xf>
    <xf numFmtId="0" fontId="85" fillId="23" borderId="36" xfId="34" applyNumberFormat="1" applyFont="1" applyFill="1" applyBorder="1" applyAlignment="1">
      <alignment horizontal="center" vertical="center"/>
    </xf>
    <xf numFmtId="0" fontId="0" fillId="66" borderId="0" xfId="0" applyFill="1"/>
    <xf numFmtId="0" fontId="0" fillId="66" borderId="12" xfId="0" applyFill="1" applyBorder="1"/>
    <xf numFmtId="0" fontId="0" fillId="66" borderId="12" xfId="0" applyFill="1" applyBorder="1" applyAlignment="1">
      <alignment horizontal="center"/>
    </xf>
    <xf numFmtId="0" fontId="0" fillId="23" borderId="12" xfId="0" applyFill="1" applyBorder="1"/>
    <xf numFmtId="0" fontId="0" fillId="23" borderId="12" xfId="0" applyFill="1" applyBorder="1" applyAlignment="1"/>
    <xf numFmtId="0" fontId="86" fillId="26" borderId="12" xfId="26" applyFont="1" applyFill="1" applyBorder="1" applyAlignment="1">
      <alignment vertical="center"/>
    </xf>
    <xf numFmtId="0" fontId="88" fillId="14" borderId="12" xfId="0" applyFont="1" applyFill="1" applyBorder="1" applyAlignment="1">
      <alignment vertical="center"/>
    </xf>
    <xf numFmtId="0" fontId="88" fillId="12" borderId="12" xfId="0" applyFont="1" applyFill="1" applyBorder="1" applyAlignment="1">
      <alignment vertical="center"/>
    </xf>
    <xf numFmtId="0" fontId="86" fillId="0" borderId="12" xfId="0" applyFont="1" applyBorder="1" applyAlignment="1"/>
    <xf numFmtId="0" fontId="86" fillId="14" borderId="0" xfId="26" applyFont="1" applyFill="1" applyBorder="1" applyAlignment="1">
      <alignment vertical="center"/>
    </xf>
    <xf numFmtId="0" fontId="86" fillId="14" borderId="12" xfId="0" applyFont="1" applyFill="1" applyBorder="1" applyAlignment="1">
      <alignment vertical="center"/>
    </xf>
    <xf numFmtId="0" fontId="86" fillId="14" borderId="10" xfId="26" applyFont="1" applyFill="1" applyBorder="1" applyAlignment="1">
      <alignment vertical="center"/>
    </xf>
    <xf numFmtId="0" fontId="88" fillId="14" borderId="10" xfId="0" applyFont="1" applyFill="1" applyBorder="1" applyAlignment="1">
      <alignment vertical="center"/>
    </xf>
  </cellXfs>
  <cellStyles count="1534">
    <cellStyle name="20% - Énfasis1 2" xfId="1467" xr:uid="{00000000-0005-0000-0000-000001000000}"/>
    <cellStyle name="20% - Énfasis2 2" xfId="1468" xr:uid="{00000000-0005-0000-0000-000002000000}"/>
    <cellStyle name="20% - Énfasis3 2" xfId="1469" xr:uid="{00000000-0005-0000-0000-000003000000}"/>
    <cellStyle name="20% - Énfasis4 2" xfId="1470" xr:uid="{00000000-0005-0000-0000-000004000000}"/>
    <cellStyle name="20% - Énfasis5 2" xfId="1471" xr:uid="{00000000-0005-0000-0000-000006000000}"/>
    <cellStyle name="20% - Énfasis6 2" xfId="1472" xr:uid="{00000000-0005-0000-0000-000007000000}"/>
    <cellStyle name="40% - Énfasis1 2" xfId="1473" xr:uid="{00000000-0005-0000-0000-000008000000}"/>
    <cellStyle name="40% - Énfasis2 2" xfId="1474" xr:uid="{00000000-0005-0000-0000-000009000000}"/>
    <cellStyle name="40% - Énfasis3 2" xfId="1475" xr:uid="{00000000-0005-0000-0000-00000A000000}"/>
    <cellStyle name="40% - Énfasis4 2" xfId="1476" xr:uid="{00000000-0005-0000-0000-00000B000000}"/>
    <cellStyle name="40% - Énfasis5 2" xfId="1477" xr:uid="{00000000-0005-0000-0000-00000C000000}"/>
    <cellStyle name="40% - Énfasis6 2" xfId="1478" xr:uid="{00000000-0005-0000-0000-00000E000000}"/>
    <cellStyle name="60% - Énfasis1 2" xfId="1479" xr:uid="{00000000-0005-0000-0000-00000F000000}"/>
    <cellStyle name="60% - Énfasis2 2" xfId="1480" xr:uid="{00000000-0005-0000-0000-000010000000}"/>
    <cellStyle name="60% - Énfasis3 2" xfId="1481" xr:uid="{00000000-0005-0000-0000-000011000000}"/>
    <cellStyle name="60% - Énfasis4 2" xfId="1482" xr:uid="{00000000-0005-0000-0000-000012000000}"/>
    <cellStyle name="60% - Énfasis5 2" xfId="1483" xr:uid="{00000000-0005-0000-0000-000013000000}"/>
    <cellStyle name="60% - Énfasis6 2" xfId="1484" xr:uid="{00000000-0005-0000-0000-000014000000}"/>
    <cellStyle name="Accent4 - 20%" xfId="3" xr:uid="{00000000-0005-0000-0000-000015000000}"/>
    <cellStyle name="Buena" xfId="1485" xr:uid="{00000000-0005-0000-0000-000016000000}"/>
    <cellStyle name="Cálculo 2" xfId="1486" xr:uid="{00000000-0005-0000-0000-000018000000}"/>
    <cellStyle name="Celda de comprobación 2" xfId="1487" xr:uid="{00000000-0005-0000-0000-000019000000}"/>
    <cellStyle name="Celda vinculada 2" xfId="1488" xr:uid="{00000000-0005-0000-0000-00001A000000}"/>
    <cellStyle name="Encabezado 4 2" xfId="1489" xr:uid="{00000000-0005-0000-0000-00001B000000}"/>
    <cellStyle name="Énfasis1 2" xfId="1490" xr:uid="{00000000-0005-0000-0000-00001C000000}"/>
    <cellStyle name="Énfasis2 2" xfId="1491" xr:uid="{00000000-0005-0000-0000-00001D000000}"/>
    <cellStyle name="Énfasis3 2" xfId="1492" xr:uid="{00000000-0005-0000-0000-00001E000000}"/>
    <cellStyle name="Énfasis4 2" xfId="1493" xr:uid="{00000000-0005-0000-0000-00001F000000}"/>
    <cellStyle name="Énfasis5 2" xfId="1494" xr:uid="{00000000-0005-0000-0000-000020000000}"/>
    <cellStyle name="Énfasis6 2" xfId="1495" xr:uid="{00000000-0005-0000-0000-000021000000}"/>
    <cellStyle name="Entrada 2" xfId="1496" xr:uid="{00000000-0005-0000-0000-000022000000}"/>
    <cellStyle name="Estilo 1" xfId="6" xr:uid="{00000000-0005-0000-0000-000023000000}"/>
    <cellStyle name="Euro" xfId="40" xr:uid="{00000000-0005-0000-0000-000024000000}"/>
    <cellStyle name="Euro 2" xfId="41" xr:uid="{00000000-0005-0000-0000-000025000000}"/>
    <cellStyle name="Euro 3" xfId="42" xr:uid="{00000000-0005-0000-0000-000026000000}"/>
    <cellStyle name="Euro 3 2" xfId="43" xr:uid="{00000000-0005-0000-0000-000027000000}"/>
    <cellStyle name="Euro 3 3" xfId="44" xr:uid="{00000000-0005-0000-0000-000028000000}"/>
    <cellStyle name="Euro 4" xfId="45" xr:uid="{00000000-0005-0000-0000-000029000000}"/>
    <cellStyle name="Hipervínculo" xfId="9" builtinId="8"/>
    <cellStyle name="Hipervínculo 2" xfId="21" xr:uid="{00000000-0005-0000-0000-00002B000000}"/>
    <cellStyle name="Hyperlink 2" xfId="46" xr:uid="{00000000-0005-0000-0000-00002C000000}"/>
    <cellStyle name="Incorrecto 2" xfId="1497" xr:uid="{00000000-0005-0000-0000-00002E000000}"/>
    <cellStyle name="Millares 2" xfId="10" xr:uid="{00000000-0005-0000-0000-00002F000000}"/>
    <cellStyle name="Millares 2 2" xfId="11" xr:uid="{00000000-0005-0000-0000-000030000000}"/>
    <cellStyle name="Millares 3" xfId="12" xr:uid="{00000000-0005-0000-0000-000031000000}"/>
    <cellStyle name="Normal" xfId="0" builtinId="0"/>
    <cellStyle name="Normal 10" xfId="22" xr:uid="{00000000-0005-0000-0000-000033000000}"/>
    <cellStyle name="Normal 10 2" xfId="24" xr:uid="{00000000-0005-0000-0000-000034000000}"/>
    <cellStyle name="Normal 10 2 2" xfId="47" xr:uid="{00000000-0005-0000-0000-000035000000}"/>
    <cellStyle name="Normal 10 3" xfId="48" xr:uid="{00000000-0005-0000-0000-000036000000}"/>
    <cellStyle name="Normal 100" xfId="49" xr:uid="{00000000-0005-0000-0000-000037000000}"/>
    <cellStyle name="Normal 100 2" xfId="50" xr:uid="{00000000-0005-0000-0000-000038000000}"/>
    <cellStyle name="Normal 100_Cyrus One" xfId="51" xr:uid="{00000000-0005-0000-0000-000039000000}"/>
    <cellStyle name="Normal 101" xfId="52" xr:uid="{00000000-0005-0000-0000-00003A000000}"/>
    <cellStyle name="Normal 101 2" xfId="53" xr:uid="{00000000-0005-0000-0000-00003B000000}"/>
    <cellStyle name="Normal 101_Cyrus One" xfId="54" xr:uid="{00000000-0005-0000-0000-00003C000000}"/>
    <cellStyle name="Normal 102" xfId="55" xr:uid="{00000000-0005-0000-0000-00003D000000}"/>
    <cellStyle name="Normal 102 2" xfId="56" xr:uid="{00000000-0005-0000-0000-00003E000000}"/>
    <cellStyle name="Normal 102_Cyrus One" xfId="57" xr:uid="{00000000-0005-0000-0000-00003F000000}"/>
    <cellStyle name="Normal 103" xfId="58" xr:uid="{00000000-0005-0000-0000-000040000000}"/>
    <cellStyle name="Normal 103 2" xfId="59" xr:uid="{00000000-0005-0000-0000-000041000000}"/>
    <cellStyle name="Normal 103_Cyrus One" xfId="60" xr:uid="{00000000-0005-0000-0000-000042000000}"/>
    <cellStyle name="Normal 104" xfId="61" xr:uid="{00000000-0005-0000-0000-000043000000}"/>
    <cellStyle name="Normal 104 2" xfId="62" xr:uid="{00000000-0005-0000-0000-000044000000}"/>
    <cellStyle name="Normal 104_Cyrus One" xfId="63" xr:uid="{00000000-0005-0000-0000-000045000000}"/>
    <cellStyle name="Normal 105" xfId="64" xr:uid="{00000000-0005-0000-0000-000046000000}"/>
    <cellStyle name="Normal 105 2" xfId="65" xr:uid="{00000000-0005-0000-0000-000047000000}"/>
    <cellStyle name="Normal 105_Cyrus One" xfId="66" xr:uid="{00000000-0005-0000-0000-000048000000}"/>
    <cellStyle name="Normal 106" xfId="67" xr:uid="{00000000-0005-0000-0000-000049000000}"/>
    <cellStyle name="Normal 106 2" xfId="68" xr:uid="{00000000-0005-0000-0000-00004A000000}"/>
    <cellStyle name="Normal 106_Cyrus One" xfId="69" xr:uid="{00000000-0005-0000-0000-00004B000000}"/>
    <cellStyle name="Normal 107" xfId="70" xr:uid="{00000000-0005-0000-0000-00004C000000}"/>
    <cellStyle name="Normal 107 2" xfId="71" xr:uid="{00000000-0005-0000-0000-00004D000000}"/>
    <cellStyle name="Normal 107_Cyrus One" xfId="72" xr:uid="{00000000-0005-0000-0000-00004E000000}"/>
    <cellStyle name="Normal 108" xfId="73" xr:uid="{00000000-0005-0000-0000-00004F000000}"/>
    <cellStyle name="Normal 108 2" xfId="74" xr:uid="{00000000-0005-0000-0000-000050000000}"/>
    <cellStyle name="Normal 108_Cyrus One" xfId="75" xr:uid="{00000000-0005-0000-0000-000051000000}"/>
    <cellStyle name="Normal 109" xfId="76" xr:uid="{00000000-0005-0000-0000-000052000000}"/>
    <cellStyle name="Normal 109 2" xfId="77" xr:uid="{00000000-0005-0000-0000-000053000000}"/>
    <cellStyle name="Normal 109_Cyrus One" xfId="78" xr:uid="{00000000-0005-0000-0000-000054000000}"/>
    <cellStyle name="Normal 11" xfId="23" xr:uid="{00000000-0005-0000-0000-000055000000}"/>
    <cellStyle name="Normal 11 2" xfId="80" xr:uid="{00000000-0005-0000-0000-000056000000}"/>
    <cellStyle name="Normal 11 3" xfId="79" xr:uid="{00000000-0005-0000-0000-000057000000}"/>
    <cellStyle name="Normal 11_Cyrus One" xfId="81" xr:uid="{00000000-0005-0000-0000-000058000000}"/>
    <cellStyle name="Normal 110" xfId="82" xr:uid="{00000000-0005-0000-0000-000059000000}"/>
    <cellStyle name="Normal 110 2" xfId="83" xr:uid="{00000000-0005-0000-0000-00005A000000}"/>
    <cellStyle name="Normal 110_Cyrus One" xfId="84" xr:uid="{00000000-0005-0000-0000-00005B000000}"/>
    <cellStyle name="Normal 111" xfId="85" xr:uid="{00000000-0005-0000-0000-00005C000000}"/>
    <cellStyle name="Normal 111 2" xfId="86" xr:uid="{00000000-0005-0000-0000-00005D000000}"/>
    <cellStyle name="Normal 111_Cyrus One" xfId="87" xr:uid="{00000000-0005-0000-0000-00005E000000}"/>
    <cellStyle name="Normal 112" xfId="88" xr:uid="{00000000-0005-0000-0000-00005F000000}"/>
    <cellStyle name="Normal 112 2" xfId="89" xr:uid="{00000000-0005-0000-0000-000060000000}"/>
    <cellStyle name="Normal 112_Cyrus One" xfId="90" xr:uid="{00000000-0005-0000-0000-000061000000}"/>
    <cellStyle name="Normal 113" xfId="91" xr:uid="{00000000-0005-0000-0000-000062000000}"/>
    <cellStyle name="Normal 113 2" xfId="92" xr:uid="{00000000-0005-0000-0000-000063000000}"/>
    <cellStyle name="Normal 113_Cyrus One" xfId="93" xr:uid="{00000000-0005-0000-0000-000064000000}"/>
    <cellStyle name="Normal 114" xfId="94" xr:uid="{00000000-0005-0000-0000-000065000000}"/>
    <cellStyle name="Normal 114 2" xfId="95" xr:uid="{00000000-0005-0000-0000-000066000000}"/>
    <cellStyle name="Normal 114_Cyrus One" xfId="96" xr:uid="{00000000-0005-0000-0000-000067000000}"/>
    <cellStyle name="Normal 115" xfId="97" xr:uid="{00000000-0005-0000-0000-000068000000}"/>
    <cellStyle name="Normal 115 2" xfId="98" xr:uid="{00000000-0005-0000-0000-000069000000}"/>
    <cellStyle name="Normal 115_Cyrus One" xfId="99" xr:uid="{00000000-0005-0000-0000-00006A000000}"/>
    <cellStyle name="Normal 116" xfId="100" xr:uid="{00000000-0005-0000-0000-00006B000000}"/>
    <cellStyle name="Normal 116 2" xfId="101" xr:uid="{00000000-0005-0000-0000-00006C000000}"/>
    <cellStyle name="Normal 116_Cyrus One" xfId="102" xr:uid="{00000000-0005-0000-0000-00006D000000}"/>
    <cellStyle name="Normal 117" xfId="103" xr:uid="{00000000-0005-0000-0000-00006E000000}"/>
    <cellStyle name="Normal 117 2" xfId="104" xr:uid="{00000000-0005-0000-0000-00006F000000}"/>
    <cellStyle name="Normal 117_Cyrus One" xfId="105" xr:uid="{00000000-0005-0000-0000-000070000000}"/>
    <cellStyle name="Normal 118" xfId="106" xr:uid="{00000000-0005-0000-0000-000071000000}"/>
    <cellStyle name="Normal 118 2" xfId="107" xr:uid="{00000000-0005-0000-0000-000072000000}"/>
    <cellStyle name="Normal 118_Cyrus One" xfId="108" xr:uid="{00000000-0005-0000-0000-000073000000}"/>
    <cellStyle name="Normal 119" xfId="109" xr:uid="{00000000-0005-0000-0000-000074000000}"/>
    <cellStyle name="Normal 119 2" xfId="110" xr:uid="{00000000-0005-0000-0000-000075000000}"/>
    <cellStyle name="Normal 119_Cyrus One" xfId="111" xr:uid="{00000000-0005-0000-0000-000076000000}"/>
    <cellStyle name="Normal 12" xfId="27" xr:uid="{00000000-0005-0000-0000-000077000000}"/>
    <cellStyle name="Normal 12 2" xfId="112" xr:uid="{00000000-0005-0000-0000-000078000000}"/>
    <cellStyle name="Normal 12 3" xfId="113" xr:uid="{00000000-0005-0000-0000-000079000000}"/>
    <cellStyle name="Normal 120" xfId="114" xr:uid="{00000000-0005-0000-0000-00007A000000}"/>
    <cellStyle name="Normal 120 2" xfId="115" xr:uid="{00000000-0005-0000-0000-00007B000000}"/>
    <cellStyle name="Normal 120_Cyrus One" xfId="116" xr:uid="{00000000-0005-0000-0000-00007C000000}"/>
    <cellStyle name="Normal 121" xfId="117" xr:uid="{00000000-0005-0000-0000-00007D000000}"/>
    <cellStyle name="Normal 121 2" xfId="118" xr:uid="{00000000-0005-0000-0000-00007E000000}"/>
    <cellStyle name="Normal 121_Cyrus One" xfId="119" xr:uid="{00000000-0005-0000-0000-00007F000000}"/>
    <cellStyle name="Normal 122" xfId="120" xr:uid="{00000000-0005-0000-0000-000080000000}"/>
    <cellStyle name="Normal 122 2" xfId="121" xr:uid="{00000000-0005-0000-0000-000081000000}"/>
    <cellStyle name="Normal 122_Cyrus One" xfId="122" xr:uid="{00000000-0005-0000-0000-000082000000}"/>
    <cellStyle name="Normal 123" xfId="123" xr:uid="{00000000-0005-0000-0000-000083000000}"/>
    <cellStyle name="Normal 123 2" xfId="124" xr:uid="{00000000-0005-0000-0000-000084000000}"/>
    <cellStyle name="Normal 123_Cyrus One" xfId="125" xr:uid="{00000000-0005-0000-0000-000085000000}"/>
    <cellStyle name="Normal 124" xfId="126" xr:uid="{00000000-0005-0000-0000-000086000000}"/>
    <cellStyle name="Normal 124 2" xfId="127" xr:uid="{00000000-0005-0000-0000-000087000000}"/>
    <cellStyle name="Normal 124_Cyrus One" xfId="128" xr:uid="{00000000-0005-0000-0000-000088000000}"/>
    <cellStyle name="Normal 125" xfId="129" xr:uid="{00000000-0005-0000-0000-000089000000}"/>
    <cellStyle name="Normal 125 2" xfId="130" xr:uid="{00000000-0005-0000-0000-00008A000000}"/>
    <cellStyle name="Normal 125_Cyrus One" xfId="131" xr:uid="{00000000-0005-0000-0000-00008B000000}"/>
    <cellStyle name="Normal 126" xfId="132" xr:uid="{00000000-0005-0000-0000-00008C000000}"/>
    <cellStyle name="Normal 126 2" xfId="133" xr:uid="{00000000-0005-0000-0000-00008D000000}"/>
    <cellStyle name="Normal 126_Cyrus One" xfId="134" xr:uid="{00000000-0005-0000-0000-00008E000000}"/>
    <cellStyle name="Normal 127" xfId="135" xr:uid="{00000000-0005-0000-0000-00008F000000}"/>
    <cellStyle name="Normal 127 2" xfId="136" xr:uid="{00000000-0005-0000-0000-000090000000}"/>
    <cellStyle name="Normal 127_Cyrus One" xfId="137" xr:uid="{00000000-0005-0000-0000-000091000000}"/>
    <cellStyle name="Normal 128" xfId="138" xr:uid="{00000000-0005-0000-0000-000092000000}"/>
    <cellStyle name="Normal 128 2" xfId="139" xr:uid="{00000000-0005-0000-0000-000093000000}"/>
    <cellStyle name="Normal 128_Cyrus One" xfId="140" xr:uid="{00000000-0005-0000-0000-000094000000}"/>
    <cellStyle name="Normal 129" xfId="141" xr:uid="{00000000-0005-0000-0000-000095000000}"/>
    <cellStyle name="Normal 129 2" xfId="142" xr:uid="{00000000-0005-0000-0000-000096000000}"/>
    <cellStyle name="Normal 129_Cyrus One" xfId="143" xr:uid="{00000000-0005-0000-0000-000097000000}"/>
    <cellStyle name="Normal 13" xfId="28" xr:uid="{00000000-0005-0000-0000-000098000000}"/>
    <cellStyle name="Normal 13 2" xfId="145" xr:uid="{00000000-0005-0000-0000-000099000000}"/>
    <cellStyle name="Normal 13 3" xfId="144" xr:uid="{00000000-0005-0000-0000-00009A000000}"/>
    <cellStyle name="Normal 13_Cyrus One" xfId="146" xr:uid="{00000000-0005-0000-0000-00009B000000}"/>
    <cellStyle name="Normal 130" xfId="147" xr:uid="{00000000-0005-0000-0000-00009C000000}"/>
    <cellStyle name="Normal 130 2" xfId="148" xr:uid="{00000000-0005-0000-0000-00009D000000}"/>
    <cellStyle name="Normal 130_Cyrus One" xfId="149" xr:uid="{00000000-0005-0000-0000-00009E000000}"/>
    <cellStyle name="Normal 131" xfId="150" xr:uid="{00000000-0005-0000-0000-00009F000000}"/>
    <cellStyle name="Normal 131 2" xfId="151" xr:uid="{00000000-0005-0000-0000-0000A0000000}"/>
    <cellStyle name="Normal 131_Cyrus One" xfId="152" xr:uid="{00000000-0005-0000-0000-0000A1000000}"/>
    <cellStyle name="Normal 132" xfId="153" xr:uid="{00000000-0005-0000-0000-0000A2000000}"/>
    <cellStyle name="Normal 132 2" xfId="154" xr:uid="{00000000-0005-0000-0000-0000A3000000}"/>
    <cellStyle name="Normal 132_Cyrus One" xfId="155" xr:uid="{00000000-0005-0000-0000-0000A4000000}"/>
    <cellStyle name="Normal 133" xfId="156" xr:uid="{00000000-0005-0000-0000-0000A5000000}"/>
    <cellStyle name="Normal 133 2" xfId="157" xr:uid="{00000000-0005-0000-0000-0000A6000000}"/>
    <cellStyle name="Normal 133_Cyrus One" xfId="158" xr:uid="{00000000-0005-0000-0000-0000A7000000}"/>
    <cellStyle name="Normal 134" xfId="159" xr:uid="{00000000-0005-0000-0000-0000A8000000}"/>
    <cellStyle name="Normal 134 2" xfId="160" xr:uid="{00000000-0005-0000-0000-0000A9000000}"/>
    <cellStyle name="Normal 134_Cyrus One" xfId="161" xr:uid="{00000000-0005-0000-0000-0000AA000000}"/>
    <cellStyle name="Normal 135" xfId="162" xr:uid="{00000000-0005-0000-0000-0000AB000000}"/>
    <cellStyle name="Normal 135 2" xfId="163" xr:uid="{00000000-0005-0000-0000-0000AC000000}"/>
    <cellStyle name="Normal 135_Cyrus One" xfId="164" xr:uid="{00000000-0005-0000-0000-0000AD000000}"/>
    <cellStyle name="Normal 136" xfId="165" xr:uid="{00000000-0005-0000-0000-0000AE000000}"/>
    <cellStyle name="Normal 136 2" xfId="166" xr:uid="{00000000-0005-0000-0000-0000AF000000}"/>
    <cellStyle name="Normal 136_Cyrus One" xfId="167" xr:uid="{00000000-0005-0000-0000-0000B0000000}"/>
    <cellStyle name="Normal 137" xfId="168" xr:uid="{00000000-0005-0000-0000-0000B1000000}"/>
    <cellStyle name="Normal 137 2" xfId="169" xr:uid="{00000000-0005-0000-0000-0000B2000000}"/>
    <cellStyle name="Normal 137_Cyrus One" xfId="170" xr:uid="{00000000-0005-0000-0000-0000B3000000}"/>
    <cellStyle name="Normal 138" xfId="171" xr:uid="{00000000-0005-0000-0000-0000B4000000}"/>
    <cellStyle name="Normal 138 2" xfId="172" xr:uid="{00000000-0005-0000-0000-0000B5000000}"/>
    <cellStyle name="Normal 138_Cyrus One" xfId="173" xr:uid="{00000000-0005-0000-0000-0000B6000000}"/>
    <cellStyle name="Normal 139" xfId="174" xr:uid="{00000000-0005-0000-0000-0000B7000000}"/>
    <cellStyle name="Normal 139 2" xfId="175" xr:uid="{00000000-0005-0000-0000-0000B8000000}"/>
    <cellStyle name="Normal 139_Cyrus One" xfId="176" xr:uid="{00000000-0005-0000-0000-0000B9000000}"/>
    <cellStyle name="Normal 14" xfId="29" xr:uid="{00000000-0005-0000-0000-0000BA000000}"/>
    <cellStyle name="Normal 14 2" xfId="178" xr:uid="{00000000-0005-0000-0000-0000BB000000}"/>
    <cellStyle name="Normal 14 3" xfId="177" xr:uid="{00000000-0005-0000-0000-0000BC000000}"/>
    <cellStyle name="Normal 14_Cyrus One" xfId="179" xr:uid="{00000000-0005-0000-0000-0000BD000000}"/>
    <cellStyle name="Normal 140" xfId="180" xr:uid="{00000000-0005-0000-0000-0000BE000000}"/>
    <cellStyle name="Normal 140 2" xfId="181" xr:uid="{00000000-0005-0000-0000-0000BF000000}"/>
    <cellStyle name="Normal 140_Cyrus One" xfId="182" xr:uid="{00000000-0005-0000-0000-0000C0000000}"/>
    <cellStyle name="Normal 141" xfId="183" xr:uid="{00000000-0005-0000-0000-0000C1000000}"/>
    <cellStyle name="Normal 141 2" xfId="184" xr:uid="{00000000-0005-0000-0000-0000C2000000}"/>
    <cellStyle name="Normal 141_Cyrus One" xfId="185" xr:uid="{00000000-0005-0000-0000-0000C3000000}"/>
    <cellStyle name="Normal 142" xfId="186" xr:uid="{00000000-0005-0000-0000-0000C4000000}"/>
    <cellStyle name="Normal 142 2" xfId="187" xr:uid="{00000000-0005-0000-0000-0000C5000000}"/>
    <cellStyle name="Normal 142_Cyrus One" xfId="188" xr:uid="{00000000-0005-0000-0000-0000C6000000}"/>
    <cellStyle name="Normal 143" xfId="189" xr:uid="{00000000-0005-0000-0000-0000C7000000}"/>
    <cellStyle name="Normal 143 2" xfId="190" xr:uid="{00000000-0005-0000-0000-0000C8000000}"/>
    <cellStyle name="Normal 143_Cyrus One" xfId="191" xr:uid="{00000000-0005-0000-0000-0000C9000000}"/>
    <cellStyle name="Normal 144" xfId="192" xr:uid="{00000000-0005-0000-0000-0000CA000000}"/>
    <cellStyle name="Normal 144 2" xfId="193" xr:uid="{00000000-0005-0000-0000-0000CB000000}"/>
    <cellStyle name="Normal 144_Cyrus One" xfId="194" xr:uid="{00000000-0005-0000-0000-0000CC000000}"/>
    <cellStyle name="Normal 145" xfId="195" xr:uid="{00000000-0005-0000-0000-0000CD000000}"/>
    <cellStyle name="Normal 145 2" xfId="196" xr:uid="{00000000-0005-0000-0000-0000CE000000}"/>
    <cellStyle name="Normal 145_Cyrus One" xfId="197" xr:uid="{00000000-0005-0000-0000-0000CF000000}"/>
    <cellStyle name="Normal 146" xfId="198" xr:uid="{00000000-0005-0000-0000-0000D0000000}"/>
    <cellStyle name="Normal 146 2" xfId="199" xr:uid="{00000000-0005-0000-0000-0000D1000000}"/>
    <cellStyle name="Normal 146_Cyrus One" xfId="200" xr:uid="{00000000-0005-0000-0000-0000D2000000}"/>
    <cellStyle name="Normal 147" xfId="201" xr:uid="{00000000-0005-0000-0000-0000D3000000}"/>
    <cellStyle name="Normal 147 2" xfId="202" xr:uid="{00000000-0005-0000-0000-0000D4000000}"/>
    <cellStyle name="Normal 147_Cyrus One" xfId="203" xr:uid="{00000000-0005-0000-0000-0000D5000000}"/>
    <cellStyle name="Normal 148" xfId="204" xr:uid="{00000000-0005-0000-0000-0000D6000000}"/>
    <cellStyle name="Normal 148 2" xfId="205" xr:uid="{00000000-0005-0000-0000-0000D7000000}"/>
    <cellStyle name="Normal 148_Cyrus One" xfId="206" xr:uid="{00000000-0005-0000-0000-0000D8000000}"/>
    <cellStyle name="Normal 149" xfId="207" xr:uid="{00000000-0005-0000-0000-0000D9000000}"/>
    <cellStyle name="Normal 149 2" xfId="208" xr:uid="{00000000-0005-0000-0000-0000DA000000}"/>
    <cellStyle name="Normal 149_Cyrus One" xfId="209" xr:uid="{00000000-0005-0000-0000-0000DB000000}"/>
    <cellStyle name="Normal 15" xfId="34" xr:uid="{00000000-0005-0000-0000-0000DC000000}"/>
    <cellStyle name="Normal 15 2" xfId="210" xr:uid="{00000000-0005-0000-0000-0000DD000000}"/>
    <cellStyle name="Normal 15 3" xfId="211" xr:uid="{00000000-0005-0000-0000-0000DE000000}"/>
    <cellStyle name="Normal 150" xfId="212" xr:uid="{00000000-0005-0000-0000-0000DF000000}"/>
    <cellStyle name="Normal 150 2" xfId="213" xr:uid="{00000000-0005-0000-0000-0000E0000000}"/>
    <cellStyle name="Normal 150_Cyrus One" xfId="214" xr:uid="{00000000-0005-0000-0000-0000E1000000}"/>
    <cellStyle name="Normal 151" xfId="215" xr:uid="{00000000-0005-0000-0000-0000E2000000}"/>
    <cellStyle name="Normal 151 2" xfId="216" xr:uid="{00000000-0005-0000-0000-0000E3000000}"/>
    <cellStyle name="Normal 151_Cyrus One" xfId="217" xr:uid="{00000000-0005-0000-0000-0000E4000000}"/>
    <cellStyle name="Normal 152" xfId="218" xr:uid="{00000000-0005-0000-0000-0000E5000000}"/>
    <cellStyle name="Normal 152 2" xfId="219" xr:uid="{00000000-0005-0000-0000-0000E6000000}"/>
    <cellStyle name="Normal 152_Cyrus One" xfId="220" xr:uid="{00000000-0005-0000-0000-0000E7000000}"/>
    <cellStyle name="Normal 153" xfId="221" xr:uid="{00000000-0005-0000-0000-0000E8000000}"/>
    <cellStyle name="Normal 153 2" xfId="222" xr:uid="{00000000-0005-0000-0000-0000E9000000}"/>
    <cellStyle name="Normal 153_Cyrus One" xfId="223" xr:uid="{00000000-0005-0000-0000-0000EA000000}"/>
    <cellStyle name="Normal 154" xfId="224" xr:uid="{00000000-0005-0000-0000-0000EB000000}"/>
    <cellStyle name="Normal 154 2" xfId="225" xr:uid="{00000000-0005-0000-0000-0000EC000000}"/>
    <cellStyle name="Normal 154_Cyrus One" xfId="226" xr:uid="{00000000-0005-0000-0000-0000ED000000}"/>
    <cellStyle name="Normal 155" xfId="227" xr:uid="{00000000-0005-0000-0000-0000EE000000}"/>
    <cellStyle name="Normal 155 2" xfId="228" xr:uid="{00000000-0005-0000-0000-0000EF000000}"/>
    <cellStyle name="Normal 155_Cyrus One" xfId="229" xr:uid="{00000000-0005-0000-0000-0000F0000000}"/>
    <cellStyle name="Normal 156" xfId="230" xr:uid="{00000000-0005-0000-0000-0000F1000000}"/>
    <cellStyle name="Normal 156 2" xfId="231" xr:uid="{00000000-0005-0000-0000-0000F2000000}"/>
    <cellStyle name="Normal 156_Cyrus One" xfId="232" xr:uid="{00000000-0005-0000-0000-0000F3000000}"/>
    <cellStyle name="Normal 157" xfId="233" xr:uid="{00000000-0005-0000-0000-0000F4000000}"/>
    <cellStyle name="Normal 157 2" xfId="234" xr:uid="{00000000-0005-0000-0000-0000F5000000}"/>
    <cellStyle name="Normal 157_Cyrus One" xfId="235" xr:uid="{00000000-0005-0000-0000-0000F6000000}"/>
    <cellStyle name="Normal 158" xfId="236" xr:uid="{00000000-0005-0000-0000-0000F7000000}"/>
    <cellStyle name="Normal 158 2" xfId="237" xr:uid="{00000000-0005-0000-0000-0000F8000000}"/>
    <cellStyle name="Normal 158_Cyrus One" xfId="238" xr:uid="{00000000-0005-0000-0000-0000F9000000}"/>
    <cellStyle name="Normal 159" xfId="239" xr:uid="{00000000-0005-0000-0000-0000FA000000}"/>
    <cellStyle name="Normal 159 2" xfId="240" xr:uid="{00000000-0005-0000-0000-0000FB000000}"/>
    <cellStyle name="Normal 159_Cyrus One" xfId="241" xr:uid="{00000000-0005-0000-0000-0000FC000000}"/>
    <cellStyle name="Normal 16" xfId="35" xr:uid="{00000000-0005-0000-0000-0000FD000000}"/>
    <cellStyle name="Normal 16 2" xfId="243" xr:uid="{00000000-0005-0000-0000-0000FE000000}"/>
    <cellStyle name="Normal 16 3" xfId="242" xr:uid="{00000000-0005-0000-0000-0000FF000000}"/>
    <cellStyle name="Normal 16_Cyrus One" xfId="244" xr:uid="{00000000-0005-0000-0000-000000010000}"/>
    <cellStyle name="Normal 160" xfId="245" xr:uid="{00000000-0005-0000-0000-000001010000}"/>
    <cellStyle name="Normal 160 2" xfId="246" xr:uid="{00000000-0005-0000-0000-000002010000}"/>
    <cellStyle name="Normal 160_Cyrus One" xfId="247" xr:uid="{00000000-0005-0000-0000-000003010000}"/>
    <cellStyle name="Normal 161" xfId="248" xr:uid="{00000000-0005-0000-0000-000004010000}"/>
    <cellStyle name="Normal 161 2" xfId="249" xr:uid="{00000000-0005-0000-0000-000005010000}"/>
    <cellStyle name="Normal 161_Cyrus One" xfId="250" xr:uid="{00000000-0005-0000-0000-000006010000}"/>
    <cellStyle name="Normal 162" xfId="251" xr:uid="{00000000-0005-0000-0000-000007010000}"/>
    <cellStyle name="Normal 162 2" xfId="252" xr:uid="{00000000-0005-0000-0000-000008010000}"/>
    <cellStyle name="Normal 162_Cyrus One" xfId="253" xr:uid="{00000000-0005-0000-0000-000009010000}"/>
    <cellStyle name="Normal 163" xfId="254" xr:uid="{00000000-0005-0000-0000-00000A010000}"/>
    <cellStyle name="Normal 163 2" xfId="255" xr:uid="{00000000-0005-0000-0000-00000B010000}"/>
    <cellStyle name="Normal 163_Cyrus One" xfId="256" xr:uid="{00000000-0005-0000-0000-00000C010000}"/>
    <cellStyle name="Normal 164" xfId="257" xr:uid="{00000000-0005-0000-0000-00000D010000}"/>
    <cellStyle name="Normal 164 2" xfId="258" xr:uid="{00000000-0005-0000-0000-00000E010000}"/>
    <cellStyle name="Normal 164_Cyrus One" xfId="259" xr:uid="{00000000-0005-0000-0000-00000F010000}"/>
    <cellStyle name="Normal 165" xfId="260" xr:uid="{00000000-0005-0000-0000-000010010000}"/>
    <cellStyle name="Normal 165 2" xfId="261" xr:uid="{00000000-0005-0000-0000-000011010000}"/>
    <cellStyle name="Normal 165_Cyrus One" xfId="262" xr:uid="{00000000-0005-0000-0000-000012010000}"/>
    <cellStyle name="Normal 166" xfId="263" xr:uid="{00000000-0005-0000-0000-000013010000}"/>
    <cellStyle name="Normal 166 2" xfId="264" xr:uid="{00000000-0005-0000-0000-000014010000}"/>
    <cellStyle name="Normal 166_Cyrus One" xfId="265" xr:uid="{00000000-0005-0000-0000-000015010000}"/>
    <cellStyle name="Normal 167" xfId="266" xr:uid="{00000000-0005-0000-0000-000016010000}"/>
    <cellStyle name="Normal 167 2" xfId="267" xr:uid="{00000000-0005-0000-0000-000017010000}"/>
    <cellStyle name="Normal 167_Cyrus One" xfId="268" xr:uid="{00000000-0005-0000-0000-000018010000}"/>
    <cellStyle name="Normal 168" xfId="269" xr:uid="{00000000-0005-0000-0000-000019010000}"/>
    <cellStyle name="Normal 169" xfId="270" xr:uid="{00000000-0005-0000-0000-00001A010000}"/>
    <cellStyle name="Normal 17" xfId="37" xr:uid="{00000000-0005-0000-0000-00001B010000}"/>
    <cellStyle name="Normal 17 2" xfId="271" xr:uid="{00000000-0005-0000-0000-00001C010000}"/>
    <cellStyle name="Normal 17 3" xfId="272" xr:uid="{00000000-0005-0000-0000-00001D010000}"/>
    <cellStyle name="Normal 170" xfId="273" xr:uid="{00000000-0005-0000-0000-00001E010000}"/>
    <cellStyle name="Normal 171" xfId="274" xr:uid="{00000000-0005-0000-0000-00001F010000}"/>
    <cellStyle name="Normal 172" xfId="275" xr:uid="{00000000-0005-0000-0000-000020010000}"/>
    <cellStyle name="Normal 173" xfId="276" xr:uid="{00000000-0005-0000-0000-000021010000}"/>
    <cellStyle name="Normal 174" xfId="277" xr:uid="{00000000-0005-0000-0000-000022010000}"/>
    <cellStyle name="Normal 175" xfId="278" xr:uid="{00000000-0005-0000-0000-000023010000}"/>
    <cellStyle name="Normal 176" xfId="279" xr:uid="{00000000-0005-0000-0000-000024010000}"/>
    <cellStyle name="Normal 177" xfId="280" xr:uid="{00000000-0005-0000-0000-000025010000}"/>
    <cellStyle name="Normal 178" xfId="281" xr:uid="{00000000-0005-0000-0000-000026010000}"/>
    <cellStyle name="Normal 179" xfId="282" xr:uid="{00000000-0005-0000-0000-000027010000}"/>
    <cellStyle name="Normal 18" xfId="38" xr:uid="{00000000-0005-0000-0000-000028010000}"/>
    <cellStyle name="Normal 18 2" xfId="283" xr:uid="{00000000-0005-0000-0000-000029010000}"/>
    <cellStyle name="Normal 18 3" xfId="284" xr:uid="{00000000-0005-0000-0000-00002A010000}"/>
    <cellStyle name="Normal 180" xfId="285" xr:uid="{00000000-0005-0000-0000-00002B010000}"/>
    <cellStyle name="Normal 181" xfId="286" xr:uid="{00000000-0005-0000-0000-00002C010000}"/>
    <cellStyle name="Normal 182" xfId="287" xr:uid="{00000000-0005-0000-0000-00002D010000}"/>
    <cellStyle name="Normal 183" xfId="288" xr:uid="{00000000-0005-0000-0000-00002E010000}"/>
    <cellStyle name="Normal 184" xfId="289" xr:uid="{00000000-0005-0000-0000-00002F010000}"/>
    <cellStyle name="Normal 185" xfId="290" xr:uid="{00000000-0005-0000-0000-000030010000}"/>
    <cellStyle name="Normal 186" xfId="291" xr:uid="{00000000-0005-0000-0000-000031010000}"/>
    <cellStyle name="Normal 187" xfId="292" xr:uid="{00000000-0005-0000-0000-000032010000}"/>
    <cellStyle name="Normal 187 2" xfId="293" xr:uid="{00000000-0005-0000-0000-000033010000}"/>
    <cellStyle name="Normal 188" xfId="294" xr:uid="{00000000-0005-0000-0000-000034010000}"/>
    <cellStyle name="Normal 189" xfId="295" xr:uid="{00000000-0005-0000-0000-000035010000}"/>
    <cellStyle name="Normal 19" xfId="39" xr:uid="{00000000-0005-0000-0000-000036010000}"/>
    <cellStyle name="Normal 19 2" xfId="297" xr:uid="{00000000-0005-0000-0000-000037010000}"/>
    <cellStyle name="Normal 19 3" xfId="296" xr:uid="{00000000-0005-0000-0000-000038010000}"/>
    <cellStyle name="Normal 19_Cyrus One" xfId="298" xr:uid="{00000000-0005-0000-0000-000039010000}"/>
    <cellStyle name="Normal 190" xfId="299" xr:uid="{00000000-0005-0000-0000-00003A010000}"/>
    <cellStyle name="Normal 191" xfId="300" xr:uid="{00000000-0005-0000-0000-00003B010000}"/>
    <cellStyle name="Normal 192" xfId="301" xr:uid="{00000000-0005-0000-0000-00003C010000}"/>
    <cellStyle name="Normal 193" xfId="302" xr:uid="{00000000-0005-0000-0000-00003D010000}"/>
    <cellStyle name="Normal 194" xfId="303" xr:uid="{00000000-0005-0000-0000-00003E010000}"/>
    <cellStyle name="Normal 195" xfId="304" xr:uid="{00000000-0005-0000-0000-00003F010000}"/>
    <cellStyle name="Normal 196" xfId="305" xr:uid="{00000000-0005-0000-0000-000040010000}"/>
    <cellStyle name="Normal 197" xfId="306" xr:uid="{00000000-0005-0000-0000-000041010000}"/>
    <cellStyle name="Normal 198" xfId="307" xr:uid="{00000000-0005-0000-0000-000042010000}"/>
    <cellStyle name="Normal 199" xfId="308" xr:uid="{00000000-0005-0000-0000-000043010000}"/>
    <cellStyle name="Normal 2" xfId="1" xr:uid="{00000000-0005-0000-0000-000044010000}"/>
    <cellStyle name="Normal 2 2" xfId="5" xr:uid="{00000000-0005-0000-0000-000045010000}"/>
    <cellStyle name="Normal 2 2 2" xfId="309" xr:uid="{00000000-0005-0000-0000-000046010000}"/>
    <cellStyle name="Normal 2 3" xfId="4" xr:uid="{00000000-0005-0000-0000-000047010000}"/>
    <cellStyle name="Normal 2 3 2" xfId="310" xr:uid="{00000000-0005-0000-0000-000048010000}"/>
    <cellStyle name="Normal 2 4" xfId="19" xr:uid="{00000000-0005-0000-0000-000049010000}"/>
    <cellStyle name="Normal 2 4 2" xfId="311" xr:uid="{00000000-0005-0000-0000-00004A010000}"/>
    <cellStyle name="Normal 2 5" xfId="36" xr:uid="{00000000-0005-0000-0000-00004B010000}"/>
    <cellStyle name="Normal 2 5 2" xfId="312" xr:uid="{00000000-0005-0000-0000-00004C010000}"/>
    <cellStyle name="Normal 2 6" xfId="313" xr:uid="{00000000-0005-0000-0000-00004D010000}"/>
    <cellStyle name="Normal 20" xfId="314" xr:uid="{00000000-0005-0000-0000-00004E010000}"/>
    <cellStyle name="Normal 20 2" xfId="315" xr:uid="{00000000-0005-0000-0000-00004F010000}"/>
    <cellStyle name="Normal 20_Cyrus One" xfId="316" xr:uid="{00000000-0005-0000-0000-000050010000}"/>
    <cellStyle name="Normal 200" xfId="317" xr:uid="{00000000-0005-0000-0000-000051010000}"/>
    <cellStyle name="Normal 201" xfId="318" xr:uid="{00000000-0005-0000-0000-000052010000}"/>
    <cellStyle name="Normal 202" xfId="319" xr:uid="{00000000-0005-0000-0000-000053010000}"/>
    <cellStyle name="Normal 203" xfId="320" xr:uid="{00000000-0005-0000-0000-000054010000}"/>
    <cellStyle name="Normal 204" xfId="321" xr:uid="{00000000-0005-0000-0000-000055010000}"/>
    <cellStyle name="Normal 205" xfId="322" xr:uid="{00000000-0005-0000-0000-000056010000}"/>
    <cellStyle name="Normal 206" xfId="323" xr:uid="{00000000-0005-0000-0000-000057010000}"/>
    <cellStyle name="Normal 207" xfId="324" xr:uid="{00000000-0005-0000-0000-000058010000}"/>
    <cellStyle name="Normal 208" xfId="325" xr:uid="{00000000-0005-0000-0000-000059010000}"/>
    <cellStyle name="Normal 209" xfId="326" xr:uid="{00000000-0005-0000-0000-00005A010000}"/>
    <cellStyle name="Normal 21" xfId="327" xr:uid="{00000000-0005-0000-0000-00005B010000}"/>
    <cellStyle name="Normal 21 2" xfId="328" xr:uid="{00000000-0005-0000-0000-00005C010000}"/>
    <cellStyle name="Normal 21_Cyrus One" xfId="329" xr:uid="{00000000-0005-0000-0000-00005D010000}"/>
    <cellStyle name="Normal 210" xfId="330" xr:uid="{00000000-0005-0000-0000-00005E010000}"/>
    <cellStyle name="Normal 211" xfId="331" xr:uid="{00000000-0005-0000-0000-00005F010000}"/>
    <cellStyle name="Normal 212" xfId="332" xr:uid="{00000000-0005-0000-0000-000060010000}"/>
    <cellStyle name="Normal 213" xfId="333" xr:uid="{00000000-0005-0000-0000-000061010000}"/>
    <cellStyle name="Normal 214" xfId="32" xr:uid="{00000000-0005-0000-0000-000062010000}"/>
    <cellStyle name="Normal 215" xfId="334" xr:uid="{00000000-0005-0000-0000-000063010000}"/>
    <cellStyle name="Normal 216" xfId="33" xr:uid="{00000000-0005-0000-0000-000064010000}"/>
    <cellStyle name="Normal 217" xfId="335" xr:uid="{00000000-0005-0000-0000-000065010000}"/>
    <cellStyle name="Normal 218" xfId="336" xr:uid="{00000000-0005-0000-0000-000066010000}"/>
    <cellStyle name="Normal 219" xfId="337" xr:uid="{00000000-0005-0000-0000-000067010000}"/>
    <cellStyle name="Normal 22" xfId="338" xr:uid="{00000000-0005-0000-0000-000068010000}"/>
    <cellStyle name="Normal 22 2" xfId="339" xr:uid="{00000000-0005-0000-0000-000069010000}"/>
    <cellStyle name="Normal 22_Cyrus One" xfId="340" xr:uid="{00000000-0005-0000-0000-00006A010000}"/>
    <cellStyle name="Normal 220" xfId="341" xr:uid="{00000000-0005-0000-0000-00006B010000}"/>
    <cellStyle name="Normal 221" xfId="342" xr:uid="{00000000-0005-0000-0000-00006C010000}"/>
    <cellStyle name="Normal 222" xfId="343" xr:uid="{00000000-0005-0000-0000-00006D010000}"/>
    <cellStyle name="Normal 223" xfId="344" xr:uid="{00000000-0005-0000-0000-00006E010000}"/>
    <cellStyle name="Normal 224" xfId="345" xr:uid="{00000000-0005-0000-0000-00006F010000}"/>
    <cellStyle name="Normal 225" xfId="346" xr:uid="{00000000-0005-0000-0000-000070010000}"/>
    <cellStyle name="Normal 226" xfId="347" xr:uid="{00000000-0005-0000-0000-000071010000}"/>
    <cellStyle name="Normal 227" xfId="348" xr:uid="{00000000-0005-0000-0000-000072010000}"/>
    <cellStyle name="Normal 228" xfId="349" xr:uid="{00000000-0005-0000-0000-000073010000}"/>
    <cellStyle name="Normal 229" xfId="350" xr:uid="{00000000-0005-0000-0000-000074010000}"/>
    <cellStyle name="Normal 23" xfId="351" xr:uid="{00000000-0005-0000-0000-000075010000}"/>
    <cellStyle name="Normal 23 2" xfId="352" xr:uid="{00000000-0005-0000-0000-000076010000}"/>
    <cellStyle name="Normal 23_Cyrus One" xfId="353" xr:uid="{00000000-0005-0000-0000-000077010000}"/>
    <cellStyle name="Normal 230" xfId="354" xr:uid="{00000000-0005-0000-0000-000078010000}"/>
    <cellStyle name="Normal 231" xfId="355" xr:uid="{00000000-0005-0000-0000-000079010000}"/>
    <cellStyle name="Normal 232" xfId="356" xr:uid="{00000000-0005-0000-0000-00007A010000}"/>
    <cellStyle name="Normal 233" xfId="357" xr:uid="{00000000-0005-0000-0000-00007B010000}"/>
    <cellStyle name="Normal 234" xfId="358" xr:uid="{00000000-0005-0000-0000-00007C010000}"/>
    <cellStyle name="Normal 235" xfId="359" xr:uid="{00000000-0005-0000-0000-00007D010000}"/>
    <cellStyle name="Normal 236" xfId="31" xr:uid="{00000000-0005-0000-0000-00007E010000}"/>
    <cellStyle name="Normal 237" xfId="30" xr:uid="{00000000-0005-0000-0000-00007F010000}"/>
    <cellStyle name="Normal 238" xfId="360" xr:uid="{00000000-0005-0000-0000-000080010000}"/>
    <cellStyle name="Normal 239" xfId="361" xr:uid="{00000000-0005-0000-0000-000081010000}"/>
    <cellStyle name="Normal 24" xfId="362" xr:uid="{00000000-0005-0000-0000-000082010000}"/>
    <cellStyle name="Normal 24 2" xfId="363" xr:uid="{00000000-0005-0000-0000-000083010000}"/>
    <cellStyle name="Normal 24_Cyrus One" xfId="364" xr:uid="{00000000-0005-0000-0000-000084010000}"/>
    <cellStyle name="Normal 240" xfId="365" xr:uid="{00000000-0005-0000-0000-000085010000}"/>
    <cellStyle name="Normal 241" xfId="366" xr:uid="{00000000-0005-0000-0000-000086010000}"/>
    <cellStyle name="Normal 242" xfId="367" xr:uid="{00000000-0005-0000-0000-000087010000}"/>
    <cellStyle name="Normal 243" xfId="368" xr:uid="{00000000-0005-0000-0000-000088010000}"/>
    <cellStyle name="Normal 244" xfId="369" xr:uid="{00000000-0005-0000-0000-000089010000}"/>
    <cellStyle name="Normal 245" xfId="370" xr:uid="{00000000-0005-0000-0000-00008A010000}"/>
    <cellStyle name="Normal 246" xfId="371" xr:uid="{00000000-0005-0000-0000-00008B010000}"/>
    <cellStyle name="Normal 247" xfId="372" xr:uid="{00000000-0005-0000-0000-00008C010000}"/>
    <cellStyle name="Normal 248" xfId="373" xr:uid="{00000000-0005-0000-0000-00008D010000}"/>
    <cellStyle name="Normal 249" xfId="374" xr:uid="{00000000-0005-0000-0000-00008E010000}"/>
    <cellStyle name="Normal 25" xfId="375" xr:uid="{00000000-0005-0000-0000-00008F010000}"/>
    <cellStyle name="Normal 25 2" xfId="376" xr:uid="{00000000-0005-0000-0000-000090010000}"/>
    <cellStyle name="Normal 25_Cyrus One" xfId="377" xr:uid="{00000000-0005-0000-0000-000091010000}"/>
    <cellStyle name="Normal 250" xfId="378" xr:uid="{00000000-0005-0000-0000-000092010000}"/>
    <cellStyle name="Normal 251" xfId="1391" xr:uid="{00000000-0005-0000-0000-000093010000}"/>
    <cellStyle name="Normal 252" xfId="1392" xr:uid="{00000000-0005-0000-0000-000094010000}"/>
    <cellStyle name="Normal 253" xfId="1393" xr:uid="{00000000-0005-0000-0000-000095010000}"/>
    <cellStyle name="Normal 254" xfId="1394" xr:uid="{00000000-0005-0000-0000-000096010000}"/>
    <cellStyle name="Normal 255" xfId="1395" xr:uid="{00000000-0005-0000-0000-000097010000}"/>
    <cellStyle name="Normal 256" xfId="1396" xr:uid="{00000000-0005-0000-0000-000098010000}"/>
    <cellStyle name="Normal 257" xfId="1397" xr:uid="{00000000-0005-0000-0000-000099010000}"/>
    <cellStyle name="Normal 258" xfId="1398" xr:uid="{00000000-0005-0000-0000-00009A010000}"/>
    <cellStyle name="Normal 259" xfId="1399" xr:uid="{00000000-0005-0000-0000-00009B010000}"/>
    <cellStyle name="Normal 26" xfId="1377" xr:uid="{00000000-0005-0000-0000-00009C010000}"/>
    <cellStyle name="Normal 26 2" xfId="379" xr:uid="{00000000-0005-0000-0000-00009D010000}"/>
    <cellStyle name="Normal 26 3" xfId="380" xr:uid="{00000000-0005-0000-0000-00009E010000}"/>
    <cellStyle name="Normal 260" xfId="1400" xr:uid="{00000000-0005-0000-0000-00009F010000}"/>
    <cellStyle name="Normal 261" xfId="1401" xr:uid="{00000000-0005-0000-0000-0000A0010000}"/>
    <cellStyle name="Normal 262" xfId="1402" xr:uid="{00000000-0005-0000-0000-0000A1010000}"/>
    <cellStyle name="Normal 263" xfId="1403" xr:uid="{00000000-0005-0000-0000-0000A2010000}"/>
    <cellStyle name="Normal 264" xfId="1404" xr:uid="{00000000-0005-0000-0000-0000A3010000}"/>
    <cellStyle name="Normal 265" xfId="1405" xr:uid="{00000000-0005-0000-0000-0000A4010000}"/>
    <cellStyle name="Normal 266" xfId="1406" xr:uid="{00000000-0005-0000-0000-0000A5010000}"/>
    <cellStyle name="Normal 267" xfId="1407" xr:uid="{00000000-0005-0000-0000-0000A6010000}"/>
    <cellStyle name="Normal 268" xfId="1408" xr:uid="{00000000-0005-0000-0000-0000A7010000}"/>
    <cellStyle name="Normal 269" xfId="1409" xr:uid="{00000000-0005-0000-0000-0000A8010000}"/>
    <cellStyle name="Normal 27" xfId="381" xr:uid="{00000000-0005-0000-0000-0000A9010000}"/>
    <cellStyle name="Normal 27 2" xfId="382" xr:uid="{00000000-0005-0000-0000-0000AA010000}"/>
    <cellStyle name="Normal 27_Cyrus One" xfId="383" xr:uid="{00000000-0005-0000-0000-0000AB010000}"/>
    <cellStyle name="Normal 270" xfId="1410" xr:uid="{00000000-0005-0000-0000-0000AC010000}"/>
    <cellStyle name="Normal 271" xfId="1411" xr:uid="{00000000-0005-0000-0000-0000AD010000}"/>
    <cellStyle name="Normal 272" xfId="1412" xr:uid="{00000000-0005-0000-0000-0000AE010000}"/>
    <cellStyle name="Normal 273" xfId="1413" xr:uid="{00000000-0005-0000-0000-0000AF010000}"/>
    <cellStyle name="Normal 274" xfId="1414" xr:uid="{00000000-0005-0000-0000-0000B0010000}"/>
    <cellStyle name="Normal 275" xfId="1415" xr:uid="{00000000-0005-0000-0000-0000B1010000}"/>
    <cellStyle name="Normal 276" xfId="1416" xr:uid="{00000000-0005-0000-0000-0000B2010000}"/>
    <cellStyle name="Normal 277" xfId="1417" xr:uid="{00000000-0005-0000-0000-0000B3010000}"/>
    <cellStyle name="Normal 278" xfId="1418" xr:uid="{00000000-0005-0000-0000-0000B4010000}"/>
    <cellStyle name="Normal 279" xfId="1419" xr:uid="{00000000-0005-0000-0000-0000B5010000}"/>
    <cellStyle name="Normal 28" xfId="384" xr:uid="{00000000-0005-0000-0000-0000B6010000}"/>
    <cellStyle name="Normal 28 2" xfId="385" xr:uid="{00000000-0005-0000-0000-0000B7010000}"/>
    <cellStyle name="Normal 28_Cyrus One" xfId="386" xr:uid="{00000000-0005-0000-0000-0000B8010000}"/>
    <cellStyle name="Normal 280" xfId="1420" xr:uid="{00000000-0005-0000-0000-0000B9010000}"/>
    <cellStyle name="Normal 281" xfId="1421" xr:uid="{00000000-0005-0000-0000-0000BA010000}"/>
    <cellStyle name="Normal 282" xfId="1422" xr:uid="{00000000-0005-0000-0000-0000BB010000}"/>
    <cellStyle name="Normal 283" xfId="1423" xr:uid="{00000000-0005-0000-0000-0000BC010000}"/>
    <cellStyle name="Normal 284" xfId="1424" xr:uid="{00000000-0005-0000-0000-0000BD010000}"/>
    <cellStyle name="Normal 285" xfId="1425" xr:uid="{00000000-0005-0000-0000-0000BE010000}"/>
    <cellStyle name="Normal 286" xfId="1426" xr:uid="{00000000-0005-0000-0000-0000BF010000}"/>
    <cellStyle name="Normal 287" xfId="1427" xr:uid="{00000000-0005-0000-0000-0000C0010000}"/>
    <cellStyle name="Normal 288" xfId="1428" xr:uid="{00000000-0005-0000-0000-0000C1010000}"/>
    <cellStyle name="Normal 289" xfId="1429" xr:uid="{00000000-0005-0000-0000-0000C2010000}"/>
    <cellStyle name="Normal 29" xfId="387" xr:uid="{00000000-0005-0000-0000-0000C3010000}"/>
    <cellStyle name="Normal 29 2" xfId="388" xr:uid="{00000000-0005-0000-0000-0000C4010000}"/>
    <cellStyle name="Normal 29_Cyrus One" xfId="389" xr:uid="{00000000-0005-0000-0000-0000C5010000}"/>
    <cellStyle name="Normal 290" xfId="1430" xr:uid="{00000000-0005-0000-0000-0000C6010000}"/>
    <cellStyle name="Normal 291" xfId="1431" xr:uid="{00000000-0005-0000-0000-0000C7010000}"/>
    <cellStyle name="Normal 292" xfId="1432" xr:uid="{00000000-0005-0000-0000-0000C8010000}"/>
    <cellStyle name="Normal 293" xfId="1433" xr:uid="{00000000-0005-0000-0000-0000C9010000}"/>
    <cellStyle name="Normal 294" xfId="1434" xr:uid="{00000000-0005-0000-0000-0000CA010000}"/>
    <cellStyle name="Normal 295" xfId="1435" xr:uid="{00000000-0005-0000-0000-0000CB010000}"/>
    <cellStyle name="Normal 296" xfId="1436" xr:uid="{00000000-0005-0000-0000-0000CC010000}"/>
    <cellStyle name="Normal 297" xfId="1437" xr:uid="{00000000-0005-0000-0000-0000CD010000}"/>
    <cellStyle name="Normal 298" xfId="1438" xr:uid="{00000000-0005-0000-0000-0000CE010000}"/>
    <cellStyle name="Normal 299" xfId="1439" xr:uid="{00000000-0005-0000-0000-0000CF010000}"/>
    <cellStyle name="Normal 3" xfId="2" xr:uid="{00000000-0005-0000-0000-0000D0010000}"/>
    <cellStyle name="Normal 3 10" xfId="390" xr:uid="{00000000-0005-0000-0000-0000D1010000}"/>
    <cellStyle name="Normal 3 10 2" xfId="391" xr:uid="{00000000-0005-0000-0000-0000D2010000}"/>
    <cellStyle name="Normal 3 10 2 2" xfId="392" xr:uid="{00000000-0005-0000-0000-0000D3010000}"/>
    <cellStyle name="Normal 3 10 2 2 2" xfId="393" xr:uid="{00000000-0005-0000-0000-0000D4010000}"/>
    <cellStyle name="Normal 3 10 2 3" xfId="394" xr:uid="{00000000-0005-0000-0000-0000D5010000}"/>
    <cellStyle name="Normal 3 10 3" xfId="395" xr:uid="{00000000-0005-0000-0000-0000D6010000}"/>
    <cellStyle name="Normal 3 10 3 2" xfId="396" xr:uid="{00000000-0005-0000-0000-0000D7010000}"/>
    <cellStyle name="Normal 3 10 4" xfId="397" xr:uid="{00000000-0005-0000-0000-0000D8010000}"/>
    <cellStyle name="Normal 3 11" xfId="398" xr:uid="{00000000-0005-0000-0000-0000D9010000}"/>
    <cellStyle name="Normal 3 11 2" xfId="399" xr:uid="{00000000-0005-0000-0000-0000DA010000}"/>
    <cellStyle name="Normal 3 11 2 2" xfId="400" xr:uid="{00000000-0005-0000-0000-0000DB010000}"/>
    <cellStyle name="Normal 3 11 3" xfId="401" xr:uid="{00000000-0005-0000-0000-0000DC010000}"/>
    <cellStyle name="Normal 3 12" xfId="402" xr:uid="{00000000-0005-0000-0000-0000DD010000}"/>
    <cellStyle name="Normal 3 12 2" xfId="403" xr:uid="{00000000-0005-0000-0000-0000DE010000}"/>
    <cellStyle name="Normal 3 13" xfId="404" xr:uid="{00000000-0005-0000-0000-0000DF010000}"/>
    <cellStyle name="Normal 3 2" xfId="7" xr:uid="{00000000-0005-0000-0000-0000E0010000}"/>
    <cellStyle name="Normal 3 2 10" xfId="406" xr:uid="{00000000-0005-0000-0000-0000E1010000}"/>
    <cellStyle name="Normal 3 2 11" xfId="405" xr:uid="{00000000-0005-0000-0000-0000E2010000}"/>
    <cellStyle name="Normal 3 2 2" xfId="407" xr:uid="{00000000-0005-0000-0000-0000E3010000}"/>
    <cellStyle name="Normal 3 2 2 2" xfId="408" xr:uid="{00000000-0005-0000-0000-0000E4010000}"/>
    <cellStyle name="Normal 3 2 2 2 2" xfId="409" xr:uid="{00000000-0005-0000-0000-0000E5010000}"/>
    <cellStyle name="Normal 3 2 2 2 2 2" xfId="410" xr:uid="{00000000-0005-0000-0000-0000E6010000}"/>
    <cellStyle name="Normal 3 2 2 2 2 2 2" xfId="411" xr:uid="{00000000-0005-0000-0000-0000E7010000}"/>
    <cellStyle name="Normal 3 2 2 2 2 2 2 2" xfId="412" xr:uid="{00000000-0005-0000-0000-0000E8010000}"/>
    <cellStyle name="Normal 3 2 2 2 2 2 2 2 2" xfId="413" xr:uid="{00000000-0005-0000-0000-0000E9010000}"/>
    <cellStyle name="Normal 3 2 2 2 2 2 2 3" xfId="414" xr:uid="{00000000-0005-0000-0000-0000EA010000}"/>
    <cellStyle name="Normal 3 2 2 2 2 2 3" xfId="415" xr:uid="{00000000-0005-0000-0000-0000EB010000}"/>
    <cellStyle name="Normal 3 2 2 2 2 2 3 2" xfId="416" xr:uid="{00000000-0005-0000-0000-0000EC010000}"/>
    <cellStyle name="Normal 3 2 2 2 2 2 4" xfId="417" xr:uid="{00000000-0005-0000-0000-0000ED010000}"/>
    <cellStyle name="Normal 3 2 2 2 2 3" xfId="418" xr:uid="{00000000-0005-0000-0000-0000EE010000}"/>
    <cellStyle name="Normal 3 2 2 2 2 3 2" xfId="419" xr:uid="{00000000-0005-0000-0000-0000EF010000}"/>
    <cellStyle name="Normal 3 2 2 2 2 3 2 2" xfId="420" xr:uid="{00000000-0005-0000-0000-0000F0010000}"/>
    <cellStyle name="Normal 3 2 2 2 2 3 3" xfId="421" xr:uid="{00000000-0005-0000-0000-0000F1010000}"/>
    <cellStyle name="Normal 3 2 2 2 2 4" xfId="422" xr:uid="{00000000-0005-0000-0000-0000F2010000}"/>
    <cellStyle name="Normal 3 2 2 2 2 4 2" xfId="423" xr:uid="{00000000-0005-0000-0000-0000F3010000}"/>
    <cellStyle name="Normal 3 2 2 2 2 5" xfId="424" xr:uid="{00000000-0005-0000-0000-0000F4010000}"/>
    <cellStyle name="Normal 3 2 2 2 3" xfId="425" xr:uid="{00000000-0005-0000-0000-0000F5010000}"/>
    <cellStyle name="Normal 3 2 2 2 3 2" xfId="426" xr:uid="{00000000-0005-0000-0000-0000F6010000}"/>
    <cellStyle name="Normal 3 2 2 2 3 2 2" xfId="427" xr:uid="{00000000-0005-0000-0000-0000F7010000}"/>
    <cellStyle name="Normal 3 2 2 2 3 2 2 2" xfId="428" xr:uid="{00000000-0005-0000-0000-0000F8010000}"/>
    <cellStyle name="Normal 3 2 2 2 3 2 3" xfId="429" xr:uid="{00000000-0005-0000-0000-0000F9010000}"/>
    <cellStyle name="Normal 3 2 2 2 3 3" xfId="430" xr:uid="{00000000-0005-0000-0000-0000FA010000}"/>
    <cellStyle name="Normal 3 2 2 2 3 3 2" xfId="431" xr:uid="{00000000-0005-0000-0000-0000FB010000}"/>
    <cellStyle name="Normal 3 2 2 2 3 4" xfId="432" xr:uid="{00000000-0005-0000-0000-0000FC010000}"/>
    <cellStyle name="Normal 3 2 2 2 4" xfId="433" xr:uid="{00000000-0005-0000-0000-0000FD010000}"/>
    <cellStyle name="Normal 3 2 2 2 4 2" xfId="434" xr:uid="{00000000-0005-0000-0000-0000FE010000}"/>
    <cellStyle name="Normal 3 2 2 2 4 2 2" xfId="435" xr:uid="{00000000-0005-0000-0000-0000FF010000}"/>
    <cellStyle name="Normal 3 2 2 2 4 3" xfId="436" xr:uid="{00000000-0005-0000-0000-000000020000}"/>
    <cellStyle name="Normal 3 2 2 2 5" xfId="437" xr:uid="{00000000-0005-0000-0000-000001020000}"/>
    <cellStyle name="Normal 3 2 2 2 5 2" xfId="438" xr:uid="{00000000-0005-0000-0000-000002020000}"/>
    <cellStyle name="Normal 3 2 2 2 6" xfId="439" xr:uid="{00000000-0005-0000-0000-000003020000}"/>
    <cellStyle name="Normal 3 2 2 3" xfId="440" xr:uid="{00000000-0005-0000-0000-000004020000}"/>
    <cellStyle name="Normal 3 2 2 3 2" xfId="441" xr:uid="{00000000-0005-0000-0000-000005020000}"/>
    <cellStyle name="Normal 3 2 2 3 2 2" xfId="442" xr:uid="{00000000-0005-0000-0000-000006020000}"/>
    <cellStyle name="Normal 3 2 2 3 2 2 2" xfId="443" xr:uid="{00000000-0005-0000-0000-000007020000}"/>
    <cellStyle name="Normal 3 2 2 3 2 2 2 2" xfId="444" xr:uid="{00000000-0005-0000-0000-000008020000}"/>
    <cellStyle name="Normal 3 2 2 3 2 2 2 2 2" xfId="445" xr:uid="{00000000-0005-0000-0000-000009020000}"/>
    <cellStyle name="Normal 3 2 2 3 2 2 2 3" xfId="446" xr:uid="{00000000-0005-0000-0000-00000A020000}"/>
    <cellStyle name="Normal 3 2 2 3 2 2 3" xfId="447" xr:uid="{00000000-0005-0000-0000-00000B020000}"/>
    <cellStyle name="Normal 3 2 2 3 2 2 3 2" xfId="448" xr:uid="{00000000-0005-0000-0000-00000C020000}"/>
    <cellStyle name="Normal 3 2 2 3 2 2 4" xfId="449" xr:uid="{00000000-0005-0000-0000-00000D020000}"/>
    <cellStyle name="Normal 3 2 2 3 2 3" xfId="450" xr:uid="{00000000-0005-0000-0000-00000E020000}"/>
    <cellStyle name="Normal 3 2 2 3 2 3 2" xfId="451" xr:uid="{00000000-0005-0000-0000-00000F020000}"/>
    <cellStyle name="Normal 3 2 2 3 2 3 2 2" xfId="452" xr:uid="{00000000-0005-0000-0000-000010020000}"/>
    <cellStyle name="Normal 3 2 2 3 2 3 3" xfId="453" xr:uid="{00000000-0005-0000-0000-000011020000}"/>
    <cellStyle name="Normal 3 2 2 3 2 4" xfId="454" xr:uid="{00000000-0005-0000-0000-000012020000}"/>
    <cellStyle name="Normal 3 2 2 3 2 4 2" xfId="455" xr:uid="{00000000-0005-0000-0000-000013020000}"/>
    <cellStyle name="Normal 3 2 2 3 2 5" xfId="456" xr:uid="{00000000-0005-0000-0000-000014020000}"/>
    <cellStyle name="Normal 3 2 2 3 3" xfId="457" xr:uid="{00000000-0005-0000-0000-000015020000}"/>
    <cellStyle name="Normal 3 2 2 3 3 2" xfId="458" xr:uid="{00000000-0005-0000-0000-000016020000}"/>
    <cellStyle name="Normal 3 2 2 3 3 2 2" xfId="459" xr:uid="{00000000-0005-0000-0000-000017020000}"/>
    <cellStyle name="Normal 3 2 2 3 3 2 2 2" xfId="460" xr:uid="{00000000-0005-0000-0000-000018020000}"/>
    <cellStyle name="Normal 3 2 2 3 3 2 3" xfId="461" xr:uid="{00000000-0005-0000-0000-000019020000}"/>
    <cellStyle name="Normal 3 2 2 3 3 3" xfId="462" xr:uid="{00000000-0005-0000-0000-00001A020000}"/>
    <cellStyle name="Normal 3 2 2 3 3 3 2" xfId="463" xr:uid="{00000000-0005-0000-0000-00001B020000}"/>
    <cellStyle name="Normal 3 2 2 3 3 4" xfId="464" xr:uid="{00000000-0005-0000-0000-00001C020000}"/>
    <cellStyle name="Normal 3 2 2 3 4" xfId="465" xr:uid="{00000000-0005-0000-0000-00001D020000}"/>
    <cellStyle name="Normal 3 2 2 3 4 2" xfId="466" xr:uid="{00000000-0005-0000-0000-00001E020000}"/>
    <cellStyle name="Normal 3 2 2 3 4 2 2" xfId="467" xr:uid="{00000000-0005-0000-0000-00001F020000}"/>
    <cellStyle name="Normal 3 2 2 3 4 3" xfId="468" xr:uid="{00000000-0005-0000-0000-000020020000}"/>
    <cellStyle name="Normal 3 2 2 3 5" xfId="469" xr:uid="{00000000-0005-0000-0000-000021020000}"/>
    <cellStyle name="Normal 3 2 2 3 5 2" xfId="470" xr:uid="{00000000-0005-0000-0000-000022020000}"/>
    <cellStyle name="Normal 3 2 2 3 6" xfId="471" xr:uid="{00000000-0005-0000-0000-000023020000}"/>
    <cellStyle name="Normal 3 2 2 4" xfId="472" xr:uid="{00000000-0005-0000-0000-000024020000}"/>
    <cellStyle name="Normal 3 2 2 4 2" xfId="473" xr:uid="{00000000-0005-0000-0000-000025020000}"/>
    <cellStyle name="Normal 3 2 2 4 2 2" xfId="474" xr:uid="{00000000-0005-0000-0000-000026020000}"/>
    <cellStyle name="Normal 3 2 2 4 2 2 2" xfId="475" xr:uid="{00000000-0005-0000-0000-000027020000}"/>
    <cellStyle name="Normal 3 2 2 4 2 2 2 2" xfId="476" xr:uid="{00000000-0005-0000-0000-000028020000}"/>
    <cellStyle name="Normal 3 2 2 4 2 2 2 2 2" xfId="477" xr:uid="{00000000-0005-0000-0000-000029020000}"/>
    <cellStyle name="Normal 3 2 2 4 2 2 2 3" xfId="478" xr:uid="{00000000-0005-0000-0000-00002A020000}"/>
    <cellStyle name="Normal 3 2 2 4 2 2 3" xfId="479" xr:uid="{00000000-0005-0000-0000-00002B020000}"/>
    <cellStyle name="Normal 3 2 2 4 2 2 3 2" xfId="480" xr:uid="{00000000-0005-0000-0000-00002C020000}"/>
    <cellStyle name="Normal 3 2 2 4 2 2 4" xfId="481" xr:uid="{00000000-0005-0000-0000-00002D020000}"/>
    <cellStyle name="Normal 3 2 2 4 2 3" xfId="482" xr:uid="{00000000-0005-0000-0000-00002E020000}"/>
    <cellStyle name="Normal 3 2 2 4 2 3 2" xfId="483" xr:uid="{00000000-0005-0000-0000-00002F020000}"/>
    <cellStyle name="Normal 3 2 2 4 2 3 2 2" xfId="484" xr:uid="{00000000-0005-0000-0000-000030020000}"/>
    <cellStyle name="Normal 3 2 2 4 2 3 3" xfId="485" xr:uid="{00000000-0005-0000-0000-000031020000}"/>
    <cellStyle name="Normal 3 2 2 4 2 4" xfId="486" xr:uid="{00000000-0005-0000-0000-000032020000}"/>
    <cellStyle name="Normal 3 2 2 4 2 4 2" xfId="487" xr:uid="{00000000-0005-0000-0000-000033020000}"/>
    <cellStyle name="Normal 3 2 2 4 2 5" xfId="488" xr:uid="{00000000-0005-0000-0000-000034020000}"/>
    <cellStyle name="Normal 3 2 2 4 3" xfId="489" xr:uid="{00000000-0005-0000-0000-000035020000}"/>
    <cellStyle name="Normal 3 2 2 4 3 2" xfId="490" xr:uid="{00000000-0005-0000-0000-000036020000}"/>
    <cellStyle name="Normal 3 2 2 4 3 2 2" xfId="491" xr:uid="{00000000-0005-0000-0000-000037020000}"/>
    <cellStyle name="Normal 3 2 2 4 3 2 2 2" xfId="492" xr:uid="{00000000-0005-0000-0000-000038020000}"/>
    <cellStyle name="Normal 3 2 2 4 3 2 3" xfId="493" xr:uid="{00000000-0005-0000-0000-000039020000}"/>
    <cellStyle name="Normal 3 2 2 4 3 3" xfId="494" xr:uid="{00000000-0005-0000-0000-00003A020000}"/>
    <cellStyle name="Normal 3 2 2 4 3 3 2" xfId="495" xr:uid="{00000000-0005-0000-0000-00003B020000}"/>
    <cellStyle name="Normal 3 2 2 4 3 4" xfId="496" xr:uid="{00000000-0005-0000-0000-00003C020000}"/>
    <cellStyle name="Normal 3 2 2 4 4" xfId="497" xr:uid="{00000000-0005-0000-0000-00003D020000}"/>
    <cellStyle name="Normal 3 2 2 4 4 2" xfId="498" xr:uid="{00000000-0005-0000-0000-00003E020000}"/>
    <cellStyle name="Normal 3 2 2 4 4 2 2" xfId="499" xr:uid="{00000000-0005-0000-0000-00003F020000}"/>
    <cellStyle name="Normal 3 2 2 4 4 3" xfId="500" xr:uid="{00000000-0005-0000-0000-000040020000}"/>
    <cellStyle name="Normal 3 2 2 4 5" xfId="501" xr:uid="{00000000-0005-0000-0000-000041020000}"/>
    <cellStyle name="Normal 3 2 2 4 5 2" xfId="502" xr:uid="{00000000-0005-0000-0000-000042020000}"/>
    <cellStyle name="Normal 3 2 2 4 6" xfId="503" xr:uid="{00000000-0005-0000-0000-000043020000}"/>
    <cellStyle name="Normal 3 2 2 5" xfId="504" xr:uid="{00000000-0005-0000-0000-000044020000}"/>
    <cellStyle name="Normal 3 2 2 5 2" xfId="505" xr:uid="{00000000-0005-0000-0000-000045020000}"/>
    <cellStyle name="Normal 3 2 2 5 2 2" xfId="506" xr:uid="{00000000-0005-0000-0000-000046020000}"/>
    <cellStyle name="Normal 3 2 2 5 2 2 2" xfId="507" xr:uid="{00000000-0005-0000-0000-000047020000}"/>
    <cellStyle name="Normal 3 2 2 5 2 2 2 2" xfId="508" xr:uid="{00000000-0005-0000-0000-000048020000}"/>
    <cellStyle name="Normal 3 2 2 5 2 2 3" xfId="509" xr:uid="{00000000-0005-0000-0000-000049020000}"/>
    <cellStyle name="Normal 3 2 2 5 2 3" xfId="510" xr:uid="{00000000-0005-0000-0000-00004A020000}"/>
    <cellStyle name="Normal 3 2 2 5 2 3 2" xfId="511" xr:uid="{00000000-0005-0000-0000-00004B020000}"/>
    <cellStyle name="Normal 3 2 2 5 2 4" xfId="512" xr:uid="{00000000-0005-0000-0000-00004C020000}"/>
    <cellStyle name="Normal 3 2 2 5 3" xfId="513" xr:uid="{00000000-0005-0000-0000-00004D020000}"/>
    <cellStyle name="Normal 3 2 2 5 3 2" xfId="514" xr:uid="{00000000-0005-0000-0000-00004E020000}"/>
    <cellStyle name="Normal 3 2 2 5 3 2 2" xfId="515" xr:uid="{00000000-0005-0000-0000-00004F020000}"/>
    <cellStyle name="Normal 3 2 2 5 3 3" xfId="516" xr:uid="{00000000-0005-0000-0000-000050020000}"/>
    <cellStyle name="Normal 3 2 2 5 4" xfId="517" xr:uid="{00000000-0005-0000-0000-000051020000}"/>
    <cellStyle name="Normal 3 2 2 5 4 2" xfId="518" xr:uid="{00000000-0005-0000-0000-000052020000}"/>
    <cellStyle name="Normal 3 2 2 5 5" xfId="519" xr:uid="{00000000-0005-0000-0000-000053020000}"/>
    <cellStyle name="Normal 3 2 2 6" xfId="520" xr:uid="{00000000-0005-0000-0000-000054020000}"/>
    <cellStyle name="Normal 3 2 2 6 2" xfId="521" xr:uid="{00000000-0005-0000-0000-000055020000}"/>
    <cellStyle name="Normal 3 2 2 6 2 2" xfId="522" xr:uid="{00000000-0005-0000-0000-000056020000}"/>
    <cellStyle name="Normal 3 2 2 6 2 2 2" xfId="523" xr:uid="{00000000-0005-0000-0000-000057020000}"/>
    <cellStyle name="Normal 3 2 2 6 2 3" xfId="524" xr:uid="{00000000-0005-0000-0000-000058020000}"/>
    <cellStyle name="Normal 3 2 2 6 3" xfId="525" xr:uid="{00000000-0005-0000-0000-000059020000}"/>
    <cellStyle name="Normal 3 2 2 6 3 2" xfId="526" xr:uid="{00000000-0005-0000-0000-00005A020000}"/>
    <cellStyle name="Normal 3 2 2 6 4" xfId="527" xr:uid="{00000000-0005-0000-0000-00005B020000}"/>
    <cellStyle name="Normal 3 2 2 7" xfId="528" xr:uid="{00000000-0005-0000-0000-00005C020000}"/>
    <cellStyle name="Normal 3 2 2 7 2" xfId="529" xr:uid="{00000000-0005-0000-0000-00005D020000}"/>
    <cellStyle name="Normal 3 2 2 7 2 2" xfId="530" xr:uid="{00000000-0005-0000-0000-00005E020000}"/>
    <cellStyle name="Normal 3 2 2 7 3" xfId="531" xr:uid="{00000000-0005-0000-0000-00005F020000}"/>
    <cellStyle name="Normal 3 2 2 8" xfId="532" xr:uid="{00000000-0005-0000-0000-000060020000}"/>
    <cellStyle name="Normal 3 2 2 8 2" xfId="533" xr:uid="{00000000-0005-0000-0000-000061020000}"/>
    <cellStyle name="Normal 3 2 2 9" xfId="534" xr:uid="{00000000-0005-0000-0000-000062020000}"/>
    <cellStyle name="Normal 3 2 2_Cyrus One" xfId="535" xr:uid="{00000000-0005-0000-0000-000063020000}"/>
    <cellStyle name="Normal 3 2 3" xfId="536" xr:uid="{00000000-0005-0000-0000-000064020000}"/>
    <cellStyle name="Normal 3 2 3 2" xfId="537" xr:uid="{00000000-0005-0000-0000-000065020000}"/>
    <cellStyle name="Normal 3 2 3 2 2" xfId="538" xr:uid="{00000000-0005-0000-0000-000066020000}"/>
    <cellStyle name="Normal 3 2 3 2 2 2" xfId="539" xr:uid="{00000000-0005-0000-0000-000067020000}"/>
    <cellStyle name="Normal 3 2 3 2 2 2 2" xfId="540" xr:uid="{00000000-0005-0000-0000-000068020000}"/>
    <cellStyle name="Normal 3 2 3 2 2 2 2 2" xfId="541" xr:uid="{00000000-0005-0000-0000-000069020000}"/>
    <cellStyle name="Normal 3 2 3 2 2 2 3" xfId="542" xr:uid="{00000000-0005-0000-0000-00006A020000}"/>
    <cellStyle name="Normal 3 2 3 2 2 3" xfId="543" xr:uid="{00000000-0005-0000-0000-00006B020000}"/>
    <cellStyle name="Normal 3 2 3 2 2 3 2" xfId="544" xr:uid="{00000000-0005-0000-0000-00006C020000}"/>
    <cellStyle name="Normal 3 2 3 2 2 4" xfId="545" xr:uid="{00000000-0005-0000-0000-00006D020000}"/>
    <cellStyle name="Normal 3 2 3 2 3" xfId="546" xr:uid="{00000000-0005-0000-0000-00006E020000}"/>
    <cellStyle name="Normal 3 2 3 2 3 2" xfId="547" xr:uid="{00000000-0005-0000-0000-00006F020000}"/>
    <cellStyle name="Normal 3 2 3 2 3 2 2" xfId="548" xr:uid="{00000000-0005-0000-0000-000070020000}"/>
    <cellStyle name="Normal 3 2 3 2 3 3" xfId="549" xr:uid="{00000000-0005-0000-0000-000071020000}"/>
    <cellStyle name="Normal 3 2 3 2 4" xfId="550" xr:uid="{00000000-0005-0000-0000-000072020000}"/>
    <cellStyle name="Normal 3 2 3 2 4 2" xfId="551" xr:uid="{00000000-0005-0000-0000-000073020000}"/>
    <cellStyle name="Normal 3 2 3 2 5" xfId="552" xr:uid="{00000000-0005-0000-0000-000074020000}"/>
    <cellStyle name="Normal 3 2 3 3" xfId="553" xr:uid="{00000000-0005-0000-0000-000075020000}"/>
    <cellStyle name="Normal 3 2 3 3 2" xfId="554" xr:uid="{00000000-0005-0000-0000-000076020000}"/>
    <cellStyle name="Normal 3 2 3 3 2 2" xfId="555" xr:uid="{00000000-0005-0000-0000-000077020000}"/>
    <cellStyle name="Normal 3 2 3 3 2 2 2" xfId="556" xr:uid="{00000000-0005-0000-0000-000078020000}"/>
    <cellStyle name="Normal 3 2 3 3 2 3" xfId="557" xr:uid="{00000000-0005-0000-0000-000079020000}"/>
    <cellStyle name="Normal 3 2 3 3 3" xfId="558" xr:uid="{00000000-0005-0000-0000-00007A020000}"/>
    <cellStyle name="Normal 3 2 3 3 3 2" xfId="559" xr:uid="{00000000-0005-0000-0000-00007B020000}"/>
    <cellStyle name="Normal 3 2 3 3 4" xfId="560" xr:uid="{00000000-0005-0000-0000-00007C020000}"/>
    <cellStyle name="Normal 3 2 3 4" xfId="561" xr:uid="{00000000-0005-0000-0000-00007D020000}"/>
    <cellStyle name="Normal 3 2 3 4 2" xfId="562" xr:uid="{00000000-0005-0000-0000-00007E020000}"/>
    <cellStyle name="Normal 3 2 3 4 2 2" xfId="563" xr:uid="{00000000-0005-0000-0000-00007F020000}"/>
    <cellStyle name="Normal 3 2 3 4 3" xfId="564" xr:uid="{00000000-0005-0000-0000-000080020000}"/>
    <cellStyle name="Normal 3 2 3 5" xfId="565" xr:uid="{00000000-0005-0000-0000-000081020000}"/>
    <cellStyle name="Normal 3 2 3 5 2" xfId="566" xr:uid="{00000000-0005-0000-0000-000082020000}"/>
    <cellStyle name="Normal 3 2 3 6" xfId="567" xr:uid="{00000000-0005-0000-0000-000083020000}"/>
    <cellStyle name="Normal 3 2 4" xfId="568" xr:uid="{00000000-0005-0000-0000-000084020000}"/>
    <cellStyle name="Normal 3 2 4 2" xfId="569" xr:uid="{00000000-0005-0000-0000-000085020000}"/>
    <cellStyle name="Normal 3 2 4 2 2" xfId="570" xr:uid="{00000000-0005-0000-0000-000086020000}"/>
    <cellStyle name="Normal 3 2 4 2 2 2" xfId="571" xr:uid="{00000000-0005-0000-0000-000087020000}"/>
    <cellStyle name="Normal 3 2 4 2 2 2 2" xfId="572" xr:uid="{00000000-0005-0000-0000-000088020000}"/>
    <cellStyle name="Normal 3 2 4 2 2 2 2 2" xfId="573" xr:uid="{00000000-0005-0000-0000-000089020000}"/>
    <cellStyle name="Normal 3 2 4 2 2 2 3" xfId="574" xr:uid="{00000000-0005-0000-0000-00008A020000}"/>
    <cellStyle name="Normal 3 2 4 2 2 3" xfId="575" xr:uid="{00000000-0005-0000-0000-00008B020000}"/>
    <cellStyle name="Normal 3 2 4 2 2 3 2" xfId="576" xr:uid="{00000000-0005-0000-0000-00008C020000}"/>
    <cellStyle name="Normal 3 2 4 2 2 4" xfId="577" xr:uid="{00000000-0005-0000-0000-00008D020000}"/>
    <cellStyle name="Normal 3 2 4 2 3" xfId="578" xr:uid="{00000000-0005-0000-0000-00008E020000}"/>
    <cellStyle name="Normal 3 2 4 2 3 2" xfId="579" xr:uid="{00000000-0005-0000-0000-00008F020000}"/>
    <cellStyle name="Normal 3 2 4 2 3 2 2" xfId="580" xr:uid="{00000000-0005-0000-0000-000090020000}"/>
    <cellStyle name="Normal 3 2 4 2 3 3" xfId="581" xr:uid="{00000000-0005-0000-0000-000091020000}"/>
    <cellStyle name="Normal 3 2 4 2 4" xfId="582" xr:uid="{00000000-0005-0000-0000-000092020000}"/>
    <cellStyle name="Normal 3 2 4 2 4 2" xfId="583" xr:uid="{00000000-0005-0000-0000-000093020000}"/>
    <cellStyle name="Normal 3 2 4 2 5" xfId="584" xr:uid="{00000000-0005-0000-0000-000094020000}"/>
    <cellStyle name="Normal 3 2 4 3" xfId="585" xr:uid="{00000000-0005-0000-0000-000095020000}"/>
    <cellStyle name="Normal 3 2 4 3 2" xfId="586" xr:uid="{00000000-0005-0000-0000-000096020000}"/>
    <cellStyle name="Normal 3 2 4 3 2 2" xfId="587" xr:uid="{00000000-0005-0000-0000-000097020000}"/>
    <cellStyle name="Normal 3 2 4 3 2 2 2" xfId="588" xr:uid="{00000000-0005-0000-0000-000098020000}"/>
    <cellStyle name="Normal 3 2 4 3 2 3" xfId="589" xr:uid="{00000000-0005-0000-0000-000099020000}"/>
    <cellStyle name="Normal 3 2 4 3 3" xfId="590" xr:uid="{00000000-0005-0000-0000-00009A020000}"/>
    <cellStyle name="Normal 3 2 4 3 3 2" xfId="591" xr:uid="{00000000-0005-0000-0000-00009B020000}"/>
    <cellStyle name="Normal 3 2 4 3 4" xfId="592" xr:uid="{00000000-0005-0000-0000-00009C020000}"/>
    <cellStyle name="Normal 3 2 4 4" xfId="593" xr:uid="{00000000-0005-0000-0000-00009D020000}"/>
    <cellStyle name="Normal 3 2 4 4 2" xfId="594" xr:uid="{00000000-0005-0000-0000-00009E020000}"/>
    <cellStyle name="Normal 3 2 4 4 2 2" xfId="595" xr:uid="{00000000-0005-0000-0000-00009F020000}"/>
    <cellStyle name="Normal 3 2 4 4 3" xfId="596" xr:uid="{00000000-0005-0000-0000-0000A0020000}"/>
    <cellStyle name="Normal 3 2 4 5" xfId="597" xr:uid="{00000000-0005-0000-0000-0000A1020000}"/>
    <cellStyle name="Normal 3 2 4 5 2" xfId="598" xr:uid="{00000000-0005-0000-0000-0000A2020000}"/>
    <cellStyle name="Normal 3 2 4 6" xfId="599" xr:uid="{00000000-0005-0000-0000-0000A3020000}"/>
    <cellStyle name="Normal 3 2 5" xfId="600" xr:uid="{00000000-0005-0000-0000-0000A4020000}"/>
    <cellStyle name="Normal 3 2 5 2" xfId="601" xr:uid="{00000000-0005-0000-0000-0000A5020000}"/>
    <cellStyle name="Normal 3 2 5 2 2" xfId="602" xr:uid="{00000000-0005-0000-0000-0000A6020000}"/>
    <cellStyle name="Normal 3 2 5 2 2 2" xfId="603" xr:uid="{00000000-0005-0000-0000-0000A7020000}"/>
    <cellStyle name="Normal 3 2 5 2 2 2 2" xfId="604" xr:uid="{00000000-0005-0000-0000-0000A8020000}"/>
    <cellStyle name="Normal 3 2 5 2 2 2 2 2" xfId="605" xr:uid="{00000000-0005-0000-0000-0000A9020000}"/>
    <cellStyle name="Normal 3 2 5 2 2 2 3" xfId="606" xr:uid="{00000000-0005-0000-0000-0000AA020000}"/>
    <cellStyle name="Normal 3 2 5 2 2 3" xfId="607" xr:uid="{00000000-0005-0000-0000-0000AB020000}"/>
    <cellStyle name="Normal 3 2 5 2 2 3 2" xfId="608" xr:uid="{00000000-0005-0000-0000-0000AC020000}"/>
    <cellStyle name="Normal 3 2 5 2 2 4" xfId="609" xr:uid="{00000000-0005-0000-0000-0000AD020000}"/>
    <cellStyle name="Normal 3 2 5 2 3" xfId="610" xr:uid="{00000000-0005-0000-0000-0000AE020000}"/>
    <cellStyle name="Normal 3 2 5 2 3 2" xfId="611" xr:uid="{00000000-0005-0000-0000-0000AF020000}"/>
    <cellStyle name="Normal 3 2 5 2 3 2 2" xfId="612" xr:uid="{00000000-0005-0000-0000-0000B0020000}"/>
    <cellStyle name="Normal 3 2 5 2 3 3" xfId="613" xr:uid="{00000000-0005-0000-0000-0000B1020000}"/>
    <cellStyle name="Normal 3 2 5 2 4" xfId="614" xr:uid="{00000000-0005-0000-0000-0000B2020000}"/>
    <cellStyle name="Normal 3 2 5 2 4 2" xfId="615" xr:uid="{00000000-0005-0000-0000-0000B3020000}"/>
    <cellStyle name="Normal 3 2 5 2 5" xfId="616" xr:uid="{00000000-0005-0000-0000-0000B4020000}"/>
    <cellStyle name="Normal 3 2 5 3" xfId="617" xr:uid="{00000000-0005-0000-0000-0000B5020000}"/>
    <cellStyle name="Normal 3 2 5 3 2" xfId="618" xr:uid="{00000000-0005-0000-0000-0000B6020000}"/>
    <cellStyle name="Normal 3 2 5 3 2 2" xfId="619" xr:uid="{00000000-0005-0000-0000-0000B7020000}"/>
    <cellStyle name="Normal 3 2 5 3 2 2 2" xfId="620" xr:uid="{00000000-0005-0000-0000-0000B8020000}"/>
    <cellStyle name="Normal 3 2 5 3 2 3" xfId="621" xr:uid="{00000000-0005-0000-0000-0000B9020000}"/>
    <cellStyle name="Normal 3 2 5 3 3" xfId="622" xr:uid="{00000000-0005-0000-0000-0000BA020000}"/>
    <cellStyle name="Normal 3 2 5 3 3 2" xfId="623" xr:uid="{00000000-0005-0000-0000-0000BB020000}"/>
    <cellStyle name="Normal 3 2 5 3 4" xfId="624" xr:uid="{00000000-0005-0000-0000-0000BC020000}"/>
    <cellStyle name="Normal 3 2 5 4" xfId="625" xr:uid="{00000000-0005-0000-0000-0000BD020000}"/>
    <cellStyle name="Normal 3 2 5 4 2" xfId="626" xr:uid="{00000000-0005-0000-0000-0000BE020000}"/>
    <cellStyle name="Normal 3 2 5 4 2 2" xfId="627" xr:uid="{00000000-0005-0000-0000-0000BF020000}"/>
    <cellStyle name="Normal 3 2 5 4 3" xfId="628" xr:uid="{00000000-0005-0000-0000-0000C0020000}"/>
    <cellStyle name="Normal 3 2 5 5" xfId="629" xr:uid="{00000000-0005-0000-0000-0000C1020000}"/>
    <cellStyle name="Normal 3 2 5 5 2" xfId="630" xr:uid="{00000000-0005-0000-0000-0000C2020000}"/>
    <cellStyle name="Normal 3 2 5 6" xfId="631" xr:uid="{00000000-0005-0000-0000-0000C3020000}"/>
    <cellStyle name="Normal 3 2 6" xfId="632" xr:uid="{00000000-0005-0000-0000-0000C4020000}"/>
    <cellStyle name="Normal 3 2 6 2" xfId="633" xr:uid="{00000000-0005-0000-0000-0000C5020000}"/>
    <cellStyle name="Normal 3 2 6 2 2" xfId="634" xr:uid="{00000000-0005-0000-0000-0000C6020000}"/>
    <cellStyle name="Normal 3 2 6 2 2 2" xfId="635" xr:uid="{00000000-0005-0000-0000-0000C7020000}"/>
    <cellStyle name="Normal 3 2 6 2 2 2 2" xfId="636" xr:uid="{00000000-0005-0000-0000-0000C8020000}"/>
    <cellStyle name="Normal 3 2 6 2 2 3" xfId="637" xr:uid="{00000000-0005-0000-0000-0000C9020000}"/>
    <cellStyle name="Normal 3 2 6 2 3" xfId="638" xr:uid="{00000000-0005-0000-0000-0000CA020000}"/>
    <cellStyle name="Normal 3 2 6 2 3 2" xfId="639" xr:uid="{00000000-0005-0000-0000-0000CB020000}"/>
    <cellStyle name="Normal 3 2 6 2 4" xfId="640" xr:uid="{00000000-0005-0000-0000-0000CC020000}"/>
    <cellStyle name="Normal 3 2 6 3" xfId="641" xr:uid="{00000000-0005-0000-0000-0000CD020000}"/>
    <cellStyle name="Normal 3 2 6 3 2" xfId="642" xr:uid="{00000000-0005-0000-0000-0000CE020000}"/>
    <cellStyle name="Normal 3 2 6 3 2 2" xfId="643" xr:uid="{00000000-0005-0000-0000-0000CF020000}"/>
    <cellStyle name="Normal 3 2 6 3 3" xfId="644" xr:uid="{00000000-0005-0000-0000-0000D0020000}"/>
    <cellStyle name="Normal 3 2 6 4" xfId="645" xr:uid="{00000000-0005-0000-0000-0000D1020000}"/>
    <cellStyle name="Normal 3 2 6 4 2" xfId="646" xr:uid="{00000000-0005-0000-0000-0000D2020000}"/>
    <cellStyle name="Normal 3 2 6 5" xfId="647" xr:uid="{00000000-0005-0000-0000-0000D3020000}"/>
    <cellStyle name="Normal 3 2 7" xfId="648" xr:uid="{00000000-0005-0000-0000-0000D4020000}"/>
    <cellStyle name="Normal 3 2 7 2" xfId="649" xr:uid="{00000000-0005-0000-0000-0000D5020000}"/>
    <cellStyle name="Normal 3 2 7 2 2" xfId="650" xr:uid="{00000000-0005-0000-0000-0000D6020000}"/>
    <cellStyle name="Normal 3 2 7 2 2 2" xfId="651" xr:uid="{00000000-0005-0000-0000-0000D7020000}"/>
    <cellStyle name="Normal 3 2 7 2 3" xfId="652" xr:uid="{00000000-0005-0000-0000-0000D8020000}"/>
    <cellStyle name="Normal 3 2 7 3" xfId="653" xr:uid="{00000000-0005-0000-0000-0000D9020000}"/>
    <cellStyle name="Normal 3 2 7 3 2" xfId="654" xr:uid="{00000000-0005-0000-0000-0000DA020000}"/>
    <cellStyle name="Normal 3 2 7 4" xfId="655" xr:uid="{00000000-0005-0000-0000-0000DB020000}"/>
    <cellStyle name="Normal 3 2 8" xfId="656" xr:uid="{00000000-0005-0000-0000-0000DC020000}"/>
    <cellStyle name="Normal 3 2 8 2" xfId="657" xr:uid="{00000000-0005-0000-0000-0000DD020000}"/>
    <cellStyle name="Normal 3 2 8 2 2" xfId="658" xr:uid="{00000000-0005-0000-0000-0000DE020000}"/>
    <cellStyle name="Normal 3 2 8 3" xfId="659" xr:uid="{00000000-0005-0000-0000-0000DF020000}"/>
    <cellStyle name="Normal 3 2 9" xfId="660" xr:uid="{00000000-0005-0000-0000-0000E0020000}"/>
    <cellStyle name="Normal 3 2 9 2" xfId="661" xr:uid="{00000000-0005-0000-0000-0000E1020000}"/>
    <cellStyle name="Normal 3 2_Cyrus One" xfId="662" xr:uid="{00000000-0005-0000-0000-0000E2020000}"/>
    <cellStyle name="Normal 3 3" xfId="663" xr:uid="{00000000-0005-0000-0000-0000E3020000}"/>
    <cellStyle name="Normal 3 3 2" xfId="664" xr:uid="{00000000-0005-0000-0000-0000E4020000}"/>
    <cellStyle name="Normal 3 3 2 2" xfId="665" xr:uid="{00000000-0005-0000-0000-0000E5020000}"/>
    <cellStyle name="Normal 3 3 2 2 2" xfId="666" xr:uid="{00000000-0005-0000-0000-0000E6020000}"/>
    <cellStyle name="Normal 3 3 2 2 2 2" xfId="667" xr:uid="{00000000-0005-0000-0000-0000E7020000}"/>
    <cellStyle name="Normal 3 3 2 2 2 2 2" xfId="668" xr:uid="{00000000-0005-0000-0000-0000E8020000}"/>
    <cellStyle name="Normal 3 3 2 2 2 2 2 2" xfId="669" xr:uid="{00000000-0005-0000-0000-0000E9020000}"/>
    <cellStyle name="Normal 3 3 2 2 2 2 3" xfId="670" xr:uid="{00000000-0005-0000-0000-0000EA020000}"/>
    <cellStyle name="Normal 3 3 2 2 2 3" xfId="671" xr:uid="{00000000-0005-0000-0000-0000EB020000}"/>
    <cellStyle name="Normal 3 3 2 2 2 3 2" xfId="672" xr:uid="{00000000-0005-0000-0000-0000EC020000}"/>
    <cellStyle name="Normal 3 3 2 2 2 4" xfId="673" xr:uid="{00000000-0005-0000-0000-0000ED020000}"/>
    <cellStyle name="Normal 3 3 2 2 3" xfId="674" xr:uid="{00000000-0005-0000-0000-0000EE020000}"/>
    <cellStyle name="Normal 3 3 2 2 3 2" xfId="675" xr:uid="{00000000-0005-0000-0000-0000EF020000}"/>
    <cellStyle name="Normal 3 3 2 2 3 2 2" xfId="676" xr:uid="{00000000-0005-0000-0000-0000F0020000}"/>
    <cellStyle name="Normal 3 3 2 2 3 3" xfId="677" xr:uid="{00000000-0005-0000-0000-0000F1020000}"/>
    <cellStyle name="Normal 3 3 2 2 4" xfId="678" xr:uid="{00000000-0005-0000-0000-0000F2020000}"/>
    <cellStyle name="Normal 3 3 2 2 4 2" xfId="679" xr:uid="{00000000-0005-0000-0000-0000F3020000}"/>
    <cellStyle name="Normal 3 3 2 2 5" xfId="680" xr:uid="{00000000-0005-0000-0000-0000F4020000}"/>
    <cellStyle name="Normal 3 3 2 3" xfId="681" xr:uid="{00000000-0005-0000-0000-0000F5020000}"/>
    <cellStyle name="Normal 3 3 2 3 2" xfId="682" xr:uid="{00000000-0005-0000-0000-0000F6020000}"/>
    <cellStyle name="Normal 3 3 2 3 2 2" xfId="683" xr:uid="{00000000-0005-0000-0000-0000F7020000}"/>
    <cellStyle name="Normal 3 3 2 3 2 2 2" xfId="684" xr:uid="{00000000-0005-0000-0000-0000F8020000}"/>
    <cellStyle name="Normal 3 3 2 3 2 3" xfId="685" xr:uid="{00000000-0005-0000-0000-0000F9020000}"/>
    <cellStyle name="Normal 3 3 2 3 3" xfId="686" xr:uid="{00000000-0005-0000-0000-0000FA020000}"/>
    <cellStyle name="Normal 3 3 2 3 3 2" xfId="687" xr:uid="{00000000-0005-0000-0000-0000FB020000}"/>
    <cellStyle name="Normal 3 3 2 3 4" xfId="688" xr:uid="{00000000-0005-0000-0000-0000FC020000}"/>
    <cellStyle name="Normal 3 3 2 4" xfId="689" xr:uid="{00000000-0005-0000-0000-0000FD020000}"/>
    <cellStyle name="Normal 3 3 2 4 2" xfId="690" xr:uid="{00000000-0005-0000-0000-0000FE020000}"/>
    <cellStyle name="Normal 3 3 2 4 2 2" xfId="691" xr:uid="{00000000-0005-0000-0000-0000FF020000}"/>
    <cellStyle name="Normal 3 3 2 4 3" xfId="692" xr:uid="{00000000-0005-0000-0000-000000030000}"/>
    <cellStyle name="Normal 3 3 2 5" xfId="693" xr:uid="{00000000-0005-0000-0000-000001030000}"/>
    <cellStyle name="Normal 3 3 2 5 2" xfId="694" xr:uid="{00000000-0005-0000-0000-000002030000}"/>
    <cellStyle name="Normal 3 3 2 6" xfId="695" xr:uid="{00000000-0005-0000-0000-000003030000}"/>
    <cellStyle name="Normal 3 3 3" xfId="696" xr:uid="{00000000-0005-0000-0000-000004030000}"/>
    <cellStyle name="Normal 3 3 3 2" xfId="697" xr:uid="{00000000-0005-0000-0000-000005030000}"/>
    <cellStyle name="Normal 3 3 3 2 2" xfId="698" xr:uid="{00000000-0005-0000-0000-000006030000}"/>
    <cellStyle name="Normal 3 3 3 2 2 2" xfId="699" xr:uid="{00000000-0005-0000-0000-000007030000}"/>
    <cellStyle name="Normal 3 3 3 2 2 2 2" xfId="700" xr:uid="{00000000-0005-0000-0000-000008030000}"/>
    <cellStyle name="Normal 3 3 3 2 2 2 2 2" xfId="701" xr:uid="{00000000-0005-0000-0000-000009030000}"/>
    <cellStyle name="Normal 3 3 3 2 2 2 3" xfId="702" xr:uid="{00000000-0005-0000-0000-00000A030000}"/>
    <cellStyle name="Normal 3 3 3 2 2 3" xfId="703" xr:uid="{00000000-0005-0000-0000-00000B030000}"/>
    <cellStyle name="Normal 3 3 3 2 2 3 2" xfId="704" xr:uid="{00000000-0005-0000-0000-00000C030000}"/>
    <cellStyle name="Normal 3 3 3 2 2 4" xfId="705" xr:uid="{00000000-0005-0000-0000-00000D030000}"/>
    <cellStyle name="Normal 3 3 3 2 3" xfId="706" xr:uid="{00000000-0005-0000-0000-00000E030000}"/>
    <cellStyle name="Normal 3 3 3 2 3 2" xfId="707" xr:uid="{00000000-0005-0000-0000-00000F030000}"/>
    <cellStyle name="Normal 3 3 3 2 3 2 2" xfId="708" xr:uid="{00000000-0005-0000-0000-000010030000}"/>
    <cellStyle name="Normal 3 3 3 2 3 3" xfId="709" xr:uid="{00000000-0005-0000-0000-000011030000}"/>
    <cellStyle name="Normal 3 3 3 2 4" xfId="710" xr:uid="{00000000-0005-0000-0000-000012030000}"/>
    <cellStyle name="Normal 3 3 3 2 4 2" xfId="711" xr:uid="{00000000-0005-0000-0000-000013030000}"/>
    <cellStyle name="Normal 3 3 3 2 5" xfId="712" xr:uid="{00000000-0005-0000-0000-000014030000}"/>
    <cellStyle name="Normal 3 3 3 3" xfId="713" xr:uid="{00000000-0005-0000-0000-000015030000}"/>
    <cellStyle name="Normal 3 3 3 3 2" xfId="714" xr:uid="{00000000-0005-0000-0000-000016030000}"/>
    <cellStyle name="Normal 3 3 3 3 2 2" xfId="715" xr:uid="{00000000-0005-0000-0000-000017030000}"/>
    <cellStyle name="Normal 3 3 3 3 2 2 2" xfId="716" xr:uid="{00000000-0005-0000-0000-000018030000}"/>
    <cellStyle name="Normal 3 3 3 3 2 3" xfId="717" xr:uid="{00000000-0005-0000-0000-000019030000}"/>
    <cellStyle name="Normal 3 3 3 3 3" xfId="718" xr:uid="{00000000-0005-0000-0000-00001A030000}"/>
    <cellStyle name="Normal 3 3 3 3 3 2" xfId="719" xr:uid="{00000000-0005-0000-0000-00001B030000}"/>
    <cellStyle name="Normal 3 3 3 3 4" xfId="720" xr:uid="{00000000-0005-0000-0000-00001C030000}"/>
    <cellStyle name="Normal 3 3 3 4" xfId="721" xr:uid="{00000000-0005-0000-0000-00001D030000}"/>
    <cellStyle name="Normal 3 3 3 4 2" xfId="722" xr:uid="{00000000-0005-0000-0000-00001E030000}"/>
    <cellStyle name="Normal 3 3 3 4 2 2" xfId="723" xr:uid="{00000000-0005-0000-0000-00001F030000}"/>
    <cellStyle name="Normal 3 3 3 4 3" xfId="724" xr:uid="{00000000-0005-0000-0000-000020030000}"/>
    <cellStyle name="Normal 3 3 3 5" xfId="725" xr:uid="{00000000-0005-0000-0000-000021030000}"/>
    <cellStyle name="Normal 3 3 3 5 2" xfId="726" xr:uid="{00000000-0005-0000-0000-000022030000}"/>
    <cellStyle name="Normal 3 3 3 6" xfId="727" xr:uid="{00000000-0005-0000-0000-000023030000}"/>
    <cellStyle name="Normal 3 3 4" xfId="728" xr:uid="{00000000-0005-0000-0000-000024030000}"/>
    <cellStyle name="Normal 3 3 4 2" xfId="729" xr:uid="{00000000-0005-0000-0000-000025030000}"/>
    <cellStyle name="Normal 3 3 4 2 2" xfId="730" xr:uid="{00000000-0005-0000-0000-000026030000}"/>
    <cellStyle name="Normal 3 3 4 2 2 2" xfId="731" xr:uid="{00000000-0005-0000-0000-000027030000}"/>
    <cellStyle name="Normal 3 3 4 2 2 2 2" xfId="732" xr:uid="{00000000-0005-0000-0000-000028030000}"/>
    <cellStyle name="Normal 3 3 4 2 2 2 2 2" xfId="733" xr:uid="{00000000-0005-0000-0000-000029030000}"/>
    <cellStyle name="Normal 3 3 4 2 2 2 3" xfId="734" xr:uid="{00000000-0005-0000-0000-00002A030000}"/>
    <cellStyle name="Normal 3 3 4 2 2 3" xfId="735" xr:uid="{00000000-0005-0000-0000-00002B030000}"/>
    <cellStyle name="Normal 3 3 4 2 2 3 2" xfId="736" xr:uid="{00000000-0005-0000-0000-00002C030000}"/>
    <cellStyle name="Normal 3 3 4 2 2 4" xfId="737" xr:uid="{00000000-0005-0000-0000-00002D030000}"/>
    <cellStyle name="Normal 3 3 4 2 3" xfId="738" xr:uid="{00000000-0005-0000-0000-00002E030000}"/>
    <cellStyle name="Normal 3 3 4 2 3 2" xfId="739" xr:uid="{00000000-0005-0000-0000-00002F030000}"/>
    <cellStyle name="Normal 3 3 4 2 3 2 2" xfId="740" xr:uid="{00000000-0005-0000-0000-000030030000}"/>
    <cellStyle name="Normal 3 3 4 2 3 3" xfId="741" xr:uid="{00000000-0005-0000-0000-000031030000}"/>
    <cellStyle name="Normal 3 3 4 2 4" xfId="742" xr:uid="{00000000-0005-0000-0000-000032030000}"/>
    <cellStyle name="Normal 3 3 4 2 4 2" xfId="743" xr:uid="{00000000-0005-0000-0000-000033030000}"/>
    <cellStyle name="Normal 3 3 4 2 5" xfId="744" xr:uid="{00000000-0005-0000-0000-000034030000}"/>
    <cellStyle name="Normal 3 3 4 3" xfId="745" xr:uid="{00000000-0005-0000-0000-000035030000}"/>
    <cellStyle name="Normal 3 3 4 3 2" xfId="746" xr:uid="{00000000-0005-0000-0000-000036030000}"/>
    <cellStyle name="Normal 3 3 4 3 2 2" xfId="747" xr:uid="{00000000-0005-0000-0000-000037030000}"/>
    <cellStyle name="Normal 3 3 4 3 2 2 2" xfId="748" xr:uid="{00000000-0005-0000-0000-000038030000}"/>
    <cellStyle name="Normal 3 3 4 3 2 3" xfId="749" xr:uid="{00000000-0005-0000-0000-000039030000}"/>
    <cellStyle name="Normal 3 3 4 3 3" xfId="750" xr:uid="{00000000-0005-0000-0000-00003A030000}"/>
    <cellStyle name="Normal 3 3 4 3 3 2" xfId="751" xr:uid="{00000000-0005-0000-0000-00003B030000}"/>
    <cellStyle name="Normal 3 3 4 3 4" xfId="752" xr:uid="{00000000-0005-0000-0000-00003C030000}"/>
    <cellStyle name="Normal 3 3 4 4" xfId="753" xr:uid="{00000000-0005-0000-0000-00003D030000}"/>
    <cellStyle name="Normal 3 3 4 4 2" xfId="754" xr:uid="{00000000-0005-0000-0000-00003E030000}"/>
    <cellStyle name="Normal 3 3 4 4 2 2" xfId="755" xr:uid="{00000000-0005-0000-0000-00003F030000}"/>
    <cellStyle name="Normal 3 3 4 4 3" xfId="756" xr:uid="{00000000-0005-0000-0000-000040030000}"/>
    <cellStyle name="Normal 3 3 4 5" xfId="757" xr:uid="{00000000-0005-0000-0000-000041030000}"/>
    <cellStyle name="Normal 3 3 4 5 2" xfId="758" xr:uid="{00000000-0005-0000-0000-000042030000}"/>
    <cellStyle name="Normal 3 3 4 6" xfId="759" xr:uid="{00000000-0005-0000-0000-000043030000}"/>
    <cellStyle name="Normal 3 3 5" xfId="760" xr:uid="{00000000-0005-0000-0000-000044030000}"/>
    <cellStyle name="Normal 3 3 5 2" xfId="761" xr:uid="{00000000-0005-0000-0000-000045030000}"/>
    <cellStyle name="Normal 3 3 5 2 2" xfId="762" xr:uid="{00000000-0005-0000-0000-000046030000}"/>
    <cellStyle name="Normal 3 3 5 2 2 2" xfId="763" xr:uid="{00000000-0005-0000-0000-000047030000}"/>
    <cellStyle name="Normal 3 3 5 2 2 2 2" xfId="764" xr:uid="{00000000-0005-0000-0000-000048030000}"/>
    <cellStyle name="Normal 3 3 5 2 2 3" xfId="765" xr:uid="{00000000-0005-0000-0000-000049030000}"/>
    <cellStyle name="Normal 3 3 5 2 3" xfId="766" xr:uid="{00000000-0005-0000-0000-00004A030000}"/>
    <cellStyle name="Normal 3 3 5 2 3 2" xfId="767" xr:uid="{00000000-0005-0000-0000-00004B030000}"/>
    <cellStyle name="Normal 3 3 5 2 4" xfId="768" xr:uid="{00000000-0005-0000-0000-00004C030000}"/>
    <cellStyle name="Normal 3 3 5 3" xfId="769" xr:uid="{00000000-0005-0000-0000-00004D030000}"/>
    <cellStyle name="Normal 3 3 5 3 2" xfId="770" xr:uid="{00000000-0005-0000-0000-00004E030000}"/>
    <cellStyle name="Normal 3 3 5 3 2 2" xfId="771" xr:uid="{00000000-0005-0000-0000-00004F030000}"/>
    <cellStyle name="Normal 3 3 5 3 3" xfId="772" xr:uid="{00000000-0005-0000-0000-000050030000}"/>
    <cellStyle name="Normal 3 3 5 4" xfId="773" xr:uid="{00000000-0005-0000-0000-000051030000}"/>
    <cellStyle name="Normal 3 3 5 4 2" xfId="774" xr:uid="{00000000-0005-0000-0000-000052030000}"/>
    <cellStyle name="Normal 3 3 5 5" xfId="775" xr:uid="{00000000-0005-0000-0000-000053030000}"/>
    <cellStyle name="Normal 3 3 6" xfId="776" xr:uid="{00000000-0005-0000-0000-000054030000}"/>
    <cellStyle name="Normal 3 3 6 2" xfId="777" xr:uid="{00000000-0005-0000-0000-000055030000}"/>
    <cellStyle name="Normal 3 3 6 2 2" xfId="778" xr:uid="{00000000-0005-0000-0000-000056030000}"/>
    <cellStyle name="Normal 3 3 6 2 2 2" xfId="779" xr:uid="{00000000-0005-0000-0000-000057030000}"/>
    <cellStyle name="Normal 3 3 6 2 3" xfId="780" xr:uid="{00000000-0005-0000-0000-000058030000}"/>
    <cellStyle name="Normal 3 3 6 3" xfId="781" xr:uid="{00000000-0005-0000-0000-000059030000}"/>
    <cellStyle name="Normal 3 3 6 3 2" xfId="782" xr:uid="{00000000-0005-0000-0000-00005A030000}"/>
    <cellStyle name="Normal 3 3 6 4" xfId="783" xr:uid="{00000000-0005-0000-0000-00005B030000}"/>
    <cellStyle name="Normal 3 3 7" xfId="784" xr:uid="{00000000-0005-0000-0000-00005C030000}"/>
    <cellStyle name="Normal 3 3 7 2" xfId="785" xr:uid="{00000000-0005-0000-0000-00005D030000}"/>
    <cellStyle name="Normal 3 3 7 2 2" xfId="786" xr:uid="{00000000-0005-0000-0000-00005E030000}"/>
    <cellStyle name="Normal 3 3 7 3" xfId="787" xr:uid="{00000000-0005-0000-0000-00005F030000}"/>
    <cellStyle name="Normal 3 3 8" xfId="788" xr:uid="{00000000-0005-0000-0000-000060030000}"/>
    <cellStyle name="Normal 3 3 8 2" xfId="789" xr:uid="{00000000-0005-0000-0000-000061030000}"/>
    <cellStyle name="Normal 3 3 9" xfId="790" xr:uid="{00000000-0005-0000-0000-000062030000}"/>
    <cellStyle name="Normal 3 3_Cyrus One" xfId="791" xr:uid="{00000000-0005-0000-0000-000063030000}"/>
    <cellStyle name="Normal 3 4" xfId="792" xr:uid="{00000000-0005-0000-0000-000064030000}"/>
    <cellStyle name="Normal 3 4 2" xfId="793" xr:uid="{00000000-0005-0000-0000-000065030000}"/>
    <cellStyle name="Normal 3 4 2 2" xfId="794" xr:uid="{00000000-0005-0000-0000-000066030000}"/>
    <cellStyle name="Normal 3 4 2 2 2" xfId="795" xr:uid="{00000000-0005-0000-0000-000067030000}"/>
    <cellStyle name="Normal 3 4 2 2 2 2" xfId="796" xr:uid="{00000000-0005-0000-0000-000068030000}"/>
    <cellStyle name="Normal 3 4 2 2 2 2 2" xfId="797" xr:uid="{00000000-0005-0000-0000-000069030000}"/>
    <cellStyle name="Normal 3 4 2 2 2 2 2 2" xfId="798" xr:uid="{00000000-0005-0000-0000-00006A030000}"/>
    <cellStyle name="Normal 3 4 2 2 2 2 3" xfId="799" xr:uid="{00000000-0005-0000-0000-00006B030000}"/>
    <cellStyle name="Normal 3 4 2 2 2 3" xfId="800" xr:uid="{00000000-0005-0000-0000-00006C030000}"/>
    <cellStyle name="Normal 3 4 2 2 2 3 2" xfId="801" xr:uid="{00000000-0005-0000-0000-00006D030000}"/>
    <cellStyle name="Normal 3 4 2 2 2 4" xfId="802" xr:uid="{00000000-0005-0000-0000-00006E030000}"/>
    <cellStyle name="Normal 3 4 2 2 3" xfId="803" xr:uid="{00000000-0005-0000-0000-00006F030000}"/>
    <cellStyle name="Normal 3 4 2 2 3 2" xfId="804" xr:uid="{00000000-0005-0000-0000-000070030000}"/>
    <cellStyle name="Normal 3 4 2 2 3 2 2" xfId="805" xr:uid="{00000000-0005-0000-0000-000071030000}"/>
    <cellStyle name="Normal 3 4 2 2 3 3" xfId="806" xr:uid="{00000000-0005-0000-0000-000072030000}"/>
    <cellStyle name="Normal 3 4 2 2 4" xfId="807" xr:uid="{00000000-0005-0000-0000-000073030000}"/>
    <cellStyle name="Normal 3 4 2 2 4 2" xfId="808" xr:uid="{00000000-0005-0000-0000-000074030000}"/>
    <cellStyle name="Normal 3 4 2 2 5" xfId="809" xr:uid="{00000000-0005-0000-0000-000075030000}"/>
    <cellStyle name="Normal 3 4 2 3" xfId="810" xr:uid="{00000000-0005-0000-0000-000076030000}"/>
    <cellStyle name="Normal 3 4 2 3 2" xfId="811" xr:uid="{00000000-0005-0000-0000-000077030000}"/>
    <cellStyle name="Normal 3 4 2 3 2 2" xfId="812" xr:uid="{00000000-0005-0000-0000-000078030000}"/>
    <cellStyle name="Normal 3 4 2 3 2 2 2" xfId="813" xr:uid="{00000000-0005-0000-0000-000079030000}"/>
    <cellStyle name="Normal 3 4 2 3 2 3" xfId="814" xr:uid="{00000000-0005-0000-0000-00007A030000}"/>
    <cellStyle name="Normal 3 4 2 3 3" xfId="815" xr:uid="{00000000-0005-0000-0000-00007B030000}"/>
    <cellStyle name="Normal 3 4 2 3 3 2" xfId="816" xr:uid="{00000000-0005-0000-0000-00007C030000}"/>
    <cellStyle name="Normal 3 4 2 3 4" xfId="817" xr:uid="{00000000-0005-0000-0000-00007D030000}"/>
    <cellStyle name="Normal 3 4 2 4" xfId="818" xr:uid="{00000000-0005-0000-0000-00007E030000}"/>
    <cellStyle name="Normal 3 4 2 4 2" xfId="819" xr:uid="{00000000-0005-0000-0000-00007F030000}"/>
    <cellStyle name="Normal 3 4 2 4 2 2" xfId="820" xr:uid="{00000000-0005-0000-0000-000080030000}"/>
    <cellStyle name="Normal 3 4 2 4 3" xfId="821" xr:uid="{00000000-0005-0000-0000-000081030000}"/>
    <cellStyle name="Normal 3 4 2 5" xfId="822" xr:uid="{00000000-0005-0000-0000-000082030000}"/>
    <cellStyle name="Normal 3 4 2 5 2" xfId="823" xr:uid="{00000000-0005-0000-0000-000083030000}"/>
    <cellStyle name="Normal 3 4 2 6" xfId="824" xr:uid="{00000000-0005-0000-0000-000084030000}"/>
    <cellStyle name="Normal 3 4 3" xfId="825" xr:uid="{00000000-0005-0000-0000-000085030000}"/>
    <cellStyle name="Normal 3 4 3 2" xfId="826" xr:uid="{00000000-0005-0000-0000-000086030000}"/>
    <cellStyle name="Normal 3 4 3 2 2" xfId="827" xr:uid="{00000000-0005-0000-0000-000087030000}"/>
    <cellStyle name="Normal 3 4 3 2 2 2" xfId="828" xr:uid="{00000000-0005-0000-0000-000088030000}"/>
    <cellStyle name="Normal 3 4 3 2 2 2 2" xfId="829" xr:uid="{00000000-0005-0000-0000-000089030000}"/>
    <cellStyle name="Normal 3 4 3 2 2 2 2 2" xfId="830" xr:uid="{00000000-0005-0000-0000-00008A030000}"/>
    <cellStyle name="Normal 3 4 3 2 2 2 3" xfId="831" xr:uid="{00000000-0005-0000-0000-00008B030000}"/>
    <cellStyle name="Normal 3 4 3 2 2 3" xfId="832" xr:uid="{00000000-0005-0000-0000-00008C030000}"/>
    <cellStyle name="Normal 3 4 3 2 2 3 2" xfId="833" xr:uid="{00000000-0005-0000-0000-00008D030000}"/>
    <cellStyle name="Normal 3 4 3 2 2 4" xfId="834" xr:uid="{00000000-0005-0000-0000-00008E030000}"/>
    <cellStyle name="Normal 3 4 3 2 3" xfId="835" xr:uid="{00000000-0005-0000-0000-00008F030000}"/>
    <cellStyle name="Normal 3 4 3 2 3 2" xfId="836" xr:uid="{00000000-0005-0000-0000-000090030000}"/>
    <cellStyle name="Normal 3 4 3 2 3 2 2" xfId="837" xr:uid="{00000000-0005-0000-0000-000091030000}"/>
    <cellStyle name="Normal 3 4 3 2 3 3" xfId="838" xr:uid="{00000000-0005-0000-0000-000092030000}"/>
    <cellStyle name="Normal 3 4 3 2 4" xfId="839" xr:uid="{00000000-0005-0000-0000-000093030000}"/>
    <cellStyle name="Normal 3 4 3 2 4 2" xfId="840" xr:uid="{00000000-0005-0000-0000-000094030000}"/>
    <cellStyle name="Normal 3 4 3 2 5" xfId="841" xr:uid="{00000000-0005-0000-0000-000095030000}"/>
    <cellStyle name="Normal 3 4 3 3" xfId="842" xr:uid="{00000000-0005-0000-0000-000096030000}"/>
    <cellStyle name="Normal 3 4 3 3 2" xfId="843" xr:uid="{00000000-0005-0000-0000-000097030000}"/>
    <cellStyle name="Normal 3 4 3 3 2 2" xfId="844" xr:uid="{00000000-0005-0000-0000-000098030000}"/>
    <cellStyle name="Normal 3 4 3 3 2 2 2" xfId="845" xr:uid="{00000000-0005-0000-0000-000099030000}"/>
    <cellStyle name="Normal 3 4 3 3 2 3" xfId="846" xr:uid="{00000000-0005-0000-0000-00009A030000}"/>
    <cellStyle name="Normal 3 4 3 3 3" xfId="847" xr:uid="{00000000-0005-0000-0000-00009B030000}"/>
    <cellStyle name="Normal 3 4 3 3 3 2" xfId="848" xr:uid="{00000000-0005-0000-0000-00009C030000}"/>
    <cellStyle name="Normal 3 4 3 3 4" xfId="849" xr:uid="{00000000-0005-0000-0000-00009D030000}"/>
    <cellStyle name="Normal 3 4 3 4" xfId="850" xr:uid="{00000000-0005-0000-0000-00009E030000}"/>
    <cellStyle name="Normal 3 4 3 4 2" xfId="851" xr:uid="{00000000-0005-0000-0000-00009F030000}"/>
    <cellStyle name="Normal 3 4 3 4 2 2" xfId="852" xr:uid="{00000000-0005-0000-0000-0000A0030000}"/>
    <cellStyle name="Normal 3 4 3 4 3" xfId="853" xr:uid="{00000000-0005-0000-0000-0000A1030000}"/>
    <cellStyle name="Normal 3 4 3 5" xfId="854" xr:uid="{00000000-0005-0000-0000-0000A2030000}"/>
    <cellStyle name="Normal 3 4 3 5 2" xfId="855" xr:uid="{00000000-0005-0000-0000-0000A3030000}"/>
    <cellStyle name="Normal 3 4 3 6" xfId="856" xr:uid="{00000000-0005-0000-0000-0000A4030000}"/>
    <cellStyle name="Normal 3 4 4" xfId="857" xr:uid="{00000000-0005-0000-0000-0000A5030000}"/>
    <cellStyle name="Normal 3 4 4 2" xfId="858" xr:uid="{00000000-0005-0000-0000-0000A6030000}"/>
    <cellStyle name="Normal 3 4 4 2 2" xfId="859" xr:uid="{00000000-0005-0000-0000-0000A7030000}"/>
    <cellStyle name="Normal 3 4 4 2 2 2" xfId="860" xr:uid="{00000000-0005-0000-0000-0000A8030000}"/>
    <cellStyle name="Normal 3 4 4 2 2 2 2" xfId="861" xr:uid="{00000000-0005-0000-0000-0000A9030000}"/>
    <cellStyle name="Normal 3 4 4 2 2 2 2 2" xfId="862" xr:uid="{00000000-0005-0000-0000-0000AA030000}"/>
    <cellStyle name="Normal 3 4 4 2 2 2 3" xfId="863" xr:uid="{00000000-0005-0000-0000-0000AB030000}"/>
    <cellStyle name="Normal 3 4 4 2 2 3" xfId="864" xr:uid="{00000000-0005-0000-0000-0000AC030000}"/>
    <cellStyle name="Normal 3 4 4 2 2 3 2" xfId="865" xr:uid="{00000000-0005-0000-0000-0000AD030000}"/>
    <cellStyle name="Normal 3 4 4 2 2 4" xfId="866" xr:uid="{00000000-0005-0000-0000-0000AE030000}"/>
    <cellStyle name="Normal 3 4 4 2 3" xfId="867" xr:uid="{00000000-0005-0000-0000-0000AF030000}"/>
    <cellStyle name="Normal 3 4 4 2 3 2" xfId="868" xr:uid="{00000000-0005-0000-0000-0000B0030000}"/>
    <cellStyle name="Normal 3 4 4 2 3 2 2" xfId="869" xr:uid="{00000000-0005-0000-0000-0000B1030000}"/>
    <cellStyle name="Normal 3 4 4 2 3 3" xfId="870" xr:uid="{00000000-0005-0000-0000-0000B2030000}"/>
    <cellStyle name="Normal 3 4 4 2 4" xfId="871" xr:uid="{00000000-0005-0000-0000-0000B3030000}"/>
    <cellStyle name="Normal 3 4 4 2 4 2" xfId="872" xr:uid="{00000000-0005-0000-0000-0000B4030000}"/>
    <cellStyle name="Normal 3 4 4 2 5" xfId="873" xr:uid="{00000000-0005-0000-0000-0000B5030000}"/>
    <cellStyle name="Normal 3 4 4 3" xfId="874" xr:uid="{00000000-0005-0000-0000-0000B6030000}"/>
    <cellStyle name="Normal 3 4 4 3 2" xfId="875" xr:uid="{00000000-0005-0000-0000-0000B7030000}"/>
    <cellStyle name="Normal 3 4 4 3 2 2" xfId="876" xr:uid="{00000000-0005-0000-0000-0000B8030000}"/>
    <cellStyle name="Normal 3 4 4 3 2 2 2" xfId="877" xr:uid="{00000000-0005-0000-0000-0000B9030000}"/>
    <cellStyle name="Normal 3 4 4 3 2 3" xfId="878" xr:uid="{00000000-0005-0000-0000-0000BA030000}"/>
    <cellStyle name="Normal 3 4 4 3 3" xfId="879" xr:uid="{00000000-0005-0000-0000-0000BB030000}"/>
    <cellStyle name="Normal 3 4 4 3 3 2" xfId="880" xr:uid="{00000000-0005-0000-0000-0000BC030000}"/>
    <cellStyle name="Normal 3 4 4 3 4" xfId="881" xr:uid="{00000000-0005-0000-0000-0000BD030000}"/>
    <cellStyle name="Normal 3 4 4 4" xfId="882" xr:uid="{00000000-0005-0000-0000-0000BE030000}"/>
    <cellStyle name="Normal 3 4 4 4 2" xfId="883" xr:uid="{00000000-0005-0000-0000-0000BF030000}"/>
    <cellStyle name="Normal 3 4 4 4 2 2" xfId="884" xr:uid="{00000000-0005-0000-0000-0000C0030000}"/>
    <cellStyle name="Normal 3 4 4 4 3" xfId="885" xr:uid="{00000000-0005-0000-0000-0000C1030000}"/>
    <cellStyle name="Normal 3 4 4 5" xfId="886" xr:uid="{00000000-0005-0000-0000-0000C2030000}"/>
    <cellStyle name="Normal 3 4 4 5 2" xfId="887" xr:uid="{00000000-0005-0000-0000-0000C3030000}"/>
    <cellStyle name="Normal 3 4 4 6" xfId="888" xr:uid="{00000000-0005-0000-0000-0000C4030000}"/>
    <cellStyle name="Normal 3 4 5" xfId="889" xr:uid="{00000000-0005-0000-0000-0000C5030000}"/>
    <cellStyle name="Normal 3 4 5 2" xfId="890" xr:uid="{00000000-0005-0000-0000-0000C6030000}"/>
    <cellStyle name="Normal 3 4 5 2 2" xfId="891" xr:uid="{00000000-0005-0000-0000-0000C7030000}"/>
    <cellStyle name="Normal 3 4 5 2 2 2" xfId="892" xr:uid="{00000000-0005-0000-0000-0000C8030000}"/>
    <cellStyle name="Normal 3 4 5 2 2 2 2" xfId="893" xr:uid="{00000000-0005-0000-0000-0000C9030000}"/>
    <cellStyle name="Normal 3 4 5 2 2 3" xfId="894" xr:uid="{00000000-0005-0000-0000-0000CA030000}"/>
    <cellStyle name="Normal 3 4 5 2 3" xfId="895" xr:uid="{00000000-0005-0000-0000-0000CB030000}"/>
    <cellStyle name="Normal 3 4 5 2 3 2" xfId="896" xr:uid="{00000000-0005-0000-0000-0000CC030000}"/>
    <cellStyle name="Normal 3 4 5 2 4" xfId="897" xr:uid="{00000000-0005-0000-0000-0000CD030000}"/>
    <cellStyle name="Normal 3 4 5 3" xfId="898" xr:uid="{00000000-0005-0000-0000-0000CE030000}"/>
    <cellStyle name="Normal 3 4 5 3 2" xfId="899" xr:uid="{00000000-0005-0000-0000-0000CF030000}"/>
    <cellStyle name="Normal 3 4 5 3 2 2" xfId="900" xr:uid="{00000000-0005-0000-0000-0000D0030000}"/>
    <cellStyle name="Normal 3 4 5 3 3" xfId="901" xr:uid="{00000000-0005-0000-0000-0000D1030000}"/>
    <cellStyle name="Normal 3 4 5 4" xfId="902" xr:uid="{00000000-0005-0000-0000-0000D2030000}"/>
    <cellStyle name="Normal 3 4 5 4 2" xfId="903" xr:uid="{00000000-0005-0000-0000-0000D3030000}"/>
    <cellStyle name="Normal 3 4 5 5" xfId="904" xr:uid="{00000000-0005-0000-0000-0000D4030000}"/>
    <cellStyle name="Normal 3 4 6" xfId="905" xr:uid="{00000000-0005-0000-0000-0000D5030000}"/>
    <cellStyle name="Normal 3 4 6 2" xfId="906" xr:uid="{00000000-0005-0000-0000-0000D6030000}"/>
    <cellStyle name="Normal 3 4 6 2 2" xfId="907" xr:uid="{00000000-0005-0000-0000-0000D7030000}"/>
    <cellStyle name="Normal 3 4 6 2 2 2" xfId="908" xr:uid="{00000000-0005-0000-0000-0000D8030000}"/>
    <cellStyle name="Normal 3 4 6 2 3" xfId="909" xr:uid="{00000000-0005-0000-0000-0000D9030000}"/>
    <cellStyle name="Normal 3 4 6 3" xfId="910" xr:uid="{00000000-0005-0000-0000-0000DA030000}"/>
    <cellStyle name="Normal 3 4 6 3 2" xfId="911" xr:uid="{00000000-0005-0000-0000-0000DB030000}"/>
    <cellStyle name="Normal 3 4 6 4" xfId="912" xr:uid="{00000000-0005-0000-0000-0000DC030000}"/>
    <cellStyle name="Normal 3 4 7" xfId="913" xr:uid="{00000000-0005-0000-0000-0000DD030000}"/>
    <cellStyle name="Normal 3 4 7 2" xfId="914" xr:uid="{00000000-0005-0000-0000-0000DE030000}"/>
    <cellStyle name="Normal 3 4 7 2 2" xfId="915" xr:uid="{00000000-0005-0000-0000-0000DF030000}"/>
    <cellStyle name="Normal 3 4 7 3" xfId="916" xr:uid="{00000000-0005-0000-0000-0000E0030000}"/>
    <cellStyle name="Normal 3 4 8" xfId="917" xr:uid="{00000000-0005-0000-0000-0000E1030000}"/>
    <cellStyle name="Normal 3 4 8 2" xfId="918" xr:uid="{00000000-0005-0000-0000-0000E2030000}"/>
    <cellStyle name="Normal 3 4 9" xfId="919" xr:uid="{00000000-0005-0000-0000-0000E3030000}"/>
    <cellStyle name="Normal 3 4_Cyrus One" xfId="920" xr:uid="{00000000-0005-0000-0000-0000E4030000}"/>
    <cellStyle name="Normal 3 5" xfId="921" xr:uid="{00000000-0005-0000-0000-0000E5030000}"/>
    <cellStyle name="Normal 3 5 2" xfId="922" xr:uid="{00000000-0005-0000-0000-0000E6030000}"/>
    <cellStyle name="Normal 3 5 2 2" xfId="923" xr:uid="{00000000-0005-0000-0000-0000E7030000}"/>
    <cellStyle name="Normal 3 5 2 2 2" xfId="924" xr:uid="{00000000-0005-0000-0000-0000E8030000}"/>
    <cellStyle name="Normal 3 5 2 2 2 2" xfId="925" xr:uid="{00000000-0005-0000-0000-0000E9030000}"/>
    <cellStyle name="Normal 3 5 2 2 2 2 2" xfId="926" xr:uid="{00000000-0005-0000-0000-0000EA030000}"/>
    <cellStyle name="Normal 3 5 2 2 2 2 2 2" xfId="927" xr:uid="{00000000-0005-0000-0000-0000EB030000}"/>
    <cellStyle name="Normal 3 5 2 2 2 2 3" xfId="928" xr:uid="{00000000-0005-0000-0000-0000EC030000}"/>
    <cellStyle name="Normal 3 5 2 2 2 3" xfId="929" xr:uid="{00000000-0005-0000-0000-0000ED030000}"/>
    <cellStyle name="Normal 3 5 2 2 2 3 2" xfId="930" xr:uid="{00000000-0005-0000-0000-0000EE030000}"/>
    <cellStyle name="Normal 3 5 2 2 2 4" xfId="931" xr:uid="{00000000-0005-0000-0000-0000EF030000}"/>
    <cellStyle name="Normal 3 5 2 2 3" xfId="932" xr:uid="{00000000-0005-0000-0000-0000F0030000}"/>
    <cellStyle name="Normal 3 5 2 2 3 2" xfId="933" xr:uid="{00000000-0005-0000-0000-0000F1030000}"/>
    <cellStyle name="Normal 3 5 2 2 3 2 2" xfId="934" xr:uid="{00000000-0005-0000-0000-0000F2030000}"/>
    <cellStyle name="Normal 3 5 2 2 3 3" xfId="935" xr:uid="{00000000-0005-0000-0000-0000F3030000}"/>
    <cellStyle name="Normal 3 5 2 2 4" xfId="936" xr:uid="{00000000-0005-0000-0000-0000F4030000}"/>
    <cellStyle name="Normal 3 5 2 2 4 2" xfId="937" xr:uid="{00000000-0005-0000-0000-0000F5030000}"/>
    <cellStyle name="Normal 3 5 2 2 5" xfId="938" xr:uid="{00000000-0005-0000-0000-0000F6030000}"/>
    <cellStyle name="Normal 3 5 2 3" xfId="939" xr:uid="{00000000-0005-0000-0000-0000F7030000}"/>
    <cellStyle name="Normal 3 5 2 3 2" xfId="940" xr:uid="{00000000-0005-0000-0000-0000F8030000}"/>
    <cellStyle name="Normal 3 5 2 3 2 2" xfId="941" xr:uid="{00000000-0005-0000-0000-0000F9030000}"/>
    <cellStyle name="Normal 3 5 2 3 2 2 2" xfId="942" xr:uid="{00000000-0005-0000-0000-0000FA030000}"/>
    <cellStyle name="Normal 3 5 2 3 2 3" xfId="943" xr:uid="{00000000-0005-0000-0000-0000FB030000}"/>
    <cellStyle name="Normal 3 5 2 3 3" xfId="944" xr:uid="{00000000-0005-0000-0000-0000FC030000}"/>
    <cellStyle name="Normal 3 5 2 3 3 2" xfId="945" xr:uid="{00000000-0005-0000-0000-0000FD030000}"/>
    <cellStyle name="Normal 3 5 2 3 4" xfId="946" xr:uid="{00000000-0005-0000-0000-0000FE030000}"/>
    <cellStyle name="Normal 3 5 2 4" xfId="947" xr:uid="{00000000-0005-0000-0000-0000FF030000}"/>
    <cellStyle name="Normal 3 5 2 4 2" xfId="948" xr:uid="{00000000-0005-0000-0000-000000040000}"/>
    <cellStyle name="Normal 3 5 2 4 2 2" xfId="949" xr:uid="{00000000-0005-0000-0000-000001040000}"/>
    <cellStyle name="Normal 3 5 2 4 3" xfId="950" xr:uid="{00000000-0005-0000-0000-000002040000}"/>
    <cellStyle name="Normal 3 5 2 5" xfId="951" xr:uid="{00000000-0005-0000-0000-000003040000}"/>
    <cellStyle name="Normal 3 5 2 5 2" xfId="952" xr:uid="{00000000-0005-0000-0000-000004040000}"/>
    <cellStyle name="Normal 3 5 2 6" xfId="953" xr:uid="{00000000-0005-0000-0000-000005040000}"/>
    <cellStyle name="Normal 3 5 3" xfId="954" xr:uid="{00000000-0005-0000-0000-000006040000}"/>
    <cellStyle name="Normal 3 5 3 2" xfId="955" xr:uid="{00000000-0005-0000-0000-000007040000}"/>
    <cellStyle name="Normal 3 5 3 2 2" xfId="956" xr:uid="{00000000-0005-0000-0000-000008040000}"/>
    <cellStyle name="Normal 3 5 3 2 2 2" xfId="957" xr:uid="{00000000-0005-0000-0000-000009040000}"/>
    <cellStyle name="Normal 3 5 3 2 2 2 2" xfId="958" xr:uid="{00000000-0005-0000-0000-00000A040000}"/>
    <cellStyle name="Normal 3 5 3 2 2 2 2 2" xfId="959" xr:uid="{00000000-0005-0000-0000-00000B040000}"/>
    <cellStyle name="Normal 3 5 3 2 2 2 3" xfId="960" xr:uid="{00000000-0005-0000-0000-00000C040000}"/>
    <cellStyle name="Normal 3 5 3 2 2 3" xfId="961" xr:uid="{00000000-0005-0000-0000-00000D040000}"/>
    <cellStyle name="Normal 3 5 3 2 2 3 2" xfId="962" xr:uid="{00000000-0005-0000-0000-00000E040000}"/>
    <cellStyle name="Normal 3 5 3 2 2 4" xfId="963" xr:uid="{00000000-0005-0000-0000-00000F040000}"/>
    <cellStyle name="Normal 3 5 3 2 3" xfId="964" xr:uid="{00000000-0005-0000-0000-000010040000}"/>
    <cellStyle name="Normal 3 5 3 2 3 2" xfId="965" xr:uid="{00000000-0005-0000-0000-000011040000}"/>
    <cellStyle name="Normal 3 5 3 2 3 2 2" xfId="966" xr:uid="{00000000-0005-0000-0000-000012040000}"/>
    <cellStyle name="Normal 3 5 3 2 3 3" xfId="967" xr:uid="{00000000-0005-0000-0000-000013040000}"/>
    <cellStyle name="Normal 3 5 3 2 4" xfId="968" xr:uid="{00000000-0005-0000-0000-000014040000}"/>
    <cellStyle name="Normal 3 5 3 2 4 2" xfId="969" xr:uid="{00000000-0005-0000-0000-000015040000}"/>
    <cellStyle name="Normal 3 5 3 2 5" xfId="970" xr:uid="{00000000-0005-0000-0000-000016040000}"/>
    <cellStyle name="Normal 3 5 3 3" xfId="971" xr:uid="{00000000-0005-0000-0000-000017040000}"/>
    <cellStyle name="Normal 3 5 3 3 2" xfId="972" xr:uid="{00000000-0005-0000-0000-000018040000}"/>
    <cellStyle name="Normal 3 5 3 3 2 2" xfId="973" xr:uid="{00000000-0005-0000-0000-000019040000}"/>
    <cellStyle name="Normal 3 5 3 3 2 2 2" xfId="974" xr:uid="{00000000-0005-0000-0000-00001A040000}"/>
    <cellStyle name="Normal 3 5 3 3 2 3" xfId="975" xr:uid="{00000000-0005-0000-0000-00001B040000}"/>
    <cellStyle name="Normal 3 5 3 3 3" xfId="976" xr:uid="{00000000-0005-0000-0000-00001C040000}"/>
    <cellStyle name="Normal 3 5 3 3 3 2" xfId="977" xr:uid="{00000000-0005-0000-0000-00001D040000}"/>
    <cellStyle name="Normal 3 5 3 3 4" xfId="978" xr:uid="{00000000-0005-0000-0000-00001E040000}"/>
    <cellStyle name="Normal 3 5 3 4" xfId="979" xr:uid="{00000000-0005-0000-0000-00001F040000}"/>
    <cellStyle name="Normal 3 5 3 4 2" xfId="980" xr:uid="{00000000-0005-0000-0000-000020040000}"/>
    <cellStyle name="Normal 3 5 3 4 2 2" xfId="981" xr:uid="{00000000-0005-0000-0000-000021040000}"/>
    <cellStyle name="Normal 3 5 3 4 3" xfId="982" xr:uid="{00000000-0005-0000-0000-000022040000}"/>
    <cellStyle name="Normal 3 5 3 5" xfId="983" xr:uid="{00000000-0005-0000-0000-000023040000}"/>
    <cellStyle name="Normal 3 5 3 5 2" xfId="984" xr:uid="{00000000-0005-0000-0000-000024040000}"/>
    <cellStyle name="Normal 3 5 3 6" xfId="985" xr:uid="{00000000-0005-0000-0000-000025040000}"/>
    <cellStyle name="Normal 3 5 4" xfId="986" xr:uid="{00000000-0005-0000-0000-000026040000}"/>
    <cellStyle name="Normal 3 5 4 2" xfId="987" xr:uid="{00000000-0005-0000-0000-000027040000}"/>
    <cellStyle name="Normal 3 5 4 2 2" xfId="988" xr:uid="{00000000-0005-0000-0000-000028040000}"/>
    <cellStyle name="Normal 3 5 4 2 2 2" xfId="989" xr:uid="{00000000-0005-0000-0000-000029040000}"/>
    <cellStyle name="Normal 3 5 4 2 2 2 2" xfId="990" xr:uid="{00000000-0005-0000-0000-00002A040000}"/>
    <cellStyle name="Normal 3 5 4 2 2 2 2 2" xfId="991" xr:uid="{00000000-0005-0000-0000-00002B040000}"/>
    <cellStyle name="Normal 3 5 4 2 2 2 3" xfId="992" xr:uid="{00000000-0005-0000-0000-00002C040000}"/>
    <cellStyle name="Normal 3 5 4 2 2 3" xfId="993" xr:uid="{00000000-0005-0000-0000-00002D040000}"/>
    <cellStyle name="Normal 3 5 4 2 2 3 2" xfId="994" xr:uid="{00000000-0005-0000-0000-00002E040000}"/>
    <cellStyle name="Normal 3 5 4 2 2 4" xfId="995" xr:uid="{00000000-0005-0000-0000-00002F040000}"/>
    <cellStyle name="Normal 3 5 4 2 3" xfId="996" xr:uid="{00000000-0005-0000-0000-000030040000}"/>
    <cellStyle name="Normal 3 5 4 2 3 2" xfId="997" xr:uid="{00000000-0005-0000-0000-000031040000}"/>
    <cellStyle name="Normal 3 5 4 2 3 2 2" xfId="998" xr:uid="{00000000-0005-0000-0000-000032040000}"/>
    <cellStyle name="Normal 3 5 4 2 3 3" xfId="999" xr:uid="{00000000-0005-0000-0000-000033040000}"/>
    <cellStyle name="Normal 3 5 4 2 4" xfId="1000" xr:uid="{00000000-0005-0000-0000-000034040000}"/>
    <cellStyle name="Normal 3 5 4 2 4 2" xfId="1001" xr:uid="{00000000-0005-0000-0000-000035040000}"/>
    <cellStyle name="Normal 3 5 4 2 5" xfId="1002" xr:uid="{00000000-0005-0000-0000-000036040000}"/>
    <cellStyle name="Normal 3 5 4 3" xfId="1003" xr:uid="{00000000-0005-0000-0000-000037040000}"/>
    <cellStyle name="Normal 3 5 4 3 2" xfId="1004" xr:uid="{00000000-0005-0000-0000-000038040000}"/>
    <cellStyle name="Normal 3 5 4 3 2 2" xfId="1005" xr:uid="{00000000-0005-0000-0000-000039040000}"/>
    <cellStyle name="Normal 3 5 4 3 2 2 2" xfId="1006" xr:uid="{00000000-0005-0000-0000-00003A040000}"/>
    <cellStyle name="Normal 3 5 4 3 2 3" xfId="1007" xr:uid="{00000000-0005-0000-0000-00003B040000}"/>
    <cellStyle name="Normal 3 5 4 3 3" xfId="1008" xr:uid="{00000000-0005-0000-0000-00003C040000}"/>
    <cellStyle name="Normal 3 5 4 3 3 2" xfId="1009" xr:uid="{00000000-0005-0000-0000-00003D040000}"/>
    <cellStyle name="Normal 3 5 4 3 4" xfId="1010" xr:uid="{00000000-0005-0000-0000-00003E040000}"/>
    <cellStyle name="Normal 3 5 4 4" xfId="1011" xr:uid="{00000000-0005-0000-0000-00003F040000}"/>
    <cellStyle name="Normal 3 5 4 4 2" xfId="1012" xr:uid="{00000000-0005-0000-0000-000040040000}"/>
    <cellStyle name="Normal 3 5 4 4 2 2" xfId="1013" xr:uid="{00000000-0005-0000-0000-000041040000}"/>
    <cellStyle name="Normal 3 5 4 4 3" xfId="1014" xr:uid="{00000000-0005-0000-0000-000042040000}"/>
    <cellStyle name="Normal 3 5 4 5" xfId="1015" xr:uid="{00000000-0005-0000-0000-000043040000}"/>
    <cellStyle name="Normal 3 5 4 5 2" xfId="1016" xr:uid="{00000000-0005-0000-0000-000044040000}"/>
    <cellStyle name="Normal 3 5 4 6" xfId="1017" xr:uid="{00000000-0005-0000-0000-000045040000}"/>
    <cellStyle name="Normal 3 5 5" xfId="1018" xr:uid="{00000000-0005-0000-0000-000046040000}"/>
    <cellStyle name="Normal 3 5 5 2" xfId="1019" xr:uid="{00000000-0005-0000-0000-000047040000}"/>
    <cellStyle name="Normal 3 5 5 2 2" xfId="1020" xr:uid="{00000000-0005-0000-0000-000048040000}"/>
    <cellStyle name="Normal 3 5 5 2 2 2" xfId="1021" xr:uid="{00000000-0005-0000-0000-000049040000}"/>
    <cellStyle name="Normal 3 5 5 2 2 2 2" xfId="1022" xr:uid="{00000000-0005-0000-0000-00004A040000}"/>
    <cellStyle name="Normal 3 5 5 2 2 3" xfId="1023" xr:uid="{00000000-0005-0000-0000-00004B040000}"/>
    <cellStyle name="Normal 3 5 5 2 3" xfId="1024" xr:uid="{00000000-0005-0000-0000-00004C040000}"/>
    <cellStyle name="Normal 3 5 5 2 3 2" xfId="1025" xr:uid="{00000000-0005-0000-0000-00004D040000}"/>
    <cellStyle name="Normal 3 5 5 2 4" xfId="1026" xr:uid="{00000000-0005-0000-0000-00004E040000}"/>
    <cellStyle name="Normal 3 5 5 3" xfId="1027" xr:uid="{00000000-0005-0000-0000-00004F040000}"/>
    <cellStyle name="Normal 3 5 5 3 2" xfId="1028" xr:uid="{00000000-0005-0000-0000-000050040000}"/>
    <cellStyle name="Normal 3 5 5 3 2 2" xfId="1029" xr:uid="{00000000-0005-0000-0000-000051040000}"/>
    <cellStyle name="Normal 3 5 5 3 3" xfId="1030" xr:uid="{00000000-0005-0000-0000-000052040000}"/>
    <cellStyle name="Normal 3 5 5 4" xfId="1031" xr:uid="{00000000-0005-0000-0000-000053040000}"/>
    <cellStyle name="Normal 3 5 5 4 2" xfId="1032" xr:uid="{00000000-0005-0000-0000-000054040000}"/>
    <cellStyle name="Normal 3 5 5 5" xfId="1033" xr:uid="{00000000-0005-0000-0000-000055040000}"/>
    <cellStyle name="Normal 3 5 6" xfId="1034" xr:uid="{00000000-0005-0000-0000-000056040000}"/>
    <cellStyle name="Normal 3 5 6 2" xfId="1035" xr:uid="{00000000-0005-0000-0000-000057040000}"/>
    <cellStyle name="Normal 3 5 6 2 2" xfId="1036" xr:uid="{00000000-0005-0000-0000-000058040000}"/>
    <cellStyle name="Normal 3 5 6 2 2 2" xfId="1037" xr:uid="{00000000-0005-0000-0000-000059040000}"/>
    <cellStyle name="Normal 3 5 6 2 3" xfId="1038" xr:uid="{00000000-0005-0000-0000-00005A040000}"/>
    <cellStyle name="Normal 3 5 6 3" xfId="1039" xr:uid="{00000000-0005-0000-0000-00005B040000}"/>
    <cellStyle name="Normal 3 5 6 3 2" xfId="1040" xr:uid="{00000000-0005-0000-0000-00005C040000}"/>
    <cellStyle name="Normal 3 5 6 4" xfId="1041" xr:uid="{00000000-0005-0000-0000-00005D040000}"/>
    <cellStyle name="Normal 3 5 7" xfId="1042" xr:uid="{00000000-0005-0000-0000-00005E040000}"/>
    <cellStyle name="Normal 3 5 7 2" xfId="1043" xr:uid="{00000000-0005-0000-0000-00005F040000}"/>
    <cellStyle name="Normal 3 5 7 2 2" xfId="1044" xr:uid="{00000000-0005-0000-0000-000060040000}"/>
    <cellStyle name="Normal 3 5 7 3" xfId="1045" xr:uid="{00000000-0005-0000-0000-000061040000}"/>
    <cellStyle name="Normal 3 5 8" xfId="1046" xr:uid="{00000000-0005-0000-0000-000062040000}"/>
    <cellStyle name="Normal 3 5 8 2" xfId="1047" xr:uid="{00000000-0005-0000-0000-000063040000}"/>
    <cellStyle name="Normal 3 5 9" xfId="1048" xr:uid="{00000000-0005-0000-0000-000064040000}"/>
    <cellStyle name="Normal 3 5_Cyrus One" xfId="1049" xr:uid="{00000000-0005-0000-0000-000065040000}"/>
    <cellStyle name="Normal 3 6" xfId="1050" xr:uid="{00000000-0005-0000-0000-000066040000}"/>
    <cellStyle name="Normal 3 6 2" xfId="1051" xr:uid="{00000000-0005-0000-0000-000067040000}"/>
    <cellStyle name="Normal 3 6 2 2" xfId="1052" xr:uid="{00000000-0005-0000-0000-000068040000}"/>
    <cellStyle name="Normal 3 6 2 2 2" xfId="1053" xr:uid="{00000000-0005-0000-0000-000069040000}"/>
    <cellStyle name="Normal 3 6 2 2 2 2" xfId="1054" xr:uid="{00000000-0005-0000-0000-00006A040000}"/>
    <cellStyle name="Normal 3 6 2 2 2 2 2" xfId="1055" xr:uid="{00000000-0005-0000-0000-00006B040000}"/>
    <cellStyle name="Normal 3 6 2 2 2 3" xfId="1056" xr:uid="{00000000-0005-0000-0000-00006C040000}"/>
    <cellStyle name="Normal 3 6 2 2 3" xfId="1057" xr:uid="{00000000-0005-0000-0000-00006D040000}"/>
    <cellStyle name="Normal 3 6 2 2 3 2" xfId="1058" xr:uid="{00000000-0005-0000-0000-00006E040000}"/>
    <cellStyle name="Normal 3 6 2 2 4" xfId="1059" xr:uid="{00000000-0005-0000-0000-00006F040000}"/>
    <cellStyle name="Normal 3 6 2 3" xfId="1060" xr:uid="{00000000-0005-0000-0000-000070040000}"/>
    <cellStyle name="Normal 3 6 2 3 2" xfId="1061" xr:uid="{00000000-0005-0000-0000-000071040000}"/>
    <cellStyle name="Normal 3 6 2 3 2 2" xfId="1062" xr:uid="{00000000-0005-0000-0000-000072040000}"/>
    <cellStyle name="Normal 3 6 2 3 3" xfId="1063" xr:uid="{00000000-0005-0000-0000-000073040000}"/>
    <cellStyle name="Normal 3 6 2 4" xfId="1064" xr:uid="{00000000-0005-0000-0000-000074040000}"/>
    <cellStyle name="Normal 3 6 2 4 2" xfId="1065" xr:uid="{00000000-0005-0000-0000-000075040000}"/>
    <cellStyle name="Normal 3 6 2 5" xfId="1066" xr:uid="{00000000-0005-0000-0000-000076040000}"/>
    <cellStyle name="Normal 3 6 3" xfId="1067" xr:uid="{00000000-0005-0000-0000-000077040000}"/>
    <cellStyle name="Normal 3 6 3 2" xfId="1068" xr:uid="{00000000-0005-0000-0000-000078040000}"/>
    <cellStyle name="Normal 3 6 3 2 2" xfId="1069" xr:uid="{00000000-0005-0000-0000-000079040000}"/>
    <cellStyle name="Normal 3 6 3 2 2 2" xfId="1070" xr:uid="{00000000-0005-0000-0000-00007A040000}"/>
    <cellStyle name="Normal 3 6 3 2 3" xfId="1071" xr:uid="{00000000-0005-0000-0000-00007B040000}"/>
    <cellStyle name="Normal 3 6 3 3" xfId="1072" xr:uid="{00000000-0005-0000-0000-00007C040000}"/>
    <cellStyle name="Normal 3 6 3 3 2" xfId="1073" xr:uid="{00000000-0005-0000-0000-00007D040000}"/>
    <cellStyle name="Normal 3 6 3 4" xfId="1074" xr:uid="{00000000-0005-0000-0000-00007E040000}"/>
    <cellStyle name="Normal 3 6 4" xfId="1075" xr:uid="{00000000-0005-0000-0000-00007F040000}"/>
    <cellStyle name="Normal 3 6 4 2" xfId="1076" xr:uid="{00000000-0005-0000-0000-000080040000}"/>
    <cellStyle name="Normal 3 6 4 2 2" xfId="1077" xr:uid="{00000000-0005-0000-0000-000081040000}"/>
    <cellStyle name="Normal 3 6 4 3" xfId="1078" xr:uid="{00000000-0005-0000-0000-000082040000}"/>
    <cellStyle name="Normal 3 6 5" xfId="1079" xr:uid="{00000000-0005-0000-0000-000083040000}"/>
    <cellStyle name="Normal 3 6 5 2" xfId="1080" xr:uid="{00000000-0005-0000-0000-000084040000}"/>
    <cellStyle name="Normal 3 6 6" xfId="1081" xr:uid="{00000000-0005-0000-0000-000085040000}"/>
    <cellStyle name="Normal 3 7" xfId="1082" xr:uid="{00000000-0005-0000-0000-000086040000}"/>
    <cellStyle name="Normal 3 7 2" xfId="1083" xr:uid="{00000000-0005-0000-0000-000087040000}"/>
    <cellStyle name="Normal 3 7 2 2" xfId="1084" xr:uid="{00000000-0005-0000-0000-000088040000}"/>
    <cellStyle name="Normal 3 7 2 2 2" xfId="1085" xr:uid="{00000000-0005-0000-0000-000089040000}"/>
    <cellStyle name="Normal 3 7 2 2 2 2" xfId="1086" xr:uid="{00000000-0005-0000-0000-00008A040000}"/>
    <cellStyle name="Normal 3 7 2 2 2 2 2" xfId="1087" xr:uid="{00000000-0005-0000-0000-00008B040000}"/>
    <cellStyle name="Normal 3 7 2 2 2 3" xfId="1088" xr:uid="{00000000-0005-0000-0000-00008C040000}"/>
    <cellStyle name="Normal 3 7 2 2 3" xfId="1089" xr:uid="{00000000-0005-0000-0000-00008D040000}"/>
    <cellStyle name="Normal 3 7 2 2 3 2" xfId="1090" xr:uid="{00000000-0005-0000-0000-00008E040000}"/>
    <cellStyle name="Normal 3 7 2 2 4" xfId="1091" xr:uid="{00000000-0005-0000-0000-00008F040000}"/>
    <cellStyle name="Normal 3 7 2 3" xfId="1092" xr:uid="{00000000-0005-0000-0000-000090040000}"/>
    <cellStyle name="Normal 3 7 2 3 2" xfId="1093" xr:uid="{00000000-0005-0000-0000-000091040000}"/>
    <cellStyle name="Normal 3 7 2 3 2 2" xfId="1094" xr:uid="{00000000-0005-0000-0000-000092040000}"/>
    <cellStyle name="Normal 3 7 2 3 3" xfId="1095" xr:uid="{00000000-0005-0000-0000-000093040000}"/>
    <cellStyle name="Normal 3 7 2 4" xfId="1096" xr:uid="{00000000-0005-0000-0000-000094040000}"/>
    <cellStyle name="Normal 3 7 2 4 2" xfId="1097" xr:uid="{00000000-0005-0000-0000-000095040000}"/>
    <cellStyle name="Normal 3 7 2 5" xfId="1098" xr:uid="{00000000-0005-0000-0000-000096040000}"/>
    <cellStyle name="Normal 3 7 3" xfId="1099" xr:uid="{00000000-0005-0000-0000-000097040000}"/>
    <cellStyle name="Normal 3 7 3 2" xfId="1100" xr:uid="{00000000-0005-0000-0000-000098040000}"/>
    <cellStyle name="Normal 3 7 3 2 2" xfId="1101" xr:uid="{00000000-0005-0000-0000-000099040000}"/>
    <cellStyle name="Normal 3 7 3 2 2 2" xfId="1102" xr:uid="{00000000-0005-0000-0000-00009A040000}"/>
    <cellStyle name="Normal 3 7 3 2 3" xfId="1103" xr:uid="{00000000-0005-0000-0000-00009B040000}"/>
    <cellStyle name="Normal 3 7 3 3" xfId="1104" xr:uid="{00000000-0005-0000-0000-00009C040000}"/>
    <cellStyle name="Normal 3 7 3 3 2" xfId="1105" xr:uid="{00000000-0005-0000-0000-00009D040000}"/>
    <cellStyle name="Normal 3 7 3 4" xfId="1106" xr:uid="{00000000-0005-0000-0000-00009E040000}"/>
    <cellStyle name="Normal 3 7 4" xfId="1107" xr:uid="{00000000-0005-0000-0000-00009F040000}"/>
    <cellStyle name="Normal 3 7 4 2" xfId="1108" xr:uid="{00000000-0005-0000-0000-0000A0040000}"/>
    <cellStyle name="Normal 3 7 4 2 2" xfId="1109" xr:uid="{00000000-0005-0000-0000-0000A1040000}"/>
    <cellStyle name="Normal 3 7 4 3" xfId="1110" xr:uid="{00000000-0005-0000-0000-0000A2040000}"/>
    <cellStyle name="Normal 3 7 5" xfId="1111" xr:uid="{00000000-0005-0000-0000-0000A3040000}"/>
    <cellStyle name="Normal 3 7 5 2" xfId="1112" xr:uid="{00000000-0005-0000-0000-0000A4040000}"/>
    <cellStyle name="Normal 3 7 6" xfId="1113" xr:uid="{00000000-0005-0000-0000-0000A5040000}"/>
    <cellStyle name="Normal 3 8" xfId="1114" xr:uid="{00000000-0005-0000-0000-0000A6040000}"/>
    <cellStyle name="Normal 3 8 2" xfId="1115" xr:uid="{00000000-0005-0000-0000-0000A7040000}"/>
    <cellStyle name="Normal 3 8 2 2" xfId="1116" xr:uid="{00000000-0005-0000-0000-0000A8040000}"/>
    <cellStyle name="Normal 3 8 2 2 2" xfId="1117" xr:uid="{00000000-0005-0000-0000-0000A9040000}"/>
    <cellStyle name="Normal 3 8 2 2 2 2" xfId="1118" xr:uid="{00000000-0005-0000-0000-0000AA040000}"/>
    <cellStyle name="Normal 3 8 2 2 2 2 2" xfId="1119" xr:uid="{00000000-0005-0000-0000-0000AB040000}"/>
    <cellStyle name="Normal 3 8 2 2 2 3" xfId="1120" xr:uid="{00000000-0005-0000-0000-0000AC040000}"/>
    <cellStyle name="Normal 3 8 2 2 3" xfId="1121" xr:uid="{00000000-0005-0000-0000-0000AD040000}"/>
    <cellStyle name="Normal 3 8 2 2 3 2" xfId="1122" xr:uid="{00000000-0005-0000-0000-0000AE040000}"/>
    <cellStyle name="Normal 3 8 2 2 4" xfId="1123" xr:uid="{00000000-0005-0000-0000-0000AF040000}"/>
    <cellStyle name="Normal 3 8 2 3" xfId="1124" xr:uid="{00000000-0005-0000-0000-0000B0040000}"/>
    <cellStyle name="Normal 3 8 2 3 2" xfId="1125" xr:uid="{00000000-0005-0000-0000-0000B1040000}"/>
    <cellStyle name="Normal 3 8 2 3 2 2" xfId="1126" xr:uid="{00000000-0005-0000-0000-0000B2040000}"/>
    <cellStyle name="Normal 3 8 2 3 3" xfId="1127" xr:uid="{00000000-0005-0000-0000-0000B3040000}"/>
    <cellStyle name="Normal 3 8 2 4" xfId="1128" xr:uid="{00000000-0005-0000-0000-0000B4040000}"/>
    <cellStyle name="Normal 3 8 2 4 2" xfId="1129" xr:uid="{00000000-0005-0000-0000-0000B5040000}"/>
    <cellStyle name="Normal 3 8 2 5" xfId="1130" xr:uid="{00000000-0005-0000-0000-0000B6040000}"/>
    <cellStyle name="Normal 3 8 3" xfId="1131" xr:uid="{00000000-0005-0000-0000-0000B7040000}"/>
    <cellStyle name="Normal 3 8 3 2" xfId="1132" xr:uid="{00000000-0005-0000-0000-0000B8040000}"/>
    <cellStyle name="Normal 3 8 3 2 2" xfId="1133" xr:uid="{00000000-0005-0000-0000-0000B9040000}"/>
    <cellStyle name="Normal 3 8 3 2 2 2" xfId="1134" xr:uid="{00000000-0005-0000-0000-0000BA040000}"/>
    <cellStyle name="Normal 3 8 3 2 3" xfId="1135" xr:uid="{00000000-0005-0000-0000-0000BB040000}"/>
    <cellStyle name="Normal 3 8 3 3" xfId="1136" xr:uid="{00000000-0005-0000-0000-0000BC040000}"/>
    <cellStyle name="Normal 3 8 3 3 2" xfId="1137" xr:uid="{00000000-0005-0000-0000-0000BD040000}"/>
    <cellStyle name="Normal 3 8 3 4" xfId="1138" xr:uid="{00000000-0005-0000-0000-0000BE040000}"/>
    <cellStyle name="Normal 3 8 4" xfId="1139" xr:uid="{00000000-0005-0000-0000-0000BF040000}"/>
    <cellStyle name="Normal 3 8 4 2" xfId="1140" xr:uid="{00000000-0005-0000-0000-0000C0040000}"/>
    <cellStyle name="Normal 3 8 4 2 2" xfId="1141" xr:uid="{00000000-0005-0000-0000-0000C1040000}"/>
    <cellStyle name="Normal 3 8 4 3" xfId="1142" xr:uid="{00000000-0005-0000-0000-0000C2040000}"/>
    <cellStyle name="Normal 3 8 5" xfId="1143" xr:uid="{00000000-0005-0000-0000-0000C3040000}"/>
    <cellStyle name="Normal 3 8 5 2" xfId="1144" xr:uid="{00000000-0005-0000-0000-0000C4040000}"/>
    <cellStyle name="Normal 3 8 6" xfId="1145" xr:uid="{00000000-0005-0000-0000-0000C5040000}"/>
    <cellStyle name="Normal 3 9" xfId="1146" xr:uid="{00000000-0005-0000-0000-0000C6040000}"/>
    <cellStyle name="Normal 3 9 2" xfId="1147" xr:uid="{00000000-0005-0000-0000-0000C7040000}"/>
    <cellStyle name="Normal 3 9 2 2" xfId="1148" xr:uid="{00000000-0005-0000-0000-0000C8040000}"/>
    <cellStyle name="Normal 3 9 2 2 2" xfId="1149" xr:uid="{00000000-0005-0000-0000-0000C9040000}"/>
    <cellStyle name="Normal 3 9 2 2 2 2" xfId="1150" xr:uid="{00000000-0005-0000-0000-0000CA040000}"/>
    <cellStyle name="Normal 3 9 2 2 3" xfId="1151" xr:uid="{00000000-0005-0000-0000-0000CB040000}"/>
    <cellStyle name="Normal 3 9 2 3" xfId="1152" xr:uid="{00000000-0005-0000-0000-0000CC040000}"/>
    <cellStyle name="Normal 3 9 2 3 2" xfId="1153" xr:uid="{00000000-0005-0000-0000-0000CD040000}"/>
    <cellStyle name="Normal 3 9 2 4" xfId="1154" xr:uid="{00000000-0005-0000-0000-0000CE040000}"/>
    <cellStyle name="Normal 3 9 3" xfId="1155" xr:uid="{00000000-0005-0000-0000-0000CF040000}"/>
    <cellStyle name="Normal 3 9 3 2" xfId="1156" xr:uid="{00000000-0005-0000-0000-0000D0040000}"/>
    <cellStyle name="Normal 3 9 3 2 2" xfId="1157" xr:uid="{00000000-0005-0000-0000-0000D1040000}"/>
    <cellStyle name="Normal 3 9 3 3" xfId="1158" xr:uid="{00000000-0005-0000-0000-0000D2040000}"/>
    <cellStyle name="Normal 3 9 4" xfId="1159" xr:uid="{00000000-0005-0000-0000-0000D3040000}"/>
    <cellStyle name="Normal 3 9 4 2" xfId="1160" xr:uid="{00000000-0005-0000-0000-0000D4040000}"/>
    <cellStyle name="Normal 3 9 5" xfId="1161" xr:uid="{00000000-0005-0000-0000-0000D5040000}"/>
    <cellStyle name="Normal 30" xfId="1162" xr:uid="{00000000-0005-0000-0000-0000D6040000}"/>
    <cellStyle name="Normal 30 2" xfId="1163" xr:uid="{00000000-0005-0000-0000-0000D7040000}"/>
    <cellStyle name="Normal 30_Cyrus One" xfId="1164" xr:uid="{00000000-0005-0000-0000-0000D8040000}"/>
    <cellStyle name="Normal 300" xfId="1440" xr:uid="{00000000-0005-0000-0000-0000D9040000}"/>
    <cellStyle name="Normal 301" xfId="1441" xr:uid="{00000000-0005-0000-0000-0000DA040000}"/>
    <cellStyle name="Normal 302" xfId="1442" xr:uid="{00000000-0005-0000-0000-0000DB040000}"/>
    <cellStyle name="Normal 303" xfId="1443" xr:uid="{00000000-0005-0000-0000-0000DC040000}"/>
    <cellStyle name="Normal 304" xfId="1444" xr:uid="{00000000-0005-0000-0000-0000DD040000}"/>
    <cellStyle name="Normal 305" xfId="1445" xr:uid="{00000000-0005-0000-0000-0000DE040000}"/>
    <cellStyle name="Normal 306" xfId="1446" xr:uid="{00000000-0005-0000-0000-0000DF040000}"/>
    <cellStyle name="Normal 307" xfId="1447" xr:uid="{00000000-0005-0000-0000-0000E0040000}"/>
    <cellStyle name="Normal 308" xfId="1448" xr:uid="{00000000-0005-0000-0000-0000E1040000}"/>
    <cellStyle name="Normal 309" xfId="1449" xr:uid="{00000000-0005-0000-0000-0000E2040000}"/>
    <cellStyle name="Normal 31" xfId="1165" xr:uid="{00000000-0005-0000-0000-0000E3040000}"/>
    <cellStyle name="Normal 31 2" xfId="1166" xr:uid="{00000000-0005-0000-0000-0000E4040000}"/>
    <cellStyle name="Normal 31_Cyrus One" xfId="1167" xr:uid="{00000000-0005-0000-0000-0000E5040000}"/>
    <cellStyle name="Normal 310" xfId="1450" xr:uid="{00000000-0005-0000-0000-0000E6040000}"/>
    <cellStyle name="Normal 311" xfId="1451" xr:uid="{00000000-0005-0000-0000-0000E7040000}"/>
    <cellStyle name="Normal 312" xfId="1452" xr:uid="{00000000-0005-0000-0000-0000E8040000}"/>
    <cellStyle name="Normal 313" xfId="1453" xr:uid="{00000000-0005-0000-0000-0000E9040000}"/>
    <cellStyle name="Normal 314" xfId="1454" xr:uid="{00000000-0005-0000-0000-0000EA040000}"/>
    <cellStyle name="Normal 315" xfId="1455" xr:uid="{00000000-0005-0000-0000-0000EB040000}"/>
    <cellStyle name="Normal 316" xfId="1456" xr:uid="{00000000-0005-0000-0000-0000EC040000}"/>
    <cellStyle name="Normal 317" xfId="1457" xr:uid="{00000000-0005-0000-0000-0000ED040000}"/>
    <cellStyle name="Normal 318" xfId="1458" xr:uid="{00000000-0005-0000-0000-0000EE040000}"/>
    <cellStyle name="Normal 319" xfId="1459" xr:uid="{00000000-0005-0000-0000-0000EF040000}"/>
    <cellStyle name="Normal 32" xfId="1168" xr:uid="{00000000-0005-0000-0000-0000F0040000}"/>
    <cellStyle name="Normal 32 2" xfId="1169" xr:uid="{00000000-0005-0000-0000-0000F1040000}"/>
    <cellStyle name="Normal 32_Cyrus One" xfId="1170" xr:uid="{00000000-0005-0000-0000-0000F2040000}"/>
    <cellStyle name="Normal 320" xfId="1460" xr:uid="{00000000-0005-0000-0000-0000F3040000}"/>
    <cellStyle name="Normal 321" xfId="1461" xr:uid="{00000000-0005-0000-0000-0000F4040000}"/>
    <cellStyle name="Normal 322" xfId="1462" xr:uid="{00000000-0005-0000-0000-0000F5040000}"/>
    <cellStyle name="Normal 323" xfId="1463" xr:uid="{00000000-0005-0000-0000-0000F6040000}"/>
    <cellStyle name="Normal 324" xfId="1464" xr:uid="{00000000-0005-0000-0000-0000F7040000}"/>
    <cellStyle name="Normal 325" xfId="1465" xr:uid="{00000000-0005-0000-0000-0000F8040000}"/>
    <cellStyle name="Normal 326" xfId="1466" xr:uid="{00000000-0005-0000-0000-0000F9040000}"/>
    <cellStyle name="Normal 327" xfId="1506" xr:uid="{00000000-0005-0000-0000-0000FA040000}"/>
    <cellStyle name="Normal 328" xfId="1507" xr:uid="{00000000-0005-0000-0000-0000FB040000}"/>
    <cellStyle name="Normal 329" xfId="1508" xr:uid="{00000000-0005-0000-0000-0000FC040000}"/>
    <cellStyle name="Normal 33" xfId="1171" xr:uid="{00000000-0005-0000-0000-0000FD040000}"/>
    <cellStyle name="Normal 33 2" xfId="1172" xr:uid="{00000000-0005-0000-0000-0000FE040000}"/>
    <cellStyle name="Normal 33_Cyrus One" xfId="1173" xr:uid="{00000000-0005-0000-0000-0000FF040000}"/>
    <cellStyle name="Normal 330" xfId="1509" xr:uid="{00000000-0005-0000-0000-000000050000}"/>
    <cellStyle name="Normal 331" xfId="1510" xr:uid="{00000000-0005-0000-0000-000001050000}"/>
    <cellStyle name="Normal 332" xfId="1511" xr:uid="{00000000-0005-0000-0000-000002050000}"/>
    <cellStyle name="Normal 333" xfId="1512" xr:uid="{00000000-0005-0000-0000-000003050000}"/>
    <cellStyle name="Normal 334" xfId="1513" xr:uid="{00000000-0005-0000-0000-000004050000}"/>
    <cellStyle name="Normal 335" xfId="1514" xr:uid="{00000000-0005-0000-0000-000005050000}"/>
    <cellStyle name="Normal 336" xfId="1515" xr:uid="{00000000-0005-0000-0000-000006050000}"/>
    <cellStyle name="Normal 337" xfId="1516" xr:uid="{00000000-0005-0000-0000-000007050000}"/>
    <cellStyle name="Normal 338" xfId="1517" xr:uid="{00000000-0005-0000-0000-000008050000}"/>
    <cellStyle name="Normal 339" xfId="1518" xr:uid="{00000000-0005-0000-0000-000009050000}"/>
    <cellStyle name="Normal 34" xfId="1378" xr:uid="{00000000-0005-0000-0000-00000A050000}"/>
    <cellStyle name="Normal 34 2" xfId="1174" xr:uid="{00000000-0005-0000-0000-00000B050000}"/>
    <cellStyle name="Normal 34 3" xfId="1175" xr:uid="{00000000-0005-0000-0000-00000C050000}"/>
    <cellStyle name="Normal 340" xfId="1519" xr:uid="{00000000-0005-0000-0000-00000D050000}"/>
    <cellStyle name="Normal 341" xfId="1520" xr:uid="{00000000-0005-0000-0000-00000E050000}"/>
    <cellStyle name="Normal 342" xfId="1521" xr:uid="{00000000-0005-0000-0000-00000F050000}"/>
    <cellStyle name="Normal 343" xfId="1522" xr:uid="{00000000-0005-0000-0000-000010050000}"/>
    <cellStyle name="Normal 344" xfId="1523" xr:uid="{00000000-0005-0000-0000-000011050000}"/>
    <cellStyle name="Normal 345" xfId="1524" xr:uid="{00000000-0005-0000-0000-000012050000}"/>
    <cellStyle name="Normal 346" xfId="1525" xr:uid="{00000000-0005-0000-0000-000013050000}"/>
    <cellStyle name="Normal 347" xfId="1526" xr:uid="{00000000-0005-0000-0000-000014050000}"/>
    <cellStyle name="Normal 348" xfId="1527" xr:uid="{00000000-0005-0000-0000-000015050000}"/>
    <cellStyle name="Normal 349" xfId="1528" xr:uid="{00000000-0005-0000-0000-000016050000}"/>
    <cellStyle name="Normal 35" xfId="1176" xr:uid="{00000000-0005-0000-0000-000017050000}"/>
    <cellStyle name="Normal 35 2" xfId="1177" xr:uid="{00000000-0005-0000-0000-000018050000}"/>
    <cellStyle name="Normal 35_Cyrus One" xfId="1178" xr:uid="{00000000-0005-0000-0000-000019050000}"/>
    <cellStyle name="Normal 350" xfId="1529" xr:uid="{00000000-0005-0000-0000-00001A050000}"/>
    <cellStyle name="Normal 351" xfId="1530" xr:uid="{00000000-0005-0000-0000-00001B050000}"/>
    <cellStyle name="Normal 352" xfId="1531" xr:uid="{00000000-0005-0000-0000-00001C050000}"/>
    <cellStyle name="Normal 353" xfId="1532" xr:uid="{00000000-0005-0000-0000-00001D050000}"/>
    <cellStyle name="Normal 354" xfId="1533" xr:uid="{00000000-0005-0000-0000-00001E050000}"/>
    <cellStyle name="Normal 36" xfId="1179" xr:uid="{00000000-0005-0000-0000-00001F050000}"/>
    <cellStyle name="Normal 36 2" xfId="1180" xr:uid="{00000000-0005-0000-0000-000020050000}"/>
    <cellStyle name="Normal 36_Cyrus One" xfId="1181" xr:uid="{00000000-0005-0000-0000-000021050000}"/>
    <cellStyle name="Normal 37" xfId="1182" xr:uid="{00000000-0005-0000-0000-000022050000}"/>
    <cellStyle name="Normal 37 2" xfId="1183" xr:uid="{00000000-0005-0000-0000-000023050000}"/>
    <cellStyle name="Normal 37_Cyrus One" xfId="1184" xr:uid="{00000000-0005-0000-0000-000024050000}"/>
    <cellStyle name="Normal 38" xfId="1185" xr:uid="{00000000-0005-0000-0000-000025050000}"/>
    <cellStyle name="Normal 38 2" xfId="1186" xr:uid="{00000000-0005-0000-0000-000026050000}"/>
    <cellStyle name="Normal 38_Cyrus One" xfId="1187" xr:uid="{00000000-0005-0000-0000-000027050000}"/>
    <cellStyle name="Normal 39" xfId="1188" xr:uid="{00000000-0005-0000-0000-000028050000}"/>
    <cellStyle name="Normal 4" xfId="8" xr:uid="{00000000-0005-0000-0000-000029050000}"/>
    <cellStyle name="Normal 4 2" xfId="15" xr:uid="{00000000-0005-0000-0000-00002A050000}"/>
    <cellStyle name="Normal 4 2 2" xfId="16" xr:uid="{00000000-0005-0000-0000-00002B050000}"/>
    <cellStyle name="Normal 4 2 3" xfId="1189" xr:uid="{00000000-0005-0000-0000-00002C050000}"/>
    <cellStyle name="Normal 4 3" xfId="1190" xr:uid="{00000000-0005-0000-0000-00002D050000}"/>
    <cellStyle name="Normal 4 4" xfId="1191" xr:uid="{00000000-0005-0000-0000-00002E050000}"/>
    <cellStyle name="Normal 4 5" xfId="1192" xr:uid="{00000000-0005-0000-0000-00002F050000}"/>
    <cellStyle name="Normal 40" xfId="1379" xr:uid="{00000000-0005-0000-0000-000030050000}"/>
    <cellStyle name="Normal 40 2" xfId="1193" xr:uid="{00000000-0005-0000-0000-000031050000}"/>
    <cellStyle name="Normal 40 3" xfId="1194" xr:uid="{00000000-0005-0000-0000-000032050000}"/>
    <cellStyle name="Normal 41" xfId="1195" xr:uid="{00000000-0005-0000-0000-000033050000}"/>
    <cellStyle name="Normal 41 2" xfId="1196" xr:uid="{00000000-0005-0000-0000-000034050000}"/>
    <cellStyle name="Normal 41_Cyrus One" xfId="1197" xr:uid="{00000000-0005-0000-0000-000035050000}"/>
    <cellStyle name="Normal 42" xfId="1380" xr:uid="{00000000-0005-0000-0000-000036050000}"/>
    <cellStyle name="Normal 42 2" xfId="1198" xr:uid="{00000000-0005-0000-0000-000037050000}"/>
    <cellStyle name="Normal 42 3" xfId="1199" xr:uid="{00000000-0005-0000-0000-000038050000}"/>
    <cellStyle name="Normal 43" xfId="1200" xr:uid="{00000000-0005-0000-0000-000039050000}"/>
    <cellStyle name="Normal 43 2" xfId="1201" xr:uid="{00000000-0005-0000-0000-00003A050000}"/>
    <cellStyle name="Normal 43_Cyrus One" xfId="1202" xr:uid="{00000000-0005-0000-0000-00003B050000}"/>
    <cellStyle name="Normal 44" xfId="1203" xr:uid="{00000000-0005-0000-0000-00003C050000}"/>
    <cellStyle name="Normal 44 2" xfId="1204" xr:uid="{00000000-0005-0000-0000-00003D050000}"/>
    <cellStyle name="Normal 44_Cyrus One" xfId="1205" xr:uid="{00000000-0005-0000-0000-00003E050000}"/>
    <cellStyle name="Normal 45" xfId="1206" xr:uid="{00000000-0005-0000-0000-00003F050000}"/>
    <cellStyle name="Normal 45 2" xfId="1207" xr:uid="{00000000-0005-0000-0000-000040050000}"/>
    <cellStyle name="Normal 45_Cyrus One" xfId="1208" xr:uid="{00000000-0005-0000-0000-000041050000}"/>
    <cellStyle name="Normal 46" xfId="1209" xr:uid="{00000000-0005-0000-0000-000042050000}"/>
    <cellStyle name="Normal 46 2" xfId="1210" xr:uid="{00000000-0005-0000-0000-000043050000}"/>
    <cellStyle name="Normal 46_Cyrus One" xfId="1211" xr:uid="{00000000-0005-0000-0000-000044050000}"/>
    <cellStyle name="Normal 47" xfId="1212" xr:uid="{00000000-0005-0000-0000-000045050000}"/>
    <cellStyle name="Normal 47 2" xfId="1213" xr:uid="{00000000-0005-0000-0000-000046050000}"/>
    <cellStyle name="Normal 47_Cyrus One" xfId="1214" xr:uid="{00000000-0005-0000-0000-000047050000}"/>
    <cellStyle name="Normal 48" xfId="1381" xr:uid="{00000000-0005-0000-0000-000048050000}"/>
    <cellStyle name="Normal 48 2" xfId="1215" xr:uid="{00000000-0005-0000-0000-000049050000}"/>
    <cellStyle name="Normal 48 3" xfId="1216" xr:uid="{00000000-0005-0000-0000-00004A050000}"/>
    <cellStyle name="Normal 49" xfId="1382" xr:uid="{00000000-0005-0000-0000-00004B050000}"/>
    <cellStyle name="Normal 49 2" xfId="1217" xr:uid="{00000000-0005-0000-0000-00004C050000}"/>
    <cellStyle name="Normal 49 3" xfId="1218" xr:uid="{00000000-0005-0000-0000-00004D050000}"/>
    <cellStyle name="Normal 5" xfId="13" xr:uid="{00000000-0005-0000-0000-00004E050000}"/>
    <cellStyle name="Normal 5 2" xfId="1220" xr:uid="{00000000-0005-0000-0000-00004F050000}"/>
    <cellStyle name="Normal 5 3" xfId="1219" xr:uid="{00000000-0005-0000-0000-000050050000}"/>
    <cellStyle name="Normal 5_Cyrus One" xfId="1221" xr:uid="{00000000-0005-0000-0000-000051050000}"/>
    <cellStyle name="Normal 50" xfId="1222" xr:uid="{00000000-0005-0000-0000-000052050000}"/>
    <cellStyle name="Normal 50 2" xfId="1223" xr:uid="{00000000-0005-0000-0000-000053050000}"/>
    <cellStyle name="Normal 50_Cyrus One" xfId="1224" xr:uid="{00000000-0005-0000-0000-000054050000}"/>
    <cellStyle name="Normal 51" xfId="1225" xr:uid="{00000000-0005-0000-0000-000055050000}"/>
    <cellStyle name="Normal 51 2" xfId="1226" xr:uid="{00000000-0005-0000-0000-000056050000}"/>
    <cellStyle name="Normal 51_Cyrus One" xfId="1227" xr:uid="{00000000-0005-0000-0000-000057050000}"/>
    <cellStyle name="Normal 52" xfId="1383" xr:uid="{00000000-0005-0000-0000-000058050000}"/>
    <cellStyle name="Normal 52 2" xfId="1228" xr:uid="{00000000-0005-0000-0000-000059050000}"/>
    <cellStyle name="Normal 52 3" xfId="1229" xr:uid="{00000000-0005-0000-0000-00005A050000}"/>
    <cellStyle name="Normal 53" xfId="1230" xr:uid="{00000000-0005-0000-0000-00005B050000}"/>
    <cellStyle name="Normal 53 2" xfId="1231" xr:uid="{00000000-0005-0000-0000-00005C050000}"/>
    <cellStyle name="Normal 53_Cyrus One" xfId="1232" xr:uid="{00000000-0005-0000-0000-00005D050000}"/>
    <cellStyle name="Normal 54" xfId="1233" xr:uid="{00000000-0005-0000-0000-00005E050000}"/>
    <cellStyle name="Normal 54 2" xfId="1234" xr:uid="{00000000-0005-0000-0000-00005F050000}"/>
    <cellStyle name="Normal 54_Cyrus One" xfId="1235" xr:uid="{00000000-0005-0000-0000-000060050000}"/>
    <cellStyle name="Normal 55" xfId="1236" xr:uid="{00000000-0005-0000-0000-000061050000}"/>
    <cellStyle name="Normal 55 2" xfId="1237" xr:uid="{00000000-0005-0000-0000-000062050000}"/>
    <cellStyle name="Normal 55_Cyrus One" xfId="1238" xr:uid="{00000000-0005-0000-0000-000063050000}"/>
    <cellStyle name="Normal 56" xfId="1239" xr:uid="{00000000-0005-0000-0000-000064050000}"/>
    <cellStyle name="Normal 56 2" xfId="1240" xr:uid="{00000000-0005-0000-0000-000065050000}"/>
    <cellStyle name="Normal 56_Cyrus One" xfId="1241" xr:uid="{00000000-0005-0000-0000-000066050000}"/>
    <cellStyle name="Normal 57" xfId="1242" xr:uid="{00000000-0005-0000-0000-000067050000}"/>
    <cellStyle name="Normal 57 2" xfId="1243" xr:uid="{00000000-0005-0000-0000-000068050000}"/>
    <cellStyle name="Normal 57_Cyrus One" xfId="1244" xr:uid="{00000000-0005-0000-0000-000069050000}"/>
    <cellStyle name="Normal 58" xfId="1245" xr:uid="{00000000-0005-0000-0000-00006A050000}"/>
    <cellStyle name="Normal 58 2" xfId="1246" xr:uid="{00000000-0005-0000-0000-00006B050000}"/>
    <cellStyle name="Normal 58_Cyrus One" xfId="1247" xr:uid="{00000000-0005-0000-0000-00006C050000}"/>
    <cellStyle name="Normal 59" xfId="1248" xr:uid="{00000000-0005-0000-0000-00006D050000}"/>
    <cellStyle name="Normal 59 2" xfId="1249" xr:uid="{00000000-0005-0000-0000-00006E050000}"/>
    <cellStyle name="Normal 59_Cyrus One" xfId="1250" xr:uid="{00000000-0005-0000-0000-00006F050000}"/>
    <cellStyle name="Normal 6" xfId="14" xr:uid="{00000000-0005-0000-0000-000070050000}"/>
    <cellStyle name="Normal 6 2" xfId="1252" xr:uid="{00000000-0005-0000-0000-000071050000}"/>
    <cellStyle name="Normal 6 3" xfId="1251" xr:uid="{00000000-0005-0000-0000-000072050000}"/>
    <cellStyle name="Normal 6_Cyrus One" xfId="1253" xr:uid="{00000000-0005-0000-0000-000073050000}"/>
    <cellStyle name="Normal 60" xfId="1254" xr:uid="{00000000-0005-0000-0000-000074050000}"/>
    <cellStyle name="Normal 60 2" xfId="1255" xr:uid="{00000000-0005-0000-0000-000075050000}"/>
    <cellStyle name="Normal 60_Cyrus One" xfId="1256" xr:uid="{00000000-0005-0000-0000-000076050000}"/>
    <cellStyle name="Normal 61" xfId="1257" xr:uid="{00000000-0005-0000-0000-000077050000}"/>
    <cellStyle name="Normal 61 2" xfId="1258" xr:uid="{00000000-0005-0000-0000-000078050000}"/>
    <cellStyle name="Normal 61_Cyrus One" xfId="1259" xr:uid="{00000000-0005-0000-0000-000079050000}"/>
    <cellStyle name="Normal 62" xfId="1384" xr:uid="{00000000-0005-0000-0000-00007A050000}"/>
    <cellStyle name="Normal 62 2" xfId="1260" xr:uid="{00000000-0005-0000-0000-00007B050000}"/>
    <cellStyle name="Normal 62 3" xfId="1261" xr:uid="{00000000-0005-0000-0000-00007C050000}"/>
    <cellStyle name="Normal 63" xfId="1385" xr:uid="{00000000-0005-0000-0000-00007D050000}"/>
    <cellStyle name="Normal 63 2" xfId="1262" xr:uid="{00000000-0005-0000-0000-00007E050000}"/>
    <cellStyle name="Normal 63 3" xfId="1263" xr:uid="{00000000-0005-0000-0000-00007F050000}"/>
    <cellStyle name="Normal 64" xfId="1386" xr:uid="{00000000-0005-0000-0000-000080050000}"/>
    <cellStyle name="Normal 64 2" xfId="1264" xr:uid="{00000000-0005-0000-0000-000081050000}"/>
    <cellStyle name="Normal 64 3" xfId="1265" xr:uid="{00000000-0005-0000-0000-000082050000}"/>
    <cellStyle name="Normal 65" xfId="1266" xr:uid="{00000000-0005-0000-0000-000083050000}"/>
    <cellStyle name="Normal 65 2" xfId="1267" xr:uid="{00000000-0005-0000-0000-000084050000}"/>
    <cellStyle name="Normal 65_Cyrus One" xfId="1268" xr:uid="{00000000-0005-0000-0000-000085050000}"/>
    <cellStyle name="Normal 66" xfId="1269" xr:uid="{00000000-0005-0000-0000-000086050000}"/>
    <cellStyle name="Normal 66 2" xfId="1270" xr:uid="{00000000-0005-0000-0000-000087050000}"/>
    <cellStyle name="Normal 66_Cyrus One" xfId="1271" xr:uid="{00000000-0005-0000-0000-000088050000}"/>
    <cellStyle name="Normal 67" xfId="1272" xr:uid="{00000000-0005-0000-0000-000089050000}"/>
    <cellStyle name="Normal 67 2" xfId="1273" xr:uid="{00000000-0005-0000-0000-00008A050000}"/>
    <cellStyle name="Normal 67_Cyrus One" xfId="1274" xr:uid="{00000000-0005-0000-0000-00008B050000}"/>
    <cellStyle name="Normal 68" xfId="1275" xr:uid="{00000000-0005-0000-0000-00008C050000}"/>
    <cellStyle name="Normal 68 2" xfId="1276" xr:uid="{00000000-0005-0000-0000-00008D050000}"/>
    <cellStyle name="Normal 68_Cyrus One" xfId="1277" xr:uid="{00000000-0005-0000-0000-00008E050000}"/>
    <cellStyle name="Normal 69" xfId="1278" xr:uid="{00000000-0005-0000-0000-00008F050000}"/>
    <cellStyle name="Normal 69 2" xfId="1279" xr:uid="{00000000-0005-0000-0000-000090050000}"/>
    <cellStyle name="Normal 69_Cyrus One" xfId="1280" xr:uid="{00000000-0005-0000-0000-000091050000}"/>
    <cellStyle name="Normal 7" xfId="17" xr:uid="{00000000-0005-0000-0000-000092050000}"/>
    <cellStyle name="Normal 7 2" xfId="1281" xr:uid="{00000000-0005-0000-0000-000093050000}"/>
    <cellStyle name="Normal 7 3" xfId="1282" xr:uid="{00000000-0005-0000-0000-000094050000}"/>
    <cellStyle name="Normal 70" xfId="1387" xr:uid="{00000000-0005-0000-0000-000095050000}"/>
    <cellStyle name="Normal 70 2" xfId="1283" xr:uid="{00000000-0005-0000-0000-000096050000}"/>
    <cellStyle name="Normal 70 3" xfId="1284" xr:uid="{00000000-0005-0000-0000-000097050000}"/>
    <cellStyle name="Normal 71" xfId="1285" xr:uid="{00000000-0005-0000-0000-000098050000}"/>
    <cellStyle name="Normal 71 2" xfId="1286" xr:uid="{00000000-0005-0000-0000-000099050000}"/>
    <cellStyle name="Normal 71_Cyrus One" xfId="1287" xr:uid="{00000000-0005-0000-0000-00009A050000}"/>
    <cellStyle name="Normal 72" xfId="1288" xr:uid="{00000000-0005-0000-0000-00009B050000}"/>
    <cellStyle name="Normal 72 2" xfId="1289" xr:uid="{00000000-0005-0000-0000-00009C050000}"/>
    <cellStyle name="Normal 72_Cyrus One" xfId="1290" xr:uid="{00000000-0005-0000-0000-00009D050000}"/>
    <cellStyle name="Normal 73" xfId="1291" xr:uid="{00000000-0005-0000-0000-00009E050000}"/>
    <cellStyle name="Normal 73 2" xfId="1292" xr:uid="{00000000-0005-0000-0000-00009F050000}"/>
    <cellStyle name="Normal 73_Cyrus One" xfId="1293" xr:uid="{00000000-0005-0000-0000-0000A0050000}"/>
    <cellStyle name="Normal 74" xfId="1294" xr:uid="{00000000-0005-0000-0000-0000A1050000}"/>
    <cellStyle name="Normal 74 2" xfId="1295" xr:uid="{00000000-0005-0000-0000-0000A2050000}"/>
    <cellStyle name="Normal 74_Cyrus One" xfId="1296" xr:uid="{00000000-0005-0000-0000-0000A3050000}"/>
    <cellStyle name="Normal 75" xfId="1388" xr:uid="{00000000-0005-0000-0000-0000A4050000}"/>
    <cellStyle name="Normal 75 2" xfId="1297" xr:uid="{00000000-0005-0000-0000-0000A5050000}"/>
    <cellStyle name="Normal 75 3" xfId="1298" xr:uid="{00000000-0005-0000-0000-0000A6050000}"/>
    <cellStyle name="Normal 76" xfId="1299" xr:uid="{00000000-0005-0000-0000-0000A7050000}"/>
    <cellStyle name="Normal 76 2" xfId="1300" xr:uid="{00000000-0005-0000-0000-0000A8050000}"/>
    <cellStyle name="Normal 76_Cyrus One" xfId="1301" xr:uid="{00000000-0005-0000-0000-0000A9050000}"/>
    <cellStyle name="Normal 77" xfId="1302" xr:uid="{00000000-0005-0000-0000-0000AA050000}"/>
    <cellStyle name="Normal 77 2" xfId="1303" xr:uid="{00000000-0005-0000-0000-0000AB050000}"/>
    <cellStyle name="Normal 77_Cyrus One" xfId="1304" xr:uid="{00000000-0005-0000-0000-0000AC050000}"/>
    <cellStyle name="Normal 78" xfId="1305" xr:uid="{00000000-0005-0000-0000-0000AD050000}"/>
    <cellStyle name="Normal 78 2" xfId="1306" xr:uid="{00000000-0005-0000-0000-0000AE050000}"/>
    <cellStyle name="Normal 78_Cyrus One" xfId="1307" xr:uid="{00000000-0005-0000-0000-0000AF050000}"/>
    <cellStyle name="Normal 79" xfId="1308" xr:uid="{00000000-0005-0000-0000-0000B0050000}"/>
    <cellStyle name="Normal 79 2" xfId="1309" xr:uid="{00000000-0005-0000-0000-0000B1050000}"/>
    <cellStyle name="Normal 79_Cyrus One" xfId="1310" xr:uid="{00000000-0005-0000-0000-0000B2050000}"/>
    <cellStyle name="Normal 8" xfId="18" xr:uid="{00000000-0005-0000-0000-0000B3050000}"/>
    <cellStyle name="Normal 8 2" xfId="1312" xr:uid="{00000000-0005-0000-0000-0000B4050000}"/>
    <cellStyle name="Normal 8 3" xfId="1311" xr:uid="{00000000-0005-0000-0000-0000B5050000}"/>
    <cellStyle name="Normal 8_Cyrus One" xfId="1313" xr:uid="{00000000-0005-0000-0000-0000B6050000}"/>
    <cellStyle name="Normal 80" xfId="1314" xr:uid="{00000000-0005-0000-0000-0000B7050000}"/>
    <cellStyle name="Normal 80 2" xfId="1315" xr:uid="{00000000-0005-0000-0000-0000B8050000}"/>
    <cellStyle name="Normal 80_Cyrus One" xfId="1316" xr:uid="{00000000-0005-0000-0000-0000B9050000}"/>
    <cellStyle name="Normal 81" xfId="1317" xr:uid="{00000000-0005-0000-0000-0000BA050000}"/>
    <cellStyle name="Normal 81 2" xfId="1318" xr:uid="{00000000-0005-0000-0000-0000BB050000}"/>
    <cellStyle name="Normal 81_Cyrus One" xfId="1319" xr:uid="{00000000-0005-0000-0000-0000BC050000}"/>
    <cellStyle name="Normal 82" xfId="1389" xr:uid="{00000000-0005-0000-0000-0000BD050000}"/>
    <cellStyle name="Normal 82 2" xfId="1320" xr:uid="{00000000-0005-0000-0000-0000BE050000}"/>
    <cellStyle name="Normal 82 3" xfId="1321" xr:uid="{00000000-0005-0000-0000-0000BF050000}"/>
    <cellStyle name="Normal 83" xfId="1322" xr:uid="{00000000-0005-0000-0000-0000C0050000}"/>
    <cellStyle name="Normal 83 2" xfId="1323" xr:uid="{00000000-0005-0000-0000-0000C1050000}"/>
    <cellStyle name="Normal 83_Cyrus One" xfId="1324" xr:uid="{00000000-0005-0000-0000-0000C2050000}"/>
    <cellStyle name="Normal 84" xfId="1390" xr:uid="{00000000-0005-0000-0000-0000C3050000}"/>
    <cellStyle name="Normal 84 2" xfId="1325" xr:uid="{00000000-0005-0000-0000-0000C4050000}"/>
    <cellStyle name="Normal 84 3" xfId="1326" xr:uid="{00000000-0005-0000-0000-0000C5050000}"/>
    <cellStyle name="Normal 85" xfId="1327" xr:uid="{00000000-0005-0000-0000-0000C6050000}"/>
    <cellStyle name="Normal 85 2" xfId="1328" xr:uid="{00000000-0005-0000-0000-0000C7050000}"/>
    <cellStyle name="Normal 85_Cyrus One" xfId="1329" xr:uid="{00000000-0005-0000-0000-0000C8050000}"/>
    <cellStyle name="Normal 86" xfId="1330" xr:uid="{00000000-0005-0000-0000-0000C9050000}"/>
    <cellStyle name="Normal 86 2" xfId="1331" xr:uid="{00000000-0005-0000-0000-0000CA050000}"/>
    <cellStyle name="Normal 86_Cyrus One" xfId="1332" xr:uid="{00000000-0005-0000-0000-0000CB050000}"/>
    <cellStyle name="Normal 87" xfId="1333" xr:uid="{00000000-0005-0000-0000-0000CC050000}"/>
    <cellStyle name="Normal 87 2" xfId="1334" xr:uid="{00000000-0005-0000-0000-0000CD050000}"/>
    <cellStyle name="Normal 87_Cyrus One" xfId="1335" xr:uid="{00000000-0005-0000-0000-0000CE050000}"/>
    <cellStyle name="Normal 88" xfId="1336" xr:uid="{00000000-0005-0000-0000-0000CF050000}"/>
    <cellStyle name="Normal 88 2" xfId="1337" xr:uid="{00000000-0005-0000-0000-0000D0050000}"/>
    <cellStyle name="Normal 88_Cyrus One" xfId="1338" xr:uid="{00000000-0005-0000-0000-0000D1050000}"/>
    <cellStyle name="Normal 89" xfId="1339" xr:uid="{00000000-0005-0000-0000-0000D2050000}"/>
    <cellStyle name="Normal 89 2" xfId="1340" xr:uid="{00000000-0005-0000-0000-0000D3050000}"/>
    <cellStyle name="Normal 89_Cyrus One" xfId="1341" xr:uid="{00000000-0005-0000-0000-0000D4050000}"/>
    <cellStyle name="Normal 9" xfId="20" xr:uid="{00000000-0005-0000-0000-0000D5050000}"/>
    <cellStyle name="Normal 9 2" xfId="25" xr:uid="{00000000-0005-0000-0000-0000D6050000}"/>
    <cellStyle name="Normal 9 2 2" xfId="1342" xr:uid="{00000000-0005-0000-0000-0000D7050000}"/>
    <cellStyle name="Normal 9 3" xfId="26" xr:uid="{00000000-0005-0000-0000-0000D8050000}"/>
    <cellStyle name="Normal 9 3 2" xfId="1343" xr:uid="{00000000-0005-0000-0000-0000D9050000}"/>
    <cellStyle name="Normal 90" xfId="1344" xr:uid="{00000000-0005-0000-0000-0000DA050000}"/>
    <cellStyle name="Normal 90 2" xfId="1345" xr:uid="{00000000-0005-0000-0000-0000DB050000}"/>
    <cellStyle name="Normal 90_Cyrus One" xfId="1346" xr:uid="{00000000-0005-0000-0000-0000DC050000}"/>
    <cellStyle name="Normal 91" xfId="1347" xr:uid="{00000000-0005-0000-0000-0000DD050000}"/>
    <cellStyle name="Normal 91 2" xfId="1348" xr:uid="{00000000-0005-0000-0000-0000DE050000}"/>
    <cellStyle name="Normal 91_Cyrus One" xfId="1349" xr:uid="{00000000-0005-0000-0000-0000DF050000}"/>
    <cellStyle name="Normal 92" xfId="1350" xr:uid="{00000000-0005-0000-0000-0000E0050000}"/>
    <cellStyle name="Normal 92 2" xfId="1351" xr:uid="{00000000-0005-0000-0000-0000E1050000}"/>
    <cellStyle name="Normal 92_Cyrus One" xfId="1352" xr:uid="{00000000-0005-0000-0000-0000E2050000}"/>
    <cellStyle name="Normal 93" xfId="1353" xr:uid="{00000000-0005-0000-0000-0000E3050000}"/>
    <cellStyle name="Normal 93 2" xfId="1354" xr:uid="{00000000-0005-0000-0000-0000E4050000}"/>
    <cellStyle name="Normal 93_Cyrus One" xfId="1355" xr:uid="{00000000-0005-0000-0000-0000E5050000}"/>
    <cellStyle name="Normal 94" xfId="1356" xr:uid="{00000000-0005-0000-0000-0000E6050000}"/>
    <cellStyle name="Normal 94 2" xfId="1357" xr:uid="{00000000-0005-0000-0000-0000E7050000}"/>
    <cellStyle name="Normal 94_Cyrus One" xfId="1358" xr:uid="{00000000-0005-0000-0000-0000E8050000}"/>
    <cellStyle name="Normal 95" xfId="1359" xr:uid="{00000000-0005-0000-0000-0000E9050000}"/>
    <cellStyle name="Normal 95 2" xfId="1360" xr:uid="{00000000-0005-0000-0000-0000EA050000}"/>
    <cellStyle name="Normal 95_Cyrus One" xfId="1361" xr:uid="{00000000-0005-0000-0000-0000EB050000}"/>
    <cellStyle name="Normal 96" xfId="1362" xr:uid="{00000000-0005-0000-0000-0000EC050000}"/>
    <cellStyle name="Normal 96 2" xfId="1363" xr:uid="{00000000-0005-0000-0000-0000ED050000}"/>
    <cellStyle name="Normal 96_Cyrus One" xfId="1364" xr:uid="{00000000-0005-0000-0000-0000EE050000}"/>
    <cellStyle name="Normal 97" xfId="1365" xr:uid="{00000000-0005-0000-0000-0000EF050000}"/>
    <cellStyle name="Normal 97 2" xfId="1366" xr:uid="{00000000-0005-0000-0000-0000F0050000}"/>
    <cellStyle name="Normal 97_Cyrus One" xfId="1367" xr:uid="{00000000-0005-0000-0000-0000F1050000}"/>
    <cellStyle name="Normal 98" xfId="1368" xr:uid="{00000000-0005-0000-0000-0000F2050000}"/>
    <cellStyle name="Normal 98 2" xfId="1369" xr:uid="{00000000-0005-0000-0000-0000F3050000}"/>
    <cellStyle name="Normal 98_Cyrus One" xfId="1370" xr:uid="{00000000-0005-0000-0000-0000F4050000}"/>
    <cellStyle name="Normal 99" xfId="1371" xr:uid="{00000000-0005-0000-0000-0000F5050000}"/>
    <cellStyle name="Normal 99 2" xfId="1372" xr:uid="{00000000-0005-0000-0000-0000F6050000}"/>
    <cellStyle name="Normal 99_Cyrus One" xfId="1373" xr:uid="{00000000-0005-0000-0000-0000F7050000}"/>
    <cellStyle name="Notas 2" xfId="1498" xr:uid="{00000000-0005-0000-0000-0000F8050000}"/>
    <cellStyle name="Porcentaje 2" xfId="1375" xr:uid="{00000000-0005-0000-0000-0000F9050000}"/>
    <cellStyle name="Porcentaje 3" xfId="1376" xr:uid="{00000000-0005-0000-0000-0000FA050000}"/>
    <cellStyle name="Porcentaje 4" xfId="1374" xr:uid="{00000000-0005-0000-0000-0000FB050000}"/>
    <cellStyle name="Salida 2" xfId="1499" xr:uid="{00000000-0005-0000-0000-0000FC050000}"/>
    <cellStyle name="Texto de advertencia 2" xfId="1500" xr:uid="{00000000-0005-0000-0000-0000FD050000}"/>
    <cellStyle name="Texto explicativo 2" xfId="1501" xr:uid="{00000000-0005-0000-0000-0000FE050000}"/>
    <cellStyle name="Título 1" xfId="1503" xr:uid="{00000000-0005-0000-0000-0000FF050000}"/>
    <cellStyle name="Título 2 2" xfId="1504" xr:uid="{00000000-0005-0000-0000-000000060000}"/>
    <cellStyle name="Título 3 2" xfId="1505" xr:uid="{00000000-0005-0000-0000-000001060000}"/>
    <cellStyle name="Título 4" xfId="1502" xr:uid="{00000000-0005-0000-0000-000002060000}"/>
  </cellStyles>
  <dxfs count="353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/>
        <color auto="1"/>
      </font>
      <fill>
        <patternFill>
          <bgColor rgb="FF00B050"/>
        </patternFill>
      </fill>
    </dxf>
    <dxf>
      <font>
        <b/>
        <i/>
        <color rgb="FFFFFF00"/>
      </font>
      <fill>
        <patternFill>
          <bgColor rgb="FF00B050"/>
        </patternFill>
      </fill>
    </dxf>
    <dxf>
      <font>
        <color theme="0" tint="-0.499984740745262"/>
      </font>
      <fill>
        <patternFill patternType="darkTrellis">
          <fgColor theme="0" tint="-0.499984740745262"/>
          <bgColor theme="0"/>
        </patternFill>
      </fill>
    </dxf>
    <dxf>
      <font>
        <color theme="0" tint="-0.499984740745262"/>
      </font>
      <fill>
        <patternFill patternType="darkTrellis">
          <fgColor theme="0" tint="-0.499984740745262"/>
          <bgColor theme="0"/>
        </patternFill>
      </fill>
    </dxf>
    <dxf>
      <font>
        <color theme="0" tint="-0.499984740745262"/>
      </font>
      <fill>
        <patternFill patternType="darkTrellis">
          <fgColor theme="0" tint="-0.499984740745262"/>
          <bgColor theme="0"/>
        </patternFill>
      </fill>
    </dxf>
    <dxf>
      <font>
        <color theme="0" tint="-0.499984740745262"/>
      </font>
      <fill>
        <patternFill patternType="darkTrellis">
          <fgColor theme="0" tint="-0.499984740745262"/>
          <bgColor theme="0"/>
        </patternFill>
      </fill>
    </dxf>
    <dxf>
      <font>
        <color theme="0" tint="-0.499984740745262"/>
      </font>
      <fill>
        <patternFill patternType="darkTrellis">
          <fgColor theme="0" tint="-0.499984740745262"/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ele-GroteskNor"/>
        <scheme val="none"/>
      </font>
      <fill>
        <patternFill patternType="none">
          <fgColor indexed="64"/>
          <bgColor theme="8" tint="0.399975585192419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ele-GroteskNor"/>
        <scheme val="none"/>
      </font>
      <fill>
        <patternFill patternType="solid">
          <fgColor indexed="64"/>
          <bgColor theme="9" tint="-0.249977111117893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ele-GroteskNor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ele-GroteskNor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ele-GroteskNor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ele-GroteskNor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ele-GroteskNor"/>
        <scheme val="none"/>
      </font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1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Tele-GroteskHal"/>
        <scheme val="none"/>
      </font>
      <fill>
        <patternFill patternType="solid">
          <fgColor indexed="64"/>
          <bgColor rgb="FFE20074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/m/yyyy"/>
      <alignment horizontal="center" vertical="bottom" textRotation="0" wrapText="0" indent="0" justifyLastLine="0" shrinkToFit="0" readingOrder="0"/>
    </dxf>
    <dxf>
      <numFmt numFmtId="19" formatCode="d/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7D7D"/>
      <color rgb="FFFF0000"/>
      <color rgb="FFFFFF99"/>
      <color rgb="FFFF3399"/>
      <color rgb="FFFF0066"/>
      <color rgb="FF52FD23"/>
      <color rgb="FFFF6699"/>
      <color rgb="FFFF9933"/>
      <color rgb="FF7A7A7A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Baseline\Monitorizado%20de%20alertas%202023%20V.1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33.55.13\vwar%20-%20atos%20ops%20services\Tower\Wintel%20Unix\Unix\Alertas_Nagios_Formularios\RR11034908_UNIX_ALTA_VWARPAUVET2DQ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warznf_ad/Downloads/VWAR_NAGIOS_VWARPASVSIFD1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33.55.13\vwar%20-%20atos%20ops%20services\Tower\Wintel%20Unix\Unix\Alertas_Nagios_Formularios\UNIX_ALTA_VWARPAUVNADPD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QCISW/Downloads/RR14528914%20-%20VWARPASVMAXQ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lefonos"/>
      <sheetName val="MOD"/>
      <sheetName val="Nagios"/>
      <sheetName val="Cacti"/>
      <sheetName val="Temp"/>
      <sheetName val="BKPS"/>
      <sheetName val="SCOM"/>
      <sheetName val="Control-M"/>
      <sheetName val="Wifi CEO"/>
      <sheetName val="SERVICE CLASS"/>
      <sheetName val="ABM-NAG"/>
      <sheetName val="OPS_Escalation_Flow"/>
      <sheetName val="SC Groups"/>
      <sheetName val="SC CI"/>
    </sheetNames>
    <sheetDataSet>
      <sheetData sheetId="0"/>
      <sheetData sheetId="1"/>
      <sheetData sheetId="2">
        <row r="2">
          <cell r="B2" t="str">
            <v>172.24.48.9</v>
          </cell>
          <cell r="C2" t="str">
            <v>Ping</v>
          </cell>
          <cell r="D2" t="str">
            <v>PH_WINDOWS_PLATINUM_AR</v>
          </cell>
          <cell r="E2">
            <v>1</v>
          </cell>
          <cell r="F2" t="str">
            <v>Network Support VW Argentina Cordoba</v>
          </cell>
        </row>
        <row r="3">
          <cell r="B3" t="str">
            <v>172.24.50.8</v>
          </cell>
          <cell r="C3" t="str">
            <v>Ping</v>
          </cell>
          <cell r="D3" t="str">
            <v>PH_WINDOWS_PLATINUM_AR</v>
          </cell>
          <cell r="E3">
            <v>1</v>
          </cell>
          <cell r="F3" t="str">
            <v>Network Support VW Argentina Cordoba</v>
          </cell>
        </row>
        <row r="4">
          <cell r="B4" t="str">
            <v>172.24.50.10</v>
          </cell>
          <cell r="C4" t="str">
            <v>Ping</v>
          </cell>
          <cell r="D4" t="str">
            <v>PH_WINDOWS_PLATINUM_AR</v>
          </cell>
          <cell r="E4">
            <v>1</v>
          </cell>
          <cell r="F4" t="str">
            <v>Network Support VW Argentina Cordoba</v>
          </cell>
        </row>
        <row r="5">
          <cell r="B5" t="str">
            <v>10.132.17.41</v>
          </cell>
          <cell r="C5" t="str">
            <v>Ping</v>
          </cell>
          <cell r="D5" t="str">
            <v>PH_WINDOWS_PLATINUM_AR</v>
          </cell>
          <cell r="E5">
            <v>2</v>
          </cell>
          <cell r="F5" t="str">
            <v>Network Support VW Argentina Pacheco</v>
          </cell>
        </row>
        <row r="6">
          <cell r="B6" t="str">
            <v>10.132.17.42</v>
          </cell>
          <cell r="C6" t="str">
            <v>Ping</v>
          </cell>
          <cell r="D6" t="str">
            <v>PH_WINDOWS_PLATINUM_AR</v>
          </cell>
          <cell r="E6">
            <v>2</v>
          </cell>
          <cell r="F6" t="str">
            <v>Network Support VW Argentina Pacheco</v>
          </cell>
        </row>
        <row r="7">
          <cell r="B7" t="str">
            <v>172.16.9.203</v>
          </cell>
          <cell r="C7" t="str">
            <v>Ping</v>
          </cell>
          <cell r="D7" t="str">
            <v>PH_WINDOWS_PLATINUM_AR</v>
          </cell>
          <cell r="E7">
            <v>2</v>
          </cell>
          <cell r="F7" t="str">
            <v>Network Support VW Argentina Pacheco</v>
          </cell>
        </row>
        <row r="8">
          <cell r="B8" t="str">
            <v>172.16.9.203</v>
          </cell>
          <cell r="C8" t="str">
            <v>Ping</v>
          </cell>
          <cell r="D8" t="str">
            <v>PH_WINDOWS_PLATINUM_AR</v>
          </cell>
          <cell r="E8">
            <v>2</v>
          </cell>
          <cell r="F8" t="str">
            <v>Network Support VW Argentina Pacheco</v>
          </cell>
        </row>
        <row r="9">
          <cell r="B9" t="str">
            <v>172.16.9.246</v>
          </cell>
          <cell r="C9" t="str">
            <v>Ping</v>
          </cell>
          <cell r="D9" t="str">
            <v>PH_WINDOWS_PLATINUM_AR</v>
          </cell>
          <cell r="E9">
            <v>2</v>
          </cell>
          <cell r="F9" t="str">
            <v>Network Support VW Argentina Pacheco</v>
          </cell>
        </row>
        <row r="10">
          <cell r="B10" t="str">
            <v>172.16.9.248</v>
          </cell>
          <cell r="C10" t="str">
            <v>Ping</v>
          </cell>
          <cell r="D10" t="str">
            <v>PH_WINDOWS_PLATINUM_AR</v>
          </cell>
          <cell r="E10">
            <v>2</v>
          </cell>
          <cell r="F10" t="str">
            <v>Network Support VW Argentina Pacheco</v>
          </cell>
        </row>
        <row r="11">
          <cell r="B11" t="str">
            <v>172.16.9.250</v>
          </cell>
          <cell r="C11" t="str">
            <v>Ping</v>
          </cell>
          <cell r="D11" t="str">
            <v>PH_WINDOWS_PLATINUM_AR</v>
          </cell>
          <cell r="E11">
            <v>2</v>
          </cell>
          <cell r="F11" t="str">
            <v>Network Support VW Argentina Pacheco</v>
          </cell>
        </row>
        <row r="12">
          <cell r="B12" t="str">
            <v>172.16.9.251</v>
          </cell>
          <cell r="C12" t="str">
            <v>Ping</v>
          </cell>
          <cell r="D12" t="str">
            <v>PH_WINDOWS_PLATINUM_AR</v>
          </cell>
          <cell r="E12">
            <v>2</v>
          </cell>
          <cell r="F12" t="str">
            <v>Network Support VW Argentina Pacheco</v>
          </cell>
        </row>
        <row r="13">
          <cell r="B13" t="str">
            <v>172.16.9.252</v>
          </cell>
          <cell r="C13" t="str">
            <v>Ping</v>
          </cell>
          <cell r="D13" t="str">
            <v>PH_WINDOWS_PLATINUM_AR</v>
          </cell>
          <cell r="E13">
            <v>2</v>
          </cell>
          <cell r="F13" t="str">
            <v>Network Support VW Argentina Pacheco</v>
          </cell>
        </row>
        <row r="14">
          <cell r="B14" t="str">
            <v>172.16.9.253</v>
          </cell>
          <cell r="C14" t="str">
            <v>Ping</v>
          </cell>
          <cell r="D14" t="str">
            <v>PH_WINDOWS_PLATINUM_AR</v>
          </cell>
          <cell r="E14">
            <v>2</v>
          </cell>
          <cell r="F14" t="str">
            <v>Network Support VW Argentina Pacheco</v>
          </cell>
        </row>
        <row r="15">
          <cell r="B15" t="str">
            <v>172.16.9.254</v>
          </cell>
          <cell r="C15" t="str">
            <v>Ping</v>
          </cell>
          <cell r="D15" t="str">
            <v>PH_WINDOWS_PLATINUM_AR</v>
          </cell>
          <cell r="E15">
            <v>2</v>
          </cell>
          <cell r="F15" t="str">
            <v>Network Support VW Argentina Pacheco</v>
          </cell>
        </row>
        <row r="16">
          <cell r="B16" t="str">
            <v>10.133.138.27</v>
          </cell>
          <cell r="C16" t="str">
            <v>Ping</v>
          </cell>
          <cell r="D16" t="str">
            <v>PH_WINDOWS_PLATINUM_AR</v>
          </cell>
          <cell r="E16">
            <v>3</v>
          </cell>
          <cell r="F16" t="str">
            <v>Fixed Telephony Support VW Argentina</v>
          </cell>
        </row>
        <row r="17">
          <cell r="B17" t="str">
            <v>10.133.8.27</v>
          </cell>
          <cell r="C17" t="str">
            <v>Ping</v>
          </cell>
          <cell r="D17" t="str">
            <v>PH_WINDOWS_PLATINUM_AR</v>
          </cell>
          <cell r="E17">
            <v>3</v>
          </cell>
          <cell r="F17" t="str">
            <v>Fixed Telephony Support VW Argentina</v>
          </cell>
        </row>
        <row r="18">
          <cell r="B18" t="str">
            <v>10.133.152.27</v>
          </cell>
          <cell r="C18" t="str">
            <v>Ping c/ 3 min.</v>
          </cell>
          <cell r="D18" t="str">
            <v>n/a</v>
          </cell>
          <cell r="E18">
            <v>3</v>
          </cell>
          <cell r="F18" t="str">
            <v>Client Services Support VW Argentina Cordoba</v>
          </cell>
        </row>
        <row r="19">
          <cell r="B19" t="str">
            <v>172.19.101.8</v>
          </cell>
          <cell r="C19" t="str">
            <v>Ping</v>
          </cell>
          <cell r="D19" t="str">
            <v>PH_WINDOWS_PLATINUM_AR</v>
          </cell>
          <cell r="E19">
            <v>1</v>
          </cell>
          <cell r="F19" t="str">
            <v>OPS Network Support VWA - Pacheco</v>
          </cell>
        </row>
        <row r="20">
          <cell r="B20" t="str">
            <v>172.19.101.9</v>
          </cell>
          <cell r="C20" t="str">
            <v>Ping</v>
          </cell>
          <cell r="D20" t="str">
            <v>PH_WINDOWS_PLATINUM_AR</v>
          </cell>
          <cell r="E20">
            <v>1</v>
          </cell>
          <cell r="F20" t="str">
            <v>OPS Network Support VWA - Pacheco</v>
          </cell>
        </row>
        <row r="21">
          <cell r="B21" t="str">
            <v>10.133.74.10</v>
          </cell>
          <cell r="C21" t="str">
            <v>Ping</v>
          </cell>
          <cell r="D21" t="str">
            <v>PH_WINDOWS_SILVER_AR</v>
          </cell>
          <cell r="E21">
            <v>1</v>
          </cell>
          <cell r="F21" t="str">
            <v>Network Support VW Argentina Pacheco</v>
          </cell>
        </row>
        <row r="22">
          <cell r="B22" t="str">
            <v>10.133.64.10</v>
          </cell>
          <cell r="C22" t="str">
            <v>Ping</v>
          </cell>
          <cell r="D22" t="str">
            <v>PH_WINDOWS_SILVER_AR</v>
          </cell>
          <cell r="E22">
            <v>1</v>
          </cell>
          <cell r="F22" t="str">
            <v>Network Support VW Argentina Pacheco</v>
          </cell>
        </row>
        <row r="23">
          <cell r="B23" t="str">
            <v>10.133.66.10</v>
          </cell>
          <cell r="C23" t="str">
            <v>Ping</v>
          </cell>
          <cell r="D23" t="str">
            <v>PH_WINDOWS_SILVER_AR</v>
          </cell>
          <cell r="E23">
            <v>1</v>
          </cell>
          <cell r="F23" t="str">
            <v>Network Support VW Argentina Pacheco</v>
          </cell>
        </row>
        <row r="24">
          <cell r="B24" t="str">
            <v>10.133.66.11</v>
          </cell>
          <cell r="C24" t="str">
            <v>Ping</v>
          </cell>
          <cell r="D24" t="str">
            <v>PH_WINDOWS_SILVER_AR</v>
          </cell>
          <cell r="E24">
            <v>1</v>
          </cell>
          <cell r="F24" t="str">
            <v>Network Support VW Argentina Pacheco</v>
          </cell>
        </row>
        <row r="25">
          <cell r="B25" t="str">
            <v>10.133.123.144</v>
          </cell>
          <cell r="C25" t="str">
            <v>Ping</v>
          </cell>
          <cell r="D25" t="str">
            <v>PH_WINDOWS_PLATINUM_AR</v>
          </cell>
          <cell r="E25">
            <v>2</v>
          </cell>
          <cell r="F25" t="str">
            <v>Network Support VW Argentina Pacheco</v>
          </cell>
        </row>
        <row r="26">
          <cell r="B26" t="str">
            <v>10.133.62.10</v>
          </cell>
          <cell r="C26" t="str">
            <v>Ping</v>
          </cell>
          <cell r="D26" t="str">
            <v>PH_WINDOWS_SILVER_AR</v>
          </cell>
          <cell r="E26">
            <v>1</v>
          </cell>
          <cell r="F26" t="str">
            <v>Network Support VW Argentina Pacheco</v>
          </cell>
        </row>
        <row r="27">
          <cell r="B27" t="str">
            <v>10.133.76.40</v>
          </cell>
          <cell r="C27" t="str">
            <v>ping</v>
          </cell>
          <cell r="D27" t="str">
            <v>PH_WINDOWS_PLATINUM_AR</v>
          </cell>
          <cell r="E27">
            <v>2</v>
          </cell>
          <cell r="F27" t="str">
            <v>Network Support VW Argentina Pacheco</v>
          </cell>
        </row>
        <row r="28">
          <cell r="B28" t="str">
            <v>10.133.7.169</v>
          </cell>
          <cell r="C28" t="str">
            <v>Ping</v>
          </cell>
          <cell r="D28" t="str">
            <v>PH_WINDOWS_PLATINUM_AR</v>
          </cell>
          <cell r="E28">
            <v>3</v>
          </cell>
          <cell r="F28" t="str">
            <v>Network Support VW Argentina Pacheco</v>
          </cell>
        </row>
        <row r="29">
          <cell r="B29" t="str">
            <v>10.133.7.170</v>
          </cell>
          <cell r="C29" t="str">
            <v>Ping</v>
          </cell>
          <cell r="D29" t="str">
            <v>PH_WINDOWS_PLATINUM_AR</v>
          </cell>
          <cell r="E29">
            <v>3</v>
          </cell>
          <cell r="F29" t="str">
            <v>Network Support VW Argentina Pacheco</v>
          </cell>
        </row>
        <row r="30">
          <cell r="B30" t="str">
            <v>10.133.7.171</v>
          </cell>
          <cell r="C30" t="str">
            <v>Ping</v>
          </cell>
          <cell r="D30" t="str">
            <v>PH_WINDOWS_PLATINUM_AR</v>
          </cell>
          <cell r="E30">
            <v>3</v>
          </cell>
          <cell r="F30" t="str">
            <v>Network Support VW Argentina Pacheco</v>
          </cell>
        </row>
        <row r="31">
          <cell r="B31" t="str">
            <v>10.133.68.185</v>
          </cell>
          <cell r="C31" t="str">
            <v>Ping</v>
          </cell>
          <cell r="D31" t="str">
            <v>PH_WINDOWS_SILVER_AR</v>
          </cell>
          <cell r="E31">
            <v>1</v>
          </cell>
          <cell r="F31" t="str">
            <v>Network Support VW Argentina Pacheco</v>
          </cell>
        </row>
        <row r="32">
          <cell r="B32" t="str">
            <v>172.19.97.8</v>
          </cell>
          <cell r="C32" t="str">
            <v>Ping</v>
          </cell>
          <cell r="D32" t="str">
            <v>PH_WINDOWS_PLATINUM_AR</v>
          </cell>
          <cell r="E32">
            <v>1</v>
          </cell>
          <cell r="F32" t="str">
            <v>OPS Network Support VWA - Pacheco</v>
          </cell>
        </row>
        <row r="33">
          <cell r="B33" t="str">
            <v>172.19.97.9</v>
          </cell>
          <cell r="C33" t="str">
            <v>Ping</v>
          </cell>
          <cell r="D33" t="str">
            <v>PH_WINDOWS_PLATINUM_AR</v>
          </cell>
          <cell r="E33">
            <v>1</v>
          </cell>
          <cell r="F33" t="str">
            <v>OPS Network Support VWA - Pacheco</v>
          </cell>
        </row>
        <row r="34">
          <cell r="B34" t="str">
            <v>10.133.54.19</v>
          </cell>
          <cell r="C34" t="str">
            <v>So Antivirus Services</v>
          </cell>
          <cell r="D34" t="str">
            <v>PH_WINDOWS_PLATINUM_AR</v>
          </cell>
          <cell r="E34">
            <v>3</v>
          </cell>
          <cell r="F34" t="str">
            <v>Wintel Support VW Argentina</v>
          </cell>
        </row>
        <row r="35">
          <cell r="B35" t="str">
            <v>10.133.54.19</v>
          </cell>
          <cell r="C35" t="str">
            <v>So CPU</v>
          </cell>
          <cell r="D35" t="str">
            <v>PH_WINDOWS_PLATINUM_AR</v>
          </cell>
          <cell r="E35">
            <v>1</v>
          </cell>
          <cell r="F35" t="str">
            <v>Wintel Support VW Argentina</v>
          </cell>
        </row>
        <row r="36">
          <cell r="B36" t="str">
            <v>10.133.54.19</v>
          </cell>
          <cell r="C36" t="str">
            <v>So Disk C:</v>
          </cell>
          <cell r="D36" t="str">
            <v>PH_WINDOWS_PLATINUM_AR</v>
          </cell>
          <cell r="E36">
            <v>1</v>
          </cell>
          <cell r="F36" t="str">
            <v>Wintel Support VW Argentina</v>
          </cell>
        </row>
        <row r="37">
          <cell r="B37" t="str">
            <v>10.133.54.19</v>
          </cell>
          <cell r="C37" t="str">
            <v>So Disk D:</v>
          </cell>
          <cell r="D37" t="str">
            <v>PH_WINDOWS_PLATINUM_AR</v>
          </cell>
          <cell r="E37">
            <v>1</v>
          </cell>
          <cell r="F37" t="str">
            <v>Wintel Support VW Argentina</v>
          </cell>
        </row>
        <row r="38">
          <cell r="B38" t="str">
            <v>10.133.54.19</v>
          </cell>
          <cell r="C38" t="str">
            <v>Ping</v>
          </cell>
          <cell r="D38" t="str">
            <v>PH_WINDOWS_PLATINUM_AR</v>
          </cell>
          <cell r="E38">
            <v>1</v>
          </cell>
          <cell r="F38" t="str">
            <v>Wintel Support VW Argentina</v>
          </cell>
        </row>
        <row r="39">
          <cell r="B39" t="str">
            <v>10.133.54.19</v>
          </cell>
          <cell r="C39" t="str">
            <v>So RAM</v>
          </cell>
          <cell r="D39" t="str">
            <v>PH_WINDOWS_PLATINUM_AR</v>
          </cell>
          <cell r="E39">
            <v>1</v>
          </cell>
          <cell r="F39" t="str">
            <v>Wintel Support VW Argentina</v>
          </cell>
        </row>
        <row r="40">
          <cell r="B40" t="str">
            <v>10.133.54.19</v>
          </cell>
          <cell r="C40" t="str">
            <v>So Uptime</v>
          </cell>
          <cell r="D40" t="str">
            <v>PH_WINDOWS_BRONZE_AR</v>
          </cell>
          <cell r="E40">
            <v>2</v>
          </cell>
          <cell r="F40" t="str">
            <v>Wintel Support VW Argentina</v>
          </cell>
        </row>
        <row r="41">
          <cell r="B41" t="str">
            <v>10.133.54.5</v>
          </cell>
          <cell r="C41" t="str">
            <v>AMS - Share \aduana</v>
          </cell>
          <cell r="D41" t="str">
            <v>n/a</v>
          </cell>
          <cell r="E41">
            <v>2</v>
          </cell>
          <cell r="F41" t="str">
            <v>NON SAP Support VW Argentina</v>
          </cell>
        </row>
        <row r="42">
          <cell r="B42" t="str">
            <v>10.133.54.5</v>
          </cell>
          <cell r="C42" t="str">
            <v>So CPU</v>
          </cell>
          <cell r="D42" t="str">
            <v>PH_WINDOWS_PLATINUM_AR</v>
          </cell>
          <cell r="E42">
            <v>4</v>
          </cell>
          <cell r="F42" t="str">
            <v>Wintel Support VW Argentina</v>
          </cell>
        </row>
        <row r="43">
          <cell r="B43" t="str">
            <v>10.133.54.5</v>
          </cell>
          <cell r="C43" t="str">
            <v>So RAM</v>
          </cell>
          <cell r="D43" t="str">
            <v>PH_WINDOWS_PLATINUM_AR</v>
          </cell>
          <cell r="E43">
            <v>4</v>
          </cell>
          <cell r="F43" t="str">
            <v>Wintel Support VW Argentina</v>
          </cell>
        </row>
        <row r="44">
          <cell r="B44" t="str">
            <v>10.133.54.5</v>
          </cell>
          <cell r="C44" t="str">
            <v>So Uptime</v>
          </cell>
          <cell r="D44" t="str">
            <v>PH_WINDOWS_BRONZE_AR</v>
          </cell>
          <cell r="E44">
            <v>2</v>
          </cell>
          <cell r="F44" t="str">
            <v>Wintel Support VW Argentina</v>
          </cell>
        </row>
        <row r="45">
          <cell r="B45" t="str">
            <v>10.133.54.21</v>
          </cell>
          <cell r="C45" t="str">
            <v>So Antivirus Services</v>
          </cell>
          <cell r="D45" t="str">
            <v>PH_WINDOWS_PLATINUM_AR</v>
          </cell>
          <cell r="E45">
            <v>3</v>
          </cell>
          <cell r="F45" t="str">
            <v>Wintel Support VW Argentina</v>
          </cell>
        </row>
        <row r="46">
          <cell r="B46" t="str">
            <v>10.133.54.21</v>
          </cell>
          <cell r="C46" t="str">
            <v>So CPU</v>
          </cell>
          <cell r="D46" t="str">
            <v>PH_WINDOWS_PLATINUM_AR</v>
          </cell>
          <cell r="E46">
            <v>4</v>
          </cell>
          <cell r="F46" t="str">
            <v>Wintel Support VW Argentina</v>
          </cell>
        </row>
        <row r="47">
          <cell r="B47" t="str">
            <v>10.133.54.21</v>
          </cell>
          <cell r="C47" t="str">
            <v>So Disk C:</v>
          </cell>
          <cell r="D47" t="str">
            <v>PH_WINDOWS_PLATINUM_AR</v>
          </cell>
          <cell r="E47">
            <v>4</v>
          </cell>
          <cell r="F47" t="str">
            <v>Wintel Support VW Argentina</v>
          </cell>
        </row>
        <row r="48">
          <cell r="B48" t="str">
            <v>10.133.54.21</v>
          </cell>
          <cell r="C48" t="str">
            <v>So Disk F</v>
          </cell>
          <cell r="D48" t="str">
            <v>PH_WINDOWS_PLATINUM_AR</v>
          </cell>
          <cell r="E48">
            <v>4</v>
          </cell>
          <cell r="F48" t="str">
            <v>Wintel Support VW Argentina</v>
          </cell>
        </row>
        <row r="49">
          <cell r="B49" t="str">
            <v>10.133.54.21</v>
          </cell>
          <cell r="C49" t="str">
            <v>So Disk G</v>
          </cell>
          <cell r="D49" t="str">
            <v>PH_WINDOWS_PLATINUM_AR</v>
          </cell>
          <cell r="E49">
            <v>4</v>
          </cell>
          <cell r="F49" t="str">
            <v>Wintel Support VW Argentina</v>
          </cell>
        </row>
        <row r="50">
          <cell r="B50" t="str">
            <v>10.133.54.21</v>
          </cell>
          <cell r="C50" t="str">
            <v>Ping</v>
          </cell>
          <cell r="D50" t="str">
            <v>PH_WINDOWS_PLATINUM_AR</v>
          </cell>
          <cell r="E50">
            <v>4</v>
          </cell>
          <cell r="F50" t="str">
            <v>Wintel Support VW Argentina</v>
          </cell>
        </row>
        <row r="51">
          <cell r="B51" t="str">
            <v>10.133.54.21</v>
          </cell>
          <cell r="C51" t="str">
            <v>So RAM</v>
          </cell>
          <cell r="D51" t="str">
            <v>PH_WINDOWS_PLATINUM_AR</v>
          </cell>
          <cell r="E51">
            <v>4</v>
          </cell>
          <cell r="F51" t="str">
            <v>Wintel Support VW Argentina</v>
          </cell>
        </row>
        <row r="52">
          <cell r="B52" t="str">
            <v>10.133.54.21</v>
          </cell>
          <cell r="C52" t="str">
            <v>So Uptime</v>
          </cell>
          <cell r="D52" t="str">
            <v>PH_WINDOWS_PLATINUM_AR</v>
          </cell>
          <cell r="E52">
            <v>2</v>
          </cell>
          <cell r="F52" t="str">
            <v>Wintel Support VW Argentina</v>
          </cell>
        </row>
        <row r="53">
          <cell r="B53" t="str">
            <v>10.133.55.29</v>
          </cell>
          <cell r="C53" t="str">
            <v>Check_port 80</v>
          </cell>
          <cell r="D53" t="str">
            <v>PH_WINDOWS_PLATINUM_AR</v>
          </cell>
          <cell r="E53">
            <v>4</v>
          </cell>
          <cell r="F53" t="str">
            <v>Middleware Support VW Argentina</v>
          </cell>
        </row>
        <row r="54">
          <cell r="B54" t="str">
            <v>10.133.55.29</v>
          </cell>
          <cell r="C54" t="str">
            <v>So Antivirus Services</v>
          </cell>
          <cell r="D54" t="str">
            <v>PH_WINDOWS_PLATINUM_AR</v>
          </cell>
          <cell r="E54">
            <v>3</v>
          </cell>
          <cell r="F54" t="str">
            <v>Wintel Support VW Argentina</v>
          </cell>
        </row>
        <row r="55">
          <cell r="B55" t="str">
            <v>10.133.55.29</v>
          </cell>
          <cell r="C55" t="str">
            <v>So CPU</v>
          </cell>
          <cell r="D55" t="str">
            <v>PH_WINDOWS_PLATINUM_AR</v>
          </cell>
          <cell r="E55">
            <v>1</v>
          </cell>
          <cell r="F55" t="str">
            <v>Wintel Support VW Argentina</v>
          </cell>
        </row>
        <row r="56">
          <cell r="B56" t="str">
            <v>10.133.55.29</v>
          </cell>
          <cell r="C56" t="str">
            <v>So Disk C:</v>
          </cell>
          <cell r="D56" t="str">
            <v>PH_WINDOWS_PLATINUM_AR</v>
          </cell>
          <cell r="E56">
            <v>1</v>
          </cell>
          <cell r="F56" t="str">
            <v>Wintel Support VW Argentina</v>
          </cell>
        </row>
        <row r="57">
          <cell r="B57" t="str">
            <v>10.133.55.29</v>
          </cell>
          <cell r="C57" t="str">
            <v>So Disk D:</v>
          </cell>
          <cell r="D57" t="str">
            <v>PH_WINDOWS_PLATINUM_AR</v>
          </cell>
          <cell r="E57">
            <v>1</v>
          </cell>
          <cell r="F57" t="str">
            <v>Wintel Support VW Argentina</v>
          </cell>
        </row>
        <row r="58">
          <cell r="B58" t="str">
            <v>10.133.55.29</v>
          </cell>
          <cell r="C58" t="str">
            <v>So Disk E:</v>
          </cell>
          <cell r="D58" t="str">
            <v>PH_WINDOWS_PLATINUM_AR</v>
          </cell>
          <cell r="E58">
            <v>1</v>
          </cell>
          <cell r="F58" t="str">
            <v>Wintel Support VW Argentina</v>
          </cell>
        </row>
        <row r="59">
          <cell r="B59" t="str">
            <v>10.133.55.29</v>
          </cell>
          <cell r="C59" t="str">
            <v>Ping</v>
          </cell>
          <cell r="D59" t="str">
            <v>PH_WINDOWS_PLATINUM_AR</v>
          </cell>
          <cell r="E59">
            <v>1</v>
          </cell>
          <cell r="F59" t="str">
            <v>Wintel Support VW Argentina</v>
          </cell>
        </row>
        <row r="60">
          <cell r="B60" t="str">
            <v>10.133.55.29</v>
          </cell>
          <cell r="C60" t="str">
            <v>So RAM</v>
          </cell>
          <cell r="D60" t="str">
            <v>PH_WINDOWS_PLATINUM_AR</v>
          </cell>
          <cell r="E60">
            <v>1</v>
          </cell>
          <cell r="F60" t="str">
            <v>Wintel Support VW Argentina</v>
          </cell>
        </row>
        <row r="61">
          <cell r="B61" t="str">
            <v>10.133.55.29</v>
          </cell>
          <cell r="C61" t="str">
            <v>So Uptime</v>
          </cell>
          <cell r="D61" t="str">
            <v>PH_WINDOWS_BRONZE_AR</v>
          </cell>
          <cell r="E61">
            <v>2</v>
          </cell>
          <cell r="F61" t="str">
            <v>Wintel Support VW Argentina</v>
          </cell>
        </row>
        <row r="62">
          <cell r="B62" t="str">
            <v>10.133.125.4</v>
          </cell>
          <cell r="C62" t="str">
            <v>Ping</v>
          </cell>
          <cell r="D62" t="str">
            <v>PH_WINDOWS_SILVER_AR</v>
          </cell>
          <cell r="E62">
            <v>1</v>
          </cell>
          <cell r="F62" t="str">
            <v>Network Support VW Argentina Pacheco</v>
          </cell>
        </row>
        <row r="63">
          <cell r="B63" t="str">
            <v>10.133.125.5</v>
          </cell>
          <cell r="C63" t="str">
            <v>Ping</v>
          </cell>
          <cell r="D63" t="str">
            <v>PH_WINDOWS_PLATINUM_AR</v>
          </cell>
          <cell r="E63">
            <v>2</v>
          </cell>
          <cell r="F63" t="str">
            <v>Network Support VW Argentina Pacheco</v>
          </cell>
        </row>
        <row r="64">
          <cell r="B64" t="str">
            <v>10.133.122.10</v>
          </cell>
          <cell r="C64" t="str">
            <v>Ping</v>
          </cell>
          <cell r="D64" t="str">
            <v>PH_WINDOWS_PLATINUM_AR</v>
          </cell>
          <cell r="E64">
            <v>4</v>
          </cell>
          <cell r="F64" t="str">
            <v>Network Support VW Argentina Pacheco</v>
          </cell>
        </row>
        <row r="65">
          <cell r="B65" t="str">
            <v>10.133.32.6</v>
          </cell>
          <cell r="C65" t="str">
            <v>Ping</v>
          </cell>
          <cell r="D65" t="str">
            <v>PH_WINDOWS_PLATINUM_AR</v>
          </cell>
          <cell r="E65">
            <v>3</v>
          </cell>
          <cell r="F65" t="str">
            <v>Network Support VW Argentina Pacheco</v>
          </cell>
        </row>
        <row r="66">
          <cell r="B66" t="str">
            <v>10.133.122.34</v>
          </cell>
          <cell r="C66" t="str">
            <v>Ping</v>
          </cell>
          <cell r="D66" t="str">
            <v>PH_WINDOWS_PLATINUM_AR</v>
          </cell>
          <cell r="E66">
            <v>3</v>
          </cell>
          <cell r="F66" t="str">
            <v>Network Support VW Argentina Pacheco</v>
          </cell>
        </row>
        <row r="67">
          <cell r="B67" t="str">
            <v>10.133.122.35</v>
          </cell>
          <cell r="C67" t="str">
            <v>Ping</v>
          </cell>
          <cell r="D67" t="str">
            <v>PH_WINDOWS_PLATINUM_AR</v>
          </cell>
          <cell r="E67">
            <v>3</v>
          </cell>
          <cell r="F67" t="str">
            <v>Network Support VW Argentina Pacheco</v>
          </cell>
        </row>
        <row r="68">
          <cell r="B68" t="str">
            <v>10.133.122.36</v>
          </cell>
          <cell r="C68" t="str">
            <v>Ping</v>
          </cell>
          <cell r="D68" t="str">
            <v>PH_WINDOWS_PLATINUM_AR</v>
          </cell>
          <cell r="E68">
            <v>3</v>
          </cell>
          <cell r="F68" t="str">
            <v>Network Support VW Argentina Pacheco</v>
          </cell>
        </row>
        <row r="69">
          <cell r="B69" t="str">
            <v>10.133.32.9</v>
          </cell>
          <cell r="C69" t="str">
            <v>Ping</v>
          </cell>
          <cell r="D69" t="str">
            <v>PH_WINDOWS_PLATINUM_AR</v>
          </cell>
          <cell r="E69">
            <v>3</v>
          </cell>
          <cell r="F69" t="str">
            <v>Network Support VW Argentina Pacheco</v>
          </cell>
        </row>
        <row r="70">
          <cell r="B70" t="str">
            <v>10.133.33.162</v>
          </cell>
          <cell r="C70" t="str">
            <v>Ping</v>
          </cell>
          <cell r="D70" t="str">
            <v>PH_WINDOWS_PLATINUM_AR</v>
          </cell>
          <cell r="E70">
            <v>3</v>
          </cell>
          <cell r="F70" t="str">
            <v>Network Support VW Argentina Pacheco</v>
          </cell>
        </row>
        <row r="71">
          <cell r="B71" t="str">
            <v>10.133.33.163</v>
          </cell>
          <cell r="C71" t="str">
            <v>Ping</v>
          </cell>
          <cell r="D71" t="str">
            <v>PH_WINDOWS_PLATINUM_AR</v>
          </cell>
          <cell r="E71">
            <v>3</v>
          </cell>
          <cell r="F71" t="str">
            <v>Network Support VW Argentina Pacheco</v>
          </cell>
        </row>
        <row r="72">
          <cell r="B72" t="str">
            <v>10.133.33.164</v>
          </cell>
          <cell r="C72" t="str">
            <v>Ping</v>
          </cell>
          <cell r="D72" t="str">
            <v>PH_WINDOWS_PLATINUM_AR</v>
          </cell>
          <cell r="E72">
            <v>3</v>
          </cell>
          <cell r="F72" t="str">
            <v>Network Support VW Argentina Pacheco</v>
          </cell>
        </row>
        <row r="73">
          <cell r="B73" t="str">
            <v>10.133.32.8</v>
          </cell>
          <cell r="C73" t="str">
            <v>Ping</v>
          </cell>
          <cell r="D73" t="str">
            <v>PH_WINDOWS_PLATINUM_AR</v>
          </cell>
          <cell r="E73">
            <v>3</v>
          </cell>
          <cell r="F73" t="str">
            <v>Network Support VW Argentina Pacheco</v>
          </cell>
        </row>
        <row r="74">
          <cell r="B74" t="str">
            <v>10.133.33.147</v>
          </cell>
          <cell r="C74" t="str">
            <v>Ping</v>
          </cell>
          <cell r="D74" t="str">
            <v>PH_WINDOWS_PLATINUM_AR</v>
          </cell>
          <cell r="E74">
            <v>3</v>
          </cell>
          <cell r="F74" t="str">
            <v>Network Support VW Argentina Pacheco</v>
          </cell>
        </row>
        <row r="75">
          <cell r="B75" t="str">
            <v>10.133.33.148</v>
          </cell>
          <cell r="C75" t="str">
            <v>Ping</v>
          </cell>
          <cell r="D75" t="str">
            <v>PH_WINDOWS_PLATINUM_AR</v>
          </cell>
          <cell r="E75">
            <v>3</v>
          </cell>
          <cell r="F75" t="str">
            <v>Network Support VW Argentina Pacheco</v>
          </cell>
        </row>
        <row r="76">
          <cell r="B76" t="str">
            <v>10.133.33.149</v>
          </cell>
          <cell r="C76" t="str">
            <v>Ping</v>
          </cell>
          <cell r="D76" t="str">
            <v>PH_WINDOWS_PLATINUM_AR</v>
          </cell>
          <cell r="E76">
            <v>3</v>
          </cell>
          <cell r="F76" t="str">
            <v>Network Support VW Argentina Pacheco</v>
          </cell>
        </row>
        <row r="77">
          <cell r="B77" t="str">
            <v>10.133.32.10</v>
          </cell>
          <cell r="C77" t="str">
            <v>Ping</v>
          </cell>
          <cell r="D77" t="str">
            <v>PH_WINDOWS_PLATINUM_AR</v>
          </cell>
          <cell r="E77">
            <v>3</v>
          </cell>
          <cell r="F77" t="str">
            <v>Network Support VW Argentina Pacheco</v>
          </cell>
        </row>
        <row r="78">
          <cell r="B78" t="str">
            <v>10.133.33.178</v>
          </cell>
          <cell r="C78" t="str">
            <v>Ping</v>
          </cell>
          <cell r="D78" t="str">
            <v>PH_WINDOWS_PLATINUM_AR</v>
          </cell>
          <cell r="E78">
            <v>3</v>
          </cell>
          <cell r="F78" t="str">
            <v>Network Support VW Argentina Pacheco</v>
          </cell>
        </row>
        <row r="79">
          <cell r="B79" t="str">
            <v>10.133.33.179</v>
          </cell>
          <cell r="C79" t="str">
            <v>Ping</v>
          </cell>
          <cell r="D79" t="str">
            <v>PH_WINDOWS_PLATINUM_AR</v>
          </cell>
          <cell r="E79">
            <v>3</v>
          </cell>
          <cell r="F79" t="str">
            <v>Network Support VW Argentina Pacheco</v>
          </cell>
        </row>
        <row r="80">
          <cell r="B80" t="str">
            <v>10.133.33.180</v>
          </cell>
          <cell r="C80" t="str">
            <v>Ping</v>
          </cell>
          <cell r="D80" t="str">
            <v>PH_WINDOWS_PLATINUM_AR</v>
          </cell>
          <cell r="E80">
            <v>3</v>
          </cell>
          <cell r="F80" t="str">
            <v>Network Support VW Argentina Pacheco</v>
          </cell>
        </row>
        <row r="81">
          <cell r="B81" t="str">
            <v>10.133.32.7</v>
          </cell>
          <cell r="C81" t="str">
            <v>Ping</v>
          </cell>
          <cell r="D81" t="str">
            <v>PH_WINDOWS_PLATINUM_AR</v>
          </cell>
          <cell r="E81">
            <v>3</v>
          </cell>
          <cell r="F81" t="str">
            <v>Network Support VW Argentina Pacheco</v>
          </cell>
        </row>
        <row r="82">
          <cell r="B82" t="str">
            <v>10.133.33.130</v>
          </cell>
          <cell r="C82" t="str">
            <v>Ping</v>
          </cell>
          <cell r="D82" t="str">
            <v>PH_WINDOWS_PLATINUM_AR</v>
          </cell>
          <cell r="E82">
            <v>3</v>
          </cell>
          <cell r="F82" t="str">
            <v>Network Support VW Argentina Pacheco</v>
          </cell>
        </row>
        <row r="83">
          <cell r="B83" t="str">
            <v>10.133.33.131</v>
          </cell>
          <cell r="C83" t="str">
            <v>Ping</v>
          </cell>
          <cell r="D83" t="str">
            <v>PH_WINDOWS_PLATINUM_AR</v>
          </cell>
          <cell r="E83">
            <v>3</v>
          </cell>
          <cell r="F83" t="str">
            <v>Network Support VW Argentina Pacheco</v>
          </cell>
        </row>
        <row r="84">
          <cell r="B84" t="str">
            <v>10.133.33.132</v>
          </cell>
          <cell r="C84" t="str">
            <v>Ping</v>
          </cell>
          <cell r="D84" t="str">
            <v>PH_WINDOWS_PLATINUM_AR</v>
          </cell>
          <cell r="E84">
            <v>3</v>
          </cell>
          <cell r="F84" t="str">
            <v>Network Support VW Argentina Pacheco</v>
          </cell>
        </row>
        <row r="85">
          <cell r="B85" t="str">
            <v>10.133.33.133</v>
          </cell>
          <cell r="C85" t="str">
            <v>Ping</v>
          </cell>
          <cell r="D85" t="str">
            <v>PH_WINDOWS_PLATINUM_AR</v>
          </cell>
          <cell r="E85">
            <v>3</v>
          </cell>
          <cell r="F85" t="str">
            <v>Network Support VW Argentina Pacheco</v>
          </cell>
        </row>
        <row r="86">
          <cell r="B86" t="str">
            <v>10.133.33.134</v>
          </cell>
          <cell r="C86" t="str">
            <v>Ping</v>
          </cell>
          <cell r="D86" t="str">
            <v>PH_WINDOWS_PLATINUM_AR</v>
          </cell>
          <cell r="E86">
            <v>3</v>
          </cell>
          <cell r="F86" t="str">
            <v>Network Support VW Argentina Pacheco</v>
          </cell>
        </row>
        <row r="87">
          <cell r="B87" t="str">
            <v>10.133.32.11</v>
          </cell>
          <cell r="C87" t="str">
            <v>Ping</v>
          </cell>
          <cell r="D87" t="str">
            <v>PH_WINDOWS_PLATINUM_AR</v>
          </cell>
          <cell r="E87">
            <v>3</v>
          </cell>
          <cell r="F87" t="str">
            <v>Network Support VW Argentina Pacheco</v>
          </cell>
        </row>
        <row r="88">
          <cell r="B88" t="str">
            <v>10.133.33.194</v>
          </cell>
          <cell r="C88" t="str">
            <v>Ping</v>
          </cell>
          <cell r="D88" t="str">
            <v>PH_WINDOWS_PLATINUM_AR</v>
          </cell>
          <cell r="E88">
            <v>3</v>
          </cell>
          <cell r="F88" t="str">
            <v>Network Support VW Argentina Pacheco</v>
          </cell>
        </row>
        <row r="89">
          <cell r="B89" t="str">
            <v>10.133.33.195</v>
          </cell>
          <cell r="C89" t="str">
            <v>Ping</v>
          </cell>
          <cell r="D89" t="str">
            <v>PH_WINDOWS_PLATINUM_AR</v>
          </cell>
          <cell r="E89">
            <v>3</v>
          </cell>
          <cell r="F89" t="str">
            <v>Network Support VW Argentina Pacheco</v>
          </cell>
        </row>
        <row r="90">
          <cell r="B90" t="str">
            <v>10.133.33.197</v>
          </cell>
          <cell r="C90" t="str">
            <v>Ping</v>
          </cell>
          <cell r="D90" t="str">
            <v>PH_WINDOWS_PLATINUM_AR</v>
          </cell>
          <cell r="E90">
            <v>3</v>
          </cell>
          <cell r="F90" t="str">
            <v>Network Support VW Argentina Pacheco</v>
          </cell>
        </row>
        <row r="91">
          <cell r="B91" t="str">
            <v>10.133.33.198</v>
          </cell>
          <cell r="C91" t="str">
            <v>Ping</v>
          </cell>
          <cell r="D91" t="str">
            <v>PH_WINDOWS_PLATINUM_AR</v>
          </cell>
          <cell r="E91">
            <v>3</v>
          </cell>
          <cell r="F91" t="str">
            <v>Network Support VW Argentina Pacheco</v>
          </cell>
        </row>
        <row r="92">
          <cell r="B92" t="str">
            <v>10.133.33.199</v>
          </cell>
          <cell r="C92" t="str">
            <v>Ping</v>
          </cell>
          <cell r="D92" t="str">
            <v>PH_WINDOWS_PLATINUM_AR</v>
          </cell>
          <cell r="E92">
            <v>3</v>
          </cell>
          <cell r="F92" t="str">
            <v>Network Support VW Argentina Pacheco</v>
          </cell>
        </row>
        <row r="93">
          <cell r="B93" t="str">
            <v>10.133.33.200</v>
          </cell>
          <cell r="C93" t="str">
            <v>Ping</v>
          </cell>
          <cell r="D93" t="str">
            <v>PH_WINDOWS_PLATINUM_AR</v>
          </cell>
          <cell r="E93">
            <v>3</v>
          </cell>
          <cell r="F93" t="str">
            <v>Network Support VW Argentina Pacheco</v>
          </cell>
        </row>
        <row r="94">
          <cell r="B94" t="str">
            <v>10.133.33.201</v>
          </cell>
          <cell r="C94" t="str">
            <v>Ping</v>
          </cell>
          <cell r="D94" t="str">
            <v>PH_WINDOWS_PLATINUM_AR</v>
          </cell>
          <cell r="E94">
            <v>3</v>
          </cell>
          <cell r="F94" t="str">
            <v>Network Support VW Argentina Pacheco</v>
          </cell>
        </row>
        <row r="95">
          <cell r="B95" t="str">
            <v>10.133.33.205</v>
          </cell>
          <cell r="C95" t="str">
            <v>Ping</v>
          </cell>
          <cell r="D95" t="str">
            <v>PH_WINDOWS_PLATINUM_AR</v>
          </cell>
          <cell r="E95">
            <v>3</v>
          </cell>
          <cell r="F95" t="str">
            <v>Network Support VW Argentina Pacheco</v>
          </cell>
        </row>
        <row r="96">
          <cell r="B96" t="str">
            <v>10.133.33.245</v>
          </cell>
          <cell r="C96" t="str">
            <v>Ping</v>
          </cell>
          <cell r="D96" t="str">
            <v>PH_WINDOWS_PLATINUM_AR</v>
          </cell>
          <cell r="E96">
            <v>4</v>
          </cell>
          <cell r="F96" t="str">
            <v>Network Support VW Argentina Pacheco</v>
          </cell>
        </row>
        <row r="97">
          <cell r="B97" t="str">
            <v>10.133.33.243</v>
          </cell>
          <cell r="C97" t="str">
            <v>Ping</v>
          </cell>
          <cell r="D97" t="str">
            <v>PH_WINDOWS_PLATINUM_AR</v>
          </cell>
          <cell r="E97">
            <v>4</v>
          </cell>
          <cell r="F97" t="str">
            <v>Network Support VW Argentina Pacheco</v>
          </cell>
        </row>
        <row r="98">
          <cell r="B98" t="str">
            <v>10.133.33.242</v>
          </cell>
          <cell r="C98" t="str">
            <v>Ping</v>
          </cell>
          <cell r="D98" t="str">
            <v>PH_WINDOWS_PLATINUM_AR</v>
          </cell>
          <cell r="E98">
            <v>4</v>
          </cell>
          <cell r="F98" t="str">
            <v>Network Support VW Argentina Pacheco</v>
          </cell>
        </row>
        <row r="99">
          <cell r="B99" t="str">
            <v>10.133.33.231</v>
          </cell>
          <cell r="C99" t="str">
            <v>Ping</v>
          </cell>
          <cell r="D99" t="str">
            <v>PH_WINDOWS_PLATINUM_AR</v>
          </cell>
          <cell r="E99">
            <v>4</v>
          </cell>
          <cell r="F99" t="str">
            <v>Network Support VW Argentina Pacheco</v>
          </cell>
        </row>
        <row r="100">
          <cell r="B100" t="str">
            <v>10.133.33.232</v>
          </cell>
          <cell r="C100" t="str">
            <v>Ping</v>
          </cell>
          <cell r="D100" t="str">
            <v>PH_WINDOWS_PLATINUM_AR</v>
          </cell>
          <cell r="E100">
            <v>4</v>
          </cell>
          <cell r="F100" t="str">
            <v>Network Support VW Argentina Pacheco</v>
          </cell>
        </row>
        <row r="101">
          <cell r="B101" t="str">
            <v>10.133.33.238</v>
          </cell>
          <cell r="C101" t="str">
            <v>Ping</v>
          </cell>
          <cell r="D101" t="str">
            <v>PH_WINDOWS_PLATINUM_AR</v>
          </cell>
          <cell r="E101">
            <v>4</v>
          </cell>
          <cell r="F101" t="str">
            <v>Network Support VW Argentina Pacheco</v>
          </cell>
        </row>
        <row r="102">
          <cell r="B102" t="str">
            <v>10.133.32.4</v>
          </cell>
          <cell r="C102" t="str">
            <v>Ping</v>
          </cell>
          <cell r="D102" t="str">
            <v>PH_WINDOWS_PLATINUM_AR</v>
          </cell>
          <cell r="E102">
            <v>3</v>
          </cell>
          <cell r="F102" t="str">
            <v>Network Support VW Argentina Pacheco</v>
          </cell>
        </row>
        <row r="103">
          <cell r="B103" t="str">
            <v>10.133.32.3</v>
          </cell>
          <cell r="C103" t="str">
            <v>Ping</v>
          </cell>
          <cell r="D103" t="str">
            <v>PH_WINDOWS_PLATINUM_AR</v>
          </cell>
          <cell r="E103">
            <v>3</v>
          </cell>
          <cell r="F103" t="str">
            <v>Network Support VW Argentina Pacheco</v>
          </cell>
        </row>
        <row r="104">
          <cell r="B104" t="str">
            <v>10.133.33.228</v>
          </cell>
          <cell r="C104" t="str">
            <v>Ping</v>
          </cell>
          <cell r="D104" t="str">
            <v>PH_WINDOWS_PLATINUM_AR</v>
          </cell>
          <cell r="E104">
            <v>4</v>
          </cell>
          <cell r="F104" t="str">
            <v>Network Support VW Argentina Pacheco</v>
          </cell>
        </row>
        <row r="105">
          <cell r="B105" t="str">
            <v>10.133.33.237</v>
          </cell>
          <cell r="C105" t="str">
            <v>Ping</v>
          </cell>
          <cell r="D105" t="str">
            <v>PH_WINDOWS_PLATINUM_AR</v>
          </cell>
          <cell r="E105">
            <v>4</v>
          </cell>
          <cell r="F105" t="str">
            <v>Network Support VW Argentina Pacheco</v>
          </cell>
        </row>
        <row r="106">
          <cell r="B106" t="str">
            <v>10.133.33.68</v>
          </cell>
          <cell r="C106" t="str">
            <v>Ping</v>
          </cell>
          <cell r="D106" t="str">
            <v>PH_WINDOWS_PLATINUM_AR</v>
          </cell>
          <cell r="E106">
            <v>4</v>
          </cell>
          <cell r="F106" t="str">
            <v>Network Support VW Argentina Pacheco</v>
          </cell>
        </row>
        <row r="107">
          <cell r="B107" t="str">
            <v>10.133.33.75</v>
          </cell>
          <cell r="C107" t="str">
            <v>Ping</v>
          </cell>
          <cell r="D107" t="str">
            <v>PH_WINDOWS_PLATINUM_AR</v>
          </cell>
          <cell r="E107">
            <v>4</v>
          </cell>
          <cell r="F107" t="str">
            <v>Network Support VW Argentina Pacheco</v>
          </cell>
        </row>
        <row r="108">
          <cell r="B108" t="str">
            <v>10.133.33.77</v>
          </cell>
          <cell r="C108" t="str">
            <v>Ping</v>
          </cell>
          <cell r="D108" t="str">
            <v>PH_WINDOWS_PLATINUM_AR</v>
          </cell>
          <cell r="E108">
            <v>4</v>
          </cell>
          <cell r="F108" t="str">
            <v>Network Support VW Argentina Pacheco</v>
          </cell>
        </row>
        <row r="109">
          <cell r="B109" t="str">
            <v>10.133.33.66</v>
          </cell>
          <cell r="C109" t="str">
            <v>Ping</v>
          </cell>
          <cell r="D109" t="str">
            <v>PH_WINDOWS_PLATINUM_AR</v>
          </cell>
          <cell r="E109">
            <v>4</v>
          </cell>
          <cell r="F109" t="str">
            <v>Network Support VW Argentina Pacheco</v>
          </cell>
        </row>
        <row r="110">
          <cell r="B110" t="str">
            <v>10.133.33.71</v>
          </cell>
          <cell r="C110" t="str">
            <v>Ping</v>
          </cell>
          <cell r="D110" t="str">
            <v>PH_WINDOWS_PLATINUM_AR</v>
          </cell>
          <cell r="E110">
            <v>4</v>
          </cell>
          <cell r="F110" t="str">
            <v>Network Support VW Argentina Pacheco</v>
          </cell>
        </row>
        <row r="111">
          <cell r="B111" t="str">
            <v>10.133.30.2</v>
          </cell>
          <cell r="C111" t="str">
            <v>So CPU</v>
          </cell>
          <cell r="D111" t="str">
            <v>PH_WINDOWS_PLATINUM_AR</v>
          </cell>
          <cell r="E111">
            <v>1</v>
          </cell>
          <cell r="F111" t="str">
            <v>Wintel Support VW Argentina</v>
          </cell>
        </row>
        <row r="112">
          <cell r="B112" t="str">
            <v>10.133.30.2</v>
          </cell>
          <cell r="C112" t="str">
            <v>So Disk C:</v>
          </cell>
          <cell r="D112" t="str">
            <v>PH_WINDOWS_PLATINUM_AR</v>
          </cell>
          <cell r="E112">
            <v>1</v>
          </cell>
          <cell r="F112" t="str">
            <v>Wintel Support VW Argentina</v>
          </cell>
        </row>
        <row r="113">
          <cell r="B113" t="str">
            <v>10.133.30.2</v>
          </cell>
          <cell r="C113" t="str">
            <v>So Disk D:</v>
          </cell>
          <cell r="D113" t="str">
            <v>PH_WINDOWS_PLATINUM_AR</v>
          </cell>
          <cell r="E113">
            <v>1</v>
          </cell>
          <cell r="F113" t="str">
            <v>Wintel Support VW Argentina</v>
          </cell>
        </row>
        <row r="114">
          <cell r="B114" t="str">
            <v>10.133.30.2</v>
          </cell>
          <cell r="C114" t="str">
            <v>Ping</v>
          </cell>
          <cell r="D114" t="str">
            <v>PH_WINDOWS_PLATINUM_AR</v>
          </cell>
          <cell r="E114">
            <v>1</v>
          </cell>
          <cell r="F114" t="str">
            <v>Wintel Support VW Argentina</v>
          </cell>
        </row>
        <row r="115">
          <cell r="B115" t="str">
            <v>10.133.30.2</v>
          </cell>
          <cell r="C115" t="str">
            <v>So RAM</v>
          </cell>
          <cell r="D115" t="str">
            <v>PH_WINDOWS_PLATINUM_AR</v>
          </cell>
          <cell r="E115">
            <v>1</v>
          </cell>
          <cell r="F115" t="str">
            <v>Wintel Support VW Argentina</v>
          </cell>
        </row>
        <row r="116">
          <cell r="B116" t="str">
            <v>10.133.30.2</v>
          </cell>
          <cell r="C116" t="str">
            <v>So Uptime</v>
          </cell>
          <cell r="D116" t="str">
            <v>PH_WINDOWS_BRONZE_AR</v>
          </cell>
          <cell r="E116">
            <v>2</v>
          </cell>
          <cell r="F116" t="str">
            <v>Wintel Support VW Argentina</v>
          </cell>
        </row>
        <row r="117">
          <cell r="B117" t="str">
            <v>10.133.30.2</v>
          </cell>
          <cell r="C117" t="str">
            <v>TSM Client Scheduler</v>
          </cell>
          <cell r="D117" t="str">
            <v>PH_WINDOWS_PLATINUM_AR</v>
          </cell>
          <cell r="E117">
            <v>1</v>
          </cell>
          <cell r="F117" t="str">
            <v>Wintel Support VW Argentina</v>
          </cell>
        </row>
        <row r="118">
          <cell r="B118" t="str">
            <v>10.133.30.10</v>
          </cell>
          <cell r="C118" t="str">
            <v>Check_Disk_C</v>
          </cell>
          <cell r="D118" t="str">
            <v>PH_WINDOWS_PLATINUM_AR</v>
          </cell>
          <cell r="E118">
            <v>1</v>
          </cell>
          <cell r="F118" t="str">
            <v>Wintel Support VW Argentina</v>
          </cell>
        </row>
        <row r="119">
          <cell r="B119" t="str">
            <v>10.133.30.10</v>
          </cell>
          <cell r="C119" t="str">
            <v>Check_service_Captura</v>
          </cell>
          <cell r="D119" t="str">
            <v>PH_WINDOWS_PLATINUM_AR</v>
          </cell>
          <cell r="E119">
            <v>1</v>
          </cell>
          <cell r="F119" t="str">
            <v>Wintel Support VW Argentina</v>
          </cell>
        </row>
        <row r="120">
          <cell r="B120" t="str">
            <v>10.133.30.10</v>
          </cell>
          <cell r="C120" t="str">
            <v>Check_service_GedasMailer</v>
          </cell>
          <cell r="D120" t="str">
            <v>PH_WINDOWS_PLATINUM_AR</v>
          </cell>
          <cell r="E120">
            <v>1</v>
          </cell>
          <cell r="F120" t="str">
            <v>Wintel Support VW Argentina</v>
          </cell>
        </row>
        <row r="121">
          <cell r="B121" t="str">
            <v>10.133.30.10</v>
          </cell>
          <cell r="C121" t="str">
            <v>IIS_GAE_CIC</v>
          </cell>
          <cell r="D121" t="str">
            <v>PH_WINDOWS_PLATINUM_AR</v>
          </cell>
          <cell r="E121">
            <v>1</v>
          </cell>
          <cell r="F121" t="str">
            <v>Wintel Support VW Argentina</v>
          </cell>
        </row>
        <row r="122">
          <cell r="B122" t="str">
            <v>10.133.30.10</v>
          </cell>
          <cell r="C122" t="str">
            <v>PING</v>
          </cell>
          <cell r="D122" t="str">
            <v>PH_WINDOWS_PLATINUM_AR</v>
          </cell>
          <cell r="E122">
            <v>1</v>
          </cell>
          <cell r="F122" t="str">
            <v>Wintel Support VW Argentina</v>
          </cell>
        </row>
        <row r="123">
          <cell r="B123" t="str">
            <v>10.133.30.14</v>
          </cell>
          <cell r="C123" t="str">
            <v>Share_SIS39</v>
          </cell>
          <cell r="D123" t="str">
            <v>n/a</v>
          </cell>
          <cell r="E123">
            <v>2</v>
          </cell>
          <cell r="F123" t="str">
            <v>NON SAP Support VW Argentina</v>
          </cell>
        </row>
        <row r="124">
          <cell r="B124" t="str">
            <v>10.133.30.14</v>
          </cell>
          <cell r="C124" t="str">
            <v>So Antivirus Services</v>
          </cell>
          <cell r="D124" t="str">
            <v>PH_WINDOWS_PLATINUM_AR</v>
          </cell>
          <cell r="E124">
            <v>3</v>
          </cell>
          <cell r="F124" t="str">
            <v>Wintel Support VW Argentina</v>
          </cell>
        </row>
        <row r="125">
          <cell r="B125" t="str">
            <v>10.133.30.14</v>
          </cell>
          <cell r="C125" t="str">
            <v>So CPU</v>
          </cell>
          <cell r="D125" t="str">
            <v>PH_WINDOWS_PLATINUM_AR</v>
          </cell>
          <cell r="E125">
            <v>2</v>
          </cell>
          <cell r="F125" t="str">
            <v>Wintel Support VW Argentina</v>
          </cell>
        </row>
        <row r="126">
          <cell r="B126" t="str">
            <v>10.133.30.14</v>
          </cell>
          <cell r="C126" t="str">
            <v>So Disk C:</v>
          </cell>
          <cell r="D126" t="str">
            <v>PH_WINDOWS_PLATINUM_AR</v>
          </cell>
          <cell r="E126">
            <v>2</v>
          </cell>
          <cell r="F126" t="str">
            <v>Wintel Support VW Argentina</v>
          </cell>
        </row>
        <row r="127">
          <cell r="B127" t="str">
            <v>10.133.30.14</v>
          </cell>
          <cell r="C127" t="str">
            <v>So Disk E:</v>
          </cell>
          <cell r="D127" t="str">
            <v>PH_WINDOWS_PLATINUM_AR</v>
          </cell>
          <cell r="E127">
            <v>2</v>
          </cell>
          <cell r="F127" t="str">
            <v>Wintel Support VW Argentina</v>
          </cell>
        </row>
        <row r="128">
          <cell r="B128" t="str">
            <v>10.133.30.14</v>
          </cell>
          <cell r="C128" t="str">
            <v>Ping</v>
          </cell>
          <cell r="D128" t="str">
            <v>PH_WINDOWS_PLATINUM_AR</v>
          </cell>
          <cell r="E128">
            <v>2</v>
          </cell>
          <cell r="F128" t="str">
            <v>Wintel Support VW Argentina</v>
          </cell>
        </row>
        <row r="129">
          <cell r="B129" t="str">
            <v>10.133.30.14</v>
          </cell>
          <cell r="C129" t="str">
            <v>So RAM</v>
          </cell>
          <cell r="D129" t="str">
            <v>PH_WINDOWS_PLATINUM_AR</v>
          </cell>
          <cell r="E129">
            <v>2</v>
          </cell>
          <cell r="F129" t="str">
            <v>Wintel Support VW Argentina</v>
          </cell>
        </row>
        <row r="130">
          <cell r="B130" t="str">
            <v>10.133.30.14</v>
          </cell>
          <cell r="C130" t="str">
            <v>So Uptime</v>
          </cell>
          <cell r="D130" t="str">
            <v>PH_WINDOWS_BRONZE_AR</v>
          </cell>
          <cell r="E130">
            <v>2</v>
          </cell>
          <cell r="F130" t="str">
            <v>Wintel Support VW Argentina</v>
          </cell>
        </row>
        <row r="131">
          <cell r="B131" t="str">
            <v>172.16.7.22</v>
          </cell>
          <cell r="C131" t="str">
            <v>ICMP OK - NOK</v>
          </cell>
          <cell r="D131" t="str">
            <v>PH_WINDOWS_SILVER_AR</v>
          </cell>
          <cell r="E131">
            <v>1</v>
          </cell>
          <cell r="F131" t="str">
            <v>Network Support VW Argentina Cordoba</v>
          </cell>
        </row>
        <row r="132">
          <cell r="B132" t="str">
            <v>172.16.7.12</v>
          </cell>
          <cell r="C132" t="str">
            <v>ICMP OK - NOK</v>
          </cell>
          <cell r="D132" t="str">
            <v>PH_WINDOWS_SILVER_AR</v>
          </cell>
          <cell r="E132">
            <v>1</v>
          </cell>
          <cell r="F132" t="str">
            <v>Network Support VW Argentina Cordoba</v>
          </cell>
        </row>
        <row r="133">
          <cell r="B133" t="str">
            <v>172.16.7.23</v>
          </cell>
          <cell r="C133" t="str">
            <v>ICMP OK - NOK</v>
          </cell>
          <cell r="D133" t="str">
            <v>PH_WINDOWS_SILVER_AR</v>
          </cell>
          <cell r="E133">
            <v>1</v>
          </cell>
          <cell r="F133" t="str">
            <v>Network Support VW Argentina Cordoba</v>
          </cell>
        </row>
        <row r="134">
          <cell r="B134" t="str">
            <v>172.16.7.13</v>
          </cell>
          <cell r="C134" t="str">
            <v>ICMP OK - NOK</v>
          </cell>
          <cell r="D134" t="str">
            <v>PH_WINDOWS_SILVER_AR</v>
          </cell>
          <cell r="E134">
            <v>1</v>
          </cell>
          <cell r="F134" t="str">
            <v>Network Support VW Argentina Cordoba</v>
          </cell>
        </row>
        <row r="135">
          <cell r="B135" t="str">
            <v>10.133.2.11</v>
          </cell>
          <cell r="C135" t="str">
            <v>Ping</v>
          </cell>
          <cell r="D135" t="str">
            <v>PH_WINDOWS_PLATINUM_AR</v>
          </cell>
          <cell r="E135">
            <v>1</v>
          </cell>
          <cell r="F135" t="str">
            <v>Network Support VW Argentina Pacheco</v>
          </cell>
        </row>
        <row r="136">
          <cell r="B136" t="str">
            <v>10.133.2.106</v>
          </cell>
          <cell r="C136" t="str">
            <v>Ping</v>
          </cell>
          <cell r="D136" t="str">
            <v>PH_WINDOWS_PLATINUM_AR</v>
          </cell>
          <cell r="E136">
            <v>1</v>
          </cell>
          <cell r="F136" t="str">
            <v>Network Support VW Argentina Pacheco</v>
          </cell>
        </row>
        <row r="137">
          <cell r="B137" t="str">
            <v>172.18.156.242</v>
          </cell>
          <cell r="C137" t="str">
            <v>ping</v>
          </cell>
          <cell r="D137" t="str">
            <v>PH_WINDOWS_PLATINUM_AR</v>
          </cell>
          <cell r="E137">
            <v>1</v>
          </cell>
          <cell r="F137" t="str">
            <v>Network Support VW Argentina Pacheco</v>
          </cell>
        </row>
        <row r="138">
          <cell r="B138" t="str">
            <v>10.133.2.109</v>
          </cell>
          <cell r="C138" t="str">
            <v>Ping</v>
          </cell>
          <cell r="D138" t="str">
            <v>PH_WINDOWS_SILVER_AR</v>
          </cell>
          <cell r="E138">
            <v>1</v>
          </cell>
          <cell r="F138" t="str">
            <v>Network Support VW Argentina Pacheco</v>
          </cell>
        </row>
        <row r="139">
          <cell r="B139" t="str">
            <v>10.133.2.102</v>
          </cell>
          <cell r="C139" t="str">
            <v>Ping</v>
          </cell>
          <cell r="D139" t="str">
            <v>PH_WINDOWS_SILVER_AR</v>
          </cell>
          <cell r="E139">
            <v>1</v>
          </cell>
          <cell r="F139" t="str">
            <v>Network Support VW Argentina Pacheco</v>
          </cell>
        </row>
        <row r="140">
          <cell r="B140" t="str">
            <v>10.133.32.138</v>
          </cell>
          <cell r="C140" t="str">
            <v>Ping</v>
          </cell>
          <cell r="D140" t="str">
            <v>PH_WINDOWS_PLATINUM_AR</v>
          </cell>
          <cell r="E140">
            <v>3</v>
          </cell>
          <cell r="F140" t="str">
            <v>Network Support VW Argentina Pacheco</v>
          </cell>
        </row>
        <row r="141">
          <cell r="B141" t="str">
            <v>10.133.32.142</v>
          </cell>
          <cell r="C141" t="str">
            <v>Ping</v>
          </cell>
          <cell r="D141" t="str">
            <v>PH_WINDOWS_PLATINUM_AR</v>
          </cell>
          <cell r="E141">
            <v>3</v>
          </cell>
          <cell r="F141" t="str">
            <v>Network Support VW Argentina Pacheco</v>
          </cell>
        </row>
        <row r="142">
          <cell r="B142" t="str">
            <v>10.133.32.154</v>
          </cell>
          <cell r="C142" t="str">
            <v>Ping</v>
          </cell>
          <cell r="D142" t="str">
            <v>PH_WINDOWS_PLATINUM_AR</v>
          </cell>
          <cell r="E142">
            <v>3</v>
          </cell>
          <cell r="F142" t="str">
            <v>Network Support VW Argentina Pacheco</v>
          </cell>
        </row>
        <row r="143">
          <cell r="B143" t="str">
            <v>10.133.32.158</v>
          </cell>
          <cell r="C143" t="str">
            <v>Ping</v>
          </cell>
          <cell r="D143" t="str">
            <v>PH_WINDOWS_PLATINUM_AR</v>
          </cell>
          <cell r="E143">
            <v>3</v>
          </cell>
          <cell r="F143" t="str">
            <v>Network Support VW Argentina Pacheco</v>
          </cell>
        </row>
        <row r="144">
          <cell r="B144" t="str">
            <v>10.133.32.162</v>
          </cell>
          <cell r="C144" t="str">
            <v>Ping</v>
          </cell>
          <cell r="D144" t="str">
            <v>PH_WINDOWS_PLATINUM_AR</v>
          </cell>
          <cell r="E144">
            <v>3</v>
          </cell>
          <cell r="F144" t="str">
            <v>Network Support VW Argentina Pacheco</v>
          </cell>
        </row>
        <row r="145">
          <cell r="B145" t="str">
            <v>10.133.32.166</v>
          </cell>
          <cell r="C145" t="str">
            <v>Ping</v>
          </cell>
          <cell r="D145" t="str">
            <v>PH_WINDOWS_PLATINUM_AR</v>
          </cell>
          <cell r="E145">
            <v>3</v>
          </cell>
          <cell r="F145" t="str">
            <v>Network Support VW Argentina Pacheco</v>
          </cell>
        </row>
        <row r="146">
          <cell r="B146" t="str">
            <v>10.133.32.170</v>
          </cell>
          <cell r="C146" t="str">
            <v>Ping</v>
          </cell>
          <cell r="D146" t="str">
            <v>PH_WINDOWS_PLATINUM_AR</v>
          </cell>
          <cell r="E146">
            <v>3</v>
          </cell>
          <cell r="F146" t="str">
            <v>Network Support VW Argentina Pacheco</v>
          </cell>
        </row>
        <row r="147">
          <cell r="B147" t="str">
            <v>10.133.32.178</v>
          </cell>
          <cell r="C147" t="str">
            <v>Ping</v>
          </cell>
          <cell r="D147" t="str">
            <v>PH_WINDOWS_PLATINUM_AR</v>
          </cell>
          <cell r="E147">
            <v>3</v>
          </cell>
          <cell r="F147" t="str">
            <v>Network Support VW Argentina Pacheco</v>
          </cell>
        </row>
        <row r="148">
          <cell r="B148" t="str">
            <v>10.133.32.182</v>
          </cell>
          <cell r="C148" t="str">
            <v>Ping</v>
          </cell>
          <cell r="D148" t="str">
            <v>PH_WINDOWS_PLATINUM_AR</v>
          </cell>
          <cell r="E148">
            <v>3</v>
          </cell>
          <cell r="F148" t="str">
            <v>Network Support VW Argentina Pacheco</v>
          </cell>
        </row>
        <row r="149">
          <cell r="B149" t="str">
            <v>10.133.32.186</v>
          </cell>
          <cell r="C149" t="str">
            <v>Ping</v>
          </cell>
          <cell r="D149" t="str">
            <v>PH_WINDOWS_PLATINUM_AR</v>
          </cell>
          <cell r="E149">
            <v>3</v>
          </cell>
          <cell r="F149" t="str">
            <v>Network Support VW Argentina Pacheco</v>
          </cell>
        </row>
        <row r="150">
          <cell r="B150" t="str">
            <v>10.133.32.190</v>
          </cell>
          <cell r="C150" t="str">
            <v>Ping</v>
          </cell>
          <cell r="D150" t="str">
            <v>PH_WINDOWS_PLATINUM_AR</v>
          </cell>
          <cell r="E150">
            <v>3</v>
          </cell>
          <cell r="F150" t="str">
            <v>Network Support VW Argentina Pacheco</v>
          </cell>
        </row>
        <row r="151">
          <cell r="B151" t="str">
            <v>10.133.32.198</v>
          </cell>
          <cell r="C151" t="str">
            <v>Ping</v>
          </cell>
          <cell r="D151" t="str">
            <v>PH_WINDOWS_PLATINUM_AR</v>
          </cell>
          <cell r="E151">
            <v>3</v>
          </cell>
          <cell r="F151" t="str">
            <v>Network Support VW Argentina Pacheco</v>
          </cell>
        </row>
        <row r="152">
          <cell r="B152" t="str">
            <v>10.133.32.137</v>
          </cell>
          <cell r="C152" t="str">
            <v>Ping</v>
          </cell>
          <cell r="D152" t="str">
            <v>PH_WINDOWS_PLATINUM_AR</v>
          </cell>
          <cell r="E152">
            <v>3</v>
          </cell>
          <cell r="F152" t="str">
            <v>Network Support VW Argentina Pacheco</v>
          </cell>
        </row>
        <row r="153">
          <cell r="B153" t="str">
            <v>10.133.32.153</v>
          </cell>
          <cell r="C153" t="str">
            <v>Ping</v>
          </cell>
          <cell r="D153" t="str">
            <v>PH_WINDOWS_PLATINUM_AR</v>
          </cell>
          <cell r="E153">
            <v>3</v>
          </cell>
          <cell r="F153" t="str">
            <v>Network Support VW Argentina Pacheco</v>
          </cell>
        </row>
        <row r="154">
          <cell r="B154" t="str">
            <v>10.133.32.161</v>
          </cell>
          <cell r="C154" t="str">
            <v>Ping</v>
          </cell>
          <cell r="D154" t="str">
            <v>PH_WINDOWS_PLATINUM_AR</v>
          </cell>
          <cell r="E154">
            <v>3</v>
          </cell>
          <cell r="F154" t="str">
            <v>Network Support VW Argentina Pacheco</v>
          </cell>
        </row>
        <row r="155">
          <cell r="B155" t="str">
            <v>10.133.32.169</v>
          </cell>
          <cell r="C155" t="str">
            <v>Ping</v>
          </cell>
          <cell r="D155" t="str">
            <v>PH_WINDOWS_PLATINUM_AR</v>
          </cell>
          <cell r="E155">
            <v>3</v>
          </cell>
          <cell r="F155" t="str">
            <v>Network Support VW Argentina Pacheco</v>
          </cell>
        </row>
        <row r="156">
          <cell r="B156" t="str">
            <v>10.133.32.177</v>
          </cell>
          <cell r="C156" t="str">
            <v>Ping</v>
          </cell>
          <cell r="D156" t="str">
            <v>PH_WINDOWS_PLATINUM_AR</v>
          </cell>
          <cell r="E156">
            <v>3</v>
          </cell>
          <cell r="F156" t="str">
            <v>Network Support VW Argentina Pacheco</v>
          </cell>
        </row>
        <row r="157">
          <cell r="B157" t="str">
            <v>10.133.32.185</v>
          </cell>
          <cell r="C157" t="str">
            <v>Ping</v>
          </cell>
          <cell r="D157" t="str">
            <v>PH_WINDOWS_PLATINUM_AR</v>
          </cell>
          <cell r="E157">
            <v>3</v>
          </cell>
          <cell r="F157" t="str">
            <v>Network Support VW Argentina Pacheco</v>
          </cell>
        </row>
        <row r="158">
          <cell r="B158" t="str">
            <v>10.133.32.141</v>
          </cell>
          <cell r="C158" t="str">
            <v>Ping</v>
          </cell>
          <cell r="D158" t="str">
            <v>PH_WINDOWS_PLATINUM_AR</v>
          </cell>
          <cell r="E158">
            <v>3</v>
          </cell>
          <cell r="F158" t="str">
            <v>Network Support VW Argentina Pacheco</v>
          </cell>
        </row>
        <row r="159">
          <cell r="B159" t="str">
            <v>10.133.32.157</v>
          </cell>
          <cell r="C159" t="str">
            <v>Ping</v>
          </cell>
          <cell r="D159" t="str">
            <v>PH_WINDOWS_PLATINUM_AR</v>
          </cell>
          <cell r="E159">
            <v>3</v>
          </cell>
          <cell r="F159" t="str">
            <v>Network Support VW Argentina Pacheco</v>
          </cell>
        </row>
        <row r="160">
          <cell r="B160" t="str">
            <v>10.133.32.165</v>
          </cell>
          <cell r="C160" t="str">
            <v>Ping</v>
          </cell>
          <cell r="D160" t="str">
            <v>PH_WINDOWS_PLATINUM_AR</v>
          </cell>
          <cell r="E160">
            <v>3</v>
          </cell>
          <cell r="F160" t="str">
            <v>Network Support VW Argentina Pacheco</v>
          </cell>
        </row>
        <row r="161">
          <cell r="B161" t="str">
            <v>10.133.32.181</v>
          </cell>
          <cell r="C161" t="str">
            <v>Ping</v>
          </cell>
          <cell r="D161" t="str">
            <v>PH_WINDOWS_PLATINUM_AR</v>
          </cell>
          <cell r="E161">
            <v>3</v>
          </cell>
          <cell r="F161" t="str">
            <v>Network Support VW Argentina Pacheco</v>
          </cell>
        </row>
        <row r="162">
          <cell r="B162" t="str">
            <v>10.133.32.189</v>
          </cell>
          <cell r="C162" t="str">
            <v>Ping</v>
          </cell>
          <cell r="D162" t="str">
            <v>PH_WINDOWS_PLATINUM_AR</v>
          </cell>
          <cell r="E162">
            <v>3</v>
          </cell>
          <cell r="F162" t="str">
            <v>Network Support VW Argentina Pacheco</v>
          </cell>
        </row>
        <row r="163">
          <cell r="B163" t="str">
            <v>10.133.2.78</v>
          </cell>
          <cell r="C163" t="str">
            <v>Ping</v>
          </cell>
          <cell r="D163" t="str">
            <v>PH_WINDOWS_SILVER_AR</v>
          </cell>
          <cell r="E163">
            <v>1</v>
          </cell>
          <cell r="F163" t="str">
            <v>Network Support VW Argentina Pacheco</v>
          </cell>
        </row>
        <row r="164">
          <cell r="B164" t="str">
            <v>172.19.99.8</v>
          </cell>
          <cell r="C164" t="str">
            <v>Ping</v>
          </cell>
          <cell r="D164" t="str">
            <v>PH_WINDOWS_PLATINUM_AR</v>
          </cell>
          <cell r="E164">
            <v>1</v>
          </cell>
          <cell r="F164" t="str">
            <v>OPS Network Support VWA - Pacheco</v>
          </cell>
        </row>
        <row r="165">
          <cell r="B165" t="str">
            <v>10.135.55.119</v>
          </cell>
          <cell r="C165" t="str">
            <v>BPMOUT.P.X.TXT</v>
          </cell>
          <cell r="D165" t="str">
            <v>PH_WINDOWS_PLATINUM_AR</v>
          </cell>
          <cell r="E165">
            <v>1</v>
          </cell>
          <cell r="F165" t="str">
            <v>Data Center Support VW Argentina Pacheco</v>
          </cell>
        </row>
        <row r="166">
          <cell r="B166" t="str">
            <v>Brocade Communications Systems Inc</v>
          </cell>
          <cell r="C166" t="str">
            <v>Vencimiento del Certificado</v>
          </cell>
          <cell r="D166" t="str">
            <v>PH_WINDOWS_21D_AR</v>
          </cell>
          <cell r="E166" t="str">
            <v>SR</v>
          </cell>
          <cell r="F166" t="str">
            <v>Data Center Support VW Argentina Pacheco</v>
          </cell>
        </row>
        <row r="167">
          <cell r="B167" t="str">
            <v>10.133.35.29</v>
          </cell>
          <cell r="C167" t="str">
            <v>Ping</v>
          </cell>
          <cell r="D167" t="str">
            <v>n/a</v>
          </cell>
          <cell r="E167">
            <v>2</v>
          </cell>
          <cell r="F167" t="str">
            <v>Cabling Support VW Argentina Pacheco</v>
          </cell>
        </row>
        <row r="168">
          <cell r="B168" t="str">
            <v>10.133.35.30</v>
          </cell>
          <cell r="C168" t="str">
            <v>Ping</v>
          </cell>
          <cell r="D168" t="str">
            <v>n/a</v>
          </cell>
          <cell r="E168">
            <v>2</v>
          </cell>
          <cell r="F168" t="str">
            <v>Cabling Support VW Argentina Pacheco</v>
          </cell>
        </row>
        <row r="169">
          <cell r="B169" t="str">
            <v>10.133.35.31</v>
          </cell>
          <cell r="C169" t="str">
            <v>Ping</v>
          </cell>
          <cell r="D169" t="str">
            <v>n/a</v>
          </cell>
          <cell r="E169">
            <v>2</v>
          </cell>
          <cell r="F169" t="str">
            <v>Cabling Support VW Argentina Pacheco</v>
          </cell>
        </row>
        <row r="170">
          <cell r="B170" t="str">
            <v>10.133.49.40</v>
          </cell>
          <cell r="C170" t="str">
            <v>Ping</v>
          </cell>
          <cell r="D170" t="str">
            <v>n/a</v>
          </cell>
          <cell r="E170">
            <v>2</v>
          </cell>
          <cell r="F170" t="str">
            <v>Cabling Support VW Argentina Pacheco</v>
          </cell>
        </row>
        <row r="171">
          <cell r="B171" t="str">
            <v>10.133.49.41</v>
          </cell>
          <cell r="C171" t="str">
            <v>Ping</v>
          </cell>
          <cell r="D171" t="str">
            <v>n/a</v>
          </cell>
          <cell r="E171">
            <v>2</v>
          </cell>
          <cell r="F171" t="str">
            <v>Cabling Support VW Argentina Pacheco</v>
          </cell>
        </row>
        <row r="172">
          <cell r="B172" t="str">
            <v>10.133.49.90</v>
          </cell>
          <cell r="C172" t="str">
            <v>Ping</v>
          </cell>
          <cell r="D172" t="str">
            <v>n/a</v>
          </cell>
          <cell r="E172">
            <v>2</v>
          </cell>
          <cell r="F172" t="str">
            <v>Cabling Support VW Argentina Pacheco</v>
          </cell>
        </row>
        <row r="173">
          <cell r="B173" t="str">
            <v>10.133.49.92</v>
          </cell>
          <cell r="C173" t="str">
            <v>Ping</v>
          </cell>
          <cell r="D173" t="str">
            <v>n/a</v>
          </cell>
          <cell r="E173">
            <v>2</v>
          </cell>
          <cell r="F173" t="str">
            <v>Cabling Support VW Argentina Pacheco</v>
          </cell>
        </row>
        <row r="174">
          <cell r="B174" t="str">
            <v>10.133.49.93</v>
          </cell>
          <cell r="C174" t="str">
            <v>Ping</v>
          </cell>
          <cell r="D174" t="str">
            <v>n/a</v>
          </cell>
          <cell r="E174">
            <v>2</v>
          </cell>
          <cell r="F174" t="str">
            <v>Cabling Support VW Argentina Pacheco</v>
          </cell>
        </row>
        <row r="175">
          <cell r="B175" t="str">
            <v>10.133.49.94</v>
          </cell>
          <cell r="C175" t="str">
            <v>Ping</v>
          </cell>
          <cell r="D175" t="str">
            <v>n/a</v>
          </cell>
          <cell r="E175">
            <v>2</v>
          </cell>
          <cell r="F175" t="str">
            <v>Cabling Support VW Argentina Pacheco</v>
          </cell>
        </row>
        <row r="176">
          <cell r="B176" t="str">
            <v>10.133.49.96</v>
          </cell>
          <cell r="C176" t="str">
            <v>Ping</v>
          </cell>
          <cell r="D176" t="str">
            <v>n/a</v>
          </cell>
          <cell r="E176">
            <v>2</v>
          </cell>
          <cell r="F176" t="str">
            <v>Cabling Support VW Argentina Pacheco</v>
          </cell>
        </row>
        <row r="177">
          <cell r="B177" t="str">
            <v>10.133.70.32</v>
          </cell>
          <cell r="C177" t="str">
            <v>Ping</v>
          </cell>
          <cell r="D177" t="str">
            <v>n/a</v>
          </cell>
          <cell r="E177">
            <v>2</v>
          </cell>
          <cell r="F177" t="str">
            <v>Cabling Support VW Argentina Pacheco</v>
          </cell>
        </row>
        <row r="178">
          <cell r="B178" t="str">
            <v>10.133.70.33</v>
          </cell>
          <cell r="C178" t="str">
            <v>Ping</v>
          </cell>
          <cell r="D178" t="str">
            <v>n/a</v>
          </cell>
          <cell r="E178">
            <v>2</v>
          </cell>
          <cell r="F178" t="str">
            <v>Cabling Support VW Argentina Pacheco</v>
          </cell>
        </row>
        <row r="179">
          <cell r="B179" t="str">
            <v>10.133.49.65</v>
          </cell>
          <cell r="C179" t="str">
            <v>Ping</v>
          </cell>
          <cell r="D179" t="str">
            <v>n/a</v>
          </cell>
          <cell r="E179">
            <v>2</v>
          </cell>
          <cell r="F179" t="str">
            <v>Cabling Support VW Argentina Pacheco</v>
          </cell>
        </row>
        <row r="180">
          <cell r="B180" t="str">
            <v>10.133.50.210</v>
          </cell>
          <cell r="C180" t="str">
            <v>Ping</v>
          </cell>
          <cell r="D180" t="str">
            <v>n/a</v>
          </cell>
          <cell r="E180">
            <v>2</v>
          </cell>
          <cell r="F180" t="str">
            <v>Cabling Support VW Argentina Pacheco</v>
          </cell>
        </row>
        <row r="181">
          <cell r="B181" t="str">
            <v>10.133.51.72</v>
          </cell>
          <cell r="C181" t="str">
            <v>Ping</v>
          </cell>
          <cell r="D181" t="str">
            <v>n/a</v>
          </cell>
          <cell r="E181">
            <v>2</v>
          </cell>
          <cell r="F181" t="str">
            <v>Cabling Support VW Argentina Pacheco</v>
          </cell>
        </row>
        <row r="182">
          <cell r="B182" t="str">
            <v>10.133.77.34</v>
          </cell>
          <cell r="C182" t="str">
            <v>Ping</v>
          </cell>
          <cell r="D182" t="str">
            <v>n/a</v>
          </cell>
          <cell r="E182">
            <v>2</v>
          </cell>
          <cell r="F182" t="str">
            <v>Cabling Support VW Argentina Pacheco</v>
          </cell>
        </row>
        <row r="183">
          <cell r="B183" t="str">
            <v>10.133.51.5</v>
          </cell>
          <cell r="C183" t="str">
            <v>Ping</v>
          </cell>
          <cell r="D183" t="str">
            <v>n/a</v>
          </cell>
          <cell r="E183">
            <v>2</v>
          </cell>
          <cell r="F183" t="str">
            <v>Cabling Support VW Argentina Pacheco</v>
          </cell>
        </row>
        <row r="184">
          <cell r="B184" t="str">
            <v>Canon iR Series</v>
          </cell>
          <cell r="C184" t="str">
            <v>Vencimiento del Certificado</v>
          </cell>
          <cell r="D184" t="str">
            <v>PH_WINDOWS_21D_AR</v>
          </cell>
          <cell r="E184" t="str">
            <v>SR</v>
          </cell>
          <cell r="F184" t="str">
            <v>Data Center Support VW Argentina Pacheco</v>
          </cell>
        </row>
        <row r="185">
          <cell r="B185" t="str">
            <v>Canon iR Series 2</v>
          </cell>
          <cell r="C185" t="str">
            <v>Vencimiento del Certificado</v>
          </cell>
          <cell r="D185" t="str">
            <v>PH_WINDOWS_21D_AR</v>
          </cell>
          <cell r="E185" t="str">
            <v>SR</v>
          </cell>
          <cell r="F185" t="str">
            <v>Data Center Support VW Argentina Pacheco</v>
          </cell>
        </row>
        <row r="186">
          <cell r="B186" t="str">
            <v>Canon iR-ADV</v>
          </cell>
          <cell r="C186" t="str">
            <v>Vencimiento del Certificado</v>
          </cell>
          <cell r="D186" t="str">
            <v>PH_WINDOWS_21D_AR</v>
          </cell>
          <cell r="E186" t="str">
            <v>SR</v>
          </cell>
          <cell r="F186" t="str">
            <v>Data Center Support VW Argentina Pacheco</v>
          </cell>
        </row>
        <row r="187">
          <cell r="B187" t="str">
            <v>10.133.30.1</v>
          </cell>
          <cell r="C187" t="str">
            <v>Ping</v>
          </cell>
          <cell r="D187" t="str">
            <v>PH_WINDOWS_PLATINUM_AR</v>
          </cell>
          <cell r="E187">
            <v>1</v>
          </cell>
          <cell r="F187" t="str">
            <v>Network Support VW Argentina Cordoba</v>
          </cell>
        </row>
        <row r="188">
          <cell r="B188" t="str">
            <v>172.24.32.31</v>
          </cell>
          <cell r="C188" t="str">
            <v>Ping</v>
          </cell>
          <cell r="D188" t="str">
            <v>PH_WINDOWS_BRONZE_AR</v>
          </cell>
          <cell r="E188">
            <v>4</v>
          </cell>
          <cell r="F188" t="str">
            <v>FIS Service Desk VW Argentina Cordoba</v>
          </cell>
        </row>
        <row r="189">
          <cell r="B189" t="str">
            <v>172.24.32.37</v>
          </cell>
          <cell r="C189" t="str">
            <v>Ping</v>
          </cell>
          <cell r="D189" t="str">
            <v>PH_WINDOWS_BRONZE_AR</v>
          </cell>
          <cell r="E189">
            <v>4</v>
          </cell>
          <cell r="F189" t="str">
            <v>FIS Service Desk VW Argentina Cordoba</v>
          </cell>
        </row>
        <row r="190">
          <cell r="B190" t="str">
            <v>172.24.32.38</v>
          </cell>
          <cell r="C190" t="str">
            <v>Ping</v>
          </cell>
          <cell r="D190" t="str">
            <v>PH_WINDOWS_BRONZE_AR</v>
          </cell>
          <cell r="E190">
            <v>4</v>
          </cell>
          <cell r="F190" t="str">
            <v>FIS Service Desk VW Argentina Cordoba</v>
          </cell>
        </row>
        <row r="191">
          <cell r="B191" t="str">
            <v>172.24.32.39</v>
          </cell>
          <cell r="C191" t="str">
            <v>Ping</v>
          </cell>
          <cell r="D191" t="str">
            <v>PH_WINDOWS_BRONZE_AR</v>
          </cell>
          <cell r="E191">
            <v>4</v>
          </cell>
          <cell r="F191" t="str">
            <v>FIS Service Desk VW Argentina Cordoba</v>
          </cell>
        </row>
        <row r="192">
          <cell r="B192" t="str">
            <v>172.19.98.8</v>
          </cell>
          <cell r="C192" t="str">
            <v>Ping</v>
          </cell>
          <cell r="D192" t="str">
            <v>PH_WINDOWS_PLATINUM_AR</v>
          </cell>
          <cell r="E192">
            <v>1</v>
          </cell>
          <cell r="F192" t="str">
            <v>OPS Network Support VWA - Pacheco</v>
          </cell>
        </row>
        <row r="193">
          <cell r="B193" t="str">
            <v>172.18.157.240</v>
          </cell>
          <cell r="C193" t="str">
            <v>ping</v>
          </cell>
          <cell r="D193" t="str">
            <v>PH_WINDOWS_PLATINUM_AR</v>
          </cell>
          <cell r="E193">
            <v>1</v>
          </cell>
          <cell r="F193" t="str">
            <v>Network Support VW Argentina Pacheco</v>
          </cell>
        </row>
        <row r="194">
          <cell r="B194" t="str">
            <v>10.133.30.55</v>
          </cell>
          <cell r="C194" t="str">
            <v>PORT 20</v>
          </cell>
          <cell r="D194" t="str">
            <v>PH_WINDOWS_PLATINUM_AR</v>
          </cell>
          <cell r="E194"/>
          <cell r="F194" t="str">
            <v>Backup Restore Support VW Argentina</v>
          </cell>
        </row>
        <row r="195">
          <cell r="B195" t="str">
            <v>10.133.30.55</v>
          </cell>
          <cell r="C195" t="str">
            <v>Ping</v>
          </cell>
          <cell r="D195" t="str">
            <v>PH_WINDOWS_PLATINUM_AR</v>
          </cell>
          <cell r="E195">
            <v>2</v>
          </cell>
          <cell r="F195" t="str">
            <v>Backup Restore Support VW Argentina</v>
          </cell>
        </row>
        <row r="196">
          <cell r="B196" t="str">
            <v>10.133.30.55</v>
          </cell>
          <cell r="C196" t="str">
            <v>Tape_IBM_TS3200_Drv1</v>
          </cell>
          <cell r="D196" t="str">
            <v>PH_WINDOWS_PLATINUM_AR</v>
          </cell>
          <cell r="E196">
            <v>3</v>
          </cell>
          <cell r="F196" t="str">
            <v>Backup Restore Support VW Argentina</v>
          </cell>
        </row>
        <row r="197">
          <cell r="B197" t="str">
            <v>10.133.30.55</v>
          </cell>
          <cell r="C197" t="str">
            <v>Tape_IBM_TS3200_Drvr2</v>
          </cell>
          <cell r="D197" t="str">
            <v>PH_WINDOWS_PLATINUM_AR</v>
          </cell>
          <cell r="E197">
            <v>3</v>
          </cell>
          <cell r="F197" t="str">
            <v>Backup Restore Support VW Argentina</v>
          </cell>
        </row>
        <row r="198">
          <cell r="B198" t="str">
            <v>10.133.30.55</v>
          </cell>
          <cell r="C198" t="str">
            <v>Ping IP 10.133.30.55</v>
          </cell>
          <cell r="D198" t="str">
            <v>PH_WINDOWS_PLATINUM_AR</v>
          </cell>
          <cell r="E198">
            <v>2</v>
          </cell>
          <cell r="F198" t="str">
            <v>Backup Restore Support VW Argentina</v>
          </cell>
        </row>
        <row r="199">
          <cell r="B199" t="str">
            <v>10.133.30.55</v>
          </cell>
          <cell r="C199" t="str">
            <v>Tape_IBM_TS3200_Drv1</v>
          </cell>
          <cell r="D199" t="str">
            <v>PH_WINDOWS_PLATINUM_AR</v>
          </cell>
          <cell r="E199">
            <v>3</v>
          </cell>
          <cell r="F199" t="str">
            <v>Backup Restore Support VW Argentina</v>
          </cell>
        </row>
        <row r="200">
          <cell r="B200" t="str">
            <v>10.133.30.55</v>
          </cell>
          <cell r="C200" t="str">
            <v>Tape_IBM_TS3200_Drvr2</v>
          </cell>
          <cell r="D200" t="str">
            <v>PH_WINDOWS_PLATINUM_AR</v>
          </cell>
          <cell r="E200">
            <v>3</v>
          </cell>
          <cell r="F200" t="str">
            <v>Backup Restore Support VW Argentina</v>
          </cell>
        </row>
        <row r="201">
          <cell r="B201" t="str">
            <v>10.133.12.17</v>
          </cell>
          <cell r="C201" t="str">
            <v>Ping</v>
          </cell>
          <cell r="D201" t="str">
            <v>PH_WINDOWS_PLATINUM_AR</v>
          </cell>
          <cell r="E201">
            <v>1</v>
          </cell>
          <cell r="F201" t="str">
            <v>Network Support VW Argentina Pacheco</v>
          </cell>
        </row>
        <row r="202">
          <cell r="B202" t="str">
            <v>10.133.12.16</v>
          </cell>
          <cell r="C202" t="str">
            <v>Ping</v>
          </cell>
          <cell r="D202" t="str">
            <v>PH_WINDOWS_PLATINUM_AR</v>
          </cell>
          <cell r="E202">
            <v>2</v>
          </cell>
          <cell r="F202" t="str">
            <v>Network Support VW Argentina Pacheco</v>
          </cell>
        </row>
        <row r="203">
          <cell r="B203" t="str">
            <v>Cisco Systems Inc</v>
          </cell>
          <cell r="C203" t="str">
            <v>Vencimiento del Certificado</v>
          </cell>
          <cell r="D203" t="str">
            <v>PH_WINDOWS_21D_AR</v>
          </cell>
          <cell r="E203" t="str">
            <v>SR</v>
          </cell>
          <cell r="F203" t="str">
            <v>Data Center Support VW Argentina Pacheco</v>
          </cell>
        </row>
        <row r="204">
          <cell r="B204" t="str">
            <v>CITRIX - NetScaler</v>
          </cell>
          <cell r="C204" t="str">
            <v>Vencimiento del Certificado</v>
          </cell>
          <cell r="D204" t="str">
            <v>PH_WINDOWS_21D_AR</v>
          </cell>
          <cell r="E204" t="str">
            <v>SR</v>
          </cell>
          <cell r="F204" t="str">
            <v>Data Center Support VW Argentina Pacheco</v>
          </cell>
        </row>
        <row r="205">
          <cell r="B205" t="str">
            <v>CITRIX - NetScaler 1</v>
          </cell>
          <cell r="C205" t="str">
            <v>Vencimiento del Certificado</v>
          </cell>
          <cell r="D205" t="str">
            <v>PH_WINDOWS_21D_AR</v>
          </cell>
          <cell r="E205" t="str">
            <v>SR</v>
          </cell>
          <cell r="F205" t="str">
            <v>Data Center Support VW Argentina Pacheco</v>
          </cell>
        </row>
        <row r="206">
          <cell r="B206" t="str">
            <v>192.168.9.61</v>
          </cell>
          <cell r="C206" t="str">
            <v>Ping</v>
          </cell>
          <cell r="D206" t="str">
            <v>PH_WINDOWS_PLATINUM_AR</v>
          </cell>
          <cell r="E206">
            <v>1</v>
          </cell>
          <cell r="F206" t="str">
            <v>Middleware Support VW Argentina</v>
          </cell>
        </row>
        <row r="207">
          <cell r="B207" t="str">
            <v>192.168.9.62</v>
          </cell>
          <cell r="C207" t="str">
            <v>Ping</v>
          </cell>
          <cell r="D207" t="str">
            <v>PH_WINDOWS_PLATINUM_AR</v>
          </cell>
          <cell r="E207">
            <v>1</v>
          </cell>
          <cell r="F207" t="str">
            <v>Middleware Support VW Argentina</v>
          </cell>
        </row>
        <row r="208">
          <cell r="B208" t="str">
            <v>192.168.0.43</v>
          </cell>
          <cell r="C208" t="str">
            <v>ssae.vw.com.ar</v>
          </cell>
          <cell r="D208" t="str">
            <v>PH_WINDOWS_PLATINUM_AR</v>
          </cell>
          <cell r="E208">
            <v>1</v>
          </cell>
          <cell r="F208" t="str">
            <v>Middleware Support VW Argentina</v>
          </cell>
        </row>
        <row r="209">
          <cell r="B209" t="str">
            <v>192.168.5.95</v>
          </cell>
          <cell r="C209" t="str">
            <v>Citrix VPX HTTP</v>
          </cell>
          <cell r="D209" t="str">
            <v>PH_WINDOWS_PLATINUM_AR</v>
          </cell>
          <cell r="E209">
            <v>1</v>
          </cell>
          <cell r="F209" t="str">
            <v>Middleware Support VW Argentina</v>
          </cell>
        </row>
        <row r="210">
          <cell r="B210" t="str">
            <v>192.168.5.95</v>
          </cell>
          <cell r="C210" t="str">
            <v>Citrix VPX HTTPS</v>
          </cell>
          <cell r="D210" t="str">
            <v>PH_WINDOWS_PLATINUM_AR</v>
          </cell>
          <cell r="E210">
            <v>1</v>
          </cell>
          <cell r="F210" t="str">
            <v>Middleware Support VW Argentina</v>
          </cell>
        </row>
        <row r="211">
          <cell r="B211" t="str">
            <v>10.133.50.22</v>
          </cell>
          <cell r="C211" t="str">
            <v>Check_Reloj</v>
          </cell>
          <cell r="D211" t="str">
            <v>n/a</v>
          </cell>
          <cell r="E211">
            <v>4</v>
          </cell>
          <cell r="F211" t="str">
            <v>Cabling Support VW Argentina Pacheco</v>
          </cell>
        </row>
        <row r="212">
          <cell r="B212" t="str">
            <v>10.133.50.22</v>
          </cell>
          <cell r="C212" t="str">
            <v>Ping</v>
          </cell>
          <cell r="D212" t="str">
            <v>n/a</v>
          </cell>
          <cell r="E212">
            <v>4</v>
          </cell>
          <cell r="F212" t="str">
            <v>Cabling Support VW Argentina Pacheco</v>
          </cell>
        </row>
        <row r="213">
          <cell r="B213" t="str">
            <v>10.133.51.2</v>
          </cell>
          <cell r="C213" t="str">
            <v>Check_Reloj</v>
          </cell>
          <cell r="D213" t="str">
            <v>n/a</v>
          </cell>
          <cell r="E213">
            <v>4</v>
          </cell>
          <cell r="F213" t="str">
            <v>Cabling Support VW Argentina Pacheco</v>
          </cell>
        </row>
        <row r="214">
          <cell r="B214" t="str">
            <v>10.133.51.2</v>
          </cell>
          <cell r="C214" t="str">
            <v>Ping</v>
          </cell>
          <cell r="D214" t="str">
            <v>n/a</v>
          </cell>
          <cell r="E214">
            <v>4</v>
          </cell>
          <cell r="F214" t="str">
            <v>Cabling Support VW Argentina Pacheco</v>
          </cell>
        </row>
        <row r="215">
          <cell r="B215" t="str">
            <v>10.133.50.15</v>
          </cell>
          <cell r="C215" t="str">
            <v>Check_Reloj</v>
          </cell>
          <cell r="D215" t="str">
            <v>n/a</v>
          </cell>
          <cell r="E215">
            <v>4</v>
          </cell>
          <cell r="F215" t="str">
            <v>Cabling Support VW Argentina Pacheco</v>
          </cell>
        </row>
        <row r="216">
          <cell r="B216" t="str">
            <v>10.133.51.3</v>
          </cell>
          <cell r="C216" t="str">
            <v>Check_Reloj</v>
          </cell>
          <cell r="D216" t="str">
            <v>n/a</v>
          </cell>
          <cell r="E216">
            <v>4</v>
          </cell>
          <cell r="F216" t="str">
            <v>Cabling Support VW Argentina Pacheco</v>
          </cell>
        </row>
        <row r="217">
          <cell r="B217" t="str">
            <v>10.133.90.30</v>
          </cell>
          <cell r="C217" t="str">
            <v>Ping</v>
          </cell>
          <cell r="D217" t="str">
            <v>PH_WINDOWS_PLATINUM_AR</v>
          </cell>
          <cell r="E217">
            <v>3</v>
          </cell>
          <cell r="F217" t="str">
            <v>Cabling Support VW Argentina Pacheco</v>
          </cell>
        </row>
        <row r="218">
          <cell r="B218" t="str">
            <v>10.133.51.1</v>
          </cell>
          <cell r="C218" t="str">
            <v>Check_Reloj</v>
          </cell>
          <cell r="D218" t="str">
            <v>n/a</v>
          </cell>
          <cell r="E218">
            <v>4</v>
          </cell>
          <cell r="F218" t="str">
            <v>Cabling Support VW Argentina Pacheco</v>
          </cell>
        </row>
        <row r="219">
          <cell r="B219" t="str">
            <v>10.133.51.1</v>
          </cell>
          <cell r="C219" t="str">
            <v>Ping</v>
          </cell>
          <cell r="D219" t="str">
            <v>n/a</v>
          </cell>
          <cell r="E219">
            <v>4</v>
          </cell>
          <cell r="F219" t="str">
            <v>Cabling Support VW Argentina Pacheco</v>
          </cell>
        </row>
        <row r="220">
          <cell r="B220" t="str">
            <v>10.133.50.16</v>
          </cell>
          <cell r="C220" t="str">
            <v>Check_Reloj</v>
          </cell>
          <cell r="D220" t="str">
            <v>n/a</v>
          </cell>
          <cell r="E220">
            <v>4</v>
          </cell>
          <cell r="F220" t="str">
            <v>Cabling Support VW Argentina Pacheco</v>
          </cell>
        </row>
        <row r="221">
          <cell r="B221" t="str">
            <v>10.133.50.16</v>
          </cell>
          <cell r="C221" t="str">
            <v>Ping</v>
          </cell>
          <cell r="D221" t="str">
            <v>n/a</v>
          </cell>
          <cell r="E221">
            <v>4</v>
          </cell>
          <cell r="F221" t="str">
            <v>Cabling Support VW Argentina Pacheco</v>
          </cell>
        </row>
        <row r="222">
          <cell r="B222" t="str">
            <v>10.133.114.34</v>
          </cell>
          <cell r="C222" t="str">
            <v>Check_Reloj</v>
          </cell>
          <cell r="D222" t="str">
            <v>n/a</v>
          </cell>
          <cell r="E222">
            <v>4</v>
          </cell>
          <cell r="F222" t="str">
            <v>Cabling Support VW Argentina Pacheco</v>
          </cell>
        </row>
        <row r="223">
          <cell r="B223" t="str">
            <v>10.133.114.34</v>
          </cell>
          <cell r="C223" t="str">
            <v>Ping</v>
          </cell>
          <cell r="D223" t="str">
            <v>n/a</v>
          </cell>
          <cell r="E223">
            <v>4</v>
          </cell>
          <cell r="F223" t="str">
            <v>Cabling Support VW Argentina Pacheco</v>
          </cell>
        </row>
        <row r="224">
          <cell r="B224" t="str">
            <v>10.133.75.27</v>
          </cell>
          <cell r="C224" t="str">
            <v>Check_Reloj</v>
          </cell>
          <cell r="D224" t="str">
            <v>n/a</v>
          </cell>
          <cell r="E224">
            <v>4</v>
          </cell>
          <cell r="F224" t="str">
            <v>Cabling Support VW Argentina Pacheco</v>
          </cell>
        </row>
        <row r="225">
          <cell r="B225" t="str">
            <v>10.133.75.27</v>
          </cell>
          <cell r="C225" t="str">
            <v>Ping</v>
          </cell>
          <cell r="D225" t="str">
            <v>n/a</v>
          </cell>
          <cell r="E225">
            <v>4</v>
          </cell>
          <cell r="F225" t="str">
            <v>Cabling Support VW Argentina Pacheco</v>
          </cell>
        </row>
        <row r="226">
          <cell r="B226" t="str">
            <v>10.133.70.59</v>
          </cell>
          <cell r="C226" t="str">
            <v>Check_Reloj</v>
          </cell>
          <cell r="D226" t="str">
            <v>n/a</v>
          </cell>
          <cell r="E226">
            <v>4</v>
          </cell>
          <cell r="F226" t="str">
            <v>Cabling Support VW Argentina Pacheco</v>
          </cell>
        </row>
        <row r="227">
          <cell r="B227" t="str">
            <v>10.133.70.59</v>
          </cell>
          <cell r="C227" t="str">
            <v>Ping</v>
          </cell>
          <cell r="D227" t="str">
            <v>n/a</v>
          </cell>
          <cell r="E227">
            <v>4</v>
          </cell>
          <cell r="F227" t="str">
            <v>Cabling Support VW Argentina Pacheco</v>
          </cell>
        </row>
        <row r="228">
          <cell r="B228" t="str">
            <v>10.133.112.31</v>
          </cell>
          <cell r="C228" t="str">
            <v>Check_Reloj</v>
          </cell>
          <cell r="D228" t="str">
            <v>n/a</v>
          </cell>
          <cell r="E228">
            <v>4</v>
          </cell>
          <cell r="F228" t="str">
            <v>Cabling Support VW Argentina Pacheco</v>
          </cell>
        </row>
        <row r="229">
          <cell r="B229" t="str">
            <v>10.133.114.35</v>
          </cell>
          <cell r="C229" t="str">
            <v>Check_Reloj</v>
          </cell>
          <cell r="D229" t="str">
            <v>n/a</v>
          </cell>
          <cell r="E229">
            <v>4</v>
          </cell>
          <cell r="F229" t="str">
            <v>Cabling Support VW Argentina Pacheco</v>
          </cell>
        </row>
        <row r="230">
          <cell r="B230" t="str">
            <v>10.133.114.35</v>
          </cell>
          <cell r="C230" t="str">
            <v>Ping</v>
          </cell>
          <cell r="D230" t="str">
            <v>n/a</v>
          </cell>
          <cell r="E230">
            <v>4</v>
          </cell>
          <cell r="F230" t="str">
            <v>Cabling Support VW Argentina Pacheco</v>
          </cell>
        </row>
        <row r="231">
          <cell r="B231" t="str">
            <v>10.133.90.30</v>
          </cell>
          <cell r="C231" t="str">
            <v>Reloj</v>
          </cell>
          <cell r="D231" t="str">
            <v>n/a</v>
          </cell>
          <cell r="E231">
            <v>2</v>
          </cell>
          <cell r="F231" t="str">
            <v>Cabling Support VW Argentina Pacheco</v>
          </cell>
        </row>
        <row r="232">
          <cell r="B232" t="str">
            <v>192.168.4.25</v>
          </cell>
          <cell r="C232" t="str">
            <v>Ora MSSQLSERVER</v>
          </cell>
          <cell r="D232" t="str">
            <v>PH_WINDOWS_PLATINUM_AR</v>
          </cell>
          <cell r="E232">
            <v>1</v>
          </cell>
          <cell r="F232" t="str">
            <v>Data Base Administration Support VW Argentina</v>
          </cell>
        </row>
        <row r="233">
          <cell r="B233" t="str">
            <v>192.168.4.25</v>
          </cell>
          <cell r="C233" t="str">
            <v>Ora SQLSERVERAGENT</v>
          </cell>
          <cell r="D233" t="str">
            <v>PH_WINDOWS_PLATINUM_AR</v>
          </cell>
          <cell r="E233">
            <v>1</v>
          </cell>
          <cell r="F233" t="str">
            <v>Data Base Administration Support VW Argentina</v>
          </cell>
        </row>
        <row r="234">
          <cell r="B234" t="str">
            <v>192.168.4.25</v>
          </cell>
          <cell r="C234" t="str">
            <v>So Disk E DATA</v>
          </cell>
          <cell r="D234" t="str">
            <v>PH_WINDOWS_PLATINUM_AR</v>
          </cell>
          <cell r="E234">
            <v>2</v>
          </cell>
          <cell r="F234" t="str">
            <v>Data Base Administration Support VW Argentina</v>
          </cell>
        </row>
        <row r="235">
          <cell r="B235" t="str">
            <v>192.168.4.25</v>
          </cell>
          <cell r="C235" t="str">
            <v>So Disk F LOGS</v>
          </cell>
          <cell r="D235" t="str">
            <v>PH_WINDOWS_PLATINUM_AR</v>
          </cell>
          <cell r="E235">
            <v>2</v>
          </cell>
          <cell r="F235" t="str">
            <v>Data Base Administration Support VW Argentina</v>
          </cell>
        </row>
        <row r="236">
          <cell r="B236" t="str">
            <v>192.168.4.25</v>
          </cell>
          <cell r="C236" t="str">
            <v>So Disk G BACKUP</v>
          </cell>
          <cell r="D236" t="str">
            <v>PH_WINDOWS_PLATINUM_AR</v>
          </cell>
          <cell r="E236">
            <v>3</v>
          </cell>
          <cell r="F236" t="str">
            <v>Data Base Administration Support VW Argentina</v>
          </cell>
        </row>
        <row r="237">
          <cell r="B237" t="str">
            <v>192.168.4.25</v>
          </cell>
          <cell r="C237" t="str">
            <v>So Ping</v>
          </cell>
          <cell r="D237" t="str">
            <v>PH_WINDOWS_PLATINUM_AR</v>
          </cell>
          <cell r="E237">
            <v>1</v>
          </cell>
          <cell r="F237" t="str">
            <v>Wintel Support VW Argentina</v>
          </cell>
        </row>
        <row r="238">
          <cell r="B238" t="str">
            <v>172.16.5.9</v>
          </cell>
          <cell r="C238" t="str">
            <v>So Disk Q</v>
          </cell>
          <cell r="D238" t="str">
            <v>PH_WINDOWS_PLATINUM_AR</v>
          </cell>
          <cell r="E238">
            <v>4</v>
          </cell>
          <cell r="F238" t="str">
            <v>Synatec Support VW Group of America Pacheco</v>
          </cell>
        </row>
        <row r="239">
          <cell r="B239" t="str">
            <v>172.16.5.9</v>
          </cell>
          <cell r="C239" t="str">
            <v>So Ping</v>
          </cell>
          <cell r="D239" t="str">
            <v>PH_WINDOWS_PLATINUM_AR</v>
          </cell>
          <cell r="E239">
            <v>1</v>
          </cell>
          <cell r="F239" t="str">
            <v>Wintel Support VW Argentina</v>
          </cell>
        </row>
        <row r="240">
          <cell r="B240" t="str">
            <v>172.16.5.15</v>
          </cell>
          <cell r="C240" t="str">
            <v>So Disk Q: QUORUM</v>
          </cell>
          <cell r="D240" t="str">
            <v>PH_WINDOWS_PLATINUM_AR</v>
          </cell>
          <cell r="E240">
            <v>1</v>
          </cell>
          <cell r="F240" t="str">
            <v>Wintel Support VW Argentina</v>
          </cell>
        </row>
        <row r="241">
          <cell r="B241" t="str">
            <v>172.16.5.15</v>
          </cell>
          <cell r="C241" t="str">
            <v>Ping</v>
          </cell>
          <cell r="D241" t="str">
            <v>PH_WINDOWS_PLATINUM_AR</v>
          </cell>
          <cell r="E241">
            <v>1</v>
          </cell>
          <cell r="F241" t="str">
            <v>Wintel Support VW Argentina</v>
          </cell>
        </row>
        <row r="242">
          <cell r="B242" t="str">
            <v>172.16.5.19</v>
          </cell>
          <cell r="C242" t="str">
            <v>So Disk Q: QUORUM</v>
          </cell>
          <cell r="D242" t="str">
            <v>PH_WINDOWS_PLATINUM_AR</v>
          </cell>
          <cell r="E242">
            <v>1</v>
          </cell>
          <cell r="F242" t="str">
            <v>Wintel Support VW Argentina</v>
          </cell>
        </row>
        <row r="243">
          <cell r="B243" t="str">
            <v>172.16.5.19</v>
          </cell>
          <cell r="C243" t="str">
            <v>Ping</v>
          </cell>
          <cell r="D243" t="str">
            <v>PH_WINDOWS_PLATINUM_AR</v>
          </cell>
          <cell r="E243">
            <v>1</v>
          </cell>
          <cell r="F243" t="str">
            <v>Wintel Support VW Argentina</v>
          </cell>
        </row>
        <row r="244">
          <cell r="B244" t="str">
            <v>172.16.5.20</v>
          </cell>
          <cell r="C244" t="str">
            <v>service ToolsNet_DataCollection</v>
          </cell>
          <cell r="D244" t="str">
            <v>PH_WINDOWS_PLATINUM_AR</v>
          </cell>
          <cell r="E244">
            <v>1</v>
          </cell>
          <cell r="F244" t="str">
            <v>Synatec Support VW Group of America Pacheco (ver topico)</v>
          </cell>
        </row>
        <row r="245">
          <cell r="B245" t="str">
            <v>172.16.5.20</v>
          </cell>
          <cell r="C245" t="str">
            <v>service ToolsNet_DataCollectionService</v>
          </cell>
          <cell r="D245" t="str">
            <v>PH_WINDOWS_PLATINUM_AR</v>
          </cell>
          <cell r="E245">
            <v>1</v>
          </cell>
          <cell r="F245" t="str">
            <v>Synatec Support VW Group of America Pacheco (ver topico)</v>
          </cell>
        </row>
        <row r="246">
          <cell r="B246" t="str">
            <v>172.16.5.20</v>
          </cell>
          <cell r="C246" t="str">
            <v>service ToolsNet_NotificationService</v>
          </cell>
          <cell r="D246" t="str">
            <v>PH_WINDOWS_PLATINUM_AR</v>
          </cell>
          <cell r="E246">
            <v>3</v>
          </cell>
          <cell r="F246" t="str">
            <v>Synatec Support VW Group of America Pacheco (ver topico)</v>
          </cell>
        </row>
        <row r="247">
          <cell r="B247" t="str">
            <v>172.16.5.20</v>
          </cell>
          <cell r="C247" t="str">
            <v>service ToolsNet_PIM</v>
          </cell>
          <cell r="D247" t="str">
            <v>PH_WINDOWS_PLATINUM_AR</v>
          </cell>
          <cell r="E247">
            <v>1</v>
          </cell>
          <cell r="F247" t="str">
            <v>Synatec Support VW Group of America Pacheco (ver topico)</v>
          </cell>
        </row>
        <row r="248">
          <cell r="B248" t="str">
            <v>172.16.5.20</v>
          </cell>
          <cell r="C248" t="str">
            <v>service ToolsNet_PowerMacsProgramManagerService</v>
          </cell>
          <cell r="D248" t="str">
            <v>PH_WINDOWS_PLATINUM_AR</v>
          </cell>
          <cell r="E248">
            <v>1</v>
          </cell>
          <cell r="F248" t="str">
            <v>Synatec Support VW Group of America Pacheco (ver topico)</v>
          </cell>
        </row>
        <row r="249">
          <cell r="B249" t="str">
            <v>172.16.5.20</v>
          </cell>
          <cell r="C249" t="str">
            <v>service iFisHealthMonitor</v>
          </cell>
          <cell r="D249" t="str">
            <v>PH_WINDOWS_PLATINUM_AR</v>
          </cell>
          <cell r="E249">
            <v>2</v>
          </cell>
          <cell r="F249" t="str">
            <v>Synatec Support VW Group of America Pacheco (ver topico)</v>
          </cell>
        </row>
        <row r="250">
          <cell r="B250" t="str">
            <v>172.16.5.20</v>
          </cell>
          <cell r="C250" t="str">
            <v>service iFisResultServer</v>
          </cell>
          <cell r="D250" t="str">
            <v>PH_WINDOWS_PLATINUM_AR</v>
          </cell>
          <cell r="E250">
            <v>1</v>
          </cell>
          <cell r="F250" t="str">
            <v>Synatec Support VW Group of America Pacheco (ver topico)</v>
          </cell>
        </row>
        <row r="251">
          <cell r="B251" t="str">
            <v>172.16.5.20</v>
          </cell>
          <cell r="C251" t="str">
            <v>So Ping</v>
          </cell>
          <cell r="D251" t="str">
            <v>PH_WINDOWS_PLATINUM_AR</v>
          </cell>
          <cell r="E251">
            <v>1</v>
          </cell>
          <cell r="F251" t="str">
            <v>Wintel Support VW Argentina</v>
          </cell>
        </row>
        <row r="252">
          <cell r="B252" t="str">
            <v>172.16.5.9</v>
          </cell>
          <cell r="C252" t="str">
            <v>SO Q:</v>
          </cell>
          <cell r="D252" t="str">
            <v>PH_WINDOWS_PLATINUM_AR</v>
          </cell>
          <cell r="E252">
            <v>1</v>
          </cell>
          <cell r="F252" t="str">
            <v>Wintel Support VW Argentina</v>
          </cell>
        </row>
        <row r="253">
          <cell r="B253" t="str">
            <v>172.16.5.9</v>
          </cell>
          <cell r="C253" t="str">
            <v>SO Ping</v>
          </cell>
          <cell r="D253" t="str">
            <v>PH_WINDOWS_PLATINUM_AR</v>
          </cell>
          <cell r="E253">
            <v>1</v>
          </cell>
          <cell r="F253" t="str">
            <v>Wintel Support VW Argentina</v>
          </cell>
        </row>
        <row r="254">
          <cell r="B254" t="str">
            <v>172.16.5.18</v>
          </cell>
          <cell r="C254" t="str">
            <v>E: DB_Data - Cluster</v>
          </cell>
          <cell r="D254" t="str">
            <v>PH_WINDOWS_PLATINUM_AR</v>
          </cell>
          <cell r="E254">
            <v>1</v>
          </cell>
          <cell r="F254" t="str">
            <v>Data Base Administration Support VW Argentina</v>
          </cell>
        </row>
        <row r="255">
          <cell r="B255" t="str">
            <v>172.16.5.18</v>
          </cell>
          <cell r="C255" t="str">
            <v>F: DB_Archivelog - Cluster</v>
          </cell>
          <cell r="D255" t="str">
            <v>PH_WINDOWS_PLATINUM_AR</v>
          </cell>
          <cell r="E255">
            <v>1</v>
          </cell>
          <cell r="F255" t="str">
            <v>Data Base Administration Support VW Argentina</v>
          </cell>
        </row>
        <row r="256">
          <cell r="B256" t="str">
            <v>172.16.5.18</v>
          </cell>
          <cell r="C256" t="str">
            <v>Ora VWTNPROD RMAN Level 0</v>
          </cell>
          <cell r="D256" t="str">
            <v>PH_WINDOWS_PLATINUM_AR</v>
          </cell>
          <cell r="E256">
            <v>4</v>
          </cell>
          <cell r="F256" t="str">
            <v>Data Base Administration Support VW Argentina</v>
          </cell>
        </row>
        <row r="257">
          <cell r="B257" t="str">
            <v>172.16.5.18</v>
          </cell>
          <cell r="C257" t="str">
            <v>G: DB_Backup - Cluster</v>
          </cell>
          <cell r="D257" t="str">
            <v>PH_WINDOWS_PLATINUM_AR</v>
          </cell>
          <cell r="E257">
            <v>2</v>
          </cell>
          <cell r="F257" t="str">
            <v>Data Base Administration Support VW Argentina</v>
          </cell>
        </row>
        <row r="258">
          <cell r="B258" t="str">
            <v>172.16.5.18</v>
          </cell>
          <cell r="C258" t="str">
            <v>H: unidad - Cluster</v>
          </cell>
          <cell r="D258" t="str">
            <v>PH_WINDOWS_PLATINUM_AR</v>
          </cell>
          <cell r="E258">
            <v>1</v>
          </cell>
          <cell r="F258" t="str">
            <v>Data Base Administration Support VW Argentina</v>
          </cell>
        </row>
        <row r="259">
          <cell r="B259" t="str">
            <v>172.16.5.18</v>
          </cell>
          <cell r="C259" t="str">
            <v>Ora ClusterDB_VWARPASVTNPAC Services</v>
          </cell>
          <cell r="D259" t="str">
            <v>PH_WINDOWS_PLATINUM_AR</v>
          </cell>
          <cell r="E259">
            <v>1</v>
          </cell>
          <cell r="F259" t="str">
            <v>Data Base Administration Support VW Argentina</v>
          </cell>
        </row>
        <row r="260">
          <cell r="B260" t="str">
            <v>172.16.5.18</v>
          </cell>
          <cell r="C260" t="str">
            <v>Ora VWTNPROD Jobs</v>
          </cell>
          <cell r="D260" t="str">
            <v>PH_WINDOWS_PLATINUM_AR</v>
          </cell>
          <cell r="E260">
            <v>1</v>
          </cell>
          <cell r="F260" t="str">
            <v>Data Base Administration Support VW Argentina</v>
          </cell>
        </row>
        <row r="261">
          <cell r="B261" t="str">
            <v>172.16.5.18</v>
          </cell>
          <cell r="C261" t="str">
            <v>Ora VWTNPROD Login</v>
          </cell>
          <cell r="D261" t="str">
            <v>PH_WINDOWS_PLATINUM_AR</v>
          </cell>
          <cell r="E261">
            <v>1</v>
          </cell>
          <cell r="F261" t="str">
            <v>Data Base Administration Support VW Argentina</v>
          </cell>
        </row>
        <row r="262">
          <cell r="B262" t="str">
            <v>172.16.5.18</v>
          </cell>
          <cell r="C262" t="str">
            <v>Ora VWTNPROD Tablespaces</v>
          </cell>
          <cell r="D262" t="str">
            <v>PH_WINDOWS_PLATINUM_AR</v>
          </cell>
          <cell r="E262">
            <v>1</v>
          </cell>
          <cell r="F262" t="str">
            <v>Data Base Administration Support VW Argentina</v>
          </cell>
        </row>
        <row r="263">
          <cell r="B263" t="str">
            <v>172.16.5.18</v>
          </cell>
          <cell r="C263" t="str">
            <v>Ora VWTNPROD Users</v>
          </cell>
          <cell r="D263" t="str">
            <v>PH_WINDOWS_BRONZE_AR</v>
          </cell>
          <cell r="E263">
            <v>4</v>
          </cell>
          <cell r="F263" t="str">
            <v>Data Base Administration Support VW Argentina</v>
          </cell>
        </row>
        <row r="264">
          <cell r="B264" t="str">
            <v>172.16.5.18</v>
          </cell>
          <cell r="C264" t="str">
            <v>So Ping</v>
          </cell>
          <cell r="D264" t="str">
            <v>PH_WINDOWS_PLATINUM_AR</v>
          </cell>
          <cell r="E264">
            <v>1</v>
          </cell>
          <cell r="F264" t="str">
            <v>Wintel Support VW Argentina</v>
          </cell>
        </row>
        <row r="265">
          <cell r="B265" t="str">
            <v>172.19.130.36</v>
          </cell>
          <cell r="C265" t="str">
            <v>Ping</v>
          </cell>
          <cell r="D265" t="str">
            <v>PH_WINDOWS_PLATINUM_AR</v>
          </cell>
          <cell r="E265">
            <v>1</v>
          </cell>
          <cell r="F265" t="str">
            <v>Network Support VW Argentina Pacheco</v>
          </cell>
        </row>
        <row r="266">
          <cell r="B266" t="str">
            <v>10.133.90.29</v>
          </cell>
          <cell r="C266" t="str">
            <v>Controlador</v>
          </cell>
          <cell r="D266" t="str">
            <v>n/a</v>
          </cell>
          <cell r="E266">
            <v>2</v>
          </cell>
          <cell r="F266" t="str">
            <v>Cabling Support VW Argentina Pacheco</v>
          </cell>
        </row>
        <row r="267">
          <cell r="B267" t="str">
            <v>10.133.100.13</v>
          </cell>
          <cell r="C267" t="str">
            <v>Ping</v>
          </cell>
          <cell r="D267" t="str">
            <v>n/a</v>
          </cell>
          <cell r="E267" t="str">
            <v>n/a</v>
          </cell>
          <cell r="F267" t="str">
            <v>Cabling Support VW Argentina Pacheco</v>
          </cell>
        </row>
        <row r="268">
          <cell r="B268" t="str">
            <v>10.133.36.19</v>
          </cell>
          <cell r="C268" t="str">
            <v>Ping</v>
          </cell>
          <cell r="D268" t="str">
            <v>n/a</v>
          </cell>
          <cell r="E268">
            <v>2</v>
          </cell>
          <cell r="F268" t="str">
            <v>NON SAP Support VW Argentina</v>
          </cell>
        </row>
        <row r="269">
          <cell r="B269" t="str">
            <v>10.133.86.16</v>
          </cell>
          <cell r="C269" t="str">
            <v>PING</v>
          </cell>
          <cell r="D269" t="str">
            <v>n/a</v>
          </cell>
          <cell r="E269">
            <v>2</v>
          </cell>
          <cell r="F269" t="str">
            <v>Cabling Support VW Argentina Pacheco</v>
          </cell>
        </row>
        <row r="270">
          <cell r="B270" t="str">
            <v>10.133.86.17</v>
          </cell>
          <cell r="C270" t="str">
            <v>PING</v>
          </cell>
          <cell r="D270" t="str">
            <v>n/a</v>
          </cell>
          <cell r="E270">
            <v>2</v>
          </cell>
          <cell r="F270" t="str">
            <v>Cabling Support VW Argentina Pacheco</v>
          </cell>
        </row>
        <row r="271">
          <cell r="B271" t="str">
            <v>10.133.86.18</v>
          </cell>
          <cell r="C271" t="str">
            <v>PING</v>
          </cell>
          <cell r="D271" t="str">
            <v>n/a</v>
          </cell>
          <cell r="E271">
            <v>2</v>
          </cell>
          <cell r="F271" t="str">
            <v>Cabling Support VW Argentina Pacheco</v>
          </cell>
        </row>
        <row r="272">
          <cell r="B272" t="str">
            <v>10.133.86.19</v>
          </cell>
          <cell r="C272" t="str">
            <v>PING</v>
          </cell>
          <cell r="D272" t="str">
            <v>n/a</v>
          </cell>
          <cell r="E272">
            <v>2</v>
          </cell>
          <cell r="F272" t="str">
            <v>Cabling Support VW Argentina Pacheco</v>
          </cell>
        </row>
        <row r="273">
          <cell r="B273" t="str">
            <v>10.133.86.20</v>
          </cell>
          <cell r="C273" t="str">
            <v>PING</v>
          </cell>
          <cell r="D273" t="str">
            <v>n/a</v>
          </cell>
          <cell r="E273">
            <v>2</v>
          </cell>
          <cell r="F273" t="str">
            <v>Cabling Support VW Argentina Pacheco</v>
          </cell>
        </row>
        <row r="274">
          <cell r="B274" t="str">
            <v>10.133.86.23</v>
          </cell>
          <cell r="C274" t="str">
            <v>PING</v>
          </cell>
          <cell r="D274" t="str">
            <v>n/a</v>
          </cell>
          <cell r="E274">
            <v>2</v>
          </cell>
          <cell r="F274" t="str">
            <v>Cabling Support VW Argentina Pacheco</v>
          </cell>
        </row>
        <row r="275">
          <cell r="B275" t="str">
            <v>10.133.86.24</v>
          </cell>
          <cell r="C275" t="str">
            <v>PING</v>
          </cell>
          <cell r="D275" t="str">
            <v>n/a</v>
          </cell>
          <cell r="E275">
            <v>2</v>
          </cell>
          <cell r="F275" t="str">
            <v>Cabling Support VW Argentina Pacheco</v>
          </cell>
        </row>
        <row r="276">
          <cell r="B276" t="str">
            <v>10.133.86.25</v>
          </cell>
          <cell r="C276" t="str">
            <v>PING</v>
          </cell>
          <cell r="D276" t="str">
            <v>n/a</v>
          </cell>
          <cell r="E276">
            <v>2</v>
          </cell>
          <cell r="F276" t="str">
            <v>Cabling Support VW Argentina Pacheco</v>
          </cell>
        </row>
        <row r="277">
          <cell r="B277" t="str">
            <v>10.133.51.242</v>
          </cell>
          <cell r="C277" t="str">
            <v>Ping</v>
          </cell>
          <cell r="D277" t="str">
            <v>n/a</v>
          </cell>
          <cell r="E277">
            <v>2</v>
          </cell>
          <cell r="F277" t="str">
            <v>Cabling Support VW Argentina Pacheco</v>
          </cell>
        </row>
        <row r="278">
          <cell r="B278" t="str">
            <v>10.133.51.17</v>
          </cell>
          <cell r="C278" t="str">
            <v>Ping</v>
          </cell>
          <cell r="D278" t="str">
            <v>PH_WINDOWS_PLATINUM_AR</v>
          </cell>
          <cell r="E278">
            <v>3</v>
          </cell>
          <cell r="F278" t="str">
            <v>Cabling Support VW Argentina Pacheco</v>
          </cell>
        </row>
        <row r="279">
          <cell r="B279" t="str">
            <v>10.133.2.1</v>
          </cell>
          <cell r="C279" t="str">
            <v>Ping</v>
          </cell>
          <cell r="D279" t="str">
            <v>PH_WINDOWS_SILVER_AR</v>
          </cell>
          <cell r="E279">
            <v>1</v>
          </cell>
          <cell r="F279" t="str">
            <v>Network Support VW Argentina Pacheco</v>
          </cell>
        </row>
        <row r="280">
          <cell r="B280" t="str">
            <v>10.133.130.8</v>
          </cell>
          <cell r="C280" t="str">
            <v>Ping</v>
          </cell>
          <cell r="D280" t="str">
            <v>PH_WINDOWS_SILVER_AR</v>
          </cell>
          <cell r="E280">
            <v>1</v>
          </cell>
          <cell r="F280" t="str">
            <v>Client Services Support VW Argentina Cordoba</v>
          </cell>
        </row>
        <row r="281">
          <cell r="B281" t="str">
            <v>10.133.2.113</v>
          </cell>
          <cell r="C281" t="str">
            <v>Ping</v>
          </cell>
          <cell r="D281" t="str">
            <v>PH_WINDOWS_SILVER_AR</v>
          </cell>
          <cell r="E281">
            <v>1</v>
          </cell>
          <cell r="F281" t="str">
            <v>Network Support VW Argentina Pacheco</v>
          </cell>
        </row>
        <row r="282">
          <cell r="B282" t="str">
            <v>10.133.2.101</v>
          </cell>
          <cell r="C282" t="str">
            <v>Ping</v>
          </cell>
          <cell r="D282" t="str">
            <v>PH_WINDOWS_SILVER_AR</v>
          </cell>
          <cell r="E282">
            <v>1</v>
          </cell>
          <cell r="F282" t="str">
            <v>Network Support VW Argentina Pacheco</v>
          </cell>
        </row>
        <row r="283">
          <cell r="B283" t="str">
            <v>10.133.2.77</v>
          </cell>
          <cell r="C283" t="str">
            <v>Ping</v>
          </cell>
          <cell r="D283" t="str">
            <v>PH_WINDOWS_SILVER_AR</v>
          </cell>
          <cell r="E283">
            <v>1</v>
          </cell>
          <cell r="F283" t="str">
            <v>Network Support VW Argentina Pacheco</v>
          </cell>
        </row>
        <row r="284">
          <cell r="B284" t="str">
            <v>10.133.2.105</v>
          </cell>
          <cell r="C284" t="str">
            <v>Ping</v>
          </cell>
          <cell r="D284" t="str">
            <v>PH_WINDOWS_SILVER_AR</v>
          </cell>
          <cell r="E284">
            <v>1</v>
          </cell>
          <cell r="F284" t="str">
            <v>Network Support VW Argentina Pacheco</v>
          </cell>
        </row>
        <row r="285">
          <cell r="B285" t="str">
            <v>10.133.2.117</v>
          </cell>
          <cell r="C285" t="str">
            <v>Ping</v>
          </cell>
          <cell r="D285" t="str">
            <v>PH_WINDOWS_SILVER_AR</v>
          </cell>
          <cell r="E285">
            <v>1</v>
          </cell>
          <cell r="F285" t="str">
            <v>Network Support VW Argentina Pacheco</v>
          </cell>
        </row>
        <row r="286">
          <cell r="B286" t="str">
            <v>10.133.31.100</v>
          </cell>
          <cell r="C286" t="str">
            <v>Ping</v>
          </cell>
          <cell r="D286" t="str">
            <v>PH_WINDOWS_PLATINUM_AR</v>
          </cell>
          <cell r="E286">
            <v>1</v>
          </cell>
          <cell r="F286" t="str">
            <v>Data Center Support VW Argentina Cordoba</v>
          </cell>
        </row>
        <row r="287">
          <cell r="B287" t="str">
            <v>10.133.31.200</v>
          </cell>
          <cell r="C287" t="str">
            <v>Ping</v>
          </cell>
          <cell r="D287" t="str">
            <v>n/a</v>
          </cell>
          <cell r="E287">
            <v>2</v>
          </cell>
          <cell r="F287" t="str">
            <v>NON SAP Support VW Argentina</v>
          </cell>
        </row>
        <row r="288">
          <cell r="B288" t="str">
            <v>10.133.31.101</v>
          </cell>
          <cell r="C288" t="str">
            <v>Ping</v>
          </cell>
          <cell r="D288" t="str">
            <v>n/a</v>
          </cell>
          <cell r="E288">
            <v>2</v>
          </cell>
          <cell r="F288" t="str">
            <v>NON SAP Support VW Argentina</v>
          </cell>
        </row>
        <row r="289">
          <cell r="B289" t="str">
            <v>10.133.31.108</v>
          </cell>
          <cell r="C289" t="str">
            <v>Ping</v>
          </cell>
          <cell r="D289" t="str">
            <v>n/a</v>
          </cell>
          <cell r="E289">
            <v>2</v>
          </cell>
          <cell r="F289" t="str">
            <v>NON SAP Support VW Argentina</v>
          </cell>
        </row>
        <row r="290">
          <cell r="B290" t="str">
            <v>10.133.51.12</v>
          </cell>
          <cell r="C290" t="str">
            <v>Ping</v>
          </cell>
          <cell r="D290" t="str">
            <v>n/a</v>
          </cell>
          <cell r="E290">
            <v>2</v>
          </cell>
          <cell r="F290" t="str">
            <v>Cabling Support VW Argentina Pacheco</v>
          </cell>
        </row>
        <row r="291">
          <cell r="B291" t="str">
            <v>10.133.51.13</v>
          </cell>
          <cell r="C291" t="str">
            <v>Ping</v>
          </cell>
          <cell r="D291" t="str">
            <v>n/a</v>
          </cell>
          <cell r="E291">
            <v>2</v>
          </cell>
          <cell r="F291" t="str">
            <v>Cabling Support VW Argentina Pacheco</v>
          </cell>
        </row>
        <row r="292">
          <cell r="B292" t="str">
            <v>10.133.51.14</v>
          </cell>
          <cell r="C292" t="str">
            <v>Ping</v>
          </cell>
          <cell r="D292" t="str">
            <v>n/a</v>
          </cell>
          <cell r="E292">
            <v>2</v>
          </cell>
          <cell r="F292" t="str">
            <v>Cabling Support VW Argentina Pacheco</v>
          </cell>
        </row>
        <row r="293">
          <cell r="B293" t="str">
            <v>10.133.51.10</v>
          </cell>
          <cell r="C293" t="str">
            <v>Ping</v>
          </cell>
          <cell r="D293" t="str">
            <v>n/a</v>
          </cell>
          <cell r="E293">
            <v>2</v>
          </cell>
          <cell r="F293" t="str">
            <v>Cabling Support VW Argentina Pacheco</v>
          </cell>
        </row>
        <row r="294">
          <cell r="B294" t="str">
            <v>10.133.51.6</v>
          </cell>
          <cell r="C294" t="str">
            <v>Ping</v>
          </cell>
          <cell r="D294" t="str">
            <v>n/a</v>
          </cell>
          <cell r="E294">
            <v>2</v>
          </cell>
          <cell r="F294" t="str">
            <v>Cabling Support VW Argentina Pacheco</v>
          </cell>
        </row>
        <row r="295">
          <cell r="B295" t="str">
            <v>10.133.51.7</v>
          </cell>
          <cell r="C295" t="str">
            <v>Ping</v>
          </cell>
          <cell r="D295" t="str">
            <v>n/a</v>
          </cell>
          <cell r="E295">
            <v>2</v>
          </cell>
          <cell r="F295" t="str">
            <v>Cabling Support VW Argentina Pacheco</v>
          </cell>
        </row>
        <row r="296">
          <cell r="B296" t="str">
            <v>10.133.114.32</v>
          </cell>
          <cell r="C296" t="str">
            <v>Ping</v>
          </cell>
          <cell r="D296" t="str">
            <v>n/a</v>
          </cell>
          <cell r="E296">
            <v>2</v>
          </cell>
          <cell r="F296" t="str">
            <v>Cabling Support VW Argentina Pacheco</v>
          </cell>
        </row>
        <row r="297">
          <cell r="B297" t="str">
            <v>10.133.114.33</v>
          </cell>
          <cell r="C297" t="str">
            <v>Ping</v>
          </cell>
          <cell r="D297" t="str">
            <v>n/a</v>
          </cell>
          <cell r="E297">
            <v>2</v>
          </cell>
          <cell r="F297" t="str">
            <v>Cabling Support VW Argentina Pacheco</v>
          </cell>
        </row>
        <row r="298">
          <cell r="B298" t="str">
            <v>10.133.75.26</v>
          </cell>
          <cell r="C298" t="str">
            <v>Ping</v>
          </cell>
          <cell r="D298" t="str">
            <v>n/a</v>
          </cell>
          <cell r="E298">
            <v>2</v>
          </cell>
          <cell r="F298" t="str">
            <v>Cabling Support VW Argentina Pacheco</v>
          </cell>
        </row>
        <row r="299">
          <cell r="B299" t="str">
            <v>10.133.70.59</v>
          </cell>
          <cell r="C299" t="str">
            <v>Ping</v>
          </cell>
          <cell r="D299" t="str">
            <v>n/a</v>
          </cell>
          <cell r="E299">
            <v>2</v>
          </cell>
          <cell r="F299" t="str">
            <v>Cabling Support VW Argentina Pacheco</v>
          </cell>
        </row>
        <row r="300">
          <cell r="B300" t="str">
            <v>10.133.69.106</v>
          </cell>
          <cell r="C300" t="str">
            <v>Ping</v>
          </cell>
          <cell r="D300" t="str">
            <v>n/a</v>
          </cell>
          <cell r="E300">
            <v>2</v>
          </cell>
          <cell r="F300" t="str">
            <v>Cabling Support VW Argentina Pacheco</v>
          </cell>
        </row>
        <row r="301">
          <cell r="B301" t="str">
            <v>10.133.67.163</v>
          </cell>
          <cell r="C301" t="str">
            <v>Ping</v>
          </cell>
          <cell r="D301" t="str">
            <v>n/a</v>
          </cell>
          <cell r="E301">
            <v>2</v>
          </cell>
          <cell r="F301" t="str">
            <v>Cabling Support VW Argentina Pacheco</v>
          </cell>
        </row>
        <row r="302">
          <cell r="B302" t="str">
            <v>10.133.59.74</v>
          </cell>
          <cell r="C302" t="str">
            <v>Ping</v>
          </cell>
          <cell r="D302" t="str">
            <v>n/a</v>
          </cell>
          <cell r="E302">
            <v>2</v>
          </cell>
          <cell r="F302" t="str">
            <v>Cabling Support VW Argentina Pacheco</v>
          </cell>
        </row>
        <row r="303">
          <cell r="B303" t="str">
            <v>10.133.73.33</v>
          </cell>
          <cell r="C303" t="str">
            <v>Ping</v>
          </cell>
          <cell r="D303" t="str">
            <v>n/a</v>
          </cell>
          <cell r="E303">
            <v>2</v>
          </cell>
          <cell r="F303" t="str">
            <v>Cabling Support VW Argentina Pacheco</v>
          </cell>
        </row>
        <row r="304">
          <cell r="B304" t="str">
            <v>D</v>
          </cell>
          <cell r="C304" t="str">
            <v>Ping</v>
          </cell>
          <cell r="D304" t="str">
            <v>n/a</v>
          </cell>
          <cell r="E304">
            <v>2</v>
          </cell>
          <cell r="F304" t="str">
            <v>Cabling Support VW Argentina Pacheco</v>
          </cell>
        </row>
        <row r="305">
          <cell r="B305" t="str">
            <v>10.133.57.160</v>
          </cell>
          <cell r="C305" t="str">
            <v>Ping</v>
          </cell>
          <cell r="D305" t="str">
            <v>n/a</v>
          </cell>
          <cell r="E305">
            <v>2</v>
          </cell>
          <cell r="F305" t="str">
            <v>Cabling Support VW Argentina Pacheco</v>
          </cell>
        </row>
        <row r="306">
          <cell r="B306" t="str">
            <v>10.133.114.31</v>
          </cell>
          <cell r="C306" t="str">
            <v>Ping</v>
          </cell>
          <cell r="D306" t="str">
            <v>n/a</v>
          </cell>
          <cell r="E306">
            <v>2</v>
          </cell>
          <cell r="F306" t="str">
            <v>Cabling Support VW Argentina Pacheco</v>
          </cell>
        </row>
        <row r="307">
          <cell r="B307" t="str">
            <v>10.133.112.30</v>
          </cell>
          <cell r="C307" t="str">
            <v>Ping</v>
          </cell>
          <cell r="D307" t="str">
            <v>n/a</v>
          </cell>
          <cell r="E307">
            <v>2</v>
          </cell>
          <cell r="F307" t="str">
            <v>Cabling Support VW Argentina Pacheco</v>
          </cell>
        </row>
        <row r="308">
          <cell r="B308" t="str">
            <v>192.168.8.8</v>
          </cell>
          <cell r="C308" t="str">
            <v>MultiPing</v>
          </cell>
          <cell r="D308" t="str">
            <v>PH_WINDOWS_PLATINUM_AR</v>
          </cell>
          <cell r="E308">
            <v>2</v>
          </cell>
          <cell r="F308" t="str">
            <v>Network Support VW Argentina Pacheco</v>
          </cell>
        </row>
        <row r="309">
          <cell r="B309" t="str">
            <v>192.168.64.130</v>
          </cell>
          <cell r="C309" t="str">
            <v>MultiPing</v>
          </cell>
          <cell r="D309" t="str">
            <v>PH_WINDOWS_PLATINUM_AR</v>
          </cell>
          <cell r="E309">
            <v>2</v>
          </cell>
          <cell r="F309" t="str">
            <v>Network Support VW Argentina Pacheco</v>
          </cell>
        </row>
        <row r="310">
          <cell r="B310" t="str">
            <v>192.168.8.16</v>
          </cell>
          <cell r="C310" t="str">
            <v>MultiPing</v>
          </cell>
          <cell r="D310" t="str">
            <v>PH_WINDOWS_PLATINUM_AR</v>
          </cell>
          <cell r="E310">
            <v>2</v>
          </cell>
          <cell r="F310" t="str">
            <v>Network Support VW Argentina Pacheco</v>
          </cell>
        </row>
        <row r="311">
          <cell r="B311" t="str">
            <v>192.168.65.83</v>
          </cell>
          <cell r="C311" t="str">
            <v>MultiPing</v>
          </cell>
          <cell r="D311" t="str">
            <v>PH_WINDOWS_PLATINUM_AR</v>
          </cell>
          <cell r="E311">
            <v>2</v>
          </cell>
          <cell r="F311" t="str">
            <v>Network Support VW Argentina Pacheco</v>
          </cell>
        </row>
        <row r="312">
          <cell r="B312" t="str">
            <v>10.133.2.9</v>
          </cell>
          <cell r="C312" t="str">
            <v>Ping</v>
          </cell>
          <cell r="D312" t="str">
            <v>PH_WINDOWS_SILVER_AR</v>
          </cell>
          <cell r="E312">
            <v>1</v>
          </cell>
          <cell r="F312" t="str">
            <v>Network Support VW Argentina Pacheco</v>
          </cell>
        </row>
        <row r="313">
          <cell r="B313" t="str">
            <v>10.133.2.5</v>
          </cell>
          <cell r="C313" t="str">
            <v>Ping</v>
          </cell>
          <cell r="D313" t="str">
            <v>PH_WINDOWS_SILVER_AR</v>
          </cell>
          <cell r="E313">
            <v>1</v>
          </cell>
          <cell r="F313" t="str">
            <v>Network Support VW Argentina Pacheco</v>
          </cell>
        </row>
        <row r="314">
          <cell r="B314" t="str">
            <v>10.133.2.10</v>
          </cell>
          <cell r="C314" t="str">
            <v>Ping</v>
          </cell>
          <cell r="D314" t="str">
            <v>PH_WINDOWS_SILVER_AR</v>
          </cell>
          <cell r="E314">
            <v>1</v>
          </cell>
          <cell r="F314" t="str">
            <v>Network Support VW Argentina Pacheco</v>
          </cell>
        </row>
        <row r="315">
          <cell r="B315" t="str">
            <v>10.133.2.8</v>
          </cell>
          <cell r="C315" t="str">
            <v>Ping</v>
          </cell>
          <cell r="D315" t="str">
            <v>PH_WINDOWS_SILVER_AR</v>
          </cell>
          <cell r="E315">
            <v>1</v>
          </cell>
          <cell r="F315" t="str">
            <v>Network Support VW Argentina Pacheco</v>
          </cell>
        </row>
        <row r="316">
          <cell r="B316" t="str">
            <v>10.133.2.7</v>
          </cell>
          <cell r="C316" t="str">
            <v>Ping</v>
          </cell>
          <cell r="D316" t="str">
            <v>PH_WINDOWS_SILVER_AR</v>
          </cell>
          <cell r="E316">
            <v>1</v>
          </cell>
          <cell r="F316" t="str">
            <v>Network Support VW Argentina Pacheco</v>
          </cell>
        </row>
        <row r="317">
          <cell r="B317" t="str">
            <v>10.133.2.12</v>
          </cell>
          <cell r="C317" t="str">
            <v>Ping</v>
          </cell>
          <cell r="D317" t="str">
            <v>PH_WINDOWS_SILVER_AR</v>
          </cell>
          <cell r="E317">
            <v>1</v>
          </cell>
          <cell r="F317" t="str">
            <v>Network Support VW Argentina Pacheco</v>
          </cell>
        </row>
        <row r="318">
          <cell r="B318" t="str">
            <v>192.168.2.6</v>
          </cell>
          <cell r="C318" t="str">
            <v>DNS Server</v>
          </cell>
          <cell r="D318" t="str">
            <v>PH_WINDOWS_PLATINUM_AR</v>
          </cell>
          <cell r="E318">
            <v>1</v>
          </cell>
          <cell r="F318" t="str">
            <v>Network Support VW Argentina Pacheco</v>
          </cell>
        </row>
        <row r="319">
          <cell r="B319" t="str">
            <v>192.168.3.6</v>
          </cell>
          <cell r="C319" t="str">
            <v>DNS Server</v>
          </cell>
          <cell r="D319" t="str">
            <v>PH_WINDOWS_PLATINUM_AR</v>
          </cell>
          <cell r="E319">
            <v>1</v>
          </cell>
          <cell r="F319" t="str">
            <v>Network Support VW Argentina Pacheco</v>
          </cell>
        </row>
        <row r="320">
          <cell r="B320" t="str">
            <v>DSA GmbH</v>
          </cell>
          <cell r="C320" t="str">
            <v>Vencimiento del Certificado</v>
          </cell>
          <cell r="D320" t="str">
            <v>PH_WINDOWS_21D_AR</v>
          </cell>
          <cell r="E320" t="str">
            <v>SR</v>
          </cell>
          <cell r="F320" t="str">
            <v>Data Center Support VW Argentina Pacheco</v>
          </cell>
        </row>
        <row r="321">
          <cell r="B321" t="str">
            <v>DSA GmbH 2</v>
          </cell>
          <cell r="C321" t="str">
            <v>Vencimiento del Certificado</v>
          </cell>
          <cell r="D321" t="str">
            <v>PH_WINDOWS_21D_AR</v>
          </cell>
          <cell r="E321" t="str">
            <v>SR</v>
          </cell>
          <cell r="F321" t="str">
            <v>Data Center Support VW Argentina Pacheco</v>
          </cell>
        </row>
        <row r="322">
          <cell r="B322" t="str">
            <v>172.16.64.60</v>
          </cell>
          <cell r="C322" t="str">
            <v>ping</v>
          </cell>
          <cell r="D322" t="str">
            <v>PH_WINDOWS_PLATINUM_AR</v>
          </cell>
          <cell r="E322">
            <v>1</v>
          </cell>
          <cell r="F322" t="str">
            <v>Network Support VW Argentina Pacheco</v>
          </cell>
        </row>
        <row r="323">
          <cell r="B323" t="str">
            <v>172.16.64.61</v>
          </cell>
          <cell r="C323" t="str">
            <v>ping</v>
          </cell>
          <cell r="D323" t="str">
            <v>PH_WINDOWS_PLATINUM_AR</v>
          </cell>
          <cell r="E323">
            <v>1</v>
          </cell>
          <cell r="F323" t="str">
            <v>Network Support VW Argentina Pacheco</v>
          </cell>
        </row>
        <row r="324">
          <cell r="B324" t="str">
            <v>EFI 2</v>
          </cell>
          <cell r="C324" t="str">
            <v>Vencimiento del Certificado</v>
          </cell>
          <cell r="D324" t="str">
            <v>PH_WINDOWS_21D_AR</v>
          </cell>
          <cell r="E324" t="str">
            <v>SR</v>
          </cell>
          <cell r="F324" t="str">
            <v>Data Center Support VW Argentina Pacheco</v>
          </cell>
        </row>
        <row r="325">
          <cell r="B325" t="str">
            <v>EMC</v>
          </cell>
          <cell r="C325" t="str">
            <v>Vencimiento del Certificado</v>
          </cell>
          <cell r="D325" t="str">
            <v>PH_WINDOWS_21D_AR</v>
          </cell>
          <cell r="E325" t="str">
            <v>SR</v>
          </cell>
          <cell r="F325" t="str">
            <v>Data Center Support VW Argentina Pacheco</v>
          </cell>
        </row>
        <row r="326">
          <cell r="B326" t="str">
            <v>EMC 2</v>
          </cell>
          <cell r="C326" t="str">
            <v>Vencimiento del Certificado</v>
          </cell>
          <cell r="D326" t="str">
            <v>PH_WINDOWS_21D_AR</v>
          </cell>
          <cell r="E326" t="str">
            <v>SR</v>
          </cell>
          <cell r="F326" t="str">
            <v>Data Center Support VW Argentina Pacheco</v>
          </cell>
        </row>
        <row r="327">
          <cell r="B327" t="str">
            <v>10.133.0.67</v>
          </cell>
          <cell r="C327" t="str">
            <v>Ping</v>
          </cell>
          <cell r="D327" t="str">
            <v>PH_WINDOWS_SILVER_AR</v>
          </cell>
          <cell r="E327">
            <v>1</v>
          </cell>
          <cell r="F327" t="str">
            <v>Network Support VW Argentina Pacheco</v>
          </cell>
        </row>
        <row r="328">
          <cell r="B328" t="str">
            <v>172.19.132.36</v>
          </cell>
          <cell r="C328" t="str">
            <v>Ping</v>
          </cell>
          <cell r="D328" t="str">
            <v>PH_WINDOWS_PLATINUM_AR</v>
          </cell>
          <cell r="E328">
            <v>1</v>
          </cell>
          <cell r="F328" t="str">
            <v>Network Support VW Argentina Pacheco</v>
          </cell>
        </row>
        <row r="329">
          <cell r="B329" t="str">
            <v>172.19.100.8</v>
          </cell>
          <cell r="C329" t="str">
            <v>Ping</v>
          </cell>
          <cell r="D329" t="str">
            <v>PH_WINDOWS_PLATINUM_AR</v>
          </cell>
          <cell r="E329">
            <v>1</v>
          </cell>
          <cell r="F329" t="str">
            <v>OPS Network Support VWA - Pacheco</v>
          </cell>
        </row>
        <row r="330">
          <cell r="B330" t="str">
            <v>192.168.8.8</v>
          </cell>
          <cell r="C330" t="str">
            <v>MultiPing</v>
          </cell>
          <cell r="D330" t="str">
            <v>PH_WINDOWS_PLATINUM_AR</v>
          </cell>
          <cell r="E330">
            <v>2</v>
          </cell>
          <cell r="F330" t="str">
            <v>Network Support VW Argentina Pacheco</v>
          </cell>
        </row>
        <row r="331">
          <cell r="B331">
            <v>10186111218</v>
          </cell>
          <cell r="C331" t="str">
            <v>Conexión Alemania</v>
          </cell>
          <cell r="D331" t="str">
            <v>PH_WINDOWS_PLATINUM_AR</v>
          </cell>
          <cell r="E331">
            <v>4</v>
          </cell>
          <cell r="F331" t="str">
            <v>Network Support VW Argentina Pacheco</v>
          </cell>
        </row>
        <row r="332">
          <cell r="B332" t="str">
            <v>10.148.249.2</v>
          </cell>
          <cell r="C332" t="str">
            <v>Conexión Mexico</v>
          </cell>
          <cell r="D332" t="str">
            <v>PH_WINDOWS_PLATINUM_AR</v>
          </cell>
          <cell r="E332">
            <v>4</v>
          </cell>
          <cell r="F332" t="str">
            <v>Network Support VW Argentina Pacheco</v>
          </cell>
        </row>
        <row r="333">
          <cell r="B333" t="str">
            <v>Hewlett-Packard Company</v>
          </cell>
          <cell r="C333" t="str">
            <v>Vencimiento del Certificado</v>
          </cell>
          <cell r="D333" t="str">
            <v>PH_WINDOWS_21D_AR</v>
          </cell>
          <cell r="E333" t="str">
            <v>SR</v>
          </cell>
          <cell r="F333" t="str">
            <v>Data Center Support VW Argentina Pacheco</v>
          </cell>
        </row>
        <row r="334">
          <cell r="B334" t="str">
            <v>Hewlett-Packard Company 2</v>
          </cell>
          <cell r="C334" t="str">
            <v>Vencimiento del Certificado</v>
          </cell>
          <cell r="D334" t="str">
            <v>PH_WINDOWS_21D_AR</v>
          </cell>
          <cell r="E334" t="str">
            <v>SR</v>
          </cell>
          <cell r="F334" t="str">
            <v>Data Center Support VW Argentina Pacheco</v>
          </cell>
        </row>
        <row r="335">
          <cell r="B335" t="str">
            <v>10.133.55.208</v>
          </cell>
          <cell r="C335" t="str">
            <v>Ping</v>
          </cell>
          <cell r="D335" t="str">
            <v>PH_WINDOWS_PLATINUM_AR</v>
          </cell>
          <cell r="E335">
            <v>3</v>
          </cell>
          <cell r="F335" t="str">
            <v>Unix Support VW Argentina</v>
          </cell>
        </row>
        <row r="336">
          <cell r="B336" t="str">
            <v>172.16.1.240</v>
          </cell>
          <cell r="C336" t="str">
            <v>Ping</v>
          </cell>
          <cell r="D336" t="str">
            <v>PH_WINDOWS_PLATINUM_AR</v>
          </cell>
          <cell r="E336">
            <v>3</v>
          </cell>
          <cell r="F336" t="str">
            <v>Unix Support VW Argentina</v>
          </cell>
        </row>
        <row r="337">
          <cell r="B337" t="str">
            <v>172.16.1.241</v>
          </cell>
          <cell r="C337" t="str">
            <v>Ping</v>
          </cell>
          <cell r="D337" t="str">
            <v>PH_WINDOWS_PLATINUM_AR</v>
          </cell>
          <cell r="E337">
            <v>3</v>
          </cell>
          <cell r="F337" t="str">
            <v>Unix Support VW Argentina</v>
          </cell>
        </row>
        <row r="338">
          <cell r="B338" t="str">
            <v>hmcl59fis2localdomain</v>
          </cell>
          <cell r="C338" t="str">
            <v>Vencimiento del Certificado</v>
          </cell>
          <cell r="D338" t="str">
            <v>PH_WINDOWS_21D_AR</v>
          </cell>
          <cell r="E338" t="str">
            <v>SR</v>
          </cell>
          <cell r="F338" t="str">
            <v>FIS Service Desk VW Argentina</v>
          </cell>
        </row>
        <row r="339">
          <cell r="B339" t="str">
            <v>hmclfis591localdomain</v>
          </cell>
          <cell r="C339" t="str">
            <v>Vencimiento del Certificado</v>
          </cell>
          <cell r="D339" t="str">
            <v>PH_WINDOWS_21D_AR</v>
          </cell>
          <cell r="E339" t="str">
            <v>SR</v>
          </cell>
          <cell r="F339" t="str">
            <v>Data Center Support VW Argentina Pacheco</v>
          </cell>
        </row>
        <row r="340">
          <cell r="B340" t="str">
            <v>10.132.16.158</v>
          </cell>
          <cell r="C340" t="str">
            <v>Ping</v>
          </cell>
          <cell r="D340" t="str">
            <v>PH_WINDOWS_PLATINUM_AR</v>
          </cell>
          <cell r="E340">
            <v>1</v>
          </cell>
          <cell r="F340" t="str">
            <v>RVS Middleware OPS Support VW do Brasil</v>
          </cell>
        </row>
        <row r="341">
          <cell r="B341" t="str">
            <v>10.132.16.158</v>
          </cell>
          <cell r="C341" t="str">
            <v>RVS Port 3305</v>
          </cell>
          <cell r="D341" t="str">
            <v>PH_WINDOWS_PLATINUM_AR</v>
          </cell>
          <cell r="E341">
            <v>1</v>
          </cell>
          <cell r="F341" t="str">
            <v>RVS Middleware OPS Support VW do Brasil</v>
          </cell>
        </row>
        <row r="342">
          <cell r="B342" t="str">
            <v>IBM</v>
          </cell>
          <cell r="C342" t="str">
            <v>Vencimiento del Certificado</v>
          </cell>
          <cell r="D342" t="str">
            <v>PH_WINDOWS_21D_AR</v>
          </cell>
          <cell r="E342" t="str">
            <v>SR</v>
          </cell>
          <cell r="F342" t="str">
            <v>Data Center Support VW Argentina Pacheco</v>
          </cell>
        </row>
        <row r="343">
          <cell r="B343" t="str">
            <v>IBM 2</v>
          </cell>
          <cell r="C343" t="str">
            <v>Vencimiento del Certificado</v>
          </cell>
          <cell r="D343" t="str">
            <v>PH_WINDOWS_21D_AR</v>
          </cell>
          <cell r="E343" t="str">
            <v>SR</v>
          </cell>
          <cell r="F343" t="str">
            <v>Data Center Support VW Argentina Pacheco</v>
          </cell>
        </row>
        <row r="344">
          <cell r="B344" t="str">
            <v>8.8.8.8</v>
          </cell>
          <cell r="C344" t="str">
            <v>Ping</v>
          </cell>
          <cell r="D344" t="str">
            <v>PH_WINDOWS_SILVER_AR</v>
          </cell>
          <cell r="E344">
            <v>1</v>
          </cell>
          <cell r="F344" t="str">
            <v>Network Support VW Argentina Pacheco</v>
          </cell>
        </row>
        <row r="345">
          <cell r="B345" t="str">
            <v>190.216.89.10</v>
          </cell>
          <cell r="C345" t="str">
            <v>Ping</v>
          </cell>
          <cell r="D345" t="str">
            <v>PH_WINDOWS_BRONZE_AR</v>
          </cell>
          <cell r="E345">
            <v>4</v>
          </cell>
          <cell r="F345" t="str">
            <v>Network Support VW Argentina Cordoba</v>
          </cell>
        </row>
        <row r="346">
          <cell r="B346" t="str">
            <v>186.153.3.122</v>
          </cell>
          <cell r="C346" t="str">
            <v>Ping</v>
          </cell>
          <cell r="D346" t="str">
            <v>PH_WINDOWS_BRONZE_AR</v>
          </cell>
          <cell r="E346">
            <v>4</v>
          </cell>
          <cell r="F346" t="str">
            <v>Network Support VW Argentina Cordoba</v>
          </cell>
        </row>
        <row r="347">
          <cell r="B347" t="str">
            <v>10.135.162.29</v>
          </cell>
          <cell r="C347" t="str">
            <v>Ping</v>
          </cell>
          <cell r="D347" t="str">
            <v>PH_WINDOWS_SILVER_AR</v>
          </cell>
          <cell r="E347">
            <v>1</v>
          </cell>
          <cell r="F347" t="str">
            <v>Network Support VW Argentina Pacheco</v>
          </cell>
        </row>
        <row r="348">
          <cell r="B348" t="str">
            <v>10.133.138.16</v>
          </cell>
          <cell r="C348" t="str">
            <v>IIS_SIS50N_CIC</v>
          </cell>
          <cell r="D348" t="str">
            <v>PH_WINDOWS_BRONZE_AR</v>
          </cell>
          <cell r="E348">
            <v>3</v>
          </cell>
          <cell r="F348" t="str">
            <v>NON SAP Support VW Argentina</v>
          </cell>
        </row>
        <row r="349">
          <cell r="B349" t="str">
            <v>10.133.138.16</v>
          </cell>
          <cell r="C349" t="str">
            <v xml:space="preserve">	IIS_SPECS_CIC</v>
          </cell>
          <cell r="D349" t="str">
            <v>PH_WINDOWS_BRONZE_AR</v>
          </cell>
          <cell r="E349">
            <v>3</v>
          </cell>
          <cell r="F349" t="str">
            <v>NON SAP Support VW Argentina</v>
          </cell>
        </row>
        <row r="350">
          <cell r="B350" t="str">
            <v>10.133.138.16</v>
          </cell>
          <cell r="C350" t="str">
            <v>Ping</v>
          </cell>
          <cell r="D350" t="str">
            <v>PH_WINDOWS_BRONZE_AR</v>
          </cell>
          <cell r="E350">
            <v>3</v>
          </cell>
          <cell r="F350" t="str">
            <v>NON SAP Support VW Argentina</v>
          </cell>
        </row>
        <row r="351">
          <cell r="B351" t="str">
            <v>192.168.8.8</v>
          </cell>
          <cell r="C351" t="str">
            <v>MultiPing</v>
          </cell>
          <cell r="D351" t="str">
            <v>PH_WINDOWS_PLATINUM_AR</v>
          </cell>
          <cell r="E351">
            <v>2</v>
          </cell>
          <cell r="F351" t="str">
            <v>Network Support VW Argentina Pacheco</v>
          </cell>
        </row>
        <row r="352">
          <cell r="B352" t="str">
            <v>192.168.8.8</v>
          </cell>
          <cell r="C352" t="str">
            <v>MultiPing</v>
          </cell>
          <cell r="D352" t="str">
            <v>PH_WINDOWS_PLATINUM_AR</v>
          </cell>
          <cell r="E352">
            <v>2</v>
          </cell>
          <cell r="F352" t="str">
            <v>Network Support VW Argentina Pacheco</v>
          </cell>
        </row>
        <row r="353">
          <cell r="B353" t="str">
            <v>172.16.64.94</v>
          </cell>
          <cell r="C353" t="str">
            <v>ping</v>
          </cell>
          <cell r="D353" t="str">
            <v>PH_WINDOWS_PLATINUM_AR</v>
          </cell>
          <cell r="E353">
            <v>1</v>
          </cell>
          <cell r="F353" t="str">
            <v>Network Support VW Argentina Pacheco</v>
          </cell>
        </row>
        <row r="354">
          <cell r="B354" t="str">
            <v>172.16.64.95</v>
          </cell>
          <cell r="C354" t="str">
            <v>ping</v>
          </cell>
          <cell r="D354" t="str">
            <v>PH_WINDOWS_PLATINUM_AR</v>
          </cell>
          <cell r="E354">
            <v>1</v>
          </cell>
          <cell r="F354" t="str">
            <v>Network Support VW Argentina Pacheco</v>
          </cell>
        </row>
        <row r="355">
          <cell r="B355" t="str">
            <v>Karlis-Org</v>
          </cell>
          <cell r="C355" t="str">
            <v>Vencimiento del Certificado</v>
          </cell>
          <cell r="D355" t="str">
            <v>PH_WINDOWS_21D_AR</v>
          </cell>
          <cell r="E355" t="str">
            <v>SR</v>
          </cell>
          <cell r="F355" t="str">
            <v>Data Center Support VW Argentina Pacheco</v>
          </cell>
        </row>
        <row r="356">
          <cell r="B356" t="str">
            <v>172.26.40.40</v>
          </cell>
          <cell r="C356" t="str">
            <v>SO Ping</v>
          </cell>
          <cell r="D356" t="str">
            <v>PH_WINDOWS_BRONZE_AR</v>
          </cell>
          <cell r="E356">
            <v>3</v>
          </cell>
          <cell r="F356" t="str">
            <v>IT Shopfloor CIC Support VW Argentina</v>
          </cell>
        </row>
        <row r="357">
          <cell r="B357" t="str">
            <v>10.133.54.112</v>
          </cell>
          <cell r="C357" t="str">
            <v>Ping</v>
          </cell>
          <cell r="D357" t="str">
            <v>PH_WINDOWS_PLATINUM_AR</v>
          </cell>
          <cell r="E357">
            <v>2</v>
          </cell>
          <cell r="F357" t="str">
            <v>Unix Support VW Argentina</v>
          </cell>
        </row>
        <row r="358">
          <cell r="B358" t="str">
            <v>192.168.8.8</v>
          </cell>
          <cell r="C358" t="str">
            <v>MultiPing</v>
          </cell>
          <cell r="D358" t="str">
            <v>PH_WINDOWS_PLATINUM_AR</v>
          </cell>
          <cell r="E358">
            <v>2</v>
          </cell>
          <cell r="F358" t="str">
            <v>Network Support VW Argentina Pacheco</v>
          </cell>
        </row>
        <row r="359">
          <cell r="B359" t="str">
            <v>192.168.65.120</v>
          </cell>
          <cell r="C359" t="str">
            <v>MultiPing</v>
          </cell>
          <cell r="D359" t="str">
            <v>PH_WINDOWS_PLATINUM_AR</v>
          </cell>
          <cell r="E359">
            <v>2</v>
          </cell>
          <cell r="F359" t="str">
            <v>Network Support VW Argentina Pacheco</v>
          </cell>
        </row>
        <row r="360">
          <cell r="B360" t="str">
            <v>10.133.55.115</v>
          </cell>
          <cell r="C360" t="str">
            <v>RVS Process</v>
          </cell>
          <cell r="D360" t="str">
            <v>PH_WINDOWS_PLATINUM_AR</v>
          </cell>
          <cell r="E360">
            <v>1</v>
          </cell>
          <cell r="F360" t="str">
            <v>Data Center Support VW Argentina Pacheco</v>
          </cell>
        </row>
        <row r="361">
          <cell r="B361" t="str">
            <v>10.133.55.115</v>
          </cell>
          <cell r="C361" t="str">
            <v>W07.TXT</v>
          </cell>
          <cell r="D361" t="str">
            <v>PH_WINDOWS_PLATINUM_AR</v>
          </cell>
          <cell r="E361">
            <v>4</v>
          </cell>
          <cell r="F361" t="str">
            <v>Data Center Support VW Argentina Pacheco</v>
          </cell>
        </row>
        <row r="362">
          <cell r="B362" t="str">
            <v>10.133.55.115</v>
          </cell>
          <cell r="C362" t="str">
            <v>W10.TXT</v>
          </cell>
          <cell r="D362" t="str">
            <v>PH_WINDOWS_PLATINUM_AR</v>
          </cell>
          <cell r="E362">
            <v>4</v>
          </cell>
          <cell r="F362" t="str">
            <v>Data Center Support VW Argentina Pacheco</v>
          </cell>
        </row>
        <row r="363">
          <cell r="B363" t="str">
            <v>10.133.55.115</v>
          </cell>
          <cell r="C363" t="str">
            <v>W11.TXT</v>
          </cell>
          <cell r="D363" t="str">
            <v>PH_WINDOWS_PLATINUM_AR</v>
          </cell>
          <cell r="E363">
            <v>4</v>
          </cell>
          <cell r="F363" t="str">
            <v>Data Center Support VW Argentina Pacheco</v>
          </cell>
        </row>
        <row r="364">
          <cell r="B364" t="str">
            <v>10.133.55.115</v>
          </cell>
          <cell r="C364" t="str">
            <v>W14.CSV</v>
          </cell>
          <cell r="D364" t="str">
            <v>PH_WINDOWS_PLATINUM_AR</v>
          </cell>
          <cell r="E364">
            <v>4</v>
          </cell>
          <cell r="F364" t="str">
            <v>Data Center Support VW Argentina Pacheco</v>
          </cell>
        </row>
        <row r="365">
          <cell r="B365" t="str">
            <v>172.18.144.17</v>
          </cell>
          <cell r="C365" t="str">
            <v>ping</v>
          </cell>
          <cell r="D365" t="str">
            <v>PH_WINDOWS_PLATINUM_AR</v>
          </cell>
          <cell r="E365">
            <v>1</v>
          </cell>
          <cell r="F365" t="str">
            <v>Network Support VW Argentina Pacheco</v>
          </cell>
        </row>
        <row r="366">
          <cell r="B366" t="str">
            <v>172.18.146.17</v>
          </cell>
          <cell r="C366" t="str">
            <v>ping</v>
          </cell>
          <cell r="D366" t="str">
            <v>PH_WINDOWS_PLATINUM_AR</v>
          </cell>
          <cell r="E366">
            <v>1</v>
          </cell>
          <cell r="F366" t="str">
            <v>Network Support VW Argentina Pacheco</v>
          </cell>
        </row>
        <row r="367">
          <cell r="B367" t="str">
            <v>172.18.147.17</v>
          </cell>
          <cell r="C367" t="str">
            <v>ping</v>
          </cell>
          <cell r="D367" t="str">
            <v>PH_WINDOWS_PLATINUM_AR</v>
          </cell>
          <cell r="E367">
            <v>1</v>
          </cell>
          <cell r="F367" t="str">
            <v>Network Support VW Argentina Pacheco</v>
          </cell>
        </row>
        <row r="368">
          <cell r="B368" t="str">
            <v>172.18.148.17</v>
          </cell>
          <cell r="C368" t="str">
            <v>ping</v>
          </cell>
          <cell r="D368" t="str">
            <v>PH_WINDOWS_PLATINUM_AR</v>
          </cell>
          <cell r="E368">
            <v>1</v>
          </cell>
          <cell r="F368" t="str">
            <v>Network Support VW Argentina Pacheco</v>
          </cell>
        </row>
        <row r="369">
          <cell r="B369" t="str">
            <v>172.18.149.17</v>
          </cell>
          <cell r="C369" t="str">
            <v>ping</v>
          </cell>
          <cell r="D369" t="str">
            <v>PH_WINDOWS_PLATINUM_AR</v>
          </cell>
          <cell r="E369">
            <v>1</v>
          </cell>
          <cell r="F369" t="str">
            <v>Network Support VW Argentina Pacheco</v>
          </cell>
        </row>
        <row r="370">
          <cell r="B370" t="str">
            <v>172.18.150.17</v>
          </cell>
          <cell r="C370" t="str">
            <v>ping</v>
          </cell>
          <cell r="D370" t="str">
            <v>PH_WINDOWS_PLATINUM_AR</v>
          </cell>
          <cell r="E370">
            <v>1</v>
          </cell>
          <cell r="F370" t="str">
            <v>Network Support VW Argentina Pacheco</v>
          </cell>
        </row>
        <row r="371">
          <cell r="B371" t="str">
            <v>172.18.153.32</v>
          </cell>
          <cell r="C371" t="str">
            <v>ping</v>
          </cell>
          <cell r="D371" t="str">
            <v>PH_WINDOWS_PLATINUM_AR</v>
          </cell>
          <cell r="E371">
            <v>1</v>
          </cell>
          <cell r="F371" t="str">
            <v>Network Support VW Argentina Pacheco</v>
          </cell>
        </row>
        <row r="372">
          <cell r="B372" t="str">
            <v>172.18.143.31</v>
          </cell>
          <cell r="C372" t="str">
            <v>ping</v>
          </cell>
          <cell r="D372" t="str">
            <v>PH_WINDOWS_PLATINUM_AR</v>
          </cell>
          <cell r="E372">
            <v>1</v>
          </cell>
          <cell r="F372" t="str">
            <v>Network Support VW Argentina Pacheco</v>
          </cell>
        </row>
        <row r="373">
          <cell r="B373" t="str">
            <v>172.18.128.5</v>
          </cell>
          <cell r="C373" t="str">
            <v>ping</v>
          </cell>
          <cell r="D373" t="str">
            <v>PH_WINDOWS_PLATINUM_AR</v>
          </cell>
          <cell r="E373">
            <v>1</v>
          </cell>
          <cell r="F373" t="str">
            <v>Network Support VW Argentina Pacheco</v>
          </cell>
        </row>
        <row r="374">
          <cell r="B374" t="str">
            <v>172.18.129.5</v>
          </cell>
          <cell r="C374" t="str">
            <v>ping</v>
          </cell>
          <cell r="D374" t="str">
            <v>PH_WINDOWS_PLATINUM_AR</v>
          </cell>
          <cell r="E374">
            <v>1</v>
          </cell>
          <cell r="F374" t="str">
            <v>Network Support VW Argentina Pacheco</v>
          </cell>
        </row>
        <row r="375">
          <cell r="B375" t="str">
            <v>172.18.130.41</v>
          </cell>
          <cell r="C375" t="str">
            <v>ping</v>
          </cell>
          <cell r="D375" t="str">
            <v>PH_WINDOWS_PLATINUM_AR</v>
          </cell>
          <cell r="E375">
            <v>1</v>
          </cell>
          <cell r="F375" t="str">
            <v>Network Support VW Argentina Pacheco</v>
          </cell>
        </row>
        <row r="376">
          <cell r="B376" t="str">
            <v>172.18.130.5</v>
          </cell>
          <cell r="C376" t="str">
            <v>ping</v>
          </cell>
          <cell r="D376" t="str">
            <v>PH_WINDOWS_PLATINUM_AR</v>
          </cell>
          <cell r="E376">
            <v>1</v>
          </cell>
          <cell r="F376" t="str">
            <v>Network Support VW Argentina Pacheco</v>
          </cell>
        </row>
        <row r="377">
          <cell r="B377" t="str">
            <v>172.18.131.5</v>
          </cell>
          <cell r="C377" t="str">
            <v>ping</v>
          </cell>
          <cell r="D377" t="str">
            <v>PH_WINDOWS_PLATINUM_AR</v>
          </cell>
          <cell r="E377">
            <v>1</v>
          </cell>
          <cell r="F377" t="str">
            <v>Network Support VW Argentina Pacheco</v>
          </cell>
        </row>
        <row r="378">
          <cell r="B378" t="str">
            <v>172.18.132.5</v>
          </cell>
          <cell r="C378" t="str">
            <v>ping</v>
          </cell>
          <cell r="D378" t="str">
            <v>PH_WINDOWS_PLATINUM_AR</v>
          </cell>
          <cell r="E378">
            <v>1</v>
          </cell>
          <cell r="F378" t="str">
            <v>Network Support VW Argentina Pacheco</v>
          </cell>
        </row>
        <row r="379">
          <cell r="B379" t="str">
            <v>172.18.133.5</v>
          </cell>
          <cell r="C379" t="str">
            <v>ping</v>
          </cell>
          <cell r="D379" t="str">
            <v>PH_WINDOWS_PLATINUM_AR</v>
          </cell>
          <cell r="E379">
            <v>1</v>
          </cell>
          <cell r="F379" t="str">
            <v>Network Support VW Argentina Pacheco</v>
          </cell>
        </row>
        <row r="380">
          <cell r="B380" t="str">
            <v>172.18.134.41</v>
          </cell>
          <cell r="C380" t="str">
            <v>ping</v>
          </cell>
          <cell r="D380" t="str">
            <v>PH_WINDOWS_PLATINUM_AR</v>
          </cell>
          <cell r="E380">
            <v>1</v>
          </cell>
          <cell r="F380" t="str">
            <v>Network Support VW Argentina Pacheco</v>
          </cell>
        </row>
        <row r="381">
          <cell r="B381" t="str">
            <v>172.18.134.5</v>
          </cell>
          <cell r="C381" t="str">
            <v>ping</v>
          </cell>
          <cell r="D381"/>
          <cell r="E381">
            <v>1</v>
          </cell>
          <cell r="F381" t="str">
            <v>Network Support VW Argentina Pacheco</v>
          </cell>
        </row>
        <row r="382">
          <cell r="B382" t="str">
            <v>172.18.155.18</v>
          </cell>
          <cell r="C382" t="str">
            <v>ping</v>
          </cell>
          <cell r="D382" t="str">
            <v>PH_WINDOWS_PLATINUM_AR</v>
          </cell>
          <cell r="E382">
            <v>1</v>
          </cell>
          <cell r="F382" t="str">
            <v>Network Support VW Argentina Pacheco</v>
          </cell>
        </row>
        <row r="383">
          <cell r="B383" t="str">
            <v>172.18.142.30</v>
          </cell>
          <cell r="C383" t="str">
            <v>ping</v>
          </cell>
          <cell r="D383" t="str">
            <v>PH_WINDOWS_PLATINUM_AR</v>
          </cell>
          <cell r="E383">
            <v>1</v>
          </cell>
          <cell r="F383" t="str">
            <v>Network Support VW Argentina Pacheco</v>
          </cell>
        </row>
        <row r="384">
          <cell r="B384" t="str">
            <v>172.18.139.15</v>
          </cell>
          <cell r="C384" t="str">
            <v>ping</v>
          </cell>
          <cell r="D384" t="str">
            <v>PH_WINDOWS_PLATINUM_AR</v>
          </cell>
          <cell r="E384">
            <v>1</v>
          </cell>
          <cell r="F384" t="str">
            <v>Network Support VW Argentina Pacheco</v>
          </cell>
        </row>
        <row r="385">
          <cell r="B385" t="str">
            <v>172.18.140.15</v>
          </cell>
          <cell r="C385" t="str">
            <v>ping</v>
          </cell>
          <cell r="D385" t="str">
            <v>PH_WINDOWS_PLATINUM_AR</v>
          </cell>
          <cell r="E385">
            <v>1</v>
          </cell>
          <cell r="F385" t="str">
            <v>Network Support VW Argentina Pacheco</v>
          </cell>
        </row>
        <row r="386">
          <cell r="B386" t="str">
            <v>172.18.141.15</v>
          </cell>
          <cell r="C386" t="str">
            <v>ping</v>
          </cell>
          <cell r="D386" t="str">
            <v>PH_WINDOWS_PLATINUM_AR</v>
          </cell>
          <cell r="E386">
            <v>1</v>
          </cell>
          <cell r="F386" t="str">
            <v>Network Support VW Argentina Pacheco</v>
          </cell>
        </row>
        <row r="387">
          <cell r="B387" t="str">
            <v>172.18.136.15</v>
          </cell>
          <cell r="C387" t="str">
            <v>ping</v>
          </cell>
          <cell r="D387" t="str">
            <v>PH_WINDOWS_PLATINUM_AR</v>
          </cell>
          <cell r="E387">
            <v>1</v>
          </cell>
          <cell r="F387" t="str">
            <v>Network Support VW Argentina Pacheco</v>
          </cell>
        </row>
        <row r="388">
          <cell r="B388" t="str">
            <v>172.18.137.15</v>
          </cell>
          <cell r="C388" t="str">
            <v>ping</v>
          </cell>
          <cell r="D388" t="str">
            <v>PH_WINDOWS_PLATINUM_AR</v>
          </cell>
          <cell r="E388">
            <v>1</v>
          </cell>
          <cell r="F388" t="str">
            <v>Network Support VW Argentina Pacheco</v>
          </cell>
        </row>
        <row r="389">
          <cell r="B389" t="str">
            <v>172.18.154.16</v>
          </cell>
          <cell r="C389" t="str">
            <v>ping</v>
          </cell>
          <cell r="D389" t="str">
            <v>PH_WINDOWS_PLATINUM_AR</v>
          </cell>
          <cell r="E389">
            <v>1</v>
          </cell>
          <cell r="F389" t="str">
            <v>Network Support VW Argentina Pacheco</v>
          </cell>
        </row>
        <row r="390">
          <cell r="B390" t="str">
            <v>172.18.138.15</v>
          </cell>
          <cell r="C390" t="str">
            <v>ping</v>
          </cell>
          <cell r="D390" t="str">
            <v>PH_WINDOWS_PLATINUM_AR</v>
          </cell>
          <cell r="E390">
            <v>1</v>
          </cell>
          <cell r="F390" t="str">
            <v>Network Support VW Argentina Pacheco</v>
          </cell>
        </row>
        <row r="391">
          <cell r="B391" t="str">
            <v>10.133.126.34</v>
          </cell>
          <cell r="C391" t="str">
            <v>0000. OS UNIX Ping</v>
          </cell>
          <cell r="D391" t="str">
            <v>PH_WINDOWS_PLATINUM_AR</v>
          </cell>
          <cell r="E391">
            <v>1</v>
          </cell>
          <cell r="F391" t="str">
            <v>Unix Support VW Argentina</v>
          </cell>
        </row>
        <row r="392">
          <cell r="B392" t="str">
            <v>10.133.126.34</v>
          </cell>
          <cell r="C392" t="str">
            <v>0001. OS UNIX CPU</v>
          </cell>
          <cell r="D392" t="str">
            <v>PH_WINDOWS_PLATINUM_AR</v>
          </cell>
          <cell r="E392">
            <v>2</v>
          </cell>
          <cell r="F392" t="str">
            <v>Unix Support VW Argentina</v>
          </cell>
        </row>
        <row r="393">
          <cell r="B393" t="str">
            <v>10.133.126.34</v>
          </cell>
          <cell r="C393" t="str">
            <v>0002. OS UNIX RAM</v>
          </cell>
          <cell r="D393" t="str">
            <v>PH_WINDOWS_PLATINUM_AR</v>
          </cell>
          <cell r="E393">
            <v>2</v>
          </cell>
          <cell r="F393" t="str">
            <v>Unix Support VW Argentina</v>
          </cell>
        </row>
        <row r="394">
          <cell r="B394" t="str">
            <v>10.133.126.34</v>
          </cell>
          <cell r="C394" t="str">
            <v>0003. OS UNIX Swap</v>
          </cell>
          <cell r="D394" t="str">
            <v>PH_WINDOWS_PLATINUM_AR</v>
          </cell>
          <cell r="E394">
            <v>2</v>
          </cell>
          <cell r="F394" t="str">
            <v>Unix Support VW Argentina</v>
          </cell>
        </row>
        <row r="395">
          <cell r="B395" t="str">
            <v>10.133.126.34</v>
          </cell>
          <cell r="C395" t="str">
            <v>0010. OS UNIX Disk All</v>
          </cell>
          <cell r="D395" t="str">
            <v>PH_WINDOWS_PLATINUM_AR</v>
          </cell>
          <cell r="E395">
            <v>2</v>
          </cell>
          <cell r="F395" t="str">
            <v>Unix Support VW Argentina</v>
          </cell>
        </row>
        <row r="396">
          <cell r="B396">
            <v>10133125194</v>
          </cell>
          <cell r="C396" t="str">
            <v>Ping</v>
          </cell>
          <cell r="D396" t="str">
            <v>PH_WINDOWS_PLATINUM_AR</v>
          </cell>
          <cell r="E396">
            <v>1</v>
          </cell>
          <cell r="F396" t="str">
            <v>Unix Support VW Argentina</v>
          </cell>
        </row>
        <row r="397">
          <cell r="B397" t="str">
            <v>10.133.126.36</v>
          </cell>
          <cell r="C397" t="str">
            <v>0000. OS UNIX Ping</v>
          </cell>
          <cell r="D397" t="str">
            <v>PH_WINDOWS_PLATINUM_AR</v>
          </cell>
          <cell r="E397">
            <v>1</v>
          </cell>
          <cell r="F397" t="str">
            <v>Unix Support VW Argentina</v>
          </cell>
        </row>
        <row r="398">
          <cell r="B398" t="str">
            <v>10.133.126.36</v>
          </cell>
          <cell r="C398" t="str">
            <v>0001. OS UNIX CPU</v>
          </cell>
          <cell r="D398" t="str">
            <v>PH_WINDOWS_PLATINUM_AR</v>
          </cell>
          <cell r="E398">
            <v>2</v>
          </cell>
          <cell r="F398" t="str">
            <v>Unix Support VW Argentina</v>
          </cell>
        </row>
        <row r="399">
          <cell r="B399" t="str">
            <v>10.133.126.36</v>
          </cell>
          <cell r="C399" t="str">
            <v>0002. OS UNIX RAM</v>
          </cell>
          <cell r="D399" t="str">
            <v>PH_WINDOWS_PLATINUM_AR</v>
          </cell>
          <cell r="E399">
            <v>2</v>
          </cell>
          <cell r="F399" t="str">
            <v>Unix Support VW Argentina</v>
          </cell>
        </row>
        <row r="400">
          <cell r="B400" t="str">
            <v>10.133.126.36</v>
          </cell>
          <cell r="C400" t="str">
            <v>0003. OS UNIX Swap</v>
          </cell>
          <cell r="D400" t="str">
            <v>PH_WINDOWS_PLATINUM_AR</v>
          </cell>
          <cell r="E400">
            <v>2</v>
          </cell>
          <cell r="F400" t="str">
            <v>Unix Support VW Argentina</v>
          </cell>
        </row>
        <row r="401">
          <cell r="B401" t="str">
            <v>10.133.126.36</v>
          </cell>
          <cell r="C401" t="str">
            <v>0010. OS UNIX Disk All</v>
          </cell>
          <cell r="D401" t="str">
            <v>PH_WINDOWS_PLATINUM_AR</v>
          </cell>
          <cell r="E401">
            <v>2</v>
          </cell>
          <cell r="F401" t="str">
            <v>Unix Support VW Argentina</v>
          </cell>
        </row>
        <row r="402">
          <cell r="B402">
            <v>10133125195</v>
          </cell>
          <cell r="C402" t="str">
            <v>Ping</v>
          </cell>
          <cell r="D402" t="str">
            <v>PH_WINDOWS_PLATINUM_AR</v>
          </cell>
          <cell r="E402">
            <v>1</v>
          </cell>
          <cell r="F402" t="str">
            <v>Unix Support VW Argentina</v>
          </cell>
        </row>
        <row r="403">
          <cell r="B403" t="str">
            <v>10.133.126.38</v>
          </cell>
          <cell r="C403" t="str">
            <v>0000. OS UNIX Ping</v>
          </cell>
          <cell r="D403" t="str">
            <v>PH_WINDOWS_PLATINUM_AR</v>
          </cell>
          <cell r="E403">
            <v>1</v>
          </cell>
          <cell r="F403" t="str">
            <v>Unix Support VW Argentina</v>
          </cell>
        </row>
        <row r="404">
          <cell r="B404" t="str">
            <v>10.133.126.38</v>
          </cell>
          <cell r="C404" t="str">
            <v>0001. OS UNIX CPU</v>
          </cell>
          <cell r="D404" t="str">
            <v>PH_WINDOWS_PLATINUM_AR</v>
          </cell>
          <cell r="E404">
            <v>2</v>
          </cell>
          <cell r="F404" t="str">
            <v>Unix Support VW Argentina</v>
          </cell>
        </row>
        <row r="405">
          <cell r="B405" t="str">
            <v>10.133.126.38</v>
          </cell>
          <cell r="C405" t="str">
            <v>0002. OS UNIX RAM</v>
          </cell>
          <cell r="D405" t="str">
            <v>PH_WINDOWS_PLATINUM_AR</v>
          </cell>
          <cell r="E405">
            <v>2</v>
          </cell>
          <cell r="F405" t="str">
            <v>Unix Support VW Argentina</v>
          </cell>
        </row>
        <row r="406">
          <cell r="B406" t="str">
            <v>10.133.126.38</v>
          </cell>
          <cell r="C406" t="str">
            <v>0003. OS UNIX Swap</v>
          </cell>
          <cell r="D406" t="str">
            <v>PH_WINDOWS_PLATINUM_AR</v>
          </cell>
          <cell r="E406">
            <v>2</v>
          </cell>
          <cell r="F406" t="str">
            <v>Unix Support VW Argentina</v>
          </cell>
        </row>
        <row r="407">
          <cell r="B407" t="str">
            <v>10.133.126.38</v>
          </cell>
          <cell r="C407" t="str">
            <v>0010. OS UNIX Disk All</v>
          </cell>
          <cell r="D407" t="str">
            <v>PH_WINDOWS_PLATINUM_AR</v>
          </cell>
          <cell r="E407">
            <v>2</v>
          </cell>
          <cell r="F407" t="str">
            <v>Unix Support VW Argentina</v>
          </cell>
        </row>
        <row r="408">
          <cell r="B408">
            <v>10133125196</v>
          </cell>
          <cell r="C408" t="str">
            <v>0010. OS UNIX Disk All</v>
          </cell>
          <cell r="D408" t="str">
            <v>PH_WINDOWS_PLATINUM_AR</v>
          </cell>
          <cell r="E408">
            <v>1</v>
          </cell>
          <cell r="F408" t="str">
            <v>Unix Support VW Argentina</v>
          </cell>
        </row>
        <row r="409">
          <cell r="B409" t="str">
            <v>10.133.126.40</v>
          </cell>
          <cell r="C409" t="str">
            <v>0000. OS UNIX Ping</v>
          </cell>
          <cell r="D409" t="str">
            <v>PH_WINDOWS_PLATINUM_AR</v>
          </cell>
          <cell r="E409">
            <v>1</v>
          </cell>
          <cell r="F409" t="str">
            <v>Unix Support VW Argentina</v>
          </cell>
        </row>
        <row r="410">
          <cell r="B410" t="str">
            <v>10.133.126.40</v>
          </cell>
          <cell r="C410" t="str">
            <v>0001. OS UNIX CPU</v>
          </cell>
          <cell r="D410" t="str">
            <v>PH_WINDOWS_PLATINUM_AR</v>
          </cell>
          <cell r="E410">
            <v>2</v>
          </cell>
          <cell r="F410" t="str">
            <v>Unix Support VW Argentina</v>
          </cell>
        </row>
        <row r="411">
          <cell r="B411" t="str">
            <v>10.133.126.40</v>
          </cell>
          <cell r="C411" t="str">
            <v>0002. OS UNIX RAM</v>
          </cell>
          <cell r="D411" t="str">
            <v>PH_WINDOWS_PLATINUM_AR</v>
          </cell>
          <cell r="E411">
            <v>2</v>
          </cell>
          <cell r="F411" t="str">
            <v>Unix Support VW Argentina</v>
          </cell>
        </row>
        <row r="412">
          <cell r="B412" t="str">
            <v>10.133.126.40</v>
          </cell>
          <cell r="C412" t="str">
            <v>0003. OS UNIX Swap</v>
          </cell>
          <cell r="D412" t="str">
            <v>PH_WINDOWS_PLATINUM_AR</v>
          </cell>
          <cell r="E412">
            <v>2</v>
          </cell>
          <cell r="F412" t="str">
            <v>Unix Support VW Argentina</v>
          </cell>
        </row>
        <row r="413">
          <cell r="B413" t="str">
            <v>10.133.126.40</v>
          </cell>
          <cell r="C413" t="str">
            <v>0010. OS UNIX Disk All</v>
          </cell>
          <cell r="D413" t="str">
            <v>PH_WINDOWS_PLATINUM_AR</v>
          </cell>
          <cell r="E413">
            <v>2</v>
          </cell>
          <cell r="F413" t="str">
            <v>Unix Support VW Argentina</v>
          </cell>
        </row>
        <row r="414">
          <cell r="B414">
            <v>10133125197</v>
          </cell>
          <cell r="C414" t="str">
            <v>Ping</v>
          </cell>
          <cell r="D414" t="str">
            <v>PH_WINDOWS_PLATINUM_AR</v>
          </cell>
          <cell r="E414">
            <v>1</v>
          </cell>
          <cell r="F414" t="str">
            <v>Unix Support VW Argentina</v>
          </cell>
        </row>
        <row r="415">
          <cell r="B415" t="str">
            <v>10.133.126.42</v>
          </cell>
          <cell r="C415" t="str">
            <v>0000. OS UNIX Ping</v>
          </cell>
          <cell r="D415" t="str">
            <v>PH_WINDOWS_PLATINUM_AR</v>
          </cell>
          <cell r="E415">
            <v>1</v>
          </cell>
          <cell r="F415" t="str">
            <v>Unix Support VW Argentina</v>
          </cell>
        </row>
        <row r="416">
          <cell r="B416" t="str">
            <v>10.133.126.42</v>
          </cell>
          <cell r="C416" t="str">
            <v>0001. OS UNIX CPU</v>
          </cell>
          <cell r="D416" t="str">
            <v>PH_WINDOWS_PLATINUM_AR</v>
          </cell>
          <cell r="E416">
            <v>2</v>
          </cell>
          <cell r="F416" t="str">
            <v>Unix Support VW Argentina</v>
          </cell>
        </row>
        <row r="417">
          <cell r="B417" t="str">
            <v>10.133.126.42</v>
          </cell>
          <cell r="C417" t="str">
            <v>0002. OS UNIX RAM</v>
          </cell>
          <cell r="D417" t="str">
            <v>PH_WINDOWS_PLATINUM_AR</v>
          </cell>
          <cell r="E417">
            <v>2</v>
          </cell>
          <cell r="F417" t="str">
            <v>Unix Support VW Argentina</v>
          </cell>
        </row>
        <row r="418">
          <cell r="B418" t="str">
            <v>10.133.126.42</v>
          </cell>
          <cell r="C418" t="str">
            <v>0003. OS UNIX Swap</v>
          </cell>
          <cell r="D418" t="str">
            <v>PH_WINDOWS_PLATINUM_AR</v>
          </cell>
          <cell r="E418">
            <v>2</v>
          </cell>
          <cell r="F418" t="str">
            <v>Unix Support VW Argentina</v>
          </cell>
        </row>
        <row r="419">
          <cell r="B419" t="str">
            <v>10.133.126.42</v>
          </cell>
          <cell r="C419" t="str">
            <v>0010. OS UNIX Disk All</v>
          </cell>
          <cell r="D419" t="str">
            <v>PH_WINDOWS_PLATINUM_AR</v>
          </cell>
          <cell r="E419">
            <v>2</v>
          </cell>
          <cell r="F419" t="str">
            <v>Unix Support VW Argentina</v>
          </cell>
        </row>
        <row r="420">
          <cell r="B420">
            <v>10133125198</v>
          </cell>
          <cell r="C420" t="str">
            <v>Ping</v>
          </cell>
          <cell r="D420" t="str">
            <v>PH_WINDOWS_PLATINUM_AR</v>
          </cell>
          <cell r="E420">
            <v>1</v>
          </cell>
          <cell r="F420" t="str">
            <v>Unix Support VW Argentina</v>
          </cell>
        </row>
        <row r="421">
          <cell r="B421" t="str">
            <v>10.133.126.44</v>
          </cell>
          <cell r="C421" t="str">
            <v>0000. OS UNIX Ping</v>
          </cell>
          <cell r="D421" t="str">
            <v>PH_WINDOWS_PLATINUM_AR</v>
          </cell>
          <cell r="E421">
            <v>1</v>
          </cell>
          <cell r="F421" t="str">
            <v>Unix Support VW Argentina</v>
          </cell>
        </row>
        <row r="422">
          <cell r="B422" t="str">
            <v>10.133.126.44</v>
          </cell>
          <cell r="C422" t="str">
            <v>0001. OS UNIX CPU</v>
          </cell>
          <cell r="D422" t="str">
            <v>PH_WINDOWS_PLATINUM_AR</v>
          </cell>
          <cell r="E422">
            <v>2</v>
          </cell>
          <cell r="F422" t="str">
            <v>Unix Support VW Argentina</v>
          </cell>
        </row>
        <row r="423">
          <cell r="B423" t="str">
            <v>10.133.126.44</v>
          </cell>
          <cell r="C423" t="str">
            <v>0002. OS UNIX RAM</v>
          </cell>
          <cell r="D423" t="str">
            <v>PH_WINDOWS_PLATINUM_AR</v>
          </cell>
          <cell r="E423">
            <v>2</v>
          </cell>
          <cell r="F423" t="str">
            <v>Unix Support VW Argentina</v>
          </cell>
        </row>
        <row r="424">
          <cell r="B424" t="str">
            <v>10.133.126.44</v>
          </cell>
          <cell r="C424" t="str">
            <v>0003. OS UNIX Swap</v>
          </cell>
          <cell r="D424" t="str">
            <v>PH_WINDOWS_PLATINUM_AR</v>
          </cell>
          <cell r="E424">
            <v>2</v>
          </cell>
          <cell r="F424" t="str">
            <v>Unix Support VW Argentina</v>
          </cell>
        </row>
        <row r="425">
          <cell r="B425" t="str">
            <v>10.133.126.44</v>
          </cell>
          <cell r="C425" t="str">
            <v>0010. OS UNIX Disk All</v>
          </cell>
          <cell r="D425" t="str">
            <v>PH_WINDOWS_PLATINUM_AR</v>
          </cell>
          <cell r="E425">
            <v>2</v>
          </cell>
          <cell r="F425" t="str">
            <v>Unix Support VW Argentina</v>
          </cell>
        </row>
        <row r="426">
          <cell r="B426">
            <v>10133125199</v>
          </cell>
          <cell r="C426" t="str">
            <v>Ping</v>
          </cell>
          <cell r="D426" t="str">
            <v>PH_WINDOWS_PLATINUM_AR</v>
          </cell>
          <cell r="E426">
            <v>1</v>
          </cell>
          <cell r="F426" t="str">
            <v>Unix Support VW Argentina</v>
          </cell>
        </row>
        <row r="427">
          <cell r="B427" t="str">
            <v>10.133.126.46</v>
          </cell>
          <cell r="C427" t="str">
            <v>0000. OS UNIX Ping</v>
          </cell>
          <cell r="D427" t="str">
            <v>PH_WINDOWS_PLATINUM_AR</v>
          </cell>
          <cell r="E427">
            <v>1</v>
          </cell>
          <cell r="F427" t="str">
            <v>Unix Support VW Argentina</v>
          </cell>
        </row>
        <row r="428">
          <cell r="B428" t="str">
            <v>10.133.126.46</v>
          </cell>
          <cell r="C428" t="str">
            <v>0001. OS UNIX CPU</v>
          </cell>
          <cell r="D428" t="str">
            <v>PH_WINDOWS_PLATINUM_AR</v>
          </cell>
          <cell r="E428">
            <v>2</v>
          </cell>
          <cell r="F428" t="str">
            <v>Unix Support VW Argentina</v>
          </cell>
        </row>
        <row r="429">
          <cell r="B429" t="str">
            <v>10.133.126.46</v>
          </cell>
          <cell r="C429" t="str">
            <v>0002. OS UNIX RAM</v>
          </cell>
          <cell r="D429" t="str">
            <v>PH_WINDOWS_PLATINUM_AR</v>
          </cell>
          <cell r="E429">
            <v>2</v>
          </cell>
          <cell r="F429" t="str">
            <v>Unix Support VW Argentina</v>
          </cell>
        </row>
        <row r="430">
          <cell r="B430" t="str">
            <v>10.133.126.46</v>
          </cell>
          <cell r="C430" t="str">
            <v>0003. OS UNIX Swap</v>
          </cell>
          <cell r="D430" t="str">
            <v>PH_WINDOWS_PLATINUM_AR</v>
          </cell>
          <cell r="E430">
            <v>2</v>
          </cell>
          <cell r="F430" t="str">
            <v>Unix Support VW Argentina</v>
          </cell>
        </row>
        <row r="431">
          <cell r="B431" t="str">
            <v>10.133.126.46</v>
          </cell>
          <cell r="C431" t="str">
            <v>0010. OS UNIX Disk All</v>
          </cell>
          <cell r="D431" t="str">
            <v>PH_WINDOWS_PLATINUM_AR</v>
          </cell>
          <cell r="E431">
            <v>2</v>
          </cell>
          <cell r="F431" t="str">
            <v>Unix Support VW Argentina</v>
          </cell>
        </row>
        <row r="432">
          <cell r="B432">
            <v>10133125200</v>
          </cell>
          <cell r="C432" t="str">
            <v>Ping</v>
          </cell>
          <cell r="D432" t="str">
            <v>PH_WINDOWS_PLATINUM_AR</v>
          </cell>
          <cell r="E432">
            <v>1</v>
          </cell>
          <cell r="F432" t="str">
            <v>Unix Support VW Argentina</v>
          </cell>
        </row>
        <row r="433">
          <cell r="B433" t="str">
            <v>10.133.126.48</v>
          </cell>
          <cell r="C433" t="str">
            <v>0000. OS UNIX Ping</v>
          </cell>
          <cell r="D433" t="str">
            <v>PH_WINDOWS_PLATINUM_AR</v>
          </cell>
          <cell r="E433">
            <v>1</v>
          </cell>
          <cell r="F433" t="str">
            <v>Unix Support VW Argentina</v>
          </cell>
        </row>
        <row r="434">
          <cell r="B434" t="str">
            <v>10.133.126.48</v>
          </cell>
          <cell r="C434" t="str">
            <v>0001. OS UNIX CPU</v>
          </cell>
          <cell r="D434" t="str">
            <v>PH_WINDOWS_PLATINUM_AR</v>
          </cell>
          <cell r="E434">
            <v>2</v>
          </cell>
          <cell r="F434" t="str">
            <v>Unix Support VW Argentina</v>
          </cell>
        </row>
        <row r="435">
          <cell r="B435" t="str">
            <v>10.133.126.48</v>
          </cell>
          <cell r="C435" t="str">
            <v>0002. OS UNIX RAM</v>
          </cell>
          <cell r="D435" t="str">
            <v>PH_WINDOWS_PLATINUM_AR</v>
          </cell>
          <cell r="E435">
            <v>2</v>
          </cell>
          <cell r="F435" t="str">
            <v>Unix Support VW Argentina</v>
          </cell>
        </row>
        <row r="436">
          <cell r="B436" t="str">
            <v>10.133.126.48</v>
          </cell>
          <cell r="C436" t="str">
            <v>0003. OS UNIX Swap</v>
          </cell>
          <cell r="D436" t="str">
            <v>PH_WINDOWS_PLATINUM_AR</v>
          </cell>
          <cell r="E436">
            <v>2</v>
          </cell>
          <cell r="F436" t="str">
            <v>Unix Support VW Argentina</v>
          </cell>
        </row>
        <row r="437">
          <cell r="B437" t="str">
            <v>10.133.126.48</v>
          </cell>
          <cell r="C437" t="str">
            <v>0010. OS UNIX Disk All</v>
          </cell>
          <cell r="D437" t="str">
            <v>PH_WINDOWS_PLATINUM_AR</v>
          </cell>
          <cell r="E437">
            <v>2</v>
          </cell>
          <cell r="F437" t="str">
            <v>Unix Support VW Argentina</v>
          </cell>
        </row>
        <row r="438">
          <cell r="B438">
            <v>10133125210</v>
          </cell>
          <cell r="C438" t="str">
            <v>Ping</v>
          </cell>
          <cell r="D438" t="str">
            <v>PH_WINDOWS_PLATINUM_AR</v>
          </cell>
          <cell r="E438">
            <v>1</v>
          </cell>
          <cell r="F438" t="str">
            <v>Unix Support VW Argentina</v>
          </cell>
        </row>
        <row r="439">
          <cell r="B439" t="str">
            <v>10.133.126.68</v>
          </cell>
          <cell r="C439" t="str">
            <v>0000. OS UNIX Ping</v>
          </cell>
          <cell r="D439" t="str">
            <v>PH_WINDOWS_PLATINUM_AR</v>
          </cell>
          <cell r="E439">
            <v>1</v>
          </cell>
          <cell r="F439" t="str">
            <v>Unix Support VW Argentina</v>
          </cell>
        </row>
        <row r="440">
          <cell r="B440">
            <v>10133125217</v>
          </cell>
          <cell r="C440" t="str">
            <v>Ping</v>
          </cell>
          <cell r="D440" t="str">
            <v>PH_WINDOWS_PLATINUM_AR</v>
          </cell>
          <cell r="E440">
            <v>1</v>
          </cell>
          <cell r="F440" t="str">
            <v>Unix Support VW Argentina</v>
          </cell>
        </row>
        <row r="441">
          <cell r="B441" t="str">
            <v>10.133.126.69</v>
          </cell>
          <cell r="C441" t="str">
            <v>0000. OS UNIX Ping</v>
          </cell>
          <cell r="D441" t="str">
            <v>PH_WINDOWS_PLATINUM_AR</v>
          </cell>
          <cell r="E441">
            <v>1</v>
          </cell>
          <cell r="F441" t="str">
            <v>Unix Support VW Argentina</v>
          </cell>
        </row>
        <row r="442">
          <cell r="B442" t="str">
            <v>10.133.126.51</v>
          </cell>
          <cell r="C442" t="str">
            <v>0000. OS UNIX Ping</v>
          </cell>
          <cell r="D442" t="str">
            <v>PH_WINDOWS_PLATINUM_AR</v>
          </cell>
          <cell r="E442">
            <v>1</v>
          </cell>
          <cell r="F442" t="str">
            <v>Unix Support VW Argentina</v>
          </cell>
        </row>
        <row r="443">
          <cell r="B443">
            <v>10133125230</v>
          </cell>
          <cell r="C443" t="str">
            <v>Ping</v>
          </cell>
          <cell r="D443" t="str">
            <v>PH_WINDOWS_PLATINUM_AR</v>
          </cell>
          <cell r="E443">
            <v>1</v>
          </cell>
          <cell r="F443" t="str">
            <v>Unix Support VW Argentina</v>
          </cell>
        </row>
        <row r="444">
          <cell r="B444" t="str">
            <v>10.133.126.35</v>
          </cell>
          <cell r="C444" t="str">
            <v>0000. OS UNIX Ping</v>
          </cell>
          <cell r="D444" t="str">
            <v>PH_WINDOWS_PLATINUM_AR</v>
          </cell>
          <cell r="E444">
            <v>1</v>
          </cell>
          <cell r="F444" t="str">
            <v>Unix Support VW Argentina</v>
          </cell>
        </row>
        <row r="445">
          <cell r="B445" t="str">
            <v>10.133.126.35</v>
          </cell>
          <cell r="C445" t="str">
            <v>0001. OS UNIX CPU</v>
          </cell>
          <cell r="D445" t="str">
            <v>PH_WINDOWS_PLATINUM_AR</v>
          </cell>
          <cell r="E445">
            <v>2</v>
          </cell>
          <cell r="F445" t="str">
            <v>Unix Support VW Argentina</v>
          </cell>
        </row>
        <row r="446">
          <cell r="B446" t="str">
            <v>10.133.126.35</v>
          </cell>
          <cell r="C446" t="str">
            <v>0002. OS UNIX RAM</v>
          </cell>
          <cell r="D446" t="str">
            <v>PH_WINDOWS_PLATINUM_AR</v>
          </cell>
          <cell r="E446">
            <v>2</v>
          </cell>
          <cell r="F446" t="str">
            <v>Unix Support VW Argentina</v>
          </cell>
        </row>
        <row r="447">
          <cell r="B447" t="str">
            <v>10.133.126.35</v>
          </cell>
          <cell r="C447" t="str">
            <v>0003. OS UNIX Swap</v>
          </cell>
          <cell r="D447" t="str">
            <v>PH_WINDOWS_PLATINUM_AR</v>
          </cell>
          <cell r="E447">
            <v>2</v>
          </cell>
          <cell r="F447" t="str">
            <v>Unix Support VW Argentina</v>
          </cell>
        </row>
        <row r="448">
          <cell r="B448" t="str">
            <v>10.133.126.35</v>
          </cell>
          <cell r="C448" t="str">
            <v>0010. OS UNIX Disk All</v>
          </cell>
          <cell r="D448" t="str">
            <v>PH_WINDOWS_PLATINUM_AR</v>
          </cell>
          <cell r="E448">
            <v>2</v>
          </cell>
          <cell r="F448" t="str">
            <v>Unix Support VW Argentina</v>
          </cell>
        </row>
        <row r="449">
          <cell r="B449">
            <v>10133125237</v>
          </cell>
          <cell r="C449" t="str">
            <v>Ping</v>
          </cell>
          <cell r="D449" t="str">
            <v>PH_WINDOWS_PLATINUM_AR</v>
          </cell>
          <cell r="E449">
            <v>1</v>
          </cell>
          <cell r="F449" t="str">
            <v>Unix Support VW Argentina</v>
          </cell>
        </row>
        <row r="450">
          <cell r="B450" t="str">
            <v>10.133.126.37</v>
          </cell>
          <cell r="C450" t="str">
            <v>0000. OS UNIX Ping</v>
          </cell>
          <cell r="D450" t="str">
            <v>PH_WINDOWS_PLATINUM_AR</v>
          </cell>
          <cell r="E450">
            <v>1</v>
          </cell>
          <cell r="F450" t="str">
            <v>Unix Support VW Argentina</v>
          </cell>
        </row>
        <row r="451">
          <cell r="B451" t="str">
            <v>10.133.126.37</v>
          </cell>
          <cell r="C451" t="str">
            <v>0001. OS UNIX CPU</v>
          </cell>
          <cell r="D451" t="str">
            <v>PH_WINDOWS_PLATINUM_AR</v>
          </cell>
          <cell r="E451">
            <v>2</v>
          </cell>
          <cell r="F451" t="str">
            <v>Unix Support VW Argentina</v>
          </cell>
        </row>
        <row r="452">
          <cell r="B452" t="str">
            <v>10.133.126.37</v>
          </cell>
          <cell r="C452" t="str">
            <v>0002. OS UNIX RAM</v>
          </cell>
          <cell r="D452" t="str">
            <v>PH_WINDOWS_PLATINUM_AR</v>
          </cell>
          <cell r="E452">
            <v>2</v>
          </cell>
          <cell r="F452" t="str">
            <v>Unix Support VW Argentina</v>
          </cell>
        </row>
        <row r="453">
          <cell r="B453" t="str">
            <v>10.133.126.37</v>
          </cell>
          <cell r="C453" t="str">
            <v>0003. OS UNIX Swap</v>
          </cell>
          <cell r="D453" t="str">
            <v>PH_WINDOWS_PLATINUM_AR</v>
          </cell>
          <cell r="E453">
            <v>2</v>
          </cell>
          <cell r="F453" t="str">
            <v>Unix Support VW Argentina</v>
          </cell>
        </row>
        <row r="454">
          <cell r="B454" t="str">
            <v>10.133.126.37</v>
          </cell>
          <cell r="C454" t="str">
            <v>0010. OS UNIX Disk All</v>
          </cell>
          <cell r="D454" t="str">
            <v>PH_WINDOWS_PLATINUM_AR</v>
          </cell>
          <cell r="E454">
            <v>2</v>
          </cell>
          <cell r="F454" t="str">
            <v>Unix Support VW Argentina</v>
          </cell>
        </row>
        <row r="455">
          <cell r="B455">
            <v>10133125239</v>
          </cell>
          <cell r="C455" t="str">
            <v>Ping</v>
          </cell>
          <cell r="D455" t="str">
            <v>PH_WINDOWS_PLATINUM_AR</v>
          </cell>
          <cell r="E455">
            <v>1</v>
          </cell>
          <cell r="F455" t="str">
            <v>Unix Support VW Argentina</v>
          </cell>
        </row>
        <row r="456">
          <cell r="B456" t="str">
            <v>10.133.126.39</v>
          </cell>
          <cell r="C456" t="str">
            <v>0000. OS UNIX Ping</v>
          </cell>
          <cell r="D456" t="str">
            <v>PH_WINDOWS_PLATINUM_AR</v>
          </cell>
          <cell r="E456">
            <v>1</v>
          </cell>
          <cell r="F456" t="str">
            <v>Unix Support VW Argentina</v>
          </cell>
        </row>
        <row r="457">
          <cell r="B457" t="str">
            <v>10.133.126.39</v>
          </cell>
          <cell r="C457" t="str">
            <v>0001. OS UNIX CPU</v>
          </cell>
          <cell r="D457" t="str">
            <v>PH_WINDOWS_PLATINUM_AR</v>
          </cell>
          <cell r="E457">
            <v>2</v>
          </cell>
          <cell r="F457" t="str">
            <v>Unix Support VW Argentina</v>
          </cell>
        </row>
        <row r="458">
          <cell r="B458" t="str">
            <v>10.133.126.39</v>
          </cell>
          <cell r="C458" t="str">
            <v>0002. OS UNIX RAM</v>
          </cell>
          <cell r="D458" t="str">
            <v>PH_WINDOWS_PLATINUM_AR</v>
          </cell>
          <cell r="E458">
            <v>2</v>
          </cell>
          <cell r="F458" t="str">
            <v>Unix Support VW Argentina</v>
          </cell>
        </row>
        <row r="459">
          <cell r="B459" t="str">
            <v>10.133.126.39</v>
          </cell>
          <cell r="C459" t="str">
            <v>0003. OS UNIX Swap</v>
          </cell>
          <cell r="D459" t="str">
            <v>PH_WINDOWS_PLATINUM_AR</v>
          </cell>
          <cell r="E459">
            <v>2</v>
          </cell>
          <cell r="F459" t="str">
            <v>Unix Support VW Argentina</v>
          </cell>
        </row>
        <row r="460">
          <cell r="B460" t="str">
            <v>10.133.126.39</v>
          </cell>
          <cell r="C460" t="str">
            <v>0010. OS UNIX Disk All</v>
          </cell>
          <cell r="D460" t="str">
            <v>PH_WINDOWS_PLATINUM_AR</v>
          </cell>
          <cell r="E460">
            <v>2</v>
          </cell>
          <cell r="F460" t="str">
            <v>Unix Support VW Argentina</v>
          </cell>
        </row>
        <row r="461">
          <cell r="B461">
            <v>10133125240</v>
          </cell>
          <cell r="C461" t="str">
            <v>Ping</v>
          </cell>
          <cell r="D461" t="str">
            <v>PH_WINDOWS_PLATINUM_AR</v>
          </cell>
          <cell r="E461">
            <v>1</v>
          </cell>
          <cell r="F461" t="str">
            <v>Unix Support VW Argentina</v>
          </cell>
        </row>
        <row r="462">
          <cell r="B462" t="str">
            <v>10.133.126.41</v>
          </cell>
          <cell r="C462" t="str">
            <v>0000. OS UNIX Ping</v>
          </cell>
          <cell r="D462" t="str">
            <v>PH_WINDOWS_PLATINUM_AR</v>
          </cell>
          <cell r="E462">
            <v>1</v>
          </cell>
          <cell r="F462" t="str">
            <v>Unix Support VW Argentina</v>
          </cell>
        </row>
        <row r="463">
          <cell r="B463" t="str">
            <v>10.133.126.41</v>
          </cell>
          <cell r="C463" t="str">
            <v>0001. OS UNIX CPU</v>
          </cell>
          <cell r="D463" t="str">
            <v>PH_WINDOWS_PLATINUM_AR</v>
          </cell>
          <cell r="E463">
            <v>2</v>
          </cell>
          <cell r="F463" t="str">
            <v>Unix Support VW Argentina</v>
          </cell>
        </row>
        <row r="464">
          <cell r="B464" t="str">
            <v>10.133.126.41</v>
          </cell>
          <cell r="C464" t="str">
            <v>0002. OS UNIX RAM</v>
          </cell>
          <cell r="D464" t="str">
            <v>PH_WINDOWS_PLATINUM_AR</v>
          </cell>
          <cell r="E464">
            <v>2</v>
          </cell>
          <cell r="F464" t="str">
            <v>Unix Support VW Argentina</v>
          </cell>
        </row>
        <row r="465">
          <cell r="B465" t="str">
            <v>10.133.126.41</v>
          </cell>
          <cell r="C465" t="str">
            <v>0003. OS UNIX Swap</v>
          </cell>
          <cell r="D465" t="str">
            <v>PH_WINDOWS_PLATINUM_AR</v>
          </cell>
          <cell r="E465">
            <v>2</v>
          </cell>
          <cell r="F465" t="str">
            <v>Unix Support VW Argentina</v>
          </cell>
        </row>
        <row r="466">
          <cell r="B466" t="str">
            <v>10.133.126.41</v>
          </cell>
          <cell r="C466" t="str">
            <v>0010. OS UNIX Disk All</v>
          </cell>
          <cell r="D466" t="str">
            <v>PH_WINDOWS_PLATINUM_AR</v>
          </cell>
          <cell r="E466">
            <v>2</v>
          </cell>
          <cell r="F466" t="str">
            <v>Unix Support VW Argentina</v>
          </cell>
        </row>
        <row r="467">
          <cell r="B467">
            <v>10133125245</v>
          </cell>
          <cell r="C467" t="str">
            <v>Ping</v>
          </cell>
          <cell r="D467" t="str">
            <v>PH_WINDOWS_PLATINUM_AR</v>
          </cell>
          <cell r="E467">
            <v>1</v>
          </cell>
          <cell r="F467" t="str">
            <v>Unix Support VW Argentina</v>
          </cell>
        </row>
        <row r="468">
          <cell r="B468" t="str">
            <v>10.133.126.43</v>
          </cell>
          <cell r="C468" t="str">
            <v>0000. OS UNIX Ping</v>
          </cell>
          <cell r="D468" t="str">
            <v>PH_WINDOWS_PLATINUM_AR</v>
          </cell>
          <cell r="E468">
            <v>1</v>
          </cell>
          <cell r="F468" t="str">
            <v>Unix Support VW Argentina</v>
          </cell>
        </row>
        <row r="469">
          <cell r="B469" t="str">
            <v>10.133.126.43</v>
          </cell>
          <cell r="C469" t="str">
            <v>0001. OS UNIX CPU</v>
          </cell>
          <cell r="D469" t="str">
            <v>PH_WINDOWS_PLATINUM_AR</v>
          </cell>
          <cell r="E469">
            <v>2</v>
          </cell>
          <cell r="F469" t="str">
            <v>Unix Support VW Argentina</v>
          </cell>
        </row>
        <row r="470">
          <cell r="B470" t="str">
            <v>10.133.126.43</v>
          </cell>
          <cell r="C470" t="str">
            <v>0002. OS UNIX RAM</v>
          </cell>
          <cell r="D470" t="str">
            <v>PH_WINDOWS_PLATINUM_AR</v>
          </cell>
          <cell r="E470">
            <v>2</v>
          </cell>
          <cell r="F470" t="str">
            <v>Unix Support VW Argentina</v>
          </cell>
        </row>
        <row r="471">
          <cell r="B471" t="str">
            <v>10.133.126.43</v>
          </cell>
          <cell r="C471" t="str">
            <v>0003. OS UNIX Swap</v>
          </cell>
          <cell r="D471" t="str">
            <v>PH_WINDOWS_PLATINUM_AR</v>
          </cell>
          <cell r="E471">
            <v>2</v>
          </cell>
          <cell r="F471" t="str">
            <v>Unix Support VW Argentina</v>
          </cell>
        </row>
        <row r="472">
          <cell r="B472" t="str">
            <v>10.133.126.43</v>
          </cell>
          <cell r="C472" t="str">
            <v>0010. OS UNIX Disk All</v>
          </cell>
          <cell r="D472" t="str">
            <v>PH_WINDOWS_PLATINUM_AR</v>
          </cell>
          <cell r="E472">
            <v>2</v>
          </cell>
          <cell r="F472" t="str">
            <v>Unix Support VW Argentina</v>
          </cell>
        </row>
        <row r="473">
          <cell r="B473">
            <v>10133125246</v>
          </cell>
          <cell r="C473" t="str">
            <v>Ping</v>
          </cell>
          <cell r="D473" t="str">
            <v>PH_WINDOWS_PLATINUM_AR</v>
          </cell>
          <cell r="E473">
            <v>1</v>
          </cell>
          <cell r="F473" t="str">
            <v>Unix Support VW Argentina</v>
          </cell>
        </row>
        <row r="474">
          <cell r="B474" t="str">
            <v>10.133.126.45</v>
          </cell>
          <cell r="C474" t="str">
            <v>0000. OS UNIX Ping</v>
          </cell>
          <cell r="D474" t="str">
            <v>PH_WINDOWS_PLATINUM_AR</v>
          </cell>
          <cell r="E474">
            <v>1</v>
          </cell>
          <cell r="F474" t="str">
            <v>Unix Support VW Argentina</v>
          </cell>
        </row>
        <row r="475">
          <cell r="B475" t="str">
            <v>10.133.126.45</v>
          </cell>
          <cell r="C475" t="str">
            <v>0001. OS UNIX CPU</v>
          </cell>
          <cell r="D475" t="str">
            <v>PH_WINDOWS_PLATINUM_AR</v>
          </cell>
          <cell r="E475">
            <v>2</v>
          </cell>
          <cell r="F475" t="str">
            <v>Unix Support VW Argentina</v>
          </cell>
        </row>
        <row r="476">
          <cell r="B476" t="str">
            <v>10.133.126.45</v>
          </cell>
          <cell r="C476" t="str">
            <v>0002. OS UNIX RAM</v>
          </cell>
          <cell r="D476" t="str">
            <v>PH_WINDOWS_PLATINUM_AR</v>
          </cell>
          <cell r="E476">
            <v>2</v>
          </cell>
          <cell r="F476" t="str">
            <v>Unix Support VW Argentina</v>
          </cell>
        </row>
        <row r="477">
          <cell r="B477" t="str">
            <v>10.133.126.45</v>
          </cell>
          <cell r="C477" t="str">
            <v>0003. OS UNIX Swap</v>
          </cell>
          <cell r="D477" t="str">
            <v>PH_WINDOWS_PLATINUM_AR</v>
          </cell>
          <cell r="E477">
            <v>2</v>
          </cell>
          <cell r="F477" t="str">
            <v>Unix Support VW Argentina</v>
          </cell>
        </row>
        <row r="478">
          <cell r="B478" t="str">
            <v>10.133.126.45</v>
          </cell>
          <cell r="C478" t="str">
            <v>0010. OS UNIX Disk All</v>
          </cell>
          <cell r="D478" t="str">
            <v>PH_WINDOWS_PLATINUM_AR</v>
          </cell>
          <cell r="E478">
            <v>2</v>
          </cell>
          <cell r="F478" t="str">
            <v>Unix Support VW Argentina</v>
          </cell>
        </row>
        <row r="479">
          <cell r="B479">
            <v>10133125247</v>
          </cell>
          <cell r="C479" t="str">
            <v>Ping</v>
          </cell>
          <cell r="D479" t="str">
            <v>PH_WINDOWS_PLATINUM_AR</v>
          </cell>
          <cell r="E479">
            <v>1</v>
          </cell>
          <cell r="F479" t="str">
            <v>Unix Support VW Argentina</v>
          </cell>
        </row>
        <row r="480">
          <cell r="B480" t="str">
            <v>10.133.126.47</v>
          </cell>
          <cell r="C480" t="str">
            <v>0000. OS UNIX Ping</v>
          </cell>
          <cell r="D480" t="str">
            <v>PH_WINDOWS_PLATINUM_AR</v>
          </cell>
          <cell r="E480">
            <v>1</v>
          </cell>
          <cell r="F480" t="str">
            <v>Unix Support VW Argentina</v>
          </cell>
        </row>
        <row r="481">
          <cell r="B481" t="str">
            <v>10.133.126.47</v>
          </cell>
          <cell r="C481" t="str">
            <v>0001. OS UNIX CPU</v>
          </cell>
          <cell r="D481" t="str">
            <v>PH_WINDOWS_PLATINUM_AR</v>
          </cell>
          <cell r="E481">
            <v>2</v>
          </cell>
          <cell r="F481" t="str">
            <v>Unix Support VW Argentina</v>
          </cell>
        </row>
        <row r="482">
          <cell r="B482" t="str">
            <v>10.133.126.47</v>
          </cell>
          <cell r="C482" t="str">
            <v>0002. OS UNIX RAM</v>
          </cell>
          <cell r="D482" t="str">
            <v>PH_WINDOWS_PLATINUM_AR</v>
          </cell>
          <cell r="E482">
            <v>2</v>
          </cell>
          <cell r="F482" t="str">
            <v>Unix Support VW Argentina</v>
          </cell>
        </row>
        <row r="483">
          <cell r="B483" t="str">
            <v>10.133.126.47</v>
          </cell>
          <cell r="C483" t="str">
            <v>0003. OS UNIX Swap</v>
          </cell>
          <cell r="D483" t="str">
            <v>PH_WINDOWS_PLATINUM_AR</v>
          </cell>
          <cell r="E483">
            <v>2</v>
          </cell>
          <cell r="F483" t="str">
            <v>Unix Support VW Argentina</v>
          </cell>
        </row>
        <row r="484">
          <cell r="B484" t="str">
            <v>10.133.126.47</v>
          </cell>
          <cell r="C484" t="str">
            <v>0010. OS UNIX Disk All</v>
          </cell>
          <cell r="D484" t="str">
            <v>PH_WINDOWS_PLATINUM_AR</v>
          </cell>
          <cell r="E484">
            <v>2</v>
          </cell>
          <cell r="F484" t="str">
            <v>Unix Support VW Argentina</v>
          </cell>
        </row>
        <row r="485">
          <cell r="B485">
            <v>10133125248</v>
          </cell>
          <cell r="C485" t="str">
            <v>Ping</v>
          </cell>
          <cell r="D485" t="str">
            <v>PH_WINDOWS_PLATINUM_AR</v>
          </cell>
          <cell r="E485">
            <v>1</v>
          </cell>
          <cell r="F485" t="str">
            <v>Unix Support VW Argentina</v>
          </cell>
        </row>
        <row r="486">
          <cell r="B486" t="str">
            <v>10.133.126.95</v>
          </cell>
          <cell r="C486" t="str">
            <v>0000. OS UNIX Ping</v>
          </cell>
          <cell r="D486" t="str">
            <v>PH_WINDOWS_PLATINUM_AR</v>
          </cell>
          <cell r="E486">
            <v>1</v>
          </cell>
          <cell r="F486" t="str">
            <v>Unix Support VW Argentina</v>
          </cell>
        </row>
        <row r="487">
          <cell r="B487" t="str">
            <v>10.133.126.95</v>
          </cell>
          <cell r="C487" t="str">
            <v>0001. OS UNIX CPU</v>
          </cell>
          <cell r="D487" t="str">
            <v>PH_WINDOWS_PLATINUM_AR</v>
          </cell>
          <cell r="E487">
            <v>2</v>
          </cell>
          <cell r="F487" t="str">
            <v>Unix Support VW Argentina</v>
          </cell>
        </row>
        <row r="488">
          <cell r="B488" t="str">
            <v>10.133.126.95</v>
          </cell>
          <cell r="C488" t="str">
            <v>0002. OS UNIX RAM</v>
          </cell>
          <cell r="D488" t="str">
            <v>PH_WINDOWS_PLATINUM_AR</v>
          </cell>
          <cell r="E488">
            <v>2</v>
          </cell>
          <cell r="F488" t="str">
            <v>Unix Support VW Argentina</v>
          </cell>
        </row>
        <row r="489">
          <cell r="B489" t="str">
            <v>10.133.126.95</v>
          </cell>
          <cell r="C489" t="str">
            <v>0003. OS UNIX Swap</v>
          </cell>
          <cell r="D489" t="str">
            <v>PH_WINDOWS_PLATINUM_AR</v>
          </cell>
          <cell r="E489">
            <v>2</v>
          </cell>
          <cell r="F489" t="str">
            <v>Unix Support VW Argentina</v>
          </cell>
        </row>
        <row r="490">
          <cell r="B490" t="str">
            <v>10.133.126.95</v>
          </cell>
          <cell r="C490" t="str">
            <v>0010. OS UNIX Disk All</v>
          </cell>
          <cell r="D490" t="str">
            <v>PH_WINDOWS_PLATINUM_AR</v>
          </cell>
          <cell r="E490">
            <v>2</v>
          </cell>
          <cell r="F490" t="str">
            <v>Unix Support VW Argentina</v>
          </cell>
        </row>
        <row r="491">
          <cell r="B491">
            <v>10133125249</v>
          </cell>
          <cell r="C491" t="str">
            <v>Ping</v>
          </cell>
          <cell r="D491" t="str">
            <v>PH_WINDOWS_PLATINUM_AR</v>
          </cell>
          <cell r="E491">
            <v>1</v>
          </cell>
          <cell r="F491" t="str">
            <v>Unix Support VW Argentina</v>
          </cell>
        </row>
        <row r="492">
          <cell r="B492" t="str">
            <v>10.133.126.50</v>
          </cell>
          <cell r="C492" t="str">
            <v>0000. OS UNIX Ping</v>
          </cell>
          <cell r="D492" t="str">
            <v>PH_WINDOWS_PLATINUM_AR</v>
          </cell>
          <cell r="E492">
            <v>1</v>
          </cell>
          <cell r="F492" t="str">
            <v>Unix Support VW Argentina</v>
          </cell>
        </row>
        <row r="493">
          <cell r="B493">
            <v>10133125250</v>
          </cell>
          <cell r="C493" t="str">
            <v>Ping</v>
          </cell>
          <cell r="D493" t="str">
            <v>PH_WINDOWS_PLATINUM_AR</v>
          </cell>
          <cell r="E493">
            <v>1</v>
          </cell>
          <cell r="F493" t="str">
            <v>Unix Support VW Argentina</v>
          </cell>
        </row>
        <row r="494">
          <cell r="B494">
            <v>10133125251</v>
          </cell>
          <cell r="C494" t="str">
            <v>Ping</v>
          </cell>
          <cell r="D494" t="str">
            <v>PH_WINDOWS_PLATINUM_AR</v>
          </cell>
          <cell r="E494">
            <v>1</v>
          </cell>
          <cell r="F494" t="str">
            <v>Unix Support VW Argentina</v>
          </cell>
        </row>
        <row r="495">
          <cell r="B495" t="str">
            <v>172.16.1.240</v>
          </cell>
          <cell r="C495" t="str">
            <v>Ping</v>
          </cell>
          <cell r="D495" t="str">
            <v>PH_WINDOWS_PLATINUM_AR</v>
          </cell>
          <cell r="E495">
            <v>2</v>
          </cell>
          <cell r="F495" t="str">
            <v>Unix Support VW Argentina</v>
          </cell>
        </row>
        <row r="496">
          <cell r="B496" t="str">
            <v>10.133.126.26</v>
          </cell>
          <cell r="C496" t="str">
            <v>Console</v>
          </cell>
          <cell r="D496" t="str">
            <v>PH_WINDOWS_PLATINUM_AR</v>
          </cell>
          <cell r="E496">
            <v>1</v>
          </cell>
          <cell r="F496" t="str">
            <v>Unix Support VW Argentina</v>
          </cell>
        </row>
        <row r="497">
          <cell r="B497" t="str">
            <v>172.16.1.241</v>
          </cell>
          <cell r="C497" t="str">
            <v>Ping</v>
          </cell>
          <cell r="D497" t="str">
            <v>PH_WINDOWS_PLATINUM_AR</v>
          </cell>
          <cell r="E497">
            <v>2</v>
          </cell>
          <cell r="F497" t="str">
            <v>Unix Support VW Argentina</v>
          </cell>
        </row>
        <row r="498">
          <cell r="B498" t="str">
            <v>10.133.126.27</v>
          </cell>
          <cell r="C498" t="str">
            <v>Console</v>
          </cell>
          <cell r="D498" t="str">
            <v>PH_WINDOWS_PLATINUM_AR</v>
          </cell>
          <cell r="E498">
            <v>1</v>
          </cell>
          <cell r="F498" t="str">
            <v>Unix Support VW Argentina</v>
          </cell>
        </row>
        <row r="499">
          <cell r="B499" t="str">
            <v>10.133.126.28</v>
          </cell>
          <cell r="C499" t="str">
            <v>0000. OS UNIX Ping</v>
          </cell>
          <cell r="D499" t="str">
            <v>PH_WINDOWS_PLATINUM_AR</v>
          </cell>
          <cell r="E499">
            <v>1</v>
          </cell>
          <cell r="F499" t="str">
            <v>Unix Support VW Argentina</v>
          </cell>
        </row>
        <row r="500">
          <cell r="B500" t="str">
            <v>10.133.126.29</v>
          </cell>
          <cell r="C500" t="str">
            <v>0000. OS UNIX Ping</v>
          </cell>
          <cell r="D500" t="str">
            <v>PH_WINDOWS_PLATINUM_AR</v>
          </cell>
          <cell r="E500">
            <v>1</v>
          </cell>
          <cell r="F500" t="str">
            <v>Unix Support VW Argentina</v>
          </cell>
        </row>
        <row r="501">
          <cell r="B501" t="str">
            <v>10.133.126.30</v>
          </cell>
          <cell r="C501" t="str">
            <v>0000. OS UNIX Ping</v>
          </cell>
          <cell r="D501" t="str">
            <v>PH_WINDOWS_PLATINUM_AR</v>
          </cell>
          <cell r="E501">
            <v>1</v>
          </cell>
          <cell r="F501" t="str">
            <v>Unix Support VW Argentina</v>
          </cell>
        </row>
        <row r="502">
          <cell r="B502" t="str">
            <v>10.133.126.31</v>
          </cell>
          <cell r="C502" t="str">
            <v>0000. OS UNIX Ping</v>
          </cell>
          <cell r="D502" t="str">
            <v>PH_WINDOWS_PLATINUM_AR</v>
          </cell>
          <cell r="E502">
            <v>1</v>
          </cell>
          <cell r="F502" t="str">
            <v>Unix Support VW Argentina</v>
          </cell>
        </row>
        <row r="503">
          <cell r="B503" t="str">
            <v>localhost</v>
          </cell>
          <cell r="C503" t="str">
            <v>Vencimiento del Certificado</v>
          </cell>
          <cell r="D503" t="str">
            <v>PH_WINDOWS_21D_AR</v>
          </cell>
          <cell r="E503" t="str">
            <v>SR</v>
          </cell>
          <cell r="F503" t="str">
            <v>Data Center Support VW Argentina Pacheco</v>
          </cell>
        </row>
        <row r="504">
          <cell r="B504" t="str">
            <v>localhostlocaldomain</v>
          </cell>
          <cell r="C504" t="str">
            <v>Vencimiento del Certificado</v>
          </cell>
          <cell r="D504" t="str">
            <v>PH_WINDOWS_21D_AR</v>
          </cell>
          <cell r="E504" t="str">
            <v>SR</v>
          </cell>
          <cell r="F504" t="str">
            <v>Data Center Support VW Argentina Pacheco</v>
          </cell>
        </row>
        <row r="505">
          <cell r="B505" t="str">
            <v>10.133.0.80</v>
          </cell>
          <cell r="C505" t="str">
            <v>Ping</v>
          </cell>
          <cell r="D505" t="str">
            <v>PH_WINDOWS_SILVER_AR</v>
          </cell>
          <cell r="E505">
            <v>1</v>
          </cell>
          <cell r="F505" t="str">
            <v>Network Support VW Argentina Pacheco</v>
          </cell>
        </row>
        <row r="506">
          <cell r="B506" t="str">
            <v>172.18.201.1</v>
          </cell>
          <cell r="C506" t="str">
            <v>ping</v>
          </cell>
          <cell r="D506" t="str">
            <v>PH_WINDOWS_PLATINUM_AR</v>
          </cell>
          <cell r="E506">
            <v>2</v>
          </cell>
          <cell r="F506" t="str">
            <v>Network Support VW Argentina Pacheco</v>
          </cell>
        </row>
        <row r="507">
          <cell r="B507" t="str">
            <v>172.16.7.26</v>
          </cell>
          <cell r="C507" t="str">
            <v>ping</v>
          </cell>
          <cell r="D507" t="str">
            <v>PH_WINDOWS_PLATINUM_AR</v>
          </cell>
          <cell r="E507">
            <v>1</v>
          </cell>
          <cell r="F507" t="str">
            <v>Network Support VW Argentina Pacheco</v>
          </cell>
        </row>
        <row r="508">
          <cell r="B508" t="str">
            <v>172.16.7.134</v>
          </cell>
          <cell r="C508" t="str">
            <v>ping</v>
          </cell>
          <cell r="D508" t="str">
            <v>PH_WINDOWS_PLATINUM_AR</v>
          </cell>
          <cell r="E508">
            <v>1</v>
          </cell>
          <cell r="F508" t="str">
            <v>Network Support VW Argentina Pacheco</v>
          </cell>
        </row>
        <row r="509">
          <cell r="B509" t="str">
            <v>172.16.7.130</v>
          </cell>
          <cell r="C509" t="str">
            <v>ping</v>
          </cell>
          <cell r="D509" t="str">
            <v>PH_WINDOWS_PLATINUM_AR</v>
          </cell>
          <cell r="E509">
            <v>1</v>
          </cell>
          <cell r="F509" t="str">
            <v>Network Support VW Argentina Pacheco</v>
          </cell>
        </row>
        <row r="510">
          <cell r="B510" t="str">
            <v>MARIA WEB Service</v>
          </cell>
          <cell r="C510" t="str">
            <v>Vencimiento del Certificado</v>
          </cell>
          <cell r="D510" t="str">
            <v>PH_WINDOWS_21D_AR</v>
          </cell>
          <cell r="E510" t="str">
            <v>SR</v>
          </cell>
          <cell r="F510" t="str">
            <v>Data Center Support VW Argentina Pacheco</v>
          </cell>
        </row>
        <row r="511">
          <cell r="B511" t="str">
            <v>172.19.128.33</v>
          </cell>
          <cell r="C511" t="str">
            <v>Ping</v>
          </cell>
          <cell r="D511" t="str">
            <v>PH_WINDOWS_PLATINUM_AR</v>
          </cell>
          <cell r="E511">
            <v>1</v>
          </cell>
          <cell r="F511" t="str">
            <v>Network Support VW Argentina Pacheco</v>
          </cell>
        </row>
        <row r="512">
          <cell r="B512" t="str">
            <v>172.19.129.16</v>
          </cell>
          <cell r="C512" t="str">
            <v>Ping</v>
          </cell>
          <cell r="D512" t="str">
            <v>PH_WINDOWS_PLATINUM_AR</v>
          </cell>
          <cell r="E512">
            <v>1</v>
          </cell>
          <cell r="F512" t="str">
            <v>Network Support VW Argentina Pacheco</v>
          </cell>
        </row>
        <row r="513">
          <cell r="B513" t="str">
            <v>172.16.9.49</v>
          </cell>
          <cell r="C513" t="str">
            <v>ping</v>
          </cell>
          <cell r="D513" t="str">
            <v>PH_WINDOWS_PLATINUM_AR</v>
          </cell>
          <cell r="E513">
            <v>3</v>
          </cell>
          <cell r="F513" t="str">
            <v>Network Support VW Argentina Pacheco</v>
          </cell>
        </row>
        <row r="514">
          <cell r="B514" t="str">
            <v>172.16.9.244</v>
          </cell>
          <cell r="C514" t="str">
            <v>ping</v>
          </cell>
          <cell r="D514" t="str">
            <v>PH_WINDOWS_PLATINUM_AR</v>
          </cell>
          <cell r="E514">
            <v>3</v>
          </cell>
          <cell r="F514" t="str">
            <v>Network Support VW Argentina Pacheco</v>
          </cell>
        </row>
        <row r="515">
          <cell r="B515" t="str">
            <v>172.16.9.240</v>
          </cell>
          <cell r="C515" t="str">
            <v>ping</v>
          </cell>
          <cell r="D515" t="str">
            <v>PH_WINDOWS_PLATINUM_AR</v>
          </cell>
          <cell r="E515">
            <v>3</v>
          </cell>
          <cell r="F515" t="str">
            <v>Network Support VW Argentina Pacheco</v>
          </cell>
        </row>
        <row r="516">
          <cell r="B516" t="str">
            <v>172.16.9.241</v>
          </cell>
          <cell r="C516" t="str">
            <v>ping</v>
          </cell>
          <cell r="D516" t="str">
            <v>PH_WINDOWS_PLATINUM_AR</v>
          </cell>
          <cell r="E516">
            <v>3</v>
          </cell>
          <cell r="F516" t="str">
            <v>Network Support VW Argentina Pacheco</v>
          </cell>
        </row>
        <row r="517">
          <cell r="B517" t="str">
            <v>172.16.9.242</v>
          </cell>
          <cell r="C517" t="str">
            <v>ping</v>
          </cell>
          <cell r="D517" t="str">
            <v>PH_WINDOWS_PLATINUM_AR</v>
          </cell>
          <cell r="E517">
            <v>3</v>
          </cell>
          <cell r="F517" t="str">
            <v>Network Support VW Argentina Pacheco</v>
          </cell>
        </row>
        <row r="518">
          <cell r="B518" t="str">
            <v>172.16.9.243</v>
          </cell>
          <cell r="C518" t="str">
            <v>ping</v>
          </cell>
          <cell r="D518" t="str">
            <v>PH_WINDOWS_PLATINUM_AR</v>
          </cell>
          <cell r="E518">
            <v>3</v>
          </cell>
          <cell r="F518" t="str">
            <v>Network Support VW Argentina Pacheco</v>
          </cell>
        </row>
        <row r="519">
          <cell r="B519" t="str">
            <v>10.133.54.185</v>
          </cell>
          <cell r="C519" t="str">
            <v>Check_port 80</v>
          </cell>
          <cell r="D519" t="str">
            <v>PH_WINDOWS_PLATINUM_AR</v>
          </cell>
          <cell r="E519">
            <v>4</v>
          </cell>
          <cell r="F519" t="str">
            <v>Middleware Support VW Argentina</v>
          </cell>
        </row>
        <row r="520">
          <cell r="B520" t="str">
            <v>10.133.54.185</v>
          </cell>
          <cell r="C520" t="str">
            <v>So Backup</v>
          </cell>
          <cell r="D520" t="str">
            <v>PH_WINDOWS_PLATINUM_AR</v>
          </cell>
          <cell r="E520">
            <v>3</v>
          </cell>
          <cell r="F520" t="str">
            <v>Unix Support VW Argentina</v>
          </cell>
        </row>
        <row r="521">
          <cell r="B521" t="str">
            <v>10.133.54.185</v>
          </cell>
          <cell r="C521" t="str">
            <v>So CPU</v>
          </cell>
          <cell r="D521" t="str">
            <v>PH_WINDOWS_PLATINUM_AR</v>
          </cell>
          <cell r="E521">
            <v>3</v>
          </cell>
          <cell r="F521" t="str">
            <v>Unix Support VW Argentina</v>
          </cell>
        </row>
        <row r="522">
          <cell r="B522" t="str">
            <v>10.133.54.185</v>
          </cell>
          <cell r="C522" t="str">
            <v>So Disk</v>
          </cell>
          <cell r="D522" t="str">
            <v>PH_WINDOWS_PLATINUM_AR</v>
          </cell>
          <cell r="E522">
            <v>3</v>
          </cell>
          <cell r="F522" t="str">
            <v>Unix Support VW Argentina</v>
          </cell>
        </row>
        <row r="523">
          <cell r="B523" t="str">
            <v>10.133.54.185</v>
          </cell>
          <cell r="C523" t="str">
            <v>Ping</v>
          </cell>
          <cell r="D523" t="str">
            <v>PH_WINDOWS_PLATINUM_AR</v>
          </cell>
          <cell r="E523">
            <v>3</v>
          </cell>
          <cell r="F523" t="str">
            <v>Unix Support VW Argentina</v>
          </cell>
        </row>
        <row r="524">
          <cell r="B524" t="str">
            <v>10.133.54.185</v>
          </cell>
          <cell r="C524" t="str">
            <v>So RAM</v>
          </cell>
          <cell r="D524" t="str">
            <v>PH_WINDOWS_PLATINUM_AR</v>
          </cell>
          <cell r="E524">
            <v>3</v>
          </cell>
          <cell r="F524" t="str">
            <v>Unix Support VW Argentina</v>
          </cell>
        </row>
        <row r="525">
          <cell r="B525" t="str">
            <v>10.133.54.185</v>
          </cell>
          <cell r="C525" t="str">
            <v>So Swap</v>
          </cell>
          <cell r="D525" t="str">
            <v>PH_WINDOWS_PLATINUM_AR</v>
          </cell>
          <cell r="E525">
            <v>3</v>
          </cell>
          <cell r="F525" t="str">
            <v>Unix Support VW Argentina</v>
          </cell>
        </row>
        <row r="526">
          <cell r="B526" t="str">
            <v>10.133.54.185</v>
          </cell>
          <cell r="C526" t="str">
            <v>Filesystem /usr/local</v>
          </cell>
          <cell r="D526" t="str">
            <v>PH_WINDOWS_PLATINUM_AR</v>
          </cell>
          <cell r="E526">
            <v>4</v>
          </cell>
          <cell r="F526" t="str">
            <v>Unix Support VW Argentina</v>
          </cell>
        </row>
        <row r="527">
          <cell r="B527" t="str">
            <v>10.133.54.185</v>
          </cell>
          <cell r="C527" t="str">
            <v>ping</v>
          </cell>
          <cell r="D527" t="str">
            <v>PH_WINDOWS_PLATINUM_AR</v>
          </cell>
          <cell r="E527">
            <v>3</v>
          </cell>
          <cell r="F527" t="str">
            <v>Unix Support VW Argentina</v>
          </cell>
        </row>
        <row r="528">
          <cell r="B528" t="str">
            <v>10.133.54.185</v>
          </cell>
          <cell r="C528" t="str">
            <v>CPU</v>
          </cell>
          <cell r="D528" t="str">
            <v>PH_WINDOWS_PLATINUM_AR</v>
          </cell>
          <cell r="E528">
            <v>3</v>
          </cell>
          <cell r="F528" t="str">
            <v>Unix Support VW Argentina</v>
          </cell>
        </row>
        <row r="529">
          <cell r="B529" t="str">
            <v>10.133.54.185</v>
          </cell>
          <cell r="C529" t="str">
            <v>RAM</v>
          </cell>
          <cell r="D529" t="str">
            <v>PH_WINDOWS_PLATINUM_AR</v>
          </cell>
          <cell r="E529">
            <v>3</v>
          </cell>
          <cell r="F529" t="str">
            <v>Unix Support VW Argentina</v>
          </cell>
        </row>
        <row r="530">
          <cell r="B530" t="str">
            <v>10.133.54.185</v>
          </cell>
          <cell r="C530" t="str">
            <v>swap</v>
          </cell>
          <cell r="D530" t="str">
            <v>PH_WINDOWS_PLATINUM_AR</v>
          </cell>
          <cell r="E530">
            <v>3</v>
          </cell>
          <cell r="F530" t="str">
            <v>Unix Support VW Argentina</v>
          </cell>
        </row>
        <row r="531">
          <cell r="B531" t="str">
            <v>10.133.54.185</v>
          </cell>
          <cell r="C531" t="str">
            <v>ver observaciones</v>
          </cell>
          <cell r="D531" t="str">
            <v>PH_WINDOWS_PLATINUM_AR</v>
          </cell>
          <cell r="E531">
            <v>3</v>
          </cell>
          <cell r="F531" t="str">
            <v>Unix Support VW Argentina</v>
          </cell>
        </row>
        <row r="532">
          <cell r="B532" t="str">
            <v>10.133.54.185</v>
          </cell>
          <cell r="C532" t="str">
            <v>0010. OS UNIX Filesystem /</v>
          </cell>
          <cell r="D532" t="str">
            <v>PH_WINDOWS_PLATINUM_AR</v>
          </cell>
          <cell r="E532">
            <v>3</v>
          </cell>
          <cell r="F532" t="str">
            <v>Unix Support VW Argentina</v>
          </cell>
        </row>
        <row r="533">
          <cell r="B533" t="str">
            <v>10.133.54.185</v>
          </cell>
          <cell r="C533" t="str">
            <v>0011. OS UNIX Filesystem /boot</v>
          </cell>
          <cell r="D533" t="str">
            <v>PH_WINDOWS_PLATINUM_AR</v>
          </cell>
          <cell r="E533">
            <v>3</v>
          </cell>
          <cell r="F533" t="str">
            <v>Unix Support VW Argentina</v>
          </cell>
        </row>
        <row r="534">
          <cell r="B534" t="str">
            <v>10.133.54.185</v>
          </cell>
          <cell r="C534" t="str">
            <v>0012. OS UNIX Filesystem /home</v>
          </cell>
          <cell r="D534" t="str">
            <v>PH_WINDOWS_PLATINUM_AR</v>
          </cell>
          <cell r="E534">
            <v>3</v>
          </cell>
          <cell r="F534" t="str">
            <v>Unix Support VW Argentina</v>
          </cell>
        </row>
        <row r="535">
          <cell r="B535" t="str">
            <v>10.133.54.185</v>
          </cell>
          <cell r="C535" t="str">
            <v>0013. OS UNIX Filesystem /opt</v>
          </cell>
          <cell r="D535" t="str">
            <v>PH_WINDOWS_PLATINUM_AR</v>
          </cell>
          <cell r="E535">
            <v>3</v>
          </cell>
          <cell r="F535" t="str">
            <v>Unix Support VW Argentina</v>
          </cell>
        </row>
        <row r="536">
          <cell r="B536" t="str">
            <v>10.133.54.185</v>
          </cell>
          <cell r="C536" t="str">
            <v>0015. OS UNIX Filesystem /tmp</v>
          </cell>
          <cell r="D536" t="str">
            <v>PH_WINDOWS_PLATINUM_AR</v>
          </cell>
          <cell r="E536">
            <v>3</v>
          </cell>
          <cell r="F536" t="str">
            <v>Unix Support VW Argentina</v>
          </cell>
        </row>
        <row r="537">
          <cell r="B537" t="str">
            <v>10.133.54.185</v>
          </cell>
          <cell r="C537" t="str">
            <v>0016. OS UNIX Filesystem /tsmlogs</v>
          </cell>
          <cell r="D537" t="str">
            <v>PH_WINDOWS_PLATINUM_AR</v>
          </cell>
          <cell r="E537">
            <v>3</v>
          </cell>
          <cell r="F537" t="str">
            <v>Unix Support VW Argentina</v>
          </cell>
        </row>
        <row r="538">
          <cell r="B538" t="str">
            <v>10.133.54.185</v>
          </cell>
          <cell r="C538" t="str">
            <v>0017. OS UNIX Filesystem /usr</v>
          </cell>
          <cell r="D538" t="str">
            <v>PH_WINDOWS_PLATINUM_AR</v>
          </cell>
          <cell r="E538">
            <v>3</v>
          </cell>
          <cell r="F538" t="str">
            <v>Unix Support VW Argentina</v>
          </cell>
        </row>
        <row r="539">
          <cell r="B539" t="str">
            <v>10.133.54.185</v>
          </cell>
          <cell r="C539" t="str">
            <v>0018. OS UNIX Filesystem /var</v>
          </cell>
          <cell r="D539" t="str">
            <v>PH_WINDOWS_PLATINUM_AR</v>
          </cell>
          <cell r="E539">
            <v>3</v>
          </cell>
          <cell r="F539" t="str">
            <v>Unix Support VW Argentina</v>
          </cell>
        </row>
        <row r="540">
          <cell r="B540" t="str">
            <v>10.133.54.185</v>
          </cell>
          <cell r="C540" t="str">
            <v>0019. OS UNIX Filesystem /var/log</v>
          </cell>
          <cell r="D540" t="str">
            <v>PH_WINDOWS_PLATINUM_AR</v>
          </cell>
          <cell r="E540">
            <v>3</v>
          </cell>
          <cell r="F540" t="str">
            <v>Unix Support VW Argentina</v>
          </cell>
        </row>
        <row r="541">
          <cell r="B541" t="str">
            <v>10.133.54.185</v>
          </cell>
          <cell r="C541" t="str">
            <v>0020. OS UNIX Filesystem /var/tmp</v>
          </cell>
          <cell r="D541" t="str">
            <v>PH_WINDOWS_PLATINUM_AR</v>
          </cell>
          <cell r="E541">
            <v>3</v>
          </cell>
          <cell r="F541" t="str">
            <v>Unix Support VW Argentina</v>
          </cell>
        </row>
        <row r="542">
          <cell r="B542" t="str">
            <v>10.133.54.185</v>
          </cell>
          <cell r="C542" t="str">
            <v>0021. OS UNIX Filesystem /appl</v>
          </cell>
          <cell r="D542" t="str">
            <v>PH_WINDOWS_PLATINUM_AR</v>
          </cell>
          <cell r="E542">
            <v>3</v>
          </cell>
          <cell r="F542" t="str">
            <v>Unix Support VW Argentina</v>
          </cell>
        </row>
        <row r="543">
          <cell r="B543" t="str">
            <v>10.133.54.185</v>
          </cell>
          <cell r="C543" t="str">
            <v>0022. OS UNIX Filesystem /usr/local</v>
          </cell>
          <cell r="D543" t="str">
            <v>PH_WINDOWS_PLATINUM_AR</v>
          </cell>
          <cell r="E543">
            <v>3</v>
          </cell>
          <cell r="F543" t="str">
            <v>Unix Support VW Argentina</v>
          </cell>
        </row>
        <row r="544">
          <cell r="B544" t="str">
            <v>172.19.7.2</v>
          </cell>
          <cell r="C544" t="str">
            <v>Ping</v>
          </cell>
          <cell r="D544" t="str">
            <v>PH_WINDOWS_PLATINUM_AR</v>
          </cell>
          <cell r="E544">
            <v>1</v>
          </cell>
          <cell r="F544" t="str">
            <v>Network Support VW Argentina Pacheco</v>
          </cell>
        </row>
        <row r="545">
          <cell r="B545" t="str">
            <v>NADIN-NADCON 1</v>
          </cell>
          <cell r="C545" t="str">
            <v>Vencimiento del Certificado</v>
          </cell>
          <cell r="D545" t="str">
            <v>PH_WINDOWS_21D_AR</v>
          </cell>
          <cell r="E545" t="str">
            <v>SR</v>
          </cell>
          <cell r="F545" t="str">
            <v>Data Center Support VW Argentina Pacheco</v>
          </cell>
        </row>
        <row r="546">
          <cell r="B546" t="str">
            <v>10.133.55.10</v>
          </cell>
          <cell r="C546" t="str">
            <v>NAGVIS</v>
          </cell>
          <cell r="D546" t="str">
            <v>PH_WINDOWS_PLATINUM_AR</v>
          </cell>
          <cell r="E546">
            <v>3</v>
          </cell>
          <cell r="F546" t="str">
            <v>Facility Management Support VW Argentina Pacheco</v>
          </cell>
        </row>
        <row r="547">
          <cell r="B547" t="str">
            <v>10.133.55.10</v>
          </cell>
          <cell r="C547" t="str">
            <v>0010. OS UNIX Filesystem /</v>
          </cell>
          <cell r="D547" t="str">
            <v>PH_WINDOWS_PLATINUM_AR</v>
          </cell>
          <cell r="E547">
            <v>4</v>
          </cell>
          <cell r="F547" t="str">
            <v>Unix Support VW Argentina</v>
          </cell>
        </row>
        <row r="548">
          <cell r="B548" t="str">
            <v>10.133.55.10</v>
          </cell>
          <cell r="C548" t="str">
            <v>0011. OS UNIX Filesystem /boot</v>
          </cell>
          <cell r="D548" t="str">
            <v>PH_WINDOWS_PLATINUM_AR</v>
          </cell>
          <cell r="E548">
            <v>4</v>
          </cell>
          <cell r="F548" t="str">
            <v>Unix Support VW Argentina</v>
          </cell>
        </row>
        <row r="549">
          <cell r="B549" t="str">
            <v>10.133.55.10</v>
          </cell>
          <cell r="C549" t="str">
            <v>0012. OS UNIX Filesystem /home</v>
          </cell>
          <cell r="D549" t="str">
            <v>PH_WINDOWS_PLATINUM_AR</v>
          </cell>
          <cell r="E549">
            <v>4</v>
          </cell>
          <cell r="F549" t="str">
            <v>Unix Support VW Argentina</v>
          </cell>
        </row>
        <row r="550">
          <cell r="B550" t="str">
            <v>10.133.55.10</v>
          </cell>
          <cell r="C550" t="str">
            <v>0013. OS UNIX Filesystem /opt</v>
          </cell>
          <cell r="D550" t="str">
            <v>PH_WINDOWS_PLATINUM_AR</v>
          </cell>
          <cell r="E550">
            <v>4</v>
          </cell>
          <cell r="F550" t="str">
            <v>Unix Support VW Argentina</v>
          </cell>
        </row>
        <row r="551">
          <cell r="B551" t="str">
            <v>10.133.55.10</v>
          </cell>
          <cell r="C551" t="str">
            <v>0015. OS UNIX Filesystem /tmp</v>
          </cell>
          <cell r="D551" t="str">
            <v>PH_WINDOWS_PLATINUM_AR</v>
          </cell>
          <cell r="E551">
            <v>4</v>
          </cell>
          <cell r="F551" t="str">
            <v>Unix Support VW Argentina</v>
          </cell>
        </row>
        <row r="552">
          <cell r="B552" t="str">
            <v>10.133.55.10</v>
          </cell>
          <cell r="C552" t="str">
            <v>0017. OS UNIX Filesystem /usr</v>
          </cell>
          <cell r="D552" t="str">
            <v>PH_WINDOWS_PLATINUM_AR</v>
          </cell>
          <cell r="E552">
            <v>4</v>
          </cell>
          <cell r="F552" t="str">
            <v>Unix Support VW Argentina</v>
          </cell>
        </row>
        <row r="553">
          <cell r="B553" t="str">
            <v>10.133.55.10</v>
          </cell>
          <cell r="C553" t="str">
            <v>0018. OS UNIX Filesystem /var</v>
          </cell>
          <cell r="D553" t="str">
            <v>PH_WINDOWS_PLATINUM_AR</v>
          </cell>
          <cell r="E553">
            <v>4</v>
          </cell>
          <cell r="F553" t="str">
            <v>Unix Support VW Argentina</v>
          </cell>
        </row>
        <row r="554">
          <cell r="B554" t="str">
            <v>10.133.55.10</v>
          </cell>
          <cell r="C554" t="str">
            <v>0019. OS UNIX Filesystem /var/log</v>
          </cell>
          <cell r="D554" t="str">
            <v>PH_WINDOWS_PLATINUM_AR</v>
          </cell>
          <cell r="E554">
            <v>4</v>
          </cell>
          <cell r="F554" t="str">
            <v>Unix Support VW Argentina</v>
          </cell>
        </row>
        <row r="555">
          <cell r="B555" t="str">
            <v>10.133.55.10</v>
          </cell>
          <cell r="C555" t="str">
            <v>0020. OS UNIX Filesystem /var/tmp</v>
          </cell>
          <cell r="D555" t="str">
            <v>PH_WINDOWS_PLATINUM_AR</v>
          </cell>
          <cell r="E555">
            <v>4</v>
          </cell>
          <cell r="F555" t="str">
            <v>Unix Support VW Argentina</v>
          </cell>
        </row>
        <row r="556">
          <cell r="B556" t="str">
            <v>10.133.55.10</v>
          </cell>
          <cell r="C556" t="str">
            <v>0021. OS UNIX Filesystem /nagios_archive</v>
          </cell>
          <cell r="D556" t="str">
            <v>PH_WINDOWS_PLATINUM_AR</v>
          </cell>
          <cell r="E556">
            <v>4</v>
          </cell>
          <cell r="F556" t="str">
            <v>Unix Support VW Argentina</v>
          </cell>
        </row>
        <row r="557">
          <cell r="B557" t="str">
            <v>10.133.55.10</v>
          </cell>
          <cell r="C557" t="str">
            <v>0022. OS UNIX Filesystem /var/spool</v>
          </cell>
          <cell r="D557" t="str">
            <v>PH_WINDOWS_PLATINUM_AR</v>
          </cell>
          <cell r="E557">
            <v>4</v>
          </cell>
          <cell r="F557" t="str">
            <v>Unix Support VW Argentina</v>
          </cell>
        </row>
        <row r="558">
          <cell r="B558" t="str">
            <v>10.133.55.10</v>
          </cell>
          <cell r="C558" t="str">
            <v>0023. OS UNIX Filesystem /usr/local/pnp4nagios/var/perfdata</v>
          </cell>
          <cell r="D558" t="str">
            <v>PH_WINDOWS_PLATINUM_AR</v>
          </cell>
          <cell r="E558">
            <v>4</v>
          </cell>
          <cell r="F558" t="str">
            <v>Unix Support VW Argentina</v>
          </cell>
        </row>
        <row r="559">
          <cell r="B559" t="str">
            <v>10.133.55.10</v>
          </cell>
          <cell r="C559" t="str">
            <v>0024. OS UNIX Filesystem /usr/local/nagios</v>
          </cell>
          <cell r="D559" t="str">
            <v>PH_WINDOWS_PLATINUM_AR</v>
          </cell>
          <cell r="E559">
            <v>4</v>
          </cell>
          <cell r="F559" t="str">
            <v>Unix Support VW Argentina</v>
          </cell>
        </row>
        <row r="560">
          <cell r="B560" t="str">
            <v>10.133.55.10</v>
          </cell>
          <cell r="C560" t="str">
            <v>0025. OS UNIX Filesystem /usr/local/nagios/perfdata</v>
          </cell>
          <cell r="D560" t="str">
            <v>PH_WINDOWS_PLATINUM_AR</v>
          </cell>
          <cell r="E560">
            <v>4</v>
          </cell>
          <cell r="F560" t="str">
            <v>Unix Support VW Argentina</v>
          </cell>
        </row>
        <row r="561">
          <cell r="B561" t="str">
            <v>10.133.55.10</v>
          </cell>
          <cell r="C561" t="str">
            <v>Filesystem /bk_solinux</v>
          </cell>
          <cell r="D561" t="str">
            <v>PH_WINDOWS_PLATINUM_AR</v>
          </cell>
          <cell r="E561">
            <v>4</v>
          </cell>
          <cell r="F561" t="str">
            <v>Unix Support VW Argentina</v>
          </cell>
        </row>
        <row r="562">
          <cell r="B562" t="str">
            <v>10.133.55.10</v>
          </cell>
          <cell r="C562" t="str">
            <v>Filesystem /lvrepo</v>
          </cell>
          <cell r="D562" t="str">
            <v>PH_WINDOWS_PLATINUM_AR</v>
          </cell>
          <cell r="E562">
            <v>4</v>
          </cell>
          <cell r="F562" t="str">
            <v>Unix Support VW Argentina</v>
          </cell>
        </row>
        <row r="563">
          <cell r="B563" t="str">
            <v>10.133.55.10</v>
          </cell>
          <cell r="C563" t="str">
            <v>Filesystem /nagios_archive</v>
          </cell>
          <cell r="D563" t="str">
            <v>PH_WINDOWS_PLATINUM_AR</v>
          </cell>
          <cell r="E563">
            <v>4</v>
          </cell>
          <cell r="F563" t="str">
            <v>Unix Support VW Argentina</v>
          </cell>
        </row>
        <row r="564">
          <cell r="B564" t="str">
            <v>10.133.55.10</v>
          </cell>
          <cell r="C564" t="str">
            <v>So CPU</v>
          </cell>
          <cell r="D564" t="str">
            <v>PH_WINDOWS_PLATINUM_AR</v>
          </cell>
          <cell r="E564">
            <v>3</v>
          </cell>
          <cell r="F564" t="str">
            <v>Unix Support VW Argentina</v>
          </cell>
        </row>
        <row r="565">
          <cell r="B565" t="str">
            <v>10.133.55.10</v>
          </cell>
          <cell r="C565" t="str">
            <v>So Disk</v>
          </cell>
          <cell r="D565" t="str">
            <v>PH_WINDOWS_PLATINUM_AR</v>
          </cell>
          <cell r="E565">
            <v>3</v>
          </cell>
          <cell r="F565" t="str">
            <v>Unix Support VW Argentina</v>
          </cell>
        </row>
        <row r="566">
          <cell r="B566" t="str">
            <v>10.133.55.10</v>
          </cell>
          <cell r="C566" t="str">
            <v>Ping</v>
          </cell>
          <cell r="D566" t="str">
            <v>PH_WINDOWS_PLATINUM_AR</v>
          </cell>
          <cell r="E566">
            <v>3</v>
          </cell>
          <cell r="F566" t="str">
            <v>Unix Support VW Argentina</v>
          </cell>
        </row>
        <row r="567">
          <cell r="B567" t="str">
            <v>10.133.55.10</v>
          </cell>
          <cell r="C567" t="str">
            <v>So RAM</v>
          </cell>
          <cell r="D567" t="str">
            <v>PH_WINDOWS_PLATINUM_AR</v>
          </cell>
          <cell r="E567">
            <v>3</v>
          </cell>
          <cell r="F567" t="str">
            <v>Unix Support VW Argentina</v>
          </cell>
        </row>
        <row r="568">
          <cell r="B568" t="str">
            <v>10.133.55.10</v>
          </cell>
          <cell r="C568" t="str">
            <v>So Swap</v>
          </cell>
          <cell r="D568" t="str">
            <v>PH_WINDOWS_PLATINUM_AR</v>
          </cell>
          <cell r="E568">
            <v>3</v>
          </cell>
          <cell r="F568" t="str">
            <v>Unix Support VW Argentina</v>
          </cell>
        </row>
        <row r="569">
          <cell r="B569" t="str">
            <v>192.168.8.13</v>
          </cell>
          <cell r="C569" t="str">
            <v>MultiPing</v>
          </cell>
          <cell r="D569" t="str">
            <v>PH_WINDOWS_PLATINUM_AR</v>
          </cell>
          <cell r="E569">
            <v>2</v>
          </cell>
          <cell r="F569" t="str">
            <v>Network Support VW Argentina Pacheco</v>
          </cell>
        </row>
        <row r="570">
          <cell r="B570" t="str">
            <v>Nortel Networks</v>
          </cell>
          <cell r="C570" t="str">
            <v>Vencimiento del Certificado</v>
          </cell>
          <cell r="D570" t="str">
            <v>PH_WINDOWS_21D_AR</v>
          </cell>
          <cell r="E570" t="str">
            <v>SR</v>
          </cell>
          <cell r="F570" t="str">
            <v>Data Center Support VW Argentina Pacheco</v>
          </cell>
        </row>
        <row r="571">
          <cell r="B571" t="str">
            <v>172.20.7.6</v>
          </cell>
          <cell r="C571" t="str">
            <v>Ping</v>
          </cell>
          <cell r="D571" t="str">
            <v>PH_WINDOWS_PLATINUM_AR</v>
          </cell>
          <cell r="E571">
            <v>1</v>
          </cell>
          <cell r="F571" t="str">
            <v>Network Support VW Argentina Pacheco</v>
          </cell>
        </row>
        <row r="572">
          <cell r="B572" t="str">
            <v>172.20.7.10</v>
          </cell>
          <cell r="C572" t="str">
            <v>Ping</v>
          </cell>
          <cell r="D572" t="str">
            <v>PH_WINDOWS_PLATINUM_AR</v>
          </cell>
          <cell r="E572">
            <v>1</v>
          </cell>
          <cell r="F572" t="str">
            <v>Network Support VW Argentina Pacheco</v>
          </cell>
        </row>
        <row r="573">
          <cell r="B573" t="str">
            <v>192.168.3.12</v>
          </cell>
          <cell r="C573" t="str">
            <v>So Antivirus Services</v>
          </cell>
          <cell r="D573" t="str">
            <v>PH_WINDOWS_PLATINUM_AR</v>
          </cell>
          <cell r="E573">
            <v>3</v>
          </cell>
          <cell r="F573" t="str">
            <v>Wintel Support VW Argentina</v>
          </cell>
        </row>
        <row r="574">
          <cell r="B574" t="str">
            <v>192.168.3.12</v>
          </cell>
          <cell r="C574" t="str">
            <v>So CPU</v>
          </cell>
          <cell r="D574" t="str">
            <v>PH_WINDOWS_PLATINUM_AR</v>
          </cell>
          <cell r="E574">
            <v>1</v>
          </cell>
          <cell r="F574" t="str">
            <v>Wintel Support VW Argentina</v>
          </cell>
        </row>
        <row r="575">
          <cell r="B575" t="str">
            <v>192.168.3.12</v>
          </cell>
          <cell r="C575" t="str">
            <v>So DNS Services</v>
          </cell>
          <cell r="D575" t="str">
            <v>PH_WINDOWS_PLATINUM_AR</v>
          </cell>
          <cell r="E575">
            <v>1</v>
          </cell>
          <cell r="F575" t="str">
            <v>Wintel Support VW Argentina</v>
          </cell>
        </row>
        <row r="576">
          <cell r="B576" t="str">
            <v>192.168.3.12</v>
          </cell>
          <cell r="C576" t="str">
            <v>So Disk C:</v>
          </cell>
          <cell r="D576" t="str">
            <v>PH_WINDOWS_PLATINUM_AR</v>
          </cell>
          <cell r="E576">
            <v>1</v>
          </cell>
          <cell r="F576" t="str">
            <v>Wintel Support VW Argentina</v>
          </cell>
        </row>
        <row r="577">
          <cell r="B577" t="str">
            <v>192.168.3.12</v>
          </cell>
          <cell r="C577" t="str">
            <v>Ping</v>
          </cell>
          <cell r="D577" t="str">
            <v>PH_WINDOWS_PLATINUM_AR</v>
          </cell>
          <cell r="E577">
            <v>1</v>
          </cell>
          <cell r="F577" t="str">
            <v>Wintel Support VW Argentina</v>
          </cell>
        </row>
        <row r="578">
          <cell r="B578" t="str">
            <v>192.168.3.12</v>
          </cell>
          <cell r="C578" t="str">
            <v>So RAM</v>
          </cell>
          <cell r="D578" t="str">
            <v>PH_WINDOWS_PLATINUM_AR</v>
          </cell>
          <cell r="E578">
            <v>1</v>
          </cell>
          <cell r="F578" t="str">
            <v>Wintel Support VW Argentina</v>
          </cell>
        </row>
        <row r="579">
          <cell r="B579" t="str">
            <v>192.168.3.12</v>
          </cell>
          <cell r="C579" t="str">
            <v>So Uptime</v>
          </cell>
          <cell r="D579" t="str">
            <v>PH_WINDOWS_BRONZE_AR</v>
          </cell>
          <cell r="E579">
            <v>2</v>
          </cell>
          <cell r="F579" t="str">
            <v>Wintel Support VW Argentina</v>
          </cell>
        </row>
        <row r="580">
          <cell r="B580" t="str">
            <v>172.19.7.10</v>
          </cell>
          <cell r="C580" t="str">
            <v>Ping</v>
          </cell>
          <cell r="D580" t="str">
            <v>PH_WINDOWS_PLATINUM_AR</v>
          </cell>
          <cell r="E580">
            <v>1</v>
          </cell>
          <cell r="F580" t="str">
            <v>Network Support VW Argentina Pacheco</v>
          </cell>
        </row>
        <row r="581">
          <cell r="B581" t="str">
            <v>172.20.7.34</v>
          </cell>
          <cell r="C581" t="str">
            <v>Ping</v>
          </cell>
          <cell r="D581" t="str">
            <v>PH_WINDOWS_PLATINUM_AR</v>
          </cell>
          <cell r="E581">
            <v>1</v>
          </cell>
          <cell r="F581" t="str">
            <v>Network Support VW Argentina Pacheco</v>
          </cell>
        </row>
        <row r="582">
          <cell r="B582" t="str">
            <v>192.168.2.12</v>
          </cell>
          <cell r="C582" t="str">
            <v>So Antivirus Services</v>
          </cell>
          <cell r="D582" t="str">
            <v>PH_WINDOWS_PLATINUM_AR</v>
          </cell>
          <cell r="E582">
            <v>3</v>
          </cell>
          <cell r="F582" t="str">
            <v>Wintel Support VW Argentina</v>
          </cell>
        </row>
        <row r="583">
          <cell r="B583" t="str">
            <v>192.168.2.12</v>
          </cell>
          <cell r="C583" t="str">
            <v>So CPU</v>
          </cell>
          <cell r="D583" t="str">
            <v>PH_WINDOWS_PLATINUM_AR</v>
          </cell>
          <cell r="E583">
            <v>1</v>
          </cell>
          <cell r="F583" t="str">
            <v>Wintel Support VW Argentina</v>
          </cell>
        </row>
        <row r="584">
          <cell r="B584" t="str">
            <v>192.168.2.12</v>
          </cell>
          <cell r="C584" t="str">
            <v>So DNS Services</v>
          </cell>
          <cell r="D584" t="str">
            <v>PH_WINDOWS_PLATINUM_AR</v>
          </cell>
          <cell r="E584">
            <v>1</v>
          </cell>
          <cell r="F584" t="str">
            <v>Wintel Support VW Argentina</v>
          </cell>
        </row>
        <row r="585">
          <cell r="B585" t="str">
            <v>192.168.2.12</v>
          </cell>
          <cell r="C585" t="str">
            <v>So Disk C:</v>
          </cell>
          <cell r="D585" t="str">
            <v>PH_WINDOWS_PLATINUM_AR</v>
          </cell>
          <cell r="E585">
            <v>1</v>
          </cell>
          <cell r="F585" t="str">
            <v>Wintel Support VW Argentina</v>
          </cell>
        </row>
        <row r="586">
          <cell r="B586" t="str">
            <v>192.168.2.12</v>
          </cell>
          <cell r="C586" t="str">
            <v>Ping</v>
          </cell>
          <cell r="D586" t="str">
            <v>PH_WINDOWS_PLATINUM_AR</v>
          </cell>
          <cell r="E586">
            <v>1</v>
          </cell>
          <cell r="F586" t="str">
            <v>Wintel Support VW Argentina</v>
          </cell>
        </row>
        <row r="587">
          <cell r="B587" t="str">
            <v>192.168.2.12</v>
          </cell>
          <cell r="C587" t="str">
            <v>So RAM</v>
          </cell>
          <cell r="D587" t="str">
            <v>PH_WINDOWS_PLATINUM_AR</v>
          </cell>
          <cell r="E587">
            <v>1</v>
          </cell>
          <cell r="F587" t="str">
            <v>Wintel Support VW Argentina</v>
          </cell>
        </row>
        <row r="588">
          <cell r="B588" t="str">
            <v>192.168.2.12</v>
          </cell>
          <cell r="C588" t="str">
            <v>So Uptime</v>
          </cell>
          <cell r="D588" t="str">
            <v>PH_WINDOWS_BRONZE_AR</v>
          </cell>
          <cell r="E588">
            <v>2</v>
          </cell>
          <cell r="F588" t="str">
            <v>Wintel Support VW Argentina</v>
          </cell>
        </row>
        <row r="589">
          <cell r="B589" t="str">
            <v>172.20.7.26</v>
          </cell>
          <cell r="C589" t="str">
            <v>Ping</v>
          </cell>
          <cell r="D589" t="str">
            <v>PH_WINDOWS_PLATINUM_AR</v>
          </cell>
          <cell r="E589">
            <v>1</v>
          </cell>
          <cell r="F589" t="str">
            <v>Network Support VW Argentina Pacheco</v>
          </cell>
        </row>
        <row r="590">
          <cell r="B590" t="str">
            <v>172.20.7.18</v>
          </cell>
          <cell r="C590" t="str">
            <v>Ping</v>
          </cell>
          <cell r="D590" t="str">
            <v>PH_WINDOWS_PLATINUM_AR</v>
          </cell>
          <cell r="E590">
            <v>1</v>
          </cell>
          <cell r="F590" t="str">
            <v>Network Support VW Argentina Pacheco</v>
          </cell>
        </row>
        <row r="591">
          <cell r="B591" t="str">
            <v>null101</v>
          </cell>
          <cell r="C591" t="str">
            <v>Vencimiento del Certificado</v>
          </cell>
          <cell r="D591" t="str">
            <v>PH_WINDOWS_21D_AR</v>
          </cell>
          <cell r="E591" t="str">
            <v>SR</v>
          </cell>
          <cell r="F591" t="str">
            <v>Data Center Support VW Argentina Pacheco</v>
          </cell>
        </row>
        <row r="592">
          <cell r="B592" t="str">
            <v>10.133.154.30</v>
          </cell>
          <cell r="C592" t="str">
            <v>Ping c/ 3 min.</v>
          </cell>
          <cell r="D592" t="str">
            <v>n/a</v>
          </cell>
          <cell r="E592">
            <v>3</v>
          </cell>
          <cell r="F592" t="str">
            <v>Client Services Support VW Argentina Cordoba</v>
          </cell>
        </row>
        <row r="593">
          <cell r="B593">
            <v>10133119138</v>
          </cell>
          <cell r="C593" t="str">
            <v>Disk E</v>
          </cell>
          <cell r="D593" t="str">
            <v>PH_WINDOWS_PLATINUM_AR</v>
          </cell>
          <cell r="E593">
            <v>2</v>
          </cell>
          <cell r="F593" t="str">
            <v>Backup Restore Support VW Argentina</v>
          </cell>
        </row>
        <row r="594">
          <cell r="B594" t="str">
            <v>10.133.119.138</v>
          </cell>
          <cell r="C594" t="str">
            <v>TSM Services</v>
          </cell>
          <cell r="D594" t="str">
            <v>PH_WINDOWS_PLATINUM_AR</v>
          </cell>
          <cell r="E594">
            <v>3</v>
          </cell>
          <cell r="F594" t="str">
            <v>Backup Restore Support VW Argentina</v>
          </cell>
        </row>
        <row r="595">
          <cell r="B595">
            <v>10133119138</v>
          </cell>
          <cell r="C595" t="str">
            <v>Disk D</v>
          </cell>
          <cell r="D595" t="str">
            <v>PH_WINDOWS_PLATINUM_AR</v>
          </cell>
          <cell r="E595">
            <v>3</v>
          </cell>
          <cell r="F595" t="str">
            <v>Backup Restore Support VW Argentina</v>
          </cell>
        </row>
        <row r="596">
          <cell r="B596" t="str">
            <v>10.135.7.83</v>
          </cell>
          <cell r="C596" t="str">
            <v>PING</v>
          </cell>
          <cell r="D596" t="str">
            <v>PH_WINDOWS_PLATINUM_AR</v>
          </cell>
          <cell r="E596">
            <v>2</v>
          </cell>
          <cell r="F596" t="str">
            <v>Network Support VW Argentina Pacheco</v>
          </cell>
        </row>
        <row r="597">
          <cell r="B597" t="str">
            <v>10.133.44.22</v>
          </cell>
          <cell r="C597" t="str">
            <v>Ping IP 10.133.44.22</v>
          </cell>
          <cell r="D597" t="str">
            <v>PH_WINDOWS_PLATINUM_AR</v>
          </cell>
          <cell r="E597">
            <v>2</v>
          </cell>
          <cell r="F597" t="str">
            <v>Facility Management Support VW Argentina Pacheco</v>
          </cell>
        </row>
        <row r="598">
          <cell r="B598" t="str">
            <v>10.133.44.22</v>
          </cell>
          <cell r="C598" t="str">
            <v>Ups Status</v>
          </cell>
          <cell r="D598" t="str">
            <v>PH_WINDOWS_PLATINUM_AR</v>
          </cell>
          <cell r="E598">
            <v>2</v>
          </cell>
          <cell r="F598" t="str">
            <v>Facility Management Support VW Argentina Pacheco</v>
          </cell>
        </row>
        <row r="599">
          <cell r="B599" t="str">
            <v>192.168.8.10</v>
          </cell>
          <cell r="C599" t="str">
            <v>MultiPing</v>
          </cell>
          <cell r="D599" t="str">
            <v>PH_WINDOWS_PLATINUM_AR</v>
          </cell>
          <cell r="E599">
            <v>2</v>
          </cell>
          <cell r="F599" t="str">
            <v>Network Support VW Argentina Pacheco</v>
          </cell>
        </row>
        <row r="600">
          <cell r="B600" t="str">
            <v>192.168.65.50</v>
          </cell>
          <cell r="C600" t="str">
            <v>MultiPing</v>
          </cell>
          <cell r="D600" t="str">
            <v>PH_WINDOWS_PLATINUM_AR</v>
          </cell>
          <cell r="E600">
            <v>2</v>
          </cell>
          <cell r="F600" t="str">
            <v>Network Support VW Argentina Pacheco</v>
          </cell>
        </row>
        <row r="601">
          <cell r="B601" t="str">
            <v>10.133.53.54</v>
          </cell>
          <cell r="C601" t="str">
            <v>DBA SQL Server MSSQLSERVER  Service</v>
          </cell>
          <cell r="D601" t="str">
            <v>PH_WINDOWS_PLATINUM_AR</v>
          </cell>
          <cell r="E601">
            <v>1</v>
          </cell>
          <cell r="F601" t="str">
            <v>Data Base Administration Support VW Argentina</v>
          </cell>
        </row>
        <row r="602">
          <cell r="B602" t="str">
            <v>10.133.53.54</v>
          </cell>
          <cell r="C602" t="str">
            <v>DBA SQL Server MSSQLSERVER  Agent</v>
          </cell>
          <cell r="D602" t="str">
            <v>PH_WINDOWS_PLATINUM_AR</v>
          </cell>
          <cell r="E602">
            <v>1</v>
          </cell>
          <cell r="F602" t="str">
            <v>Data Base Administration Support VW Argentina</v>
          </cell>
        </row>
        <row r="603">
          <cell r="B603" t="str">
            <v>10.133.53.54</v>
          </cell>
          <cell r="C603" t="str">
            <v>DBA MSSQLSERVER  Backup Disk F:</v>
          </cell>
          <cell r="D603" t="str">
            <v>PH_WINDOWS_PLATINUM_AR</v>
          </cell>
          <cell r="E603">
            <v>1</v>
          </cell>
          <cell r="F603" t="str">
            <v>Data Base Administration Support VW Argentina</v>
          </cell>
        </row>
        <row r="604">
          <cell r="B604" t="str">
            <v>10.133.53.54</v>
          </cell>
          <cell r="C604" t="str">
            <v>DBA SQL Server ACRONIS  Service</v>
          </cell>
          <cell r="D604" t="str">
            <v>PH_WINDOWS_PLATINUM_AR</v>
          </cell>
          <cell r="E604">
            <v>1</v>
          </cell>
          <cell r="F604" t="str">
            <v>Data Base Administration Support VW Argentina</v>
          </cell>
        </row>
        <row r="605">
          <cell r="B605" t="str">
            <v>10.133.53.54</v>
          </cell>
          <cell r="C605" t="str">
            <v>So Antivirus Services</v>
          </cell>
          <cell r="D605" t="str">
            <v>PH_WINDOWS_PLATINUM_AR</v>
          </cell>
          <cell r="E605">
            <v>3</v>
          </cell>
          <cell r="F605" t="str">
            <v>Wintel Support VW Argentina</v>
          </cell>
        </row>
        <row r="606">
          <cell r="B606" t="str">
            <v>10.133.53.54</v>
          </cell>
          <cell r="C606" t="str">
            <v>So CPU</v>
          </cell>
          <cell r="D606" t="str">
            <v>PH_WINDOWS_PLATINUM_AR</v>
          </cell>
          <cell r="E606">
            <v>4</v>
          </cell>
          <cell r="F606" t="str">
            <v>Wintel Support VW Argentina</v>
          </cell>
        </row>
        <row r="607">
          <cell r="B607" t="str">
            <v>10.133.53.54</v>
          </cell>
          <cell r="C607" t="str">
            <v>So Disk C:</v>
          </cell>
          <cell r="D607" t="str">
            <v>PH_WINDOWS_PLATINUM_AR</v>
          </cell>
          <cell r="E607">
            <v>4</v>
          </cell>
          <cell r="F607" t="str">
            <v>Wintel Support VW Argentina</v>
          </cell>
        </row>
        <row r="608">
          <cell r="B608" t="str">
            <v>10.133.53.54</v>
          </cell>
          <cell r="C608" t="str">
            <v>Ping</v>
          </cell>
          <cell r="D608" t="str">
            <v>PH_WINDOWS_PLATINUM_AR</v>
          </cell>
          <cell r="E608">
            <v>4</v>
          </cell>
          <cell r="F608" t="str">
            <v>Wintel Support VW Argentina</v>
          </cell>
        </row>
        <row r="609">
          <cell r="B609" t="str">
            <v>10.133.53.54</v>
          </cell>
          <cell r="C609" t="str">
            <v>So RAM</v>
          </cell>
          <cell r="D609" t="str">
            <v>PH_WINDOWS_PLATINUM_AR</v>
          </cell>
          <cell r="E609">
            <v>4</v>
          </cell>
          <cell r="F609" t="str">
            <v>Wintel Support VW Argentina</v>
          </cell>
        </row>
        <row r="610">
          <cell r="B610" t="str">
            <v>10.133.53.54</v>
          </cell>
          <cell r="C610" t="str">
            <v>So Uptime</v>
          </cell>
          <cell r="D610" t="str">
            <v>PH_WINDOWS_BRONZE_AR</v>
          </cell>
          <cell r="E610">
            <v>2</v>
          </cell>
          <cell r="F610" t="str">
            <v>Wintel Support VW Argentina</v>
          </cell>
        </row>
        <row r="611">
          <cell r="B611" t="str">
            <v>10.133.53.18</v>
          </cell>
          <cell r="C611" t="str">
            <v>Ping</v>
          </cell>
          <cell r="D611" t="str">
            <v>PH_WINDOWS_PLATINUM_AR</v>
          </cell>
          <cell r="E611">
            <v>1</v>
          </cell>
          <cell r="F611" t="str">
            <v>Unix Support VW Argentina</v>
          </cell>
        </row>
        <row r="612">
          <cell r="B612" t="str">
            <v>10.133.53.53</v>
          </cell>
          <cell r="C612" t="str">
            <v>Ping</v>
          </cell>
          <cell r="D612" t="str">
            <v>PH_WINDOWS_PLATINUM_AR</v>
          </cell>
          <cell r="E612">
            <v>1</v>
          </cell>
          <cell r="F612" t="str">
            <v>Unix Support VW Argentina</v>
          </cell>
        </row>
        <row r="613">
          <cell r="B613" t="str">
            <v>172.16.4.107</v>
          </cell>
          <cell r="C613" t="str">
            <v>Ping</v>
          </cell>
          <cell r="D613" t="str">
            <v>PH_WINDOWS_PLATINUM_AR</v>
          </cell>
          <cell r="E613">
            <v>1</v>
          </cell>
          <cell r="F613" t="str">
            <v>Unix Support VW Argentina</v>
          </cell>
        </row>
        <row r="614">
          <cell r="B614" t="str">
            <v>10.133.67.110</v>
          </cell>
          <cell r="C614" t="str">
            <v>Ping</v>
          </cell>
          <cell r="D614" t="str">
            <v>PH_WINDOWS_PLATINUM_AR</v>
          </cell>
          <cell r="E614">
            <v>3</v>
          </cell>
          <cell r="F614" t="str">
            <v>Network Support VW Argentina Pacheco</v>
          </cell>
        </row>
        <row r="615">
          <cell r="B615" t="str">
            <v>10.133.4.16</v>
          </cell>
          <cell r="C615" t="str">
            <v>PING</v>
          </cell>
          <cell r="D615" t="str">
            <v>PH_WINDOWS_PLATINUM_AR</v>
          </cell>
          <cell r="E615">
            <v>1</v>
          </cell>
          <cell r="F615" t="str">
            <v>Network Security Support VW Argentina</v>
          </cell>
        </row>
        <row r="616">
          <cell r="B616" t="str">
            <v>192.168.8.8</v>
          </cell>
          <cell r="C616" t="str">
            <v>MultiPing</v>
          </cell>
          <cell r="D616" t="str">
            <v>PH_WINDOWS_PLATINUM_AR</v>
          </cell>
          <cell r="E616">
            <v>2</v>
          </cell>
          <cell r="F616" t="str">
            <v>Network Support VW Argentina Pacheco</v>
          </cell>
        </row>
        <row r="617">
          <cell r="B617" t="str">
            <v>10.133.7.74</v>
          </cell>
          <cell r="C617" t="str">
            <v>Ping</v>
          </cell>
          <cell r="D617" t="str">
            <v>PH_WINDOWS_PLATINUM_AR</v>
          </cell>
          <cell r="E617">
            <v>4</v>
          </cell>
          <cell r="F617" t="str">
            <v>Network Support VW Argentina Pacheco</v>
          </cell>
        </row>
        <row r="618">
          <cell r="B618" t="str">
            <v>172.16.8.30</v>
          </cell>
          <cell r="C618" t="str">
            <v>ping</v>
          </cell>
          <cell r="D618" t="str">
            <v>PH_WINDOWS_PLATINUM_AR</v>
          </cell>
          <cell r="E618">
            <v>1</v>
          </cell>
          <cell r="F618" t="str">
            <v>Network Support VW Argentina Pacheco</v>
          </cell>
        </row>
        <row r="619">
          <cell r="B619" t="str">
            <v>10.112.198.40</v>
          </cell>
          <cell r="C619" t="str">
            <v>Ping</v>
          </cell>
          <cell r="D619" t="str">
            <v>PH_WINDOWS_PLATINUM_AR</v>
          </cell>
          <cell r="E619">
            <v>2</v>
          </cell>
          <cell r="F619" t="str">
            <v>Network Support VW Argentina Pacheco</v>
          </cell>
        </row>
        <row r="620">
          <cell r="B620" t="str">
            <v>10.133.54.40</v>
          </cell>
          <cell r="C620" t="str">
            <v>Ping</v>
          </cell>
          <cell r="D620" t="str">
            <v>PH_WINDOWS_PLATINUM_AR</v>
          </cell>
          <cell r="E620">
            <v>4</v>
          </cell>
          <cell r="F620" t="str">
            <v>Data Center Support VW Argentina Pacheco</v>
          </cell>
        </row>
        <row r="621">
          <cell r="B621" t="str">
            <v>10.133.54.41</v>
          </cell>
          <cell r="C621" t="str">
            <v>Ping</v>
          </cell>
          <cell r="D621" t="str">
            <v>n/a</v>
          </cell>
          <cell r="E621">
            <v>2</v>
          </cell>
          <cell r="F621" t="str">
            <v>FIS Service Desk VW Argentina</v>
          </cell>
        </row>
        <row r="622">
          <cell r="B622" t="str">
            <v>10.133.54.42</v>
          </cell>
          <cell r="C622" t="str">
            <v>Ping</v>
          </cell>
          <cell r="D622" t="str">
            <v>n/a</v>
          </cell>
          <cell r="E622">
            <v>2</v>
          </cell>
          <cell r="F622" t="str">
            <v>FIS Service Desk VW Argentina</v>
          </cell>
        </row>
        <row r="623">
          <cell r="B623" t="str">
            <v>10.133.62.80</v>
          </cell>
          <cell r="C623" t="str">
            <v>Ping</v>
          </cell>
          <cell r="D623" t="str">
            <v>PH_WINDOWS_PLATINUM_AR</v>
          </cell>
          <cell r="E623">
            <v>3</v>
          </cell>
          <cell r="F623" t="str">
            <v>Network Support VW Argentina Pacheco</v>
          </cell>
        </row>
        <row r="624">
          <cell r="B624" t="str">
            <v>172.19.64.22</v>
          </cell>
          <cell r="C624" t="str">
            <v>Ping</v>
          </cell>
          <cell r="D624" t="str">
            <v>PH_WINDOWS_PLATINUM_AR</v>
          </cell>
          <cell r="E624">
            <v>1</v>
          </cell>
          <cell r="F624" t="str">
            <v>OPS Network Support VWA - Pacheco</v>
          </cell>
        </row>
        <row r="625">
          <cell r="B625" t="str">
            <v>10.133.55.200</v>
          </cell>
          <cell r="C625" t="str">
            <v>PlanetPress</v>
          </cell>
          <cell r="D625" t="str">
            <v>PH_WINDOWS_PLATINUM_AR</v>
          </cell>
          <cell r="E625">
            <v>2</v>
          </cell>
          <cell r="F625" t="str">
            <v>Backoffice Support VW Argentina</v>
          </cell>
        </row>
        <row r="626">
          <cell r="B626" t="str">
            <v>10.133.55.200</v>
          </cell>
          <cell r="C626" t="str">
            <v>Print Spooler</v>
          </cell>
          <cell r="D626" t="str">
            <v>PH_WINDOWS_PLATINUM_AR</v>
          </cell>
          <cell r="E626">
            <v>2</v>
          </cell>
          <cell r="F626" t="str">
            <v>Backoffice Support VW Argentina</v>
          </cell>
        </row>
        <row r="627">
          <cell r="B627" t="str">
            <v>10.133.55.200</v>
          </cell>
          <cell r="C627" t="str">
            <v>Service LPDSVC</v>
          </cell>
          <cell r="D627" t="str">
            <v>PH_WINDOWS_PLATINUM_AR</v>
          </cell>
          <cell r="E627">
            <v>2</v>
          </cell>
          <cell r="F627" t="str">
            <v>Backoffice Support VW Argentina</v>
          </cell>
        </row>
        <row r="628">
          <cell r="B628" t="str">
            <v>10.133.30.36</v>
          </cell>
          <cell r="C628" t="str">
            <v>Print Spooler</v>
          </cell>
          <cell r="D628" t="str">
            <v>PH_WINDOWS_PLATINUM_AR</v>
          </cell>
          <cell r="E628">
            <v>1</v>
          </cell>
          <cell r="F628" t="str">
            <v>Backoffice Support VW Argentina</v>
          </cell>
        </row>
        <row r="629">
          <cell r="B629" t="str">
            <v>10.133.30.36</v>
          </cell>
          <cell r="C629" t="str">
            <v>Service LPDSVC</v>
          </cell>
          <cell r="D629" t="str">
            <v>PH_WINDOWS_PLATINUM_AR</v>
          </cell>
          <cell r="E629">
            <v>1</v>
          </cell>
          <cell r="F629" t="str">
            <v>Backoffice Support VW Argentina</v>
          </cell>
        </row>
        <row r="630">
          <cell r="B630" t="str">
            <v>10.133.55.25</v>
          </cell>
          <cell r="C630" t="str">
            <v>W07.BBVA.VWA.aaaammdd.TXT</v>
          </cell>
          <cell r="D630" t="str">
            <v>PH_WINDOWS_PLATINUM_AR</v>
          </cell>
          <cell r="E630">
            <v>1</v>
          </cell>
          <cell r="F630" t="str">
            <v>Data Center Support VW Argentina Pacheco</v>
          </cell>
        </row>
        <row r="631">
          <cell r="B631" t="str">
            <v>10.133.55.25</v>
          </cell>
          <cell r="C631" t="str">
            <v>W10.VWA.BBVA.aaaammdd.TXT</v>
          </cell>
          <cell r="D631" t="str">
            <v>PH_WINDOWS_PLATINUM_AR</v>
          </cell>
          <cell r="E631">
            <v>1</v>
          </cell>
          <cell r="F631" t="str">
            <v>Data Center Support VW Argentina Pacheco</v>
          </cell>
        </row>
        <row r="632">
          <cell r="B632" t="str">
            <v>10.133.55.25</v>
          </cell>
          <cell r="C632" t="str">
            <v>W11.VWA.BBVA.aaaammdd.TXT</v>
          </cell>
          <cell r="D632" t="str">
            <v>PH_WINDOWS_PLATINUM_AR</v>
          </cell>
          <cell r="E632">
            <v>1</v>
          </cell>
          <cell r="F632" t="str">
            <v>Data Center Support VW Argentina Pacheco</v>
          </cell>
        </row>
        <row r="633">
          <cell r="B633" t="str">
            <v>10.133.2.121</v>
          </cell>
          <cell r="C633" t="str">
            <v>Ping</v>
          </cell>
          <cell r="D633" t="str">
            <v>PH_WINDOWS_SILVER_AR</v>
          </cell>
          <cell r="E633">
            <v>1</v>
          </cell>
          <cell r="F633" t="str">
            <v>Network Support VW Argentina Pacheco</v>
          </cell>
        </row>
        <row r="634">
          <cell r="B634" t="str">
            <v>10.133.2.114</v>
          </cell>
          <cell r="C634" t="str">
            <v>Ping</v>
          </cell>
          <cell r="D634" t="str">
            <v>PH_WINDOWS_SILVER_AR</v>
          </cell>
          <cell r="E634">
            <v>1</v>
          </cell>
          <cell r="F634" t="str">
            <v>Network Support VW Argentina Pacheco</v>
          </cell>
        </row>
        <row r="635">
          <cell r="B635" t="str">
            <v>10.133.2.118</v>
          </cell>
          <cell r="C635" t="str">
            <v>Ping</v>
          </cell>
          <cell r="D635" t="str">
            <v>PH_WINDOWS_SILVER_AR</v>
          </cell>
          <cell r="E635">
            <v>1</v>
          </cell>
          <cell r="F635" t="str">
            <v>Network Support VW Argentina Pacheco</v>
          </cell>
        </row>
        <row r="636">
          <cell r="B636" t="str">
            <v>10.133.2.122</v>
          </cell>
          <cell r="C636" t="str">
            <v>Ping</v>
          </cell>
          <cell r="D636" t="str">
            <v>PH_WINDOWS_SILVER_AR</v>
          </cell>
          <cell r="E636">
            <v>1</v>
          </cell>
          <cell r="F636" t="str">
            <v>Network Support VW Argentina Pacheco</v>
          </cell>
        </row>
        <row r="637">
          <cell r="B637" t="str">
            <v>172.18.201.13</v>
          </cell>
          <cell r="C637" t="str">
            <v>ping</v>
          </cell>
          <cell r="D637" t="str">
            <v>PH_WINDOWS_PLATINUM_AR</v>
          </cell>
          <cell r="E637">
            <v>2</v>
          </cell>
          <cell r="F637" t="str">
            <v>Network Support VW Argentina Pacheco</v>
          </cell>
        </row>
        <row r="638">
          <cell r="B638" t="str">
            <v>172.18.201.12</v>
          </cell>
          <cell r="C638" t="str">
            <v>ping</v>
          </cell>
          <cell r="D638" t="str">
            <v>PH_WINDOWS_PLATINUM_AR</v>
          </cell>
          <cell r="E638">
            <v>2</v>
          </cell>
          <cell r="F638" t="str">
            <v>Network Support VW Argentina Pacheco</v>
          </cell>
        </row>
        <row r="639">
          <cell r="B639" t="str">
            <v>172.18.201.14</v>
          </cell>
          <cell r="C639" t="str">
            <v>ping</v>
          </cell>
          <cell r="D639" t="str">
            <v>PH_WINDOWS_PLATINUM_AR</v>
          </cell>
          <cell r="E639">
            <v>2</v>
          </cell>
          <cell r="F639" t="str">
            <v>Network Support VW Argentina Pacheco</v>
          </cell>
        </row>
        <row r="640">
          <cell r="B640" t="str">
            <v>172.18.201.15</v>
          </cell>
          <cell r="C640" t="str">
            <v>ping</v>
          </cell>
          <cell r="D640" t="str">
            <v>PH_WINDOWS_PLATINUM_AR</v>
          </cell>
          <cell r="E640">
            <v>2</v>
          </cell>
          <cell r="F640" t="str">
            <v>Network Support VW Argentina Pacheco</v>
          </cell>
        </row>
        <row r="641">
          <cell r="B641" t="str">
            <v>172.18.201.11</v>
          </cell>
          <cell r="C641" t="str">
            <v>ping</v>
          </cell>
          <cell r="D641" t="str">
            <v>PH_WINDOWS_PLATINUM_AR</v>
          </cell>
          <cell r="E641">
            <v>2</v>
          </cell>
          <cell r="F641" t="str">
            <v>Network Support VW Argentina Pacheco</v>
          </cell>
        </row>
        <row r="642">
          <cell r="B642" t="str">
            <v>172.18.201.10</v>
          </cell>
          <cell r="C642" t="str">
            <v>ping</v>
          </cell>
          <cell r="D642" t="str">
            <v>PH_WINDOWS_PLATINUM_AR</v>
          </cell>
          <cell r="E642">
            <v>2</v>
          </cell>
          <cell r="F642" t="str">
            <v>Network Support VW Argentina Pacheco</v>
          </cell>
        </row>
        <row r="643">
          <cell r="B643" t="str">
            <v>RICOH COMPANYLTD</v>
          </cell>
          <cell r="C643" t="str">
            <v>Vencimiento del Certificado</v>
          </cell>
          <cell r="D643" t="str">
            <v>PH_WINDOWS_21D_AR</v>
          </cell>
          <cell r="E643" t="str">
            <v>SR</v>
          </cell>
          <cell r="F643" t="str">
            <v>Data Center Support VW Argentina Pacheco</v>
          </cell>
        </row>
        <row r="644">
          <cell r="B644" t="str">
            <v>172.19.96.8</v>
          </cell>
          <cell r="C644" t="str">
            <v>Ping</v>
          </cell>
          <cell r="D644" t="str">
            <v>PH_WINDOWS_PLATINUM_AR</v>
          </cell>
          <cell r="E644">
            <v>1</v>
          </cell>
          <cell r="F644" t="str">
            <v>OPS Network Support VWA - Pacheco</v>
          </cell>
        </row>
        <row r="645">
          <cell r="B645" t="str">
            <v>10.133.0.34</v>
          </cell>
          <cell r="C645" t="str">
            <v>Ping</v>
          </cell>
          <cell r="D645" t="str">
            <v>PH_WINDOWS_SILVER_AR</v>
          </cell>
          <cell r="E645">
            <v>1</v>
          </cell>
          <cell r="F645" t="str">
            <v>Network Support VW Argentina Pacheco</v>
          </cell>
        </row>
        <row r="646">
          <cell r="B646" t="str">
            <v>10.133.0.35</v>
          </cell>
          <cell r="C646" t="str">
            <v>Ping</v>
          </cell>
          <cell r="D646" t="str">
            <v>PH_WINDOWS_PLATINUM_AR</v>
          </cell>
          <cell r="E646">
            <v>2</v>
          </cell>
          <cell r="F646" t="str">
            <v>Network Support VW Argentina Pacheco</v>
          </cell>
        </row>
        <row r="647">
          <cell r="B647" t="str">
            <v>10.132.17.42</v>
          </cell>
          <cell r="C647" t="str">
            <v>Port 3305</v>
          </cell>
          <cell r="D647" t="str">
            <v>n/a</v>
          </cell>
          <cell r="E647">
            <v>1</v>
          </cell>
          <cell r="F647" t="str">
            <v>SAP UNIT Basis Support VW Argentina</v>
          </cell>
        </row>
        <row r="648">
          <cell r="B648" t="str">
            <v>10.132.17.40</v>
          </cell>
          <cell r="C648" t="str">
            <v>Ping</v>
          </cell>
          <cell r="D648" t="str">
            <v>PH_WINDOWS_SILVER_AR</v>
          </cell>
          <cell r="E648">
            <v>2</v>
          </cell>
          <cell r="F648" t="str">
            <v>Network Support VW Argentina Pacheco</v>
          </cell>
        </row>
        <row r="649">
          <cell r="B649" t="str">
            <v>10.132.17.40</v>
          </cell>
          <cell r="C649" t="str">
            <v>Port 3200</v>
          </cell>
          <cell r="D649" t="str">
            <v>n/a</v>
          </cell>
          <cell r="E649">
            <v>1</v>
          </cell>
          <cell r="F649" t="str">
            <v>SAP UNIT Basis Support VW Argentina</v>
          </cell>
        </row>
        <row r="650">
          <cell r="B650" t="str">
            <v>10.132.17.43</v>
          </cell>
          <cell r="C650" t="str">
            <v>Ping</v>
          </cell>
          <cell r="D650" t="str">
            <v>PH_WINDOWS_SILVER_AR</v>
          </cell>
          <cell r="E650">
            <v>2</v>
          </cell>
          <cell r="F650" t="str">
            <v>Network Support VW Argentina Pacheco</v>
          </cell>
        </row>
        <row r="651">
          <cell r="B651" t="str">
            <v>10.132.17.43</v>
          </cell>
          <cell r="C651" t="str">
            <v>Port 3200</v>
          </cell>
          <cell r="D651" t="str">
            <v>n/a</v>
          </cell>
          <cell r="E651">
            <v>1</v>
          </cell>
          <cell r="F651" t="str">
            <v>SAP UNIT Basis Support VW Argentina</v>
          </cell>
        </row>
        <row r="652">
          <cell r="B652" t="str">
            <v>10.132.17.44</v>
          </cell>
          <cell r="C652" t="str">
            <v>Ping</v>
          </cell>
          <cell r="D652" t="str">
            <v>PH_WINDOWS_SILVER_AR</v>
          </cell>
          <cell r="E652">
            <v>2</v>
          </cell>
          <cell r="F652" t="str">
            <v>Network Support VW Argentina Pacheco</v>
          </cell>
        </row>
        <row r="653">
          <cell r="B653" t="str">
            <v>10.132.17.44</v>
          </cell>
          <cell r="C653" t="str">
            <v>Port 3200</v>
          </cell>
          <cell r="D653" t="str">
            <v>n/a</v>
          </cell>
          <cell r="E653">
            <v>1</v>
          </cell>
          <cell r="F653" t="str">
            <v>SAP UNIT Basis Support VW Argentina</v>
          </cell>
        </row>
        <row r="654">
          <cell r="B654" t="str">
            <v>10.132.17.40</v>
          </cell>
          <cell r="C654" t="str">
            <v>Ping</v>
          </cell>
          <cell r="D654" t="str">
            <v>PH_WINDOWS_SILVER_AR</v>
          </cell>
          <cell r="E654">
            <v>2</v>
          </cell>
          <cell r="F654" t="str">
            <v>Network Support VW Argentina Pacheco</v>
          </cell>
        </row>
        <row r="655">
          <cell r="B655" t="str">
            <v>10.132.17.40</v>
          </cell>
          <cell r="C655" t="str">
            <v>Port 3600</v>
          </cell>
          <cell r="D655" t="str">
            <v>n/a</v>
          </cell>
          <cell r="E655">
            <v>1</v>
          </cell>
          <cell r="F655" t="str">
            <v>SAP UNIT Basis Support VW Argentina</v>
          </cell>
        </row>
        <row r="656">
          <cell r="B656" t="str">
            <v>10.132.17.40</v>
          </cell>
          <cell r="C656" t="str">
            <v>Ping</v>
          </cell>
          <cell r="D656" t="str">
            <v>PH_WINDOWS_SILVER_AR</v>
          </cell>
          <cell r="E656">
            <v>2</v>
          </cell>
          <cell r="F656" t="str">
            <v>Network Support VW Argentina Pacheco</v>
          </cell>
        </row>
        <row r="657">
          <cell r="B657" t="str">
            <v>10.132.17.40</v>
          </cell>
          <cell r="C657" t="str">
            <v>Port 8050</v>
          </cell>
          <cell r="D657" t="str">
            <v>n/a</v>
          </cell>
          <cell r="E657">
            <v>1</v>
          </cell>
          <cell r="F657" t="str">
            <v>SAP UNIT Basis Support VW Argentina</v>
          </cell>
        </row>
        <row r="658">
          <cell r="B658" t="str">
            <v>10.132.17.40</v>
          </cell>
          <cell r="C658" t="str">
            <v>Ping</v>
          </cell>
          <cell r="D658" t="str">
            <v>PH_WINDOWS_SILVER_AR</v>
          </cell>
          <cell r="E658">
            <v>2</v>
          </cell>
          <cell r="F658" t="str">
            <v>Network Support VW Argentina Pacheco</v>
          </cell>
        </row>
        <row r="659">
          <cell r="B659" t="str">
            <v>10.132.17.40</v>
          </cell>
          <cell r="C659" t="str">
            <v>Port 8051</v>
          </cell>
          <cell r="D659" t="str">
            <v>n/a</v>
          </cell>
          <cell r="E659">
            <v>2</v>
          </cell>
          <cell r="F659" t="str">
            <v>SAP UNIT Basis Support VW Argentina</v>
          </cell>
        </row>
        <row r="660">
          <cell r="B660" t="str">
            <v>192.168.8.8</v>
          </cell>
          <cell r="C660" t="str">
            <v>MultiPing</v>
          </cell>
          <cell r="D660" t="str">
            <v>PH_WINDOWS_PLATINUM_AR</v>
          </cell>
          <cell r="E660">
            <v>2</v>
          </cell>
          <cell r="F660" t="str">
            <v>Network Support VW Argentina Pacheco</v>
          </cell>
        </row>
        <row r="661">
          <cell r="B661" t="str">
            <v>172.24.36.33</v>
          </cell>
          <cell r="C661" t="str">
            <v>Ping</v>
          </cell>
          <cell r="D661" t="str">
            <v>PH_WINDOWS_BRONZE_AR</v>
          </cell>
          <cell r="E661">
            <v>4</v>
          </cell>
          <cell r="F661" t="str">
            <v>FIS Service Desk VW Argentina Cordoba</v>
          </cell>
        </row>
        <row r="662">
          <cell r="B662" t="str">
            <v>172.24.36.31</v>
          </cell>
          <cell r="C662" t="str">
            <v>Ping</v>
          </cell>
          <cell r="D662" t="str">
            <v>PH_WINDOWS_BRONZE_AR</v>
          </cell>
          <cell r="E662">
            <v>4</v>
          </cell>
          <cell r="F662" t="str">
            <v>FIS Service Desk VW Argentina Cordoba</v>
          </cell>
        </row>
        <row r="663">
          <cell r="B663" t="str">
            <v>172.24.36.32</v>
          </cell>
          <cell r="C663" t="str">
            <v>Ping</v>
          </cell>
          <cell r="D663" t="str">
            <v>PH_WINDOWS_BRONZE_AR</v>
          </cell>
          <cell r="E663">
            <v>4</v>
          </cell>
          <cell r="F663" t="str">
            <v>FIS Service Desk VW Argentina Cordoba</v>
          </cell>
        </row>
        <row r="664">
          <cell r="B664" t="str">
            <v>172.24.48.40</v>
          </cell>
          <cell r="C664" t="str">
            <v>Ping</v>
          </cell>
          <cell r="D664" t="str">
            <v>PH_WINDOWS_BRONZE_AR</v>
          </cell>
          <cell r="E664">
            <v>4</v>
          </cell>
          <cell r="F664" t="str">
            <v>FIS Service Desk VW Argentina Cordoba</v>
          </cell>
        </row>
        <row r="665">
          <cell r="B665" t="str">
            <v>172.24.48.41</v>
          </cell>
          <cell r="C665" t="str">
            <v>Ping</v>
          </cell>
          <cell r="D665" t="str">
            <v>PH_WINDOWS_BRONZE_AR</v>
          </cell>
          <cell r="E665">
            <v>4</v>
          </cell>
          <cell r="F665" t="str">
            <v>FIS Service Desk VW Argentina Cordoba</v>
          </cell>
        </row>
        <row r="666">
          <cell r="B666" t="str">
            <v>172.24.34.35</v>
          </cell>
          <cell r="C666" t="str">
            <v>Ping</v>
          </cell>
          <cell r="D666" t="str">
            <v>PH_WINDOWS_BRONZE_AR</v>
          </cell>
          <cell r="E666">
            <v>4</v>
          </cell>
          <cell r="F666" t="str">
            <v>FIS Service Desk VW Argentina Cordoba</v>
          </cell>
        </row>
        <row r="667">
          <cell r="B667" t="str">
            <v>172.24.34.33</v>
          </cell>
          <cell r="C667" t="str">
            <v>Ping</v>
          </cell>
          <cell r="D667" t="str">
            <v>PH_WINDOWS_BRONZE_AR</v>
          </cell>
          <cell r="E667">
            <v>4</v>
          </cell>
          <cell r="F667" t="str">
            <v>FIS Service Desk VW Argentina Cordoba</v>
          </cell>
        </row>
        <row r="668">
          <cell r="B668" t="str">
            <v>172.24.34.34</v>
          </cell>
          <cell r="C668" t="str">
            <v>Ping</v>
          </cell>
          <cell r="D668" t="str">
            <v>PH_WINDOWS_BRONZE_AR</v>
          </cell>
          <cell r="E668">
            <v>4</v>
          </cell>
          <cell r="F668" t="str">
            <v>FIS Service Desk VW Argentina Cordoba</v>
          </cell>
        </row>
        <row r="669">
          <cell r="B669" t="str">
            <v>172.24.48.38</v>
          </cell>
          <cell r="C669" t="str">
            <v>Ping</v>
          </cell>
          <cell r="D669" t="str">
            <v>PH_WINDOWS_BRONZE_AR</v>
          </cell>
          <cell r="E669">
            <v>4</v>
          </cell>
          <cell r="F669" t="str">
            <v>FIS Service Desk VW Argentina Cordoba</v>
          </cell>
        </row>
        <row r="670">
          <cell r="B670" t="str">
            <v>172.24.48.39</v>
          </cell>
          <cell r="C670" t="str">
            <v>Ping</v>
          </cell>
          <cell r="D670" t="str">
            <v>PH_WINDOWS_BRONZE_AR</v>
          </cell>
          <cell r="E670">
            <v>4</v>
          </cell>
          <cell r="F670" t="str">
            <v>FIS Service Desk VW Argentina Cordoba</v>
          </cell>
        </row>
        <row r="671">
          <cell r="B671" t="str">
            <v>172.24.34.31</v>
          </cell>
          <cell r="C671" t="str">
            <v>Ping</v>
          </cell>
          <cell r="D671" t="str">
            <v>PH_WINDOWS_BRONZE_AR</v>
          </cell>
          <cell r="E671">
            <v>4</v>
          </cell>
          <cell r="F671" t="str">
            <v>FIS Service Desk VW Argentina Cordoba</v>
          </cell>
        </row>
        <row r="672">
          <cell r="B672" t="str">
            <v>172.24.34.32</v>
          </cell>
          <cell r="C672" t="str">
            <v>Ping</v>
          </cell>
          <cell r="D672" t="str">
            <v>PH_WINDOWS_BRONZE_AR</v>
          </cell>
          <cell r="E672">
            <v>4</v>
          </cell>
          <cell r="F672" t="str">
            <v>FIS Service Desk VW Argentina Cordoba</v>
          </cell>
        </row>
        <row r="673">
          <cell r="B673" t="str">
            <v>172.24.50.37</v>
          </cell>
          <cell r="C673" t="str">
            <v>Ping</v>
          </cell>
          <cell r="D673" t="str">
            <v>PH_WINDOWS_BRONZE_AR</v>
          </cell>
          <cell r="E673">
            <v>4</v>
          </cell>
          <cell r="F673" t="str">
            <v>FIS Service Desk VW Argentina Cordoba</v>
          </cell>
        </row>
        <row r="674">
          <cell r="B674" t="str">
            <v>172.24.50.38</v>
          </cell>
          <cell r="C674" t="str">
            <v>Ping</v>
          </cell>
          <cell r="D674" t="str">
            <v>PH_WINDOWS_BRONZE_AR</v>
          </cell>
          <cell r="E674">
            <v>4</v>
          </cell>
          <cell r="F674" t="str">
            <v>FIS Service Desk VW Argentina Cordoba</v>
          </cell>
        </row>
        <row r="675">
          <cell r="B675" t="str">
            <v>172.24.80.31</v>
          </cell>
          <cell r="C675" t="str">
            <v>Ping</v>
          </cell>
          <cell r="D675" t="str">
            <v>PH_WINDOWS_BRONZE_AR</v>
          </cell>
          <cell r="E675">
            <v>4</v>
          </cell>
          <cell r="F675" t="str">
            <v>FIS Service Desk VW Argentina Cordoba</v>
          </cell>
        </row>
        <row r="676">
          <cell r="B676" t="str">
            <v>172.24.80.32</v>
          </cell>
          <cell r="C676" t="str">
            <v>Ping</v>
          </cell>
          <cell r="D676" t="str">
            <v>PH_WINDOWS_BRONZE_AR</v>
          </cell>
          <cell r="E676">
            <v>4</v>
          </cell>
          <cell r="F676" t="str">
            <v>FIS Service Desk VW Argentina Cordoba</v>
          </cell>
        </row>
        <row r="677">
          <cell r="B677" t="str">
            <v>172.24.64.31</v>
          </cell>
          <cell r="C677" t="str">
            <v>Ping</v>
          </cell>
          <cell r="D677" t="str">
            <v>PH_WINDOWS_BRONZE_AR</v>
          </cell>
          <cell r="E677">
            <v>4</v>
          </cell>
          <cell r="F677" t="str">
            <v>FIS Service Desk VW Argentina Cordoba</v>
          </cell>
        </row>
        <row r="678">
          <cell r="B678" t="str">
            <v>172.24.64.32</v>
          </cell>
          <cell r="C678" t="str">
            <v>Ping</v>
          </cell>
          <cell r="D678" t="str">
            <v>PH_WINDOWS_BRONZE_AR</v>
          </cell>
          <cell r="E678">
            <v>4</v>
          </cell>
          <cell r="F678" t="str">
            <v>FIS Service Desk VW Argentina Cordoba</v>
          </cell>
        </row>
        <row r="679">
          <cell r="B679" t="str">
            <v>Siemens AG 2</v>
          </cell>
          <cell r="C679" t="str">
            <v>Vencimiento del Certificado</v>
          </cell>
          <cell r="D679" t="str">
            <v>PH_WINDOWS_21D_AR</v>
          </cell>
          <cell r="E679" t="str">
            <v>SR</v>
          </cell>
          <cell r="F679" t="str">
            <v>Data Center Support VW Argentina Pacheco</v>
          </cell>
        </row>
        <row r="680">
          <cell r="B680" t="str">
            <v>Siemens AG 3</v>
          </cell>
          <cell r="C680" t="str">
            <v>Vencimiento del Certificado</v>
          </cell>
          <cell r="D680" t="str">
            <v>PH_WINDOWS_21D_AR</v>
          </cell>
          <cell r="E680" t="str">
            <v>SR</v>
          </cell>
          <cell r="F680" t="str">
            <v>Data Center Support VW Argentina Pacheco</v>
          </cell>
        </row>
        <row r="681">
          <cell r="B681" t="str">
            <v>Siemens AG 4</v>
          </cell>
          <cell r="C681" t="str">
            <v>Vencimiento del Certificado</v>
          </cell>
          <cell r="D681" t="str">
            <v>PH_WINDOWS_21D_AR</v>
          </cell>
          <cell r="E681" t="str">
            <v>SR</v>
          </cell>
          <cell r="F681" t="str">
            <v>Data Center Support VW Argentina Pacheco</v>
          </cell>
        </row>
        <row r="682">
          <cell r="B682" t="str">
            <v>SIGNATURE QA</v>
          </cell>
          <cell r="C682" t="str">
            <v>Vencimiento del Certificado</v>
          </cell>
          <cell r="D682" t="str">
            <v>PH_WINDOWS_21D_AR</v>
          </cell>
          <cell r="E682" t="str">
            <v>SR</v>
          </cell>
          <cell r="F682" t="str">
            <v>NON SAP Support VW Argentina</v>
          </cell>
        </row>
        <row r="683">
          <cell r="B683" t="str">
            <v>SIGNATURE_PROD</v>
          </cell>
          <cell r="C683" t="str">
            <v>Vencimiento del Certificado</v>
          </cell>
          <cell r="D683" t="str">
            <v>PH_WINDOWS_21D_AR</v>
          </cell>
          <cell r="E683" t="str">
            <v>SR</v>
          </cell>
          <cell r="F683" t="str">
            <v>NON SAP Support VW Argentina</v>
          </cell>
        </row>
        <row r="684">
          <cell r="B684" t="str">
            <v>10.133.54.100</v>
          </cell>
          <cell r="C684" t="str">
            <v>Ping</v>
          </cell>
          <cell r="D684" t="str">
            <v>PH_WINDOWS_SILVER_AR</v>
          </cell>
          <cell r="E684">
            <v>1</v>
          </cell>
          <cell r="F684" t="str">
            <v>Network Support VW Argentina Pacheco</v>
          </cell>
        </row>
        <row r="685">
          <cell r="B685" t="str">
            <v>192.168.0.1</v>
          </cell>
          <cell r="C685" t="str">
            <v>Ping</v>
          </cell>
          <cell r="D685" t="str">
            <v>PH_WINDOWS_PLATINUM_AR</v>
          </cell>
          <cell r="E685">
            <v>2</v>
          </cell>
          <cell r="F685" t="str">
            <v>Unix Support VW Argentina</v>
          </cell>
        </row>
        <row r="686">
          <cell r="B686" t="str">
            <v>10.133.54.87</v>
          </cell>
          <cell r="C686" t="str">
            <v>So CPU</v>
          </cell>
          <cell r="D686" t="str">
            <v>PH_WINDOWS_BRONZE_AR</v>
          </cell>
          <cell r="E686">
            <v>3</v>
          </cell>
          <cell r="F686" t="str">
            <v>Wintel Support VW Argentina</v>
          </cell>
        </row>
        <row r="687">
          <cell r="B687" t="str">
            <v>10.133.54.87</v>
          </cell>
          <cell r="C687" t="str">
            <v>So Disk C:</v>
          </cell>
          <cell r="D687" t="str">
            <v>PH_WINDOWS_BRONZE_AR</v>
          </cell>
          <cell r="E687">
            <v>3</v>
          </cell>
          <cell r="F687" t="str">
            <v>Wintel Support VW Argentina</v>
          </cell>
        </row>
        <row r="688">
          <cell r="B688" t="str">
            <v>10.133.54.87</v>
          </cell>
          <cell r="C688" t="str">
            <v>So Disk D:</v>
          </cell>
          <cell r="D688" t="str">
            <v>PH_WINDOWS_BRONZE_AR</v>
          </cell>
          <cell r="E688">
            <v>3</v>
          </cell>
          <cell r="F688" t="str">
            <v>Wintel Support VW Argentina</v>
          </cell>
        </row>
        <row r="689">
          <cell r="B689" t="str">
            <v>10.133.54.87</v>
          </cell>
          <cell r="C689" t="str">
            <v>Ping</v>
          </cell>
          <cell r="D689" t="str">
            <v>PH_WINDOWS_BRONZE_AR</v>
          </cell>
          <cell r="E689">
            <v>3</v>
          </cell>
          <cell r="F689" t="str">
            <v>Wintel Support VW Argentina</v>
          </cell>
        </row>
        <row r="690">
          <cell r="B690" t="str">
            <v>10.133.54.87</v>
          </cell>
          <cell r="C690" t="str">
            <v>So RAM</v>
          </cell>
          <cell r="D690" t="str">
            <v>PH_WINDOWS_BRONZE_AR</v>
          </cell>
          <cell r="E690">
            <v>3</v>
          </cell>
          <cell r="F690" t="str">
            <v>Wintel Support VW Argentina</v>
          </cell>
        </row>
        <row r="691">
          <cell r="B691" t="str">
            <v>10.133.54.87</v>
          </cell>
          <cell r="C691" t="str">
            <v>So Uptime</v>
          </cell>
          <cell r="D691" t="str">
            <v>PH_WINDOWS_BRONZE_AR</v>
          </cell>
          <cell r="E691">
            <v>2</v>
          </cell>
          <cell r="F691" t="str">
            <v>Wintel Support VW Argentina</v>
          </cell>
        </row>
        <row r="692">
          <cell r="B692" t="str">
            <v>SSL Plus</v>
          </cell>
          <cell r="C692" t="str">
            <v>Vencimiento del Certificado</v>
          </cell>
          <cell r="D692" t="str">
            <v>PH_WINDOWS_21D_AR</v>
          </cell>
          <cell r="E692" t="str">
            <v>SR</v>
          </cell>
          <cell r="F692" t="str">
            <v>Data Center Support VW Argentina Pacheco</v>
          </cell>
        </row>
        <row r="693">
          <cell r="B693" t="str">
            <v>SSL Plus 4</v>
          </cell>
          <cell r="C693" t="str">
            <v>Vencimiento del Certificado</v>
          </cell>
          <cell r="D693" t="str">
            <v>PH_WINDOWS_21D_AR</v>
          </cell>
          <cell r="E693" t="str">
            <v>SR</v>
          </cell>
          <cell r="F693" t="str">
            <v>Data Center Support VW Argentina Pacheco</v>
          </cell>
        </row>
        <row r="694">
          <cell r="B694" t="str">
            <v>SSL Plus 7</v>
          </cell>
          <cell r="C694" t="str">
            <v>Vencimiento del Certificado</v>
          </cell>
          <cell r="D694" t="str">
            <v>PH_WINDOWS_21D_AR</v>
          </cell>
          <cell r="E694" t="str">
            <v>SR</v>
          </cell>
          <cell r="F694" t="str">
            <v>Data Center Support VW Argentina Pacheco</v>
          </cell>
        </row>
        <row r="695">
          <cell r="B695" t="str">
            <v>SSL Plus 8</v>
          </cell>
          <cell r="C695" t="str">
            <v>Vencimiento del Certificado</v>
          </cell>
          <cell r="D695" t="str">
            <v>PH_WINDOWS_21D_AR</v>
          </cell>
          <cell r="E695" t="str">
            <v>SR</v>
          </cell>
          <cell r="F695" t="str">
            <v>Data Center Support VW Argentina Pacheco</v>
          </cell>
        </row>
        <row r="696">
          <cell r="B696" t="str">
            <v>SSL Plus 9</v>
          </cell>
          <cell r="C696" t="str">
            <v>Vencimiento del Certificado</v>
          </cell>
          <cell r="D696" t="str">
            <v>PH_WINDOWS_21D_AR</v>
          </cell>
          <cell r="E696" t="str">
            <v>SR</v>
          </cell>
          <cell r="F696" t="str">
            <v>Data Center Support VW Argentina Pacheco</v>
          </cell>
        </row>
        <row r="697">
          <cell r="B697" t="str">
            <v>10.133.132.38</v>
          </cell>
          <cell r="C697" t="str">
            <v>Array</v>
          </cell>
          <cell r="D697" t="str">
            <v>PH_WINDOWS_PLATINUM_AR</v>
          </cell>
          <cell r="E697">
            <v>4</v>
          </cell>
          <cell r="F697" t="str">
            <v>Storage Support VW Argentina</v>
          </cell>
        </row>
        <row r="698">
          <cell r="B698" t="str">
            <v>10.133.80.130</v>
          </cell>
          <cell r="C698" t="str">
            <v>Disks</v>
          </cell>
          <cell r="D698" t="str">
            <v>PH_WINDOWS_PLATINUM_AR</v>
          </cell>
          <cell r="E698">
            <v>4</v>
          </cell>
          <cell r="F698" t="str">
            <v>Storage Support VW Argentina</v>
          </cell>
        </row>
        <row r="699">
          <cell r="B699" t="str">
            <v>10.133.80.130</v>
          </cell>
          <cell r="C699" t="str">
            <v>Ping IP 10.133.80.130</v>
          </cell>
          <cell r="D699" t="str">
            <v>PH_WINDOWS_BRONZE_AR</v>
          </cell>
          <cell r="E699">
            <v>1</v>
          </cell>
          <cell r="F699" t="str">
            <v>Storage Support VW Argentina</v>
          </cell>
        </row>
        <row r="700">
          <cell r="B700" t="str">
            <v>10.133.80.130</v>
          </cell>
          <cell r="C700" t="str">
            <v>Ping IP 10.133.80.131</v>
          </cell>
          <cell r="D700" t="str">
            <v>PH_WINDOWS_BRONZE_AR</v>
          </cell>
          <cell r="E700">
            <v>1</v>
          </cell>
          <cell r="F700" t="str">
            <v>Storage Support VW Argentina</v>
          </cell>
        </row>
        <row r="701">
          <cell r="B701" t="str">
            <v>10.133.126.24</v>
          </cell>
          <cell r="C701" t="str">
            <v>Array</v>
          </cell>
          <cell r="D701" t="str">
            <v>PH_WINDOWS_PLATINUM_AR</v>
          </cell>
          <cell r="E701">
            <v>4</v>
          </cell>
          <cell r="F701" t="str">
            <v>Storage Support VW Argentina</v>
          </cell>
        </row>
        <row r="702">
          <cell r="B702" t="str">
            <v>10.133.126.24</v>
          </cell>
          <cell r="C702" t="str">
            <v>Battery</v>
          </cell>
          <cell r="D702" t="str">
            <v>PH_WINDOWS_PLATINUM_AR</v>
          </cell>
          <cell r="E702">
            <v>4</v>
          </cell>
          <cell r="F702" t="str">
            <v>Storage Support VW Argentina</v>
          </cell>
        </row>
        <row r="703">
          <cell r="B703" t="str">
            <v>10.133.126.24</v>
          </cell>
          <cell r="C703" t="str">
            <v>Drive</v>
          </cell>
          <cell r="D703" t="str">
            <v>PH_WINDOWS_PLATINUM_AR</v>
          </cell>
          <cell r="E703">
            <v>4</v>
          </cell>
          <cell r="F703" t="str">
            <v>Storage Support VW Argentina</v>
          </cell>
        </row>
        <row r="704">
          <cell r="B704" t="str">
            <v>10.133.126.24</v>
          </cell>
          <cell r="C704" t="str">
            <v>Enclosure</v>
          </cell>
          <cell r="D704" t="str">
            <v>PH_WINDOWS_PLATINUM_AR</v>
          </cell>
          <cell r="E704">
            <v>4</v>
          </cell>
          <cell r="F704" t="str">
            <v>Storage Support VW Argentina</v>
          </cell>
        </row>
        <row r="705">
          <cell r="B705" t="str">
            <v>10.133.126.24</v>
          </cell>
          <cell r="C705" t="str">
            <v>Enclosure Canister</v>
          </cell>
          <cell r="D705" t="str">
            <v>PH_WINDOWS_PLATINUM_AR</v>
          </cell>
          <cell r="E705">
            <v>4</v>
          </cell>
          <cell r="F705" t="str">
            <v>Storage Support VW Argentina</v>
          </cell>
        </row>
        <row r="706">
          <cell r="B706" t="str">
            <v>10.133.126.24</v>
          </cell>
          <cell r="C706" t="str">
            <v>Enclosure PSU</v>
          </cell>
          <cell r="D706" t="str">
            <v>PH_WINDOWS_PLATINUM_AR</v>
          </cell>
          <cell r="E706">
            <v>4</v>
          </cell>
          <cell r="F706" t="str">
            <v>Storage Support VW Argentina</v>
          </cell>
        </row>
        <row r="707">
          <cell r="B707" t="str">
            <v>10.133.126.24</v>
          </cell>
          <cell r="C707" t="str">
            <v>LUN Online</v>
          </cell>
          <cell r="D707" t="str">
            <v>PH_WINDOWS_PLATINUM_AR</v>
          </cell>
          <cell r="E707">
            <v>4</v>
          </cell>
          <cell r="F707" t="str">
            <v>Storage Support VW Argentina</v>
          </cell>
        </row>
        <row r="708">
          <cell r="B708" t="str">
            <v>10.133.126.24</v>
          </cell>
          <cell r="C708" t="str">
            <v>Ping IP 10.133.126.24</v>
          </cell>
          <cell r="D708" t="str">
            <v>PH_WINDOWS_PLATINUM_AR</v>
          </cell>
          <cell r="E708">
            <v>4</v>
          </cell>
          <cell r="F708" t="str">
            <v>Storage Support VW Argentina</v>
          </cell>
        </row>
        <row r="709">
          <cell r="B709" t="str">
            <v>10.133.126.25</v>
          </cell>
          <cell r="C709" t="str">
            <v>Array</v>
          </cell>
          <cell r="D709" t="str">
            <v>PH_WINDOWS_PLATINUM_AR</v>
          </cell>
          <cell r="E709">
            <v>4</v>
          </cell>
          <cell r="F709" t="str">
            <v>Storage Support VW Argentina</v>
          </cell>
        </row>
        <row r="710">
          <cell r="B710" t="str">
            <v>10.133.126.25</v>
          </cell>
          <cell r="C710" t="str">
            <v>Battery</v>
          </cell>
          <cell r="D710" t="str">
            <v>PH_WINDOWS_PLATINUM_AR</v>
          </cell>
          <cell r="E710">
            <v>4</v>
          </cell>
          <cell r="F710" t="str">
            <v>Storage Support VW Argentina</v>
          </cell>
        </row>
        <row r="711">
          <cell r="B711" t="str">
            <v>10.133.126.25</v>
          </cell>
          <cell r="C711" t="str">
            <v>Drive</v>
          </cell>
          <cell r="D711" t="str">
            <v>PH_WINDOWS_PLATINUM_AR</v>
          </cell>
          <cell r="E711">
            <v>4</v>
          </cell>
          <cell r="F711" t="str">
            <v>Storage Support VW Argentina</v>
          </cell>
        </row>
        <row r="712">
          <cell r="B712" t="str">
            <v>10.133.126.25</v>
          </cell>
          <cell r="C712" t="str">
            <v>Enclosure</v>
          </cell>
          <cell r="D712" t="str">
            <v>PH_WINDOWS_PLATINUM_AR</v>
          </cell>
          <cell r="E712">
            <v>4</v>
          </cell>
          <cell r="F712" t="str">
            <v>Storage Support VW Argentina</v>
          </cell>
        </row>
        <row r="713">
          <cell r="B713" t="str">
            <v>10.133.126.25</v>
          </cell>
          <cell r="C713" t="str">
            <v>Enclosure Canister</v>
          </cell>
          <cell r="D713" t="str">
            <v>PH_WINDOWS_PLATINUM_AR</v>
          </cell>
          <cell r="E713">
            <v>4</v>
          </cell>
          <cell r="F713" t="str">
            <v>Storage Support VW Argentina</v>
          </cell>
        </row>
        <row r="714">
          <cell r="B714" t="str">
            <v>10.133.126.25</v>
          </cell>
          <cell r="C714" t="str">
            <v>Enclosure PSU</v>
          </cell>
          <cell r="D714" t="str">
            <v>PH_WINDOWS_PLATINUM_AR</v>
          </cell>
          <cell r="E714">
            <v>4</v>
          </cell>
          <cell r="F714" t="str">
            <v>Storage Support VW Argentina</v>
          </cell>
        </row>
        <row r="715">
          <cell r="B715" t="str">
            <v>10.133.126.25</v>
          </cell>
          <cell r="C715" t="str">
            <v>LUN Online</v>
          </cell>
          <cell r="D715" t="str">
            <v>PH_WINDOWS_PLATINUM_AR</v>
          </cell>
          <cell r="E715">
            <v>4</v>
          </cell>
          <cell r="F715" t="str">
            <v>Storage Support VW Argentina</v>
          </cell>
        </row>
        <row r="716">
          <cell r="B716" t="str">
            <v>10.133.126.25</v>
          </cell>
          <cell r="C716" t="str">
            <v>Ping IP 10.133.126.25</v>
          </cell>
          <cell r="D716" t="str">
            <v>PH_WINDOWS_PLATINUM_AR</v>
          </cell>
          <cell r="E716">
            <v>4</v>
          </cell>
          <cell r="F716" t="str">
            <v>Storage Support VW Argentina</v>
          </cell>
        </row>
        <row r="717">
          <cell r="B717" t="str">
            <v>10.133.132.44</v>
          </cell>
          <cell r="C717" t="str">
            <v>Array</v>
          </cell>
          <cell r="D717" t="str">
            <v>PH_WINDOWS_PLATINUM_AR</v>
          </cell>
          <cell r="E717">
            <v>4</v>
          </cell>
          <cell r="F717" t="str">
            <v>Storage Support VW Argentina</v>
          </cell>
        </row>
        <row r="718">
          <cell r="B718" t="str">
            <v>10.133.80.186</v>
          </cell>
          <cell r="C718" t="str">
            <v>Array</v>
          </cell>
          <cell r="D718" t="str">
            <v>PH_WINDOWS_PLATINUM_AR</v>
          </cell>
          <cell r="E718">
            <v>4</v>
          </cell>
          <cell r="F718" t="str">
            <v>Storage Support VW Argentina</v>
          </cell>
        </row>
        <row r="719">
          <cell r="B719" t="str">
            <v>10.133.80.158</v>
          </cell>
          <cell r="C719" t="str">
            <v>Array</v>
          </cell>
          <cell r="D719" t="str">
            <v>PH_WINDOWS_PLATINUM_AR</v>
          </cell>
          <cell r="E719">
            <v>4</v>
          </cell>
          <cell r="F719" t="str">
            <v>Storage Support VW Argentina</v>
          </cell>
        </row>
        <row r="720">
          <cell r="B720" t="str">
            <v>10.133.132.34</v>
          </cell>
          <cell r="C720" t="str">
            <v>Array</v>
          </cell>
          <cell r="D720" t="str">
            <v>PH_WINDOWS_PLATINUM_AR</v>
          </cell>
          <cell r="E720">
            <v>4</v>
          </cell>
          <cell r="F720" t="str">
            <v>Storage Support VW Argentina</v>
          </cell>
        </row>
        <row r="721">
          <cell r="B721" t="str">
            <v>10.133.80.156</v>
          </cell>
          <cell r="C721" t="str">
            <v>Array</v>
          </cell>
          <cell r="D721" t="str">
            <v>PH_WINDOWS_PLATINUM_AR</v>
          </cell>
          <cell r="E721">
            <v>4</v>
          </cell>
          <cell r="F721" t="str">
            <v>Storage Support VW Argentina</v>
          </cell>
        </row>
        <row r="722">
          <cell r="B722" t="str">
            <v>10.133.132.36</v>
          </cell>
          <cell r="C722" t="str">
            <v>Array</v>
          </cell>
          <cell r="D722" t="str">
            <v>PH_WINDOWS_PLATINUM_AR</v>
          </cell>
          <cell r="E722">
            <v>4</v>
          </cell>
          <cell r="F722" t="str">
            <v>Storage Support VW Argentina</v>
          </cell>
        </row>
        <row r="723">
          <cell r="B723" t="str">
            <v>10.133.80.184</v>
          </cell>
          <cell r="C723" t="str">
            <v>Array</v>
          </cell>
          <cell r="D723" t="str">
            <v>PH_WINDOWS_PLATINUM_AR</v>
          </cell>
          <cell r="E723">
            <v>4</v>
          </cell>
          <cell r="F723" t="str">
            <v>Storage Support VW Argentina</v>
          </cell>
        </row>
        <row r="724">
          <cell r="B724" t="str">
            <v>10.133.10.111</v>
          </cell>
          <cell r="C724" t="str">
            <v>SP A</v>
          </cell>
          <cell r="D724" t="str">
            <v>PH_WINDOWS_PLATINUM_AR</v>
          </cell>
          <cell r="E724">
            <v>2</v>
          </cell>
          <cell r="F724" t="str">
            <v>Storage Support VW Argentina</v>
          </cell>
        </row>
        <row r="725">
          <cell r="B725" t="str">
            <v>10.133.10.111</v>
          </cell>
          <cell r="C725" t="str">
            <v>SP B</v>
          </cell>
          <cell r="D725" t="str">
            <v>PH_WINDOWS_PLATINUM_AR</v>
          </cell>
          <cell r="E725">
            <v>2</v>
          </cell>
          <cell r="F725" t="str">
            <v>Storage Support VW Argentina</v>
          </cell>
        </row>
        <row r="726">
          <cell r="B726" t="str">
            <v>10.133.10.111</v>
          </cell>
          <cell r="C726" t="str">
            <v>SP B</v>
          </cell>
          <cell r="D726" t="str">
            <v>PH_WINDOWS_PLATINUM_AR</v>
          </cell>
          <cell r="E726">
            <v>2</v>
          </cell>
          <cell r="F726" t="str">
            <v>Storage Support VW Argentina</v>
          </cell>
        </row>
        <row r="727">
          <cell r="B727" t="str">
            <v>10.133.80.20</v>
          </cell>
          <cell r="C727" t="str">
            <v>Ping IP 10.133.80.21</v>
          </cell>
          <cell r="D727" t="str">
            <v>PH_WINDOWS_BRONZE_AR</v>
          </cell>
          <cell r="E727">
            <v>1</v>
          </cell>
          <cell r="F727" t="str">
            <v>Storage Support VW Argentina</v>
          </cell>
        </row>
        <row r="728">
          <cell r="B728" t="str">
            <v>10.133.80.123</v>
          </cell>
          <cell r="C728" t="str">
            <v>Ping IP 10.133.80.124</v>
          </cell>
          <cell r="D728" t="str">
            <v>PH_WINDOWS_BRONZE_AR</v>
          </cell>
          <cell r="E728">
            <v>1</v>
          </cell>
          <cell r="F728" t="str">
            <v>Storage Support VW Argentina</v>
          </cell>
        </row>
        <row r="729">
          <cell r="B729" t="str">
            <v>10.133.80.123</v>
          </cell>
          <cell r="C729" t="str">
            <v>Ping IP 10.133.80.125</v>
          </cell>
          <cell r="D729" t="str">
            <v>PH_WINDOWS_BRONZE_AR</v>
          </cell>
          <cell r="E729">
            <v>1</v>
          </cell>
          <cell r="F729" t="str">
            <v>Storage Support VW Argentina</v>
          </cell>
        </row>
        <row r="730">
          <cell r="B730" t="str">
            <v>10.133.80.228</v>
          </cell>
          <cell r="C730" t="str">
            <v>Disks</v>
          </cell>
          <cell r="D730" t="str">
            <v>PH_WINDOWS_PLATINUM_AR</v>
          </cell>
          <cell r="E730">
            <v>4</v>
          </cell>
          <cell r="F730" t="str">
            <v>Storage Support VW Argentina</v>
          </cell>
        </row>
        <row r="731">
          <cell r="B731" t="str">
            <v>10.133.80.228</v>
          </cell>
          <cell r="C731" t="str">
            <v>Ping IP 10.133.80.230</v>
          </cell>
          <cell r="D731" t="str">
            <v>PH_WINDOWS_BRONZE_AR</v>
          </cell>
          <cell r="E731">
            <v>1</v>
          </cell>
          <cell r="F731" t="str">
            <v>Storage Support VW Argentina</v>
          </cell>
        </row>
        <row r="732">
          <cell r="B732" t="str">
            <v>10.133.80.228</v>
          </cell>
          <cell r="C732" t="str">
            <v>Ping IP 10.133.80.231</v>
          </cell>
          <cell r="D732" t="str">
            <v>PH_WINDOWS_BRONZE_AR</v>
          </cell>
          <cell r="E732">
            <v>1</v>
          </cell>
          <cell r="F732" t="str">
            <v>Storage Support VW Argentina</v>
          </cell>
        </row>
        <row r="733">
          <cell r="B733" t="str">
            <v>10.133.80.228</v>
          </cell>
          <cell r="C733" t="str">
            <v>SP A</v>
          </cell>
          <cell r="D733" t="str">
            <v>PH_WINDOWS_PLATINUM_AR</v>
          </cell>
          <cell r="E733">
            <v>2</v>
          </cell>
          <cell r="F733" t="str">
            <v>Storage Support VW Argentina</v>
          </cell>
        </row>
        <row r="734">
          <cell r="B734" t="str">
            <v>10.133.80.228</v>
          </cell>
          <cell r="C734" t="str">
            <v>SP B</v>
          </cell>
          <cell r="D734" t="str">
            <v>PH_WINDOWS_PLATINUM_AR</v>
          </cell>
          <cell r="E734">
            <v>2</v>
          </cell>
          <cell r="F734" t="str">
            <v>Storage Support VW Argentina</v>
          </cell>
        </row>
        <row r="735">
          <cell r="B735" t="str">
            <v>10.133.80.104</v>
          </cell>
          <cell r="C735" t="str">
            <v>Ping IP 10.133.80.104</v>
          </cell>
          <cell r="D735" t="str">
            <v>PH_WINDOWS_BRONZE_AR</v>
          </cell>
          <cell r="E735">
            <v>1</v>
          </cell>
          <cell r="F735" t="str">
            <v>Storage Support VW Argentina</v>
          </cell>
        </row>
        <row r="736">
          <cell r="B736" t="str">
            <v>10.133.80.104</v>
          </cell>
          <cell r="C736" t="str">
            <v>Ping IP 10.133.80.105</v>
          </cell>
          <cell r="D736" t="str">
            <v>PH_WINDOWS_BRONZE_AR</v>
          </cell>
          <cell r="E736">
            <v>1</v>
          </cell>
          <cell r="F736" t="str">
            <v>Storage Support VW Argentina</v>
          </cell>
        </row>
        <row r="737">
          <cell r="B737" t="str">
            <v>10.133.80.44</v>
          </cell>
          <cell r="C737" t="str">
            <v>Disks</v>
          </cell>
          <cell r="D737" t="str">
            <v>PH_WINDOWS_PLATINUM_AR</v>
          </cell>
          <cell r="E737">
            <v>4</v>
          </cell>
          <cell r="F737" t="str">
            <v>Storage Support VW Argentina</v>
          </cell>
        </row>
        <row r="738">
          <cell r="B738" t="str">
            <v>10.133.80.44</v>
          </cell>
          <cell r="C738" t="str">
            <v>Ping IP 10.133.80.44</v>
          </cell>
          <cell r="D738" t="str">
            <v>PH_WINDOWS_BRONZE_AR</v>
          </cell>
          <cell r="E738">
            <v>1</v>
          </cell>
          <cell r="F738" t="str">
            <v>Storage Support VW Argentina</v>
          </cell>
        </row>
        <row r="739">
          <cell r="B739" t="str">
            <v>10.133.80.44</v>
          </cell>
          <cell r="C739" t="str">
            <v>Ping IP 10.133.80.45</v>
          </cell>
          <cell r="D739" t="str">
            <v>PH_WINDOWS_BRONZE_AR</v>
          </cell>
          <cell r="E739">
            <v>1</v>
          </cell>
          <cell r="F739" t="str">
            <v>Storage Support VW Argentina</v>
          </cell>
        </row>
        <row r="740">
          <cell r="B740" t="str">
            <v>10.133.80.44</v>
          </cell>
          <cell r="C740" t="str">
            <v>SP A</v>
          </cell>
          <cell r="D740" t="str">
            <v>PH_WINDOWS_PLATINUM_AR</v>
          </cell>
          <cell r="E740">
            <v>2</v>
          </cell>
          <cell r="F740" t="str">
            <v>Storage Support VW Argentina</v>
          </cell>
        </row>
        <row r="741">
          <cell r="B741" t="str">
            <v>10.133.80.44</v>
          </cell>
          <cell r="C741" t="str">
            <v>SP B</v>
          </cell>
          <cell r="D741" t="str">
            <v>PH_WINDOWS_PLATINUM_AR</v>
          </cell>
          <cell r="E741">
            <v>2</v>
          </cell>
          <cell r="F741" t="str">
            <v>Storage Support VW Argentina</v>
          </cell>
        </row>
        <row r="742">
          <cell r="B742" t="str">
            <v>10.133.80.246</v>
          </cell>
          <cell r="C742" t="str">
            <v>Ping IP 10.133.80.246</v>
          </cell>
          <cell r="D742" t="str">
            <v>PH_WINDOWS_BRONZE_AR</v>
          </cell>
          <cell r="E742">
            <v>1</v>
          </cell>
          <cell r="F742" t="str">
            <v>Storage Support VW Argentina</v>
          </cell>
        </row>
        <row r="743">
          <cell r="B743" t="str">
            <v>10.133.80.246</v>
          </cell>
          <cell r="C743" t="str">
            <v>Ping IP 10.133.80.247</v>
          </cell>
          <cell r="D743" t="str">
            <v>PH_WINDOWS_BRONZE_AR</v>
          </cell>
          <cell r="E743">
            <v>1</v>
          </cell>
          <cell r="F743" t="str">
            <v>Storage Support VW Argentina</v>
          </cell>
        </row>
        <row r="744">
          <cell r="B744" t="str">
            <v>10.133.80.23</v>
          </cell>
          <cell r="C744" t="str">
            <v>Array</v>
          </cell>
          <cell r="D744" t="str">
            <v>PH_WINDOWS_PLATINUM_AR</v>
          </cell>
          <cell r="E744">
            <v>2</v>
          </cell>
          <cell r="F744" t="str">
            <v>Storage Support VW Argentina</v>
          </cell>
        </row>
        <row r="745">
          <cell r="B745" t="str">
            <v>10.133.80.23</v>
          </cell>
          <cell r="C745" t="str">
            <v>Battery</v>
          </cell>
          <cell r="D745" t="str">
            <v>PH_WINDOWS_PLATINUM_AR</v>
          </cell>
          <cell r="E745">
            <v>4</v>
          </cell>
          <cell r="F745" t="str">
            <v>Storage Support VW Argentina</v>
          </cell>
        </row>
        <row r="746">
          <cell r="B746" t="str">
            <v>10.133.80.23</v>
          </cell>
          <cell r="C746" t="str">
            <v>Drive</v>
          </cell>
          <cell r="D746" t="str">
            <v>PH_WINDOWS_PLATINUM_AR</v>
          </cell>
          <cell r="E746">
            <v>4</v>
          </cell>
          <cell r="F746" t="str">
            <v>Storage Support VW Argentina</v>
          </cell>
        </row>
        <row r="747">
          <cell r="B747" t="str">
            <v>10.133.80.23</v>
          </cell>
          <cell r="C747" t="str">
            <v>Enclosure</v>
          </cell>
          <cell r="D747" t="str">
            <v>PH_WINDOWS_PLATINUM_AR</v>
          </cell>
          <cell r="E747">
            <v>4</v>
          </cell>
          <cell r="F747" t="str">
            <v>Storage Support VW Argentina</v>
          </cell>
        </row>
        <row r="748">
          <cell r="B748" t="str">
            <v>10.133.80.23</v>
          </cell>
          <cell r="C748" t="str">
            <v>Enclosure Canister</v>
          </cell>
          <cell r="D748" t="str">
            <v>PH_WINDOWS_PLATINUM_AR</v>
          </cell>
          <cell r="E748">
            <v>4</v>
          </cell>
          <cell r="F748" t="str">
            <v>Storage Support VW Argentina</v>
          </cell>
        </row>
        <row r="749">
          <cell r="B749" t="str">
            <v>10.133.80.23</v>
          </cell>
          <cell r="C749" t="str">
            <v>Enclosure PSU</v>
          </cell>
          <cell r="D749" t="str">
            <v>PH_WINDOWS_PLATINUM_AR</v>
          </cell>
          <cell r="E749">
            <v>4</v>
          </cell>
          <cell r="F749" t="str">
            <v>Storage Support VW Argentina</v>
          </cell>
        </row>
        <row r="750">
          <cell r="B750" t="str">
            <v>10.133.80.23</v>
          </cell>
          <cell r="C750" t="str">
            <v>Lun Online</v>
          </cell>
          <cell r="D750" t="str">
            <v>PH_WINDOWS_PLATINUM_AR</v>
          </cell>
          <cell r="E750">
            <v>4</v>
          </cell>
          <cell r="F750" t="str">
            <v>Storage Support VW Argentina</v>
          </cell>
        </row>
        <row r="751">
          <cell r="B751" t="str">
            <v>10.133.80.23</v>
          </cell>
          <cell r="C751" t="str">
            <v>Ping IP 10.133.80.24</v>
          </cell>
          <cell r="D751" t="str">
            <v>PH_WINDOWS_BRONZE_AR</v>
          </cell>
          <cell r="E751">
            <v>1</v>
          </cell>
          <cell r="F751" t="str">
            <v>Storage Support VW Argentina</v>
          </cell>
        </row>
        <row r="752">
          <cell r="B752" t="str">
            <v>10.133.80.23</v>
          </cell>
          <cell r="C752" t="str">
            <v>Ping IP 10.133.80.25</v>
          </cell>
          <cell r="D752" t="str">
            <v>PH_WINDOWS_BRONZE_AR</v>
          </cell>
          <cell r="E752">
            <v>1</v>
          </cell>
          <cell r="F752" t="str">
            <v>Storage Support VW Argentina</v>
          </cell>
        </row>
        <row r="753">
          <cell r="B753" t="str">
            <v>10.133.80.234</v>
          </cell>
          <cell r="C753" t="str">
            <v>Ping IP 10.133.80.234</v>
          </cell>
          <cell r="D753" t="str">
            <v>PH_WINDOWS_BRONZE_AR</v>
          </cell>
          <cell r="E753">
            <v>1</v>
          </cell>
          <cell r="F753" t="str">
            <v>Storage Support VW Argentina</v>
          </cell>
        </row>
        <row r="754">
          <cell r="B754" t="str">
            <v>10.133.80.234</v>
          </cell>
          <cell r="C754" t="str">
            <v>Ping IP 10.133.80.235</v>
          </cell>
          <cell r="D754" t="str">
            <v>PH_WINDOWS_BRONZE_AR</v>
          </cell>
          <cell r="E754">
            <v>1</v>
          </cell>
          <cell r="F754" t="str">
            <v>Storage Support VW Argentina</v>
          </cell>
        </row>
        <row r="755">
          <cell r="B755" t="str">
            <v>10.133.80.234</v>
          </cell>
          <cell r="C755" t="str">
            <v>Ping IP 10.133.80.236</v>
          </cell>
          <cell r="D755" t="str">
            <v>PH_WINDOWS_BRONZE_AR</v>
          </cell>
          <cell r="E755">
            <v>1</v>
          </cell>
          <cell r="F755" t="str">
            <v>Storage Support VW Argentina</v>
          </cell>
        </row>
        <row r="756">
          <cell r="B756" t="str">
            <v>172.18.40.9</v>
          </cell>
          <cell r="C756" t="str">
            <v>ping</v>
          </cell>
          <cell r="D756" t="str">
            <v>PH_WINDOWS_PLATINUM_AR</v>
          </cell>
          <cell r="E756">
            <v>1</v>
          </cell>
          <cell r="F756" t="str">
            <v>Network Support VW Argentina Pacheco</v>
          </cell>
        </row>
        <row r="757">
          <cell r="B757" t="str">
            <v>172.16.9.227</v>
          </cell>
          <cell r="C757" t="str">
            <v>ping</v>
          </cell>
          <cell r="D757" t="str">
            <v>PH_WINDOWS_PLATINUM_AR</v>
          </cell>
          <cell r="E757">
            <v>3</v>
          </cell>
          <cell r="F757" t="str">
            <v>Network Support VW Argentina Pacheco</v>
          </cell>
        </row>
        <row r="758">
          <cell r="B758" t="str">
            <v>172.16.9.207</v>
          </cell>
          <cell r="C758" t="str">
            <v>ping</v>
          </cell>
          <cell r="D758" t="str">
            <v>PH_WINDOWS_PLATINUM_AR</v>
          </cell>
          <cell r="E758">
            <v>3</v>
          </cell>
          <cell r="F758" t="str">
            <v>Network Support VW Argentina Pacheco</v>
          </cell>
        </row>
        <row r="759">
          <cell r="B759" t="str">
            <v>172.16.9.208</v>
          </cell>
          <cell r="C759" t="str">
            <v>ping</v>
          </cell>
          <cell r="D759" t="str">
            <v>PH_WINDOWS_PLATINUM_AR</v>
          </cell>
          <cell r="E759">
            <v>3</v>
          </cell>
          <cell r="F759" t="str">
            <v>Network Support VW Argentina Pacheco</v>
          </cell>
        </row>
        <row r="760">
          <cell r="B760" t="str">
            <v>172.16.22.2</v>
          </cell>
          <cell r="C760" t="str">
            <v>Ping</v>
          </cell>
          <cell r="D760" t="str">
            <v>PH_WINDOWS_PLATINUM_AR</v>
          </cell>
          <cell r="E760">
            <v>1</v>
          </cell>
          <cell r="F760" t="str">
            <v>Network Support VW Argentina Pacheco</v>
          </cell>
        </row>
        <row r="761">
          <cell r="B761" t="str">
            <v>172.16.22.2</v>
          </cell>
          <cell r="C761" t="str">
            <v>Ping 172.20.7.42</v>
          </cell>
          <cell r="D761" t="str">
            <v>PH_WINDOWS_PLATINUM_AR</v>
          </cell>
          <cell r="E761">
            <v>1</v>
          </cell>
          <cell r="F761" t="str">
            <v>Network Support VW Argentina Pacheco</v>
          </cell>
        </row>
        <row r="762">
          <cell r="B762" t="str">
            <v>172.16.22.2</v>
          </cell>
          <cell r="C762" t="str">
            <v>Ping 172.20.7.49</v>
          </cell>
          <cell r="D762" t="str">
            <v>PH_WINDOWS_PLATINUM_AR</v>
          </cell>
          <cell r="E762">
            <v>1</v>
          </cell>
          <cell r="F762" t="str">
            <v>Network Support VW Argentina Pacheco</v>
          </cell>
        </row>
        <row r="763">
          <cell r="B763" t="str">
            <v>172.16.22.2</v>
          </cell>
          <cell r="C763" t="str">
            <v>Ping 172.16.22.1</v>
          </cell>
          <cell r="D763" t="str">
            <v>PH_WINDOWS_PLATINUM_AR</v>
          </cell>
          <cell r="E763">
            <v>1</v>
          </cell>
          <cell r="F763" t="str">
            <v>Network Support VW Argentina Pacheco</v>
          </cell>
        </row>
        <row r="764">
          <cell r="B764" t="str">
            <v>172.16.22.3</v>
          </cell>
          <cell r="C764" t="str">
            <v>Ping</v>
          </cell>
          <cell r="D764" t="str">
            <v>PH_WINDOWS_PLATINUM_AR</v>
          </cell>
          <cell r="E764">
            <v>1</v>
          </cell>
          <cell r="F764" t="str">
            <v>Network Support VW Argentina Pacheco</v>
          </cell>
        </row>
        <row r="765">
          <cell r="B765" t="str">
            <v>172.16.22.3</v>
          </cell>
          <cell r="C765" t="str">
            <v>Ping 172.20.7.46</v>
          </cell>
          <cell r="D765" t="str">
            <v>PH_WINDOWS_PLATINUM_AR</v>
          </cell>
          <cell r="E765">
            <v>1</v>
          </cell>
          <cell r="F765" t="str">
            <v>Network Support VW Argentina Pacheco</v>
          </cell>
        </row>
        <row r="766">
          <cell r="B766" t="str">
            <v>172.16.22.3</v>
          </cell>
          <cell r="C766" t="str">
            <v>Ping 172.20.7.50</v>
          </cell>
          <cell r="D766" t="str">
            <v>PH_WINDOWS_PLATINUM_AR</v>
          </cell>
          <cell r="E766">
            <v>1</v>
          </cell>
          <cell r="F766" t="str">
            <v>Network Support VW Argentina Pacheco</v>
          </cell>
        </row>
        <row r="767">
          <cell r="B767" t="str">
            <v>172.16.22.3</v>
          </cell>
          <cell r="C767" t="str">
            <v>Ping 172.16.22.1</v>
          </cell>
          <cell r="D767" t="str">
            <v>PH_WINDOWS_PLATINUM_AR</v>
          </cell>
          <cell r="E767">
            <v>1</v>
          </cell>
          <cell r="F767" t="str">
            <v>Network Support VW Argentina Pacheco</v>
          </cell>
        </row>
        <row r="768">
          <cell r="B768" t="str">
            <v>172.16.22.97</v>
          </cell>
          <cell r="C768" t="str">
            <v>ping</v>
          </cell>
          <cell r="D768" t="str">
            <v>PH_WINDOWS_PLATINUM_AR</v>
          </cell>
          <cell r="E768">
            <v>2</v>
          </cell>
          <cell r="F768" t="str">
            <v>Network Support VW Argentina Pacheco</v>
          </cell>
        </row>
        <row r="769">
          <cell r="B769" t="str">
            <v>172.16.22.95</v>
          </cell>
          <cell r="C769" t="str">
            <v>ping</v>
          </cell>
          <cell r="D769" t="str">
            <v>PH_WINDOWS_PLATINUM_AR</v>
          </cell>
          <cell r="E769">
            <v>2</v>
          </cell>
          <cell r="F769" t="str">
            <v>Network Support VW Argentina Pacheco</v>
          </cell>
        </row>
        <row r="770">
          <cell r="B770" t="str">
            <v>172.16.22.99</v>
          </cell>
          <cell r="C770" t="str">
            <v>ping</v>
          </cell>
          <cell r="D770" t="str">
            <v>PH_WINDOWS_PLATINUM_AR</v>
          </cell>
          <cell r="E770">
            <v>2</v>
          </cell>
          <cell r="F770" t="str">
            <v>Network Support VW Argentina Pacheco</v>
          </cell>
        </row>
        <row r="771">
          <cell r="B771" t="str">
            <v>172.16.22.93</v>
          </cell>
          <cell r="C771" t="str">
            <v>ping</v>
          </cell>
          <cell r="D771" t="str">
            <v>PH_WINDOWS_PLATINUM_AR</v>
          </cell>
          <cell r="E771">
            <v>2</v>
          </cell>
          <cell r="F771" t="str">
            <v>Network Support VW Argentina Pacheco</v>
          </cell>
        </row>
        <row r="772">
          <cell r="B772" t="str">
            <v>10.133.126.20</v>
          </cell>
          <cell r="C772" t="str">
            <v>Port 0</v>
          </cell>
          <cell r="D772" t="str">
            <v>PH_WINDOWS_PLATINUM_AR</v>
          </cell>
          <cell r="E772">
            <v>4</v>
          </cell>
          <cell r="F772" t="str">
            <v>Storage Support VW Argentina</v>
          </cell>
        </row>
        <row r="773">
          <cell r="B773" t="str">
            <v>10.133.126.20</v>
          </cell>
          <cell r="C773" t="str">
            <v>Port 1</v>
          </cell>
          <cell r="D773" t="str">
            <v>PH_WINDOWS_PLATINUM_AR</v>
          </cell>
          <cell r="E773">
            <v>4</v>
          </cell>
          <cell r="F773" t="str">
            <v>Storage Support VW Argentina</v>
          </cell>
        </row>
        <row r="774">
          <cell r="B774" t="str">
            <v>10.133.126.20</v>
          </cell>
          <cell r="C774" t="str">
            <v>Port 2</v>
          </cell>
          <cell r="D774" t="str">
            <v>PH_WINDOWS_PLATINUM_AR</v>
          </cell>
          <cell r="E774">
            <v>4</v>
          </cell>
          <cell r="F774" t="str">
            <v>Storage Support VW Argentina</v>
          </cell>
        </row>
        <row r="775">
          <cell r="B775" t="str">
            <v>10.133.126.20</v>
          </cell>
          <cell r="C775" t="str">
            <v>Port 3</v>
          </cell>
          <cell r="D775" t="str">
            <v>PH_WINDOWS_PLATINUM_AR</v>
          </cell>
          <cell r="E775">
            <v>4</v>
          </cell>
          <cell r="F775" t="str">
            <v>Storage Support VW Argentina</v>
          </cell>
        </row>
        <row r="776">
          <cell r="B776" t="str">
            <v>10.133.126.20</v>
          </cell>
          <cell r="C776" t="str">
            <v>Port 4</v>
          </cell>
          <cell r="D776" t="str">
            <v>PH_WINDOWS_PLATINUM_AR</v>
          </cell>
          <cell r="E776">
            <v>4</v>
          </cell>
          <cell r="F776" t="str">
            <v>Storage Support VW Argentina</v>
          </cell>
        </row>
        <row r="777">
          <cell r="B777" t="str">
            <v>10.133.126.20</v>
          </cell>
          <cell r="C777" t="str">
            <v>Port 5</v>
          </cell>
          <cell r="D777" t="str">
            <v>PH_WINDOWS_PLATINUM_AR</v>
          </cell>
          <cell r="E777">
            <v>4</v>
          </cell>
          <cell r="F777" t="str">
            <v>Storage Support VW Argentina</v>
          </cell>
        </row>
        <row r="778">
          <cell r="B778" t="str">
            <v>10.133.126.20</v>
          </cell>
          <cell r="C778" t="str">
            <v>Port 6</v>
          </cell>
          <cell r="D778" t="str">
            <v>PH_WINDOWS_PLATINUM_AR</v>
          </cell>
          <cell r="E778">
            <v>4</v>
          </cell>
          <cell r="F778" t="str">
            <v>Storage Support VW Argentina</v>
          </cell>
        </row>
        <row r="779">
          <cell r="B779" t="str">
            <v>10.133.126.20</v>
          </cell>
          <cell r="C779" t="str">
            <v>Port 7</v>
          </cell>
          <cell r="D779" t="str">
            <v>PH_WINDOWS_PLATINUM_AR</v>
          </cell>
          <cell r="E779">
            <v>4</v>
          </cell>
          <cell r="F779" t="str">
            <v>Storage Support VW Argentina</v>
          </cell>
        </row>
        <row r="780">
          <cell r="B780" t="str">
            <v>10.133.126.20</v>
          </cell>
          <cell r="C780" t="str">
            <v>Port 8</v>
          </cell>
          <cell r="D780" t="str">
            <v>PH_WINDOWS_PLATINUM_AR</v>
          </cell>
          <cell r="E780">
            <v>4</v>
          </cell>
          <cell r="F780" t="str">
            <v>Storage Support VW Argentina</v>
          </cell>
        </row>
        <row r="781">
          <cell r="B781" t="str">
            <v>10.133.126.20</v>
          </cell>
          <cell r="C781" t="str">
            <v>Port 9</v>
          </cell>
          <cell r="D781" t="str">
            <v>PH_WINDOWS_PLATINUM_AR</v>
          </cell>
          <cell r="E781">
            <v>4</v>
          </cell>
          <cell r="F781" t="str">
            <v>Storage Support VW Argentina</v>
          </cell>
        </row>
        <row r="782">
          <cell r="B782" t="str">
            <v>10.133.126.20</v>
          </cell>
          <cell r="C782" t="str">
            <v>Port 10</v>
          </cell>
          <cell r="D782" t="str">
            <v>PH_WINDOWS_PLATINUM_AR</v>
          </cell>
          <cell r="E782">
            <v>4</v>
          </cell>
          <cell r="F782" t="str">
            <v>Storage Support VW Argentina</v>
          </cell>
        </row>
        <row r="783">
          <cell r="B783" t="str">
            <v>10.133.126.20</v>
          </cell>
          <cell r="C783" t="str">
            <v>Port 19</v>
          </cell>
          <cell r="D783" t="str">
            <v>PH_WINDOWS_PLATINUM_AR</v>
          </cell>
          <cell r="E783">
            <v>4</v>
          </cell>
          <cell r="F783" t="str">
            <v>Storage Support VW Argentina</v>
          </cell>
        </row>
        <row r="784">
          <cell r="B784" t="str">
            <v>10.133.126.20</v>
          </cell>
          <cell r="C784" t="str">
            <v>Port 23</v>
          </cell>
          <cell r="D784" t="str">
            <v>PH_WINDOWS_PLATINUM_AR</v>
          </cell>
          <cell r="E784">
            <v>4</v>
          </cell>
          <cell r="F784" t="str">
            <v>Storage Support VW Argentina</v>
          </cell>
        </row>
        <row r="785">
          <cell r="B785" t="str">
            <v>10.133.126.21</v>
          </cell>
          <cell r="C785" t="str">
            <v>Port 0</v>
          </cell>
          <cell r="D785" t="str">
            <v>PH_WINDOWS_PLATINUM_AR</v>
          </cell>
          <cell r="E785">
            <v>4</v>
          </cell>
          <cell r="F785" t="str">
            <v>Storage Support VW Argentina</v>
          </cell>
        </row>
        <row r="786">
          <cell r="B786" t="str">
            <v>10.133.126.21</v>
          </cell>
          <cell r="C786" t="str">
            <v>Port 1</v>
          </cell>
          <cell r="D786" t="str">
            <v>PH_WINDOWS_PLATINUM_AR</v>
          </cell>
          <cell r="E786">
            <v>4</v>
          </cell>
          <cell r="F786" t="str">
            <v>Storage Support VW Argentina</v>
          </cell>
        </row>
        <row r="787">
          <cell r="B787" t="str">
            <v>10.133.126.21</v>
          </cell>
          <cell r="C787" t="str">
            <v>Port 2</v>
          </cell>
          <cell r="D787" t="str">
            <v>PH_WINDOWS_PLATINUM_AR</v>
          </cell>
          <cell r="E787">
            <v>4</v>
          </cell>
          <cell r="F787" t="str">
            <v>Storage Support VW Argentina</v>
          </cell>
        </row>
        <row r="788">
          <cell r="B788" t="str">
            <v>10.133.126.21</v>
          </cell>
          <cell r="C788" t="str">
            <v>Port 3</v>
          </cell>
          <cell r="D788" t="str">
            <v>PH_WINDOWS_PLATINUM_AR</v>
          </cell>
          <cell r="E788">
            <v>4</v>
          </cell>
          <cell r="F788" t="str">
            <v>Storage Support VW Argentina</v>
          </cell>
        </row>
        <row r="789">
          <cell r="B789" t="str">
            <v>10.133.126.21</v>
          </cell>
          <cell r="C789" t="str">
            <v>Port 4</v>
          </cell>
          <cell r="D789" t="str">
            <v>PH_WINDOWS_PLATINUM_AR</v>
          </cell>
          <cell r="E789">
            <v>4</v>
          </cell>
          <cell r="F789" t="str">
            <v>Storage Support VW Argentina</v>
          </cell>
        </row>
        <row r="790">
          <cell r="B790" t="str">
            <v>10.133.126.21</v>
          </cell>
          <cell r="C790" t="str">
            <v>Port 5</v>
          </cell>
          <cell r="D790" t="str">
            <v>PH_WINDOWS_PLATINUM_AR</v>
          </cell>
          <cell r="E790">
            <v>4</v>
          </cell>
          <cell r="F790" t="str">
            <v>Storage Support VW Argentina</v>
          </cell>
        </row>
        <row r="791">
          <cell r="B791" t="str">
            <v>10.133.126.21</v>
          </cell>
          <cell r="C791" t="str">
            <v>Port 6</v>
          </cell>
          <cell r="D791" t="str">
            <v>PH_WINDOWS_PLATINUM_AR</v>
          </cell>
          <cell r="E791">
            <v>4</v>
          </cell>
          <cell r="F791" t="str">
            <v>Storage Support VW Argentina</v>
          </cell>
        </row>
        <row r="792">
          <cell r="B792" t="str">
            <v>10.133.126.21</v>
          </cell>
          <cell r="C792" t="str">
            <v>Port 7</v>
          </cell>
          <cell r="D792" t="str">
            <v>PH_WINDOWS_PLATINUM_AR</v>
          </cell>
          <cell r="E792">
            <v>4</v>
          </cell>
          <cell r="F792" t="str">
            <v>Storage Support VW Argentina</v>
          </cell>
        </row>
        <row r="793">
          <cell r="B793" t="str">
            <v>10.133.126.21</v>
          </cell>
          <cell r="C793" t="str">
            <v>Port 8</v>
          </cell>
          <cell r="D793" t="str">
            <v>PH_WINDOWS_PLATINUM_AR</v>
          </cell>
          <cell r="E793">
            <v>4</v>
          </cell>
          <cell r="F793" t="str">
            <v>Storage Support VW Argentina</v>
          </cell>
        </row>
        <row r="794">
          <cell r="B794" t="str">
            <v>10.133.126.21</v>
          </cell>
          <cell r="C794" t="str">
            <v>Port 9</v>
          </cell>
          <cell r="D794" t="str">
            <v>PH_WINDOWS_PLATINUM_AR</v>
          </cell>
          <cell r="E794">
            <v>4</v>
          </cell>
          <cell r="F794" t="str">
            <v>Storage Support VW Argentina</v>
          </cell>
        </row>
        <row r="795">
          <cell r="B795" t="str">
            <v>10.133.126.21</v>
          </cell>
          <cell r="C795" t="str">
            <v>Port 10</v>
          </cell>
          <cell r="D795" t="str">
            <v>PH_WINDOWS_PLATINUM_AR</v>
          </cell>
          <cell r="E795">
            <v>4</v>
          </cell>
          <cell r="F795" t="str">
            <v>Storage Support VW Argentina</v>
          </cell>
        </row>
        <row r="796">
          <cell r="B796" t="str">
            <v>10.133.126.21</v>
          </cell>
          <cell r="C796" t="str">
            <v>Port 19</v>
          </cell>
          <cell r="D796" t="str">
            <v>PH_WINDOWS_PLATINUM_AR</v>
          </cell>
          <cell r="E796">
            <v>4</v>
          </cell>
          <cell r="F796" t="str">
            <v>Storage Support VW Argentina</v>
          </cell>
        </row>
        <row r="797">
          <cell r="B797" t="str">
            <v>10.133.126.21</v>
          </cell>
          <cell r="C797" t="str">
            <v>Port 23</v>
          </cell>
          <cell r="D797" t="str">
            <v>PH_WINDOWS_PLATINUM_AR</v>
          </cell>
          <cell r="E797">
            <v>4</v>
          </cell>
          <cell r="F797" t="str">
            <v>Storage Support VW Argentina</v>
          </cell>
        </row>
        <row r="798">
          <cell r="B798" t="str">
            <v>10.133.126.23</v>
          </cell>
          <cell r="C798" t="str">
            <v>Port 0</v>
          </cell>
          <cell r="D798" t="str">
            <v>PH_WINDOWS_PLATINUM_AR</v>
          </cell>
          <cell r="E798">
            <v>4</v>
          </cell>
          <cell r="F798" t="str">
            <v>Storage Support VW Argentina</v>
          </cell>
        </row>
        <row r="799">
          <cell r="B799" t="str">
            <v>10.133.126.23</v>
          </cell>
          <cell r="C799" t="str">
            <v>Port 1</v>
          </cell>
          <cell r="D799" t="str">
            <v>PH_WINDOWS_PLATINUM_AR</v>
          </cell>
          <cell r="E799">
            <v>4</v>
          </cell>
          <cell r="F799" t="str">
            <v>Storage Support VW Argentina</v>
          </cell>
        </row>
        <row r="800">
          <cell r="B800" t="str">
            <v>10.133.126.23</v>
          </cell>
          <cell r="C800" t="str">
            <v>Port 2</v>
          </cell>
          <cell r="D800" t="str">
            <v>PH_WINDOWS_PLATINUM_AR</v>
          </cell>
          <cell r="E800">
            <v>4</v>
          </cell>
          <cell r="F800" t="str">
            <v>Storage Support VW Argentina</v>
          </cell>
        </row>
        <row r="801">
          <cell r="B801" t="str">
            <v>10.133.126.23</v>
          </cell>
          <cell r="C801" t="str">
            <v>Port 3</v>
          </cell>
          <cell r="D801" t="str">
            <v>PH_WINDOWS_PLATINUM_AR</v>
          </cell>
          <cell r="E801">
            <v>4</v>
          </cell>
          <cell r="F801" t="str">
            <v>Storage Support VW Argentina</v>
          </cell>
        </row>
        <row r="802">
          <cell r="B802" t="str">
            <v>10.133.126.23</v>
          </cell>
          <cell r="C802" t="str">
            <v>Port 4</v>
          </cell>
          <cell r="D802" t="str">
            <v>PH_WINDOWS_PLATINUM_AR</v>
          </cell>
          <cell r="E802">
            <v>4</v>
          </cell>
          <cell r="F802" t="str">
            <v>Storage Support VW Argentina</v>
          </cell>
        </row>
        <row r="803">
          <cell r="B803" t="str">
            <v>10.133.126.23</v>
          </cell>
          <cell r="C803" t="str">
            <v>Port 5</v>
          </cell>
          <cell r="D803" t="str">
            <v>PH_WINDOWS_PLATINUM_AR</v>
          </cell>
          <cell r="E803">
            <v>4</v>
          </cell>
          <cell r="F803" t="str">
            <v>Storage Support VW Argentina</v>
          </cell>
        </row>
        <row r="804">
          <cell r="B804" t="str">
            <v>10.133.126.23</v>
          </cell>
          <cell r="C804" t="str">
            <v>Port 6</v>
          </cell>
          <cell r="D804" t="str">
            <v>PH_WINDOWS_PLATINUM_AR</v>
          </cell>
          <cell r="E804">
            <v>4</v>
          </cell>
          <cell r="F804" t="str">
            <v>Storage Support VW Argentina</v>
          </cell>
        </row>
        <row r="805">
          <cell r="B805" t="str">
            <v>10.133.126.23</v>
          </cell>
          <cell r="C805" t="str">
            <v>Port 7</v>
          </cell>
          <cell r="D805" t="str">
            <v>PH_WINDOWS_PLATINUM_AR</v>
          </cell>
          <cell r="E805">
            <v>4</v>
          </cell>
          <cell r="F805" t="str">
            <v>Storage Support VW Argentina</v>
          </cell>
        </row>
        <row r="806">
          <cell r="B806" t="str">
            <v>10.133.126.23</v>
          </cell>
          <cell r="C806" t="str">
            <v>Port 8</v>
          </cell>
          <cell r="D806" t="str">
            <v>PH_WINDOWS_PLATINUM_AR</v>
          </cell>
          <cell r="E806">
            <v>4</v>
          </cell>
          <cell r="F806" t="str">
            <v>Storage Support VW Argentina</v>
          </cell>
        </row>
        <row r="807">
          <cell r="B807" t="str">
            <v>10.133.126.23</v>
          </cell>
          <cell r="C807" t="str">
            <v>Port 9</v>
          </cell>
          <cell r="D807" t="str">
            <v>PH_WINDOWS_PLATINUM_AR</v>
          </cell>
          <cell r="E807">
            <v>4</v>
          </cell>
          <cell r="F807" t="str">
            <v>Storage Support VW Argentina</v>
          </cell>
        </row>
        <row r="808">
          <cell r="B808" t="str">
            <v>10.133.126.23</v>
          </cell>
          <cell r="C808" t="str">
            <v>Port 10</v>
          </cell>
          <cell r="D808" t="str">
            <v>PH_WINDOWS_PLATINUM_AR</v>
          </cell>
          <cell r="E808">
            <v>4</v>
          </cell>
          <cell r="F808" t="str">
            <v>Storage Support VW Argentina</v>
          </cell>
        </row>
        <row r="809">
          <cell r="B809" t="str">
            <v>10.133.126.23</v>
          </cell>
          <cell r="C809" t="str">
            <v>Port 19</v>
          </cell>
          <cell r="D809" t="str">
            <v>PH_WINDOWS_PLATINUM_AR</v>
          </cell>
          <cell r="E809">
            <v>4</v>
          </cell>
          <cell r="F809" t="str">
            <v>Storage Support VW Argentina</v>
          </cell>
        </row>
        <row r="810">
          <cell r="B810" t="str">
            <v>10.133.126.23</v>
          </cell>
          <cell r="C810" t="str">
            <v>Port 23</v>
          </cell>
          <cell r="D810" t="str">
            <v>PH_WINDOWS_PLATINUM_AR</v>
          </cell>
          <cell r="E810">
            <v>4</v>
          </cell>
          <cell r="F810" t="str">
            <v>Storage Support VW Argentina</v>
          </cell>
        </row>
        <row r="811">
          <cell r="B811" t="str">
            <v>10.133.126.24</v>
          </cell>
          <cell r="C811" t="str">
            <v>Port 0</v>
          </cell>
          <cell r="D811" t="str">
            <v>PH_WINDOWS_PLATINUM_AR</v>
          </cell>
          <cell r="E811">
            <v>4</v>
          </cell>
          <cell r="F811" t="str">
            <v>Storage Support VW Argentina</v>
          </cell>
        </row>
        <row r="812">
          <cell r="B812" t="str">
            <v>10.133.126.24</v>
          </cell>
          <cell r="C812" t="str">
            <v>Port 1</v>
          </cell>
          <cell r="D812" t="str">
            <v>PH_WINDOWS_PLATINUM_AR</v>
          </cell>
          <cell r="E812">
            <v>4</v>
          </cell>
          <cell r="F812" t="str">
            <v>Storage Support VW Argentina</v>
          </cell>
        </row>
        <row r="813">
          <cell r="B813" t="str">
            <v>10.133.126.24</v>
          </cell>
          <cell r="C813" t="str">
            <v>Port 2</v>
          </cell>
          <cell r="D813" t="str">
            <v>PH_WINDOWS_PLATINUM_AR</v>
          </cell>
          <cell r="E813">
            <v>4</v>
          </cell>
          <cell r="F813" t="str">
            <v>Storage Support VW Argentina</v>
          </cell>
        </row>
        <row r="814">
          <cell r="B814" t="str">
            <v>10.133.126.24</v>
          </cell>
          <cell r="C814" t="str">
            <v>Port 3</v>
          </cell>
          <cell r="D814" t="str">
            <v>PH_WINDOWS_PLATINUM_AR</v>
          </cell>
          <cell r="E814">
            <v>4</v>
          </cell>
          <cell r="F814" t="str">
            <v>Storage Support VW Argentina</v>
          </cell>
        </row>
        <row r="815">
          <cell r="B815" t="str">
            <v>10.133.126.24</v>
          </cell>
          <cell r="C815" t="str">
            <v>Port 4</v>
          </cell>
          <cell r="D815" t="str">
            <v>PH_WINDOWS_PLATINUM_AR</v>
          </cell>
          <cell r="E815">
            <v>4</v>
          </cell>
          <cell r="F815" t="str">
            <v>Storage Support VW Argentina</v>
          </cell>
        </row>
        <row r="816">
          <cell r="B816" t="str">
            <v>10.133.126.24</v>
          </cell>
          <cell r="C816" t="str">
            <v>Port 5</v>
          </cell>
          <cell r="D816" t="str">
            <v>PH_WINDOWS_PLATINUM_AR</v>
          </cell>
          <cell r="E816">
            <v>4</v>
          </cell>
          <cell r="F816" t="str">
            <v>Storage Support VW Argentina</v>
          </cell>
        </row>
        <row r="817">
          <cell r="B817" t="str">
            <v>10.133.126.24</v>
          </cell>
          <cell r="C817" t="str">
            <v>Port 6</v>
          </cell>
          <cell r="D817" t="str">
            <v>PH_WINDOWS_PLATINUM_AR</v>
          </cell>
          <cell r="E817">
            <v>4</v>
          </cell>
          <cell r="F817" t="str">
            <v>Storage Support VW Argentina</v>
          </cell>
        </row>
        <row r="818">
          <cell r="B818" t="str">
            <v>10.133.126.24</v>
          </cell>
          <cell r="C818" t="str">
            <v>Port 7</v>
          </cell>
          <cell r="D818" t="str">
            <v>PH_WINDOWS_PLATINUM_AR</v>
          </cell>
          <cell r="E818">
            <v>4</v>
          </cell>
          <cell r="F818" t="str">
            <v>Storage Support VW Argentina</v>
          </cell>
        </row>
        <row r="819">
          <cell r="B819" t="str">
            <v>10.133.126.24</v>
          </cell>
          <cell r="C819" t="str">
            <v>Port 8</v>
          </cell>
          <cell r="D819" t="str">
            <v>PH_WINDOWS_PLATINUM_AR</v>
          </cell>
          <cell r="E819">
            <v>4</v>
          </cell>
          <cell r="F819" t="str">
            <v>Storage Support VW Argentina</v>
          </cell>
        </row>
        <row r="820">
          <cell r="B820" t="str">
            <v>10.133.126.24</v>
          </cell>
          <cell r="C820" t="str">
            <v>Port 9</v>
          </cell>
          <cell r="D820" t="str">
            <v>PH_WINDOWS_PLATINUM_AR</v>
          </cell>
          <cell r="E820">
            <v>4</v>
          </cell>
          <cell r="F820" t="str">
            <v>Storage Support VW Argentina</v>
          </cell>
        </row>
        <row r="821">
          <cell r="B821" t="str">
            <v>10.133.126.24</v>
          </cell>
          <cell r="C821" t="str">
            <v>Port 10</v>
          </cell>
          <cell r="D821" t="str">
            <v>PH_WINDOWS_PLATINUM_AR</v>
          </cell>
          <cell r="E821">
            <v>4</v>
          </cell>
          <cell r="F821" t="str">
            <v>Storage Support VW Argentina</v>
          </cell>
        </row>
        <row r="822">
          <cell r="B822" t="str">
            <v>10.133.126.24</v>
          </cell>
          <cell r="C822" t="str">
            <v>Port 19</v>
          </cell>
          <cell r="D822" t="str">
            <v>PH_WINDOWS_PLATINUM_AR</v>
          </cell>
          <cell r="E822">
            <v>4</v>
          </cell>
          <cell r="F822" t="str">
            <v>Storage Support VW Argentina</v>
          </cell>
        </row>
        <row r="823">
          <cell r="B823" t="str">
            <v>10.133.126.24</v>
          </cell>
          <cell r="C823" t="str">
            <v>Port 23</v>
          </cell>
          <cell r="D823" t="str">
            <v>PH_WINDOWS_PLATINUM_AR</v>
          </cell>
          <cell r="E823">
            <v>4</v>
          </cell>
          <cell r="F823" t="str">
            <v>Storage Support VW Argentina</v>
          </cell>
        </row>
        <row r="824">
          <cell r="B824" t="str">
            <v>10.133.80.244</v>
          </cell>
          <cell r="C824" t="str">
            <v>Ping IP 10.133.80.244</v>
          </cell>
          <cell r="D824" t="str">
            <v>PH_WINDOWS_BRONZE_AR</v>
          </cell>
          <cell r="E824">
            <v>1</v>
          </cell>
          <cell r="F824" t="str">
            <v>Storage Support VW Argentina</v>
          </cell>
        </row>
        <row r="825">
          <cell r="B825" t="str">
            <v>10.133.80.245</v>
          </cell>
          <cell r="C825" t="str">
            <v>Ping IP 10.133.80.245</v>
          </cell>
          <cell r="D825" t="str">
            <v>PH_WINDOWS_BRONZE_AR</v>
          </cell>
          <cell r="E825">
            <v>1</v>
          </cell>
          <cell r="F825" t="str">
            <v>Storage Support VW Argentina</v>
          </cell>
        </row>
        <row r="826">
          <cell r="B826" t="str">
            <v>10.133.30.115</v>
          </cell>
          <cell r="C826" t="str">
            <v>Ping IP 10.133.30.115</v>
          </cell>
          <cell r="D826" t="str">
            <v>PH_WINDOWS_BRONCE_AR</v>
          </cell>
          <cell r="E826">
            <v>1</v>
          </cell>
          <cell r="F826" t="str">
            <v>Storage Support VW Argentina</v>
          </cell>
        </row>
        <row r="827">
          <cell r="B827" t="str">
            <v>10.133.30.116</v>
          </cell>
          <cell r="C827" t="str">
            <v>Ping IP 10.133.30.116</v>
          </cell>
          <cell r="D827" t="str">
            <v>PH_WINDOWS_BRONCE_AR</v>
          </cell>
          <cell r="E827">
            <v>1</v>
          </cell>
          <cell r="F827" t="str">
            <v>Storage Support VW Argentina</v>
          </cell>
        </row>
        <row r="828">
          <cell r="B828" t="str">
            <v>10.133.80.126</v>
          </cell>
          <cell r="C828" t="str">
            <v>Ping</v>
          </cell>
          <cell r="D828" t="str">
            <v>PH_WINDOWS_BRONZE_AR</v>
          </cell>
          <cell r="E828">
            <v>1</v>
          </cell>
          <cell r="F828" t="str">
            <v>Storage Support VW Argentina</v>
          </cell>
        </row>
        <row r="829">
          <cell r="B829" t="str">
            <v>10.133.80.127</v>
          </cell>
          <cell r="C829" t="str">
            <v>Ping</v>
          </cell>
          <cell r="D829" t="str">
            <v>PH_WINDOWS_BRONZE_AR</v>
          </cell>
          <cell r="E829">
            <v>1</v>
          </cell>
          <cell r="F829" t="str">
            <v>Storage Support VW Argentina</v>
          </cell>
        </row>
        <row r="830">
          <cell r="B830" t="str">
            <v>10.133.80.150</v>
          </cell>
          <cell r="C830" t="str">
            <v>Ping</v>
          </cell>
          <cell r="D830" t="str">
            <v>PH_WINDOWS_BRONZE_AR</v>
          </cell>
          <cell r="E830">
            <v>1</v>
          </cell>
          <cell r="F830" t="str">
            <v>Storage Support VW Argentina</v>
          </cell>
        </row>
        <row r="831">
          <cell r="B831" t="str">
            <v>10.133.80.150</v>
          </cell>
          <cell r="C831" t="str">
            <v>Ping IP 10.133.80.150</v>
          </cell>
          <cell r="D831" t="str">
            <v>PH_WINDOWS_BRONZE_AR</v>
          </cell>
          <cell r="E831">
            <v>1</v>
          </cell>
          <cell r="F831" t="str">
            <v>Storage Support VW Argentina</v>
          </cell>
        </row>
        <row r="832">
          <cell r="B832" t="str">
            <v>10.133.80.151</v>
          </cell>
          <cell r="C832" t="str">
            <v>Ping</v>
          </cell>
          <cell r="D832" t="str">
            <v>PH_WINDOWS_BRONZE_AR</v>
          </cell>
          <cell r="E832">
            <v>1</v>
          </cell>
          <cell r="F832" t="str">
            <v>Storage Support VW Argentina</v>
          </cell>
        </row>
        <row r="833">
          <cell r="B833" t="str">
            <v>10.133.80.151</v>
          </cell>
          <cell r="C833" t="str">
            <v>Ping IP 10.133.80.151</v>
          </cell>
          <cell r="D833" t="str">
            <v>PH_WINDOWS_BRONZE_AR</v>
          </cell>
          <cell r="E833">
            <v>1</v>
          </cell>
          <cell r="F833" t="str">
            <v>Storage Support VW Argentina</v>
          </cell>
        </row>
        <row r="834">
          <cell r="B834" t="str">
            <v>172.16.22.101</v>
          </cell>
          <cell r="C834" t="str">
            <v>ping</v>
          </cell>
          <cell r="D834" t="str">
            <v>PH_WINDOWS_PLATINUM_AR</v>
          </cell>
          <cell r="E834">
            <v>2</v>
          </cell>
          <cell r="F834" t="str">
            <v>Network Support VW Argentina Pacheco</v>
          </cell>
        </row>
        <row r="835">
          <cell r="B835" t="str">
            <v>172.16.22.102</v>
          </cell>
          <cell r="C835" t="str">
            <v>ping</v>
          </cell>
          <cell r="D835" t="str">
            <v>PH_WINDOWS_PLATINUM_AR</v>
          </cell>
          <cell r="E835">
            <v>2</v>
          </cell>
          <cell r="F835" t="str">
            <v>Network Support VW Argentina Pacheco</v>
          </cell>
        </row>
        <row r="836">
          <cell r="B836" t="str">
            <v>192.168.2.1</v>
          </cell>
          <cell r="C836" t="str">
            <v>Ping</v>
          </cell>
          <cell r="D836" t="str">
            <v>PH_WINDOWS_PLATINUM_AR</v>
          </cell>
          <cell r="E836">
            <v>2</v>
          </cell>
          <cell r="F836" t="str">
            <v>Network Support VW Argentina Pacheco</v>
          </cell>
        </row>
        <row r="837">
          <cell r="B837" t="str">
            <v>192.168.5.1</v>
          </cell>
          <cell r="C837" t="str">
            <v>Ping</v>
          </cell>
          <cell r="D837" t="str">
            <v>PH_WINDOWS_PLATINUM_AR</v>
          </cell>
          <cell r="E837">
            <v>2</v>
          </cell>
          <cell r="F837" t="str">
            <v>Network Support VW Argentina Pacheco</v>
          </cell>
        </row>
        <row r="838">
          <cell r="B838" t="str">
            <v>Tippingpoint</v>
          </cell>
          <cell r="C838" t="str">
            <v>Vencimiento del Certificado</v>
          </cell>
          <cell r="D838" t="str">
            <v>PH_WINDOWS_21D_AR</v>
          </cell>
          <cell r="E838" t="str">
            <v>SR</v>
          </cell>
          <cell r="F838" t="str">
            <v>Data Center Support VW Argentina Pacheco</v>
          </cell>
        </row>
        <row r="839">
          <cell r="B839" t="str">
            <v>TippingPoint Technologies Inc</v>
          </cell>
          <cell r="C839" t="str">
            <v>Vencimiento del Certificado</v>
          </cell>
          <cell r="D839" t="str">
            <v>PH_WINDOWS_21D_AR</v>
          </cell>
          <cell r="E839" t="str">
            <v>SR</v>
          </cell>
          <cell r="F839" t="str">
            <v>Data Center Support VW Argentina Pacheco</v>
          </cell>
        </row>
        <row r="840">
          <cell r="B840" t="str">
            <v>172.19.131.31</v>
          </cell>
          <cell r="C840" t="str">
            <v>Ping</v>
          </cell>
          <cell r="D840" t="str">
            <v>PH_WINDOWS_PLATINUM_AR</v>
          </cell>
          <cell r="E840">
            <v>1</v>
          </cell>
          <cell r="F840" t="str">
            <v>Network Support VW Argentina Pacheco</v>
          </cell>
        </row>
        <row r="841">
          <cell r="B841" t="str">
            <v>89.0.0.130</v>
          </cell>
          <cell r="C841" t="str">
            <v>Ping</v>
          </cell>
          <cell r="D841" t="str">
            <v>VER TOPICO</v>
          </cell>
          <cell r="E841" t="str">
            <v>N/A</v>
          </cell>
          <cell r="F841" t="str">
            <v>VER TOPICO</v>
          </cell>
        </row>
        <row r="842">
          <cell r="B842" t="str">
            <v>10.133.8.196</v>
          </cell>
          <cell r="C842" t="str">
            <v>disco C</v>
          </cell>
          <cell r="D842" t="str">
            <v>PH_WINDOWS_PLATINUM_AR</v>
          </cell>
          <cell r="E842">
            <v>2</v>
          </cell>
          <cell r="F842" t="str">
            <v>Wintel Support VW Argentina</v>
          </cell>
        </row>
        <row r="843">
          <cell r="B843" t="str">
            <v>10.133.55.82</v>
          </cell>
          <cell r="C843" t="str">
            <v>Disk fs</v>
          </cell>
          <cell r="D843" t="str">
            <v>PH_WINDOWS_BRONZE_AR</v>
          </cell>
          <cell r="E843">
            <v>4</v>
          </cell>
          <cell r="F843" t="str">
            <v>Data Base Administration Support VW Argentina</v>
          </cell>
        </row>
        <row r="844">
          <cell r="B844" t="str">
            <v>10.133.55.82</v>
          </cell>
          <cell r="C844" t="str">
            <v>VHVM PMON Process</v>
          </cell>
          <cell r="D844" t="str">
            <v>PH_WINDOWS_BRONZE_AR</v>
          </cell>
          <cell r="E844">
            <v>4</v>
          </cell>
          <cell r="F844" t="str">
            <v>Data Base Administration Support VW Argentina</v>
          </cell>
        </row>
        <row r="845">
          <cell r="B845" t="str">
            <v>10.133.55.82</v>
          </cell>
          <cell r="C845" t="str">
            <v>VHVMNEW PMON Process</v>
          </cell>
          <cell r="D845" t="str">
            <v>PH_WINDOWS_BRONZE_AR</v>
          </cell>
          <cell r="E845">
            <v>4</v>
          </cell>
          <cell r="F845" t="str">
            <v>Data Base Administration Support VW Argentina</v>
          </cell>
        </row>
        <row r="846">
          <cell r="B846" t="str">
            <v>10.133.55.82</v>
          </cell>
          <cell r="C846" t="str">
            <v>Ams Disk fs</v>
          </cell>
          <cell r="D846" t="str">
            <v>n/a</v>
          </cell>
          <cell r="E846">
            <v>2</v>
          </cell>
          <cell r="F846" t="str">
            <v>NON SAP Support VW Argentina</v>
          </cell>
        </row>
        <row r="847">
          <cell r="B847" t="str">
            <v>10.133.55.82</v>
          </cell>
          <cell r="C847" t="str">
            <v>Bkp Disk fs</v>
          </cell>
          <cell r="D847" t="str">
            <v>n/a</v>
          </cell>
          <cell r="E847">
            <v>2</v>
          </cell>
          <cell r="F847" t="str">
            <v>NON SAP Support VW Argentina</v>
          </cell>
        </row>
        <row r="848">
          <cell r="B848" t="str">
            <v>10.133.55.82</v>
          </cell>
          <cell r="C848" t="str">
            <v>So Disk fs</v>
          </cell>
          <cell r="D848" t="str">
            <v>PH_WINDOWS_BRONZE_AR</v>
          </cell>
          <cell r="E848">
            <v>1</v>
          </cell>
          <cell r="F848" t="str">
            <v>Unix Support VW Argentina</v>
          </cell>
        </row>
        <row r="849">
          <cell r="B849" t="str">
            <v>10.133.55.82</v>
          </cell>
          <cell r="C849" t="str">
            <v>Ping</v>
          </cell>
          <cell r="D849" t="str">
            <v>PH_WINDOWS_BRONZE_AR</v>
          </cell>
          <cell r="E849">
            <v>1</v>
          </cell>
          <cell r="F849" t="str">
            <v>Unix Support VW Argentina</v>
          </cell>
        </row>
        <row r="850">
          <cell r="B850" t="str">
            <v>10.133.55.82</v>
          </cell>
          <cell r="C850" t="str">
            <v>So RAM</v>
          </cell>
          <cell r="D850" t="str">
            <v>PH_WINDOWS_BRONZE_AR</v>
          </cell>
          <cell r="E850">
            <v>1</v>
          </cell>
          <cell r="F850" t="str">
            <v>Unix Support VW Argentina</v>
          </cell>
        </row>
        <row r="851">
          <cell r="B851" t="str">
            <v>10.133.55.82</v>
          </cell>
          <cell r="C851" t="str">
            <v>So Swap</v>
          </cell>
          <cell r="D851" t="str">
            <v>PH_WINDOWS_BRONZE_AR</v>
          </cell>
          <cell r="E851">
            <v>1</v>
          </cell>
          <cell r="F851" t="str">
            <v>Unix Support VW Argentina</v>
          </cell>
        </row>
        <row r="852">
          <cell r="B852" t="str">
            <v>10.133.55.83</v>
          </cell>
          <cell r="C852" t="str">
            <v>Disk fs</v>
          </cell>
          <cell r="D852" t="str">
            <v>PH_WINDOWS_PLATINUM_AR</v>
          </cell>
          <cell r="E852">
            <v>4</v>
          </cell>
          <cell r="F852" t="str">
            <v>Data Base Administration Support VW Argentina</v>
          </cell>
        </row>
        <row r="853">
          <cell r="B853" t="str">
            <v>10.133.55.83</v>
          </cell>
          <cell r="C853" t="str">
            <v>VHVWDRP Listener Process</v>
          </cell>
          <cell r="D853" t="str">
            <v>PH_WINDOWS_PLATINUM_AR</v>
          </cell>
          <cell r="E853">
            <v>4</v>
          </cell>
          <cell r="F853" t="str">
            <v>Data Base Administration Support VW Argentina</v>
          </cell>
        </row>
        <row r="854">
          <cell r="B854" t="str">
            <v>10.133.55.83</v>
          </cell>
          <cell r="C854" t="str">
            <v>VHVWDRP PMON Process</v>
          </cell>
          <cell r="D854" t="str">
            <v>PH_WINDOWS_PLATINUM_AR</v>
          </cell>
          <cell r="E854">
            <v>4</v>
          </cell>
          <cell r="F854" t="str">
            <v>Data Base Administration Support VW Argentina</v>
          </cell>
        </row>
        <row r="855">
          <cell r="B855" t="str">
            <v>10.133.55.83</v>
          </cell>
          <cell r="C855" t="str">
            <v>VHVWDRP Port 1521</v>
          </cell>
          <cell r="D855" t="str">
            <v>PH_WINDOWS_PLATINUM_AR</v>
          </cell>
          <cell r="E855">
            <v>4</v>
          </cell>
          <cell r="F855" t="str">
            <v>Data Base Administration Support VW Argentina</v>
          </cell>
        </row>
        <row r="856">
          <cell r="B856" t="str">
            <v>10.133.55.83</v>
          </cell>
          <cell r="C856" t="str">
            <v>Ams Disk fs</v>
          </cell>
          <cell r="D856" t="str">
            <v>n/a</v>
          </cell>
          <cell r="E856">
            <v>3</v>
          </cell>
          <cell r="F856" t="str">
            <v>NON SAP Support VW Argentina</v>
          </cell>
        </row>
        <row r="857">
          <cell r="B857" t="str">
            <v>10.133.55.83</v>
          </cell>
          <cell r="C857" t="str">
            <v>Bkp Disk fs</v>
          </cell>
          <cell r="D857" t="str">
            <v>n/a</v>
          </cell>
          <cell r="E857">
            <v>3</v>
          </cell>
          <cell r="F857" t="str">
            <v>NON SAP Support VW Argentina</v>
          </cell>
        </row>
        <row r="858">
          <cell r="B858" t="str">
            <v>10.133.55.83</v>
          </cell>
          <cell r="C858" t="str">
            <v>So CPU</v>
          </cell>
          <cell r="D858" t="str">
            <v>PH_WINDOWS_PLATINUM_AR</v>
          </cell>
          <cell r="E858">
            <v>3</v>
          </cell>
          <cell r="F858" t="str">
            <v>Unix Support VW Argentina</v>
          </cell>
        </row>
        <row r="859">
          <cell r="B859" t="str">
            <v>10.133.55.83</v>
          </cell>
          <cell r="C859" t="str">
            <v>So Disk fs</v>
          </cell>
          <cell r="D859" t="str">
            <v>PH_WINDOWS_PLATINUM_AR</v>
          </cell>
          <cell r="E859">
            <v>3</v>
          </cell>
          <cell r="F859" t="str">
            <v>Unix Support VW Argentina</v>
          </cell>
        </row>
        <row r="860">
          <cell r="B860" t="str">
            <v>10.133.55.83</v>
          </cell>
          <cell r="C860" t="str">
            <v>Ping</v>
          </cell>
          <cell r="D860" t="str">
            <v>PH_WINDOWS_PLATINUM_AR</v>
          </cell>
          <cell r="E860">
            <v>3</v>
          </cell>
          <cell r="F860" t="str">
            <v>Unix Support VW Argentina</v>
          </cell>
        </row>
        <row r="861">
          <cell r="B861" t="str">
            <v>10.133.55.83</v>
          </cell>
          <cell r="C861" t="str">
            <v>So RAM</v>
          </cell>
          <cell r="D861" t="str">
            <v>PH_WINDOWS_PLATINUM_AR</v>
          </cell>
          <cell r="E861">
            <v>3</v>
          </cell>
          <cell r="F861" t="str">
            <v>Unix Support VW Argentina</v>
          </cell>
        </row>
        <row r="862">
          <cell r="B862" t="str">
            <v>10.133.55.83</v>
          </cell>
          <cell r="C862" t="str">
            <v>So Swap</v>
          </cell>
          <cell r="D862" t="str">
            <v>PH_WINDOWS_PLATINUM_AR</v>
          </cell>
          <cell r="E862">
            <v>3</v>
          </cell>
          <cell r="F862" t="str">
            <v>Unix Support VW Argentina</v>
          </cell>
        </row>
        <row r="863">
          <cell r="B863" t="str">
            <v>10.133.55.25</v>
          </cell>
          <cell r="C863" t="str">
            <v>Disk fs</v>
          </cell>
          <cell r="D863" t="str">
            <v>PH_WINDOWS_PLATINUM_AR</v>
          </cell>
          <cell r="E863">
            <v>4</v>
          </cell>
          <cell r="F863" t="str">
            <v>Data Base Administration Support VW Argentina</v>
          </cell>
        </row>
        <row r="864">
          <cell r="B864" t="str">
            <v>10.133.55.25</v>
          </cell>
          <cell r="C864" t="str">
            <v>VHVW Listener Process</v>
          </cell>
          <cell r="D864" t="str">
            <v>PH_WINDOWS_PLATINUM_AR</v>
          </cell>
          <cell r="E864">
            <v>4</v>
          </cell>
          <cell r="F864" t="str">
            <v>Data Base Administration Support VW Argentina</v>
          </cell>
        </row>
        <row r="865">
          <cell r="B865" t="str">
            <v>10.133.55.25</v>
          </cell>
          <cell r="C865" t="str">
            <v>Ora VHVW PMON Process</v>
          </cell>
          <cell r="D865" t="str">
            <v>PH_WINDOWS_PLATINUM_AR</v>
          </cell>
          <cell r="E865">
            <v>4</v>
          </cell>
          <cell r="F865" t="str">
            <v>Data Base Administration Support VW Argentina</v>
          </cell>
        </row>
        <row r="866">
          <cell r="B866" t="str">
            <v>10.133.55.25</v>
          </cell>
          <cell r="C866" t="str">
            <v>Ora VHVW Port 1521</v>
          </cell>
          <cell r="D866" t="str">
            <v>PH_WINDOWS_PLATINUM_AR</v>
          </cell>
          <cell r="E866">
            <v>4</v>
          </cell>
          <cell r="F866" t="str">
            <v>Data Base Administration Support VW Argentina</v>
          </cell>
        </row>
        <row r="867">
          <cell r="B867" t="str">
            <v>10.133.55.25</v>
          </cell>
          <cell r="C867" t="str">
            <v>Ams Disk fs</v>
          </cell>
          <cell r="D867" t="str">
            <v>n/a</v>
          </cell>
          <cell r="E867">
            <v>1</v>
          </cell>
          <cell r="F867" t="str">
            <v>NON SAP Support VW Argentina</v>
          </cell>
        </row>
        <row r="868">
          <cell r="B868" t="str">
            <v>10.133.55.25</v>
          </cell>
          <cell r="C868" t="str">
            <v>Bkp Disk fs</v>
          </cell>
          <cell r="D868" t="str">
            <v>n/a</v>
          </cell>
          <cell r="E868">
            <v>1</v>
          </cell>
          <cell r="F868" t="str">
            <v>NON SAP Support VW Argentina</v>
          </cell>
        </row>
        <row r="869">
          <cell r="B869" t="str">
            <v>10.133.55.25</v>
          </cell>
          <cell r="C869" t="str">
            <v>So CPU</v>
          </cell>
          <cell r="D869" t="str">
            <v>PH_WINDOWS_PLATINUM_AR</v>
          </cell>
          <cell r="E869">
            <v>3</v>
          </cell>
          <cell r="F869" t="str">
            <v>Unix Support VW Argentina</v>
          </cell>
        </row>
        <row r="870">
          <cell r="B870" t="str">
            <v>10.133.55.25</v>
          </cell>
          <cell r="C870" t="str">
            <v>So Disk fs</v>
          </cell>
          <cell r="D870" t="str">
            <v>PH_WINDOWS_PLATINUM_AR</v>
          </cell>
          <cell r="E870">
            <v>3</v>
          </cell>
          <cell r="F870" t="str">
            <v>Unix Support VW Argentina</v>
          </cell>
        </row>
        <row r="871">
          <cell r="B871" t="str">
            <v>10.133.55.25</v>
          </cell>
          <cell r="C871" t="str">
            <v>Ping</v>
          </cell>
          <cell r="D871" t="str">
            <v>PH_WINDOWS_PLATINUM_AR</v>
          </cell>
          <cell r="E871">
            <v>3</v>
          </cell>
          <cell r="F871" t="str">
            <v>Unix Support VW Argentina</v>
          </cell>
        </row>
        <row r="872">
          <cell r="B872" t="str">
            <v>10.133.55.25</v>
          </cell>
          <cell r="C872" t="str">
            <v>So RAM</v>
          </cell>
          <cell r="D872" t="str">
            <v>PH_WINDOWS_PLATINUM_AR</v>
          </cell>
          <cell r="E872">
            <v>3</v>
          </cell>
          <cell r="F872" t="str">
            <v>Unix Support VW Argentina</v>
          </cell>
        </row>
        <row r="873">
          <cell r="B873" t="str">
            <v>10.133.55.25</v>
          </cell>
          <cell r="C873" t="str">
            <v>So Swap</v>
          </cell>
          <cell r="D873" t="str">
            <v>PH_WINDOWS_PLATINUM_AR</v>
          </cell>
          <cell r="E873">
            <v>3</v>
          </cell>
          <cell r="F873" t="str">
            <v>Unix Support VW Argentina</v>
          </cell>
        </row>
        <row r="874">
          <cell r="B874" t="str">
            <v>10.133.55.81</v>
          </cell>
          <cell r="C874" t="str">
            <v>So CPU</v>
          </cell>
          <cell r="D874" t="str">
            <v>PH_WINDOWS_BRONZE_AR</v>
          </cell>
          <cell r="E874">
            <v>1</v>
          </cell>
          <cell r="F874" t="str">
            <v>Unix Support VW Argentina</v>
          </cell>
        </row>
        <row r="875">
          <cell r="B875" t="str">
            <v>10.133.55.81</v>
          </cell>
          <cell r="C875" t="str">
            <v>So Disk</v>
          </cell>
          <cell r="D875" t="str">
            <v>PH_WINDOWS_BRONZE_AR</v>
          </cell>
          <cell r="E875">
            <v>1</v>
          </cell>
          <cell r="F875" t="str">
            <v>Unix Support VW Argentina</v>
          </cell>
        </row>
        <row r="876">
          <cell r="B876" t="str">
            <v>10.133.55.81</v>
          </cell>
          <cell r="C876" t="str">
            <v>Ping</v>
          </cell>
          <cell r="D876" t="str">
            <v>PH_WINDOWS_BRONZE_AR</v>
          </cell>
          <cell r="E876">
            <v>1</v>
          </cell>
          <cell r="F876" t="str">
            <v>Unix Support VW Argentina</v>
          </cell>
        </row>
        <row r="877">
          <cell r="B877" t="str">
            <v>10.133.55.81</v>
          </cell>
          <cell r="C877" t="str">
            <v>So RAM</v>
          </cell>
          <cell r="D877" t="str">
            <v>PH_WINDOWS_BRONZE_AR</v>
          </cell>
          <cell r="E877">
            <v>1</v>
          </cell>
          <cell r="F877" t="str">
            <v>Unix Support VW Argentina</v>
          </cell>
        </row>
        <row r="878">
          <cell r="B878" t="str">
            <v>10.133.55.81</v>
          </cell>
          <cell r="C878" t="str">
            <v>So Swap</v>
          </cell>
          <cell r="D878" t="str">
            <v>PH_WINDOWS_BRONZE_AR</v>
          </cell>
          <cell r="E878">
            <v>1</v>
          </cell>
          <cell r="F878" t="str">
            <v>Unix Support VW Argentina</v>
          </cell>
        </row>
        <row r="879">
          <cell r="B879" t="str">
            <v>10.133.75.95</v>
          </cell>
          <cell r="C879" t="str">
            <v>Ping</v>
          </cell>
          <cell r="D879" t="str">
            <v>n/a</v>
          </cell>
          <cell r="E879">
            <v>3</v>
          </cell>
          <cell r="F879" t="str">
            <v>Client Services Support VW Argentina</v>
          </cell>
        </row>
        <row r="880">
          <cell r="B880" t="str">
            <v>10.133.65.95</v>
          </cell>
          <cell r="C880" t="str">
            <v>Ping</v>
          </cell>
          <cell r="D880" t="str">
            <v>n/a</v>
          </cell>
          <cell r="E880">
            <v>3</v>
          </cell>
          <cell r="F880" t="str">
            <v>Client Services Support VW Argentina</v>
          </cell>
        </row>
        <row r="881">
          <cell r="B881" t="str">
            <v>10.133.86.29</v>
          </cell>
          <cell r="C881" t="str">
            <v>Ping</v>
          </cell>
          <cell r="D881" t="str">
            <v>n/a</v>
          </cell>
          <cell r="E881">
            <v>3</v>
          </cell>
          <cell r="F881" t="str">
            <v>Client Services Support VW Argentina</v>
          </cell>
        </row>
        <row r="882">
          <cell r="B882" t="str">
            <v>10.133.86.30</v>
          </cell>
          <cell r="C882" t="str">
            <v>Ping</v>
          </cell>
          <cell r="D882" t="str">
            <v>n/a</v>
          </cell>
          <cell r="E882">
            <v>3</v>
          </cell>
          <cell r="F882" t="str">
            <v>Client Services Support VW Argentina</v>
          </cell>
        </row>
        <row r="883">
          <cell r="B883" t="str">
            <v>10.133.63.95</v>
          </cell>
          <cell r="C883" t="str">
            <v>Ping</v>
          </cell>
          <cell r="D883" t="str">
            <v>n/a</v>
          </cell>
          <cell r="E883">
            <v>3</v>
          </cell>
          <cell r="F883" t="str">
            <v>Client Services Support VW Argentina</v>
          </cell>
        </row>
        <row r="884">
          <cell r="B884" t="str">
            <v>10.133.8.95</v>
          </cell>
          <cell r="C884" t="str">
            <v>So CPU</v>
          </cell>
          <cell r="D884" t="str">
            <v>PH_WINDOWS_BRONZE_AR</v>
          </cell>
          <cell r="E884">
            <v>4</v>
          </cell>
          <cell r="F884" t="str">
            <v>Wintel Support VW Argentina</v>
          </cell>
        </row>
        <row r="885">
          <cell r="B885" t="str">
            <v>10.133.8.95</v>
          </cell>
          <cell r="C885" t="str">
            <v>So Disk C: - S.O.</v>
          </cell>
          <cell r="D885" t="str">
            <v>PH_WINDOWS_BRONZE_AR</v>
          </cell>
          <cell r="E885">
            <v>4</v>
          </cell>
          <cell r="F885" t="str">
            <v>Wintel Support VW Argentina</v>
          </cell>
        </row>
        <row r="886">
          <cell r="B886" t="str">
            <v>10.133.8.95</v>
          </cell>
          <cell r="C886" t="str">
            <v>So Antivirus Services</v>
          </cell>
          <cell r="D886" t="str">
            <v>PH_WINDOWS_BRONZE_AR</v>
          </cell>
          <cell r="E886">
            <v>4</v>
          </cell>
          <cell r="F886" t="str">
            <v>Wintel Support VW Argentina</v>
          </cell>
        </row>
        <row r="887">
          <cell r="B887" t="str">
            <v>10.133.8.95</v>
          </cell>
          <cell r="C887" t="str">
            <v>So RAM</v>
          </cell>
          <cell r="D887" t="str">
            <v>PH_WINDOWS_BRONZE_AR</v>
          </cell>
          <cell r="E887">
            <v>4</v>
          </cell>
          <cell r="F887" t="str">
            <v>Wintel Support VW Argentina</v>
          </cell>
        </row>
        <row r="888">
          <cell r="B888" t="str">
            <v>10.133.8.95</v>
          </cell>
          <cell r="C888" t="str">
            <v>So Uptime</v>
          </cell>
          <cell r="D888" t="str">
            <v>PH_WINDOWS_BRONZE_AR</v>
          </cell>
          <cell r="E888">
            <v>4</v>
          </cell>
          <cell r="F888" t="str">
            <v>Wintel Support VW Argentina</v>
          </cell>
        </row>
        <row r="889">
          <cell r="B889" t="str">
            <v>10.133.8.95</v>
          </cell>
          <cell r="C889" t="str">
            <v>So Ping</v>
          </cell>
          <cell r="D889" t="str">
            <v>PH_WINDOWS_BRONZE_AR</v>
          </cell>
          <cell r="E889">
            <v>4</v>
          </cell>
          <cell r="F889" t="str">
            <v>Wintel Support VW Argentina</v>
          </cell>
        </row>
        <row r="890">
          <cell r="B890" t="str">
            <v>10.133.8.244</v>
          </cell>
          <cell r="C890" t="str">
            <v>So CPU</v>
          </cell>
          <cell r="D890" t="str">
            <v>PH_WINDOWS_BRONZE_AR</v>
          </cell>
          <cell r="E890">
            <v>4</v>
          </cell>
          <cell r="F890" t="str">
            <v>Wintel Support VW Argentina</v>
          </cell>
        </row>
        <row r="891">
          <cell r="B891" t="str">
            <v>10.133.8.244</v>
          </cell>
          <cell r="C891" t="str">
            <v>disco C</v>
          </cell>
          <cell r="D891" t="str">
            <v>PH_WINDOWS_BRONZE_AR</v>
          </cell>
          <cell r="E891">
            <v>4</v>
          </cell>
          <cell r="F891" t="str">
            <v>Wintel Support VW Argentina</v>
          </cell>
        </row>
        <row r="892">
          <cell r="B892" t="str">
            <v>10.133.8.244</v>
          </cell>
          <cell r="C892" t="str">
            <v>RAM</v>
          </cell>
          <cell r="D892" t="str">
            <v>PH_WINDOWS_BRONZE_AR</v>
          </cell>
          <cell r="E892">
            <v>4</v>
          </cell>
          <cell r="F892" t="str">
            <v>Wintel Support VW Argentina</v>
          </cell>
        </row>
        <row r="893">
          <cell r="B893" t="str">
            <v>10.133.8.244</v>
          </cell>
          <cell r="C893" t="str">
            <v>Ping</v>
          </cell>
          <cell r="D893" t="str">
            <v>PH_WINDOWS_BRONZE_AR</v>
          </cell>
          <cell r="E893">
            <v>4</v>
          </cell>
          <cell r="F893" t="str">
            <v>Wintel Support VW Argentina</v>
          </cell>
        </row>
        <row r="894">
          <cell r="B894" t="str">
            <v>10.133.8.244</v>
          </cell>
          <cell r="C894" t="str">
            <v>Antivirus Services</v>
          </cell>
          <cell r="D894" t="str">
            <v>PH_WINDOWS_BRONZE_AR</v>
          </cell>
          <cell r="E894">
            <v>4</v>
          </cell>
          <cell r="F894" t="str">
            <v>Wintel Support VW Argentina</v>
          </cell>
        </row>
        <row r="895">
          <cell r="B895" t="str">
            <v>10.133.8.244</v>
          </cell>
          <cell r="C895" t="str">
            <v>So Uptime</v>
          </cell>
          <cell r="D895" t="str">
            <v>PH_WINDOWS_BRONZE_AR</v>
          </cell>
          <cell r="E895">
            <v>4</v>
          </cell>
          <cell r="F895" t="str">
            <v>Wintel Support VW Argentina</v>
          </cell>
        </row>
        <row r="896">
          <cell r="B896" t="str">
            <v>10.133.9.46</v>
          </cell>
          <cell r="C896" t="str">
            <v xml:space="preserve">SO Antivirus Services	</v>
          </cell>
          <cell r="D896" t="str">
            <v>PH_WINDOWS_BRONZE_AR</v>
          </cell>
          <cell r="E896">
            <v>4</v>
          </cell>
          <cell r="F896" t="str">
            <v>Wintel Support VW Argentina</v>
          </cell>
        </row>
        <row r="897">
          <cell r="B897" t="str">
            <v>10.133.9.46</v>
          </cell>
          <cell r="C897" t="str">
            <v>So CPU</v>
          </cell>
          <cell r="D897" t="str">
            <v>PH_WINDOWS_BRONZE_AR</v>
          </cell>
          <cell r="E897">
            <v>4</v>
          </cell>
          <cell r="F897" t="str">
            <v>Wintel Support VW Argentina</v>
          </cell>
        </row>
        <row r="898">
          <cell r="B898" t="str">
            <v>10.133.9.46</v>
          </cell>
          <cell r="C898" t="str">
            <v>So Ping</v>
          </cell>
          <cell r="D898" t="str">
            <v>PH_WINDOWS_BRONZE_AR</v>
          </cell>
          <cell r="E898">
            <v>4</v>
          </cell>
          <cell r="F898" t="str">
            <v>Wintel Support VW Argentina</v>
          </cell>
        </row>
        <row r="899">
          <cell r="B899" t="str">
            <v>10.133.9.46</v>
          </cell>
          <cell r="C899" t="str">
            <v>So Ram</v>
          </cell>
          <cell r="D899" t="str">
            <v>PH_WINDOWS_BRONZE_AR</v>
          </cell>
          <cell r="E899">
            <v>4</v>
          </cell>
          <cell r="F899" t="str">
            <v>Wintel Support VW Argentina</v>
          </cell>
        </row>
        <row r="900">
          <cell r="B900" t="str">
            <v>10.133.9.46</v>
          </cell>
          <cell r="C900" t="str">
            <v>So Uptime</v>
          </cell>
          <cell r="D900" t="str">
            <v>PH_WINDOWS_BRONZE_AR</v>
          </cell>
          <cell r="E900">
            <v>4</v>
          </cell>
          <cell r="F900" t="str">
            <v>Wintel Support VW Argentina</v>
          </cell>
        </row>
        <row r="901">
          <cell r="B901" t="str">
            <v>10.133.9.46</v>
          </cell>
          <cell r="C901" t="str">
            <v>So Disk C</v>
          </cell>
          <cell r="D901" t="str">
            <v>PH_WINDOWS_BRONZE_AR</v>
          </cell>
          <cell r="E901">
            <v>4</v>
          </cell>
          <cell r="F901" t="str">
            <v>Wintel Support VW Argentina</v>
          </cell>
        </row>
        <row r="902">
          <cell r="B902" t="str">
            <v>10.133.9.46</v>
          </cell>
          <cell r="C902" t="str">
            <v>So Disk D</v>
          </cell>
          <cell r="D902" t="str">
            <v>PH_WINDOWS_BRONZE_AR</v>
          </cell>
          <cell r="E902">
            <v>4</v>
          </cell>
          <cell r="F902" t="str">
            <v>Wintel Support VW Argentina</v>
          </cell>
        </row>
        <row r="903">
          <cell r="B903" t="str">
            <v>VNX Certificate Authority</v>
          </cell>
          <cell r="C903" t="str">
            <v>Vencimiento del Certificado</v>
          </cell>
          <cell r="D903" t="str">
            <v>PH_WINDOWS_21D_AR</v>
          </cell>
          <cell r="E903" t="str">
            <v>SR</v>
          </cell>
          <cell r="F903" t="str">
            <v>Data Center Support VW Argentina Pacheco</v>
          </cell>
        </row>
        <row r="904">
          <cell r="B904" t="str">
            <v>192.168.6.19</v>
          </cell>
          <cell r="C904" t="str">
            <v>Ping</v>
          </cell>
          <cell r="D904" t="str">
            <v>PH_WINDOWS_PLATINUM_AR</v>
          </cell>
          <cell r="E904">
            <v>2</v>
          </cell>
          <cell r="F904" t="str">
            <v>Network Support VW Argentina Pacheco</v>
          </cell>
        </row>
        <row r="905">
          <cell r="B905" t="str">
            <v>192.168.6.20</v>
          </cell>
          <cell r="C905" t="str">
            <v>PING</v>
          </cell>
          <cell r="D905" t="str">
            <v>PH_WINDOWS_PLATINUM_AR</v>
          </cell>
          <cell r="E905">
            <v>2</v>
          </cell>
          <cell r="F905" t="str">
            <v>Network Security Support VW Argentina</v>
          </cell>
        </row>
        <row r="906">
          <cell r="B906" t="str">
            <v>192.168.2.109</v>
          </cell>
          <cell r="C906" t="str">
            <v>AMS https://vwbackoffice.ar.sa.vwg</v>
          </cell>
          <cell r="D906" t="str">
            <v>PH_WINDOWS_BRONZE_AR</v>
          </cell>
          <cell r="E906">
            <v>4</v>
          </cell>
          <cell r="F906" t="str">
            <v>NON SAP Support VW Argentina</v>
          </cell>
        </row>
        <row r="907">
          <cell r="B907" t="str">
            <v>10.132.17.40</v>
          </cell>
          <cell r="C907" t="str">
            <v>Ping</v>
          </cell>
          <cell r="D907" t="str">
            <v>PH_WINDOWS_SILVER_AR</v>
          </cell>
          <cell r="E907">
            <v>2</v>
          </cell>
          <cell r="F907" t="str">
            <v>Network Support VW Argentina Pacheco</v>
          </cell>
        </row>
        <row r="908">
          <cell r="B908" t="str">
            <v>10.132.17.40</v>
          </cell>
          <cell r="C908" t="str">
            <v>Port 8050</v>
          </cell>
          <cell r="D908" t="str">
            <v>n/a</v>
          </cell>
          <cell r="E908">
            <v>1</v>
          </cell>
          <cell r="F908" t="str">
            <v>SAP UNIT Basis Support VW Argentina</v>
          </cell>
        </row>
        <row r="909">
          <cell r="B909" t="str">
            <v>10.132.17.40</v>
          </cell>
          <cell r="C909" t="str">
            <v>Port 8051</v>
          </cell>
          <cell r="D909" t="str">
            <v>n/a</v>
          </cell>
          <cell r="E909">
            <v>1</v>
          </cell>
          <cell r="F909" t="str">
            <v>SAP UNIT Basis Support VW Argentina</v>
          </cell>
        </row>
        <row r="910">
          <cell r="B910" t="str">
            <v>11.104.18.66</v>
          </cell>
          <cell r="C910" t="str">
            <v>Ping</v>
          </cell>
          <cell r="D910" t="str">
            <v>PH_WINDOWS_GOLD_AR</v>
          </cell>
          <cell r="E910">
            <v>4</v>
          </cell>
          <cell r="F910" t="str">
            <v>Unix Support VW Argentina</v>
          </cell>
        </row>
        <row r="911">
          <cell r="B911" t="str">
            <v>11.104.18.66</v>
          </cell>
          <cell r="C911" t="str">
            <v>Cpu</v>
          </cell>
          <cell r="D911" t="str">
            <v>PH_WINDOWS_GOLD_AR</v>
          </cell>
          <cell r="E911">
            <v>4</v>
          </cell>
          <cell r="F911" t="str">
            <v>Unix Support VW Argentina</v>
          </cell>
        </row>
        <row r="912">
          <cell r="B912" t="str">
            <v>11.104.18.66</v>
          </cell>
          <cell r="C912" t="str">
            <v>Swap</v>
          </cell>
          <cell r="D912" t="str">
            <v>PH_WINDOWS_GOLD_AR</v>
          </cell>
          <cell r="E912">
            <v>4</v>
          </cell>
          <cell r="F912" t="str">
            <v>Unix Support VW Argentina</v>
          </cell>
        </row>
        <row r="913">
          <cell r="B913" t="str">
            <v>11.104.18.66</v>
          </cell>
          <cell r="C913" t="str">
            <v>Ram</v>
          </cell>
          <cell r="D913" t="str">
            <v>PH_WINDOWS_GOLD_AR</v>
          </cell>
          <cell r="E913">
            <v>4</v>
          </cell>
          <cell r="F913" t="str">
            <v>Unix Support VW Argentina</v>
          </cell>
        </row>
        <row r="914">
          <cell r="B914" t="str">
            <v>11.104.18.66</v>
          </cell>
          <cell r="C914" t="str">
            <v>Filesystem /</v>
          </cell>
          <cell r="D914" t="str">
            <v>PH_WINDOWS_GOLD_AR</v>
          </cell>
          <cell r="E914">
            <v>4</v>
          </cell>
          <cell r="F914" t="str">
            <v>Unix Support VW Argentina</v>
          </cell>
        </row>
        <row r="915">
          <cell r="B915" t="str">
            <v>11.104.18.66</v>
          </cell>
          <cell r="C915" t="str">
            <v>Filesystem /home</v>
          </cell>
          <cell r="D915" t="str">
            <v>PH_WINDOWS_GOLD_AR</v>
          </cell>
          <cell r="E915">
            <v>4</v>
          </cell>
          <cell r="F915" t="str">
            <v>Unix Support VW Argentina</v>
          </cell>
        </row>
        <row r="916">
          <cell r="B916" t="str">
            <v>11.104.18.66</v>
          </cell>
          <cell r="C916" t="str">
            <v>Filesystem /usr</v>
          </cell>
          <cell r="D916" t="str">
            <v>PH_WINDOWS_GOLD_AR</v>
          </cell>
          <cell r="E916">
            <v>4</v>
          </cell>
          <cell r="F916" t="str">
            <v>Unix Support VW Argentina</v>
          </cell>
        </row>
        <row r="917">
          <cell r="B917" t="str">
            <v>11.104.18.66</v>
          </cell>
          <cell r="C917" t="str">
            <v>Filesystem /tmp</v>
          </cell>
          <cell r="D917" t="str">
            <v>PH_WINDOWS_GOLD_AR</v>
          </cell>
          <cell r="E917">
            <v>4</v>
          </cell>
          <cell r="F917" t="str">
            <v>Unix Support VW Argentina</v>
          </cell>
        </row>
        <row r="918">
          <cell r="B918" t="str">
            <v>11.104.18.66</v>
          </cell>
          <cell r="C918" t="str">
            <v>Filesystem /var</v>
          </cell>
          <cell r="D918" t="str">
            <v>PH_WINDOWS_GOLD_AR</v>
          </cell>
          <cell r="E918">
            <v>4</v>
          </cell>
          <cell r="F918" t="str">
            <v>Unix Support VW Argentina</v>
          </cell>
        </row>
        <row r="919">
          <cell r="B919" t="str">
            <v>11.104.18.66</v>
          </cell>
          <cell r="C919" t="str">
            <v>Filesystem /var/log</v>
          </cell>
          <cell r="D919" t="str">
            <v>PH_WINDOWS_GOLD_AR</v>
          </cell>
          <cell r="E919">
            <v>4</v>
          </cell>
          <cell r="F919" t="str">
            <v>Unix Support VW Argentina</v>
          </cell>
        </row>
        <row r="920">
          <cell r="B920" t="str">
            <v>11.104.18.66</v>
          </cell>
          <cell r="C920" t="str">
            <v>Filesystem /var/tmp</v>
          </cell>
          <cell r="D920" t="str">
            <v>PH_WINDOWS_GOLD_AR</v>
          </cell>
          <cell r="E920">
            <v>4</v>
          </cell>
          <cell r="F920" t="str">
            <v>Unix Support VW Argentina</v>
          </cell>
        </row>
        <row r="921">
          <cell r="B921" t="str">
            <v>11.104.18.70</v>
          </cell>
          <cell r="C921" t="str">
            <v>Ping</v>
          </cell>
          <cell r="D921" t="str">
            <v>PH_WINDOWS_GOLD_AR</v>
          </cell>
          <cell r="E921">
            <v>4</v>
          </cell>
          <cell r="F921" t="str">
            <v>Unix Support VW Argentina</v>
          </cell>
        </row>
        <row r="922">
          <cell r="B922" t="str">
            <v>11.104.18.70</v>
          </cell>
          <cell r="C922" t="str">
            <v>Cpu</v>
          </cell>
          <cell r="D922" t="str">
            <v>PH_WINDOWS_GOLD_AR</v>
          </cell>
          <cell r="E922">
            <v>4</v>
          </cell>
          <cell r="F922" t="str">
            <v>Unix Support VW Argentina</v>
          </cell>
        </row>
        <row r="923">
          <cell r="B923" t="str">
            <v>11.104.18.70</v>
          </cell>
          <cell r="C923" t="str">
            <v>Swap</v>
          </cell>
          <cell r="D923" t="str">
            <v>PH_WINDOWS_GOLD_AR</v>
          </cell>
          <cell r="E923">
            <v>4</v>
          </cell>
          <cell r="F923" t="str">
            <v>Unix Support VW Argentina</v>
          </cell>
        </row>
        <row r="924">
          <cell r="B924" t="str">
            <v>11.104.18.70</v>
          </cell>
          <cell r="C924" t="str">
            <v>Ram</v>
          </cell>
          <cell r="D924" t="str">
            <v>PH_WINDOWS_GOLD_AR</v>
          </cell>
          <cell r="E924">
            <v>4</v>
          </cell>
          <cell r="F924" t="str">
            <v>Unix Support VW Argentina</v>
          </cell>
        </row>
        <row r="925">
          <cell r="B925" t="str">
            <v>11.104.18.70</v>
          </cell>
          <cell r="C925" t="str">
            <v>Filesystem /</v>
          </cell>
          <cell r="D925" t="str">
            <v>PH_WINDOWS_GOLD_AR</v>
          </cell>
          <cell r="E925">
            <v>4</v>
          </cell>
          <cell r="F925" t="str">
            <v>Unix Support VW Argentina</v>
          </cell>
        </row>
        <row r="926">
          <cell r="B926" t="str">
            <v>11.104.18.70</v>
          </cell>
          <cell r="C926" t="str">
            <v>Filesystem /artifactory</v>
          </cell>
          <cell r="D926" t="str">
            <v>PH_WINDOWS_GOLD_AR</v>
          </cell>
          <cell r="E926">
            <v>4</v>
          </cell>
          <cell r="F926" t="str">
            <v>Unix Support VW Argentina</v>
          </cell>
        </row>
        <row r="927">
          <cell r="B927" t="str">
            <v>11.104.18.65</v>
          </cell>
          <cell r="C927" t="str">
            <v>Ping</v>
          </cell>
          <cell r="D927" t="str">
            <v>PH_WINDOWS_GOLD_AR</v>
          </cell>
          <cell r="E927">
            <v>4</v>
          </cell>
          <cell r="F927" t="str">
            <v>Unix Support VW Argentina</v>
          </cell>
        </row>
        <row r="928">
          <cell r="B928" t="str">
            <v>11.104.18.65</v>
          </cell>
          <cell r="C928" t="str">
            <v>Cpu</v>
          </cell>
          <cell r="D928" t="str">
            <v>PH_WINDOWS_GOLD_AR</v>
          </cell>
          <cell r="E928">
            <v>4</v>
          </cell>
          <cell r="F928" t="str">
            <v>Unix Support VW Argentina</v>
          </cell>
        </row>
        <row r="929">
          <cell r="B929" t="str">
            <v>11.104.18.65</v>
          </cell>
          <cell r="C929" t="str">
            <v>Swap</v>
          </cell>
          <cell r="D929" t="str">
            <v>PH_WINDOWS_GOLD_AR</v>
          </cell>
          <cell r="E929">
            <v>4</v>
          </cell>
          <cell r="F929" t="str">
            <v>Unix Support VW Argentina</v>
          </cell>
        </row>
        <row r="930">
          <cell r="B930" t="str">
            <v>11.104.18.65</v>
          </cell>
          <cell r="C930" t="str">
            <v>Ram</v>
          </cell>
          <cell r="D930" t="str">
            <v>PH_WINDOWS_GOLD_AR</v>
          </cell>
          <cell r="E930">
            <v>4</v>
          </cell>
          <cell r="F930" t="str">
            <v>Unix Support VW Argentina</v>
          </cell>
        </row>
        <row r="931">
          <cell r="B931" t="str">
            <v>11.104.18.65</v>
          </cell>
          <cell r="C931" t="str">
            <v>Filesystem /</v>
          </cell>
          <cell r="D931" t="str">
            <v>PH_WINDOWS_GOLD_AR</v>
          </cell>
          <cell r="E931">
            <v>4</v>
          </cell>
          <cell r="F931" t="str">
            <v>Unix Support VW Argentina</v>
          </cell>
        </row>
        <row r="932">
          <cell r="B932" t="str">
            <v>11.104.18.65</v>
          </cell>
          <cell r="C932" t="str">
            <v>Filesystem /home</v>
          </cell>
          <cell r="D932" t="str">
            <v>PH_WINDOWS_GOLD_AR</v>
          </cell>
          <cell r="E932">
            <v>4</v>
          </cell>
          <cell r="F932" t="str">
            <v>Unix Support VW Argentina</v>
          </cell>
        </row>
        <row r="933">
          <cell r="B933" t="str">
            <v>11.104.18.65</v>
          </cell>
          <cell r="C933" t="str">
            <v>Filesystem /usr</v>
          </cell>
          <cell r="D933" t="str">
            <v>PH_WINDOWS_GOLD_AR</v>
          </cell>
          <cell r="E933">
            <v>4</v>
          </cell>
          <cell r="F933" t="str">
            <v>Unix Support VW Argentina</v>
          </cell>
        </row>
        <row r="934">
          <cell r="B934" t="str">
            <v>11.104.18.65</v>
          </cell>
          <cell r="C934" t="str">
            <v>Filesystem /tmp</v>
          </cell>
          <cell r="D934" t="str">
            <v>PH_WINDOWS_GOLD_AR</v>
          </cell>
          <cell r="E934">
            <v>4</v>
          </cell>
          <cell r="F934" t="str">
            <v>Unix Support VW Argentina</v>
          </cell>
        </row>
        <row r="935">
          <cell r="B935" t="str">
            <v>11.104.18.65</v>
          </cell>
          <cell r="C935" t="str">
            <v>Filesystem /var</v>
          </cell>
          <cell r="D935" t="str">
            <v>PH_WINDOWS_GOLD_AR</v>
          </cell>
          <cell r="E935">
            <v>4</v>
          </cell>
          <cell r="F935" t="str">
            <v>Unix Support VW Argentina</v>
          </cell>
        </row>
        <row r="936">
          <cell r="B936" t="str">
            <v>11.104.18.65</v>
          </cell>
          <cell r="C936" t="str">
            <v>Filesystem /var/log</v>
          </cell>
          <cell r="D936" t="str">
            <v>PH_WINDOWS_GOLD_AR</v>
          </cell>
          <cell r="E936">
            <v>4</v>
          </cell>
          <cell r="F936" t="str">
            <v>Unix Support VW Argentina</v>
          </cell>
        </row>
        <row r="937">
          <cell r="B937" t="str">
            <v>11.104.18.65</v>
          </cell>
          <cell r="C937" t="str">
            <v>Filesystem /var/tmp</v>
          </cell>
          <cell r="D937" t="str">
            <v>PH_WINDOWS_GOLD_AR</v>
          </cell>
          <cell r="E937">
            <v>4</v>
          </cell>
          <cell r="F937" t="str">
            <v>Unix Support VW Argentina</v>
          </cell>
        </row>
        <row r="938">
          <cell r="B938" t="str">
            <v>11.104.18.69</v>
          </cell>
          <cell r="C938" t="str">
            <v>Ping</v>
          </cell>
          <cell r="D938" t="str">
            <v>PH_WINDOWS_GOLD_AR</v>
          </cell>
          <cell r="E938">
            <v>4</v>
          </cell>
          <cell r="F938" t="str">
            <v>Unix Support VW Argentina</v>
          </cell>
        </row>
        <row r="939">
          <cell r="B939" t="str">
            <v>11.104.18.69</v>
          </cell>
          <cell r="C939" t="str">
            <v>Cpu</v>
          </cell>
          <cell r="D939" t="str">
            <v>PH_WINDOWS_GOLD_AR</v>
          </cell>
          <cell r="E939">
            <v>4</v>
          </cell>
          <cell r="F939" t="str">
            <v>Unix Support VW Argentina</v>
          </cell>
        </row>
        <row r="940">
          <cell r="B940" t="str">
            <v>11.104.18.69</v>
          </cell>
          <cell r="C940" t="str">
            <v>Swap</v>
          </cell>
          <cell r="D940" t="str">
            <v>PH_WINDOWS_GOLD_AR</v>
          </cell>
          <cell r="E940">
            <v>4</v>
          </cell>
          <cell r="F940" t="str">
            <v>Unix Support VW Argentina</v>
          </cell>
        </row>
        <row r="941">
          <cell r="B941" t="str">
            <v>11.104.18.69</v>
          </cell>
          <cell r="C941" t="str">
            <v>Ram</v>
          </cell>
          <cell r="D941" t="str">
            <v>PH_WINDOWS_GOLD_AR</v>
          </cell>
          <cell r="E941">
            <v>4</v>
          </cell>
          <cell r="F941" t="str">
            <v>Unix Support VW Argentina</v>
          </cell>
        </row>
        <row r="942">
          <cell r="B942" t="str">
            <v>11.104.18.69</v>
          </cell>
          <cell r="C942" t="str">
            <v>Filesystem /</v>
          </cell>
          <cell r="D942" t="str">
            <v>PH_WINDOWS_GOLD_AR</v>
          </cell>
          <cell r="E942">
            <v>4</v>
          </cell>
          <cell r="F942" t="str">
            <v>Unix Support VW Argentina</v>
          </cell>
        </row>
        <row r="943">
          <cell r="B943" t="str">
            <v>11.104.18.69</v>
          </cell>
          <cell r="C943" t="str">
            <v>Filesystem /jenkins</v>
          </cell>
          <cell r="D943" t="str">
            <v>PH_WINDOWS_GOLD_AR</v>
          </cell>
          <cell r="E943">
            <v>4</v>
          </cell>
          <cell r="F943" t="str">
            <v>Unix Support VW Argentina</v>
          </cell>
        </row>
        <row r="944">
          <cell r="B944" t="str">
            <v>11.104.16.7</v>
          </cell>
          <cell r="C944" t="str">
            <v>0000. OS UNIX Ping</v>
          </cell>
          <cell r="D944" t="str">
            <v>PH_WINDOWS_PLATINUM_AR</v>
          </cell>
          <cell r="E944">
            <v>1</v>
          </cell>
          <cell r="F944" t="str">
            <v>Cloud Support VOLKSWAGEN ARGENTINA</v>
          </cell>
        </row>
        <row r="945">
          <cell r="B945" t="str">
            <v>11.104.16.7</v>
          </cell>
          <cell r="C945" t="str">
            <v>0001. OS UNIX CPU</v>
          </cell>
          <cell r="D945" t="str">
            <v>PH_WINDOWS_PLATINUM_AR</v>
          </cell>
          <cell r="E945">
            <v>1</v>
          </cell>
          <cell r="F945" t="str">
            <v>Cloud Support VOLKSWAGEN ARGENTINA</v>
          </cell>
        </row>
        <row r="946">
          <cell r="B946" t="str">
            <v>11.104.16.7</v>
          </cell>
          <cell r="C946" t="str">
            <v>0002. OS UNIX RAM</v>
          </cell>
          <cell r="D946" t="str">
            <v>PH_WINDOWS_PLATINUM_AR</v>
          </cell>
          <cell r="E946">
            <v>1</v>
          </cell>
          <cell r="F946" t="str">
            <v>Cloud Support VOLKSWAGEN ARGENTINA</v>
          </cell>
        </row>
        <row r="947">
          <cell r="B947" t="str">
            <v>11.104.16.7</v>
          </cell>
          <cell r="C947" t="str">
            <v>0003. OS UNIX Swap</v>
          </cell>
          <cell r="D947" t="str">
            <v>PH_WINDOWS_PLATINUM_AR</v>
          </cell>
          <cell r="E947">
            <v>1</v>
          </cell>
          <cell r="F947" t="str">
            <v>Cloud Support VOLKSWAGEN ARGENTINA</v>
          </cell>
        </row>
        <row r="948">
          <cell r="B948" t="str">
            <v>11.104.16.7</v>
          </cell>
          <cell r="C948" t="str">
            <v>0004. OS UNIX SAP Port [:3601]</v>
          </cell>
          <cell r="D948" t="str">
            <v>PH_WINDOWS_PLATINUM_AR</v>
          </cell>
          <cell r="E948">
            <v>1</v>
          </cell>
          <cell r="F948" t="str">
            <v>Cloud Support VOLKSWAGEN ARGENTINA</v>
          </cell>
        </row>
        <row r="949">
          <cell r="B949" t="str">
            <v>11.104.16.7</v>
          </cell>
          <cell r="C949" t="str">
            <v>0005. OS UNIX SAP Port [:3200]</v>
          </cell>
          <cell r="D949" t="str">
            <v>PH_WINDOWS_PLATINUM_AR</v>
          </cell>
          <cell r="E949">
            <v>1</v>
          </cell>
          <cell r="F949" t="str">
            <v>Cloud Support VOLKSWAGEN ARGENTINA</v>
          </cell>
        </row>
        <row r="950">
          <cell r="B950" t="str">
            <v>11.104.16.7</v>
          </cell>
          <cell r="C950" t="str">
            <v>0006. OS UNIX SAP Port [:50001]</v>
          </cell>
          <cell r="D950" t="str">
            <v>PH_WINDOWS_PLATINUM_AR</v>
          </cell>
          <cell r="E950">
            <v>1</v>
          </cell>
          <cell r="F950" t="str">
            <v>Cloud Support VOLKSWAGEN ARGENTINA</v>
          </cell>
        </row>
        <row r="951">
          <cell r="B951" t="str">
            <v>11.104.16.7</v>
          </cell>
          <cell r="C951" t="str">
            <v>0010. OS UNIX Filesystem /</v>
          </cell>
          <cell r="D951" t="str">
            <v>PH_WINDOWS_PLATINUM_AR</v>
          </cell>
          <cell r="E951">
            <v>1</v>
          </cell>
          <cell r="F951" t="str">
            <v>Cloud Support VOLKSWAGEN ARGENTINA</v>
          </cell>
        </row>
        <row r="952">
          <cell r="B952" t="str">
            <v>11.104.16.7</v>
          </cell>
          <cell r="C952" t="str">
            <v>0011. OS UNIX Filesystem /usr/sap/VSP</v>
          </cell>
          <cell r="D952" t="str">
            <v>PH_WINDOWS_PLATINUM_AR</v>
          </cell>
          <cell r="E952">
            <v>1</v>
          </cell>
          <cell r="F952" t="str">
            <v>Cloud Support VOLKSWAGEN ARGENTINA</v>
          </cell>
        </row>
        <row r="953">
          <cell r="B953" t="str">
            <v>11.104.16.7</v>
          </cell>
          <cell r="C953" t="str">
            <v>0012. OS UNIX Filesystem /sapmnt/VSP</v>
          </cell>
          <cell r="D953" t="str">
            <v>PH_WINDOWS_PLATINUM_AR</v>
          </cell>
          <cell r="E953">
            <v>1</v>
          </cell>
          <cell r="F953" t="str">
            <v>Cloud Support VOLKSWAGEN ARGENTINA</v>
          </cell>
        </row>
        <row r="954">
          <cell r="B954" t="str">
            <v>11.104.16.37</v>
          </cell>
          <cell r="C954" t="str">
            <v>0000. OS UNIX Ping</v>
          </cell>
          <cell r="D954" t="str">
            <v>PH_WINDOWS_PLATINUM_AR</v>
          </cell>
          <cell r="E954">
            <v>1</v>
          </cell>
          <cell r="F954" t="str">
            <v>Cloud Support VOLKSWAGEN ARGENTINA</v>
          </cell>
        </row>
        <row r="955">
          <cell r="B955" t="str">
            <v>11.104.16.37</v>
          </cell>
          <cell r="C955" t="str">
            <v>0001. OS UNIX CPU</v>
          </cell>
          <cell r="D955" t="str">
            <v>PH_WINDOWS_PLATINUM_AR</v>
          </cell>
          <cell r="E955">
            <v>1</v>
          </cell>
          <cell r="F955" t="str">
            <v>Cloud Support VOLKSWAGEN ARGENTINA</v>
          </cell>
        </row>
        <row r="956">
          <cell r="B956" t="str">
            <v>11.104.16.37</v>
          </cell>
          <cell r="C956" t="str">
            <v>0002. OS UNIX RAM</v>
          </cell>
          <cell r="D956" t="str">
            <v>PH_WINDOWS_PLATINUM_AR</v>
          </cell>
          <cell r="E956">
            <v>1</v>
          </cell>
          <cell r="F956" t="str">
            <v>Cloud Support VOLKSWAGEN ARGENTINA</v>
          </cell>
        </row>
        <row r="957">
          <cell r="B957" t="str">
            <v>11.104.16.37</v>
          </cell>
          <cell r="C957" t="str">
            <v>0003. OS UNIX Swap</v>
          </cell>
          <cell r="D957" t="str">
            <v>PH_WINDOWS_PLATINUM_AR</v>
          </cell>
          <cell r="E957">
            <v>1</v>
          </cell>
          <cell r="F957" t="str">
            <v>Cloud Support VOLKSWAGEN ARGENTINA</v>
          </cell>
        </row>
        <row r="958">
          <cell r="B958" t="str">
            <v>11.104.16.37</v>
          </cell>
          <cell r="C958" t="str">
            <v>0004. OS UNIX SAP Port [:32013]</v>
          </cell>
          <cell r="D958" t="str">
            <v>PH_WINDOWS_PLATINUM_AR</v>
          </cell>
          <cell r="E958">
            <v>1</v>
          </cell>
          <cell r="F958" t="str">
            <v>Cloud Support VOLKSWAGEN ARGENTINA</v>
          </cell>
        </row>
        <row r="959">
          <cell r="B959" t="str">
            <v>11.104.16.37</v>
          </cell>
          <cell r="C959" t="str">
            <v>0005. OS UNIX SAP Port [:32015]</v>
          </cell>
          <cell r="D959" t="str">
            <v>PH_WINDOWS_PLATINUM_AR</v>
          </cell>
          <cell r="E959">
            <v>1</v>
          </cell>
          <cell r="F959" t="str">
            <v>Cloud Support VOLKSWAGEN ARGENTINA</v>
          </cell>
        </row>
        <row r="960">
          <cell r="B960" t="str">
            <v>11.104.16.37</v>
          </cell>
          <cell r="C960" t="str">
            <v>0010. OS UNIX Filesystem /</v>
          </cell>
          <cell r="D960" t="str">
            <v>PH_WINDOWS_PLATINUM_AR</v>
          </cell>
          <cell r="E960">
            <v>1</v>
          </cell>
          <cell r="F960" t="str">
            <v>Cloud Support VOLKSWAGEN ARGENTINA</v>
          </cell>
        </row>
        <row r="961">
          <cell r="B961" t="str">
            <v>11.104.16.37</v>
          </cell>
          <cell r="C961" t="str">
            <v>0011. OS UNIX Filesystem /hana/shared</v>
          </cell>
          <cell r="D961" t="str">
            <v>PH_WINDOWS_PLATINUM_AR</v>
          </cell>
          <cell r="E961">
            <v>1</v>
          </cell>
          <cell r="F961" t="str">
            <v>Cloud Support VOLKSWAGEN ARGENTINA</v>
          </cell>
        </row>
        <row r="962">
          <cell r="B962" t="str">
            <v>11.104.16.37</v>
          </cell>
          <cell r="C962" t="str">
            <v>0012. OS UNIX Filesystem /hana/data</v>
          </cell>
          <cell r="D962" t="str">
            <v>PH_WINDOWS_PLATINUM_AR</v>
          </cell>
          <cell r="E962">
            <v>1</v>
          </cell>
          <cell r="F962" t="str">
            <v>Cloud Support VOLKSWAGEN ARGENTINA</v>
          </cell>
        </row>
        <row r="963">
          <cell r="B963" t="str">
            <v>11.104.16.37</v>
          </cell>
          <cell r="C963" t="str">
            <v>0013. OS UNIX Filesystem /hana/log</v>
          </cell>
          <cell r="D963" t="str">
            <v>PH_WINDOWS_PLATINUM_AR</v>
          </cell>
          <cell r="E963">
            <v>1</v>
          </cell>
          <cell r="F963" t="str">
            <v>Cloud Support VOLKSWAGEN ARGENTINA</v>
          </cell>
        </row>
        <row r="964">
          <cell r="B964" t="str">
            <v>11.104.16.58</v>
          </cell>
          <cell r="C964" t="str">
            <v>0000. OS UNIX Ping</v>
          </cell>
          <cell r="D964" t="str">
            <v>PH_WINDOWS_PLATINUM_AR</v>
          </cell>
          <cell r="E964">
            <v>1</v>
          </cell>
          <cell r="F964" t="str">
            <v>Cloud Support VOLKSWAGEN ARGENTINA</v>
          </cell>
        </row>
        <row r="965">
          <cell r="B965" t="str">
            <v>11.104.16.58</v>
          </cell>
          <cell r="C965" t="str">
            <v>0001. OS UNIX CPU</v>
          </cell>
          <cell r="D965" t="str">
            <v>PH_WINDOWS_PLATINUM_AR</v>
          </cell>
          <cell r="E965">
            <v>1</v>
          </cell>
          <cell r="F965" t="str">
            <v>Cloud Support VOLKSWAGEN ARGENTINA</v>
          </cell>
        </row>
        <row r="966">
          <cell r="B966" t="str">
            <v>11.104.16.58</v>
          </cell>
          <cell r="C966" t="str">
            <v>0002. OS UNIX RAM</v>
          </cell>
          <cell r="D966" t="str">
            <v>PH_WINDOWS_PLATINUM_AR</v>
          </cell>
          <cell r="E966">
            <v>1</v>
          </cell>
          <cell r="F966" t="str">
            <v>Cloud Support VOLKSWAGEN ARGENTINA</v>
          </cell>
        </row>
        <row r="967">
          <cell r="B967" t="str">
            <v>11.104.16.58</v>
          </cell>
          <cell r="C967" t="str">
            <v>0003. OS UNIX Swap</v>
          </cell>
          <cell r="D967" t="str">
            <v>PH_WINDOWS_PLATINUM_AR</v>
          </cell>
          <cell r="E967">
            <v>1</v>
          </cell>
          <cell r="F967" t="str">
            <v>Cloud Support VOLKSWAGEN ARGENTINA</v>
          </cell>
        </row>
        <row r="968">
          <cell r="B968" t="str">
            <v>11.104.16.58</v>
          </cell>
          <cell r="C968" t="str">
            <v>0010. OS UNIX Filesystem /</v>
          </cell>
          <cell r="D968" t="str">
            <v>PH_WINDOWS_PLATINUM_AR</v>
          </cell>
          <cell r="E968">
            <v>1</v>
          </cell>
          <cell r="F968" t="str">
            <v>Cloud Support VOLKSWAGEN ARGENTINA</v>
          </cell>
        </row>
        <row r="969">
          <cell r="B969" t="str">
            <v>11.104.16.58</v>
          </cell>
          <cell r="C969" t="str">
            <v>0011. OS UNIX Filesystem /hana/shared</v>
          </cell>
          <cell r="D969" t="str">
            <v>PH_WINDOWS_PLATINUM_AR</v>
          </cell>
          <cell r="E969">
            <v>1</v>
          </cell>
          <cell r="F969" t="str">
            <v>Cloud Support VOLKSWAGEN ARGENTINA</v>
          </cell>
        </row>
        <row r="970">
          <cell r="B970" t="str">
            <v>11.104.16.58</v>
          </cell>
          <cell r="C970" t="str">
            <v>0012. OS UNIX Filesystem /hana/data</v>
          </cell>
          <cell r="D970" t="str">
            <v>PH_WINDOWS_PLATINUM_AR</v>
          </cell>
          <cell r="E970">
            <v>1</v>
          </cell>
          <cell r="F970" t="str">
            <v>Cloud Support VOLKSWAGEN ARGENTINA</v>
          </cell>
        </row>
        <row r="971">
          <cell r="B971" t="str">
            <v>11.104.16.58</v>
          </cell>
          <cell r="C971" t="str">
            <v>0013. OS UNIX Filesystem /hana/log</v>
          </cell>
          <cell r="D971" t="str">
            <v>PH_WINDOWS_PLATINUM_AR</v>
          </cell>
          <cell r="E971">
            <v>1</v>
          </cell>
          <cell r="F971" t="str">
            <v>Cloud Support VOLKSWAGEN ARGENTINA</v>
          </cell>
        </row>
        <row r="972">
          <cell r="B972" t="str">
            <v>10.133.56.10</v>
          </cell>
          <cell r="C972" t="str">
            <v>NETWORK Ping</v>
          </cell>
          <cell r="D972" t="str">
            <v>PH_WINDOWS_PLATINUM_AR</v>
          </cell>
          <cell r="E972">
            <v>3</v>
          </cell>
          <cell r="F972" t="str">
            <v>Network Support VW Argentina Pacheco</v>
          </cell>
        </row>
        <row r="973">
          <cell r="B973" t="str">
            <v>192.168.9.55</v>
          </cell>
          <cell r="C973" t="str">
            <v>Ping</v>
          </cell>
          <cell r="D973" t="str">
            <v>PH_WINDOWS_PLATINUM_AR</v>
          </cell>
          <cell r="E973">
            <v>2</v>
          </cell>
          <cell r="F973" t="str">
            <v>Network Security Support VW Argentina</v>
          </cell>
        </row>
        <row r="974">
          <cell r="B974" t="str">
            <v>10.133.55.200</v>
          </cell>
          <cell r="C974" t="str">
            <v>So Antivirus Services</v>
          </cell>
          <cell r="D974" t="str">
            <v>PH_WINDOWS_PLATINUM_AR</v>
          </cell>
          <cell r="E974">
            <v>3</v>
          </cell>
          <cell r="F974" t="str">
            <v>Wintel Support VW Argentina</v>
          </cell>
        </row>
        <row r="975">
          <cell r="B975" t="str">
            <v>10.133.55.200</v>
          </cell>
          <cell r="C975" t="str">
            <v>So Disk C: - S.O.</v>
          </cell>
          <cell r="D975" t="str">
            <v>PH_WINDOWS_PLATINUM_AR</v>
          </cell>
          <cell r="E975">
            <v>2</v>
          </cell>
          <cell r="F975" t="str">
            <v>Wintel Support VW Argentina</v>
          </cell>
        </row>
        <row r="976">
          <cell r="B976" t="str">
            <v>10.133.55.200</v>
          </cell>
          <cell r="C976" t="str">
            <v>So Disk D: - Spooler</v>
          </cell>
          <cell r="D976" t="str">
            <v>PH_WINDOWS_PLATINUM_AR</v>
          </cell>
          <cell r="E976">
            <v>2</v>
          </cell>
          <cell r="F976" t="str">
            <v>Wintel Support VW Argentina</v>
          </cell>
        </row>
        <row r="977">
          <cell r="B977" t="str">
            <v>10.133.55.200</v>
          </cell>
          <cell r="C977" t="str">
            <v>Ping</v>
          </cell>
          <cell r="D977" t="str">
            <v>PH_WINDOWS_PLATINUM_AR</v>
          </cell>
          <cell r="E977">
            <v>2</v>
          </cell>
          <cell r="F977" t="str">
            <v>Wintel Support VW Argentina</v>
          </cell>
        </row>
        <row r="978">
          <cell r="B978" t="str">
            <v>10.133.55.200</v>
          </cell>
          <cell r="C978" t="str">
            <v>So PlanetPress</v>
          </cell>
          <cell r="D978" t="str">
            <v>PH_WINDOWS_PLATINUM_AR</v>
          </cell>
          <cell r="E978">
            <v>2</v>
          </cell>
          <cell r="F978" t="str">
            <v>Wintel Support VW Argentina</v>
          </cell>
        </row>
        <row r="979">
          <cell r="B979" t="str">
            <v>10.133.55.200</v>
          </cell>
          <cell r="C979" t="str">
            <v>So Print Spooler</v>
          </cell>
          <cell r="D979" t="str">
            <v>PH_WINDOWS_PLATINUM_AR</v>
          </cell>
          <cell r="E979">
            <v>2</v>
          </cell>
          <cell r="F979" t="str">
            <v>Wintel Support VW Argentina</v>
          </cell>
        </row>
        <row r="980">
          <cell r="B980" t="str">
            <v>10.133.55.200</v>
          </cell>
          <cell r="C980" t="str">
            <v>So service LPDSVC</v>
          </cell>
          <cell r="D980" t="str">
            <v>PH_WINDOWS_PLATINUM_AR</v>
          </cell>
          <cell r="E980">
            <v>2</v>
          </cell>
          <cell r="F980" t="str">
            <v>Wintel Support VW Argentina</v>
          </cell>
        </row>
        <row r="981">
          <cell r="B981" t="str">
            <v>10.133.55.200</v>
          </cell>
          <cell r="C981" t="str">
            <v>So CPU</v>
          </cell>
          <cell r="D981" t="str">
            <v>PH_WINDOWS_PLATINUM_AR</v>
          </cell>
          <cell r="E981">
            <v>2</v>
          </cell>
          <cell r="F981" t="str">
            <v>Wintel Support VW Argentina</v>
          </cell>
        </row>
        <row r="982">
          <cell r="B982" t="str">
            <v>10.133.55.200</v>
          </cell>
          <cell r="C982" t="str">
            <v>So RAM</v>
          </cell>
          <cell r="D982" t="str">
            <v>PH_WINDOWS_PLATINUM_AR</v>
          </cell>
          <cell r="E982">
            <v>2</v>
          </cell>
          <cell r="F982" t="str">
            <v>Wintel Support VW Argentina</v>
          </cell>
        </row>
        <row r="983">
          <cell r="B983" t="str">
            <v>10.133.55.200</v>
          </cell>
          <cell r="C983" t="str">
            <v>So Uptime</v>
          </cell>
          <cell r="D983" t="str">
            <v>PH_WINDOWS_BRONZE_AR</v>
          </cell>
          <cell r="E983">
            <v>2</v>
          </cell>
          <cell r="F983" t="str">
            <v>Wintel Support VW Argentina</v>
          </cell>
        </row>
        <row r="984">
          <cell r="B984" t="str">
            <v>192.168.9.19</v>
          </cell>
          <cell r="C984" t="str">
            <v>Ping</v>
          </cell>
          <cell r="D984" t="str">
            <v>PH_WINDOWS_SILVER_AR</v>
          </cell>
          <cell r="E984">
            <v>1</v>
          </cell>
          <cell r="F984" t="str">
            <v>Network Support VW Argentina Pacheco</v>
          </cell>
        </row>
        <row r="985">
          <cell r="B985" t="str">
            <v>192.168.9.22</v>
          </cell>
          <cell r="C985" t="str">
            <v>Ping</v>
          </cell>
          <cell r="D985" t="str">
            <v>PH_WINDOWS_SILVER_AR</v>
          </cell>
          <cell r="E985">
            <v>1</v>
          </cell>
          <cell r="F985" t="str">
            <v>Network Support VW Argentina Pacheco</v>
          </cell>
        </row>
        <row r="986">
          <cell r="B986" t="str">
            <v>10.133.55.13</v>
          </cell>
          <cell r="C986" t="str">
            <v>AMS Check_dir_arch_backup_pluma</v>
          </cell>
          <cell r="D986" t="str">
            <v>n/a</v>
          </cell>
          <cell r="E986">
            <v>2</v>
          </cell>
          <cell r="F986" t="str">
            <v>NON SAP Support VW Argentina</v>
          </cell>
        </row>
        <row r="987">
          <cell r="B987" t="str">
            <v>10.133.55.13</v>
          </cell>
          <cell r="C987" t="str">
            <v>Share_Law</v>
          </cell>
          <cell r="D987" t="str">
            <v>n/a</v>
          </cell>
          <cell r="E987">
            <v>2</v>
          </cell>
          <cell r="F987" t="str">
            <v>NON SAP Support VW Argentina</v>
          </cell>
        </row>
        <row r="988">
          <cell r="B988" t="str">
            <v>10.133.55.13</v>
          </cell>
          <cell r="C988" t="str">
            <v>So Antivirus Services</v>
          </cell>
          <cell r="D988" t="str">
            <v>PH_WINDOWS_PLATINUM_AR</v>
          </cell>
          <cell r="E988">
            <v>3</v>
          </cell>
          <cell r="F988" t="str">
            <v>Wintel Support VW Argentina</v>
          </cell>
        </row>
        <row r="989">
          <cell r="B989" t="str">
            <v>10.133.55.13</v>
          </cell>
          <cell r="C989" t="str">
            <v>So CPU</v>
          </cell>
          <cell r="D989" t="str">
            <v>PH_WINDOWS_PLATINUM_AR</v>
          </cell>
          <cell r="E989">
            <v>2</v>
          </cell>
          <cell r="F989" t="str">
            <v>Wintel Support VW Argentina</v>
          </cell>
        </row>
        <row r="990">
          <cell r="B990" t="str">
            <v>10.133.55.13</v>
          </cell>
          <cell r="C990" t="str">
            <v>So DFS Namespace</v>
          </cell>
          <cell r="D990" t="str">
            <v>PH_WINDOWS_PLATINUM_AR</v>
          </cell>
          <cell r="E990">
            <v>2</v>
          </cell>
          <cell r="F990" t="str">
            <v>Wintel Support VW Argentina</v>
          </cell>
        </row>
        <row r="991">
          <cell r="B991" t="str">
            <v>10.133.55.13</v>
          </cell>
          <cell r="C991" t="str">
            <v>So DFS Replication</v>
          </cell>
          <cell r="D991" t="str">
            <v>PH_WINDOWS_PLATINUM_AR</v>
          </cell>
          <cell r="E991">
            <v>2</v>
          </cell>
          <cell r="F991" t="str">
            <v>Wintel Support VW Argentina</v>
          </cell>
        </row>
        <row r="992">
          <cell r="B992" t="str">
            <v>10.133.55.13</v>
          </cell>
          <cell r="C992" t="str">
            <v>So Disk C - S.O</v>
          </cell>
          <cell r="D992" t="str">
            <v>PH_WINDOWS_PLATINUM_AR</v>
          </cell>
          <cell r="E992">
            <v>2</v>
          </cell>
          <cell r="F992" t="str">
            <v>Wintel Support VW Argentina</v>
          </cell>
        </row>
        <row r="993">
          <cell r="B993" t="str">
            <v>10.133.55.13</v>
          </cell>
          <cell r="C993" t="str">
            <v>So Disk D - Local</v>
          </cell>
          <cell r="D993" t="str">
            <v>PH_WINDOWS_PLATINUM_AR</v>
          </cell>
          <cell r="E993">
            <v>2</v>
          </cell>
          <cell r="F993" t="str">
            <v>Wintel Support VW Argentina</v>
          </cell>
        </row>
        <row r="994">
          <cell r="B994" t="str">
            <v>10.133.55.13</v>
          </cell>
          <cell r="C994" t="str">
            <v>So Disk E</v>
          </cell>
          <cell r="D994" t="str">
            <v>PH_WINDOWS_PLATINUM_AR</v>
          </cell>
          <cell r="E994">
            <v>2</v>
          </cell>
          <cell r="F994" t="str">
            <v>Wintel Support VW Argentina</v>
          </cell>
        </row>
        <row r="995">
          <cell r="B995" t="str">
            <v>10.133.55.13</v>
          </cell>
          <cell r="C995" t="str">
            <v>So Disk F</v>
          </cell>
          <cell r="D995" t="str">
            <v>PH_WINDOWS_PLATINUM_AR</v>
          </cell>
          <cell r="E995">
            <v>2</v>
          </cell>
          <cell r="F995" t="str">
            <v>Wintel Support VW Argentina</v>
          </cell>
        </row>
        <row r="996">
          <cell r="B996" t="str">
            <v>10.133.55.13</v>
          </cell>
          <cell r="C996" t="str">
            <v>So Disk G</v>
          </cell>
          <cell r="D996" t="str">
            <v>PH_WINDOWS_PLATINUM_AR</v>
          </cell>
          <cell r="E996">
            <v>2</v>
          </cell>
          <cell r="F996" t="str">
            <v>Wintel Support VW Argentina</v>
          </cell>
        </row>
        <row r="997">
          <cell r="B997" t="str">
            <v>10.133.55.13</v>
          </cell>
          <cell r="C997" t="str">
            <v>So Disk H</v>
          </cell>
          <cell r="D997" t="str">
            <v>PH_WINDOWS_PLATINUM_AR</v>
          </cell>
          <cell r="E997">
            <v>2</v>
          </cell>
          <cell r="F997" t="str">
            <v>Wintel Support VW Argentina</v>
          </cell>
        </row>
        <row r="998">
          <cell r="B998" t="str">
            <v>10.133.55.13</v>
          </cell>
          <cell r="C998" t="str">
            <v>So Disk I</v>
          </cell>
          <cell r="D998" t="str">
            <v>PH_WINDOWS_PLATINUM_AR</v>
          </cell>
          <cell r="E998">
            <v>2</v>
          </cell>
          <cell r="F998" t="str">
            <v>Wintel Support VW Argentina</v>
          </cell>
        </row>
        <row r="999">
          <cell r="B999" t="str">
            <v>10.133.55.13</v>
          </cell>
          <cell r="C999" t="str">
            <v>So Disk J</v>
          </cell>
          <cell r="D999" t="str">
            <v>PH_WINDOWS_PLATINUM_AR</v>
          </cell>
          <cell r="E999">
            <v>2</v>
          </cell>
          <cell r="F999" t="str">
            <v>Wintel Support VW Argentina</v>
          </cell>
        </row>
        <row r="1000">
          <cell r="B1000" t="str">
            <v>10.133.55.13</v>
          </cell>
          <cell r="C1000" t="str">
            <v>So Disk K</v>
          </cell>
          <cell r="D1000" t="str">
            <v>PH_WINDOWS_PLATINUM_AR</v>
          </cell>
          <cell r="E1000">
            <v>2</v>
          </cell>
          <cell r="F1000" t="str">
            <v>Wintel Support VW Argentina</v>
          </cell>
        </row>
        <row r="1001">
          <cell r="B1001" t="str">
            <v>10.133.55.13</v>
          </cell>
          <cell r="C1001" t="str">
            <v xml:space="preserve">So Disk L </v>
          </cell>
          <cell r="D1001" t="str">
            <v>PH_WINDOWS_PLATINUM_AR</v>
          </cell>
          <cell r="E1001">
            <v>2</v>
          </cell>
          <cell r="F1001" t="str">
            <v>Wintel Support VW Argentina</v>
          </cell>
        </row>
        <row r="1002">
          <cell r="B1002" t="str">
            <v>10.133.55.13</v>
          </cell>
          <cell r="C1002" t="str">
            <v>So Disk M</v>
          </cell>
          <cell r="D1002" t="str">
            <v>PH_WINDOWS_PLATINUM_AR</v>
          </cell>
          <cell r="E1002">
            <v>2</v>
          </cell>
          <cell r="F1002" t="str">
            <v>Wintel Support VW Argentina</v>
          </cell>
        </row>
        <row r="1003">
          <cell r="B1003" t="str">
            <v>10.133.55.13</v>
          </cell>
          <cell r="C1003" t="str">
            <v xml:space="preserve">So Disk N </v>
          </cell>
          <cell r="D1003" t="str">
            <v>PH_WINDOWS_PLATINUM_AR</v>
          </cell>
          <cell r="E1003">
            <v>2</v>
          </cell>
          <cell r="F1003" t="str">
            <v>Wintel Support VW Argentina</v>
          </cell>
        </row>
        <row r="1004">
          <cell r="B1004" t="str">
            <v>10.133.55.13</v>
          </cell>
          <cell r="C1004" t="str">
            <v>So Disk O</v>
          </cell>
          <cell r="D1004" t="str">
            <v>PH_WINDOWS_PLATINUM_AR</v>
          </cell>
          <cell r="E1004">
            <v>2</v>
          </cell>
          <cell r="F1004" t="str">
            <v>Wintel Support VW Argentina</v>
          </cell>
        </row>
        <row r="1005">
          <cell r="B1005" t="str">
            <v>10.133.55.13</v>
          </cell>
          <cell r="C1005" t="str">
            <v>So FTP Service</v>
          </cell>
          <cell r="D1005" t="str">
            <v>PH_WINDOWS_PLATINUM_AR</v>
          </cell>
          <cell r="E1005">
            <v>2</v>
          </cell>
          <cell r="F1005" t="str">
            <v>Wintel Support VW Argentina</v>
          </cell>
        </row>
        <row r="1006">
          <cell r="B1006" t="str">
            <v>10.133.55.13</v>
          </cell>
          <cell r="C1006" t="str">
            <v>So File Server Resource Manager</v>
          </cell>
          <cell r="D1006" t="str">
            <v>PH_WINDOWS_PLATINUM_AR</v>
          </cell>
          <cell r="E1006">
            <v>2</v>
          </cell>
          <cell r="F1006" t="str">
            <v>Wintel Support VW Argentina</v>
          </cell>
        </row>
        <row r="1007">
          <cell r="B1007" t="str">
            <v>10.133.55.13</v>
          </cell>
          <cell r="C1007" t="str">
            <v>So RAM</v>
          </cell>
          <cell r="D1007" t="str">
            <v>PH_WINDOWS_PLATINUM_AR</v>
          </cell>
          <cell r="E1007">
            <v>2</v>
          </cell>
          <cell r="F1007" t="str">
            <v>Wintel Support VW Argentina</v>
          </cell>
        </row>
        <row r="1008">
          <cell r="B1008" t="str">
            <v>10.133.55.13</v>
          </cell>
          <cell r="C1008" t="str">
            <v>So Uptime</v>
          </cell>
          <cell r="D1008" t="str">
            <v>PH_WINDOWS_BRONZE_AR</v>
          </cell>
          <cell r="E1008">
            <v>2</v>
          </cell>
          <cell r="F1008" t="str">
            <v>Wintel Support VW Argentina</v>
          </cell>
        </row>
        <row r="1009">
          <cell r="B1009" t="str">
            <v>10.133.55.18</v>
          </cell>
          <cell r="C1009" t="str">
            <v>So Antivirus Services</v>
          </cell>
          <cell r="D1009" t="str">
            <v>PH_WINDOWS_PLATINUM_AR</v>
          </cell>
          <cell r="E1009">
            <v>3</v>
          </cell>
          <cell r="F1009" t="str">
            <v>Wintel Support VW Argentina</v>
          </cell>
        </row>
        <row r="1010">
          <cell r="B1010" t="str">
            <v>10.133.55.18</v>
          </cell>
          <cell r="C1010" t="str">
            <v>So CPU</v>
          </cell>
          <cell r="D1010" t="str">
            <v>PH_WINDOWS_PLATINUM_AR</v>
          </cell>
          <cell r="E1010">
            <v>4</v>
          </cell>
          <cell r="F1010" t="str">
            <v>Wintel Support VW Argentina</v>
          </cell>
        </row>
        <row r="1011">
          <cell r="B1011" t="str">
            <v>10.133.55.18</v>
          </cell>
          <cell r="C1011" t="str">
            <v>So Disk C:</v>
          </cell>
          <cell r="D1011" t="str">
            <v>PH_WINDOWS_PLATINUM_AR</v>
          </cell>
          <cell r="E1011">
            <v>4</v>
          </cell>
          <cell r="F1011" t="str">
            <v>Wintel Support VW Argentina</v>
          </cell>
        </row>
        <row r="1012">
          <cell r="B1012" t="str">
            <v>10.133.55.18</v>
          </cell>
          <cell r="C1012" t="str">
            <v>Ping</v>
          </cell>
          <cell r="D1012" t="str">
            <v>PH_WINDOWS_PLATINUM_AR</v>
          </cell>
          <cell r="E1012">
            <v>4</v>
          </cell>
          <cell r="F1012" t="str">
            <v>Wintel Support VW Argentina</v>
          </cell>
        </row>
        <row r="1013">
          <cell r="B1013" t="str">
            <v>10.133.55.18</v>
          </cell>
          <cell r="C1013" t="str">
            <v>So RAM</v>
          </cell>
          <cell r="D1013" t="str">
            <v>PH_WINDOWS_PLATINUM_AR</v>
          </cell>
          <cell r="E1013">
            <v>4</v>
          </cell>
          <cell r="F1013" t="str">
            <v>Wintel Support VW Argentina</v>
          </cell>
        </row>
        <row r="1014">
          <cell r="B1014" t="str">
            <v>10.133.55.18</v>
          </cell>
          <cell r="C1014" t="str">
            <v>So Uptime</v>
          </cell>
          <cell r="D1014" t="str">
            <v>PH_WINDOWS_BRONZE_AR</v>
          </cell>
          <cell r="E1014">
            <v>2</v>
          </cell>
          <cell r="F1014" t="str">
            <v>Wintel Support VW Argentina</v>
          </cell>
        </row>
        <row r="1015">
          <cell r="B1015" t="str">
            <v>172.16.5.160</v>
          </cell>
          <cell r="C1015" t="str">
            <v>So Antivirus Services</v>
          </cell>
          <cell r="D1015" t="str">
            <v>PH_WINDOWS_PLATINUM_AR</v>
          </cell>
          <cell r="E1015">
            <v>3</v>
          </cell>
          <cell r="F1015" t="str">
            <v>Wintel Support VW Argentina</v>
          </cell>
        </row>
        <row r="1016">
          <cell r="B1016" t="str">
            <v>172.16.5.160</v>
          </cell>
          <cell r="C1016" t="str">
            <v>So CPU</v>
          </cell>
          <cell r="D1016" t="str">
            <v>PH_WINDOWS_PLATINUM_AR</v>
          </cell>
          <cell r="E1016">
            <v>4</v>
          </cell>
          <cell r="F1016" t="str">
            <v>Wintel Support VW Argentina</v>
          </cell>
        </row>
        <row r="1017">
          <cell r="B1017" t="str">
            <v>172.16.5.160</v>
          </cell>
          <cell r="C1017" t="str">
            <v>So Disk C:</v>
          </cell>
          <cell r="D1017" t="str">
            <v>PH_WINDOWS_PLATINUM_AR</v>
          </cell>
          <cell r="E1017">
            <v>4</v>
          </cell>
          <cell r="F1017" t="str">
            <v>Wintel Support VW Argentina</v>
          </cell>
        </row>
        <row r="1018">
          <cell r="B1018" t="str">
            <v>172.16.5.160</v>
          </cell>
          <cell r="C1018" t="str">
            <v>Ping</v>
          </cell>
          <cell r="D1018" t="str">
            <v>PH_WINDOWS_PLATINUM_AR</v>
          </cell>
          <cell r="E1018">
            <v>4</v>
          </cell>
          <cell r="F1018" t="str">
            <v>Wintel Support VW Argentina</v>
          </cell>
        </row>
        <row r="1019">
          <cell r="B1019" t="str">
            <v>172.16.5.160</v>
          </cell>
          <cell r="C1019" t="str">
            <v>So RAM</v>
          </cell>
          <cell r="D1019" t="str">
            <v>PH_WINDOWS_PLATINUM_AR</v>
          </cell>
          <cell r="E1019">
            <v>4</v>
          </cell>
          <cell r="F1019" t="str">
            <v>Wintel Support VW Argentina</v>
          </cell>
        </row>
        <row r="1020">
          <cell r="B1020" t="str">
            <v>172.16.5.160</v>
          </cell>
          <cell r="C1020" t="str">
            <v>So Uptime</v>
          </cell>
          <cell r="D1020" t="str">
            <v>PH_WINDOWS_BRONZE_AR</v>
          </cell>
          <cell r="E1020">
            <v>2</v>
          </cell>
          <cell r="F1020" t="str">
            <v>Wintel Support VW Argentina</v>
          </cell>
        </row>
        <row r="1021">
          <cell r="B1021" t="str">
            <v>10.133.54.8</v>
          </cell>
          <cell r="C1021" t="str">
            <v>ASES Invalid Objects</v>
          </cell>
          <cell r="D1021" t="str">
            <v>PH_WINDOWS_PLATINUM_AR</v>
          </cell>
          <cell r="E1021">
            <v>4</v>
          </cell>
          <cell r="F1021" t="str">
            <v>Data Base Administration Support VW Argentina</v>
          </cell>
        </row>
        <row r="1022">
          <cell r="B1022" t="str">
            <v>10.133.54.8</v>
          </cell>
          <cell r="C1022" t="str">
            <v>ASES Jobs</v>
          </cell>
          <cell r="D1022" t="str">
            <v>PH_WINDOWS_PLATINUM_AR</v>
          </cell>
          <cell r="E1022">
            <v>4</v>
          </cell>
          <cell r="F1022" t="str">
            <v>Data Base Administration Support VW Argentina</v>
          </cell>
        </row>
        <row r="1023">
          <cell r="B1023" t="str">
            <v>10.133.54.8</v>
          </cell>
          <cell r="C1023" t="str">
            <v>ASES Login</v>
          </cell>
          <cell r="D1023" t="str">
            <v>PH_WINDOWS_PLATINUM_AR</v>
          </cell>
          <cell r="E1023">
            <v>4</v>
          </cell>
          <cell r="F1023" t="str">
            <v>Data Base Administration Support VW Argentina</v>
          </cell>
        </row>
        <row r="1024">
          <cell r="B1024" t="str">
            <v>10.133.54.8</v>
          </cell>
          <cell r="C1024" t="str">
            <v>ASES Users</v>
          </cell>
          <cell r="D1024" t="str">
            <v>PH_WINDOWS_BRONZE_AR</v>
          </cell>
          <cell r="E1024">
            <v>4</v>
          </cell>
          <cell r="F1024" t="str">
            <v>Data Base Administration Support VW Argentina</v>
          </cell>
        </row>
        <row r="1025">
          <cell r="B1025" t="str">
            <v>10.133.54.8</v>
          </cell>
          <cell r="C1025" t="str">
            <v>Ora vwarbass0000002 ASES Export</v>
          </cell>
          <cell r="D1025" t="str">
            <v>PH_WINDOWS_PLATINUM_AR</v>
          </cell>
          <cell r="E1025">
            <v>4</v>
          </cell>
          <cell r="F1025" t="str">
            <v>Data Base Administration Support VW Argentina</v>
          </cell>
        </row>
        <row r="1026">
          <cell r="B1026" t="str">
            <v>10.133.54.8</v>
          </cell>
          <cell r="C1026" t="str">
            <v>Ora vwarbass0000002 Services</v>
          </cell>
          <cell r="D1026" t="str">
            <v>PH_WINDOWS_PLATINUM_AR</v>
          </cell>
          <cell r="E1026">
            <v>4</v>
          </cell>
          <cell r="F1026" t="str">
            <v>Data Base Administration Support VW Argentina</v>
          </cell>
        </row>
        <row r="1027">
          <cell r="B1027" t="str">
            <v>10.133.54.8</v>
          </cell>
          <cell r="C1027" t="str">
            <v>So Disk E: OPS DATA BASE SUPPORT_HOME</v>
          </cell>
          <cell r="D1027" t="str">
            <v>PH_WINDOWS_PLATINUM_AR</v>
          </cell>
          <cell r="E1027">
            <v>4</v>
          </cell>
          <cell r="F1027" t="str">
            <v>Data Base Administration Support VW Argentina</v>
          </cell>
        </row>
        <row r="1028">
          <cell r="B1028" t="str">
            <v>10.133.54.8</v>
          </cell>
          <cell r="C1028" t="str">
            <v>So Disk C:</v>
          </cell>
          <cell r="D1028" t="str">
            <v>PH_WINDOWS_PLATINUM_AR</v>
          </cell>
          <cell r="E1028">
            <v>2</v>
          </cell>
          <cell r="F1028" t="str">
            <v>Wintel Support VW Argentina</v>
          </cell>
        </row>
        <row r="1029">
          <cell r="B1029" t="str">
            <v>10.133.54.8</v>
          </cell>
          <cell r="C1029" t="str">
            <v>Ping</v>
          </cell>
          <cell r="D1029" t="str">
            <v>PH_WINDOWS_PLATINUM_AR</v>
          </cell>
          <cell r="E1029">
            <v>2</v>
          </cell>
          <cell r="F1029" t="str">
            <v>Wintel Support VW Argentina</v>
          </cell>
        </row>
        <row r="1030">
          <cell r="B1030" t="str">
            <v>10.133.54.8</v>
          </cell>
          <cell r="C1030" t="str">
            <v>So Antivirus Services</v>
          </cell>
          <cell r="D1030" t="str">
            <v>PH_WINDOWS_PLATINUM_AR</v>
          </cell>
          <cell r="E1030">
            <v>3</v>
          </cell>
          <cell r="F1030" t="str">
            <v>Wintel Support VW Argentina</v>
          </cell>
        </row>
        <row r="1031">
          <cell r="B1031" t="str">
            <v>10.133.54.8</v>
          </cell>
          <cell r="C1031" t="str">
            <v>So CPU</v>
          </cell>
          <cell r="D1031" t="str">
            <v>PH_WINDOWS_PLATINUM_AR</v>
          </cell>
          <cell r="E1031">
            <v>4</v>
          </cell>
          <cell r="F1031" t="str">
            <v>Wintel Support VW Argentina</v>
          </cell>
        </row>
        <row r="1032">
          <cell r="B1032" t="str">
            <v>10.133.54.8</v>
          </cell>
          <cell r="C1032" t="str">
            <v>So RAM</v>
          </cell>
          <cell r="D1032" t="str">
            <v>PH_WINDOWS_PLATINUM_AR</v>
          </cell>
          <cell r="E1032">
            <v>4</v>
          </cell>
          <cell r="F1032" t="str">
            <v>Wintel Support VW Argentina</v>
          </cell>
        </row>
        <row r="1033">
          <cell r="B1033" t="str">
            <v>10.133.54.8</v>
          </cell>
          <cell r="C1033" t="str">
            <v>So Uptime</v>
          </cell>
          <cell r="D1033" t="str">
            <v>PH_WINDOWS_BRONZE_AR</v>
          </cell>
          <cell r="E1033">
            <v>2</v>
          </cell>
          <cell r="F1033" t="str">
            <v>Wintel Support VW Argentina</v>
          </cell>
        </row>
        <row r="1034">
          <cell r="B1034" t="str">
            <v>10.133.55.135</v>
          </cell>
          <cell r="C1034" t="str">
            <v>So CPU</v>
          </cell>
          <cell r="D1034" t="str">
            <v>PH_WINDOWS_PLATINUM_AR</v>
          </cell>
          <cell r="E1034">
            <v>2</v>
          </cell>
          <cell r="F1034" t="str">
            <v>Wintel Support VW Argentina</v>
          </cell>
        </row>
        <row r="1035">
          <cell r="B1035" t="str">
            <v>10.133.55.135</v>
          </cell>
          <cell r="C1035" t="str">
            <v>So RAM</v>
          </cell>
          <cell r="D1035" t="str">
            <v>PH_WINDOWS_PLATINUM_AR</v>
          </cell>
          <cell r="E1035">
            <v>2</v>
          </cell>
          <cell r="F1035" t="str">
            <v>Wintel Support VW Argentina</v>
          </cell>
        </row>
        <row r="1036">
          <cell r="B1036" t="str">
            <v>10.133.55.135</v>
          </cell>
          <cell r="C1036" t="str">
            <v>So Uptime</v>
          </cell>
          <cell r="D1036" t="str">
            <v>PH_WINDOWS_BRONZE_AR</v>
          </cell>
          <cell r="E1036">
            <v>2</v>
          </cell>
          <cell r="F1036" t="str">
            <v>Wintel Support VW Argentina</v>
          </cell>
        </row>
        <row r="1037">
          <cell r="B1037" t="str">
            <v>10.133.54.51</v>
          </cell>
          <cell r="C1037" t="str">
            <v>So CPU</v>
          </cell>
          <cell r="D1037" t="str">
            <v>PH_WINDOWS_PLATINUM_AR</v>
          </cell>
          <cell r="E1037">
            <v>2</v>
          </cell>
          <cell r="F1037" t="str">
            <v>Wintel Support VW Argentina</v>
          </cell>
        </row>
        <row r="1038">
          <cell r="B1038" t="str">
            <v>10.133.54.51</v>
          </cell>
          <cell r="C1038" t="str">
            <v>So RAM</v>
          </cell>
          <cell r="D1038" t="str">
            <v>PH_WINDOWS_PLATINUM_AR</v>
          </cell>
          <cell r="E1038">
            <v>2</v>
          </cell>
          <cell r="F1038" t="str">
            <v>Wintel Support VW Argentina</v>
          </cell>
        </row>
        <row r="1039">
          <cell r="B1039" t="str">
            <v>10.133.54.51</v>
          </cell>
          <cell r="C1039" t="str">
            <v>So Uptime</v>
          </cell>
          <cell r="D1039" t="str">
            <v>PH_WINDOWS_BRONZE_AR</v>
          </cell>
          <cell r="E1039">
            <v>2</v>
          </cell>
          <cell r="F1039" t="str">
            <v>Wintel Support VW Argentina</v>
          </cell>
        </row>
        <row r="1040">
          <cell r="B1040" t="str">
            <v>10.133.54.48</v>
          </cell>
          <cell r="C1040" t="str">
            <v>Itp Disk fs</v>
          </cell>
          <cell r="D1040" t="str">
            <v>PH_WINDOWS_BRONZE_AR</v>
          </cell>
          <cell r="E1040">
            <v>4</v>
          </cell>
          <cell r="F1040" t="str">
            <v>Unix Support VW Argentina</v>
          </cell>
        </row>
        <row r="1041">
          <cell r="B1041" t="str">
            <v>10.133.54.48</v>
          </cell>
          <cell r="C1041" t="str">
            <v>So CPU</v>
          </cell>
          <cell r="D1041" t="str">
            <v>PH_WINDOWS_BRONZE_AR</v>
          </cell>
          <cell r="E1041">
            <v>4</v>
          </cell>
          <cell r="F1041" t="str">
            <v>Unix Support VW Argentina</v>
          </cell>
        </row>
        <row r="1042">
          <cell r="B1042" t="str">
            <v>10.133.54.48</v>
          </cell>
          <cell r="C1042" t="str">
            <v>So Disk fs</v>
          </cell>
          <cell r="D1042" t="str">
            <v>PH_WINDOWS_BRONZE_AR</v>
          </cell>
          <cell r="E1042">
            <v>4</v>
          </cell>
          <cell r="F1042" t="str">
            <v>Unix Support VW Argentina</v>
          </cell>
        </row>
        <row r="1043">
          <cell r="B1043" t="str">
            <v>10.133.54.48</v>
          </cell>
          <cell r="C1043" t="str">
            <v>Ping</v>
          </cell>
          <cell r="D1043" t="str">
            <v>PH_WINDOWS_BRONZE_AR</v>
          </cell>
          <cell r="E1043">
            <v>4</v>
          </cell>
          <cell r="F1043" t="str">
            <v>Unix Support VW Argentina</v>
          </cell>
        </row>
        <row r="1044">
          <cell r="B1044" t="str">
            <v>10.133.54.48</v>
          </cell>
          <cell r="C1044" t="str">
            <v>So RAM</v>
          </cell>
          <cell r="D1044" t="str">
            <v>PH_WINDOWS_BRONZE_AR</v>
          </cell>
          <cell r="E1044">
            <v>4</v>
          </cell>
          <cell r="F1044" t="str">
            <v>Unix Support VW Argentina</v>
          </cell>
        </row>
        <row r="1045">
          <cell r="B1045" t="str">
            <v>10.133.54.48</v>
          </cell>
          <cell r="C1045" t="str">
            <v>So Swap</v>
          </cell>
          <cell r="D1045" t="str">
            <v>PH_WINDOWS_BRONZE_AR</v>
          </cell>
          <cell r="E1045">
            <v>4</v>
          </cell>
          <cell r="F1045" t="str">
            <v>Unix Support VW Argentina</v>
          </cell>
        </row>
        <row r="1046">
          <cell r="B1046" t="str">
            <v>10.133.8.31</v>
          </cell>
          <cell r="C1046" t="str">
            <v>So CPU</v>
          </cell>
          <cell r="D1046" t="str">
            <v>PH_WINDOWS_PLATINUM_AR</v>
          </cell>
          <cell r="E1046">
            <v>4</v>
          </cell>
          <cell r="F1046" t="str">
            <v>Wintel Support VW Argentina</v>
          </cell>
        </row>
        <row r="1047">
          <cell r="B1047" t="str">
            <v>10.133.8.31</v>
          </cell>
          <cell r="C1047" t="str">
            <v>So Disk C:</v>
          </cell>
          <cell r="D1047" t="str">
            <v>PH_WINDOWS_PLATINUM_AR</v>
          </cell>
          <cell r="E1047">
            <v>4</v>
          </cell>
          <cell r="F1047" t="str">
            <v>Wintel Support VW Argentina</v>
          </cell>
        </row>
        <row r="1048">
          <cell r="B1048" t="str">
            <v>10.133.8.31</v>
          </cell>
          <cell r="C1048" t="str">
            <v>So Disk D:</v>
          </cell>
          <cell r="D1048" t="str">
            <v>PH_WINDOWS_PLATINUM_AR</v>
          </cell>
          <cell r="E1048">
            <v>4</v>
          </cell>
          <cell r="F1048" t="str">
            <v>Wintel Support VW Argentina</v>
          </cell>
        </row>
        <row r="1049">
          <cell r="B1049" t="str">
            <v>10.133.8.31</v>
          </cell>
          <cell r="C1049" t="str">
            <v>Ping</v>
          </cell>
          <cell r="D1049" t="str">
            <v>PH_WINDOWS_PLATINUM_AR</v>
          </cell>
          <cell r="E1049">
            <v>4</v>
          </cell>
          <cell r="F1049" t="str">
            <v>Wintel Support VW Argentina</v>
          </cell>
        </row>
        <row r="1050">
          <cell r="B1050" t="str">
            <v>10.133.8.31</v>
          </cell>
          <cell r="C1050" t="str">
            <v>So RAM</v>
          </cell>
          <cell r="D1050" t="str">
            <v>PH_WINDOWS_PLATINUM_AR</v>
          </cell>
          <cell r="E1050">
            <v>4</v>
          </cell>
          <cell r="F1050" t="str">
            <v>Wintel Support VW Argentina</v>
          </cell>
        </row>
        <row r="1051">
          <cell r="B1051" t="str">
            <v>10.133.8.31</v>
          </cell>
          <cell r="C1051" t="str">
            <v>So Uptime</v>
          </cell>
          <cell r="D1051" t="str">
            <v>PH_WINDOWS_BRONZE_AR</v>
          </cell>
          <cell r="E1051">
            <v>2</v>
          </cell>
          <cell r="F1051" t="str">
            <v>Wintel Support VW Argentina</v>
          </cell>
        </row>
        <row r="1052">
          <cell r="B1052">
            <v>10133192155</v>
          </cell>
          <cell r="C1052" t="str">
            <v>Ping</v>
          </cell>
          <cell r="D1052" t="str">
            <v>PH_WINDOWS_PLATINUM_AR</v>
          </cell>
          <cell r="E1052">
            <v>3</v>
          </cell>
          <cell r="F1052" t="str">
            <v>Network Support VW Argentina Pacheco</v>
          </cell>
        </row>
        <row r="1053">
          <cell r="B1053">
            <v>10133192156</v>
          </cell>
          <cell r="C1053" t="str">
            <v>Ping</v>
          </cell>
          <cell r="D1053" t="str">
            <v>PH_WINDOWS_PLATINUM_AR</v>
          </cell>
          <cell r="E1053">
            <v>3</v>
          </cell>
          <cell r="F1053" t="str">
            <v>Network Support VW Argentina Pacheco</v>
          </cell>
        </row>
        <row r="1054">
          <cell r="B1054">
            <v>10133192157</v>
          </cell>
          <cell r="C1054" t="str">
            <v>Ping</v>
          </cell>
          <cell r="D1054" t="str">
            <v>PH_WINDOWS_PLATINUM_AR</v>
          </cell>
          <cell r="E1054">
            <v>3</v>
          </cell>
          <cell r="F1054" t="str">
            <v>Network Support VW Argentina Pacheco</v>
          </cell>
        </row>
        <row r="1055">
          <cell r="B1055">
            <v>10133192158</v>
          </cell>
          <cell r="C1055" t="str">
            <v>Ping</v>
          </cell>
          <cell r="D1055" t="str">
            <v>PH_WINDOWS_PLATINUM_AR</v>
          </cell>
          <cell r="E1055">
            <v>3</v>
          </cell>
          <cell r="F1055" t="str">
            <v>Network Support VW Argentina Pacheco</v>
          </cell>
        </row>
        <row r="1056">
          <cell r="B1056">
            <v>10133192159</v>
          </cell>
          <cell r="C1056" t="str">
            <v>Ping</v>
          </cell>
          <cell r="D1056" t="str">
            <v>PH_WINDOWS_PLATINUM_AR</v>
          </cell>
          <cell r="E1056">
            <v>3</v>
          </cell>
          <cell r="F1056" t="str">
            <v>Network Support VW Argentina Pacheco</v>
          </cell>
        </row>
        <row r="1057">
          <cell r="B1057">
            <v>10133192160</v>
          </cell>
          <cell r="C1057" t="str">
            <v>Ping</v>
          </cell>
          <cell r="D1057" t="str">
            <v>PH_WINDOWS_PLATINUM_AR</v>
          </cell>
          <cell r="E1057">
            <v>3</v>
          </cell>
          <cell r="F1057" t="str">
            <v>Network Support VW Argentina Pacheco</v>
          </cell>
        </row>
        <row r="1058">
          <cell r="B1058">
            <v>10133192161</v>
          </cell>
          <cell r="C1058" t="str">
            <v>Ping</v>
          </cell>
          <cell r="D1058" t="str">
            <v>PH_WINDOWS_PLATINUM_AR</v>
          </cell>
          <cell r="E1058">
            <v>3</v>
          </cell>
          <cell r="F1058" t="str">
            <v>Network Support VW Argentina Pacheco</v>
          </cell>
        </row>
        <row r="1059">
          <cell r="B1059">
            <v>10133192162</v>
          </cell>
          <cell r="C1059" t="str">
            <v>Ping</v>
          </cell>
          <cell r="D1059" t="str">
            <v>PH_WINDOWS_PLATINUM_AR</v>
          </cell>
          <cell r="E1059">
            <v>3</v>
          </cell>
          <cell r="F1059" t="str">
            <v>Network Support VW Argentina Pacheco</v>
          </cell>
        </row>
        <row r="1060">
          <cell r="B1060">
            <v>10133192163</v>
          </cell>
          <cell r="C1060" t="str">
            <v>Ping</v>
          </cell>
          <cell r="D1060" t="str">
            <v>PH_WINDOWS_PLATINUM_AR</v>
          </cell>
          <cell r="E1060">
            <v>3</v>
          </cell>
          <cell r="F1060" t="str">
            <v>Network Support VW Argentina Pacheco</v>
          </cell>
        </row>
        <row r="1061">
          <cell r="B1061">
            <v>10133192164</v>
          </cell>
          <cell r="C1061" t="str">
            <v>Ping</v>
          </cell>
          <cell r="D1061" t="str">
            <v>PH_WINDOWS_PLATINUM_AR</v>
          </cell>
          <cell r="E1061">
            <v>3</v>
          </cell>
          <cell r="F1061" t="str">
            <v>Network Support VW Argentina Pacheco</v>
          </cell>
        </row>
        <row r="1062">
          <cell r="B1062">
            <v>10133192165</v>
          </cell>
          <cell r="C1062" t="str">
            <v>Ping</v>
          </cell>
          <cell r="D1062" t="str">
            <v>PH_WINDOWS_PLATINUM_AR</v>
          </cell>
          <cell r="E1062">
            <v>3</v>
          </cell>
          <cell r="F1062" t="str">
            <v>Network Support VW Argentina Pacheco</v>
          </cell>
        </row>
        <row r="1063">
          <cell r="B1063">
            <v>10133192166</v>
          </cell>
          <cell r="C1063" t="str">
            <v>Ping</v>
          </cell>
          <cell r="D1063" t="str">
            <v>PH_WINDOWS_PLATINUM_AR</v>
          </cell>
          <cell r="E1063">
            <v>3</v>
          </cell>
          <cell r="F1063" t="str">
            <v>Network Support VW Argentina Pacheco</v>
          </cell>
        </row>
        <row r="1064">
          <cell r="B1064">
            <v>10133192167</v>
          </cell>
          <cell r="C1064" t="str">
            <v>Ping</v>
          </cell>
          <cell r="D1064" t="str">
            <v>PH_WINDOWS_PLATINUM_AR</v>
          </cell>
          <cell r="E1064">
            <v>3</v>
          </cell>
          <cell r="F1064" t="str">
            <v>Network Support VW Argentina Pacheco</v>
          </cell>
        </row>
        <row r="1065">
          <cell r="B1065">
            <v>10133192168</v>
          </cell>
          <cell r="C1065" t="str">
            <v>Ping</v>
          </cell>
          <cell r="D1065" t="str">
            <v>PH_WINDOWS_PLATINUM_AR</v>
          </cell>
          <cell r="E1065">
            <v>3</v>
          </cell>
          <cell r="F1065" t="str">
            <v>Network Support VW Argentina Pacheco</v>
          </cell>
        </row>
        <row r="1066">
          <cell r="B1066">
            <v>10133192169</v>
          </cell>
          <cell r="C1066" t="str">
            <v>Ping</v>
          </cell>
          <cell r="D1066" t="str">
            <v>PH_WINDOWS_PLATINUM_AR</v>
          </cell>
          <cell r="E1066">
            <v>3</v>
          </cell>
          <cell r="F1066" t="str">
            <v>Network Support VW Argentina Pacheco</v>
          </cell>
        </row>
        <row r="1067">
          <cell r="B1067">
            <v>10133192170</v>
          </cell>
          <cell r="C1067" t="str">
            <v>Ping</v>
          </cell>
          <cell r="D1067" t="str">
            <v>PH_WINDOWS_PLATINUM_AR</v>
          </cell>
          <cell r="E1067">
            <v>3</v>
          </cell>
          <cell r="F1067" t="str">
            <v>Network Support VW Argentina Pacheco</v>
          </cell>
        </row>
        <row r="1068">
          <cell r="B1068">
            <v>10133192171</v>
          </cell>
          <cell r="C1068" t="str">
            <v>Ping</v>
          </cell>
          <cell r="D1068" t="str">
            <v>PH_WINDOWS_PLATINUM_AR</v>
          </cell>
          <cell r="E1068">
            <v>3</v>
          </cell>
          <cell r="F1068" t="str">
            <v>Network Support VW Argentina Pacheco</v>
          </cell>
        </row>
        <row r="1069">
          <cell r="B1069">
            <v>10133192172</v>
          </cell>
          <cell r="C1069" t="str">
            <v>Ping</v>
          </cell>
          <cell r="D1069" t="str">
            <v>PH_WINDOWS_PLATINUM_AR</v>
          </cell>
          <cell r="E1069">
            <v>3</v>
          </cell>
          <cell r="F1069" t="str">
            <v>Network Support VW Argentina Pacheco</v>
          </cell>
        </row>
        <row r="1070">
          <cell r="B1070">
            <v>10133192173</v>
          </cell>
          <cell r="C1070" t="str">
            <v>Ping</v>
          </cell>
          <cell r="D1070" t="str">
            <v>PH_WINDOWS_PLATINUM_AR</v>
          </cell>
          <cell r="E1070">
            <v>3</v>
          </cell>
          <cell r="F1070" t="str">
            <v>Network Support VW Argentina Pacheco</v>
          </cell>
        </row>
        <row r="1071">
          <cell r="B1071">
            <v>10133192174</v>
          </cell>
          <cell r="C1071" t="str">
            <v>Ping</v>
          </cell>
          <cell r="D1071" t="str">
            <v>PH_WINDOWS_PLATINUM_AR</v>
          </cell>
          <cell r="E1071">
            <v>3</v>
          </cell>
          <cell r="F1071" t="str">
            <v>Network Support VW Argentina Pacheco</v>
          </cell>
        </row>
        <row r="1072">
          <cell r="B1072">
            <v>10133192175</v>
          </cell>
          <cell r="C1072" t="str">
            <v>Ping</v>
          </cell>
          <cell r="D1072" t="str">
            <v>PH_WINDOWS_PLATINUM_AR</v>
          </cell>
          <cell r="E1072">
            <v>3</v>
          </cell>
          <cell r="F1072" t="str">
            <v>Network Support VW Argentina Pacheco</v>
          </cell>
        </row>
        <row r="1073">
          <cell r="B1073">
            <v>10133192176</v>
          </cell>
          <cell r="C1073" t="str">
            <v>Ping</v>
          </cell>
          <cell r="D1073" t="str">
            <v>PH_WINDOWS_PLATINUM_AR</v>
          </cell>
          <cell r="E1073">
            <v>3</v>
          </cell>
          <cell r="F1073" t="str">
            <v>Network Support VW Argentina Pacheco</v>
          </cell>
        </row>
        <row r="1074">
          <cell r="B1074">
            <v>10133192177</v>
          </cell>
          <cell r="C1074" t="str">
            <v>Ping</v>
          </cell>
          <cell r="D1074" t="str">
            <v>PH_WINDOWS_PLATINUM_AR</v>
          </cell>
          <cell r="E1074">
            <v>3</v>
          </cell>
          <cell r="F1074" t="str">
            <v>Network Support VW Argentina Pacheco</v>
          </cell>
        </row>
        <row r="1075">
          <cell r="B1075">
            <v>10133192178</v>
          </cell>
          <cell r="C1075" t="str">
            <v>Ping</v>
          </cell>
          <cell r="D1075" t="str">
            <v>PH_WINDOWS_PLATINUM_AR</v>
          </cell>
          <cell r="E1075">
            <v>3</v>
          </cell>
          <cell r="F1075" t="str">
            <v>Network Support VW Argentina Pacheco</v>
          </cell>
        </row>
        <row r="1076">
          <cell r="B1076">
            <v>10133192179</v>
          </cell>
          <cell r="C1076" t="str">
            <v>Ping</v>
          </cell>
          <cell r="D1076" t="str">
            <v>PH_WINDOWS_PLATINUM_AR</v>
          </cell>
          <cell r="E1076">
            <v>3</v>
          </cell>
          <cell r="F1076" t="str">
            <v>Network Support VW Argentina Pacheco</v>
          </cell>
        </row>
        <row r="1077">
          <cell r="B1077">
            <v>10133192180</v>
          </cell>
          <cell r="C1077" t="str">
            <v>Ping</v>
          </cell>
          <cell r="D1077" t="str">
            <v>PH_WINDOWS_PLATINUM_AR</v>
          </cell>
          <cell r="E1077">
            <v>3</v>
          </cell>
          <cell r="F1077" t="str">
            <v>Network Support VW Argentina Pacheco</v>
          </cell>
        </row>
        <row r="1078">
          <cell r="B1078">
            <v>10133192181</v>
          </cell>
          <cell r="C1078" t="str">
            <v>Ping</v>
          </cell>
          <cell r="D1078" t="str">
            <v>PH_WINDOWS_PLATINUM_AR</v>
          </cell>
          <cell r="E1078">
            <v>3</v>
          </cell>
          <cell r="F1078" t="str">
            <v>Network Support VW Argentina Pacheco</v>
          </cell>
        </row>
        <row r="1079">
          <cell r="B1079">
            <v>10133192182</v>
          </cell>
          <cell r="C1079" t="str">
            <v>Ping</v>
          </cell>
          <cell r="D1079" t="str">
            <v>PH_WINDOWS_PLATINUM_AR</v>
          </cell>
          <cell r="E1079">
            <v>3</v>
          </cell>
          <cell r="F1079" t="str">
            <v>Network Support VW Argentina Pacheco</v>
          </cell>
        </row>
        <row r="1080">
          <cell r="B1080">
            <v>10133192183</v>
          </cell>
          <cell r="C1080" t="str">
            <v>Ping</v>
          </cell>
          <cell r="D1080" t="str">
            <v>PH_WINDOWS_PLATINUM_AR</v>
          </cell>
          <cell r="E1080">
            <v>3</v>
          </cell>
          <cell r="F1080" t="str">
            <v>Network Support VW Argentina Pacheco</v>
          </cell>
        </row>
        <row r="1081">
          <cell r="B1081">
            <v>10133192184</v>
          </cell>
          <cell r="C1081" t="str">
            <v>Ping</v>
          </cell>
          <cell r="D1081" t="str">
            <v>PH_WINDOWS_PLATINUM_AR</v>
          </cell>
          <cell r="E1081">
            <v>3</v>
          </cell>
          <cell r="F1081" t="str">
            <v>Network Support VW Argentina Pacheco</v>
          </cell>
        </row>
        <row r="1082">
          <cell r="B1082">
            <v>10133192185</v>
          </cell>
          <cell r="C1082" t="str">
            <v>Ping</v>
          </cell>
          <cell r="D1082" t="str">
            <v>PH_WINDOWS_PLATINUM_AR</v>
          </cell>
          <cell r="E1082">
            <v>3</v>
          </cell>
          <cell r="F1082" t="str">
            <v>Network Support VW Argentina Pacheco</v>
          </cell>
        </row>
        <row r="1083">
          <cell r="B1083">
            <v>10133192186</v>
          </cell>
          <cell r="C1083" t="str">
            <v>Ping</v>
          </cell>
          <cell r="D1083" t="str">
            <v>PH_WINDOWS_PLATINUM_AR</v>
          </cell>
          <cell r="E1083">
            <v>3</v>
          </cell>
          <cell r="F1083" t="str">
            <v>Network Support VW Argentina Pacheco</v>
          </cell>
        </row>
        <row r="1084">
          <cell r="B1084">
            <v>10133192187</v>
          </cell>
          <cell r="C1084" t="str">
            <v>Ping</v>
          </cell>
          <cell r="D1084" t="str">
            <v>PH_WINDOWS_PLATINUM_AR</v>
          </cell>
          <cell r="E1084">
            <v>3</v>
          </cell>
          <cell r="F1084" t="str">
            <v>Network Support VW Argentina Pacheco</v>
          </cell>
        </row>
        <row r="1085">
          <cell r="B1085">
            <v>10133192188</v>
          </cell>
          <cell r="C1085" t="str">
            <v>Ping</v>
          </cell>
          <cell r="D1085" t="str">
            <v>PH_WINDOWS_PLATINUM_AR</v>
          </cell>
          <cell r="E1085">
            <v>3</v>
          </cell>
          <cell r="F1085" t="str">
            <v>Network Support VW Argentina Pacheco</v>
          </cell>
        </row>
        <row r="1086">
          <cell r="B1086">
            <v>10133192189</v>
          </cell>
          <cell r="C1086" t="str">
            <v>Ping</v>
          </cell>
          <cell r="D1086" t="str">
            <v>PH_WINDOWS_PLATINUM_AR</v>
          </cell>
          <cell r="E1086">
            <v>3</v>
          </cell>
          <cell r="F1086" t="str">
            <v>Network Support VW Argentina Pacheco</v>
          </cell>
        </row>
        <row r="1087">
          <cell r="B1087">
            <v>10133192190</v>
          </cell>
          <cell r="C1087" t="str">
            <v>Ping</v>
          </cell>
          <cell r="D1087" t="str">
            <v>PH_WINDOWS_PLATINUM_AR</v>
          </cell>
          <cell r="E1087">
            <v>3</v>
          </cell>
          <cell r="F1087" t="str">
            <v>Network Support VW Argentina Pacheco</v>
          </cell>
        </row>
        <row r="1088">
          <cell r="B1088">
            <v>10133192191</v>
          </cell>
          <cell r="C1088" t="str">
            <v>Ping</v>
          </cell>
          <cell r="D1088" t="str">
            <v>PH_WINDOWS_PLATINUM_AR</v>
          </cell>
          <cell r="E1088">
            <v>3</v>
          </cell>
          <cell r="F1088" t="str">
            <v>Network Support VW Argentina Pacheco</v>
          </cell>
        </row>
        <row r="1089">
          <cell r="B1089">
            <v>10133192192</v>
          </cell>
          <cell r="C1089" t="str">
            <v>Ping</v>
          </cell>
          <cell r="D1089" t="str">
            <v>PH_WINDOWS_PLATINUM_AR</v>
          </cell>
          <cell r="E1089">
            <v>3</v>
          </cell>
          <cell r="F1089" t="str">
            <v>Network Support VW Argentina Pacheco</v>
          </cell>
        </row>
        <row r="1090">
          <cell r="B1090">
            <v>10133192193</v>
          </cell>
          <cell r="C1090" t="str">
            <v>Ping</v>
          </cell>
          <cell r="D1090" t="str">
            <v>PH_WINDOWS_PLATINUM_AR</v>
          </cell>
          <cell r="E1090">
            <v>3</v>
          </cell>
          <cell r="F1090" t="str">
            <v>Network Support VW Argentina Pacheco</v>
          </cell>
        </row>
        <row r="1091">
          <cell r="B1091">
            <v>10133192194</v>
          </cell>
          <cell r="C1091" t="str">
            <v>Ping</v>
          </cell>
          <cell r="D1091" t="str">
            <v>PH_WINDOWS_PLATINUM_AR</v>
          </cell>
          <cell r="E1091">
            <v>3</v>
          </cell>
          <cell r="F1091" t="str">
            <v>Network Support VW Argentina Pacheco</v>
          </cell>
        </row>
        <row r="1092">
          <cell r="B1092">
            <v>10133192195</v>
          </cell>
          <cell r="C1092" t="str">
            <v>Ping</v>
          </cell>
          <cell r="D1092" t="str">
            <v>PH_WINDOWS_PLATINUM_AR</v>
          </cell>
          <cell r="E1092">
            <v>3</v>
          </cell>
          <cell r="F1092" t="str">
            <v>Network Support VW Argentina Pacheco</v>
          </cell>
        </row>
        <row r="1093">
          <cell r="B1093">
            <v>10133192196</v>
          </cell>
          <cell r="C1093" t="str">
            <v>Ping</v>
          </cell>
          <cell r="D1093" t="str">
            <v>PH_WINDOWS_PLATINUM_AR</v>
          </cell>
          <cell r="E1093">
            <v>3</v>
          </cell>
          <cell r="F1093" t="str">
            <v>Network Support VW Argentina Pacheco</v>
          </cell>
        </row>
        <row r="1094">
          <cell r="B1094">
            <v>10133192197</v>
          </cell>
          <cell r="C1094" t="str">
            <v>Ping</v>
          </cell>
          <cell r="D1094" t="str">
            <v>PH_WINDOWS_PLATINUM_AR</v>
          </cell>
          <cell r="E1094">
            <v>3</v>
          </cell>
          <cell r="F1094" t="str">
            <v>Network Support VW Argentina Pacheco</v>
          </cell>
        </row>
        <row r="1095">
          <cell r="B1095">
            <v>10133192198</v>
          </cell>
          <cell r="C1095" t="str">
            <v>Ping</v>
          </cell>
          <cell r="D1095" t="str">
            <v>PH_WINDOWS_PLATINUM_AR</v>
          </cell>
          <cell r="E1095">
            <v>3</v>
          </cell>
          <cell r="F1095" t="str">
            <v>Network Support VW Argentina Pacheco</v>
          </cell>
        </row>
        <row r="1096">
          <cell r="B1096">
            <v>10133192199</v>
          </cell>
          <cell r="C1096" t="str">
            <v>Ping</v>
          </cell>
          <cell r="D1096" t="str">
            <v>PH_WINDOWS_PLATINUM_AR</v>
          </cell>
          <cell r="E1096">
            <v>3</v>
          </cell>
          <cell r="F1096" t="str">
            <v>Network Support VW Argentina Pacheco</v>
          </cell>
        </row>
        <row r="1097">
          <cell r="B1097">
            <v>10133192200</v>
          </cell>
          <cell r="C1097" t="str">
            <v>Ping</v>
          </cell>
          <cell r="D1097" t="str">
            <v>PH_WINDOWS_PLATINUM_AR</v>
          </cell>
          <cell r="E1097">
            <v>3</v>
          </cell>
          <cell r="F1097" t="str">
            <v>Network Support VW Argentina Pacheco</v>
          </cell>
        </row>
        <row r="1098">
          <cell r="B1098">
            <v>10133192203</v>
          </cell>
          <cell r="C1098" t="str">
            <v>Ping</v>
          </cell>
          <cell r="D1098" t="str">
            <v>PH_WINDOWS_PLATINUM_AR</v>
          </cell>
          <cell r="E1098">
            <v>3</v>
          </cell>
          <cell r="F1098" t="str">
            <v>Network Support VW Argentina Pacheco</v>
          </cell>
        </row>
        <row r="1099">
          <cell r="B1099">
            <v>10133192205</v>
          </cell>
          <cell r="C1099" t="str">
            <v>Ping</v>
          </cell>
          <cell r="D1099" t="str">
            <v>PH_WINDOWS_PLATINUM_AR</v>
          </cell>
          <cell r="E1099">
            <v>3</v>
          </cell>
          <cell r="F1099" t="str">
            <v>Network Support VW Argentina Pacheco</v>
          </cell>
        </row>
        <row r="1100">
          <cell r="B1100">
            <v>10133192212</v>
          </cell>
          <cell r="C1100" t="str">
            <v>Ping</v>
          </cell>
          <cell r="D1100" t="str">
            <v>PH_WINDOWS_PLATINUM_AR</v>
          </cell>
          <cell r="E1100">
            <v>3</v>
          </cell>
          <cell r="F1100" t="str">
            <v>Network Support VW Argentina Pacheco</v>
          </cell>
        </row>
        <row r="1101">
          <cell r="B1101">
            <v>10133192213</v>
          </cell>
          <cell r="C1101" t="str">
            <v>Ping</v>
          </cell>
          <cell r="D1101" t="str">
            <v>PH_WINDOWS_PLATINUM_AR</v>
          </cell>
          <cell r="E1101">
            <v>3</v>
          </cell>
          <cell r="F1101" t="str">
            <v>Network Support VW Argentina Pacheco</v>
          </cell>
        </row>
        <row r="1102">
          <cell r="B1102" t="str">
            <v>10.133.122.6</v>
          </cell>
          <cell r="C1102" t="str">
            <v>Ping</v>
          </cell>
          <cell r="D1102" t="str">
            <v>PH_WINDOWS_PLATINUM_AR</v>
          </cell>
          <cell r="E1102">
            <v>3</v>
          </cell>
          <cell r="F1102" t="str">
            <v>Network Support VW Argentina Pacheco</v>
          </cell>
        </row>
        <row r="1103">
          <cell r="B1103" t="str">
            <v>192.168.9.34</v>
          </cell>
          <cell r="C1103" t="str">
            <v>Ping</v>
          </cell>
          <cell r="D1103" t="str">
            <v>PH_WINDOWS_PLATINUM_AR</v>
          </cell>
          <cell r="E1103">
            <v>3</v>
          </cell>
          <cell r="F1103" t="str">
            <v>Network Support VW Argentina Pacheco</v>
          </cell>
        </row>
        <row r="1104">
          <cell r="B1104" t="str">
            <v>192.168.9.35</v>
          </cell>
          <cell r="C1104" t="str">
            <v>Ping</v>
          </cell>
          <cell r="D1104" t="str">
            <v>PH_WINDOWS_PLATINUM_AR</v>
          </cell>
          <cell r="E1104">
            <v>3</v>
          </cell>
          <cell r="F1104" t="str">
            <v>Network Support VW Argentina Pacheco</v>
          </cell>
        </row>
        <row r="1105">
          <cell r="B1105" t="str">
            <v>10.133.86.11</v>
          </cell>
          <cell r="C1105" t="str">
            <v>Ping</v>
          </cell>
          <cell r="D1105" t="str">
            <v>PH_WINDOWS_PLATINUM_AR</v>
          </cell>
          <cell r="E1105">
            <v>3</v>
          </cell>
          <cell r="F1105" t="str">
            <v>Network Support VW Argentina Pacheco</v>
          </cell>
        </row>
        <row r="1106">
          <cell r="B1106" t="str">
            <v>VWARBAZF143750</v>
          </cell>
          <cell r="C1106" t="str">
            <v>Vencimiento del Certificado</v>
          </cell>
          <cell r="D1106" t="str">
            <v>PH_WINDOWS_21D_AR</v>
          </cell>
          <cell r="E1106" t="str">
            <v>SR</v>
          </cell>
          <cell r="F1106" t="str">
            <v>Data Center Support VW Argentina Pacheco</v>
          </cell>
        </row>
        <row r="1107">
          <cell r="B1107" t="str">
            <v>VWARBAZF143750 2</v>
          </cell>
          <cell r="C1107" t="str">
            <v>Vencimiento del Certificado</v>
          </cell>
          <cell r="D1107" t="str">
            <v>PH_WINDOWS_21D_AR</v>
          </cell>
          <cell r="E1107" t="str">
            <v>SR</v>
          </cell>
          <cell r="F1107" t="str">
            <v>Data Center Support VW Argentina Pacheco</v>
          </cell>
        </row>
        <row r="1108">
          <cell r="B1108" t="str">
            <v>192.168.9.78</v>
          </cell>
          <cell r="C1108" t="str">
            <v>Ping</v>
          </cell>
          <cell r="D1108" t="str">
            <v>PH_WINDOWS_PLATINUM_AR</v>
          </cell>
          <cell r="E1108">
            <v>1</v>
          </cell>
          <cell r="F1108" t="str">
            <v>Network Security Support VW Argentina</v>
          </cell>
        </row>
        <row r="1109">
          <cell r="B1109" t="str">
            <v>10.133.122.4</v>
          </cell>
          <cell r="C1109" t="str">
            <v>Ping</v>
          </cell>
          <cell r="D1109" t="str">
            <v>PH_WINDOWS_SILVER_AR</v>
          </cell>
          <cell r="E1109">
            <v>3</v>
          </cell>
          <cell r="F1109" t="str">
            <v>Network Support VW Argentina Pacheco</v>
          </cell>
        </row>
        <row r="1110">
          <cell r="B1110" t="str">
            <v>10.133.122.5</v>
          </cell>
          <cell r="C1110" t="str">
            <v>Ping</v>
          </cell>
          <cell r="D1110" t="str">
            <v>PH_WINDOWS_PLATINUM_AR</v>
          </cell>
          <cell r="E1110">
            <v>3</v>
          </cell>
          <cell r="F1110" t="str">
            <v>Network Support VW Argentina Pacheco</v>
          </cell>
        </row>
        <row r="1111">
          <cell r="B1111" t="str">
            <v>10.133.122.20</v>
          </cell>
          <cell r="C1111" t="str">
            <v>Ping</v>
          </cell>
          <cell r="D1111" t="str">
            <v>PH_WINDOWS_PLATINUM_AR</v>
          </cell>
          <cell r="E1111">
            <v>3</v>
          </cell>
          <cell r="F1111" t="str">
            <v>Network Support VW Argentina Pacheco</v>
          </cell>
        </row>
        <row r="1112">
          <cell r="B1112" t="str">
            <v>10.133.122.26</v>
          </cell>
          <cell r="C1112" t="str">
            <v>Ping</v>
          </cell>
          <cell r="D1112" t="str">
            <v>PH_WINDOWS_PLATINUM_AR</v>
          </cell>
          <cell r="E1112">
            <v>3</v>
          </cell>
          <cell r="F1112" t="str">
            <v>Network Support VW Argentina Pacheco</v>
          </cell>
        </row>
        <row r="1113">
          <cell r="B1113" t="str">
            <v>192.168.9.40</v>
          </cell>
          <cell r="C1113" t="str">
            <v>Router Internet VWA ITP</v>
          </cell>
          <cell r="D1113" t="str">
            <v>PH_WINDOWS_PLATINUM_AR</v>
          </cell>
          <cell r="E1113">
            <v>2</v>
          </cell>
          <cell r="F1113" t="str">
            <v>Network Support VW Argentina Pacheco</v>
          </cell>
        </row>
        <row r="1114">
          <cell r="B1114" t="str">
            <v>192.168.9.41</v>
          </cell>
          <cell r="C1114" t="str">
            <v>Router Internet VWA ITP</v>
          </cell>
          <cell r="D1114" t="str">
            <v>PH_WINDOWS_PLATINUM_AR</v>
          </cell>
          <cell r="E1114">
            <v>2</v>
          </cell>
          <cell r="F1114" t="str">
            <v>Network Support VW Argentina Pacheco</v>
          </cell>
        </row>
        <row r="1115">
          <cell r="B1115" t="str">
            <v>192.168.9.63</v>
          </cell>
          <cell r="C1115" t="str">
            <v>Ping</v>
          </cell>
          <cell r="D1115" t="str">
            <v>PH_WINDOWS_PLATINUM_AR</v>
          </cell>
          <cell r="E1115">
            <v>1</v>
          </cell>
          <cell r="F1115" t="str">
            <v>Network Security Support VW Argentina</v>
          </cell>
        </row>
        <row r="1116">
          <cell r="B1116" t="str">
            <v>192.168.9.63</v>
          </cell>
          <cell r="C1116" t="str">
            <v>VPN AWS BGP - [Peer 1]</v>
          </cell>
          <cell r="D1116" t="str">
            <v>PH_WINDOWS_PLATINUM_AR</v>
          </cell>
          <cell r="E1116">
            <v>2</v>
          </cell>
          <cell r="F1116" t="str">
            <v>Network Security Support VW Argentina</v>
          </cell>
        </row>
        <row r="1117">
          <cell r="B1117" t="str">
            <v>192.168.9.63</v>
          </cell>
          <cell r="C1117" t="str">
            <v>VPN AWS BGP - [Peer 2]</v>
          </cell>
          <cell r="D1117" t="str">
            <v>PH_WINDOWS_PLATINUM_AR</v>
          </cell>
          <cell r="E1117">
            <v>2</v>
          </cell>
          <cell r="F1117" t="str">
            <v>Network Security Support VW Argentina</v>
          </cell>
        </row>
        <row r="1118">
          <cell r="B1118" t="str">
            <v>192.168.9.64</v>
          </cell>
          <cell r="C1118" t="str">
            <v>Ping</v>
          </cell>
          <cell r="D1118" t="str">
            <v>PH_WINDOWS_PLATINUM_AR</v>
          </cell>
          <cell r="E1118">
            <v>1</v>
          </cell>
          <cell r="F1118" t="str">
            <v>Network Security Support VW Argentina</v>
          </cell>
        </row>
        <row r="1119">
          <cell r="B1119" t="str">
            <v>192.168.9.64</v>
          </cell>
          <cell r="C1119" t="str">
            <v>VPN AWS BGP - [Peer 1]</v>
          </cell>
          <cell r="D1119" t="str">
            <v>PH_WINDOWS_PLATINUM_AR</v>
          </cell>
          <cell r="E1119">
            <v>2</v>
          </cell>
          <cell r="F1119" t="str">
            <v>Network Security Support VW Argentina</v>
          </cell>
        </row>
        <row r="1120">
          <cell r="B1120" t="str">
            <v>192.168.9.64</v>
          </cell>
          <cell r="C1120" t="str">
            <v>VPN AWS BGP - [Peer 2]</v>
          </cell>
          <cell r="D1120" t="str">
            <v>PH_WINDOWS_PLATINUM_AR</v>
          </cell>
          <cell r="E1120">
            <v>2</v>
          </cell>
          <cell r="F1120" t="str">
            <v>Network Security Support VW Argentina</v>
          </cell>
        </row>
        <row r="1121">
          <cell r="B1121" t="str">
            <v>10.133.2.1</v>
          </cell>
          <cell r="C1121" t="str">
            <v>Ping</v>
          </cell>
          <cell r="D1121" t="str">
            <v>PH_WINDOWS_PLATINUM_AR</v>
          </cell>
          <cell r="E1121">
            <v>2</v>
          </cell>
          <cell r="F1121" t="str">
            <v>Network Support VW Argentina Pacheco</v>
          </cell>
        </row>
        <row r="1122">
          <cell r="B1122" t="str">
            <v>10.133.2.134</v>
          </cell>
          <cell r="C1122" t="str">
            <v>Ping</v>
          </cell>
          <cell r="D1122" t="str">
            <v>PH_WINDOWS_PLATINUM_AR</v>
          </cell>
          <cell r="E1122">
            <v>2</v>
          </cell>
          <cell r="F1122" t="str">
            <v>Network Support VW Argentina Pacheco</v>
          </cell>
        </row>
        <row r="1123">
          <cell r="B1123" t="str">
            <v>10.133.2.138</v>
          </cell>
          <cell r="C1123" t="str">
            <v>Ping</v>
          </cell>
          <cell r="D1123" t="str">
            <v>PH_WINDOWS_PLATINUM_AR</v>
          </cell>
          <cell r="E1123">
            <v>2</v>
          </cell>
          <cell r="F1123" t="str">
            <v>Network Support VW Argentina Pacheco</v>
          </cell>
        </row>
        <row r="1124">
          <cell r="B1124" t="str">
            <v>10.133.2.3</v>
          </cell>
          <cell r="C1124" t="str">
            <v>Ping</v>
          </cell>
          <cell r="D1124" t="str">
            <v>PH_WINDOWS_PLATINUM_AR</v>
          </cell>
          <cell r="E1124">
            <v>2</v>
          </cell>
          <cell r="F1124" t="str">
            <v>Network Support VW Argentina Pacheco</v>
          </cell>
        </row>
        <row r="1125">
          <cell r="B1125" t="str">
            <v>10.133.2.4</v>
          </cell>
          <cell r="C1125" t="str">
            <v>Ping</v>
          </cell>
          <cell r="D1125" t="str">
            <v>PH_WINDOWS_PLATINUM_AR</v>
          </cell>
          <cell r="E1125">
            <v>2</v>
          </cell>
          <cell r="F1125" t="str">
            <v>Network Support VW Argentina Pacheco</v>
          </cell>
        </row>
        <row r="1126">
          <cell r="B1126" t="str">
            <v>10.133.2.86</v>
          </cell>
          <cell r="C1126" t="str">
            <v>Ping</v>
          </cell>
          <cell r="D1126" t="str">
            <v>PH_WINDOWS_PLATINUM_AR</v>
          </cell>
          <cell r="E1126">
            <v>2</v>
          </cell>
          <cell r="F1126" t="str">
            <v>Network Support VW Argentina Pacheco</v>
          </cell>
        </row>
        <row r="1127">
          <cell r="B1127" t="str">
            <v>10.133.2.6</v>
          </cell>
          <cell r="C1127" t="str">
            <v>Ping</v>
          </cell>
          <cell r="D1127" t="str">
            <v>PH_WINDOWS_PLATINUM_AR</v>
          </cell>
          <cell r="E1127">
            <v>2</v>
          </cell>
          <cell r="F1127" t="str">
            <v>Network Support VW Argentina Pacheco</v>
          </cell>
        </row>
        <row r="1128">
          <cell r="B1128" t="str">
            <v>10.133.2.11</v>
          </cell>
          <cell r="C1128" t="str">
            <v>Ping</v>
          </cell>
          <cell r="D1128" t="str">
            <v>PH_WINDOWS_PLATINUM_AR</v>
          </cell>
          <cell r="E1128">
            <v>2</v>
          </cell>
          <cell r="F1128" t="str">
            <v>Network Support VW Argentina Pacheco</v>
          </cell>
        </row>
        <row r="1129">
          <cell r="B1129" t="str">
            <v>10.133.2.12</v>
          </cell>
          <cell r="C1129" t="str">
            <v>Ping</v>
          </cell>
          <cell r="D1129" t="str">
            <v>PH_WINDOWS_PLATINUM_AR</v>
          </cell>
          <cell r="E1129">
            <v>2</v>
          </cell>
          <cell r="F1129" t="str">
            <v>Network Support VW Argentina Pacheco</v>
          </cell>
        </row>
        <row r="1130">
          <cell r="B1130" t="str">
            <v>10.133.2.53</v>
          </cell>
          <cell r="C1130" t="str">
            <v>Ping</v>
          </cell>
          <cell r="D1130" t="str">
            <v>PH_WINDOWS_PLATINUM_AR</v>
          </cell>
          <cell r="E1130">
            <v>2</v>
          </cell>
          <cell r="F1130" t="str">
            <v>Network Support VW Argentina Pacheco</v>
          </cell>
        </row>
        <row r="1131">
          <cell r="B1131" t="str">
            <v>10.133.2.15</v>
          </cell>
          <cell r="C1131" t="str">
            <v>Ping</v>
          </cell>
          <cell r="D1131" t="str">
            <v>PH_WINDOWS_PLATINUM_AR</v>
          </cell>
          <cell r="E1131">
            <v>2</v>
          </cell>
          <cell r="F1131" t="str">
            <v>Network Support VW Argentina Pacheco</v>
          </cell>
        </row>
        <row r="1132">
          <cell r="B1132" t="str">
            <v>10.133.2.54</v>
          </cell>
          <cell r="C1132" t="str">
            <v>Ping</v>
          </cell>
          <cell r="D1132" t="str">
            <v>PH_WINDOWS_PLATINUM_AR</v>
          </cell>
          <cell r="E1132">
            <v>2</v>
          </cell>
          <cell r="F1132" t="str">
            <v>Network Support VW Argentina Pacheco</v>
          </cell>
        </row>
        <row r="1133">
          <cell r="B1133" t="str">
            <v>10.133.2.16</v>
          </cell>
          <cell r="C1133" t="str">
            <v>Ping</v>
          </cell>
          <cell r="D1133" t="str">
            <v>PH_WINDOWS_PLATINUM_AR</v>
          </cell>
          <cell r="E1133">
            <v>2</v>
          </cell>
          <cell r="F1133" t="str">
            <v>Network Support VW Argentina Pacheco</v>
          </cell>
        </row>
        <row r="1134">
          <cell r="B1134" t="str">
            <v>10.133.2.130</v>
          </cell>
          <cell r="C1134" t="str">
            <v>Ping</v>
          </cell>
          <cell r="D1134" t="str">
            <v>PH_WINDOWS_PLATINUM_AR</v>
          </cell>
          <cell r="E1134">
            <v>2</v>
          </cell>
          <cell r="F1134" t="str">
            <v>Network Support VW Argentina Pacheco</v>
          </cell>
        </row>
        <row r="1135">
          <cell r="B1135" t="str">
            <v>192.168.24.2</v>
          </cell>
          <cell r="C1135" t="str">
            <v>Switch 1 Cisco CCTV</v>
          </cell>
          <cell r="D1135" t="str">
            <v>PH_WINDOWS_SILVER_AR</v>
          </cell>
          <cell r="E1135">
            <v>1</v>
          </cell>
          <cell r="F1135" t="str">
            <v>Network Support VW Argentina Pacheco</v>
          </cell>
        </row>
        <row r="1136">
          <cell r="B1136" t="str">
            <v>192.168.24.3</v>
          </cell>
          <cell r="C1136" t="str">
            <v>Switch 2 Cisco CCTV</v>
          </cell>
          <cell r="D1136" t="str">
            <v>PH_WINDOWS_SILVER_AR</v>
          </cell>
          <cell r="E1136">
            <v>1</v>
          </cell>
          <cell r="F1136" t="str">
            <v>Network Support VW Argentina Pacheco</v>
          </cell>
        </row>
        <row r="1137">
          <cell r="B1137" t="str">
            <v>10.133.80.213</v>
          </cell>
          <cell r="C1137" t="str">
            <v>Ping</v>
          </cell>
          <cell r="D1137" t="str">
            <v>PH_WINDOWS_PLATINUM_AR</v>
          </cell>
          <cell r="E1137">
            <v>2</v>
          </cell>
          <cell r="F1137" t="str">
            <v>Network Support VW Argentina Pacheco</v>
          </cell>
        </row>
        <row r="1138">
          <cell r="B1138" t="str">
            <v>10.133.80.214</v>
          </cell>
          <cell r="C1138" t="str">
            <v>Ping</v>
          </cell>
          <cell r="D1138" t="str">
            <v>PH_WINDOWS_PLATINUM_AR</v>
          </cell>
          <cell r="E1138">
            <v>2</v>
          </cell>
          <cell r="F1138" t="str">
            <v>Network Support VW Argentina Pacheco</v>
          </cell>
        </row>
        <row r="1139">
          <cell r="B1139" t="str">
            <v>10.133.80.208</v>
          </cell>
          <cell r="C1139" t="str">
            <v>ping</v>
          </cell>
          <cell r="D1139" t="str">
            <v>PH_WINDOWS_PLATINUM_AR</v>
          </cell>
          <cell r="E1139">
            <v>3</v>
          </cell>
          <cell r="F1139" t="str">
            <v>Network Support VW Argentina Pacheco</v>
          </cell>
        </row>
        <row r="1140">
          <cell r="B1140" t="str">
            <v>10.133.80.207</v>
          </cell>
          <cell r="C1140" t="str">
            <v>Ping</v>
          </cell>
          <cell r="D1140" t="str">
            <v>PH_WINDOWS_SILVER_AR</v>
          </cell>
          <cell r="E1140">
            <v>1</v>
          </cell>
          <cell r="F1140" t="str">
            <v>Network Support VW Argentina Pacheco</v>
          </cell>
        </row>
        <row r="1141">
          <cell r="B1141" t="str">
            <v>10.133.12.8</v>
          </cell>
          <cell r="C1141" t="str">
            <v>Ping</v>
          </cell>
          <cell r="D1141" t="str">
            <v>PH_WINDOWS_SILVER_AR</v>
          </cell>
          <cell r="E1141">
            <v>1</v>
          </cell>
          <cell r="F1141" t="str">
            <v>Network Support VW Argentina Pacheco</v>
          </cell>
        </row>
        <row r="1142">
          <cell r="B1142" t="str">
            <v>10.133.12.9</v>
          </cell>
          <cell r="C1142" t="str">
            <v>Ping</v>
          </cell>
          <cell r="D1142" t="str">
            <v>PH_WINDOWS_SILVER_AR</v>
          </cell>
          <cell r="E1142">
            <v>1</v>
          </cell>
          <cell r="F1142" t="str">
            <v>Network Support VW Argentina Pacheco</v>
          </cell>
        </row>
        <row r="1143">
          <cell r="B1143" t="str">
            <v>10.133.36.9</v>
          </cell>
          <cell r="C1143" t="str">
            <v>PING</v>
          </cell>
          <cell r="D1143" t="str">
            <v>PH_WINDOWS_PLATINUM_AR</v>
          </cell>
          <cell r="E1143">
            <v>3</v>
          </cell>
          <cell r="F1143" t="str">
            <v>Network Support VW Argentina Pacheco</v>
          </cell>
        </row>
        <row r="1144">
          <cell r="B1144" t="str">
            <v>10.133.36.8</v>
          </cell>
          <cell r="C1144" t="str">
            <v>Ping</v>
          </cell>
          <cell r="D1144" t="str">
            <v>PH_WINDOWS_PLATINUM_AR</v>
          </cell>
          <cell r="E1144">
            <v>2</v>
          </cell>
          <cell r="F1144" t="str">
            <v>Network Support VW Argentina Pacheco</v>
          </cell>
        </row>
        <row r="1145">
          <cell r="B1145" t="str">
            <v>10.133.88.8</v>
          </cell>
          <cell r="C1145" t="str">
            <v>Ping</v>
          </cell>
          <cell r="D1145" t="str">
            <v>PH_WINDOWS_SILVER_AR</v>
          </cell>
          <cell r="E1145">
            <v>1</v>
          </cell>
          <cell r="F1145" t="str">
            <v>Network Support VW Argentina Pacheco</v>
          </cell>
        </row>
        <row r="1146">
          <cell r="B1146" t="str">
            <v>10.133.88.9</v>
          </cell>
          <cell r="C1146" t="str">
            <v>Ping</v>
          </cell>
          <cell r="D1146" t="str">
            <v>PH_WINDOWS_SILVER_AR</v>
          </cell>
          <cell r="E1146">
            <v>1</v>
          </cell>
          <cell r="F1146" t="str">
            <v>Network Support VW Argentina Pacheco</v>
          </cell>
        </row>
        <row r="1147">
          <cell r="B1147" t="str">
            <v>10.133.88.10</v>
          </cell>
          <cell r="C1147" t="str">
            <v>Ping</v>
          </cell>
          <cell r="D1147" t="str">
            <v>PH_WINDOWS_SILVER_AR</v>
          </cell>
          <cell r="E1147">
            <v>1</v>
          </cell>
          <cell r="F1147" t="str">
            <v>Network Support VW Argentina Pacheco</v>
          </cell>
        </row>
        <row r="1148">
          <cell r="B1148" t="str">
            <v>10.133.88.11</v>
          </cell>
          <cell r="C1148" t="str">
            <v>Ping</v>
          </cell>
          <cell r="D1148" t="str">
            <v>PH_WINDOWS_SILVER_AR</v>
          </cell>
          <cell r="E1148">
            <v>1</v>
          </cell>
          <cell r="F1148" t="str">
            <v>Network Support VW Argentina Pacheco</v>
          </cell>
        </row>
        <row r="1149">
          <cell r="B1149" t="str">
            <v>10.133.88.12</v>
          </cell>
          <cell r="C1149" t="str">
            <v>Ping</v>
          </cell>
          <cell r="D1149" t="str">
            <v>PH_WINDOWS_SILVER_AR</v>
          </cell>
          <cell r="E1149">
            <v>1</v>
          </cell>
          <cell r="F1149" t="str">
            <v>Network Support VW Argentina Pacheco</v>
          </cell>
        </row>
        <row r="1150">
          <cell r="B1150" t="str">
            <v>10.133.90.8</v>
          </cell>
          <cell r="C1150" t="str">
            <v>Ping</v>
          </cell>
          <cell r="D1150" t="str">
            <v>PH_WINDOWS_SILVER_AR</v>
          </cell>
          <cell r="E1150">
            <v>1</v>
          </cell>
          <cell r="F1150" t="str">
            <v>Network Support VW Argentina Pacheco</v>
          </cell>
        </row>
        <row r="1151">
          <cell r="B1151" t="str">
            <v>10.133.90.9</v>
          </cell>
          <cell r="C1151" t="str">
            <v>Ping</v>
          </cell>
          <cell r="D1151" t="str">
            <v>PH_WINDOWS_SILVER_AR</v>
          </cell>
          <cell r="E1151">
            <v>1</v>
          </cell>
          <cell r="F1151" t="str">
            <v>Network Support VW Argentina Pacheco</v>
          </cell>
        </row>
        <row r="1152">
          <cell r="B1152" t="str">
            <v>10.133.90.10</v>
          </cell>
          <cell r="C1152" t="str">
            <v>Ping</v>
          </cell>
          <cell r="D1152" t="str">
            <v>PH_WINDOWS_SILVER_AR</v>
          </cell>
          <cell r="E1152">
            <v>1</v>
          </cell>
          <cell r="F1152" t="str">
            <v>Network Support VW Argentina Pacheco</v>
          </cell>
        </row>
        <row r="1153">
          <cell r="B1153" t="str">
            <v>10.133.90.11</v>
          </cell>
          <cell r="C1153" t="str">
            <v>Ping</v>
          </cell>
          <cell r="D1153" t="str">
            <v>PH_WINDOWS_SILVER_AR</v>
          </cell>
          <cell r="E1153">
            <v>1</v>
          </cell>
          <cell r="F1153" t="str">
            <v>Network Support VW Argentina Pacheco</v>
          </cell>
        </row>
        <row r="1154">
          <cell r="B1154" t="str">
            <v>10.133.90.12</v>
          </cell>
          <cell r="C1154" t="str">
            <v>Ping</v>
          </cell>
          <cell r="D1154" t="str">
            <v>PH_WINDOWS_SILVER_AR</v>
          </cell>
          <cell r="E1154">
            <v>1</v>
          </cell>
          <cell r="F1154" t="str">
            <v>Network Support VW Argentina Pacheco</v>
          </cell>
        </row>
        <row r="1155">
          <cell r="B1155" t="str">
            <v>10.133.98.8</v>
          </cell>
          <cell r="C1155" t="str">
            <v>Ping</v>
          </cell>
          <cell r="D1155" t="str">
            <v>PH_WINDOWS_SILVER_AR</v>
          </cell>
          <cell r="E1155">
            <v>1</v>
          </cell>
          <cell r="F1155" t="str">
            <v>Network Support VW Argentina Pacheco</v>
          </cell>
        </row>
        <row r="1156">
          <cell r="B1156" t="str">
            <v>10.133.96.8</v>
          </cell>
          <cell r="C1156" t="str">
            <v>Ping</v>
          </cell>
          <cell r="D1156" t="str">
            <v>PH_WINDOWS_SILVER_AR</v>
          </cell>
          <cell r="E1156">
            <v>1</v>
          </cell>
          <cell r="F1156" t="str">
            <v>Network Support VW Argentina Pacheco</v>
          </cell>
        </row>
        <row r="1157">
          <cell r="B1157" t="str">
            <v>10.133.96.8</v>
          </cell>
          <cell r="C1157" t="str">
            <v>Ping</v>
          </cell>
          <cell r="D1157" t="str">
            <v>PH_WINDOWS_PLATINUM_AR</v>
          </cell>
          <cell r="E1157">
            <v>2</v>
          </cell>
          <cell r="F1157" t="str">
            <v>Network Support VW Argentina Pacheco</v>
          </cell>
        </row>
        <row r="1158">
          <cell r="B1158" t="str">
            <v>10.133.96.9</v>
          </cell>
          <cell r="C1158" t="str">
            <v>Ping</v>
          </cell>
          <cell r="D1158" t="str">
            <v>PH_WINDOWS_SILVER_AR</v>
          </cell>
          <cell r="E1158">
            <v>1</v>
          </cell>
          <cell r="F1158" t="str">
            <v>Network Support VW Argentina Pacheco</v>
          </cell>
        </row>
        <row r="1159">
          <cell r="B1159" t="str">
            <v>10.133.96.10</v>
          </cell>
          <cell r="C1159" t="str">
            <v>Ping</v>
          </cell>
          <cell r="D1159" t="str">
            <v>PH_WINDOWS_SILVER_AR</v>
          </cell>
          <cell r="E1159">
            <v>1</v>
          </cell>
          <cell r="F1159" t="str">
            <v>Network Support VW Argentina Pacheco</v>
          </cell>
        </row>
        <row r="1160">
          <cell r="B1160" t="str">
            <v>10.133.96.12</v>
          </cell>
          <cell r="C1160" t="str">
            <v>Ping</v>
          </cell>
          <cell r="D1160" t="str">
            <v>PH_WINDOWS_SILVER_AR</v>
          </cell>
          <cell r="E1160">
            <v>1</v>
          </cell>
          <cell r="F1160" t="str">
            <v>Network Support VW Argentina Pacheco</v>
          </cell>
        </row>
        <row r="1161">
          <cell r="B1161" t="str">
            <v>10.133.96.13</v>
          </cell>
          <cell r="C1161" t="str">
            <v>Ping</v>
          </cell>
          <cell r="D1161" t="str">
            <v>PH_WINDOWS_SILVER_AR</v>
          </cell>
          <cell r="E1161">
            <v>1</v>
          </cell>
          <cell r="F1161" t="str">
            <v>Network Support VW Argentina Pacheco</v>
          </cell>
        </row>
        <row r="1162">
          <cell r="B1162" t="str">
            <v>10.133.98.10</v>
          </cell>
          <cell r="C1162" t="str">
            <v>Ping</v>
          </cell>
          <cell r="D1162" t="str">
            <v>PH_WINDOWS_SILVER_AR</v>
          </cell>
          <cell r="E1162">
            <v>1</v>
          </cell>
          <cell r="F1162" t="str">
            <v>Network Support VW Argentina Pacheco</v>
          </cell>
        </row>
        <row r="1163">
          <cell r="B1163" t="str">
            <v>10.133.88.19</v>
          </cell>
          <cell r="C1163" t="str">
            <v>Ping</v>
          </cell>
          <cell r="D1163" t="str">
            <v>PH_WINDOWS_PLATINUM_AR</v>
          </cell>
          <cell r="E1163">
            <v>2</v>
          </cell>
          <cell r="F1163" t="str">
            <v>Network Support VW Argentina Pacheco</v>
          </cell>
        </row>
        <row r="1164">
          <cell r="B1164" t="str">
            <v>10.133.70.8</v>
          </cell>
          <cell r="C1164" t="str">
            <v>Ping</v>
          </cell>
          <cell r="D1164" t="str">
            <v>PH_WINDOWS_SILVER_AR</v>
          </cell>
          <cell r="E1164">
            <v>1</v>
          </cell>
          <cell r="F1164" t="str">
            <v>Network Support VW Argentina Pacheco</v>
          </cell>
        </row>
        <row r="1165">
          <cell r="B1165" t="str">
            <v>10.133.70.9</v>
          </cell>
          <cell r="C1165" t="str">
            <v>Ping</v>
          </cell>
          <cell r="D1165" t="str">
            <v>PH_WINDOWS_SILVER_AR</v>
          </cell>
          <cell r="E1165">
            <v>1</v>
          </cell>
          <cell r="F1165" t="str">
            <v>Network Support VW Argentina Pacheco</v>
          </cell>
        </row>
        <row r="1166">
          <cell r="B1166" t="str">
            <v>10.133.70.10</v>
          </cell>
          <cell r="C1166" t="str">
            <v>Ping</v>
          </cell>
          <cell r="D1166" t="str">
            <v>PH_WINDOWS_SILVER_AR</v>
          </cell>
          <cell r="E1166">
            <v>1</v>
          </cell>
          <cell r="F1166" t="str">
            <v>Network Support VW Argentina Pacheco</v>
          </cell>
        </row>
        <row r="1167">
          <cell r="B1167" t="str">
            <v>10.133.70.11</v>
          </cell>
          <cell r="C1167" t="str">
            <v>Ping</v>
          </cell>
          <cell r="D1167" t="str">
            <v>PH_WINDOWS_SILVER_AR</v>
          </cell>
          <cell r="E1167">
            <v>1</v>
          </cell>
          <cell r="F1167" t="str">
            <v>Network Support VW Argentina Pacheco</v>
          </cell>
        </row>
        <row r="1168">
          <cell r="B1168" t="str">
            <v>10.133.70.12</v>
          </cell>
          <cell r="C1168" t="str">
            <v>Ping</v>
          </cell>
          <cell r="D1168" t="str">
            <v>PH_WINDOWS_PLATINUM_AR</v>
          </cell>
          <cell r="E1168">
            <v>1</v>
          </cell>
          <cell r="F1168" t="str">
            <v>Network Support VW Argentina Pacheco</v>
          </cell>
        </row>
        <row r="1169">
          <cell r="B1169" t="str">
            <v>10.133.70.16</v>
          </cell>
          <cell r="C1169" t="str">
            <v>Ping</v>
          </cell>
          <cell r="D1169" t="str">
            <v>PH_WINDOWS_PLATINUM_AR</v>
          </cell>
          <cell r="E1169">
            <v>2</v>
          </cell>
          <cell r="F1169" t="str">
            <v>Network Support VW Argentina Pacheco</v>
          </cell>
        </row>
        <row r="1170">
          <cell r="B1170" t="str">
            <v>10.133.70.13</v>
          </cell>
          <cell r="C1170" t="str">
            <v>Ping</v>
          </cell>
          <cell r="D1170" t="str">
            <v>PH_WINDOWS_PLATINUM_AR</v>
          </cell>
          <cell r="E1170">
            <v>1</v>
          </cell>
          <cell r="F1170" t="str">
            <v>Network Support VW Argentina Pacheco</v>
          </cell>
        </row>
        <row r="1171">
          <cell r="B1171" t="str">
            <v>10.133.44.8</v>
          </cell>
          <cell r="C1171" t="str">
            <v>Ping</v>
          </cell>
          <cell r="D1171" t="str">
            <v>PH_WINDOWS_PLATINUM_AR</v>
          </cell>
          <cell r="E1171">
            <v>2</v>
          </cell>
          <cell r="F1171" t="str">
            <v>Network Support VW Argentina Pacheco</v>
          </cell>
        </row>
        <row r="1172">
          <cell r="B1172" t="str">
            <v>10.133.112.9</v>
          </cell>
          <cell r="C1172" t="str">
            <v>Ping</v>
          </cell>
          <cell r="D1172" t="str">
            <v>PH_WINDOWS_PLATINUM_AR</v>
          </cell>
          <cell r="E1172">
            <v>2</v>
          </cell>
          <cell r="F1172" t="str">
            <v>Network Support VW Argentina Pacheco</v>
          </cell>
        </row>
        <row r="1173">
          <cell r="B1173" t="str">
            <v>10.133.112.10</v>
          </cell>
          <cell r="C1173" t="str">
            <v>PING</v>
          </cell>
          <cell r="D1173" t="str">
            <v>PH_WINDOWS_PLATINUM_AR</v>
          </cell>
          <cell r="E1173">
            <v>3</v>
          </cell>
          <cell r="F1173" t="str">
            <v>Network Support VW Argentina Pacheco</v>
          </cell>
        </row>
        <row r="1174">
          <cell r="B1174" t="str">
            <v>10.133.112.11</v>
          </cell>
          <cell r="C1174" t="str">
            <v>Ping</v>
          </cell>
          <cell r="D1174" t="str">
            <v>PH_WINDOWS_PLATINUM_AR</v>
          </cell>
          <cell r="E1174">
            <v>1</v>
          </cell>
          <cell r="F1174" t="str">
            <v>Network Support VW Argentina Pacheco</v>
          </cell>
        </row>
        <row r="1175">
          <cell r="B1175" t="str">
            <v>10.133.114.8</v>
          </cell>
          <cell r="C1175" t="str">
            <v>Ping</v>
          </cell>
          <cell r="D1175" t="str">
            <v>PH_WINDOWS_PLATINUM_AR</v>
          </cell>
          <cell r="E1175">
            <v>1</v>
          </cell>
          <cell r="F1175" t="str">
            <v>Network Support VW Argentina Pacheco</v>
          </cell>
        </row>
        <row r="1176">
          <cell r="B1176" t="str">
            <v>10.133.114.9</v>
          </cell>
          <cell r="C1176" t="str">
            <v>Ping</v>
          </cell>
          <cell r="D1176" t="str">
            <v>PH_WINDOWS_PLATINUM_AR</v>
          </cell>
          <cell r="E1176">
            <v>1</v>
          </cell>
          <cell r="F1176" t="str">
            <v>Network Support VW Argentina Pacheco</v>
          </cell>
        </row>
        <row r="1177">
          <cell r="B1177" t="str">
            <v>10.133.114.10</v>
          </cell>
          <cell r="C1177" t="str">
            <v>Ping</v>
          </cell>
          <cell r="D1177" t="str">
            <v>PH_WINDOWS_PLATINUM_AR</v>
          </cell>
          <cell r="E1177">
            <v>1</v>
          </cell>
          <cell r="F1177" t="str">
            <v>Network Support VW Argentina Pacheco</v>
          </cell>
        </row>
        <row r="1178">
          <cell r="B1178" t="str">
            <v>10.133.86.8</v>
          </cell>
          <cell r="C1178" t="str">
            <v>Ping</v>
          </cell>
          <cell r="D1178" t="str">
            <v>PH_WINDOWS_PLATINUM_AR</v>
          </cell>
          <cell r="E1178">
            <v>2</v>
          </cell>
          <cell r="F1178" t="str">
            <v>Network Support VW Argentina Pacheco</v>
          </cell>
        </row>
        <row r="1179">
          <cell r="B1179" t="str">
            <v>10.133.35.9</v>
          </cell>
          <cell r="C1179" t="str">
            <v>Ping</v>
          </cell>
          <cell r="D1179" t="str">
            <v>PH_WINDOWS_SILVER_AR</v>
          </cell>
          <cell r="E1179">
            <v>1</v>
          </cell>
          <cell r="F1179" t="str">
            <v>Network Support VW Argentina Pacheco</v>
          </cell>
        </row>
        <row r="1180">
          <cell r="B1180" t="str">
            <v>10.133.114.12</v>
          </cell>
          <cell r="C1180" t="str">
            <v>Ping</v>
          </cell>
          <cell r="D1180" t="str">
            <v>PH_WINDOWS_PLATINUM_AR</v>
          </cell>
          <cell r="E1180">
            <v>2</v>
          </cell>
          <cell r="F1180" t="str">
            <v>Network Support VW Argentina Pacheco</v>
          </cell>
        </row>
        <row r="1181">
          <cell r="B1181" t="str">
            <v>10.133.114.13</v>
          </cell>
          <cell r="C1181" t="str">
            <v>Ping</v>
          </cell>
          <cell r="D1181" t="str">
            <v>PH_WINDOWS_PLATINUM_AR</v>
          </cell>
          <cell r="E1181">
            <v>2</v>
          </cell>
          <cell r="F1181" t="str">
            <v>Network Support VW Argentina Pacheco</v>
          </cell>
        </row>
        <row r="1182">
          <cell r="B1182" t="str">
            <v>10.133.86.9</v>
          </cell>
          <cell r="C1182" t="str">
            <v>Ping</v>
          </cell>
          <cell r="D1182" t="str">
            <v>PH_WINDOWS_PLATINUM_AR</v>
          </cell>
          <cell r="E1182">
            <v>2</v>
          </cell>
          <cell r="F1182" t="str">
            <v>Network Support VW Argentina Pacheco</v>
          </cell>
        </row>
        <row r="1183">
          <cell r="B1183" t="str">
            <v>10.133.34.8</v>
          </cell>
          <cell r="C1183" t="str">
            <v>Ping</v>
          </cell>
          <cell r="D1183" t="str">
            <v>PH_WINDOWS_PLATINUM_AR</v>
          </cell>
          <cell r="E1183">
            <v>2</v>
          </cell>
          <cell r="F1183" t="str">
            <v>Network Support VW Argentina Pacheco</v>
          </cell>
        </row>
        <row r="1184">
          <cell r="B1184" t="str">
            <v>10.133.90.14</v>
          </cell>
          <cell r="C1184" t="str">
            <v>Ping</v>
          </cell>
          <cell r="D1184" t="str">
            <v>PH_WINDOWS_PLATINUM_AR</v>
          </cell>
          <cell r="E1184">
            <v>2</v>
          </cell>
          <cell r="F1184" t="str">
            <v>Network Support VW Argentina Pacheco</v>
          </cell>
        </row>
        <row r="1185">
          <cell r="B1185" t="str">
            <v>10.133.90.14</v>
          </cell>
          <cell r="C1185" t="str">
            <v>stack status</v>
          </cell>
          <cell r="D1185" t="str">
            <v>PH_WINDOWS_PLATINUM_AR</v>
          </cell>
          <cell r="E1185">
            <v>2</v>
          </cell>
          <cell r="F1185" t="str">
            <v>Network Support VW Argentina Pacheco</v>
          </cell>
        </row>
        <row r="1186">
          <cell r="B1186" t="str">
            <v>10.133.90.15</v>
          </cell>
          <cell r="C1186" t="str">
            <v>Ping</v>
          </cell>
          <cell r="D1186" t="str">
            <v>PH_WINDOWS_PLATINUM_AR</v>
          </cell>
          <cell r="E1186">
            <v>2</v>
          </cell>
          <cell r="F1186" t="str">
            <v>Network Support VW Argentina Pacheco</v>
          </cell>
        </row>
        <row r="1187">
          <cell r="B1187" t="str">
            <v>10.133.108.9</v>
          </cell>
          <cell r="C1187" t="str">
            <v>Ping</v>
          </cell>
          <cell r="D1187" t="str">
            <v>PH_WINDOWS_PLATINUM_AR</v>
          </cell>
          <cell r="E1187">
            <v>2</v>
          </cell>
          <cell r="F1187" t="str">
            <v>Network Support VW Argentina Pacheco</v>
          </cell>
        </row>
        <row r="1188">
          <cell r="B1188" t="str">
            <v>10.133.108.10</v>
          </cell>
          <cell r="C1188" t="str">
            <v>Ping</v>
          </cell>
          <cell r="D1188" t="str">
            <v>PH_WINDOWS_PLATINUM_AR</v>
          </cell>
          <cell r="E1188">
            <v>2</v>
          </cell>
          <cell r="F1188" t="str">
            <v>Network Support VW Argentina Pacheco</v>
          </cell>
        </row>
        <row r="1189">
          <cell r="B1189" t="str">
            <v>10.133.36.10</v>
          </cell>
          <cell r="C1189" t="str">
            <v>PING</v>
          </cell>
          <cell r="D1189" t="str">
            <v>PH_WINDOWS_PLATINUM_AR</v>
          </cell>
          <cell r="E1189">
            <v>3</v>
          </cell>
          <cell r="F1189" t="str">
            <v>Network Support VW Argentina Pacheco</v>
          </cell>
        </row>
        <row r="1190">
          <cell r="B1190" t="str">
            <v>10.133.98.14</v>
          </cell>
          <cell r="C1190" t="str">
            <v>Ping</v>
          </cell>
          <cell r="D1190" t="str">
            <v>PH_WINDOWS_PLATINUM_AR</v>
          </cell>
          <cell r="E1190">
            <v>2</v>
          </cell>
          <cell r="F1190" t="str">
            <v>Network Support VW Argentina Pacheco</v>
          </cell>
        </row>
        <row r="1191">
          <cell r="B1191" t="str">
            <v>10.133.98.15</v>
          </cell>
          <cell r="C1191" t="str">
            <v>Ping</v>
          </cell>
          <cell r="D1191" t="str">
            <v>PH_WINDOWS_PLATINUM_AR</v>
          </cell>
          <cell r="E1191">
            <v>2</v>
          </cell>
          <cell r="F1191" t="str">
            <v>Network Support VW Argentina Pacheco</v>
          </cell>
        </row>
        <row r="1192">
          <cell r="B1192" t="str">
            <v>10.133.98.16</v>
          </cell>
          <cell r="C1192" t="str">
            <v>Ping</v>
          </cell>
          <cell r="D1192" t="str">
            <v>PH_WINDOWS_PLATINUM_AR</v>
          </cell>
          <cell r="E1192">
            <v>2</v>
          </cell>
          <cell r="F1192" t="str">
            <v>Network Support VW Argentina Pacheco</v>
          </cell>
        </row>
        <row r="1193">
          <cell r="B1193" t="str">
            <v>10.133.100.10</v>
          </cell>
          <cell r="C1193" t="str">
            <v>Ping</v>
          </cell>
          <cell r="D1193" t="str">
            <v>PH_WINDOWS_PLATINUM_AR</v>
          </cell>
          <cell r="E1193">
            <v>2</v>
          </cell>
          <cell r="F1193" t="str">
            <v>Network Support VW Argentina Pacheco</v>
          </cell>
        </row>
        <row r="1194">
          <cell r="B1194" t="str">
            <v>10.133.100.11</v>
          </cell>
          <cell r="C1194" t="str">
            <v>PING</v>
          </cell>
          <cell r="D1194" t="str">
            <v>PH_WINDOWS_PLATINUM_AR</v>
          </cell>
          <cell r="E1194">
            <v>2</v>
          </cell>
          <cell r="F1194" t="str">
            <v>Network Support VW Argentina Pacheco</v>
          </cell>
        </row>
        <row r="1195">
          <cell r="B1195" t="str">
            <v>10.133.96.16</v>
          </cell>
          <cell r="C1195" t="str">
            <v>Ping</v>
          </cell>
          <cell r="D1195" t="str">
            <v>PH_WINDOWS_PLATINUM_AR</v>
          </cell>
          <cell r="E1195">
            <v>2</v>
          </cell>
          <cell r="F1195" t="str">
            <v>Network Support VW Argentina Pacheco</v>
          </cell>
        </row>
        <row r="1196">
          <cell r="B1196" t="str">
            <v>10.133.98.17</v>
          </cell>
          <cell r="C1196" t="str">
            <v>Ping</v>
          </cell>
          <cell r="D1196" t="str">
            <v>PH_WINDOWS_PLATINUM_AR</v>
          </cell>
          <cell r="E1196">
            <v>2</v>
          </cell>
          <cell r="F1196" t="str">
            <v>Network Support VW Argentina Pacheco</v>
          </cell>
        </row>
        <row r="1197">
          <cell r="B1197" t="str">
            <v>10.133.114.45</v>
          </cell>
          <cell r="C1197" t="str">
            <v>PING</v>
          </cell>
          <cell r="D1197" t="str">
            <v>PH_WINDOWS_PLATINUM_AR</v>
          </cell>
          <cell r="E1197">
            <v>2</v>
          </cell>
          <cell r="F1197" t="str">
            <v>Network Support VW Argentina Pacheco</v>
          </cell>
        </row>
        <row r="1198">
          <cell r="B1198" t="str">
            <v>10.133.106.11</v>
          </cell>
          <cell r="C1198" t="str">
            <v>ping</v>
          </cell>
          <cell r="D1198" t="str">
            <v>PH_WINDOWS_PLATINUM_AR</v>
          </cell>
          <cell r="E1198">
            <v>2</v>
          </cell>
          <cell r="F1198" t="str">
            <v>Network Support VW Argentina Pacheco</v>
          </cell>
        </row>
        <row r="1199">
          <cell r="B1199" t="str">
            <v>10.133.106.10</v>
          </cell>
          <cell r="C1199" t="str">
            <v>ping</v>
          </cell>
          <cell r="D1199" t="str">
            <v>PH_WINDOWS_PLATINUM_AR</v>
          </cell>
          <cell r="E1199">
            <v>2</v>
          </cell>
          <cell r="F1199" t="str">
            <v>Network Support VW Argentina Pacheco</v>
          </cell>
        </row>
        <row r="1200">
          <cell r="B1200" t="str">
            <v>10.133.106.12</v>
          </cell>
          <cell r="C1200" t="str">
            <v>ping</v>
          </cell>
          <cell r="D1200" t="str">
            <v>PH_WINDOWS_PLATINUM_AR</v>
          </cell>
          <cell r="E1200">
            <v>2</v>
          </cell>
          <cell r="F1200" t="str">
            <v>Network Support VW Argentina Pacheco</v>
          </cell>
        </row>
        <row r="1201">
          <cell r="B1201" t="str">
            <v>10.133.106.13</v>
          </cell>
          <cell r="C1201" t="str">
            <v>ping</v>
          </cell>
          <cell r="D1201" t="str">
            <v>PH_WINDOWS_PLATINUM_AR</v>
          </cell>
          <cell r="E1201">
            <v>2</v>
          </cell>
          <cell r="F1201" t="str">
            <v>Network Support VW Argentina Pacheco</v>
          </cell>
        </row>
        <row r="1202">
          <cell r="B1202">
            <v>10133192129</v>
          </cell>
          <cell r="C1202" t="str">
            <v>Ping</v>
          </cell>
          <cell r="D1202" t="str">
            <v>PH_WINDOWS_SILVER_AR</v>
          </cell>
          <cell r="E1202">
            <v>2</v>
          </cell>
          <cell r="F1202" t="str">
            <v>Network Support VW Argentina Pacheco</v>
          </cell>
        </row>
        <row r="1203">
          <cell r="B1203">
            <v>10133192130</v>
          </cell>
          <cell r="C1203" t="str">
            <v>Ping</v>
          </cell>
          <cell r="D1203" t="str">
            <v>PH_WINDOWS_SILVER_AR</v>
          </cell>
          <cell r="E1203">
            <v>2</v>
          </cell>
          <cell r="F1203" t="str">
            <v>Network Support VW Argentina Pacheco</v>
          </cell>
        </row>
        <row r="1204">
          <cell r="B1204">
            <v>10133192131</v>
          </cell>
          <cell r="C1204" t="str">
            <v>Ping</v>
          </cell>
          <cell r="D1204" t="str">
            <v>PH_WINDOWS_SILVER_AR</v>
          </cell>
          <cell r="E1204">
            <v>2</v>
          </cell>
          <cell r="F1204" t="str">
            <v>Network Support VW Argentina Pacheco</v>
          </cell>
        </row>
        <row r="1205">
          <cell r="B1205">
            <v>10133192132</v>
          </cell>
          <cell r="C1205" t="str">
            <v>Ping</v>
          </cell>
          <cell r="D1205" t="str">
            <v>PH_WINDOWS_SILVER_AR</v>
          </cell>
          <cell r="E1205">
            <v>2</v>
          </cell>
          <cell r="F1205" t="str">
            <v>Network Support VW Argentina Pacheco</v>
          </cell>
        </row>
        <row r="1206">
          <cell r="B1206">
            <v>10133192133</v>
          </cell>
          <cell r="C1206" t="str">
            <v>Ping</v>
          </cell>
          <cell r="D1206" t="str">
            <v>PH_WINDOWS_SILVER_AR</v>
          </cell>
          <cell r="E1206">
            <v>2</v>
          </cell>
          <cell r="F1206" t="str">
            <v>Network Support VW Argentina Pacheco</v>
          </cell>
        </row>
        <row r="1207">
          <cell r="B1207">
            <v>10133192134</v>
          </cell>
          <cell r="C1207" t="str">
            <v>Ping</v>
          </cell>
          <cell r="D1207" t="str">
            <v>PH_WINDOWS_PLATINUM_AR</v>
          </cell>
          <cell r="E1207">
            <v>2</v>
          </cell>
          <cell r="F1207" t="str">
            <v>Network Support VW Argentina Pacheco</v>
          </cell>
        </row>
        <row r="1208">
          <cell r="B1208">
            <v>10133192135</v>
          </cell>
          <cell r="C1208" t="str">
            <v>Ping</v>
          </cell>
          <cell r="D1208" t="str">
            <v>PH_WINDOWS_SILVER_AR</v>
          </cell>
          <cell r="E1208">
            <v>2</v>
          </cell>
          <cell r="F1208" t="str">
            <v>Network Support VW Argentina Pacheco</v>
          </cell>
        </row>
        <row r="1209">
          <cell r="B1209">
            <v>10133192137</v>
          </cell>
          <cell r="C1209" t="str">
            <v>Ping</v>
          </cell>
          <cell r="D1209" t="str">
            <v>PH_WINDOWS_SILVER_AR</v>
          </cell>
          <cell r="E1209">
            <v>2</v>
          </cell>
          <cell r="F1209" t="str">
            <v>Network Support VW Argentina Pacheco</v>
          </cell>
        </row>
        <row r="1210">
          <cell r="B1210">
            <v>10133192138</v>
          </cell>
          <cell r="C1210" t="str">
            <v>Ping</v>
          </cell>
          <cell r="D1210" t="str">
            <v>PH_WINDOWS_SILVER_AR</v>
          </cell>
          <cell r="E1210">
            <v>2</v>
          </cell>
          <cell r="F1210" t="str">
            <v>Network Support VW Argentina Pacheco</v>
          </cell>
        </row>
        <row r="1211">
          <cell r="B1211">
            <v>10133192139</v>
          </cell>
          <cell r="C1211" t="str">
            <v>Ping</v>
          </cell>
          <cell r="D1211" t="str">
            <v>PH_WINDOWS_SILVER_AR</v>
          </cell>
          <cell r="E1211">
            <v>2</v>
          </cell>
          <cell r="F1211" t="str">
            <v>Network Support VW Argentina Pacheco</v>
          </cell>
        </row>
        <row r="1212">
          <cell r="B1212">
            <v>10133192140</v>
          </cell>
          <cell r="C1212" t="str">
            <v>Ping</v>
          </cell>
          <cell r="D1212" t="str">
            <v>PH_WINDOWS_SILVER_AR</v>
          </cell>
          <cell r="E1212">
            <v>2</v>
          </cell>
          <cell r="F1212" t="str">
            <v>Network Support VW Argentina Pacheco</v>
          </cell>
        </row>
        <row r="1213">
          <cell r="B1213">
            <v>10133192150</v>
          </cell>
          <cell r="C1213" t="str">
            <v>Ping</v>
          </cell>
          <cell r="D1213" t="str">
            <v>PH_WINDOWS_SILVER_AR</v>
          </cell>
          <cell r="E1213">
            <v>2</v>
          </cell>
          <cell r="F1213" t="str">
            <v>Network Support VW Argentina Pacheco</v>
          </cell>
        </row>
        <row r="1214">
          <cell r="B1214">
            <v>10133192141</v>
          </cell>
          <cell r="C1214" t="str">
            <v>Ping</v>
          </cell>
          <cell r="D1214" t="str">
            <v>PH_WINDOWS_SILVER_AR</v>
          </cell>
          <cell r="E1214">
            <v>2</v>
          </cell>
          <cell r="F1214" t="str">
            <v>Network Support VW Argentina Pacheco</v>
          </cell>
        </row>
        <row r="1215">
          <cell r="B1215">
            <v>10133192142</v>
          </cell>
          <cell r="C1215" t="str">
            <v>Ping</v>
          </cell>
          <cell r="D1215" t="str">
            <v>PH_WINDOWS_SILVER_AR</v>
          </cell>
          <cell r="E1215">
            <v>2</v>
          </cell>
          <cell r="F1215" t="str">
            <v>Network Support VW Argentina Pacheco</v>
          </cell>
        </row>
        <row r="1216">
          <cell r="B1216">
            <v>10133192143</v>
          </cell>
          <cell r="C1216" t="str">
            <v>Ping</v>
          </cell>
          <cell r="D1216" t="str">
            <v>PH_WINDOWS_SILVER_AR</v>
          </cell>
          <cell r="E1216">
            <v>2</v>
          </cell>
          <cell r="F1216" t="str">
            <v>Network Support VW Argentina Pacheco</v>
          </cell>
        </row>
        <row r="1217">
          <cell r="B1217">
            <v>10133192144</v>
          </cell>
          <cell r="C1217" t="str">
            <v>Ping</v>
          </cell>
          <cell r="D1217" t="str">
            <v>PH_WINDOWS_SILVER_AR</v>
          </cell>
          <cell r="E1217">
            <v>2</v>
          </cell>
          <cell r="F1217" t="str">
            <v>Network Support VW Argentina Pacheco</v>
          </cell>
        </row>
        <row r="1218">
          <cell r="B1218">
            <v>10133192145</v>
          </cell>
          <cell r="C1218" t="str">
            <v>Ping</v>
          </cell>
          <cell r="D1218" t="str">
            <v>PH_WINDOWS_SILVER_AR</v>
          </cell>
          <cell r="E1218">
            <v>2</v>
          </cell>
          <cell r="F1218" t="str">
            <v>Network Support VW Argentina Pacheco</v>
          </cell>
        </row>
        <row r="1219">
          <cell r="B1219">
            <v>10133192146</v>
          </cell>
          <cell r="C1219" t="str">
            <v>Ping</v>
          </cell>
          <cell r="D1219" t="str">
            <v>PH_WINDOWS_SILVER_AR</v>
          </cell>
          <cell r="E1219">
            <v>2</v>
          </cell>
          <cell r="F1219" t="str">
            <v>Network Support VW Argentina Pacheco</v>
          </cell>
        </row>
        <row r="1220">
          <cell r="B1220">
            <v>10133192147</v>
          </cell>
          <cell r="C1220" t="str">
            <v>Ping</v>
          </cell>
          <cell r="D1220" t="str">
            <v>PH_WINDOWS_SILVER_AR</v>
          </cell>
          <cell r="E1220">
            <v>2</v>
          </cell>
          <cell r="F1220" t="str">
            <v>Network Support VW Argentina Pacheco</v>
          </cell>
        </row>
        <row r="1221">
          <cell r="B1221">
            <v>10133192148</v>
          </cell>
          <cell r="C1221" t="str">
            <v>Ping</v>
          </cell>
          <cell r="D1221" t="str">
            <v>PH_WINDOWS_PLATINUM_AR</v>
          </cell>
          <cell r="E1221">
            <v>2</v>
          </cell>
          <cell r="F1221" t="str">
            <v>Network Support VW Argentina Pacheco</v>
          </cell>
        </row>
        <row r="1222">
          <cell r="B1222">
            <v>10133192149</v>
          </cell>
          <cell r="C1222" t="str">
            <v>Ping</v>
          </cell>
          <cell r="D1222" t="str">
            <v>PH_WINDOWS_SILVER_AR</v>
          </cell>
          <cell r="E1222">
            <v>2</v>
          </cell>
          <cell r="F1222" t="str">
            <v>Network Support VW Argentina Pacheco</v>
          </cell>
        </row>
        <row r="1223">
          <cell r="B1223">
            <v>10133192152</v>
          </cell>
          <cell r="C1223" t="str">
            <v>Ping</v>
          </cell>
          <cell r="D1223" t="str">
            <v>PH_WINDOWS_SILVER_AR</v>
          </cell>
          <cell r="E1223">
            <v>2</v>
          </cell>
          <cell r="F1223" t="str">
            <v>Network Support VW Argentina Pacheco</v>
          </cell>
        </row>
        <row r="1224">
          <cell r="B1224">
            <v>10133192153</v>
          </cell>
          <cell r="C1224" t="str">
            <v>Ping</v>
          </cell>
          <cell r="D1224" t="str">
            <v>PH_WINDOWS_SILVER_AR</v>
          </cell>
          <cell r="E1224">
            <v>2</v>
          </cell>
          <cell r="F1224" t="str">
            <v>Network Support VW Argentina Pacheco</v>
          </cell>
        </row>
        <row r="1225">
          <cell r="B1225" t="str">
            <v>10.133.224.2</v>
          </cell>
          <cell r="C1225" t="str">
            <v>Ping</v>
          </cell>
          <cell r="D1225" t="str">
            <v>PH_WINDOWS_SILVER_AR</v>
          </cell>
          <cell r="E1225">
            <v>2</v>
          </cell>
          <cell r="F1225" t="str">
            <v>Network Support VW Argentina Pacheco</v>
          </cell>
        </row>
        <row r="1226">
          <cell r="B1226" t="str">
            <v>10.133.224.3</v>
          </cell>
          <cell r="C1226" t="str">
            <v>Ping</v>
          </cell>
          <cell r="D1226" t="str">
            <v>PH_WINDOWS_SILVER_AR</v>
          </cell>
          <cell r="E1226">
            <v>2</v>
          </cell>
          <cell r="F1226" t="str">
            <v>Network Support VW Argentina Pacheco</v>
          </cell>
        </row>
        <row r="1227">
          <cell r="B1227" t="str">
            <v>10.133.224.4</v>
          </cell>
          <cell r="C1227" t="str">
            <v>Ping</v>
          </cell>
          <cell r="D1227" t="str">
            <v>PH_WINDOWS_SILVER_AR</v>
          </cell>
          <cell r="E1227">
            <v>2</v>
          </cell>
          <cell r="F1227" t="str">
            <v>Network Support VW Argentina Pacheco</v>
          </cell>
        </row>
        <row r="1228">
          <cell r="B1228" t="str">
            <v>10.133.224.5</v>
          </cell>
          <cell r="C1228" t="str">
            <v>Ping</v>
          </cell>
          <cell r="D1228" t="str">
            <v>PH_WINDOWS_SILVER_AR</v>
          </cell>
          <cell r="E1228">
            <v>2</v>
          </cell>
          <cell r="F1228" t="str">
            <v>Network Support VW Argentina Pacheco</v>
          </cell>
        </row>
        <row r="1229">
          <cell r="B1229" t="str">
            <v>10.133.224.6</v>
          </cell>
          <cell r="C1229" t="str">
            <v>Ping</v>
          </cell>
          <cell r="D1229" t="str">
            <v>PH_WINDOWS_SILVER_AR</v>
          </cell>
          <cell r="E1229">
            <v>2</v>
          </cell>
          <cell r="F1229" t="str">
            <v>Network Support VW Argentina Pacheco</v>
          </cell>
        </row>
        <row r="1230">
          <cell r="B1230" t="str">
            <v>10.133.224.7</v>
          </cell>
          <cell r="C1230" t="str">
            <v>Ping</v>
          </cell>
          <cell r="D1230" t="str">
            <v>PH_WINDOWS_SILVER_AR</v>
          </cell>
          <cell r="E1230">
            <v>2</v>
          </cell>
          <cell r="F1230" t="str">
            <v>Network Support VW Argentina Pacheco</v>
          </cell>
        </row>
        <row r="1231">
          <cell r="B1231" t="str">
            <v>10.133.224.8</v>
          </cell>
          <cell r="C1231" t="str">
            <v>Ping</v>
          </cell>
          <cell r="D1231" t="str">
            <v>PH_WINDOWS_SILVER_AR</v>
          </cell>
          <cell r="E1231">
            <v>2</v>
          </cell>
          <cell r="F1231" t="str">
            <v>Network Support VW Argentina Pacheco</v>
          </cell>
        </row>
        <row r="1232">
          <cell r="B1232" t="str">
            <v>10.133.224.9</v>
          </cell>
          <cell r="C1232" t="str">
            <v>Ping</v>
          </cell>
          <cell r="D1232" t="str">
            <v>PH_WINDOWS_SILVER_AR</v>
          </cell>
          <cell r="E1232">
            <v>2</v>
          </cell>
          <cell r="F1232" t="str">
            <v>Network Support VW Argentina Pacheco</v>
          </cell>
        </row>
        <row r="1233">
          <cell r="B1233" t="str">
            <v>10.133.224.10</v>
          </cell>
          <cell r="C1233" t="str">
            <v>Ping</v>
          </cell>
          <cell r="D1233" t="str">
            <v>PH_WINDOWS_SILVER_AR</v>
          </cell>
          <cell r="E1233">
            <v>2</v>
          </cell>
          <cell r="F1233" t="str">
            <v>Network Support VW Argentina Pacheco</v>
          </cell>
        </row>
        <row r="1234">
          <cell r="B1234" t="str">
            <v>10.133.224.11</v>
          </cell>
          <cell r="C1234" t="str">
            <v>Ping</v>
          </cell>
          <cell r="D1234" t="str">
            <v>PH_WINDOWS_SILVER_AR</v>
          </cell>
          <cell r="E1234">
            <v>2</v>
          </cell>
          <cell r="F1234" t="str">
            <v>Network Support VW Argentina Pacheco</v>
          </cell>
        </row>
        <row r="1235">
          <cell r="B1235" t="str">
            <v>10.133.224.12</v>
          </cell>
          <cell r="C1235" t="str">
            <v>Ping</v>
          </cell>
          <cell r="D1235" t="str">
            <v>PH_WINDOWS_SILVER_AR</v>
          </cell>
          <cell r="E1235">
            <v>2</v>
          </cell>
          <cell r="F1235" t="str">
            <v>Network Support VW Argentina Pacheco</v>
          </cell>
        </row>
        <row r="1236">
          <cell r="B1236" t="str">
            <v>10.133.224.13</v>
          </cell>
          <cell r="C1236" t="str">
            <v>Ping</v>
          </cell>
          <cell r="D1236" t="str">
            <v>PH_WINDOWS_SILVER_AR</v>
          </cell>
          <cell r="E1236">
            <v>2</v>
          </cell>
          <cell r="F1236" t="str">
            <v>Network Support VW Argentina Pacheco</v>
          </cell>
        </row>
        <row r="1237">
          <cell r="B1237" t="str">
            <v>10.133.224.14</v>
          </cell>
          <cell r="C1237" t="str">
            <v>Ping</v>
          </cell>
          <cell r="D1237" t="str">
            <v>PH_WINDOWS_SILVER_AR</v>
          </cell>
          <cell r="E1237">
            <v>2</v>
          </cell>
          <cell r="F1237" t="str">
            <v>Network Support VW Argentina Pacheco</v>
          </cell>
        </row>
        <row r="1238">
          <cell r="B1238" t="str">
            <v>10.133.224.15</v>
          </cell>
          <cell r="C1238" t="str">
            <v>Ping</v>
          </cell>
          <cell r="D1238" t="str">
            <v>PH_WINDOWS_SILVER_AR</v>
          </cell>
          <cell r="E1238">
            <v>2</v>
          </cell>
          <cell r="F1238" t="str">
            <v>Network Support VW Argentina Pacheco</v>
          </cell>
        </row>
        <row r="1239">
          <cell r="B1239" t="str">
            <v>172.16.0.2</v>
          </cell>
          <cell r="C1239" t="str">
            <v>Ping</v>
          </cell>
          <cell r="D1239" t="str">
            <v>PH_WINDOWS_PLATINUM_AR</v>
          </cell>
          <cell r="E1239">
            <v>1</v>
          </cell>
          <cell r="F1239" t="str">
            <v>Network Support VW Argentina Pacheco</v>
          </cell>
        </row>
        <row r="1240">
          <cell r="B1240" t="str">
            <v>172.16.0.3</v>
          </cell>
          <cell r="C1240" t="str">
            <v>Ping</v>
          </cell>
          <cell r="D1240" t="str">
            <v>PH_WINDOWS_PLATINUM_AR</v>
          </cell>
          <cell r="E1240">
            <v>1</v>
          </cell>
          <cell r="F1240" t="str">
            <v>Network Support VW Argentina Pacheco</v>
          </cell>
        </row>
        <row r="1241">
          <cell r="B1241" t="str">
            <v>172.16.0.4</v>
          </cell>
          <cell r="C1241" t="str">
            <v>Ping</v>
          </cell>
          <cell r="D1241" t="str">
            <v>PH_WINDOWS_SILVER_AR</v>
          </cell>
          <cell r="E1241">
            <v>1</v>
          </cell>
          <cell r="F1241" t="str">
            <v>Network Support VW Argentina Pacheco</v>
          </cell>
        </row>
        <row r="1242">
          <cell r="B1242" t="str">
            <v>172.16.0.4</v>
          </cell>
          <cell r="C1242" t="str">
            <v>Switch Stack Status</v>
          </cell>
          <cell r="D1242" t="str">
            <v>PH_WINDOWS_PLATINUM_AR</v>
          </cell>
          <cell r="E1242">
            <v>2</v>
          </cell>
          <cell r="F1242" t="str">
            <v>Network Support VW Argentina Pacheco</v>
          </cell>
        </row>
        <row r="1243">
          <cell r="B1243" t="str">
            <v>172.16.0.5</v>
          </cell>
          <cell r="C1243" t="str">
            <v>Ping</v>
          </cell>
          <cell r="D1243" t="str">
            <v>PH_WINDOWS_SILVER_AR</v>
          </cell>
          <cell r="E1243">
            <v>1</v>
          </cell>
          <cell r="F1243" t="str">
            <v>Network Support VW Argentina Pacheco</v>
          </cell>
        </row>
        <row r="1244">
          <cell r="B1244" t="str">
            <v>172.16.0.5</v>
          </cell>
          <cell r="C1244" t="str">
            <v>Switch Stack Status</v>
          </cell>
          <cell r="D1244" t="str">
            <v>PH_WINDOWS_PLATINUM_AR</v>
          </cell>
          <cell r="E1244">
            <v>2</v>
          </cell>
          <cell r="F1244" t="str">
            <v>Network Support VW Argentina Pacheco</v>
          </cell>
        </row>
        <row r="1245">
          <cell r="B1245" t="str">
            <v>172.16.0.7</v>
          </cell>
          <cell r="C1245" t="str">
            <v>Ping</v>
          </cell>
          <cell r="D1245" t="str">
            <v>PH_WINDOWS_PLATINUM_AR</v>
          </cell>
          <cell r="E1245">
            <v>1</v>
          </cell>
          <cell r="F1245" t="str">
            <v>Network Support VW Argentina Pacheco</v>
          </cell>
        </row>
        <row r="1246">
          <cell r="B1246" t="str">
            <v>172.16.0.8</v>
          </cell>
          <cell r="C1246" t="str">
            <v>Ping</v>
          </cell>
          <cell r="D1246" t="str">
            <v>PH_WINDOWS_PLATINUM_AR</v>
          </cell>
          <cell r="E1246">
            <v>1</v>
          </cell>
          <cell r="F1246" t="str">
            <v>Network Support VW Argentina Pacheco</v>
          </cell>
        </row>
        <row r="1247">
          <cell r="B1247" t="str">
            <v>172.16.7.73</v>
          </cell>
          <cell r="C1247" t="str">
            <v>ping</v>
          </cell>
          <cell r="D1247" t="str">
            <v>PH_WINDOWS_PLATINUM_AR</v>
          </cell>
          <cell r="E1247">
            <v>3</v>
          </cell>
          <cell r="F1247" t="str">
            <v>Network Support VW Argentina Pacheco</v>
          </cell>
        </row>
        <row r="1248">
          <cell r="B1248" t="str">
            <v>172.16.7.81</v>
          </cell>
          <cell r="C1248" t="str">
            <v>ping</v>
          </cell>
          <cell r="D1248" t="str">
            <v>PH_WINDOWS_PLATINUM_AR</v>
          </cell>
          <cell r="E1248">
            <v>3</v>
          </cell>
          <cell r="F1248" t="str">
            <v>Network Support VW Argentina Pacheco</v>
          </cell>
        </row>
        <row r="1249">
          <cell r="B1249" t="str">
            <v>172.16.7.49</v>
          </cell>
          <cell r="C1249" t="str">
            <v>ping</v>
          </cell>
          <cell r="D1249" t="str">
            <v>PH_WINDOWS_PLATINUM_AR</v>
          </cell>
          <cell r="E1249">
            <v>3</v>
          </cell>
          <cell r="F1249" t="str">
            <v>Network Support VW Argentina Pacheco</v>
          </cell>
        </row>
        <row r="1250">
          <cell r="B1250" t="str">
            <v>172.16.7.21</v>
          </cell>
          <cell r="C1250" t="str">
            <v>Ping</v>
          </cell>
          <cell r="D1250" t="str">
            <v>PH_WINDOWS_SILVER_AR</v>
          </cell>
          <cell r="E1250">
            <v>1</v>
          </cell>
          <cell r="F1250" t="str">
            <v>Network Support VW Argentina Pacheco</v>
          </cell>
        </row>
        <row r="1251">
          <cell r="B1251" t="str">
            <v>172.16.7.142</v>
          </cell>
          <cell r="C1251" t="str">
            <v>ping</v>
          </cell>
          <cell r="D1251" t="str">
            <v>PH_WINDOWS_PLATINUM_AR</v>
          </cell>
          <cell r="E1251">
            <v>1</v>
          </cell>
          <cell r="F1251" t="str">
            <v>Network Support VW Argentina Pacheco</v>
          </cell>
        </row>
        <row r="1252">
          <cell r="B1252" t="str">
            <v>172.16.7.50</v>
          </cell>
          <cell r="C1252" t="str">
            <v>ping</v>
          </cell>
          <cell r="D1252" t="str">
            <v>PH_WINDOWS_PLATINUM_AR</v>
          </cell>
          <cell r="E1252">
            <v>3</v>
          </cell>
          <cell r="F1252" t="str">
            <v>Network Support VW Argentina Pacheco</v>
          </cell>
        </row>
        <row r="1253">
          <cell r="B1253" t="str">
            <v>172.16.7.20</v>
          </cell>
          <cell r="C1253" t="str">
            <v>Ping</v>
          </cell>
          <cell r="D1253" t="str">
            <v>PH_WINDOWS_SILVER_AR</v>
          </cell>
          <cell r="E1253">
            <v>1</v>
          </cell>
          <cell r="F1253" t="str">
            <v>Network Support VW Argentina Pacheco</v>
          </cell>
        </row>
        <row r="1254">
          <cell r="B1254" t="str">
            <v>172.16.7.138</v>
          </cell>
          <cell r="C1254" t="str">
            <v>ping</v>
          </cell>
          <cell r="D1254" t="str">
            <v>PH_WINDOWS_PLATINUM_AR</v>
          </cell>
          <cell r="E1254">
            <v>1</v>
          </cell>
          <cell r="F1254" t="str">
            <v>Network Support VW Argentina Pacheco</v>
          </cell>
        </row>
        <row r="1255">
          <cell r="B1255" t="str">
            <v>172.16.7.121</v>
          </cell>
          <cell r="C1255" t="str">
            <v>ping</v>
          </cell>
          <cell r="D1255" t="str">
            <v>PH_WINDOWS_PLATINUM_AR</v>
          </cell>
          <cell r="E1255">
            <v>1</v>
          </cell>
          <cell r="F1255" t="str">
            <v>Network Support VW Argentina Pacheco</v>
          </cell>
        </row>
        <row r="1256">
          <cell r="B1256" t="str">
            <v>172.16.7.125</v>
          </cell>
          <cell r="C1256" t="str">
            <v>ping</v>
          </cell>
          <cell r="D1256" t="str">
            <v>PH_WINDOWS_PLATINUM_AR</v>
          </cell>
          <cell r="E1256">
            <v>1</v>
          </cell>
          <cell r="F1256" t="str">
            <v>Network Support VW Argentina Pacheco</v>
          </cell>
        </row>
        <row r="1257">
          <cell r="B1257" t="str">
            <v>172.18.8.2</v>
          </cell>
          <cell r="C1257" t="str">
            <v>ping</v>
          </cell>
          <cell r="D1257" t="str">
            <v>PH_WINDOWS_PLATINUM_AR</v>
          </cell>
          <cell r="E1257">
            <v>1</v>
          </cell>
          <cell r="F1257" t="str">
            <v>Network Support VW Argentina Pacheco</v>
          </cell>
        </row>
        <row r="1258">
          <cell r="B1258" t="str">
            <v>172.18.8.1</v>
          </cell>
          <cell r="C1258" t="str">
            <v>ping</v>
          </cell>
          <cell r="D1258" t="str">
            <v>PH_WINDOWS_PLATINUM_AR</v>
          </cell>
          <cell r="E1258">
            <v>1</v>
          </cell>
          <cell r="F1258" t="str">
            <v>Network Support VW Argentina Pacheco</v>
          </cell>
        </row>
        <row r="1259">
          <cell r="B1259" t="str">
            <v>172.16.7.129</v>
          </cell>
          <cell r="C1259" t="str">
            <v>ping</v>
          </cell>
          <cell r="D1259" t="str">
            <v>PH_WINDOWS_PLATINUM_AR</v>
          </cell>
          <cell r="E1259">
            <v>1</v>
          </cell>
          <cell r="F1259" t="str">
            <v>Network Support VW Argentina Pacheco</v>
          </cell>
        </row>
        <row r="1260">
          <cell r="B1260" t="str">
            <v>172.16.64.2</v>
          </cell>
          <cell r="C1260" t="str">
            <v>ping</v>
          </cell>
          <cell r="D1260" t="str">
            <v>PH_WINDOWS_PLATINUM_AR</v>
          </cell>
          <cell r="E1260">
            <v>1</v>
          </cell>
          <cell r="F1260" t="str">
            <v>Network Support VW Argentina Pacheco</v>
          </cell>
        </row>
        <row r="1261">
          <cell r="B1261" t="str">
            <v>172.16.64.1</v>
          </cell>
          <cell r="C1261" t="str">
            <v>ping</v>
          </cell>
          <cell r="D1261" t="str">
            <v>PH_WINDOWS_PLATINUM_AR</v>
          </cell>
          <cell r="E1261">
            <v>1</v>
          </cell>
          <cell r="F1261" t="str">
            <v>Network Support VW Argentina Pacheco</v>
          </cell>
        </row>
        <row r="1262">
          <cell r="B1262" t="str">
            <v>172.16.25.7</v>
          </cell>
          <cell r="C1262" t="str">
            <v>ping</v>
          </cell>
          <cell r="D1262" t="str">
            <v>PH_WINDOWS_PLATINUM_AR</v>
          </cell>
          <cell r="E1262">
            <v>1</v>
          </cell>
          <cell r="F1262" t="str">
            <v>Network Support VW Argentina Pacheco</v>
          </cell>
        </row>
        <row r="1263">
          <cell r="B1263" t="str">
            <v>172.18.8.3</v>
          </cell>
          <cell r="C1263" t="str">
            <v>ping</v>
          </cell>
          <cell r="D1263" t="str">
            <v>PH_WINDOWS_PLATINUM_AR</v>
          </cell>
          <cell r="E1263">
            <v>1</v>
          </cell>
          <cell r="F1263" t="str">
            <v>Network Support VW Argentina Pacheco</v>
          </cell>
        </row>
        <row r="1264">
          <cell r="B1264" t="str">
            <v>172.18.8.1</v>
          </cell>
          <cell r="C1264" t="str">
            <v>ping</v>
          </cell>
          <cell r="D1264" t="str">
            <v>PH_WINDOWS_PLATINUM_AR</v>
          </cell>
          <cell r="E1264">
            <v>1</v>
          </cell>
          <cell r="F1264" t="str">
            <v>Network Support VW Argentina Pacheco</v>
          </cell>
        </row>
        <row r="1265">
          <cell r="B1265" t="str">
            <v>172.16.7.133</v>
          </cell>
          <cell r="C1265" t="str">
            <v>ping</v>
          </cell>
          <cell r="D1265" t="str">
            <v>PH_WINDOWS_PLATINUM_AR</v>
          </cell>
          <cell r="E1265">
            <v>1</v>
          </cell>
          <cell r="F1265" t="str">
            <v>Network Support VW Argentina Pacheco</v>
          </cell>
        </row>
        <row r="1266">
          <cell r="B1266" t="str">
            <v>172.16.64.3</v>
          </cell>
          <cell r="C1266" t="str">
            <v>ping</v>
          </cell>
          <cell r="D1266" t="str">
            <v>PH_WINDOWS_PLATINUM_AR</v>
          </cell>
          <cell r="E1266">
            <v>1</v>
          </cell>
          <cell r="F1266" t="str">
            <v>Network Support VW Argentina Pacheco</v>
          </cell>
        </row>
        <row r="1267">
          <cell r="B1267" t="str">
            <v>172.16.64.1</v>
          </cell>
          <cell r="C1267" t="str">
            <v>ping</v>
          </cell>
          <cell r="D1267" t="str">
            <v>PH_WINDOWS_PLATINUM_AR</v>
          </cell>
          <cell r="E1267">
            <v>1</v>
          </cell>
          <cell r="F1267" t="str">
            <v>Network Support VW Argentina Pacheco</v>
          </cell>
        </row>
        <row r="1268">
          <cell r="B1268" t="str">
            <v>172.16.25.8</v>
          </cell>
          <cell r="C1268" t="str">
            <v>ping</v>
          </cell>
          <cell r="D1268" t="str">
            <v>PH_WINDOWS_PLATINUM_AR</v>
          </cell>
          <cell r="E1268">
            <v>1</v>
          </cell>
          <cell r="F1268" t="str">
            <v>Network Support VW Argentina Pacheco</v>
          </cell>
        </row>
        <row r="1269">
          <cell r="B1269" t="str">
            <v>172.16.7.141</v>
          </cell>
          <cell r="C1269" t="str">
            <v>ping</v>
          </cell>
          <cell r="D1269" t="str">
            <v>PH_WINDOWS_PLATINUM_AR</v>
          </cell>
          <cell r="E1269">
            <v>1</v>
          </cell>
          <cell r="F1269" t="str">
            <v>Network Support VW Argentina Pacheco</v>
          </cell>
        </row>
        <row r="1270">
          <cell r="B1270" t="str">
            <v>172.16.25.9</v>
          </cell>
          <cell r="C1270" t="str">
            <v>ping</v>
          </cell>
          <cell r="D1270" t="str">
            <v>PH_WINDOWS_PLATINUM_AR</v>
          </cell>
          <cell r="E1270">
            <v>1</v>
          </cell>
          <cell r="F1270" t="str">
            <v>Network Support VW Argentina Pacheco</v>
          </cell>
        </row>
        <row r="1271">
          <cell r="B1271" t="str">
            <v>172.16.7.137</v>
          </cell>
          <cell r="C1271" t="str">
            <v>ping</v>
          </cell>
          <cell r="D1271" t="str">
            <v>PH_WINDOWS_PLATINUM_AR</v>
          </cell>
          <cell r="E1271">
            <v>1</v>
          </cell>
          <cell r="F1271" t="str">
            <v>Network Support VW Argentina Pacheco</v>
          </cell>
        </row>
        <row r="1272">
          <cell r="B1272" t="str">
            <v>172.16.25.10</v>
          </cell>
          <cell r="C1272" t="str">
            <v>ping</v>
          </cell>
          <cell r="D1272" t="str">
            <v>PH_WINDOWS_PLATINUM_AR</v>
          </cell>
          <cell r="E1272">
            <v>1</v>
          </cell>
          <cell r="F1272" t="str">
            <v>Network Support VW Argentina Pacheco</v>
          </cell>
        </row>
        <row r="1273">
          <cell r="B1273" t="str">
            <v>172.16.0.67</v>
          </cell>
          <cell r="C1273" t="str">
            <v>Ping</v>
          </cell>
          <cell r="D1273" t="str">
            <v>PH_WINDOWS_SILVER_AR</v>
          </cell>
          <cell r="E1273">
            <v>1</v>
          </cell>
          <cell r="F1273" t="str">
            <v>Network Support VW Argentina Pacheco</v>
          </cell>
        </row>
        <row r="1274">
          <cell r="B1274" t="str">
            <v>172.16.0.69</v>
          </cell>
          <cell r="C1274" t="str">
            <v>Ping</v>
          </cell>
          <cell r="D1274" t="str">
            <v>PH_WINDOWS_SILVER_AR</v>
          </cell>
          <cell r="E1274">
            <v>1</v>
          </cell>
          <cell r="F1274" t="str">
            <v>Network Support VW Argentina Pacheco</v>
          </cell>
        </row>
        <row r="1275">
          <cell r="B1275" t="str">
            <v>172.16.0.70</v>
          </cell>
          <cell r="C1275" t="str">
            <v>Ping</v>
          </cell>
          <cell r="D1275" t="str">
            <v>PH_WINDOWS_SILVER_AR</v>
          </cell>
          <cell r="E1275">
            <v>1</v>
          </cell>
          <cell r="F1275" t="str">
            <v>Network Support VW Argentina Pacheco</v>
          </cell>
        </row>
        <row r="1276">
          <cell r="B1276" t="str">
            <v>172.16.0.71</v>
          </cell>
          <cell r="C1276" t="str">
            <v>Ping</v>
          </cell>
          <cell r="D1276" t="str">
            <v>PH_WINDOWS_SILVER_AR</v>
          </cell>
          <cell r="E1276">
            <v>1</v>
          </cell>
          <cell r="F1276" t="str">
            <v>Network Support VW Argentina Pacheco</v>
          </cell>
        </row>
        <row r="1277">
          <cell r="B1277" t="str">
            <v>172.16.0.71</v>
          </cell>
          <cell r="C1277" t="str">
            <v>Ping</v>
          </cell>
          <cell r="D1277" t="str">
            <v>PH_WINDOWS_SILVER_AR</v>
          </cell>
          <cell r="E1277">
            <v>1</v>
          </cell>
          <cell r="F1277" t="str">
            <v>Network Support VW Argentina Pacheco</v>
          </cell>
        </row>
        <row r="1278">
          <cell r="B1278" t="str">
            <v>172.16.0.73</v>
          </cell>
          <cell r="C1278" t="str">
            <v>Ping</v>
          </cell>
          <cell r="D1278" t="str">
            <v>PH_WINDOWS_SILVER_AR</v>
          </cell>
          <cell r="E1278">
            <v>1</v>
          </cell>
          <cell r="F1278" t="str">
            <v>Network Support VW Argentina Pacheco</v>
          </cell>
        </row>
        <row r="1279">
          <cell r="B1279" t="str">
            <v>172.16.0.74</v>
          </cell>
          <cell r="C1279" t="str">
            <v>Ping</v>
          </cell>
          <cell r="D1279" t="str">
            <v>PH_WINDOWS_SILVER_AR</v>
          </cell>
          <cell r="E1279">
            <v>1</v>
          </cell>
          <cell r="F1279" t="str">
            <v>Network Support VW Argentina Pacheco</v>
          </cell>
        </row>
        <row r="1280">
          <cell r="B1280" t="str">
            <v>172.16.0.78</v>
          </cell>
          <cell r="C1280" t="str">
            <v>Ping</v>
          </cell>
          <cell r="D1280" t="str">
            <v>PH_WINDOWS_SILVER_AR</v>
          </cell>
          <cell r="E1280">
            <v>1</v>
          </cell>
          <cell r="F1280" t="str">
            <v>Network Support VW Argentina Pacheco</v>
          </cell>
        </row>
        <row r="1281">
          <cell r="B1281" t="str">
            <v>172.16.0.79</v>
          </cell>
          <cell r="C1281" t="str">
            <v>Ping</v>
          </cell>
          <cell r="D1281" t="str">
            <v>PH_WINDOWS_SILVER_AR</v>
          </cell>
          <cell r="E1281">
            <v>1</v>
          </cell>
          <cell r="F1281" t="str">
            <v>Network Support VW Argentina Pacheco</v>
          </cell>
        </row>
        <row r="1282">
          <cell r="B1282" t="str">
            <v>172.16.0.80</v>
          </cell>
          <cell r="C1282" t="str">
            <v>Ping</v>
          </cell>
          <cell r="D1282" t="str">
            <v>PH_WINDOWS_SILVER_AR</v>
          </cell>
          <cell r="E1282">
            <v>1</v>
          </cell>
          <cell r="F1282" t="str">
            <v>Network Support VW Argentina Pacheco</v>
          </cell>
        </row>
        <row r="1283">
          <cell r="B1283" t="str">
            <v>172.16.0.81</v>
          </cell>
          <cell r="C1283" t="str">
            <v>Ping</v>
          </cell>
          <cell r="D1283" t="str">
            <v>PH_WINDOWS_SILVER_AR</v>
          </cell>
          <cell r="E1283">
            <v>1</v>
          </cell>
          <cell r="F1283" t="str">
            <v>Network Support VW Argentina Pacheco</v>
          </cell>
        </row>
        <row r="1284">
          <cell r="B1284" t="str">
            <v>172.16.0.82</v>
          </cell>
          <cell r="C1284" t="str">
            <v>Ping</v>
          </cell>
          <cell r="D1284" t="str">
            <v>PH_WINDOWS_SILVER_AR</v>
          </cell>
          <cell r="E1284">
            <v>1</v>
          </cell>
          <cell r="F1284" t="str">
            <v>Network Support VW Argentina Pacheco</v>
          </cell>
        </row>
        <row r="1285">
          <cell r="B1285" t="str">
            <v>172.16.0.83</v>
          </cell>
          <cell r="C1285" t="str">
            <v>Ping</v>
          </cell>
          <cell r="D1285" t="str">
            <v>PH_WINDOWS_SILVER_AR</v>
          </cell>
          <cell r="E1285">
            <v>1</v>
          </cell>
          <cell r="F1285" t="str">
            <v>Network Support VW Argentina Pacheco</v>
          </cell>
        </row>
        <row r="1286">
          <cell r="B1286" t="str">
            <v>172.16.0.84</v>
          </cell>
          <cell r="C1286" t="str">
            <v>Ping</v>
          </cell>
          <cell r="D1286" t="str">
            <v>PH_WINDOWS_SILVER_AR</v>
          </cell>
          <cell r="E1286">
            <v>1</v>
          </cell>
          <cell r="F1286" t="str">
            <v>Network Support VW Argentina Pacheco</v>
          </cell>
        </row>
        <row r="1287">
          <cell r="B1287" t="str">
            <v>172.16.0.85</v>
          </cell>
          <cell r="C1287" t="str">
            <v>Ping</v>
          </cell>
          <cell r="D1287" t="str">
            <v>PH_WINDOWS_SILVER_AR</v>
          </cell>
          <cell r="E1287">
            <v>1</v>
          </cell>
          <cell r="F1287" t="str">
            <v>Network Support VW Argentina Pacheco</v>
          </cell>
        </row>
        <row r="1288">
          <cell r="B1288" t="str">
            <v>172.16.0.87</v>
          </cell>
          <cell r="C1288" t="str">
            <v>Ping</v>
          </cell>
          <cell r="D1288" t="str">
            <v>PH_WINDOWS_SILVER_AR</v>
          </cell>
          <cell r="E1288">
            <v>1</v>
          </cell>
          <cell r="F1288" t="str">
            <v>Network Support VW Argentina Pacheco</v>
          </cell>
        </row>
        <row r="1289">
          <cell r="B1289" t="str">
            <v>172.16.0.88</v>
          </cell>
          <cell r="C1289" t="str">
            <v>Ping</v>
          </cell>
          <cell r="D1289" t="str">
            <v>PH_WINDOWS_SILVER_AR</v>
          </cell>
          <cell r="E1289">
            <v>1</v>
          </cell>
          <cell r="F1289" t="str">
            <v>Network Support VW Argentina Pacheco</v>
          </cell>
        </row>
        <row r="1290">
          <cell r="B1290" t="str">
            <v>172.16.0.89</v>
          </cell>
          <cell r="C1290" t="str">
            <v>Ping</v>
          </cell>
          <cell r="D1290" t="str">
            <v>PH_WINDOWS_SILVER_AR</v>
          </cell>
          <cell r="E1290">
            <v>1</v>
          </cell>
          <cell r="F1290" t="str">
            <v>Network Support VW Argentina Pacheco</v>
          </cell>
        </row>
        <row r="1291">
          <cell r="B1291" t="str">
            <v>172.16.0.89</v>
          </cell>
          <cell r="C1291" t="str">
            <v>Switch Stack Status</v>
          </cell>
          <cell r="D1291" t="str">
            <v>PH_WINDOWS_PLATINUM_AR</v>
          </cell>
          <cell r="E1291">
            <v>2</v>
          </cell>
          <cell r="F1291" t="str">
            <v>Network Support VW Argentina Pacheco</v>
          </cell>
        </row>
        <row r="1292">
          <cell r="B1292" t="str">
            <v>172.16.0.95</v>
          </cell>
          <cell r="C1292" t="str">
            <v>Ping</v>
          </cell>
          <cell r="D1292" t="str">
            <v>PH_WINDOWS_SILVER_AR</v>
          </cell>
          <cell r="E1292">
            <v>1</v>
          </cell>
          <cell r="F1292" t="str">
            <v>Network Support VW Argentina Pacheco</v>
          </cell>
        </row>
        <row r="1293">
          <cell r="B1293" t="str">
            <v>172.16.0.96</v>
          </cell>
          <cell r="C1293" t="str">
            <v>Ping</v>
          </cell>
          <cell r="D1293" t="str">
            <v>PH_WINDOWS_SILVER_AR</v>
          </cell>
          <cell r="E1293">
            <v>1</v>
          </cell>
          <cell r="F1293" t="str">
            <v>Network Support VW Argentina Pacheco</v>
          </cell>
        </row>
        <row r="1294">
          <cell r="B1294" t="str">
            <v>172.16.0.108</v>
          </cell>
          <cell r="C1294" t="str">
            <v>Ping</v>
          </cell>
          <cell r="D1294" t="str">
            <v>PH_WINDOWS_PLATINUM_AR</v>
          </cell>
          <cell r="E1294">
            <v>2</v>
          </cell>
          <cell r="F1294" t="str">
            <v>Network Support VW Argentina Pacheco</v>
          </cell>
        </row>
        <row r="1295">
          <cell r="B1295" t="str">
            <v>172.16.0.112</v>
          </cell>
          <cell r="C1295" t="str">
            <v>Ping</v>
          </cell>
          <cell r="D1295" t="str">
            <v>PH_WINDOWS_PLATINUM_AR</v>
          </cell>
          <cell r="E1295">
            <v>1</v>
          </cell>
          <cell r="F1295" t="str">
            <v>Network Support VW Argentina Pacheco</v>
          </cell>
        </row>
        <row r="1296">
          <cell r="B1296" t="str">
            <v>172.16.0.113</v>
          </cell>
          <cell r="C1296" t="str">
            <v>Ping</v>
          </cell>
          <cell r="D1296" t="str">
            <v>PH_WINDOWS_PLATINUM_AR</v>
          </cell>
          <cell r="E1296">
            <v>1</v>
          </cell>
          <cell r="F1296" t="str">
            <v>Network Support VW Argentina Pacheco</v>
          </cell>
        </row>
        <row r="1297">
          <cell r="B1297" t="str">
            <v>172.16.0.118</v>
          </cell>
          <cell r="C1297" t="str">
            <v>Ping</v>
          </cell>
          <cell r="D1297" t="str">
            <v>PH_WINDOWS_PLATINUM_AR</v>
          </cell>
          <cell r="E1297">
            <v>1</v>
          </cell>
          <cell r="F1297" t="str">
            <v>Network Support VW Argentina Pacheco</v>
          </cell>
        </row>
        <row r="1298">
          <cell r="B1298" t="str">
            <v>172.16.4.8</v>
          </cell>
          <cell r="C1298" t="str">
            <v>PING</v>
          </cell>
          <cell r="D1298" t="str">
            <v>PH_WINDOWS_PLATINUM_AR</v>
          </cell>
          <cell r="E1298">
            <v>2</v>
          </cell>
          <cell r="F1298" t="str">
            <v>Network Support VW Argentina Pacheco</v>
          </cell>
        </row>
        <row r="1299">
          <cell r="B1299" t="str">
            <v>172.16.4.9</v>
          </cell>
          <cell r="C1299" t="str">
            <v>PING</v>
          </cell>
          <cell r="D1299" t="str">
            <v>PH_WINDOWS_PLATINUM_AR</v>
          </cell>
          <cell r="E1299">
            <v>2</v>
          </cell>
          <cell r="F1299" t="str">
            <v>Network Support VW Argentina Pacheco</v>
          </cell>
        </row>
        <row r="1300">
          <cell r="B1300" t="str">
            <v>172.16.4.10</v>
          </cell>
          <cell r="C1300" t="str">
            <v>PING</v>
          </cell>
          <cell r="D1300" t="str">
            <v>PH_WINDOWS_PLATINUM_AR</v>
          </cell>
          <cell r="E1300">
            <v>2</v>
          </cell>
          <cell r="F1300" t="str">
            <v>Network Support VW Argentina Pacheco</v>
          </cell>
        </row>
        <row r="1301">
          <cell r="B1301" t="str">
            <v>172.16.25.103</v>
          </cell>
          <cell r="C1301" t="str">
            <v>Ping</v>
          </cell>
          <cell r="D1301" t="str">
            <v>PH_WINDOWS_PLATINUM_AR</v>
          </cell>
          <cell r="E1301">
            <v>1</v>
          </cell>
          <cell r="F1301" t="str">
            <v>Network Support VW Argentina Pacheco</v>
          </cell>
        </row>
        <row r="1302">
          <cell r="B1302" t="str">
            <v>172.16.25.104</v>
          </cell>
          <cell r="C1302" t="str">
            <v>Ping</v>
          </cell>
          <cell r="D1302" t="str">
            <v>PH_WINDOWS_PLATINUM_AR</v>
          </cell>
          <cell r="E1302">
            <v>1</v>
          </cell>
          <cell r="F1302" t="str">
            <v>Network Support VW Argentina Pacheco</v>
          </cell>
        </row>
        <row r="1303">
          <cell r="B1303" t="str">
            <v>172.16.25.105</v>
          </cell>
          <cell r="C1303" t="str">
            <v>Ping</v>
          </cell>
          <cell r="D1303" t="str">
            <v>PH_WINDOWS_PLATINUM_AR</v>
          </cell>
          <cell r="E1303">
            <v>1</v>
          </cell>
          <cell r="F1303" t="str">
            <v>Network Support VW Argentina Pacheco</v>
          </cell>
        </row>
        <row r="1304">
          <cell r="B1304" t="str">
            <v>172.16.25.108</v>
          </cell>
          <cell r="C1304" t="str">
            <v>Ping</v>
          </cell>
          <cell r="D1304" t="str">
            <v>PH_WINDOWS_PLATINUM_AR</v>
          </cell>
          <cell r="E1304">
            <v>1</v>
          </cell>
          <cell r="F1304" t="str">
            <v>Network Support VW Argentina Pacheco</v>
          </cell>
        </row>
        <row r="1305">
          <cell r="B1305" t="str">
            <v>172.16.25.109</v>
          </cell>
          <cell r="C1305" t="str">
            <v>Ping</v>
          </cell>
          <cell r="D1305" t="str">
            <v>PH_WINDOWS_PLATINUM_AR</v>
          </cell>
          <cell r="E1305">
            <v>1</v>
          </cell>
          <cell r="F1305" t="str">
            <v>Network Support VW Argentina Pacheco</v>
          </cell>
        </row>
        <row r="1306">
          <cell r="B1306" t="str">
            <v>172.16.25.110</v>
          </cell>
          <cell r="C1306" t="str">
            <v>Ping</v>
          </cell>
          <cell r="D1306" t="str">
            <v>PH_WINDOWS_PLATINUM_AR</v>
          </cell>
          <cell r="E1306">
            <v>1</v>
          </cell>
          <cell r="F1306" t="str">
            <v>Network Support VW Argentina Pacheco</v>
          </cell>
        </row>
        <row r="1307">
          <cell r="B1307" t="str">
            <v>172.16.25.113</v>
          </cell>
          <cell r="C1307" t="str">
            <v>Ping - Stack</v>
          </cell>
          <cell r="D1307" t="str">
            <v>PH_WINDOWS_PLATINUM_AR</v>
          </cell>
          <cell r="E1307">
            <v>1</v>
          </cell>
          <cell r="F1307" t="str">
            <v>Network Support VW Argentina Pacheco</v>
          </cell>
        </row>
        <row r="1308">
          <cell r="B1308" t="str">
            <v>172.16.25.115</v>
          </cell>
          <cell r="C1308" t="str">
            <v>Ping</v>
          </cell>
          <cell r="D1308" t="str">
            <v>PH_WINDOWS_PLATINUM_AR</v>
          </cell>
          <cell r="E1308">
            <v>1</v>
          </cell>
          <cell r="F1308" t="str">
            <v>Network Support VW Argentina Pacheco</v>
          </cell>
        </row>
        <row r="1309">
          <cell r="B1309" t="str">
            <v>172.16.25.134</v>
          </cell>
          <cell r="C1309" t="str">
            <v>Ping</v>
          </cell>
          <cell r="D1309" t="str">
            <v>PH_WINDOWS_PLATINUM_AR</v>
          </cell>
          <cell r="E1309">
            <v>1</v>
          </cell>
          <cell r="F1309" t="str">
            <v>Network Support VW Argentina Pacheco</v>
          </cell>
        </row>
        <row r="1310">
          <cell r="B1310" t="str">
            <v>172.16.25.173</v>
          </cell>
          <cell r="C1310" t="str">
            <v>Ping</v>
          </cell>
          <cell r="D1310" t="str">
            <v>PH_WINDOWS_PLATINUM_AR</v>
          </cell>
          <cell r="E1310">
            <v>1</v>
          </cell>
          <cell r="F1310" t="str">
            <v>Network Support VW Argentina Pacheco</v>
          </cell>
        </row>
        <row r="1311">
          <cell r="B1311" t="str">
            <v>172.16.25.135</v>
          </cell>
          <cell r="C1311" t="str">
            <v>Ping</v>
          </cell>
          <cell r="D1311" t="str">
            <v>PH_WINDOWS_PLATINUM_AR</v>
          </cell>
          <cell r="E1311">
            <v>1</v>
          </cell>
          <cell r="F1311" t="str">
            <v>Network Support VW Argentina Pacheco</v>
          </cell>
        </row>
        <row r="1312">
          <cell r="B1312" t="str">
            <v>172.16.25.174</v>
          </cell>
          <cell r="C1312" t="str">
            <v>Ping</v>
          </cell>
          <cell r="D1312" t="str">
            <v>PH_WINDOWS_PLATINUM_AR</v>
          </cell>
          <cell r="E1312">
            <v>1</v>
          </cell>
          <cell r="F1312" t="str">
            <v>Network Support VW Argentina Pacheco</v>
          </cell>
        </row>
        <row r="1313">
          <cell r="B1313" t="str">
            <v>172.16.25.136</v>
          </cell>
          <cell r="C1313" t="str">
            <v>Ping</v>
          </cell>
          <cell r="D1313" t="str">
            <v>PH_WINDOWS_PLATINUM_AR</v>
          </cell>
          <cell r="E1313">
            <v>1</v>
          </cell>
          <cell r="F1313" t="str">
            <v>Network Support VW Argentina Pacheco</v>
          </cell>
        </row>
        <row r="1314">
          <cell r="B1314" t="str">
            <v>172.16.25.137</v>
          </cell>
          <cell r="C1314" t="str">
            <v>ping</v>
          </cell>
          <cell r="D1314" t="str">
            <v>PH_WINDOWS_PLATINUM_AR</v>
          </cell>
          <cell r="E1314">
            <v>1</v>
          </cell>
          <cell r="F1314" t="str">
            <v>Network Support VW Argentina Pacheco</v>
          </cell>
        </row>
        <row r="1315">
          <cell r="B1315" t="str">
            <v>172.16.25.230</v>
          </cell>
          <cell r="C1315" t="str">
            <v>Ping</v>
          </cell>
          <cell r="D1315" t="str">
            <v>PH_WINDOWS_PLATINUM_AR</v>
          </cell>
          <cell r="E1315">
            <v>1</v>
          </cell>
          <cell r="F1315" t="str">
            <v>Network Support VW Argentina Pacheco</v>
          </cell>
        </row>
        <row r="1316">
          <cell r="B1316" t="str">
            <v>172.16.25.231</v>
          </cell>
          <cell r="C1316" t="str">
            <v>Ping</v>
          </cell>
          <cell r="D1316" t="str">
            <v>PH_WINDOWS_PLATINUM_AR</v>
          </cell>
          <cell r="E1316">
            <v>1</v>
          </cell>
          <cell r="F1316" t="str">
            <v>Network Support VW Argentina Pacheco</v>
          </cell>
        </row>
        <row r="1317">
          <cell r="B1317" t="str">
            <v>172.16.25.231</v>
          </cell>
          <cell r="C1317" t="str">
            <v>stack status</v>
          </cell>
          <cell r="D1317" t="str">
            <v>PH_WINDOWS_PLATINUM_AR</v>
          </cell>
          <cell r="E1317">
            <v>1</v>
          </cell>
          <cell r="F1317" t="str">
            <v>Network Support VW Argentina Pacheco</v>
          </cell>
        </row>
        <row r="1318">
          <cell r="B1318" t="str">
            <v>172.16.25.232</v>
          </cell>
          <cell r="C1318" t="str">
            <v>Ping - Stack</v>
          </cell>
          <cell r="D1318" t="str">
            <v>PH_WINDOWS_PLATINUM_AR</v>
          </cell>
          <cell r="E1318">
            <v>1</v>
          </cell>
          <cell r="F1318" t="str">
            <v>Network Support VW Argentina Pacheco</v>
          </cell>
        </row>
        <row r="1319">
          <cell r="B1319" t="str">
            <v>172.16.25.233</v>
          </cell>
          <cell r="C1319" t="str">
            <v>Ping - Stack</v>
          </cell>
          <cell r="D1319" t="str">
            <v>PH_WINDOWS_PLATINUM_AR</v>
          </cell>
          <cell r="E1319">
            <v>1</v>
          </cell>
          <cell r="F1319" t="str">
            <v>Network Support VW Argentina Pacheco</v>
          </cell>
        </row>
        <row r="1320">
          <cell r="B1320" t="str">
            <v>172.16.25.234</v>
          </cell>
          <cell r="C1320" t="str">
            <v>Ping</v>
          </cell>
          <cell r="D1320" t="str">
            <v>PH_WINDOWS_PLATINUM_AR</v>
          </cell>
          <cell r="E1320">
            <v>1</v>
          </cell>
          <cell r="F1320" t="str">
            <v>Network Support VW Argentina Pacheco</v>
          </cell>
        </row>
        <row r="1321">
          <cell r="B1321" t="str">
            <v>172.16.25.234</v>
          </cell>
          <cell r="C1321" t="str">
            <v>stack status</v>
          </cell>
          <cell r="D1321" t="str">
            <v>PH_WINDOWS_PLATINUM_AR</v>
          </cell>
          <cell r="E1321">
            <v>1</v>
          </cell>
          <cell r="F1321" t="str">
            <v>Network Support VW Argentina Pacheco</v>
          </cell>
        </row>
        <row r="1322">
          <cell r="B1322" t="str">
            <v>172.16.25.235</v>
          </cell>
          <cell r="C1322" t="str">
            <v>Ping</v>
          </cell>
          <cell r="D1322" t="str">
            <v>PH_WINDOWS_PLATINUM_AR</v>
          </cell>
          <cell r="E1322">
            <v>1</v>
          </cell>
          <cell r="F1322" t="str">
            <v>Network Support VW Argentina Pacheco</v>
          </cell>
        </row>
        <row r="1323">
          <cell r="B1323" t="str">
            <v>172.16.25.237</v>
          </cell>
          <cell r="C1323" t="str">
            <v>Ping</v>
          </cell>
          <cell r="D1323" t="str">
            <v>PH_WINDOWS_PLATINUM_AR</v>
          </cell>
          <cell r="E1323">
            <v>1</v>
          </cell>
          <cell r="F1323" t="str">
            <v>Network Support VW Argentina Pacheco</v>
          </cell>
        </row>
        <row r="1324">
          <cell r="B1324" t="str">
            <v>172.16.25.238</v>
          </cell>
          <cell r="C1324" t="str">
            <v>Ping</v>
          </cell>
          <cell r="D1324" t="str">
            <v>PH_WINDOWS_PLATINUM_AR</v>
          </cell>
          <cell r="E1324">
            <v>1</v>
          </cell>
          <cell r="F1324" t="str">
            <v>Network Support VW Argentina Pacheco</v>
          </cell>
        </row>
        <row r="1325">
          <cell r="B1325" t="str">
            <v>172.16.25.239</v>
          </cell>
          <cell r="C1325" t="str">
            <v>Ping</v>
          </cell>
          <cell r="D1325" t="str">
            <v>PH_WINDOWS_PLATINUM_AR</v>
          </cell>
          <cell r="E1325">
            <v>1</v>
          </cell>
          <cell r="F1325" t="str">
            <v>Network Support VW Argentina Pacheco</v>
          </cell>
        </row>
        <row r="1326">
          <cell r="B1326" t="str">
            <v>172.16.25.239</v>
          </cell>
          <cell r="C1326" t="str">
            <v>stack status</v>
          </cell>
          <cell r="D1326" t="str">
            <v>PH_WINDOWS_PLATINUM_AR</v>
          </cell>
          <cell r="E1326">
            <v>1</v>
          </cell>
          <cell r="F1326" t="str">
            <v>Network Support VW Argentina Pacheco</v>
          </cell>
        </row>
        <row r="1327">
          <cell r="B1327" t="str">
            <v>172.16.25.240</v>
          </cell>
          <cell r="C1327" t="str">
            <v>Ping</v>
          </cell>
          <cell r="D1327" t="str">
            <v>PH_WINDOWS_PLATINUM_AR</v>
          </cell>
          <cell r="E1327">
            <v>1</v>
          </cell>
          <cell r="F1327" t="str">
            <v>Network Support VW Argentina Pacheco</v>
          </cell>
        </row>
        <row r="1328">
          <cell r="B1328" t="str">
            <v>172.16.25.241</v>
          </cell>
          <cell r="C1328" t="str">
            <v>Ping</v>
          </cell>
          <cell r="D1328" t="str">
            <v>PH_WINDOWS_PLATINUM_AR</v>
          </cell>
          <cell r="E1328">
            <v>1</v>
          </cell>
          <cell r="F1328" t="str">
            <v>Network Support VW Argentina Pacheco</v>
          </cell>
        </row>
        <row r="1329">
          <cell r="B1329" t="str">
            <v xml:space="preserve"> 172.16.25.116</v>
          </cell>
          <cell r="C1329" t="str">
            <v>Ping</v>
          </cell>
          <cell r="D1329" t="str">
            <v>PH_WINDOWS_PLATINUM_AR</v>
          </cell>
          <cell r="E1329">
            <v>3</v>
          </cell>
          <cell r="F1329" t="str">
            <v>Network Support VW Argentina Pacheco</v>
          </cell>
        </row>
        <row r="1330">
          <cell r="B1330" t="str">
            <v>172.16.25.244</v>
          </cell>
          <cell r="C1330" t="str">
            <v>Ping</v>
          </cell>
          <cell r="D1330" t="str">
            <v>PH_WINDOWS_PLATINUM_AR</v>
          </cell>
          <cell r="E1330">
            <v>3</v>
          </cell>
          <cell r="F1330" t="str">
            <v>Network Support VW Argentina Pacheco</v>
          </cell>
        </row>
        <row r="1331">
          <cell r="B1331" t="str">
            <v>172.16.25.176</v>
          </cell>
          <cell r="C1331" t="str">
            <v>ping</v>
          </cell>
          <cell r="D1331" t="str">
            <v>PH_WINDOWS_PLATINUM_AR</v>
          </cell>
          <cell r="E1331">
            <v>3</v>
          </cell>
          <cell r="F1331" t="str">
            <v>Network Support VW Argentina Pacheco</v>
          </cell>
        </row>
        <row r="1332">
          <cell r="B1332" t="str">
            <v>10.133.112.12</v>
          </cell>
          <cell r="C1332" t="str">
            <v>Ping</v>
          </cell>
          <cell r="D1332" t="str">
            <v>PH_WINDOWS_PLATINUM_AR</v>
          </cell>
          <cell r="E1332">
            <v>2</v>
          </cell>
          <cell r="F1332" t="str">
            <v>Network Support VW Argentina Pacheco</v>
          </cell>
        </row>
        <row r="1333">
          <cell r="B1333" t="str">
            <v>172.16.25.5</v>
          </cell>
          <cell r="C1333" t="str">
            <v>ping</v>
          </cell>
          <cell r="D1333" t="str">
            <v>PH_WINDOWS_PLATINUM_AR</v>
          </cell>
          <cell r="E1333">
            <v>1</v>
          </cell>
          <cell r="F1333" t="str">
            <v>Network Support VW Argentina Pacheco</v>
          </cell>
        </row>
        <row r="1334">
          <cell r="B1334" t="str">
            <v>172.16.25.6</v>
          </cell>
          <cell r="C1334" t="str">
            <v>ping</v>
          </cell>
          <cell r="D1334" t="str">
            <v>PH_WINDOWS_PLATINUM_AR</v>
          </cell>
          <cell r="E1334">
            <v>1</v>
          </cell>
          <cell r="F1334" t="str">
            <v>Network Support VW Argentina Pacheco</v>
          </cell>
        </row>
        <row r="1335">
          <cell r="B1335" t="str">
            <v>172.16.25.11</v>
          </cell>
          <cell r="C1335" t="str">
            <v>Ping</v>
          </cell>
          <cell r="D1335" t="str">
            <v>PH_WINDOWS_PLATINUM_AR</v>
          </cell>
          <cell r="E1335">
            <v>2</v>
          </cell>
          <cell r="F1335" t="str">
            <v>Network Support VW Argentina Pacheco</v>
          </cell>
        </row>
        <row r="1336">
          <cell r="B1336" t="str">
            <v>172.16.25.12</v>
          </cell>
          <cell r="C1336" t="str">
            <v>Ping</v>
          </cell>
          <cell r="D1336" t="str">
            <v>PH_WINDOWS_PLATINUM_AR</v>
          </cell>
          <cell r="E1336">
            <v>2</v>
          </cell>
          <cell r="F1336" t="str">
            <v>Network Support VW Argentina Pacheco</v>
          </cell>
        </row>
        <row r="1337">
          <cell r="B1337" t="str">
            <v>10.133.33.169</v>
          </cell>
          <cell r="C1337" t="str">
            <v>Ping</v>
          </cell>
          <cell r="D1337" t="str">
            <v>PH_WINDOWS_PLATINUM_AR</v>
          </cell>
          <cell r="E1337">
            <v>3</v>
          </cell>
          <cell r="F1337" t="str">
            <v>Network Support VW Argentina Pacheco</v>
          </cell>
        </row>
        <row r="1338">
          <cell r="B1338" t="str">
            <v>10.133.122.38</v>
          </cell>
          <cell r="C1338" t="str">
            <v>Ping</v>
          </cell>
          <cell r="D1338" t="str">
            <v>PH_WINDOWS_PLATINUM_AR</v>
          </cell>
          <cell r="E1338">
            <v>2</v>
          </cell>
          <cell r="F1338" t="str">
            <v>Network Support VW Argentina Pacheco</v>
          </cell>
        </row>
        <row r="1339">
          <cell r="B1339" t="str">
            <v>10.133.122.39</v>
          </cell>
          <cell r="C1339" t="str">
            <v>NETWORK Ping</v>
          </cell>
          <cell r="D1339" t="str">
            <v>PH_WINDOWS_PLATINUM_AR</v>
          </cell>
          <cell r="E1339">
            <v>2</v>
          </cell>
          <cell r="F1339" t="str">
            <v>Network Support VW Argentina Pacheco</v>
          </cell>
        </row>
        <row r="1340">
          <cell r="B1340" t="str">
            <v>10.133.122.49</v>
          </cell>
          <cell r="C1340" t="str">
            <v>Ping</v>
          </cell>
          <cell r="D1340" t="str">
            <v>PH_WINDOWS_PLATINUM_AR</v>
          </cell>
          <cell r="E1340">
            <v>2</v>
          </cell>
          <cell r="F1340" t="str">
            <v>Network Support VW Argentina Pacheco</v>
          </cell>
        </row>
        <row r="1341">
          <cell r="B1341" t="str">
            <v>10.133.122.50</v>
          </cell>
          <cell r="C1341" t="str">
            <v>Ping</v>
          </cell>
          <cell r="D1341" t="str">
            <v>PH_WINDOWS_PLATINUM_AR</v>
          </cell>
          <cell r="E1341">
            <v>3</v>
          </cell>
          <cell r="F1341" t="str">
            <v>Network Support VW Argentina Pacheco</v>
          </cell>
        </row>
        <row r="1342">
          <cell r="B1342" t="str">
            <v>10.133.33.235</v>
          </cell>
          <cell r="C1342" t="str">
            <v>Ping</v>
          </cell>
          <cell r="D1342" t="str">
            <v>PH_WINDOWS_PLATINUM_AR</v>
          </cell>
          <cell r="E1342">
            <v>4</v>
          </cell>
          <cell r="F1342" t="str">
            <v>Network Support VW Argentina Pacheco</v>
          </cell>
        </row>
        <row r="1343">
          <cell r="B1343" t="str">
            <v>10.133.33.236</v>
          </cell>
          <cell r="C1343" t="str">
            <v>Ping</v>
          </cell>
          <cell r="D1343" t="str">
            <v>PH_WINDOWS_PLATINUM_AR</v>
          </cell>
          <cell r="E1343">
            <v>4</v>
          </cell>
          <cell r="F1343" t="str">
            <v>Network Support VW Argentina Pacheco</v>
          </cell>
        </row>
        <row r="1344">
          <cell r="B1344" t="str">
            <v>10.133.52.2</v>
          </cell>
          <cell r="C1344" t="str">
            <v>Ping</v>
          </cell>
          <cell r="D1344" t="str">
            <v>PH_WINDOWS_SILVER_AR</v>
          </cell>
          <cell r="E1344">
            <v>1</v>
          </cell>
          <cell r="F1344" t="str">
            <v>Network Support VW Argentina Pacheco</v>
          </cell>
        </row>
        <row r="1345">
          <cell r="B1345" t="str">
            <v>10.133.48.10</v>
          </cell>
          <cell r="C1345" t="str">
            <v>Ping</v>
          </cell>
          <cell r="D1345" t="str">
            <v>PH_WINDOWS_SILVER_AR</v>
          </cell>
          <cell r="E1345">
            <v>3</v>
          </cell>
          <cell r="F1345" t="str">
            <v>Network Support VW Argentina Pacheco</v>
          </cell>
        </row>
        <row r="1346">
          <cell r="B1346" t="str">
            <v>10.133.122.17</v>
          </cell>
          <cell r="C1346" t="str">
            <v>Ping</v>
          </cell>
          <cell r="D1346" t="str">
            <v>PH_WINDOWS_SILVER_AR</v>
          </cell>
          <cell r="E1346">
            <v>3</v>
          </cell>
          <cell r="F1346" t="str">
            <v>Network Support VW Argentina Pacheco</v>
          </cell>
        </row>
        <row r="1347">
          <cell r="B1347" t="str">
            <v>10.133.122.18</v>
          </cell>
          <cell r="C1347" t="str">
            <v>Ping</v>
          </cell>
          <cell r="D1347" t="str">
            <v>PH_WINDOWS_SILVER_AR</v>
          </cell>
          <cell r="E1347">
            <v>3</v>
          </cell>
          <cell r="F1347" t="str">
            <v>Network Support VW Argentina Pacheco</v>
          </cell>
        </row>
        <row r="1348">
          <cell r="B1348" t="str">
            <v>10.133.35.10</v>
          </cell>
          <cell r="C1348" t="str">
            <v>PING</v>
          </cell>
          <cell r="D1348" t="str">
            <v>PH_WINDOWS_PLATINUM_AR</v>
          </cell>
          <cell r="E1348">
            <v>3</v>
          </cell>
          <cell r="F1348" t="str">
            <v>Network Support VW Argentina Pacheco</v>
          </cell>
        </row>
        <row r="1349">
          <cell r="B1349" t="str">
            <v>10.133.86.10</v>
          </cell>
          <cell r="C1349" t="str">
            <v>Ping</v>
          </cell>
          <cell r="D1349" t="str">
            <v>PH_WINDOWS_PLATINUM_AR</v>
          </cell>
          <cell r="E1349">
            <v>3</v>
          </cell>
          <cell r="F1349" t="str">
            <v>Network Support VW Argentina Pacheco</v>
          </cell>
        </row>
        <row r="1350">
          <cell r="B1350" t="str">
            <v>10.133.224.27  </v>
          </cell>
          <cell r="C1350" t="str">
            <v>00. ping</v>
          </cell>
          <cell r="D1350" t="str">
            <v>PH_WINDOWS_PLATINUM_AR</v>
          </cell>
          <cell r="E1350">
            <v>2</v>
          </cell>
          <cell r="F1350" t="str">
            <v>Facility Management Support VW Argentina Pacheco</v>
          </cell>
        </row>
        <row r="1351">
          <cell r="B1351" t="str">
            <v>10.133.224.27  </v>
          </cell>
          <cell r="C1351" t="str">
            <v>01. battery remaining time</v>
          </cell>
          <cell r="D1351" t="str">
            <v>PH_WINDOWS_PLATINUM_AR</v>
          </cell>
          <cell r="E1351">
            <v>2</v>
          </cell>
          <cell r="F1351" t="str">
            <v>Facility Management Support VW Argentina Pacheco</v>
          </cell>
        </row>
        <row r="1352">
          <cell r="B1352" t="str">
            <v>10.133.224.27  </v>
          </cell>
          <cell r="C1352" t="str">
            <v>02. alarm status</v>
          </cell>
          <cell r="D1352" t="str">
            <v>PH_WINDOWS_PLATINUM_AR</v>
          </cell>
          <cell r="E1352">
            <v>2</v>
          </cell>
          <cell r="F1352" t="str">
            <v>Facility Management Support VW Argentina Pacheco</v>
          </cell>
        </row>
        <row r="1353">
          <cell r="B1353" t="str">
            <v>10.133.224.27  </v>
          </cell>
          <cell r="C1353" t="str">
            <v>03. battery monitoring status</v>
          </cell>
          <cell r="D1353" t="str">
            <v>PH_WINDOWS_PLATINUM_AR</v>
          </cell>
          <cell r="E1353">
            <v>2</v>
          </cell>
          <cell r="F1353" t="str">
            <v>Facility Management Support VW Argentina Pacheco</v>
          </cell>
        </row>
        <row r="1354">
          <cell r="B1354" t="str">
            <v>10.133.224.28</v>
          </cell>
          <cell r="C1354" t="str">
            <v>00. ping</v>
          </cell>
          <cell r="D1354" t="str">
            <v>PH_WINDOWS_PLATINUM_AR</v>
          </cell>
          <cell r="E1354">
            <v>2</v>
          </cell>
          <cell r="F1354" t="str">
            <v>Facility Management Support VW Argentina Pacheco</v>
          </cell>
        </row>
        <row r="1355">
          <cell r="B1355" t="str">
            <v>10.133.224.28</v>
          </cell>
          <cell r="C1355" t="str">
            <v>01. battery remaining time</v>
          </cell>
          <cell r="D1355" t="str">
            <v>PH_WINDOWS_PLATINUM_AR</v>
          </cell>
          <cell r="E1355">
            <v>2</v>
          </cell>
          <cell r="F1355" t="str">
            <v>Facility Management Support VW Argentina Pacheco</v>
          </cell>
        </row>
        <row r="1356">
          <cell r="B1356" t="str">
            <v>10.133.224.28</v>
          </cell>
          <cell r="C1356" t="str">
            <v>02. alarm status</v>
          </cell>
          <cell r="D1356" t="str">
            <v>PH_WINDOWS_PLATINUM_AR</v>
          </cell>
          <cell r="E1356">
            <v>2</v>
          </cell>
          <cell r="F1356" t="str">
            <v>Facility Management Support VW Argentina Pacheco</v>
          </cell>
        </row>
        <row r="1357">
          <cell r="B1357" t="str">
            <v>10.133.224.28</v>
          </cell>
          <cell r="C1357" t="str">
            <v>03. battery monitoring status</v>
          </cell>
          <cell r="D1357" t="str">
            <v>PH_WINDOWS_PLATINUM_AR</v>
          </cell>
          <cell r="E1357">
            <v>2</v>
          </cell>
          <cell r="F1357" t="str">
            <v>Facility Management Support VW Argentina Pacheco</v>
          </cell>
        </row>
        <row r="1358">
          <cell r="B1358" t="str">
            <v>10.133.116.124</v>
          </cell>
          <cell r="C1358" t="str">
            <v>00. Ping</v>
          </cell>
          <cell r="D1358" t="str">
            <v>PH_WINDOWS_PLATINUM_AR</v>
          </cell>
          <cell r="E1358">
            <v>1</v>
          </cell>
          <cell r="F1358" t="str">
            <v>Facility Management Support VW Argentina Pacheco</v>
          </cell>
        </row>
        <row r="1359">
          <cell r="B1359" t="str">
            <v>10.133.13.21</v>
          </cell>
          <cell r="C1359" t="str">
            <v>Ping IP 10.133.13.21</v>
          </cell>
          <cell r="D1359" t="str">
            <v>PH_WINDOWS_PLATINUM_AR</v>
          </cell>
          <cell r="E1359">
            <v>1</v>
          </cell>
          <cell r="F1359" t="str">
            <v>Facility Management Support VW Argentina Pacheco</v>
          </cell>
        </row>
        <row r="1360">
          <cell r="B1360" t="str">
            <v>10.133.13.21</v>
          </cell>
          <cell r="C1360" t="str">
            <v>Ups Status</v>
          </cell>
          <cell r="D1360" t="str">
            <v>PH_WINDOWS_PLATINUM_AR</v>
          </cell>
          <cell r="E1360">
            <v>1</v>
          </cell>
          <cell r="F1360" t="str">
            <v>Facility Management Support VW Argentina Pacheco</v>
          </cell>
        </row>
        <row r="1361">
          <cell r="B1361" t="str">
            <v>10.133.13.22</v>
          </cell>
          <cell r="C1361" t="str">
            <v>Ping IP 10.133.13.22</v>
          </cell>
          <cell r="D1361" t="str">
            <v>PH_WINDOWS_PLATINUM_AR</v>
          </cell>
          <cell r="E1361">
            <v>1</v>
          </cell>
          <cell r="F1361" t="str">
            <v>Facility Management Support VW Argentina Pacheco</v>
          </cell>
        </row>
        <row r="1362">
          <cell r="B1362" t="str">
            <v>10.133.13.22</v>
          </cell>
          <cell r="C1362" t="str">
            <v>Ups Status</v>
          </cell>
          <cell r="D1362" t="str">
            <v>PH_WINDOWS_PLATINUM_AR</v>
          </cell>
          <cell r="E1362">
            <v>1</v>
          </cell>
          <cell r="F1362" t="str">
            <v>Facility Management Support VW Argentina Pacheco</v>
          </cell>
        </row>
        <row r="1363">
          <cell r="B1363" t="str">
            <v>10.133.96.21</v>
          </cell>
          <cell r="C1363" t="str">
            <v>Ups Status</v>
          </cell>
          <cell r="D1363" t="str">
            <v>PH_WINDOWS_PLATINUM_AR</v>
          </cell>
          <cell r="E1363">
            <v>2</v>
          </cell>
          <cell r="F1363" t="str">
            <v>Facility Management Support VW Argentina Pacheco</v>
          </cell>
        </row>
        <row r="1364">
          <cell r="B1364" t="str">
            <v>10.133.96.21</v>
          </cell>
          <cell r="C1364" t="str">
            <v>Ping IP 10.133.96.21</v>
          </cell>
          <cell r="D1364" t="str">
            <v>PH_WINDOWS_PLATINUM_AR</v>
          </cell>
          <cell r="E1364">
            <v>2</v>
          </cell>
          <cell r="F1364" t="str">
            <v>Facility Management Support VW Argentina Pacheco</v>
          </cell>
        </row>
        <row r="1365">
          <cell r="B1365" t="str">
            <v>10.133.96.22</v>
          </cell>
          <cell r="C1365" t="str">
            <v>Ups Status</v>
          </cell>
          <cell r="D1365" t="str">
            <v>PH_WINDOWS_PLATINUM_AR</v>
          </cell>
          <cell r="E1365">
            <v>2</v>
          </cell>
          <cell r="F1365" t="str">
            <v>Facility Management Support VW Argentina Pacheco</v>
          </cell>
        </row>
        <row r="1366">
          <cell r="B1366" t="str">
            <v>10.133.96.22</v>
          </cell>
          <cell r="C1366" t="str">
            <v>Ping IP 10.133.96.22</v>
          </cell>
          <cell r="D1366" t="str">
            <v>PH_WINDOWS_PLATINUM_AR</v>
          </cell>
          <cell r="E1366">
            <v>2</v>
          </cell>
          <cell r="F1366" t="str">
            <v>Facility Management Support VW Argentina Pacheco</v>
          </cell>
        </row>
        <row r="1367">
          <cell r="B1367" t="str">
            <v>10.133.96.23</v>
          </cell>
          <cell r="C1367" t="str">
            <v>Ups Status</v>
          </cell>
          <cell r="D1367" t="str">
            <v>PH_WINDOWS_PLATINUM_AR</v>
          </cell>
          <cell r="E1367">
            <v>2</v>
          </cell>
          <cell r="F1367" t="str">
            <v>Facility Management Support VW Argentina Pacheco</v>
          </cell>
        </row>
        <row r="1368">
          <cell r="B1368" t="str">
            <v>10.133.96.23</v>
          </cell>
          <cell r="C1368" t="str">
            <v>Ping IP 10.133.96.24</v>
          </cell>
          <cell r="D1368" t="str">
            <v>PH_WINDOWS_PLATINUM_AR</v>
          </cell>
          <cell r="E1368">
            <v>2</v>
          </cell>
          <cell r="F1368" t="str">
            <v>Facility Management Support VW Argentina Pacheco</v>
          </cell>
        </row>
        <row r="1369">
          <cell r="B1369" t="str">
            <v>10.133.96.25</v>
          </cell>
          <cell r="C1369" t="str">
            <v>Ups Status</v>
          </cell>
          <cell r="D1369" t="str">
            <v>PH_WINDOWS_PLATINUM_AR</v>
          </cell>
          <cell r="E1369">
            <v>2</v>
          </cell>
          <cell r="F1369" t="str">
            <v>Facility Management Support VW Argentina Pacheco</v>
          </cell>
        </row>
        <row r="1370">
          <cell r="B1370" t="str">
            <v>10.133.96.25</v>
          </cell>
          <cell r="C1370" t="str">
            <v>Ping IP 10.133.96.25</v>
          </cell>
          <cell r="D1370" t="str">
            <v>PH_WINDOWS_PLATINUM_AR</v>
          </cell>
          <cell r="E1370">
            <v>2</v>
          </cell>
          <cell r="F1370" t="str">
            <v>Facility Management Support VW Argentina Pacheco</v>
          </cell>
        </row>
        <row r="1371">
          <cell r="B1371" t="str">
            <v>10.133.50.19</v>
          </cell>
          <cell r="C1371" t="str">
            <v>Ups Status</v>
          </cell>
          <cell r="D1371" t="str">
            <v>PH_WINDOWS_PLATINUM_AR</v>
          </cell>
          <cell r="E1371">
            <v>2</v>
          </cell>
          <cell r="F1371" t="str">
            <v>Facility Management Support VW Argentina Pacheco</v>
          </cell>
        </row>
        <row r="1372">
          <cell r="B1372" t="str">
            <v>10.133.50.19</v>
          </cell>
          <cell r="C1372" t="str">
            <v>Ping IP 10.133.50.19</v>
          </cell>
          <cell r="D1372" t="str">
            <v>PH_WINDOWS_PLATINUM_AR</v>
          </cell>
          <cell r="E1372">
            <v>2</v>
          </cell>
          <cell r="F1372" t="str">
            <v>Facility Management Support VW Argentina Pacheco</v>
          </cell>
        </row>
        <row r="1373">
          <cell r="B1373" t="str">
            <v>10.133.98.23</v>
          </cell>
          <cell r="C1373" t="str">
            <v>Ping IP 10.133.98.22</v>
          </cell>
          <cell r="D1373" t="str">
            <v>PH_WINDOWS_PLATINUM_AR</v>
          </cell>
          <cell r="E1373">
            <v>2</v>
          </cell>
          <cell r="F1373" t="str">
            <v>Facility Management Support VW Argentina Pacheco</v>
          </cell>
        </row>
        <row r="1374">
          <cell r="B1374" t="str">
            <v>10.133.98.23</v>
          </cell>
          <cell r="C1374" t="str">
            <v>Ups Status</v>
          </cell>
          <cell r="D1374" t="str">
            <v>PH_WINDOWS_PLATINUM_AR</v>
          </cell>
          <cell r="E1374">
            <v>2</v>
          </cell>
          <cell r="F1374" t="str">
            <v>Facility Management Support VW Argentina Pacheco</v>
          </cell>
        </row>
        <row r="1375">
          <cell r="B1375" t="str">
            <v>10.133.98.24</v>
          </cell>
          <cell r="C1375" t="str">
            <v>Ping IP 10.133.98.24</v>
          </cell>
          <cell r="D1375" t="str">
            <v>PH_WINDOWS_PLATINUM_AR</v>
          </cell>
          <cell r="E1375">
            <v>2</v>
          </cell>
          <cell r="F1375" t="str">
            <v>Facility Management Support VW Argentina Pacheco</v>
          </cell>
        </row>
        <row r="1376">
          <cell r="B1376" t="str">
            <v>10.133.98.24</v>
          </cell>
          <cell r="C1376" t="str">
            <v>Ups Status</v>
          </cell>
          <cell r="D1376" t="str">
            <v>PH_WINDOWS_PLATINUM_AR</v>
          </cell>
          <cell r="E1376">
            <v>2</v>
          </cell>
          <cell r="F1376" t="str">
            <v>Facility Management Support VW Argentina Pacheco</v>
          </cell>
        </row>
        <row r="1377">
          <cell r="B1377" t="str">
            <v>10.133.76.51</v>
          </cell>
          <cell r="C1377" t="str">
            <v>Rack Fis Room</v>
          </cell>
          <cell r="D1377" t="str">
            <v>PH_WINDOWS_PLATINUM_AR</v>
          </cell>
          <cell r="E1377">
            <v>2</v>
          </cell>
          <cell r="F1377" t="str">
            <v>Facility Management Support VW Argentina Pacheco</v>
          </cell>
        </row>
        <row r="1378">
          <cell r="B1378" t="str">
            <v>10.133.96.27</v>
          </cell>
          <cell r="C1378" t="str">
            <v>Ping</v>
          </cell>
          <cell r="D1378" t="str">
            <v>PH_WINDOWS_PLATINUM_AR</v>
          </cell>
          <cell r="E1378">
            <v>2</v>
          </cell>
          <cell r="F1378" t="str">
            <v>Facility Management Support VW Argentina Pacheco</v>
          </cell>
        </row>
        <row r="1379">
          <cell r="B1379" t="str">
            <v>10.133.96.27</v>
          </cell>
          <cell r="C1379" t="str">
            <v>Ups Status</v>
          </cell>
          <cell r="D1379" t="str">
            <v>PH_WINDOWS_PLATINUM_AR</v>
          </cell>
          <cell r="E1379">
            <v>2</v>
          </cell>
          <cell r="F1379" t="str">
            <v>Facility Management Support VW Argentina Pacheco</v>
          </cell>
        </row>
        <row r="1380">
          <cell r="B1380" t="str">
            <v>10.133.98.25</v>
          </cell>
          <cell r="C1380" t="str">
            <v>Ping</v>
          </cell>
          <cell r="D1380" t="str">
            <v>PH_WINDOWS_PLATINUM_AR</v>
          </cell>
          <cell r="E1380">
            <v>2</v>
          </cell>
          <cell r="F1380" t="str">
            <v>Facility Management Support VW Argentina Pacheco</v>
          </cell>
        </row>
        <row r="1381">
          <cell r="B1381" t="str">
            <v>10.133.98.25</v>
          </cell>
          <cell r="C1381" t="str">
            <v>Ups Status</v>
          </cell>
          <cell r="D1381" t="str">
            <v>PH_WINDOWS_PLATINUM_AR</v>
          </cell>
          <cell r="E1381">
            <v>2</v>
          </cell>
          <cell r="F1381" t="str">
            <v>Facility Management Support VW Argentina Pacheco</v>
          </cell>
        </row>
        <row r="1382">
          <cell r="B1382" t="str">
            <v>10.133.98.26</v>
          </cell>
          <cell r="C1382" t="str">
            <v>Ping</v>
          </cell>
          <cell r="D1382" t="str">
            <v>PH_WINDOWS_PLATINUM_AR</v>
          </cell>
          <cell r="E1382">
            <v>2</v>
          </cell>
          <cell r="F1382" t="str">
            <v>Facility Management Support VW Argentina Pacheco</v>
          </cell>
        </row>
        <row r="1383">
          <cell r="B1383" t="str">
            <v>10.133.98.26</v>
          </cell>
          <cell r="C1383" t="str">
            <v>Ups Status</v>
          </cell>
          <cell r="D1383" t="str">
            <v>PH_WINDOWS_PLATINUM_AR</v>
          </cell>
          <cell r="E1383">
            <v>2</v>
          </cell>
          <cell r="F1383" t="str">
            <v>Facility Management Support VW Argentina Pacheco</v>
          </cell>
        </row>
        <row r="1384">
          <cell r="B1384" t="str">
            <v>10.133.98.27</v>
          </cell>
          <cell r="C1384" t="str">
            <v>Ping</v>
          </cell>
          <cell r="D1384" t="str">
            <v>PH_WINDOWS_PLATINUM_AR</v>
          </cell>
          <cell r="E1384">
            <v>2</v>
          </cell>
          <cell r="F1384" t="str">
            <v>Facility Management Support VW Argentina Pacheco</v>
          </cell>
        </row>
        <row r="1385">
          <cell r="B1385" t="str">
            <v>10.133.98.27</v>
          </cell>
          <cell r="C1385" t="str">
            <v>Ups Status</v>
          </cell>
          <cell r="D1385" t="str">
            <v>PH_WINDOWS_PLATINUM_AR</v>
          </cell>
          <cell r="E1385">
            <v>2</v>
          </cell>
          <cell r="F1385" t="str">
            <v>Facility Management Support VW Argentina Pacheco</v>
          </cell>
        </row>
        <row r="1386">
          <cell r="B1386" t="str">
            <v>10.133.96.26</v>
          </cell>
          <cell r="C1386" t="str">
            <v>Ping</v>
          </cell>
          <cell r="D1386" t="str">
            <v>PH_WINDOWS_PLATINUM_AR</v>
          </cell>
          <cell r="E1386">
            <v>2</v>
          </cell>
          <cell r="F1386" t="str">
            <v>Facility Management Support VW Argentina Pacheco</v>
          </cell>
        </row>
        <row r="1387">
          <cell r="B1387" t="str">
            <v>10.133.96.26</v>
          </cell>
          <cell r="C1387" t="str">
            <v>Ups Status</v>
          </cell>
          <cell r="D1387" t="str">
            <v>PH_WINDOWS_PLATINUM_AR</v>
          </cell>
          <cell r="E1387">
            <v>2</v>
          </cell>
          <cell r="F1387" t="str">
            <v>Facility Management Support VW Argentina Pacheco</v>
          </cell>
        </row>
        <row r="1388">
          <cell r="B1388" t="str">
            <v>10.133.100.16</v>
          </cell>
          <cell r="C1388" t="str">
            <v>Ping</v>
          </cell>
          <cell r="D1388" t="str">
            <v>PH_WINDOWS_PLATINUM_AR</v>
          </cell>
          <cell r="E1388">
            <v>2</v>
          </cell>
          <cell r="F1388" t="str">
            <v>Facility Management Support VW Argentina Pacheco</v>
          </cell>
        </row>
        <row r="1389">
          <cell r="B1389" t="str">
            <v>10.133.100.17</v>
          </cell>
          <cell r="C1389" t="str">
            <v>00. ping</v>
          </cell>
          <cell r="D1389" t="str">
            <v>PH_WINDOWS_PLATINUM_AR</v>
          </cell>
          <cell r="E1389">
            <v>2</v>
          </cell>
          <cell r="F1389" t="str">
            <v>Facility Management Support VW Argentina Pacheco</v>
          </cell>
        </row>
        <row r="1390">
          <cell r="B1390" t="str">
            <v>10.133.100.17</v>
          </cell>
          <cell r="C1390" t="str">
            <v>01. battery remaining time</v>
          </cell>
          <cell r="D1390" t="str">
            <v>PH_WINDOWS_PLATINUM_AR</v>
          </cell>
          <cell r="E1390">
            <v>2</v>
          </cell>
          <cell r="F1390" t="str">
            <v>Facility Management Support VW Argentina Pacheco</v>
          </cell>
        </row>
        <row r="1391">
          <cell r="B1391" t="str">
            <v>10.133.100.17</v>
          </cell>
          <cell r="C1391" t="str">
            <v>02. alarm status</v>
          </cell>
          <cell r="D1391" t="str">
            <v>PH_WINDOWS_PLATINUM_AR</v>
          </cell>
          <cell r="E1391">
            <v>2</v>
          </cell>
          <cell r="F1391" t="str">
            <v>Facility Management Support VW Argentina Pacheco</v>
          </cell>
        </row>
        <row r="1392">
          <cell r="B1392" t="str">
            <v>10.133.100.17</v>
          </cell>
          <cell r="C1392" t="str">
            <v>03. battery monitoring status</v>
          </cell>
          <cell r="D1392" t="str">
            <v>PH_WINDOWS_PLATINUM_AR</v>
          </cell>
          <cell r="E1392">
            <v>2</v>
          </cell>
          <cell r="F1392" t="str">
            <v>Facility Management Support VW Argentina Pacheco</v>
          </cell>
        </row>
        <row r="1393">
          <cell r="B1393" t="str">
            <v>10.133.100.18</v>
          </cell>
          <cell r="C1393" t="str">
            <v>00. ping</v>
          </cell>
          <cell r="D1393" t="str">
            <v>PH_WINDOWS_PLATINUM_AR</v>
          </cell>
          <cell r="E1393">
            <v>2</v>
          </cell>
          <cell r="F1393" t="str">
            <v>Facility Management Support VW Argentina Pacheco</v>
          </cell>
        </row>
        <row r="1394">
          <cell r="B1394" t="str">
            <v>10.133.100.18</v>
          </cell>
          <cell r="C1394" t="str">
            <v>01. battery remaining time</v>
          </cell>
          <cell r="D1394" t="str">
            <v>PH_WINDOWS_PLATINUM_AR</v>
          </cell>
          <cell r="E1394">
            <v>2</v>
          </cell>
          <cell r="F1394" t="str">
            <v>Facility Management Support VW Argentina Pacheco</v>
          </cell>
        </row>
        <row r="1395">
          <cell r="B1395" t="str">
            <v>10.133.100.18</v>
          </cell>
          <cell r="C1395" t="str">
            <v>02. alarm status</v>
          </cell>
          <cell r="D1395" t="str">
            <v>PH_WINDOWS_PLATINUM_AR</v>
          </cell>
          <cell r="E1395">
            <v>2</v>
          </cell>
          <cell r="F1395" t="str">
            <v>Facility Management Support VW Argentina Pacheco</v>
          </cell>
        </row>
        <row r="1396">
          <cell r="B1396" t="str">
            <v>10.133.100.18</v>
          </cell>
          <cell r="C1396" t="str">
            <v>03. battery monitoring status</v>
          </cell>
          <cell r="D1396" t="str">
            <v>PH_WINDOWS_PLATINUM_AR</v>
          </cell>
          <cell r="E1396">
            <v>2</v>
          </cell>
          <cell r="F1396" t="str">
            <v>Facility Management Support VW Argentina Pacheco</v>
          </cell>
        </row>
        <row r="1397">
          <cell r="B1397" t="str">
            <v>10.133.100.20</v>
          </cell>
          <cell r="C1397" t="str">
            <v>Ping</v>
          </cell>
          <cell r="D1397" t="str">
            <v>PH_WINDOWS_PLATINUM_AR</v>
          </cell>
          <cell r="E1397">
            <v>2</v>
          </cell>
          <cell r="F1397" t="str">
            <v>Facility Management Support VW Argentina Pacheco</v>
          </cell>
        </row>
        <row r="1398">
          <cell r="B1398" t="str">
            <v>10.133.114.20</v>
          </cell>
          <cell r="C1398" t="str">
            <v>01. On Battery</v>
          </cell>
          <cell r="D1398" t="str">
            <v>PH_WINDOWS_PLATINUM_AR</v>
          </cell>
          <cell r="E1398">
            <v>2</v>
          </cell>
          <cell r="F1398" t="str">
            <v>Facility Management Support VW Argentina Pacheco</v>
          </cell>
        </row>
        <row r="1399">
          <cell r="B1399" t="str">
            <v>10.133.114.20</v>
          </cell>
          <cell r="C1399" t="str">
            <v>02. Battery Remaining Time</v>
          </cell>
          <cell r="D1399" t="str">
            <v>PH_WINDOWS_PLATINUM_AR</v>
          </cell>
          <cell r="E1399">
            <v>2</v>
          </cell>
          <cell r="F1399" t="str">
            <v>Facility Management Support VW Argentina Pacheco</v>
          </cell>
        </row>
        <row r="1400">
          <cell r="B1400" t="str">
            <v>10.133.114.20</v>
          </cell>
          <cell r="C1400" t="str">
            <v>03. Battery Level</v>
          </cell>
          <cell r="D1400" t="str">
            <v>PH_WINDOWS_PLATINUM_AR</v>
          </cell>
          <cell r="E1400">
            <v>2</v>
          </cell>
          <cell r="F1400" t="str">
            <v>Facility Management Support VW Argentina Pacheco</v>
          </cell>
        </row>
        <row r="1401">
          <cell r="B1401" t="str">
            <v>10.133.114.20</v>
          </cell>
          <cell r="C1401" t="str">
            <v>04. Battery Fault</v>
          </cell>
          <cell r="D1401" t="str">
            <v>PH_WINDOWS_PLATINUM_AR</v>
          </cell>
          <cell r="E1401">
            <v>2</v>
          </cell>
          <cell r="F1401" t="str">
            <v>Facility Management Support VW Argentina Pacheco</v>
          </cell>
        </row>
        <row r="1402">
          <cell r="B1402" t="str">
            <v>10.133.114.20</v>
          </cell>
          <cell r="C1402" t="str">
            <v>05. Battery Replacement</v>
          </cell>
          <cell r="D1402" t="str">
            <v>PH_WINDOWS_PLATINUM_AR</v>
          </cell>
          <cell r="E1402">
            <v>2</v>
          </cell>
          <cell r="F1402" t="str">
            <v>Facility Management Support VW Argentina Pacheco</v>
          </cell>
        </row>
        <row r="1403">
          <cell r="B1403" t="str">
            <v>10.133.112.21</v>
          </cell>
          <cell r="C1403" t="str">
            <v>Ups Status</v>
          </cell>
          <cell r="D1403" t="str">
            <v>PH_WINDOWS_PLATINUM_AR</v>
          </cell>
          <cell r="E1403">
            <v>2</v>
          </cell>
          <cell r="F1403" t="str">
            <v>Facility Management Support VW Argentina Pacheco</v>
          </cell>
        </row>
        <row r="1404">
          <cell r="B1404" t="str">
            <v>10.133.112.21</v>
          </cell>
          <cell r="C1404" t="str">
            <v>Ping IP 10.133.112.21</v>
          </cell>
          <cell r="D1404" t="str">
            <v>PH_WINDOWS_PLATINUM_AR</v>
          </cell>
          <cell r="E1404">
            <v>2</v>
          </cell>
          <cell r="F1404" t="str">
            <v>Facility Management Support VW Argentina Pacheco</v>
          </cell>
        </row>
        <row r="1405">
          <cell r="B1405" t="str">
            <v>10.133.112.22</v>
          </cell>
          <cell r="C1405" t="str">
            <v>Ups Status</v>
          </cell>
          <cell r="D1405" t="str">
            <v>PH_WINDOWS_PLATINUM_AR</v>
          </cell>
          <cell r="E1405">
            <v>2</v>
          </cell>
          <cell r="F1405" t="str">
            <v>Facility Management Support VW Argentina Pacheco</v>
          </cell>
        </row>
        <row r="1406">
          <cell r="B1406" t="str">
            <v>10.133.112.22</v>
          </cell>
          <cell r="C1406" t="str">
            <v>Ping IP 10.133.112.22</v>
          </cell>
          <cell r="D1406" t="str">
            <v>PH_WINDOWS_PLATINUM_AR</v>
          </cell>
          <cell r="E1406">
            <v>2</v>
          </cell>
          <cell r="F1406" t="str">
            <v>Facility Management Support VW Argentina Pacheco</v>
          </cell>
        </row>
        <row r="1407">
          <cell r="B1407" t="str">
            <v>10.133.114.21</v>
          </cell>
          <cell r="C1407" t="str">
            <v>Ups Status</v>
          </cell>
          <cell r="D1407" t="str">
            <v>PH_WINDOWS_PLATINUM_AR</v>
          </cell>
          <cell r="E1407">
            <v>2</v>
          </cell>
          <cell r="F1407" t="str">
            <v>Facility Management Support VW Argentina Pacheco</v>
          </cell>
        </row>
        <row r="1408">
          <cell r="B1408" t="str">
            <v>10.133.114.21</v>
          </cell>
          <cell r="C1408" t="str">
            <v>Ping IP 10.133.114.21</v>
          </cell>
          <cell r="D1408" t="str">
            <v>PH_WINDOWS_PLATINUM_AR</v>
          </cell>
          <cell r="E1408">
            <v>2</v>
          </cell>
          <cell r="F1408" t="str">
            <v>Facility Management Support VW Argentina Pacheco</v>
          </cell>
        </row>
        <row r="1409">
          <cell r="B1409" t="str">
            <v>10.133.114.22</v>
          </cell>
          <cell r="C1409" t="str">
            <v>Ping IP 10.133.114.22</v>
          </cell>
          <cell r="D1409" t="str">
            <v>PH_WINDOWS_PLATINUM_AR</v>
          </cell>
          <cell r="E1409">
            <v>2</v>
          </cell>
          <cell r="F1409" t="str">
            <v>Facility Management Support VW Argentina Pacheco</v>
          </cell>
        </row>
        <row r="1410">
          <cell r="B1410" t="str">
            <v>10.133.114.22</v>
          </cell>
          <cell r="C1410" t="str">
            <v>Ups Status</v>
          </cell>
          <cell r="D1410" t="str">
            <v>PH_WINDOWS_PLATINUM_AR</v>
          </cell>
          <cell r="E1410">
            <v>2</v>
          </cell>
          <cell r="F1410" t="str">
            <v>Facility Management Support VW Argentina Pacheco</v>
          </cell>
        </row>
        <row r="1411">
          <cell r="B1411" t="str">
            <v>10.133.114.23</v>
          </cell>
          <cell r="C1411" t="str">
            <v>Ping IP 10.133.114.23</v>
          </cell>
          <cell r="D1411" t="str">
            <v>PH_WINDOWS_PLATINUM_AR</v>
          </cell>
          <cell r="E1411">
            <v>2</v>
          </cell>
          <cell r="F1411" t="str">
            <v>Facility Management Support VW Argentina Pacheco</v>
          </cell>
        </row>
        <row r="1412">
          <cell r="B1412" t="str">
            <v>10.133.114.23</v>
          </cell>
          <cell r="C1412" t="str">
            <v>Ups Status</v>
          </cell>
          <cell r="D1412" t="str">
            <v>PH_WINDOWS_PLATINUM_AR</v>
          </cell>
          <cell r="E1412">
            <v>2</v>
          </cell>
          <cell r="F1412" t="str">
            <v>Facility Management Support VW Argentina Pacheco</v>
          </cell>
        </row>
        <row r="1413">
          <cell r="B1413" t="str">
            <v>10.133.112.23</v>
          </cell>
          <cell r="C1413" t="str">
            <v>Ping IP 10.133.112.23</v>
          </cell>
          <cell r="D1413" t="str">
            <v>PH_WINDOWS_PLATINUM_AR</v>
          </cell>
          <cell r="E1413">
            <v>2</v>
          </cell>
          <cell r="F1413" t="str">
            <v>Facility Management Support VW Argentina Pacheco</v>
          </cell>
        </row>
        <row r="1414">
          <cell r="B1414" t="str">
            <v>10.133.112.23</v>
          </cell>
          <cell r="C1414" t="str">
            <v>Ups Status</v>
          </cell>
          <cell r="D1414" t="str">
            <v>PH_WINDOWS_PLATINUM_AR</v>
          </cell>
          <cell r="E1414">
            <v>2</v>
          </cell>
          <cell r="F1414" t="str">
            <v>Facility Management Support VW Argentina Pacheco</v>
          </cell>
        </row>
        <row r="1415">
          <cell r="B1415" t="str">
            <v>10.133.112.24</v>
          </cell>
          <cell r="C1415" t="str">
            <v>PING</v>
          </cell>
          <cell r="D1415" t="str">
            <v>PH_WINDOWS_PLATINUM_AR</v>
          </cell>
          <cell r="E1415">
            <v>2</v>
          </cell>
          <cell r="F1415" t="str">
            <v>Facility Management Support VW Argentina Pacheco</v>
          </cell>
        </row>
        <row r="1416">
          <cell r="B1416" t="str">
            <v>10.133.112.24</v>
          </cell>
          <cell r="C1416" t="str">
            <v>Ping IP 10.133.112.24</v>
          </cell>
          <cell r="D1416" t="str">
            <v>PH_WINDOWS_PLATINUM_AR</v>
          </cell>
          <cell r="E1416">
            <v>2</v>
          </cell>
          <cell r="F1416" t="str">
            <v>Facility Management Support VW Argentina Pacheco</v>
          </cell>
        </row>
        <row r="1417">
          <cell r="B1417" t="str">
            <v>10.133.108.17</v>
          </cell>
          <cell r="C1417" t="str">
            <v>Ping</v>
          </cell>
          <cell r="D1417" t="str">
            <v>PH_WINDOWS_PLATINUM_AR</v>
          </cell>
          <cell r="E1417">
            <v>2</v>
          </cell>
          <cell r="F1417" t="str">
            <v>Facility Management Support VW Argentina Pacheco</v>
          </cell>
        </row>
        <row r="1418">
          <cell r="B1418" t="str">
            <v>10.133.108.17</v>
          </cell>
          <cell r="C1418" t="str">
            <v>Ups Status</v>
          </cell>
          <cell r="D1418" t="str">
            <v>PH_WINDOWS_PLATINUM_AR</v>
          </cell>
          <cell r="E1418">
            <v>2</v>
          </cell>
          <cell r="F1418" t="str">
            <v>Facility Management Support VW Argentina Pacheco</v>
          </cell>
        </row>
        <row r="1419">
          <cell r="B1419" t="str">
            <v>10.133.108.18</v>
          </cell>
          <cell r="C1419" t="str">
            <v>Ping</v>
          </cell>
          <cell r="D1419" t="str">
            <v>PH_WINDOWS_PLATINUM_AR</v>
          </cell>
          <cell r="E1419">
            <v>2</v>
          </cell>
          <cell r="F1419" t="str">
            <v>Facility Management Support VW Argentina Pacheco</v>
          </cell>
        </row>
        <row r="1420">
          <cell r="B1420" t="str">
            <v>10.133.108.18</v>
          </cell>
          <cell r="C1420" t="str">
            <v>Ups Status</v>
          </cell>
          <cell r="D1420" t="str">
            <v>PH_WINDOWS_PLATINUM_AR</v>
          </cell>
          <cell r="E1420">
            <v>2</v>
          </cell>
          <cell r="F1420" t="str">
            <v>Facility Management Support VW Argentina Pacheco</v>
          </cell>
        </row>
        <row r="1421">
          <cell r="B1421" t="str">
            <v>10.133.74.23</v>
          </cell>
          <cell r="C1421" t="str">
            <v>UPS</v>
          </cell>
          <cell r="D1421" t="str">
            <v>PH_WINDOWS_PLATINUM_AR</v>
          </cell>
          <cell r="E1421">
            <v>3</v>
          </cell>
          <cell r="F1421" t="str">
            <v>Facility Management Support VW Argentina Pacheco</v>
          </cell>
        </row>
        <row r="1422">
          <cell r="B1422" t="str">
            <v>10.133.90.22</v>
          </cell>
          <cell r="C1422" t="str">
            <v>Ups Status</v>
          </cell>
          <cell r="D1422" t="str">
            <v>PH_WINDOWS_PLATINUM_AR</v>
          </cell>
          <cell r="E1422">
            <v>2</v>
          </cell>
          <cell r="F1422" t="str">
            <v>Facility Management Support VW Argentina Pacheco</v>
          </cell>
        </row>
        <row r="1423">
          <cell r="B1423" t="str">
            <v>10.133.90.22</v>
          </cell>
          <cell r="C1423" t="str">
            <v>Ping IP 10.133.90.22</v>
          </cell>
          <cell r="D1423" t="str">
            <v>PH_WINDOWS_PLATINUM_AR</v>
          </cell>
          <cell r="E1423">
            <v>2</v>
          </cell>
          <cell r="F1423" t="str">
            <v>Facility Management Support VW Argentina Pacheco</v>
          </cell>
        </row>
        <row r="1424">
          <cell r="B1424" t="str">
            <v>10.133.88.21</v>
          </cell>
          <cell r="C1424" t="str">
            <v>Ups Status</v>
          </cell>
          <cell r="D1424" t="str">
            <v>PH_WINDOWS_PLATINUM_AR</v>
          </cell>
          <cell r="E1424">
            <v>2</v>
          </cell>
          <cell r="F1424" t="str">
            <v>Facility Management Support VW Argentina Pacheco</v>
          </cell>
        </row>
        <row r="1425">
          <cell r="B1425" t="str">
            <v>10.133.88.21</v>
          </cell>
          <cell r="C1425" t="str">
            <v>Ping IP 10.133.88.21</v>
          </cell>
          <cell r="D1425" t="str">
            <v>PH_WINDOWS_PLATINUM_AR</v>
          </cell>
          <cell r="E1425">
            <v>2</v>
          </cell>
          <cell r="F1425" t="str">
            <v>Facility Management Support VW Argentina Pacheco</v>
          </cell>
        </row>
        <row r="1426">
          <cell r="B1426" t="str">
            <v>10.133.88.22</v>
          </cell>
          <cell r="C1426" t="str">
            <v>Ups Status</v>
          </cell>
          <cell r="D1426" t="str">
            <v>PH_WINDOWS_PLATINUM_AR</v>
          </cell>
          <cell r="E1426">
            <v>2</v>
          </cell>
          <cell r="F1426" t="str">
            <v>Facility Management Support VW Argentina Pacheco</v>
          </cell>
        </row>
        <row r="1427">
          <cell r="B1427" t="str">
            <v>10.133.88.22</v>
          </cell>
          <cell r="C1427" t="str">
            <v>Ping IP 10.133.88.22</v>
          </cell>
          <cell r="D1427" t="str">
            <v>PH_WINDOWS_PLATINUM_AR</v>
          </cell>
          <cell r="E1427">
            <v>2</v>
          </cell>
          <cell r="F1427" t="str">
            <v>Facility Management Support VW Argentina Pacheco</v>
          </cell>
        </row>
        <row r="1428">
          <cell r="B1428" t="str">
            <v>10.133.88.23</v>
          </cell>
          <cell r="C1428" t="str">
            <v>Ups Status</v>
          </cell>
          <cell r="D1428" t="str">
            <v>PH_WINDOWS_PLATINUM_AR</v>
          </cell>
          <cell r="E1428">
            <v>2</v>
          </cell>
          <cell r="F1428" t="str">
            <v>Facility Management Support VW Argentina Pacheco</v>
          </cell>
        </row>
        <row r="1429">
          <cell r="B1429" t="str">
            <v>10.133.88.23</v>
          </cell>
          <cell r="C1429" t="str">
            <v>Ping IP 10.133.88.23</v>
          </cell>
          <cell r="D1429" t="str">
            <v>PH_WINDOWS_PLATINUM_AR</v>
          </cell>
          <cell r="E1429">
            <v>2</v>
          </cell>
          <cell r="F1429" t="str">
            <v>Facility Management Support VW Argentina Pacheco</v>
          </cell>
        </row>
        <row r="1430">
          <cell r="B1430" t="str">
            <v>10.133.88.24</v>
          </cell>
          <cell r="C1430" t="str">
            <v>Ups Status</v>
          </cell>
          <cell r="D1430" t="str">
            <v>PH_WINDOWS_PLATINUM_AR</v>
          </cell>
          <cell r="E1430">
            <v>2</v>
          </cell>
          <cell r="F1430" t="str">
            <v>Facility Management Support VW Argentina Pacheco</v>
          </cell>
        </row>
        <row r="1431">
          <cell r="B1431" t="str">
            <v>10.133.88.24</v>
          </cell>
          <cell r="C1431" t="str">
            <v>Ping IP 10.133.88.24</v>
          </cell>
          <cell r="D1431" t="str">
            <v>PH_WINDOWS_PLATINUM_AR</v>
          </cell>
          <cell r="E1431">
            <v>2</v>
          </cell>
          <cell r="F1431" t="str">
            <v>Facility Management Support VW Argentina Pacheco</v>
          </cell>
        </row>
        <row r="1432">
          <cell r="B1432" t="str">
            <v>10.133.88.25</v>
          </cell>
          <cell r="C1432" t="str">
            <v>Ups Status</v>
          </cell>
          <cell r="D1432" t="str">
            <v>PH_WINDOWS_PLATINUM_AR</v>
          </cell>
          <cell r="E1432">
            <v>2</v>
          </cell>
          <cell r="F1432" t="str">
            <v>Facility Management Support VW Argentina Pacheco</v>
          </cell>
        </row>
        <row r="1433">
          <cell r="B1433" t="str">
            <v>10.133.88.25</v>
          </cell>
          <cell r="C1433" t="str">
            <v>Ping IP 10.133.88.25</v>
          </cell>
          <cell r="D1433" t="str">
            <v>PH_WINDOWS_PLATINUM_AR</v>
          </cell>
          <cell r="E1433">
            <v>2</v>
          </cell>
          <cell r="F1433" t="str">
            <v>Facility Management Support VW Argentina Pacheco</v>
          </cell>
        </row>
        <row r="1434">
          <cell r="B1434" t="str">
            <v>10.133.90.28</v>
          </cell>
          <cell r="C1434" t="str">
            <v>PING</v>
          </cell>
          <cell r="D1434" t="str">
            <v>PH_WINDOWS_PLATINUM_AR</v>
          </cell>
          <cell r="E1434">
            <v>2</v>
          </cell>
          <cell r="F1434" t="str">
            <v>Facility Management Support VW Argentina Pacheco</v>
          </cell>
        </row>
        <row r="1435">
          <cell r="B1435" t="str">
            <v>10.133.90.28</v>
          </cell>
          <cell r="C1435" t="str">
            <v>Ups Status</v>
          </cell>
          <cell r="D1435" t="str">
            <v>PH_WINDOWS_PLATINUM_AR</v>
          </cell>
          <cell r="E1435">
            <v>2</v>
          </cell>
          <cell r="F1435" t="str">
            <v>Facility Management Support VW Argentina Pacheco</v>
          </cell>
        </row>
        <row r="1436">
          <cell r="B1436" t="str">
            <v>10.133.90.21</v>
          </cell>
          <cell r="C1436" t="str">
            <v>Ups Status</v>
          </cell>
          <cell r="D1436" t="str">
            <v>PH_WINDOWS_PLATINUM_AR</v>
          </cell>
          <cell r="E1436">
            <v>2</v>
          </cell>
          <cell r="F1436" t="str">
            <v>Facility Management Support VW Argentina Pacheco</v>
          </cell>
        </row>
        <row r="1437">
          <cell r="B1437" t="str">
            <v>10.133.90.21</v>
          </cell>
          <cell r="C1437" t="str">
            <v>Ping IP 10.133.90.21</v>
          </cell>
          <cell r="D1437" t="str">
            <v>PH_WINDOWS_PLATINUM_AR</v>
          </cell>
          <cell r="E1437">
            <v>2</v>
          </cell>
          <cell r="F1437" t="str">
            <v>Facility Management Support VW Argentina Pacheco</v>
          </cell>
        </row>
        <row r="1438">
          <cell r="B1438" t="str">
            <v>10.133.90.23</v>
          </cell>
          <cell r="C1438" t="str">
            <v>Ups Status</v>
          </cell>
          <cell r="D1438" t="str">
            <v>PH_WINDOWS_PLATINUM_AR</v>
          </cell>
          <cell r="E1438">
            <v>2</v>
          </cell>
          <cell r="F1438" t="str">
            <v>Facility Management Support VW Argentina Pacheco</v>
          </cell>
        </row>
        <row r="1439">
          <cell r="B1439" t="str">
            <v>10.133.90.23</v>
          </cell>
          <cell r="C1439" t="str">
            <v>Ping IP 10.133.90.23</v>
          </cell>
          <cell r="D1439" t="str">
            <v>PH_WINDOWS_PLATINUM_AR</v>
          </cell>
          <cell r="E1439">
            <v>2</v>
          </cell>
          <cell r="F1439" t="str">
            <v>Facility Management Support VW Argentina Pacheco</v>
          </cell>
        </row>
        <row r="1440">
          <cell r="B1440" t="str">
            <v>10.133.76.35</v>
          </cell>
          <cell r="C1440" t="str">
            <v>Ups Status</v>
          </cell>
          <cell r="D1440" t="str">
            <v>PH_WINDOWS_PLATINUM_AR</v>
          </cell>
          <cell r="E1440">
            <v>2</v>
          </cell>
          <cell r="F1440" t="str">
            <v>Facility Management Support VW Argentina Pacheco</v>
          </cell>
        </row>
        <row r="1441">
          <cell r="B1441" t="str">
            <v>10.133.76.35</v>
          </cell>
          <cell r="C1441" t="str">
            <v>Ping IP 10.133.76.35</v>
          </cell>
          <cell r="D1441" t="str">
            <v>PH_WINDOWS_PLATINUM_AR</v>
          </cell>
          <cell r="E1441">
            <v>2</v>
          </cell>
          <cell r="F1441" t="str">
            <v>Facility Management Support VW Argentina Pacheco</v>
          </cell>
        </row>
        <row r="1442">
          <cell r="B1442" t="str">
            <v>10.133.90.18</v>
          </cell>
          <cell r="C1442" t="str">
            <v>Ups Status</v>
          </cell>
          <cell r="D1442" t="str">
            <v>PH_WINDOWS_PLATINUM_AR</v>
          </cell>
          <cell r="E1442">
            <v>2</v>
          </cell>
          <cell r="F1442" t="str">
            <v>Facility Management Support VW Argentina Pacheco</v>
          </cell>
        </row>
        <row r="1443">
          <cell r="B1443" t="str">
            <v>10.133.90.18</v>
          </cell>
          <cell r="C1443" t="str">
            <v>PING</v>
          </cell>
          <cell r="D1443" t="str">
            <v>PH_WINDOWS_PLATINUM_AR</v>
          </cell>
          <cell r="E1443">
            <v>2</v>
          </cell>
          <cell r="F1443" t="str">
            <v>Facility Management Support VW Argentina Pacheco</v>
          </cell>
        </row>
        <row r="1444">
          <cell r="B1444" t="str">
            <v>10.133.86.21</v>
          </cell>
          <cell r="C1444" t="str">
            <v>Ups Status</v>
          </cell>
          <cell r="D1444" t="str">
            <v>PH_WINDOWS_PLATINUM_AR</v>
          </cell>
          <cell r="E1444">
            <v>2</v>
          </cell>
          <cell r="F1444" t="str">
            <v>Facility Management Support VW Argentina Pacheco</v>
          </cell>
        </row>
        <row r="1445">
          <cell r="B1445" t="str">
            <v>10.133.86.21</v>
          </cell>
          <cell r="C1445" t="str">
            <v>Ping IP 10.133.86.21</v>
          </cell>
          <cell r="D1445" t="str">
            <v>PH_WINDOWS_PLATINUM_AR</v>
          </cell>
          <cell r="E1445">
            <v>2</v>
          </cell>
          <cell r="F1445" t="str">
            <v>Facility Management Support VW Argentina Pacheco</v>
          </cell>
        </row>
        <row r="1446">
          <cell r="B1446" t="str">
            <v>10.133.76.39</v>
          </cell>
          <cell r="C1446" t="str">
            <v>Ups Status</v>
          </cell>
          <cell r="D1446" t="str">
            <v>PH_WINDOWS_PLATINUM_AR</v>
          </cell>
          <cell r="E1446">
            <v>2</v>
          </cell>
          <cell r="F1446" t="str">
            <v>Facility Management Support VW Argentina Pacheco</v>
          </cell>
        </row>
        <row r="1447">
          <cell r="B1447" t="str">
            <v>10.133.76.39</v>
          </cell>
          <cell r="C1447" t="str">
            <v>Ping IP 10.133.76.39</v>
          </cell>
          <cell r="D1447" t="str">
            <v>PH_WINDOWS_PLATINUM_AR</v>
          </cell>
          <cell r="E1447">
            <v>2</v>
          </cell>
          <cell r="F1447" t="str">
            <v>Facility Management Support VW Argentina Pacheco</v>
          </cell>
        </row>
        <row r="1448">
          <cell r="B1448" t="str">
            <v>10.133.90.24</v>
          </cell>
          <cell r="C1448" t="str">
            <v>Ups Status</v>
          </cell>
          <cell r="D1448" t="str">
            <v>PH_WINDOWS_PLATINUM_AR</v>
          </cell>
          <cell r="E1448">
            <v>2</v>
          </cell>
          <cell r="F1448" t="str">
            <v>Facility Management Support VW Argentina Pacheco</v>
          </cell>
        </row>
        <row r="1449">
          <cell r="B1449" t="str">
            <v>10.133.90.24</v>
          </cell>
          <cell r="C1449" t="str">
            <v>Ping IP 10.133.90.24</v>
          </cell>
          <cell r="D1449" t="str">
            <v>PH_WINDOWS_PLATINUM_AR</v>
          </cell>
          <cell r="E1449">
            <v>2</v>
          </cell>
          <cell r="F1449" t="str">
            <v>Facility Management Support VW Argentina Pacheco</v>
          </cell>
        </row>
        <row r="1450">
          <cell r="B1450" t="str">
            <v>10.133.90.25</v>
          </cell>
          <cell r="C1450" t="str">
            <v>Ups Status</v>
          </cell>
          <cell r="D1450" t="str">
            <v>PH_WINDOWS_PLATINUM_AR</v>
          </cell>
          <cell r="E1450">
            <v>2</v>
          </cell>
          <cell r="F1450" t="str">
            <v>Facility Management Support VW Argentina Pacheco</v>
          </cell>
        </row>
        <row r="1451">
          <cell r="B1451" t="str">
            <v>10.133.90.25</v>
          </cell>
          <cell r="C1451" t="str">
            <v>Ping IP 10.133.90.25</v>
          </cell>
          <cell r="D1451" t="str">
            <v>PH_WINDOWS_PLATINUM_AR</v>
          </cell>
          <cell r="E1451">
            <v>2</v>
          </cell>
          <cell r="F1451" t="str">
            <v>Facility Management Support VW Argentina Pacheco</v>
          </cell>
        </row>
        <row r="1452">
          <cell r="B1452" t="str">
            <v>10.133.88.30</v>
          </cell>
          <cell r="C1452" t="str">
            <v>PING</v>
          </cell>
          <cell r="D1452" t="str">
            <v>PH_WINDOWS_PLATINUM_AR</v>
          </cell>
          <cell r="E1452">
            <v>2</v>
          </cell>
          <cell r="F1452" t="str">
            <v>Facility Management Support VW Argentina Pacheco</v>
          </cell>
        </row>
        <row r="1453">
          <cell r="B1453" t="str">
            <v>10.133.88.23</v>
          </cell>
          <cell r="C1453" t="str">
            <v>Ping</v>
          </cell>
          <cell r="D1453" t="str">
            <v>PH_WINDOWS_PLATINUM_AR</v>
          </cell>
          <cell r="E1453">
            <v>2</v>
          </cell>
          <cell r="F1453" t="str">
            <v>Facility Management Support VW Argentina Pacheco</v>
          </cell>
        </row>
        <row r="1454">
          <cell r="B1454" t="str">
            <v>10.133.88.23</v>
          </cell>
          <cell r="C1454" t="str">
            <v>On Battery</v>
          </cell>
          <cell r="D1454" t="str">
            <v>PH_WINDOWS_PLATINUM_AR</v>
          </cell>
          <cell r="E1454">
            <v>2</v>
          </cell>
          <cell r="F1454" t="str">
            <v>Facility Management Support VW Argentina Pacheco</v>
          </cell>
        </row>
        <row r="1455">
          <cell r="B1455" t="str">
            <v>10.133.88.23</v>
          </cell>
          <cell r="C1455" t="str">
            <v>Battery Remaining Time</v>
          </cell>
          <cell r="D1455" t="str">
            <v>PH_WINDOWS_PLATINUM_AR</v>
          </cell>
          <cell r="E1455">
            <v>2</v>
          </cell>
          <cell r="F1455" t="str">
            <v>Facility Management Support VW Argentina Pacheco</v>
          </cell>
        </row>
        <row r="1456">
          <cell r="B1456" t="str">
            <v>10.133.88.23</v>
          </cell>
          <cell r="C1456" t="str">
            <v>Battery Lavel</v>
          </cell>
          <cell r="D1456" t="str">
            <v>PH_WINDOWS_PLATINUM_AR</v>
          </cell>
          <cell r="E1456">
            <v>2</v>
          </cell>
          <cell r="F1456" t="str">
            <v>Facility Management Support VW Argentina Pacheco</v>
          </cell>
        </row>
        <row r="1457">
          <cell r="B1457" t="str">
            <v>10.133.88.23</v>
          </cell>
          <cell r="C1457" t="str">
            <v>Battery Fault</v>
          </cell>
          <cell r="D1457" t="str">
            <v>PH_WINDOWS_PLATINUM_AR</v>
          </cell>
          <cell r="E1457">
            <v>2</v>
          </cell>
          <cell r="F1457" t="str">
            <v>Facility Management Support VW Argentina Pacheco</v>
          </cell>
        </row>
        <row r="1458">
          <cell r="B1458" t="str">
            <v>10.133.88.23</v>
          </cell>
          <cell r="C1458" t="str">
            <v>Battery Replacement</v>
          </cell>
          <cell r="D1458" t="str">
            <v>PH_WINDOWS_PLATINUM_AR</v>
          </cell>
          <cell r="E1458">
            <v>2</v>
          </cell>
          <cell r="F1458" t="str">
            <v>Facility Management Support VW Argentina Pacheco</v>
          </cell>
        </row>
        <row r="1459">
          <cell r="B1459" t="str">
            <v>10.133.35.21</v>
          </cell>
          <cell r="C1459" t="str">
            <v>Ping IP 10.133.35.21</v>
          </cell>
          <cell r="D1459" t="str">
            <v>PH_WINDOWS_PLATINUM_AR</v>
          </cell>
          <cell r="E1459">
            <v>2</v>
          </cell>
          <cell r="F1459" t="str">
            <v>Facility Management Support VW Argentina Pacheco</v>
          </cell>
        </row>
        <row r="1460">
          <cell r="B1460" t="str">
            <v>10.133.35.21</v>
          </cell>
          <cell r="C1460" t="str">
            <v>Ups Status</v>
          </cell>
          <cell r="D1460" t="str">
            <v>PH_WINDOWS_PLATINUM_AR</v>
          </cell>
          <cell r="E1460">
            <v>2</v>
          </cell>
          <cell r="F1460" t="str">
            <v>Facility Management Support VW Argentina Pacheco</v>
          </cell>
        </row>
        <row r="1461">
          <cell r="B1461" t="str">
            <v>10.133.44.21</v>
          </cell>
          <cell r="C1461" t="str">
            <v>Ping IP 10.133.44.21</v>
          </cell>
          <cell r="D1461" t="str">
            <v>PH_WINDOWS_PLATINUM_AR</v>
          </cell>
          <cell r="E1461">
            <v>2</v>
          </cell>
          <cell r="F1461" t="str">
            <v>Facility Management Support VW Argentina Pacheco</v>
          </cell>
        </row>
        <row r="1462">
          <cell r="B1462" t="str">
            <v>10.133.44.21</v>
          </cell>
          <cell r="C1462" t="str">
            <v>Ups Status</v>
          </cell>
          <cell r="D1462" t="str">
            <v>PH_WINDOWS_PLATINUM_AR</v>
          </cell>
          <cell r="E1462">
            <v>2</v>
          </cell>
          <cell r="F1462" t="str">
            <v>Facility Management Support VW Argentina Pacheco</v>
          </cell>
        </row>
        <row r="1463">
          <cell r="B1463" t="str">
            <v>10.133.34.21</v>
          </cell>
          <cell r="C1463" t="str">
            <v>Ping IP 10.133.34.21</v>
          </cell>
          <cell r="D1463" t="str">
            <v>PH_WINDOWS_PLATINUM_AR</v>
          </cell>
          <cell r="E1463">
            <v>2</v>
          </cell>
          <cell r="F1463" t="str">
            <v>Facility Management Support VW Argentina Pacheco</v>
          </cell>
        </row>
        <row r="1464">
          <cell r="B1464" t="str">
            <v>10.133.34.21</v>
          </cell>
          <cell r="C1464" t="str">
            <v>Ups Status</v>
          </cell>
          <cell r="D1464" t="str">
            <v>PH_WINDOWS_PLATINUM_AR</v>
          </cell>
          <cell r="E1464">
            <v>2</v>
          </cell>
          <cell r="F1464" t="str">
            <v>Facility Management Support VW Argentina Pacheco</v>
          </cell>
        </row>
        <row r="1465">
          <cell r="B1465" t="str">
            <v>10.133.36.23</v>
          </cell>
          <cell r="C1465" t="str">
            <v>Ping IP 10.133.36.23</v>
          </cell>
          <cell r="D1465" t="str">
            <v>PH_WINDOWS_PLATINUM_AR</v>
          </cell>
          <cell r="E1465">
            <v>2</v>
          </cell>
          <cell r="F1465" t="str">
            <v>Facility Management Support VW Argentina Pacheco</v>
          </cell>
        </row>
        <row r="1466">
          <cell r="B1466" t="str">
            <v>10.133.36.23</v>
          </cell>
          <cell r="C1466" t="str">
            <v>Ups Status</v>
          </cell>
          <cell r="D1466" t="str">
            <v>PH_WINDOWS_PLATINUM_AR</v>
          </cell>
          <cell r="E1466">
            <v>2</v>
          </cell>
          <cell r="F1466" t="str">
            <v>Facility Management Support VW Argentina Pacheco</v>
          </cell>
        </row>
        <row r="1467">
          <cell r="B1467" t="str">
            <v>10.133.110.16</v>
          </cell>
          <cell r="C1467" t="str">
            <v>ping / ups status</v>
          </cell>
          <cell r="D1467" t="str">
            <v>PH_WINDOWS_PLATINUM_AR</v>
          </cell>
          <cell r="E1467">
            <v>2</v>
          </cell>
          <cell r="F1467" t="str">
            <v>Facility Management Support VW Argentina Pacheco</v>
          </cell>
        </row>
        <row r="1468">
          <cell r="B1468" t="str">
            <v>10.133.110.17</v>
          </cell>
          <cell r="C1468" t="str">
            <v>ping / ups status</v>
          </cell>
          <cell r="D1468" t="str">
            <v>PH_WINDOWS_PLATINUM_AR</v>
          </cell>
          <cell r="E1468">
            <v>2</v>
          </cell>
          <cell r="F1468" t="str">
            <v>Facility Management Support VW Argentina Pacheco</v>
          </cell>
        </row>
        <row r="1469">
          <cell r="B1469" t="str">
            <v>10133.110.18</v>
          </cell>
          <cell r="C1469" t="str">
            <v>Ping</v>
          </cell>
          <cell r="D1469" t="str">
            <v>PH_WINDOWS_PLATINUM_AR</v>
          </cell>
          <cell r="E1469">
            <v>2</v>
          </cell>
          <cell r="F1469" t="str">
            <v>Facility Management Support VW Argentina Pacheco</v>
          </cell>
        </row>
        <row r="1470">
          <cell r="B1470" t="str">
            <v>10133.110.18</v>
          </cell>
          <cell r="C1470" t="str">
            <v>Battery remaining time</v>
          </cell>
          <cell r="D1470" t="str">
            <v>PH_WINDOWS_PLATINUM_AR</v>
          </cell>
          <cell r="E1470">
            <v>2</v>
          </cell>
          <cell r="F1470" t="str">
            <v>Facility Management Support VW Argentina Pacheco</v>
          </cell>
        </row>
        <row r="1471">
          <cell r="B1471" t="str">
            <v>10133.110.18</v>
          </cell>
          <cell r="C1471" t="str">
            <v>Alarm status</v>
          </cell>
          <cell r="D1471" t="str">
            <v>PH_WINDOWS_PLATINUM_AR</v>
          </cell>
          <cell r="E1471">
            <v>2</v>
          </cell>
          <cell r="F1471" t="str">
            <v>Facility Management Support VW Argentina Pacheco</v>
          </cell>
        </row>
        <row r="1472">
          <cell r="B1472" t="str">
            <v>10133.110.18</v>
          </cell>
          <cell r="C1472" t="str">
            <v>Battery monitoring status</v>
          </cell>
          <cell r="D1472" t="str">
            <v>PH_WINDOWS_PLATINUM_AR</v>
          </cell>
          <cell r="E1472">
            <v>2</v>
          </cell>
          <cell r="F1472" t="str">
            <v>Facility Management Support VW Argentina Pacheco</v>
          </cell>
        </row>
        <row r="1473">
          <cell r="B1473" t="str">
            <v>10.133.106.16</v>
          </cell>
          <cell r="C1473" t="str">
            <v>Ping</v>
          </cell>
          <cell r="D1473" t="str">
            <v>PH_WINDOWS_PLATINUM_AR</v>
          </cell>
          <cell r="E1473">
            <v>2</v>
          </cell>
          <cell r="F1473" t="str">
            <v>Facility Management Support VW Argentina Pacheco</v>
          </cell>
        </row>
        <row r="1474">
          <cell r="B1474" t="str">
            <v>10.133.106.16</v>
          </cell>
          <cell r="C1474" t="str">
            <v>On Battery</v>
          </cell>
          <cell r="D1474" t="str">
            <v>PH_WINDOWS_PLATINUM_AR</v>
          </cell>
          <cell r="E1474">
            <v>2</v>
          </cell>
          <cell r="F1474" t="str">
            <v>Facility Management Support VW Argentina Pacheco</v>
          </cell>
        </row>
        <row r="1475">
          <cell r="B1475" t="str">
            <v>10.133.106.16</v>
          </cell>
          <cell r="C1475" t="str">
            <v>Battery Remaining Time</v>
          </cell>
          <cell r="D1475" t="str">
            <v>PH_WINDOWS_PLATINUM_AR</v>
          </cell>
          <cell r="E1475">
            <v>2</v>
          </cell>
          <cell r="F1475" t="str">
            <v>Facility Management Support VW Argentina Pacheco</v>
          </cell>
        </row>
        <row r="1476">
          <cell r="B1476" t="str">
            <v>10.133.106.16</v>
          </cell>
          <cell r="C1476" t="str">
            <v>Battery Lavel</v>
          </cell>
          <cell r="D1476" t="str">
            <v>PH_WINDOWS_PLATINUM_AR</v>
          </cell>
          <cell r="E1476">
            <v>2</v>
          </cell>
          <cell r="F1476" t="str">
            <v>Facility Management Support VW Argentina Pacheco</v>
          </cell>
        </row>
        <row r="1477">
          <cell r="B1477" t="str">
            <v>10.133.106.16</v>
          </cell>
          <cell r="C1477" t="str">
            <v>Battery Fault</v>
          </cell>
          <cell r="D1477" t="str">
            <v>PH_WINDOWS_PLATINUM_AR</v>
          </cell>
          <cell r="E1477">
            <v>2</v>
          </cell>
          <cell r="F1477" t="str">
            <v>Facility Management Support VW Argentina Pacheco</v>
          </cell>
        </row>
        <row r="1478">
          <cell r="B1478" t="str">
            <v>10.133.106.16</v>
          </cell>
          <cell r="C1478" t="str">
            <v>Battery Replacement</v>
          </cell>
          <cell r="D1478" t="str">
            <v>PH_WINDOWS_PLATINUM_AR</v>
          </cell>
          <cell r="E1478">
            <v>2</v>
          </cell>
          <cell r="F1478" t="str">
            <v>Facility Management Support VW Argentina Pacheco</v>
          </cell>
        </row>
        <row r="1479">
          <cell r="B1479" t="str">
            <v>10.133.70.21</v>
          </cell>
          <cell r="C1479" t="str">
            <v>Ups Status</v>
          </cell>
          <cell r="D1479" t="str">
            <v>PH_WINDOWS_PLATINUM_AR</v>
          </cell>
          <cell r="E1479">
            <v>2</v>
          </cell>
          <cell r="F1479" t="str">
            <v>Facility Management Support VW Argentina Pacheco</v>
          </cell>
        </row>
        <row r="1480">
          <cell r="B1480" t="str">
            <v>10.133.70.21</v>
          </cell>
          <cell r="C1480" t="str">
            <v>Ping IP 10.133.70.21</v>
          </cell>
          <cell r="D1480" t="str">
            <v>PH_WINDOWS_PLATINUM_AR</v>
          </cell>
          <cell r="E1480">
            <v>2</v>
          </cell>
          <cell r="F1480" t="str">
            <v>Facility Management Support VW Argentina Pacheco</v>
          </cell>
        </row>
        <row r="1481">
          <cell r="B1481" t="str">
            <v>10.133.70.22</v>
          </cell>
          <cell r="C1481" t="str">
            <v>Ups Status</v>
          </cell>
          <cell r="D1481" t="str">
            <v>PH_WINDOWS_PLATINUM_AR</v>
          </cell>
          <cell r="E1481">
            <v>2</v>
          </cell>
          <cell r="F1481" t="str">
            <v>Facility Management Support VW Argentina Pacheco</v>
          </cell>
        </row>
        <row r="1482">
          <cell r="B1482" t="str">
            <v>10.133.70.22</v>
          </cell>
          <cell r="C1482" t="str">
            <v>Ping IP 10.133.70.22</v>
          </cell>
          <cell r="D1482" t="str">
            <v>PH_WINDOWS_PLATINUM_AR</v>
          </cell>
          <cell r="E1482">
            <v>2</v>
          </cell>
          <cell r="F1482" t="str">
            <v>Facility Management Support VW Argentina Pacheco</v>
          </cell>
        </row>
        <row r="1483">
          <cell r="B1483" t="str">
            <v>10.133.70.23</v>
          </cell>
          <cell r="C1483" t="str">
            <v>Ups Status</v>
          </cell>
          <cell r="D1483" t="str">
            <v>PH_WINDOWS_PLATINUM_AR</v>
          </cell>
          <cell r="E1483">
            <v>2</v>
          </cell>
          <cell r="F1483" t="str">
            <v>Facility Management Support VW Argentina Pacheco</v>
          </cell>
        </row>
        <row r="1484">
          <cell r="B1484" t="str">
            <v>10.133.70.23</v>
          </cell>
          <cell r="C1484" t="str">
            <v>Ping IP 10.133.70.23</v>
          </cell>
          <cell r="D1484" t="str">
            <v>PH_WINDOWS_PLATINUM_AR</v>
          </cell>
          <cell r="E1484">
            <v>2</v>
          </cell>
          <cell r="F1484" t="str">
            <v>Facility Management Support VW Argentina Pacheco</v>
          </cell>
        </row>
        <row r="1485">
          <cell r="B1485" t="str">
            <v>10.133.70.24</v>
          </cell>
          <cell r="C1485" t="str">
            <v>Ups Status</v>
          </cell>
          <cell r="D1485" t="str">
            <v>PH_WINDOWS_PLATINUM_AR</v>
          </cell>
          <cell r="E1485">
            <v>2</v>
          </cell>
          <cell r="F1485" t="str">
            <v>Facility Management Support VW Argentina Pacheco</v>
          </cell>
        </row>
        <row r="1486">
          <cell r="B1486" t="str">
            <v>10.133.70.24</v>
          </cell>
          <cell r="C1486" t="str">
            <v>Ping IP 10.133.70.24</v>
          </cell>
          <cell r="D1486" t="str">
            <v>PH_WINDOWS_PLATINUM_AR</v>
          </cell>
          <cell r="E1486">
            <v>2</v>
          </cell>
          <cell r="F1486" t="str">
            <v>Facility Management Support VW Argentina Pacheco</v>
          </cell>
        </row>
        <row r="1487">
          <cell r="B1487" t="str">
            <v>10.133.68.21</v>
          </cell>
          <cell r="C1487" t="str">
            <v>00. Ping</v>
          </cell>
          <cell r="D1487" t="str">
            <v>PH_WINDOWS_PLATINUM_AR</v>
          </cell>
          <cell r="E1487">
            <v>1</v>
          </cell>
          <cell r="F1487" t="str">
            <v>Facility Management Support VW Argentina Pacheco</v>
          </cell>
        </row>
        <row r="1488">
          <cell r="B1488" t="str">
            <v>10.133.68.21</v>
          </cell>
          <cell r="C1488" t="str">
            <v>01. On Battery</v>
          </cell>
          <cell r="D1488" t="str">
            <v>PH_WINDOWS_PLATINUM_AR</v>
          </cell>
          <cell r="E1488">
            <v>1</v>
          </cell>
          <cell r="F1488" t="str">
            <v>Facility Management Support VW Argentina Pacheco</v>
          </cell>
        </row>
        <row r="1489">
          <cell r="B1489" t="str">
            <v>10.133.68.21</v>
          </cell>
          <cell r="C1489" t="str">
            <v>02. Battery Remaining Time</v>
          </cell>
          <cell r="D1489" t="str">
            <v>PH_WINDOWS_PLATINUM_AR</v>
          </cell>
          <cell r="E1489">
            <v>1</v>
          </cell>
          <cell r="F1489" t="str">
            <v>Facility Management Support VW Argentina Pacheco</v>
          </cell>
        </row>
        <row r="1490">
          <cell r="B1490" t="str">
            <v>10.133.68.21</v>
          </cell>
          <cell r="C1490" t="str">
            <v>03. Battery Level</v>
          </cell>
          <cell r="D1490" t="str">
            <v>PH_WINDOWS_PLATINUM_AR</v>
          </cell>
          <cell r="E1490">
            <v>1</v>
          </cell>
          <cell r="F1490" t="str">
            <v>Facility Management Support VW Argentina Pacheco</v>
          </cell>
        </row>
        <row r="1491">
          <cell r="B1491" t="str">
            <v>10.133.68.21</v>
          </cell>
          <cell r="C1491" t="str">
            <v>04. Battery Fault</v>
          </cell>
          <cell r="D1491" t="str">
            <v>PH_WINDOWS_PLATINUM_AR</v>
          </cell>
          <cell r="E1491">
            <v>1</v>
          </cell>
          <cell r="F1491" t="str">
            <v>Facility Management Support VW Argentina Pacheco</v>
          </cell>
        </row>
        <row r="1492">
          <cell r="B1492" t="str">
            <v>10.133.68.21</v>
          </cell>
          <cell r="C1492" t="str">
            <v>05. Battery Replacement</v>
          </cell>
          <cell r="D1492" t="str">
            <v>PH_WINDOWS_PLATINUM_AR</v>
          </cell>
          <cell r="E1492">
            <v>1</v>
          </cell>
          <cell r="F1492" t="str">
            <v>Facility Management Support VW Argentina Pacheco</v>
          </cell>
        </row>
        <row r="1493">
          <cell r="B1493" t="str">
            <v>10.133.70.27</v>
          </cell>
          <cell r="C1493" t="str">
            <v>Ups Status</v>
          </cell>
          <cell r="D1493" t="str">
            <v>PH_WINDOWS_PLATINUM_AR</v>
          </cell>
          <cell r="E1493">
            <v>2</v>
          </cell>
          <cell r="F1493" t="str">
            <v>Facility Management Support VW Argentina Pacheco</v>
          </cell>
        </row>
        <row r="1494">
          <cell r="B1494" t="str">
            <v>10.133.70.27</v>
          </cell>
          <cell r="C1494" t="str">
            <v>Ping IP 10.133.70.27</v>
          </cell>
          <cell r="D1494" t="str">
            <v>PH_WINDOWS_PLATINUM_AR</v>
          </cell>
          <cell r="E1494">
            <v>2</v>
          </cell>
          <cell r="F1494" t="str">
            <v>Facility Management Support VW Argentina Pacheco</v>
          </cell>
        </row>
        <row r="1495">
          <cell r="B1495" t="str">
            <v>10.133.70.29</v>
          </cell>
          <cell r="C1495" t="str">
            <v>Ups Status</v>
          </cell>
          <cell r="D1495" t="str">
            <v>PH_WINDOWS_PLATINUM_AR</v>
          </cell>
          <cell r="E1495">
            <v>2</v>
          </cell>
          <cell r="F1495" t="str">
            <v>Facility Management Support VW Argentina Pacheco</v>
          </cell>
        </row>
        <row r="1496">
          <cell r="B1496" t="str">
            <v>10.133.70.29</v>
          </cell>
          <cell r="C1496" t="str">
            <v>Ping IP 10.133.70.29</v>
          </cell>
          <cell r="D1496" t="str">
            <v>PH_WINDOWS_PLATINUM_AR</v>
          </cell>
          <cell r="E1496">
            <v>2</v>
          </cell>
          <cell r="F1496" t="str">
            <v>Facility Management Support VW Argentina Pacheco</v>
          </cell>
        </row>
        <row r="1497">
          <cell r="B1497" t="str">
            <v>10.133.224.29</v>
          </cell>
          <cell r="C1497" t="str">
            <v>ATS status</v>
          </cell>
          <cell r="D1497" t="str">
            <v>PH_WINDOWS_PLATINUM_AR</v>
          </cell>
          <cell r="E1497">
            <v>2</v>
          </cell>
          <cell r="F1497" t="str">
            <v>Facility Management Support VW Argentina Pacheco</v>
          </cell>
        </row>
        <row r="1498">
          <cell r="B1498" t="str">
            <v>10.133.224.29</v>
          </cell>
          <cell r="C1498" t="str">
            <v>ping</v>
          </cell>
          <cell r="D1498" t="str">
            <v>PH_WINDOWS_PLATINUM_AR</v>
          </cell>
          <cell r="E1498">
            <v>2</v>
          </cell>
          <cell r="F1498" t="str">
            <v>Facility Management Support VW Argentina Pacheco</v>
          </cell>
        </row>
        <row r="1499">
          <cell r="B1499" t="str">
            <v>10.133.224.30</v>
          </cell>
          <cell r="C1499" t="str">
            <v>ATS status</v>
          </cell>
          <cell r="D1499" t="str">
            <v>PH_WINDOWS_PLATINUM_AR</v>
          </cell>
          <cell r="E1499">
            <v>2</v>
          </cell>
          <cell r="F1499" t="str">
            <v>Facility Management Support VW Argentina Pacheco</v>
          </cell>
        </row>
        <row r="1500">
          <cell r="B1500" t="str">
            <v>10.133.224.30</v>
          </cell>
          <cell r="C1500" t="str">
            <v>ping</v>
          </cell>
          <cell r="D1500" t="str">
            <v>PH_WINDOWS_PLATINUM_AR</v>
          </cell>
          <cell r="E1500">
            <v>2</v>
          </cell>
          <cell r="F1500" t="str">
            <v>Facility Management Support VW Argentina Pacheco</v>
          </cell>
        </row>
        <row r="1501">
          <cell r="B1501" t="str">
            <v>10.133.146.21</v>
          </cell>
          <cell r="C1501" t="str">
            <v>Ping</v>
          </cell>
          <cell r="D1501" t="str">
            <v>n/a</v>
          </cell>
          <cell r="E1501">
            <v>3</v>
          </cell>
          <cell r="F1501" t="str">
            <v>Client Services Support VW Argentina Cordoba</v>
          </cell>
        </row>
        <row r="1502">
          <cell r="B1502" t="str">
            <v>10.133.24.15</v>
          </cell>
          <cell r="C1502" t="str">
            <v>Ping</v>
          </cell>
          <cell r="D1502" t="str">
            <v>n/a</v>
          </cell>
          <cell r="E1502">
            <v>3</v>
          </cell>
          <cell r="F1502" t="str">
            <v>Client Services Support VW Argentina Cordoba</v>
          </cell>
        </row>
        <row r="1503">
          <cell r="B1503" t="str">
            <v>10.133.148.24</v>
          </cell>
          <cell r="C1503" t="str">
            <v>Ping</v>
          </cell>
          <cell r="D1503" t="str">
            <v>n/a</v>
          </cell>
          <cell r="E1503">
            <v>3</v>
          </cell>
          <cell r="F1503" t="str">
            <v>Client Services Support VW Argentina Cordoba</v>
          </cell>
        </row>
        <row r="1504">
          <cell r="B1504" t="str">
            <v>10.133.154.23</v>
          </cell>
          <cell r="C1504" t="str">
            <v>Ping</v>
          </cell>
          <cell r="D1504" t="str">
            <v>n/a</v>
          </cell>
          <cell r="E1504">
            <v>3</v>
          </cell>
          <cell r="F1504" t="str">
            <v>Client Services Support VW Argentina Cordoba</v>
          </cell>
        </row>
        <row r="1505">
          <cell r="B1505" t="str">
            <v>10.133.154.24</v>
          </cell>
          <cell r="C1505" t="str">
            <v>Ping</v>
          </cell>
          <cell r="D1505" t="str">
            <v>n/a</v>
          </cell>
          <cell r="E1505">
            <v>3</v>
          </cell>
          <cell r="F1505" t="str">
            <v>Client Services Support VW Argentina Cordoba</v>
          </cell>
        </row>
        <row r="1506">
          <cell r="B1506" t="str">
            <v>10.133.136.21</v>
          </cell>
          <cell r="C1506" t="str">
            <v>Ping</v>
          </cell>
          <cell r="D1506" t="str">
            <v>N/A</v>
          </cell>
          <cell r="E1506" t="str">
            <v>N/A</v>
          </cell>
          <cell r="F1506" t="str">
            <v>Notificar via mail a: Seguridad.Informatica@vw.com.ar</v>
          </cell>
        </row>
        <row r="1507">
          <cell r="B1507" t="str">
            <v>10.133.80.114</v>
          </cell>
          <cell r="C1507" t="str">
            <v>Ping</v>
          </cell>
          <cell r="D1507" t="str">
            <v>N/A</v>
          </cell>
          <cell r="E1507" t="str">
            <v>N/A</v>
          </cell>
          <cell r="F1507" t="str">
            <v>Notificar via mail a: Seguridad.Informatica@vw.com.ar</v>
          </cell>
        </row>
        <row r="1508">
          <cell r="B1508" t="str">
            <v>10.133.80.116</v>
          </cell>
          <cell r="C1508" t="str">
            <v>Ping</v>
          </cell>
          <cell r="D1508" t="str">
            <v>N/A</v>
          </cell>
          <cell r="E1508" t="str">
            <v>N/A</v>
          </cell>
          <cell r="F1508" t="str">
            <v>Notificar via mail a: Seguridad.Informatica@vw.com.ar</v>
          </cell>
        </row>
        <row r="1509">
          <cell r="B1509" t="str">
            <v>10.133.132.48</v>
          </cell>
          <cell r="C1509" t="str">
            <v>Ping</v>
          </cell>
          <cell r="D1509" t="str">
            <v>PH_WINDOWS_PLATINUM_AR</v>
          </cell>
          <cell r="E1509">
            <v>1</v>
          </cell>
          <cell r="F1509" t="str">
            <v>Network Security Support VW Argentina</v>
          </cell>
        </row>
        <row r="1510">
          <cell r="B1510" t="str">
            <v>10.133.30.117</v>
          </cell>
          <cell r="C1510" t="str">
            <v>Check_io_read</v>
          </cell>
          <cell r="D1510" t="str">
            <v>PH_WINDOWS_PLATINUM_AR</v>
          </cell>
          <cell r="E1510">
            <v>2</v>
          </cell>
          <cell r="F1510" t="str">
            <v>Wintel Support VW Argentina</v>
          </cell>
        </row>
        <row r="1511">
          <cell r="B1511" t="str">
            <v>10.133.30.117</v>
          </cell>
          <cell r="C1511" t="str">
            <v>Check_io_write</v>
          </cell>
          <cell r="D1511" t="str">
            <v>PH_WINDOWS_PLATINUM_AR</v>
          </cell>
          <cell r="E1511">
            <v>3</v>
          </cell>
          <cell r="F1511" t="str">
            <v>Wintel Support VW Argentina</v>
          </cell>
        </row>
        <row r="1512">
          <cell r="B1512" t="str">
            <v>10.133.30.117</v>
          </cell>
          <cell r="C1512" t="str">
            <v>Cpu</v>
          </cell>
          <cell r="D1512" t="str">
            <v>PH_WINDOWS_PLATINUM_AR</v>
          </cell>
          <cell r="E1512">
            <v>2</v>
          </cell>
          <cell r="F1512" t="str">
            <v>Wintel Support VW Argentina</v>
          </cell>
        </row>
        <row r="1513">
          <cell r="B1513" t="str">
            <v>10.133.30.117</v>
          </cell>
          <cell r="C1513" t="str">
            <v>Datastores</v>
          </cell>
          <cell r="D1513" t="str">
            <v>PH_WINDOWS_PLATINUM_AR</v>
          </cell>
          <cell r="E1513">
            <v>3</v>
          </cell>
          <cell r="F1513" t="str">
            <v>Wintel Support VW Argentina</v>
          </cell>
        </row>
        <row r="1514">
          <cell r="B1514" t="str">
            <v>10.133.30.117</v>
          </cell>
          <cell r="C1514" t="str">
            <v>Estado General</v>
          </cell>
          <cell r="D1514" t="str">
            <v>PH_WINDOWS_PLATINUM_AR</v>
          </cell>
          <cell r="E1514">
            <v>2</v>
          </cell>
          <cell r="F1514" t="str">
            <v>Wintel Support VW Argentina</v>
          </cell>
        </row>
        <row r="1515">
          <cell r="B1515" t="str">
            <v>10.133.30.117</v>
          </cell>
          <cell r="C1515" t="str">
            <v>Maquinas Virtuales</v>
          </cell>
          <cell r="D1515" t="str">
            <v>PH_WINDOWS_PLATINUM_AR</v>
          </cell>
          <cell r="E1515">
            <v>2</v>
          </cell>
          <cell r="F1515" t="str">
            <v>Wintel Support VW Argentina</v>
          </cell>
        </row>
        <row r="1516">
          <cell r="B1516" t="str">
            <v>10.133.30.117</v>
          </cell>
          <cell r="C1516" t="str">
            <v>Memory</v>
          </cell>
          <cell r="D1516" t="str">
            <v>PH_WINDOWS_PLATINUM_AR</v>
          </cell>
          <cell r="E1516">
            <v>2</v>
          </cell>
          <cell r="F1516" t="str">
            <v>Wintel Support VW Argentina</v>
          </cell>
        </row>
        <row r="1517">
          <cell r="B1517" t="str">
            <v>10.133.30.117</v>
          </cell>
          <cell r="C1517" t="str">
            <v>Network interfaces</v>
          </cell>
          <cell r="D1517" t="str">
            <v>PH_WINDOWS_PLATINUM_AR</v>
          </cell>
          <cell r="E1517">
            <v>2</v>
          </cell>
          <cell r="F1517" t="str">
            <v>Wintel Support VW Argentina</v>
          </cell>
        </row>
        <row r="1518">
          <cell r="B1518" t="str">
            <v>10.133.30.117</v>
          </cell>
          <cell r="C1518" t="str">
            <v>Ping</v>
          </cell>
          <cell r="D1518" t="str">
            <v>PH_WINDOWS_PLATINUM_AR</v>
          </cell>
          <cell r="E1518">
            <v>2</v>
          </cell>
          <cell r="F1518" t="str">
            <v>Wintel Support VW Argentina</v>
          </cell>
        </row>
        <row r="1519">
          <cell r="B1519" t="str">
            <v>10.133.30.118</v>
          </cell>
          <cell r="C1519" t="str">
            <v>Check_io_read</v>
          </cell>
          <cell r="D1519" t="str">
            <v>PH_WINDOWS_PLATINUM_AR</v>
          </cell>
          <cell r="E1519">
            <v>2</v>
          </cell>
          <cell r="F1519" t="str">
            <v>Wintel Support VW Argentina</v>
          </cell>
        </row>
        <row r="1520">
          <cell r="B1520" t="str">
            <v>10.133.30.118</v>
          </cell>
          <cell r="C1520" t="str">
            <v>Check_io_write</v>
          </cell>
          <cell r="D1520" t="str">
            <v>PH_WINDOWS_PLATINUM_AR</v>
          </cell>
          <cell r="E1520">
            <v>3</v>
          </cell>
          <cell r="F1520" t="str">
            <v>Wintel Support VW Argentina</v>
          </cell>
        </row>
        <row r="1521">
          <cell r="B1521" t="str">
            <v>10.133.30.118</v>
          </cell>
          <cell r="C1521" t="str">
            <v>Cpu</v>
          </cell>
          <cell r="D1521" t="str">
            <v>PH_WINDOWS_PLATINUM_AR</v>
          </cell>
          <cell r="E1521">
            <v>2</v>
          </cell>
          <cell r="F1521" t="str">
            <v>Wintel Support VW Argentina</v>
          </cell>
        </row>
        <row r="1522">
          <cell r="B1522" t="str">
            <v>10.133.30.118</v>
          </cell>
          <cell r="C1522" t="str">
            <v>Datastores</v>
          </cell>
          <cell r="D1522" t="str">
            <v>PH_WINDOWS_PLATINUM_AR</v>
          </cell>
          <cell r="E1522">
            <v>3</v>
          </cell>
          <cell r="F1522" t="str">
            <v>Wintel Support VW Argentina</v>
          </cell>
        </row>
        <row r="1523">
          <cell r="B1523" t="str">
            <v>10.133.30.118</v>
          </cell>
          <cell r="C1523" t="str">
            <v>Estado General</v>
          </cell>
          <cell r="D1523" t="str">
            <v>PH_WINDOWS_PLATINUM_AR</v>
          </cell>
          <cell r="E1523">
            <v>2</v>
          </cell>
          <cell r="F1523" t="str">
            <v>Wintel Support VW Argentina</v>
          </cell>
        </row>
        <row r="1524">
          <cell r="B1524" t="str">
            <v>10.133.30.118</v>
          </cell>
          <cell r="C1524" t="str">
            <v>Maquinas Virtuales</v>
          </cell>
          <cell r="D1524" t="str">
            <v>PH_WINDOWS_PLATINUM_AR</v>
          </cell>
          <cell r="E1524">
            <v>2</v>
          </cell>
          <cell r="F1524" t="str">
            <v>Wintel Support VW Argentina</v>
          </cell>
        </row>
        <row r="1525">
          <cell r="B1525" t="str">
            <v>10.133.30.118</v>
          </cell>
          <cell r="C1525" t="str">
            <v>Memory</v>
          </cell>
          <cell r="D1525" t="str">
            <v>PH_WINDOWS_PLATINUM_AR</v>
          </cell>
          <cell r="E1525">
            <v>2</v>
          </cell>
          <cell r="F1525" t="str">
            <v>Wintel Support VW Argentina</v>
          </cell>
        </row>
        <row r="1526">
          <cell r="B1526" t="str">
            <v>10.133.30.118</v>
          </cell>
          <cell r="C1526" t="str">
            <v>Network interfaces</v>
          </cell>
          <cell r="D1526" t="str">
            <v>PH_WINDOWS_PLATINUM_AR</v>
          </cell>
          <cell r="E1526">
            <v>2</v>
          </cell>
          <cell r="F1526" t="str">
            <v>Wintel Support VW Argentina</v>
          </cell>
        </row>
        <row r="1527">
          <cell r="B1527" t="str">
            <v>10.133.30.118</v>
          </cell>
          <cell r="C1527" t="str">
            <v>Ping</v>
          </cell>
          <cell r="D1527" t="str">
            <v>PH_WINDOWS_PLATINUM_AR</v>
          </cell>
          <cell r="E1527">
            <v>2</v>
          </cell>
          <cell r="F1527" t="str">
            <v>Wintel Support VW Argentina</v>
          </cell>
        </row>
        <row r="1528">
          <cell r="B1528" t="str">
            <v>10.133.30.124</v>
          </cell>
          <cell r="C1528" t="str">
            <v>Check_io_read</v>
          </cell>
          <cell r="D1528" t="str">
            <v>PH_WINDOWS_PLATINUM_AR</v>
          </cell>
          <cell r="E1528">
            <v>2</v>
          </cell>
          <cell r="F1528" t="str">
            <v>Wintel Support VW Argentina</v>
          </cell>
        </row>
        <row r="1529">
          <cell r="B1529" t="str">
            <v>10.133.30.124</v>
          </cell>
          <cell r="C1529" t="str">
            <v>Check_io_write</v>
          </cell>
          <cell r="D1529" t="str">
            <v>PH_WINDOWS_PLATINUM_AR</v>
          </cell>
          <cell r="E1529">
            <v>3</v>
          </cell>
          <cell r="F1529" t="str">
            <v>Wintel Support VW Argentina</v>
          </cell>
        </row>
        <row r="1530">
          <cell r="B1530" t="str">
            <v>10.133.30.124</v>
          </cell>
          <cell r="C1530" t="str">
            <v>Cpu</v>
          </cell>
          <cell r="D1530" t="str">
            <v>PH_WINDOWS_PLATINUM_AR</v>
          </cell>
          <cell r="E1530">
            <v>2</v>
          </cell>
          <cell r="F1530" t="str">
            <v>Wintel Support VW Argentina</v>
          </cell>
        </row>
        <row r="1531">
          <cell r="B1531" t="str">
            <v>10.133.30.124</v>
          </cell>
          <cell r="C1531" t="str">
            <v>Datastores</v>
          </cell>
          <cell r="D1531" t="str">
            <v>PH_WINDOWS_PLATINUM_AR</v>
          </cell>
          <cell r="E1531">
            <v>3</v>
          </cell>
          <cell r="F1531" t="str">
            <v>Wintel Support VW Argentina</v>
          </cell>
        </row>
        <row r="1532">
          <cell r="B1532" t="str">
            <v>10.133.30.124</v>
          </cell>
          <cell r="C1532" t="str">
            <v>Estado General</v>
          </cell>
          <cell r="D1532" t="str">
            <v>PH_WINDOWS_PLATINUM_AR</v>
          </cell>
          <cell r="E1532">
            <v>2</v>
          </cell>
          <cell r="F1532" t="str">
            <v>Wintel Support VW Argentina</v>
          </cell>
        </row>
        <row r="1533">
          <cell r="B1533" t="str">
            <v>10.133.30.124</v>
          </cell>
          <cell r="C1533" t="str">
            <v>Maquinas Virtuales</v>
          </cell>
          <cell r="D1533" t="str">
            <v>PH_WINDOWS_PLATINUM_AR</v>
          </cell>
          <cell r="E1533">
            <v>2</v>
          </cell>
          <cell r="F1533" t="str">
            <v>Wintel Support VW Argentina</v>
          </cell>
        </row>
        <row r="1534">
          <cell r="B1534" t="str">
            <v>10.133.30.124</v>
          </cell>
          <cell r="C1534" t="str">
            <v>Memory</v>
          </cell>
          <cell r="D1534" t="str">
            <v>PH_WINDOWS_PLATINUM_AR</v>
          </cell>
          <cell r="E1534">
            <v>2</v>
          </cell>
          <cell r="F1534" t="str">
            <v>Wintel Support VW Argentina</v>
          </cell>
        </row>
        <row r="1535">
          <cell r="B1535" t="str">
            <v>10.133.30.124</v>
          </cell>
          <cell r="C1535" t="str">
            <v>Network interfaces</v>
          </cell>
          <cell r="D1535" t="str">
            <v>PH_WINDOWS_PLATINUM_AR</v>
          </cell>
          <cell r="E1535">
            <v>2</v>
          </cell>
          <cell r="F1535" t="str">
            <v>Wintel Support VW Argentina</v>
          </cell>
        </row>
        <row r="1536">
          <cell r="B1536" t="str">
            <v>10.133.30.124</v>
          </cell>
          <cell r="C1536" t="str">
            <v>Ping</v>
          </cell>
          <cell r="D1536" t="str">
            <v>PH_WINDOWS_PLATINUM_AR</v>
          </cell>
          <cell r="E1536">
            <v>2</v>
          </cell>
          <cell r="F1536" t="str">
            <v>Wintel Support VW Argentina</v>
          </cell>
        </row>
        <row r="1537">
          <cell r="B1537" t="str">
            <v>172.24.4.10</v>
          </cell>
          <cell r="C1537" t="str">
            <v>Cpu</v>
          </cell>
          <cell r="D1537" t="str">
            <v>PH_WINDOWS_PLATINUM_AR</v>
          </cell>
          <cell r="E1537">
            <v>1</v>
          </cell>
          <cell r="F1537" t="str">
            <v>Wintel Support VW Argentina</v>
          </cell>
        </row>
        <row r="1538">
          <cell r="B1538" t="str">
            <v>172.24.4.10</v>
          </cell>
          <cell r="C1538" t="str">
            <v>Datastore</v>
          </cell>
          <cell r="D1538" t="str">
            <v>PH_WINDOWS_PLATINUM_AR</v>
          </cell>
          <cell r="E1538">
            <v>1</v>
          </cell>
          <cell r="F1538" t="str">
            <v>Wintel Support VW Argentina</v>
          </cell>
        </row>
        <row r="1539">
          <cell r="B1539" t="str">
            <v>172.24.4.10</v>
          </cell>
          <cell r="C1539" t="str">
            <v>Network Interface</v>
          </cell>
          <cell r="D1539" t="str">
            <v>PH_WINDOWS_PLATINUM_AR</v>
          </cell>
          <cell r="E1539">
            <v>1</v>
          </cell>
          <cell r="F1539" t="str">
            <v>Wintel Support VW Argentina</v>
          </cell>
        </row>
        <row r="1540">
          <cell r="B1540" t="str">
            <v>172.24.4.10</v>
          </cell>
          <cell r="C1540" t="str">
            <v>Ping</v>
          </cell>
          <cell r="D1540" t="str">
            <v>PH_WINDOWS_PLATINUM_AR</v>
          </cell>
          <cell r="E1540">
            <v>1</v>
          </cell>
          <cell r="F1540" t="str">
            <v>Wintel Support VW Argentina</v>
          </cell>
        </row>
        <row r="1541">
          <cell r="B1541" t="str">
            <v>172.24.4.12</v>
          </cell>
          <cell r="C1541" t="str">
            <v>Cpu</v>
          </cell>
          <cell r="D1541" t="str">
            <v>PH_WINDOWS_PLATINUM_AR</v>
          </cell>
          <cell r="E1541">
            <v>1</v>
          </cell>
          <cell r="F1541" t="str">
            <v>Wintel Support VW Argentina</v>
          </cell>
        </row>
        <row r="1542">
          <cell r="B1542" t="str">
            <v>172.24.4.12</v>
          </cell>
          <cell r="C1542" t="str">
            <v>Datastore</v>
          </cell>
          <cell r="D1542" t="str">
            <v>PH_WINDOWS_PLATINUM_AR</v>
          </cell>
          <cell r="E1542">
            <v>1</v>
          </cell>
          <cell r="F1542" t="str">
            <v>Wintel Support VW Argentina</v>
          </cell>
        </row>
        <row r="1543">
          <cell r="B1543" t="str">
            <v>172.24.4.12</v>
          </cell>
          <cell r="C1543" t="str">
            <v>Network Interface</v>
          </cell>
          <cell r="D1543" t="str">
            <v>PH_WINDOWS_PLATINUM_AR</v>
          </cell>
          <cell r="E1543">
            <v>1</v>
          </cell>
          <cell r="F1543" t="str">
            <v>Wintel Support VW Argentina</v>
          </cell>
        </row>
        <row r="1544">
          <cell r="B1544" t="str">
            <v>172.24.4.12</v>
          </cell>
          <cell r="C1544" t="str">
            <v>Ping</v>
          </cell>
          <cell r="D1544" t="str">
            <v>PH_WINDOWS_PLATINUM_AR</v>
          </cell>
          <cell r="E1544">
            <v>1</v>
          </cell>
          <cell r="F1544" t="str">
            <v>Wintel Support VW Argentina</v>
          </cell>
        </row>
        <row r="1545">
          <cell r="B1545" t="str">
            <v>172.24.4.14</v>
          </cell>
          <cell r="C1545" t="str">
            <v>Cpu</v>
          </cell>
          <cell r="D1545" t="str">
            <v>PH_WINDOWS_PLATINUM_AR</v>
          </cell>
          <cell r="E1545">
            <v>1</v>
          </cell>
          <cell r="F1545" t="str">
            <v>Wintel Support VW Argentina</v>
          </cell>
        </row>
        <row r="1546">
          <cell r="B1546" t="str">
            <v>172.24.4.14</v>
          </cell>
          <cell r="C1546" t="str">
            <v>Datastore</v>
          </cell>
          <cell r="D1546" t="str">
            <v>PH_WINDOWS_PLATINUM_AR</v>
          </cell>
          <cell r="E1546">
            <v>1</v>
          </cell>
          <cell r="F1546" t="str">
            <v>Wintel Support VW Argentina</v>
          </cell>
        </row>
        <row r="1547">
          <cell r="B1547" t="str">
            <v>172.24.4.14</v>
          </cell>
          <cell r="C1547" t="str">
            <v>Network Interface</v>
          </cell>
          <cell r="D1547" t="str">
            <v>PH_WINDOWS_PLATINUM_AR</v>
          </cell>
          <cell r="E1547">
            <v>1</v>
          </cell>
          <cell r="F1547" t="str">
            <v>Wintel Support VW Argentina</v>
          </cell>
        </row>
        <row r="1548">
          <cell r="B1548" t="str">
            <v>172.24.4.14</v>
          </cell>
          <cell r="C1548" t="str">
            <v>Ping</v>
          </cell>
          <cell r="D1548" t="str">
            <v>PH_WINDOWS_PLATINUM_AR</v>
          </cell>
          <cell r="E1548">
            <v>1</v>
          </cell>
          <cell r="F1548" t="str">
            <v>Wintel Support VW Argentina</v>
          </cell>
        </row>
        <row r="1549">
          <cell r="B1549" t="str">
            <v>172.24.8.30</v>
          </cell>
          <cell r="C1549" t="str">
            <v>So CPU</v>
          </cell>
          <cell r="D1549" t="str">
            <v>PH_WINDOWS_PLATINUM_AR</v>
          </cell>
          <cell r="E1549">
            <v>2</v>
          </cell>
          <cell r="F1549" t="str">
            <v>Wintel Support VW Argentina</v>
          </cell>
        </row>
        <row r="1550">
          <cell r="B1550" t="str">
            <v>172.24.8.30</v>
          </cell>
          <cell r="C1550" t="str">
            <v>So Ping</v>
          </cell>
          <cell r="D1550" t="str">
            <v>PH_WINDOWS_PLATINUM_AR</v>
          </cell>
          <cell r="E1550">
            <v>2</v>
          </cell>
          <cell r="F1550" t="str">
            <v>Wintel Support VW Argentina</v>
          </cell>
        </row>
        <row r="1551">
          <cell r="B1551" t="str">
            <v>172.24.8.30</v>
          </cell>
          <cell r="C1551" t="str">
            <v>So RAM</v>
          </cell>
          <cell r="D1551" t="str">
            <v>PH_WINDOWS_PLATINUM_AR</v>
          </cell>
          <cell r="E1551">
            <v>2</v>
          </cell>
          <cell r="F1551" t="str">
            <v>Wintel Support VW Argentina</v>
          </cell>
        </row>
        <row r="1552">
          <cell r="B1552" t="str">
            <v>172.24.8.30</v>
          </cell>
          <cell r="C1552" t="str">
            <v>So Uptime</v>
          </cell>
          <cell r="D1552" t="str">
            <v>PH_WINDOWS_PLATINUM_AR</v>
          </cell>
          <cell r="E1552">
            <v>2</v>
          </cell>
          <cell r="F1552" t="str">
            <v>Wintel Support VW Argentina</v>
          </cell>
        </row>
        <row r="1553">
          <cell r="B1553" t="str">
            <v>172.24.8.30</v>
          </cell>
          <cell r="C1553" t="str">
            <v>So Disk C:</v>
          </cell>
          <cell r="D1553" t="str">
            <v>PH_WINDOWS_PLATINUM_AR</v>
          </cell>
          <cell r="E1553">
            <v>2</v>
          </cell>
          <cell r="F1553" t="str">
            <v>Wintel Support VW Argentina</v>
          </cell>
        </row>
        <row r="1554">
          <cell r="B1554" t="str">
            <v>172.24.8.30</v>
          </cell>
          <cell r="C1554" t="str">
            <v>So Disk D:</v>
          </cell>
          <cell r="D1554" t="str">
            <v>PH_WINDOWS_PLATINUM_AR</v>
          </cell>
          <cell r="E1554">
            <v>2</v>
          </cell>
          <cell r="F1554" t="str">
            <v>Wintel Support VW Argentina</v>
          </cell>
        </row>
        <row r="1555">
          <cell r="B1555" t="str">
            <v>172.24.8.31</v>
          </cell>
          <cell r="C1555" t="str">
            <v>So Disk D:</v>
          </cell>
          <cell r="D1555" t="str">
            <v>PH_WINDOWS_PLATINUM_AR</v>
          </cell>
          <cell r="E1555">
            <v>2</v>
          </cell>
          <cell r="F1555" t="str">
            <v>OPS Data Base Administration Support Argentina</v>
          </cell>
        </row>
        <row r="1556">
          <cell r="B1556" t="str">
            <v>172.24.8.31</v>
          </cell>
          <cell r="C1556" t="str">
            <v>So Disk G:</v>
          </cell>
          <cell r="D1556" t="str">
            <v>PH_WINDOWS_PLATINUM_AR</v>
          </cell>
          <cell r="E1556">
            <v>2</v>
          </cell>
          <cell r="F1556" t="str">
            <v>OPS Data Base Administration Support Argentina</v>
          </cell>
        </row>
        <row r="1557">
          <cell r="B1557" t="str">
            <v>172.24.8.31</v>
          </cell>
          <cell r="C1557" t="str">
            <v>So CPU</v>
          </cell>
          <cell r="D1557" t="str">
            <v>PH_WINDOWS_PLATINUM_AR</v>
          </cell>
          <cell r="E1557">
            <v>2</v>
          </cell>
          <cell r="F1557" t="str">
            <v>Wintel Support VW Argentina</v>
          </cell>
        </row>
        <row r="1558">
          <cell r="B1558" t="str">
            <v>172.24.8.31</v>
          </cell>
          <cell r="C1558" t="str">
            <v>So Ping</v>
          </cell>
          <cell r="D1558" t="str">
            <v>PH_WINDOWS_PLATINUM_AR</v>
          </cell>
          <cell r="E1558">
            <v>2</v>
          </cell>
          <cell r="F1558" t="str">
            <v>Wintel Support VW Argentina</v>
          </cell>
        </row>
        <row r="1559">
          <cell r="B1559" t="str">
            <v>172.24.8.31</v>
          </cell>
          <cell r="C1559" t="str">
            <v>So RAM</v>
          </cell>
          <cell r="D1559" t="str">
            <v>PH_WINDOWS_PLATINUM_AR</v>
          </cell>
          <cell r="E1559">
            <v>2</v>
          </cell>
          <cell r="F1559" t="str">
            <v>Wintel Support VW Argentina</v>
          </cell>
        </row>
        <row r="1560">
          <cell r="B1560" t="str">
            <v>172.24.8.31</v>
          </cell>
          <cell r="C1560" t="str">
            <v>So Uptime</v>
          </cell>
          <cell r="D1560" t="str">
            <v>PH_WINDOWS_PLATINUM_AR</v>
          </cell>
          <cell r="E1560">
            <v>2</v>
          </cell>
          <cell r="F1560" t="str">
            <v>Wintel Support VW Argentina</v>
          </cell>
        </row>
        <row r="1561">
          <cell r="B1561" t="str">
            <v>172.24.8.31</v>
          </cell>
          <cell r="C1561" t="str">
            <v>So Disk C:</v>
          </cell>
          <cell r="D1561" t="str">
            <v>PH_WINDOWS_PLATINUM_AR</v>
          </cell>
          <cell r="E1561">
            <v>2</v>
          </cell>
          <cell r="F1561" t="str">
            <v>Wintel Support VW Argentina</v>
          </cell>
        </row>
        <row r="1562">
          <cell r="B1562" t="str">
            <v>10.133.30.149</v>
          </cell>
          <cell r="C1562" t="str">
            <v>So Antivirus Services</v>
          </cell>
          <cell r="D1562" t="str">
            <v>PH_WINDOWS_PLATINUM_AR</v>
          </cell>
          <cell r="E1562">
            <v>3</v>
          </cell>
          <cell r="F1562" t="str">
            <v>Wintel Support VW Argentina</v>
          </cell>
        </row>
        <row r="1563">
          <cell r="B1563" t="str">
            <v>10.133.30.149</v>
          </cell>
          <cell r="C1563" t="str">
            <v>So CPU</v>
          </cell>
          <cell r="D1563" t="str">
            <v>PH_WINDOWS_PLATINUM_AR</v>
          </cell>
          <cell r="E1563">
            <v>1</v>
          </cell>
          <cell r="F1563" t="str">
            <v>Wintel Support VW Argentina</v>
          </cell>
        </row>
        <row r="1564">
          <cell r="B1564" t="str">
            <v>10.133.30.149</v>
          </cell>
          <cell r="C1564" t="str">
            <v>So Disk C:</v>
          </cell>
          <cell r="D1564" t="str">
            <v>PH_WINDOWS_PLATINUM_AR</v>
          </cell>
          <cell r="E1564">
            <v>1</v>
          </cell>
          <cell r="F1564" t="str">
            <v>Wintel Support VW Argentina</v>
          </cell>
        </row>
        <row r="1565">
          <cell r="B1565" t="str">
            <v>10.133.30.149</v>
          </cell>
          <cell r="C1565" t="str">
            <v>So Disk D:</v>
          </cell>
          <cell r="D1565" t="str">
            <v>PH_WINDOWS_PLATINUM_AR</v>
          </cell>
          <cell r="E1565">
            <v>1</v>
          </cell>
          <cell r="F1565" t="str">
            <v>Wintel Support VW Argentina</v>
          </cell>
        </row>
        <row r="1566">
          <cell r="B1566" t="str">
            <v>10.133.30.149</v>
          </cell>
          <cell r="C1566" t="str">
            <v>Ping</v>
          </cell>
          <cell r="D1566" t="str">
            <v>PH_WINDOWS_PLATINUM_AR</v>
          </cell>
          <cell r="E1566">
            <v>1</v>
          </cell>
          <cell r="F1566" t="str">
            <v>Wintel Support VW Argentina</v>
          </cell>
        </row>
        <row r="1567">
          <cell r="B1567" t="str">
            <v>10.133.30.149</v>
          </cell>
          <cell r="C1567" t="str">
            <v>So RAM</v>
          </cell>
          <cell r="D1567" t="str">
            <v>PH_WINDOWS_PLATINUM_AR</v>
          </cell>
          <cell r="E1567">
            <v>1</v>
          </cell>
          <cell r="F1567" t="str">
            <v>Wintel Support VW Argentina</v>
          </cell>
        </row>
        <row r="1568">
          <cell r="B1568" t="str">
            <v>10.133.30.149</v>
          </cell>
          <cell r="C1568" t="str">
            <v>So Uptime</v>
          </cell>
          <cell r="D1568" t="str">
            <v>PH_WINDOWS_BRONZE_AR</v>
          </cell>
          <cell r="E1568">
            <v>2</v>
          </cell>
          <cell r="F1568" t="str">
            <v>Wintel Support VW Argentina</v>
          </cell>
        </row>
        <row r="1569">
          <cell r="B1569" t="str">
            <v>10.133.138.74</v>
          </cell>
          <cell r="C1569" t="str">
            <v>SO Antivirus Services</v>
          </cell>
          <cell r="D1569" t="str">
            <v>PH_WINDOWS_PLATINUM_AR</v>
          </cell>
          <cell r="E1569">
            <v>2</v>
          </cell>
          <cell r="F1569" t="str">
            <v>Wintel Support VW Argentina</v>
          </cell>
        </row>
        <row r="1570">
          <cell r="B1570" t="str">
            <v>10.133.138.74</v>
          </cell>
          <cell r="C1570" t="str">
            <v>SO CPU</v>
          </cell>
          <cell r="D1570" t="str">
            <v>PH_WINDOWS_PLATINUM_AR</v>
          </cell>
          <cell r="E1570">
            <v>2</v>
          </cell>
          <cell r="F1570" t="str">
            <v>Wintel Support VW Argentina</v>
          </cell>
        </row>
        <row r="1571">
          <cell r="B1571" t="str">
            <v>10.133.138.74</v>
          </cell>
          <cell r="C1571" t="str">
            <v>SO Ping</v>
          </cell>
          <cell r="D1571" t="str">
            <v>PH_WINDOWS_PLATINUM_AR</v>
          </cell>
          <cell r="E1571">
            <v>2</v>
          </cell>
          <cell r="F1571" t="str">
            <v>Wintel Support VW Argentina</v>
          </cell>
        </row>
        <row r="1572">
          <cell r="B1572" t="str">
            <v>10.133.138.74</v>
          </cell>
          <cell r="C1572" t="str">
            <v>SO Ram</v>
          </cell>
          <cell r="D1572" t="str">
            <v>PH_WINDOWS_PLATINUM_AR</v>
          </cell>
          <cell r="E1572">
            <v>2</v>
          </cell>
          <cell r="F1572" t="str">
            <v>Wintel Support VW Argentina</v>
          </cell>
        </row>
        <row r="1573">
          <cell r="B1573" t="str">
            <v>10.133.138.74</v>
          </cell>
          <cell r="C1573" t="str">
            <v>SO Uptime</v>
          </cell>
          <cell r="D1573" t="str">
            <v>PH_WINDOWS_PLATINUM_AR</v>
          </cell>
          <cell r="E1573">
            <v>2</v>
          </cell>
          <cell r="F1573" t="str">
            <v>Wintel Support VW Argentina</v>
          </cell>
        </row>
        <row r="1574">
          <cell r="B1574" t="str">
            <v>10.133.138.74</v>
          </cell>
          <cell r="C1574" t="str">
            <v>SO Disk C</v>
          </cell>
          <cell r="D1574" t="str">
            <v>PH_WINDOWS_PLATINUM_AR</v>
          </cell>
          <cell r="E1574">
            <v>2</v>
          </cell>
          <cell r="F1574" t="str">
            <v>Wintel Support VW Argentina</v>
          </cell>
        </row>
        <row r="1575">
          <cell r="B1575" t="str">
            <v>10.133.138.74</v>
          </cell>
          <cell r="C1575" t="str">
            <v>SO Disk D</v>
          </cell>
          <cell r="D1575" t="str">
            <v>PH_WINDOWS_PLATINUM_AR</v>
          </cell>
          <cell r="E1575">
            <v>2</v>
          </cell>
          <cell r="F1575" t="str">
            <v>Wintel Support VW Argentina</v>
          </cell>
        </row>
        <row r="1576">
          <cell r="B1576" t="str">
            <v>10.133.138.64</v>
          </cell>
          <cell r="C1576" t="str">
            <v>SO Antivirus Services</v>
          </cell>
          <cell r="D1576" t="str">
            <v>PH_WINDOWS_BRONZE_AR</v>
          </cell>
          <cell r="E1576">
            <v>3</v>
          </cell>
          <cell r="F1576" t="str">
            <v>Wintel Support VW Argentina</v>
          </cell>
        </row>
        <row r="1577">
          <cell r="B1577" t="str">
            <v>10.133.138.64</v>
          </cell>
          <cell r="C1577" t="str">
            <v>So CPU</v>
          </cell>
          <cell r="D1577" t="str">
            <v>PH_WINDOWS_BRONZE_AR</v>
          </cell>
          <cell r="E1577">
            <v>3</v>
          </cell>
          <cell r="F1577" t="str">
            <v>Wintel Support VW Argentina</v>
          </cell>
        </row>
        <row r="1578">
          <cell r="B1578" t="str">
            <v>10.133.138.64</v>
          </cell>
          <cell r="C1578" t="str">
            <v>So Ping</v>
          </cell>
          <cell r="D1578" t="str">
            <v>PH_WINDOWS_BRONZE_AR</v>
          </cell>
          <cell r="E1578">
            <v>3</v>
          </cell>
          <cell r="F1578" t="str">
            <v>Wintel Support VW Argentina</v>
          </cell>
        </row>
        <row r="1579">
          <cell r="B1579" t="str">
            <v>10.133.138.64</v>
          </cell>
          <cell r="C1579" t="str">
            <v>So Ram</v>
          </cell>
          <cell r="D1579" t="str">
            <v>PH_WINDOWS_BRONZE_AR</v>
          </cell>
          <cell r="E1579">
            <v>3</v>
          </cell>
          <cell r="F1579" t="str">
            <v>Wintel Support VW Argentina</v>
          </cell>
        </row>
        <row r="1580">
          <cell r="B1580" t="str">
            <v>10.133.138.64</v>
          </cell>
          <cell r="C1580" t="str">
            <v>So Uptime</v>
          </cell>
          <cell r="D1580" t="str">
            <v>PH_WINDOWS_BRONZE_AR</v>
          </cell>
          <cell r="E1580">
            <v>3</v>
          </cell>
          <cell r="F1580" t="str">
            <v>Wintel Support VW Argentina</v>
          </cell>
        </row>
        <row r="1581">
          <cell r="B1581" t="str">
            <v>10.133.138.64</v>
          </cell>
          <cell r="C1581" t="str">
            <v>So Disk C</v>
          </cell>
          <cell r="D1581" t="str">
            <v>PH_WINDOWS_BRONZE_AR</v>
          </cell>
          <cell r="E1581">
            <v>3</v>
          </cell>
          <cell r="F1581" t="str">
            <v>Wintel Support VW Argentina</v>
          </cell>
        </row>
        <row r="1582">
          <cell r="B1582" t="str">
            <v>10.133.138.64</v>
          </cell>
          <cell r="C1582" t="str">
            <v>So Disk D</v>
          </cell>
          <cell r="D1582" t="str">
            <v>PH_WINDOWS_BRONZE_AR</v>
          </cell>
          <cell r="E1582">
            <v>3</v>
          </cell>
          <cell r="F1582" t="str">
            <v>Wintel Support VW Argentina</v>
          </cell>
        </row>
        <row r="1583">
          <cell r="B1583" t="str">
            <v>10.133.138.35</v>
          </cell>
          <cell r="C1583" t="str">
            <v>So Disk G - OPS DATA BASE SUPPORT_HOME</v>
          </cell>
          <cell r="D1583" t="str">
            <v>PH_WINDOWS_PLATINUM_AR</v>
          </cell>
          <cell r="E1583">
            <v>2</v>
          </cell>
          <cell r="F1583" t="str">
            <v>Data Base Administration Support VW Argentina</v>
          </cell>
        </row>
        <row r="1584">
          <cell r="B1584" t="str">
            <v>10.133.138.35</v>
          </cell>
          <cell r="C1584" t="str">
            <v>Ora VWCADECBA Invalid Objects</v>
          </cell>
          <cell r="D1584" t="str">
            <v>PH_WINDOWS_PLATINUM_AR</v>
          </cell>
          <cell r="E1584">
            <v>4</v>
          </cell>
          <cell r="F1584" t="str">
            <v>Data Base Administration Support VW Argentina</v>
          </cell>
        </row>
        <row r="1585">
          <cell r="B1585" t="str">
            <v>10.133.138.35</v>
          </cell>
          <cell r="C1585" t="str">
            <v>Ora VWCADECBA Jobs</v>
          </cell>
          <cell r="D1585" t="str">
            <v>PH_WINDOWS_PLATINUM_AR</v>
          </cell>
          <cell r="E1585">
            <v>4</v>
          </cell>
          <cell r="F1585" t="str">
            <v>Data Base Administration Support VW Argentina</v>
          </cell>
        </row>
        <row r="1586">
          <cell r="B1586" t="str">
            <v>10.133.138.35</v>
          </cell>
          <cell r="C1586" t="str">
            <v>Ora VWCADECBA Login</v>
          </cell>
          <cell r="D1586" t="str">
            <v>PH_WINDOWS_PLATINUM_AR</v>
          </cell>
          <cell r="E1586">
            <v>4</v>
          </cell>
          <cell r="F1586" t="str">
            <v>Data Base Administration Support VW Argentina</v>
          </cell>
        </row>
        <row r="1587">
          <cell r="B1587" t="str">
            <v>10.133.138.35</v>
          </cell>
          <cell r="C1587" t="str">
            <v>Ora VWCADECBA Max Extents</v>
          </cell>
          <cell r="D1587" t="str">
            <v>PH_WINDOWS_PLATINUM_AR</v>
          </cell>
          <cell r="E1587">
            <v>4</v>
          </cell>
          <cell r="F1587" t="str">
            <v>Data Base Administration Support VW Argentina</v>
          </cell>
        </row>
        <row r="1588">
          <cell r="B1588" t="str">
            <v>10.133.138.35</v>
          </cell>
          <cell r="C1588" t="str">
            <v>Ora VWCADECBA Tablespaces</v>
          </cell>
          <cell r="D1588" t="str">
            <v>PH_WINDOWS_PLATINUM_AR</v>
          </cell>
          <cell r="E1588">
            <v>4</v>
          </cell>
          <cell r="F1588" t="str">
            <v>Data Base Administration Support VW Argentina</v>
          </cell>
        </row>
        <row r="1589">
          <cell r="B1589" t="str">
            <v>10.133.138.35</v>
          </cell>
          <cell r="C1589" t="str">
            <v>Ora VWCADECBA Users</v>
          </cell>
          <cell r="D1589" t="str">
            <v>PH_WINDOWS_BRONZE_AR</v>
          </cell>
          <cell r="E1589">
            <v>4</v>
          </cell>
          <cell r="F1589" t="str">
            <v>Data Base Administration Support VW Argentina</v>
          </cell>
        </row>
        <row r="1590">
          <cell r="B1590" t="str">
            <v>10.133.138.35</v>
          </cell>
          <cell r="C1590" t="str">
            <v>So Disk F - OPS Data Base Administration Support Argentina_BASE</v>
          </cell>
          <cell r="D1590" t="str">
            <v>PH_WINDOWS_PLATINUM_AR</v>
          </cell>
          <cell r="E1590">
            <v>4</v>
          </cell>
          <cell r="F1590" t="str">
            <v>Data Base Administration Support VW Argentina</v>
          </cell>
        </row>
        <row r="1591">
          <cell r="B1591" t="str">
            <v>10.133.138.35</v>
          </cell>
          <cell r="C1591" t="str">
            <v>So Antivirus Services</v>
          </cell>
          <cell r="D1591" t="str">
            <v>PH_WINDOWS_PLATINUM_AR</v>
          </cell>
          <cell r="E1591">
            <v>3</v>
          </cell>
          <cell r="F1591" t="str">
            <v>Wintel Support VW Argentina</v>
          </cell>
        </row>
        <row r="1592">
          <cell r="B1592" t="str">
            <v>10.133.138.35</v>
          </cell>
          <cell r="C1592" t="str">
            <v>So CPU</v>
          </cell>
          <cell r="D1592" t="str">
            <v>PH_WINDOWS_PLATINUM_AR</v>
          </cell>
          <cell r="E1592">
            <v>1</v>
          </cell>
          <cell r="F1592" t="str">
            <v>Wintel Support VW Argentina</v>
          </cell>
        </row>
        <row r="1593">
          <cell r="B1593" t="str">
            <v>10.133.138.35</v>
          </cell>
          <cell r="C1593" t="str">
            <v>So Disk C: - SO</v>
          </cell>
          <cell r="D1593" t="str">
            <v>PH_WINDOWS_PLATINUM_AR</v>
          </cell>
          <cell r="E1593">
            <v>1</v>
          </cell>
          <cell r="F1593" t="str">
            <v>Wintel Support VW Argentina</v>
          </cell>
        </row>
        <row r="1594">
          <cell r="B1594" t="str">
            <v>10.133.138.35</v>
          </cell>
          <cell r="C1594" t="str">
            <v>So Disk D: - DATOS</v>
          </cell>
          <cell r="D1594" t="str">
            <v>PH_WINDOWS_PLATINUM_AR</v>
          </cell>
          <cell r="E1594">
            <v>1</v>
          </cell>
          <cell r="F1594" t="str">
            <v>Wintel Support VW Argentina</v>
          </cell>
        </row>
        <row r="1595">
          <cell r="B1595" t="str">
            <v>10.133.138.35</v>
          </cell>
          <cell r="C1595" t="str">
            <v>So Disk E: - OPS DATA BASE SUPPORT_BACKUP</v>
          </cell>
          <cell r="D1595" t="str">
            <v>PH_WINDOWS_PLATINUM_AR</v>
          </cell>
          <cell r="E1595">
            <v>1</v>
          </cell>
          <cell r="F1595" t="str">
            <v>Wintel Support VW Argentina</v>
          </cell>
        </row>
        <row r="1596">
          <cell r="B1596" t="str">
            <v>10.133.138.35</v>
          </cell>
          <cell r="C1596" t="str">
            <v>Ping</v>
          </cell>
          <cell r="D1596" t="str">
            <v>PH_WINDOWS_PLATINUM_AR</v>
          </cell>
          <cell r="E1596">
            <v>1</v>
          </cell>
          <cell r="F1596" t="str">
            <v>Wintel Support VW Argentina</v>
          </cell>
        </row>
        <row r="1597">
          <cell r="B1597" t="str">
            <v>10.133.138.35</v>
          </cell>
          <cell r="C1597" t="str">
            <v>So RAM</v>
          </cell>
          <cell r="D1597" t="str">
            <v>PH_WINDOWS_PLATINUM_AR</v>
          </cell>
          <cell r="E1597">
            <v>1</v>
          </cell>
          <cell r="F1597" t="str">
            <v>Wintel Support VW Argentina</v>
          </cell>
        </row>
        <row r="1598">
          <cell r="B1598" t="str">
            <v>10.133.138.35</v>
          </cell>
          <cell r="C1598" t="str">
            <v>So Uptime</v>
          </cell>
          <cell r="D1598" t="str">
            <v>PH_WINDOWS_BRONZE_AR</v>
          </cell>
          <cell r="E1598">
            <v>2</v>
          </cell>
          <cell r="F1598" t="str">
            <v>Wintel Support VW Argentina</v>
          </cell>
        </row>
        <row r="1599">
          <cell r="B1599" t="str">
            <v>10.133.30.153</v>
          </cell>
          <cell r="C1599" t="str">
            <v>So Antivirus Services</v>
          </cell>
          <cell r="D1599" t="str">
            <v>PH_WINDOWS_PLATINUM_AR</v>
          </cell>
          <cell r="E1599">
            <v>3</v>
          </cell>
          <cell r="F1599" t="str">
            <v>Wintel Support VW Argentina</v>
          </cell>
        </row>
        <row r="1600">
          <cell r="B1600" t="str">
            <v>10.133.30.153</v>
          </cell>
          <cell r="C1600" t="str">
            <v>So CPU</v>
          </cell>
          <cell r="D1600" t="str">
            <v>PH_WINDOWS_PLATINUM_AR</v>
          </cell>
          <cell r="E1600">
            <v>1</v>
          </cell>
          <cell r="F1600" t="str">
            <v>Wintel Support VW Argentina</v>
          </cell>
        </row>
        <row r="1601">
          <cell r="B1601" t="str">
            <v>10.133.30.153</v>
          </cell>
          <cell r="C1601" t="str">
            <v>So DHCP SERVER</v>
          </cell>
          <cell r="D1601" t="str">
            <v>PH_WINDOWS_PLATINUM_AR</v>
          </cell>
          <cell r="E1601">
            <v>1</v>
          </cell>
          <cell r="F1601" t="str">
            <v>Wintel Support VW Argentina</v>
          </cell>
        </row>
        <row r="1602">
          <cell r="B1602" t="str">
            <v>10.133.30.153</v>
          </cell>
          <cell r="C1602" t="str">
            <v>So Disk C:</v>
          </cell>
          <cell r="D1602" t="str">
            <v>PH_WINDOWS_PLATINUM_AR</v>
          </cell>
          <cell r="E1602">
            <v>1</v>
          </cell>
          <cell r="F1602" t="str">
            <v>Wintel Support VW Argentina</v>
          </cell>
        </row>
        <row r="1603">
          <cell r="B1603" t="str">
            <v>10.133.30.153</v>
          </cell>
          <cell r="C1603" t="str">
            <v>Ping</v>
          </cell>
          <cell r="D1603" t="str">
            <v>PH_WINDOWS_PLATINUM_AR</v>
          </cell>
          <cell r="E1603">
            <v>1</v>
          </cell>
          <cell r="F1603" t="str">
            <v>Wintel Support VW Argentina</v>
          </cell>
        </row>
        <row r="1604">
          <cell r="B1604" t="str">
            <v>10.133.30.153</v>
          </cell>
          <cell r="C1604" t="str">
            <v>So RAM</v>
          </cell>
          <cell r="D1604" t="str">
            <v>PH_WINDOWS_PLATINUM_AR</v>
          </cell>
          <cell r="E1604">
            <v>1</v>
          </cell>
          <cell r="F1604" t="str">
            <v>Wintel Support VW Argentina</v>
          </cell>
        </row>
        <row r="1605">
          <cell r="B1605" t="str">
            <v>10.133.30.153</v>
          </cell>
          <cell r="C1605" t="str">
            <v>So Uptime</v>
          </cell>
          <cell r="D1605" t="str">
            <v>PH_WINDOWS_BRONZE_AR</v>
          </cell>
          <cell r="E1605">
            <v>2</v>
          </cell>
          <cell r="F1605" t="str">
            <v>Wintel Support VW Argentina</v>
          </cell>
        </row>
        <row r="1606">
          <cell r="B1606" t="str">
            <v>10.133.30.153</v>
          </cell>
          <cell r="C1606" t="str">
            <v>Syslog Agent</v>
          </cell>
          <cell r="D1606" t="str">
            <v>PH_WINDOWS_PLATINUM_AR</v>
          </cell>
          <cell r="E1606">
            <v>1</v>
          </cell>
          <cell r="F1606" t="str">
            <v>Wintel Support VW Argentina</v>
          </cell>
        </row>
        <row r="1607">
          <cell r="B1607" t="str">
            <v>10.133.30.154</v>
          </cell>
          <cell r="C1607" t="str">
            <v>So Antivirus Services</v>
          </cell>
          <cell r="D1607" t="str">
            <v>PH_WINDOWS_PLATINUM_AR</v>
          </cell>
          <cell r="E1607">
            <v>3</v>
          </cell>
          <cell r="F1607" t="str">
            <v>Wintel Support VW Argentina</v>
          </cell>
        </row>
        <row r="1608">
          <cell r="B1608" t="str">
            <v>10.133.30.154</v>
          </cell>
          <cell r="C1608" t="str">
            <v>So CPU</v>
          </cell>
          <cell r="D1608" t="str">
            <v>PH_WINDOWS_PLATINUM_AR</v>
          </cell>
          <cell r="E1608">
            <v>1</v>
          </cell>
          <cell r="F1608" t="str">
            <v>Wintel Support VW Argentina</v>
          </cell>
        </row>
        <row r="1609">
          <cell r="B1609" t="str">
            <v>10.133.30.154</v>
          </cell>
          <cell r="C1609" t="str">
            <v>So DHCP SERVER</v>
          </cell>
          <cell r="D1609" t="str">
            <v>PH_WINDOWS_PLATINUM_AR</v>
          </cell>
          <cell r="E1609">
            <v>1</v>
          </cell>
          <cell r="F1609" t="str">
            <v>Wintel Support VW Argentina</v>
          </cell>
        </row>
        <row r="1610">
          <cell r="B1610" t="str">
            <v>10.133.30.154</v>
          </cell>
          <cell r="C1610" t="str">
            <v>So Disk C:</v>
          </cell>
          <cell r="D1610" t="str">
            <v>PH_WINDOWS_PLATINUM_AR</v>
          </cell>
          <cell r="E1610">
            <v>1</v>
          </cell>
          <cell r="F1610" t="str">
            <v>Wintel Support VW Argentina</v>
          </cell>
        </row>
        <row r="1611">
          <cell r="B1611" t="str">
            <v>10.133.30.154</v>
          </cell>
          <cell r="C1611" t="str">
            <v>Ping</v>
          </cell>
          <cell r="D1611" t="str">
            <v>PH_WINDOWS_PLATINUM_AR</v>
          </cell>
          <cell r="E1611">
            <v>1</v>
          </cell>
          <cell r="F1611" t="str">
            <v>Wintel Support VW Argentina</v>
          </cell>
        </row>
        <row r="1612">
          <cell r="B1612" t="str">
            <v>10.133.30.154</v>
          </cell>
          <cell r="C1612" t="str">
            <v>So RAM</v>
          </cell>
          <cell r="D1612" t="str">
            <v>PH_WINDOWS_PLATINUM_AR</v>
          </cell>
          <cell r="E1612">
            <v>1</v>
          </cell>
          <cell r="F1612" t="str">
            <v>Wintel Support VW Argentina</v>
          </cell>
        </row>
        <row r="1613">
          <cell r="B1613" t="str">
            <v>10.133.30.154</v>
          </cell>
          <cell r="C1613" t="str">
            <v>So Uptime</v>
          </cell>
          <cell r="D1613" t="str">
            <v>PH_WINDOWS_BRONZE_AR</v>
          </cell>
          <cell r="E1613">
            <v>2</v>
          </cell>
          <cell r="F1613" t="str">
            <v>Wintel Support VW Argentina</v>
          </cell>
        </row>
        <row r="1614">
          <cell r="B1614" t="str">
            <v>10.133.138.66</v>
          </cell>
          <cell r="C1614" t="str">
            <v>SO Antivirus Services</v>
          </cell>
          <cell r="D1614" t="str">
            <v>PH_WINDOWS_SILVER_AR</v>
          </cell>
          <cell r="E1614">
            <v>2</v>
          </cell>
          <cell r="F1614" t="str">
            <v>Wintel Support VW Argentina</v>
          </cell>
        </row>
        <row r="1615">
          <cell r="B1615" t="str">
            <v>10.133.138.66</v>
          </cell>
          <cell r="C1615" t="str">
            <v>So CPU</v>
          </cell>
          <cell r="D1615" t="str">
            <v>PH_WINDOWS_SILVER_AR</v>
          </cell>
          <cell r="E1615">
            <v>2</v>
          </cell>
          <cell r="F1615" t="str">
            <v>Wintel Support VW Argentina</v>
          </cell>
        </row>
        <row r="1616">
          <cell r="B1616" t="str">
            <v>10.133.138.66</v>
          </cell>
          <cell r="C1616" t="str">
            <v>So Ping</v>
          </cell>
          <cell r="D1616" t="str">
            <v>PH_WINDOWS_SILVER_AR</v>
          </cell>
          <cell r="E1616">
            <v>2</v>
          </cell>
          <cell r="F1616" t="str">
            <v>Wintel Support VW Argentina</v>
          </cell>
        </row>
        <row r="1617">
          <cell r="B1617" t="str">
            <v>10.133.138.66</v>
          </cell>
          <cell r="C1617" t="str">
            <v>So Ram</v>
          </cell>
          <cell r="D1617" t="str">
            <v>PH_WINDOWS_SILVER_AR</v>
          </cell>
          <cell r="E1617">
            <v>2</v>
          </cell>
          <cell r="F1617" t="str">
            <v>Wintel Support VW Argentina</v>
          </cell>
        </row>
        <row r="1618">
          <cell r="B1618" t="str">
            <v>10.133.138.66</v>
          </cell>
          <cell r="C1618" t="str">
            <v>So Uptime</v>
          </cell>
          <cell r="D1618" t="str">
            <v>PH_WINDOWS_SILVER_AR</v>
          </cell>
          <cell r="E1618">
            <v>2</v>
          </cell>
          <cell r="F1618" t="str">
            <v>Wintel Support VW Argentina</v>
          </cell>
        </row>
        <row r="1619">
          <cell r="B1619" t="str">
            <v>10.133.138.66</v>
          </cell>
          <cell r="C1619" t="str">
            <v>So Disk C</v>
          </cell>
          <cell r="D1619" t="str">
            <v>PH_WINDOWS_SILVER_AR</v>
          </cell>
          <cell r="E1619">
            <v>2</v>
          </cell>
          <cell r="F1619" t="str">
            <v>Wintel Support VW Argentina</v>
          </cell>
        </row>
        <row r="1620">
          <cell r="B1620" t="str">
            <v>10.133.138.66</v>
          </cell>
          <cell r="C1620" t="str">
            <v>So Disk D</v>
          </cell>
          <cell r="D1620" t="str">
            <v>PH_WINDOWS_SILVER_AR</v>
          </cell>
          <cell r="E1620">
            <v>2</v>
          </cell>
          <cell r="F1620" t="str">
            <v>Wintel Support VW Argentina</v>
          </cell>
        </row>
        <row r="1621">
          <cell r="B1621" t="str">
            <v>10.133.30.15</v>
          </cell>
          <cell r="C1621" t="str">
            <v>Check_port 80</v>
          </cell>
          <cell r="D1621" t="str">
            <v>PH_WINDOWS_PLATINUM_AR</v>
          </cell>
          <cell r="E1621">
            <v>3</v>
          </cell>
          <cell r="F1621" t="str">
            <v>Middleware Support VW Argentina</v>
          </cell>
        </row>
        <row r="1622">
          <cell r="B1622" t="str">
            <v>10.133.30.15</v>
          </cell>
          <cell r="C1622" t="str">
            <v>So Antivirus Services</v>
          </cell>
          <cell r="D1622" t="str">
            <v>PH_WINDOWS_PLATINUM_AR</v>
          </cell>
          <cell r="E1622">
            <v>3</v>
          </cell>
          <cell r="F1622" t="str">
            <v>Wintel Support VW Argentina</v>
          </cell>
        </row>
        <row r="1623">
          <cell r="B1623" t="str">
            <v>10.133.30.15</v>
          </cell>
          <cell r="C1623" t="str">
            <v>So CPU</v>
          </cell>
          <cell r="D1623" t="str">
            <v>PH_WINDOWS_PLATINUM_AR</v>
          </cell>
          <cell r="E1623">
            <v>1</v>
          </cell>
          <cell r="F1623" t="str">
            <v>Wintel Support VW Argentina</v>
          </cell>
        </row>
        <row r="1624">
          <cell r="B1624" t="str">
            <v>10.133.30.15</v>
          </cell>
          <cell r="C1624" t="str">
            <v>So Disk C: - S.O.</v>
          </cell>
          <cell r="D1624" t="str">
            <v>PH_WINDOWS_PLATINUM_AR</v>
          </cell>
          <cell r="E1624">
            <v>1</v>
          </cell>
          <cell r="F1624" t="str">
            <v>Wintel Support VW Argentina</v>
          </cell>
        </row>
        <row r="1625">
          <cell r="B1625" t="str">
            <v>10.133.30.15</v>
          </cell>
          <cell r="C1625" t="str">
            <v>So Disk D:</v>
          </cell>
          <cell r="D1625" t="str">
            <v>PH_WINDOWS_PLATINUM_AR</v>
          </cell>
          <cell r="E1625">
            <v>1</v>
          </cell>
          <cell r="F1625" t="str">
            <v>Wintel Support VW Argentina</v>
          </cell>
        </row>
        <row r="1626">
          <cell r="B1626" t="str">
            <v>10.133.30.15</v>
          </cell>
          <cell r="C1626" t="str">
            <v>Ping</v>
          </cell>
          <cell r="D1626" t="str">
            <v>PH_WINDOWS_PLATINUM_AR</v>
          </cell>
          <cell r="E1626">
            <v>1</v>
          </cell>
          <cell r="F1626" t="str">
            <v>Wintel Support VW Argentina</v>
          </cell>
        </row>
        <row r="1627">
          <cell r="B1627" t="str">
            <v>10.133.30.15</v>
          </cell>
          <cell r="C1627" t="str">
            <v>So RAM</v>
          </cell>
          <cell r="D1627" t="str">
            <v>PH_WINDOWS_PLATINUM_AR</v>
          </cell>
          <cell r="E1627">
            <v>1</v>
          </cell>
          <cell r="F1627" t="str">
            <v>Wintel Support VW Argentina</v>
          </cell>
        </row>
        <row r="1628">
          <cell r="B1628" t="str">
            <v>10.133.30.15</v>
          </cell>
          <cell r="C1628" t="str">
            <v>So Uptime</v>
          </cell>
          <cell r="D1628" t="str">
            <v>PH_WINDOWS_BRONZE_AR</v>
          </cell>
          <cell r="E1628">
            <v>2</v>
          </cell>
          <cell r="F1628" t="str">
            <v>Wintel Support VW Argentina</v>
          </cell>
        </row>
        <row r="1629">
          <cell r="B1629" t="str">
            <v>172.24.8.27</v>
          </cell>
          <cell r="C1629" t="str">
            <v>So Disk D</v>
          </cell>
          <cell r="D1629" t="str">
            <v>PH_WINDOWS_PLATINUM_AR</v>
          </cell>
          <cell r="E1629">
            <v>2</v>
          </cell>
          <cell r="F1629" t="str">
            <v>Data Base Administration Support VW Argentina</v>
          </cell>
        </row>
        <row r="1630">
          <cell r="B1630" t="str">
            <v>172.24.8.27</v>
          </cell>
          <cell r="C1630" t="str">
            <v>So Disk E</v>
          </cell>
          <cell r="D1630" t="str">
            <v>PH_WINDOWS_PLATINUM_AR</v>
          </cell>
          <cell r="E1630">
            <v>2</v>
          </cell>
          <cell r="F1630" t="str">
            <v>Data Base Administration Support VW Argentina</v>
          </cell>
        </row>
        <row r="1631">
          <cell r="B1631" t="str">
            <v>172.24.8.27</v>
          </cell>
          <cell r="C1631" t="str">
            <v>SQL Server MSSQLSERVICE Agent</v>
          </cell>
          <cell r="D1631" t="str">
            <v>PH_WINDOWS_PLATINUM_AR</v>
          </cell>
          <cell r="E1631">
            <v>4</v>
          </cell>
          <cell r="F1631" t="str">
            <v>OPS Data Base Administration Support Argentina</v>
          </cell>
        </row>
        <row r="1632">
          <cell r="B1632" t="str">
            <v>172.24.8.27</v>
          </cell>
          <cell r="C1632" t="str">
            <v>SQL Server MSSQLSERVICE Service</v>
          </cell>
          <cell r="D1632" t="str">
            <v>PH_WINDOWS_PLATINUM_AR</v>
          </cell>
          <cell r="E1632">
            <v>4</v>
          </cell>
          <cell r="F1632" t="str">
            <v>OPS Data Base Administration Support Argentina</v>
          </cell>
        </row>
        <row r="1633">
          <cell r="B1633" t="str">
            <v>172.24.8.27</v>
          </cell>
          <cell r="C1633" t="str">
            <v xml:space="preserve">SO Antivirus Services	</v>
          </cell>
          <cell r="D1633" t="str">
            <v>PH_WINDOWS_PLATINUM_AR</v>
          </cell>
          <cell r="E1633">
            <v>2</v>
          </cell>
          <cell r="F1633" t="str">
            <v>Wintel Support VW Argentina</v>
          </cell>
        </row>
        <row r="1634">
          <cell r="B1634" t="str">
            <v>172.24.8.27</v>
          </cell>
          <cell r="C1634" t="str">
            <v>So CPU</v>
          </cell>
          <cell r="D1634" t="str">
            <v>PH_WINDOWS_PLATINUM_AR</v>
          </cell>
          <cell r="E1634">
            <v>2</v>
          </cell>
          <cell r="F1634" t="str">
            <v>Wintel Support VW Argentina</v>
          </cell>
        </row>
        <row r="1635">
          <cell r="B1635" t="str">
            <v>172.24.8.27</v>
          </cell>
          <cell r="C1635" t="str">
            <v>So Ping</v>
          </cell>
          <cell r="D1635" t="str">
            <v>PH_WINDOWS_PLATINUM_AR</v>
          </cell>
          <cell r="E1635">
            <v>2</v>
          </cell>
          <cell r="F1635" t="str">
            <v>Wintel Support VW Argentina</v>
          </cell>
        </row>
        <row r="1636">
          <cell r="B1636" t="str">
            <v>172.24.8.27</v>
          </cell>
          <cell r="C1636" t="str">
            <v>So Ram</v>
          </cell>
          <cell r="D1636" t="str">
            <v>PH_WINDOWS_PLATINUM_AR</v>
          </cell>
          <cell r="E1636">
            <v>2</v>
          </cell>
          <cell r="F1636" t="str">
            <v>Wintel Support VW Argentina</v>
          </cell>
        </row>
        <row r="1637">
          <cell r="B1637" t="str">
            <v>172.24.8.27</v>
          </cell>
          <cell r="C1637" t="str">
            <v>So Uptime</v>
          </cell>
          <cell r="D1637" t="str">
            <v>PH_WINDOWS_PLATINUM_AR</v>
          </cell>
          <cell r="E1637">
            <v>2</v>
          </cell>
          <cell r="F1637" t="str">
            <v>Wintel Support VW Argentina</v>
          </cell>
        </row>
        <row r="1638">
          <cell r="B1638" t="str">
            <v>172.24.8.27</v>
          </cell>
          <cell r="C1638" t="str">
            <v>So Disk C</v>
          </cell>
          <cell r="D1638" t="str">
            <v>PH_WINDOWS_PLATINUM_AR</v>
          </cell>
          <cell r="E1638">
            <v>2</v>
          </cell>
          <cell r="F1638" t="str">
            <v>Wintel Support VW Argentina</v>
          </cell>
        </row>
        <row r="1639">
          <cell r="B1639" t="str">
            <v>10.133.30.156</v>
          </cell>
          <cell r="C1639" t="str">
            <v>Ora  XE_T Invalid Objects</v>
          </cell>
          <cell r="D1639" t="str">
            <v>PH_WINDOWS_SILVER_AR</v>
          </cell>
          <cell r="E1639">
            <v>4</v>
          </cell>
          <cell r="F1639" t="str">
            <v>Data Base Administration Support VW Argentina</v>
          </cell>
        </row>
        <row r="1640">
          <cell r="B1640" t="str">
            <v>10.133.30.156</v>
          </cell>
          <cell r="C1640" t="str">
            <v>Ora  XE_T Jobs</v>
          </cell>
          <cell r="D1640" t="str">
            <v>PH_WINDOWS_SILVER_AR</v>
          </cell>
          <cell r="E1640">
            <v>4</v>
          </cell>
          <cell r="F1640" t="str">
            <v>Data Base Administration Support VW Argentina</v>
          </cell>
        </row>
        <row r="1641">
          <cell r="B1641" t="str">
            <v>10.133.30.156</v>
          </cell>
          <cell r="C1641" t="str">
            <v>Ora  XE_T Login</v>
          </cell>
          <cell r="D1641" t="str">
            <v>PH_WINDOWS_SILVER_AR</v>
          </cell>
          <cell r="E1641">
            <v>4</v>
          </cell>
          <cell r="F1641" t="str">
            <v>Data Base Administration Support VW Argentina</v>
          </cell>
        </row>
        <row r="1642">
          <cell r="B1642" t="str">
            <v>10.133.30.156</v>
          </cell>
          <cell r="C1642" t="str">
            <v>Ora  XE_T Max Extents</v>
          </cell>
          <cell r="D1642" t="str">
            <v>PH_WINDOWS_SILVER_AR</v>
          </cell>
          <cell r="E1642">
            <v>4</v>
          </cell>
          <cell r="F1642" t="str">
            <v>Data Base Administration Support VW Argentina</v>
          </cell>
        </row>
        <row r="1643">
          <cell r="B1643" t="str">
            <v>10.133.30.156</v>
          </cell>
          <cell r="C1643" t="str">
            <v>Ora XE_T Tablespaces</v>
          </cell>
          <cell r="D1643" t="str">
            <v>PH_WINDOWS_SILVER_AR</v>
          </cell>
          <cell r="E1643">
            <v>4</v>
          </cell>
          <cell r="F1643" t="str">
            <v>Data Base Administration Support VW Argentina</v>
          </cell>
        </row>
        <row r="1644">
          <cell r="B1644" t="str">
            <v>10.133.30.156</v>
          </cell>
          <cell r="C1644" t="str">
            <v>Ora vwsacosiscar001 Services</v>
          </cell>
          <cell r="D1644" t="str">
            <v>PH_WINDOWS_SILVER_AR</v>
          </cell>
          <cell r="E1644">
            <v>4</v>
          </cell>
          <cell r="F1644" t="str">
            <v>Data Base Administration Support VW Argentina</v>
          </cell>
        </row>
        <row r="1645">
          <cell r="B1645" t="str">
            <v>10.133.30.156</v>
          </cell>
          <cell r="C1645" t="str">
            <v>Ora vwsacosiscar001 XE_T Export</v>
          </cell>
          <cell r="D1645" t="str">
            <v>PH_WINDOWS_SILVER_AR</v>
          </cell>
          <cell r="E1645">
            <v>4</v>
          </cell>
          <cell r="F1645" t="str">
            <v>Data Base Administration Support VW Argentina</v>
          </cell>
        </row>
        <row r="1646">
          <cell r="B1646" t="str">
            <v>10.133.30.156</v>
          </cell>
          <cell r="C1646" t="str">
            <v>Ora xe_t Users</v>
          </cell>
          <cell r="D1646" t="str">
            <v>PH_WINDOWS_BRONZE_AR</v>
          </cell>
          <cell r="E1646">
            <v>4</v>
          </cell>
          <cell r="F1646" t="str">
            <v>Data Base Administration Support VW Argentina</v>
          </cell>
        </row>
        <row r="1647">
          <cell r="B1647" t="str">
            <v>10.133.30.156</v>
          </cell>
          <cell r="C1647" t="str">
            <v>So Antivirus Services</v>
          </cell>
          <cell r="D1647" t="str">
            <v>PH_WINDOWS_PLATINUM_AR</v>
          </cell>
          <cell r="E1647">
            <v>3</v>
          </cell>
          <cell r="F1647" t="str">
            <v>Wintel Support VW Argentina</v>
          </cell>
        </row>
        <row r="1648">
          <cell r="B1648" t="str">
            <v>10.133.30.156</v>
          </cell>
          <cell r="C1648" t="str">
            <v>So CPU</v>
          </cell>
          <cell r="D1648" t="str">
            <v>PH_WINDOWS_PLATINUM_AR</v>
          </cell>
          <cell r="E1648">
            <v>3</v>
          </cell>
          <cell r="F1648" t="str">
            <v>Wintel Support VW Argentina</v>
          </cell>
        </row>
        <row r="1649">
          <cell r="B1649" t="str">
            <v>10.133.30.156</v>
          </cell>
          <cell r="C1649" t="str">
            <v>So Disk C:</v>
          </cell>
          <cell r="D1649" t="str">
            <v>PH_WINDOWS_PLATINUM_AR</v>
          </cell>
          <cell r="E1649">
            <v>3</v>
          </cell>
          <cell r="F1649" t="str">
            <v>Wintel Support VW Argentina</v>
          </cell>
        </row>
        <row r="1650">
          <cell r="B1650" t="str">
            <v>10.133.30.156</v>
          </cell>
          <cell r="C1650" t="str">
            <v>So Disk D:</v>
          </cell>
          <cell r="D1650" t="str">
            <v>PH_WINDOWS_PLATINUM_AR</v>
          </cell>
          <cell r="E1650">
            <v>3</v>
          </cell>
          <cell r="F1650" t="str">
            <v>Wintel Support VW Argentina</v>
          </cell>
        </row>
        <row r="1651">
          <cell r="B1651" t="str">
            <v>10.133.30.156</v>
          </cell>
          <cell r="C1651" t="str">
            <v>Ping</v>
          </cell>
          <cell r="D1651" t="str">
            <v>PH_WINDOWS_PLATINUM_AR</v>
          </cell>
          <cell r="E1651">
            <v>3</v>
          </cell>
          <cell r="F1651" t="str">
            <v>Wintel Support VW Argentina</v>
          </cell>
        </row>
        <row r="1652">
          <cell r="B1652" t="str">
            <v>10.133.30.156</v>
          </cell>
          <cell r="C1652" t="str">
            <v>So RAM</v>
          </cell>
          <cell r="D1652" t="str">
            <v>PH_WINDOWS_PLATINUM_AR</v>
          </cell>
          <cell r="E1652">
            <v>3</v>
          </cell>
          <cell r="F1652" t="str">
            <v>Wintel Support VW Argentina</v>
          </cell>
        </row>
        <row r="1653">
          <cell r="B1653" t="str">
            <v>10.133.30.156</v>
          </cell>
          <cell r="C1653" t="str">
            <v>So Uptime</v>
          </cell>
          <cell r="D1653" t="str">
            <v>PH_WINDOWS_BRONZE_AR</v>
          </cell>
          <cell r="E1653">
            <v>2</v>
          </cell>
          <cell r="F1653" t="str">
            <v>Wintel Support VW Argentina</v>
          </cell>
        </row>
        <row r="1654">
          <cell r="B1654" t="str">
            <v>10.133.138.45</v>
          </cell>
          <cell r="C1654" t="str">
            <v>CPU</v>
          </cell>
          <cell r="D1654" t="str">
            <v>PH_WINDOWS_PLATINUM_AR</v>
          </cell>
          <cell r="E1654">
            <v>4</v>
          </cell>
          <cell r="F1654" t="str">
            <v>Wintel Support VW Argentina</v>
          </cell>
        </row>
        <row r="1655">
          <cell r="B1655" t="str">
            <v>10.133.138.45</v>
          </cell>
          <cell r="C1655" t="str">
            <v>PING</v>
          </cell>
          <cell r="D1655" t="str">
            <v>PH_WINDOWS_PLATINUM_AR</v>
          </cell>
          <cell r="E1655">
            <v>4</v>
          </cell>
          <cell r="F1655" t="str">
            <v>Wintel Support VW Argentina</v>
          </cell>
        </row>
        <row r="1656">
          <cell r="B1656" t="str">
            <v>10.133.138.45</v>
          </cell>
          <cell r="C1656" t="str">
            <v>DISCO C</v>
          </cell>
          <cell r="D1656" t="str">
            <v>PH_WINDOWS_PLATINUM_AR</v>
          </cell>
          <cell r="E1656">
            <v>4</v>
          </cell>
          <cell r="F1656" t="str">
            <v>Wintel Support VW Argentina</v>
          </cell>
        </row>
        <row r="1657">
          <cell r="B1657" t="str">
            <v>10.133.138.45</v>
          </cell>
          <cell r="C1657" t="str">
            <v>DISCO D</v>
          </cell>
          <cell r="D1657" t="str">
            <v>PH_WINDOWS_PLATINUM_AR</v>
          </cell>
          <cell r="E1657">
            <v>4</v>
          </cell>
          <cell r="F1657" t="str">
            <v>Wintel Support VW Argentina</v>
          </cell>
        </row>
        <row r="1658">
          <cell r="B1658" t="str">
            <v>10.133.138.45</v>
          </cell>
          <cell r="C1658" t="str">
            <v>So Antivirus Services</v>
          </cell>
          <cell r="D1658" t="str">
            <v>PH_WINDOWS_PLATINUM_AR</v>
          </cell>
          <cell r="E1658">
            <v>3</v>
          </cell>
          <cell r="F1658" t="str">
            <v>Wintel Support VW Argentina</v>
          </cell>
        </row>
        <row r="1659">
          <cell r="B1659" t="str">
            <v>10.133.138.45</v>
          </cell>
          <cell r="C1659" t="str">
            <v>RAM</v>
          </cell>
          <cell r="D1659" t="str">
            <v>PH_WINDOWS_PLATINUM_AR</v>
          </cell>
          <cell r="E1659">
            <v>4</v>
          </cell>
          <cell r="F1659" t="str">
            <v>Wintel Support VW Argentina</v>
          </cell>
        </row>
        <row r="1660">
          <cell r="B1660" t="str">
            <v>10.133.138.45</v>
          </cell>
          <cell r="C1660" t="str">
            <v>P (Page File)</v>
          </cell>
          <cell r="D1660" t="str">
            <v>PH_WINDOWS_PLATINUM_AR</v>
          </cell>
          <cell r="E1660">
            <v>4</v>
          </cell>
          <cell r="F1660" t="str">
            <v>Wintel Support VW Argentina</v>
          </cell>
        </row>
        <row r="1661">
          <cell r="B1661" t="str">
            <v>10.133.138.45</v>
          </cell>
          <cell r="C1661" t="str">
            <v>So Uptime</v>
          </cell>
          <cell r="D1661" t="str">
            <v>PH_WINDOWS_BRONZE_AR</v>
          </cell>
          <cell r="E1661">
            <v>2</v>
          </cell>
          <cell r="F1661" t="str">
            <v>Wintel Support VW Argentina</v>
          </cell>
        </row>
        <row r="1662">
          <cell r="B1662" t="str">
            <v>10.133.138.4</v>
          </cell>
          <cell r="C1662" t="str">
            <v>So CPU</v>
          </cell>
          <cell r="D1662" t="str">
            <v>PH_WINDOWS_PLATINUM_AR</v>
          </cell>
          <cell r="E1662">
            <v>2</v>
          </cell>
          <cell r="F1662" t="str">
            <v>Wintel Support VW Argentina</v>
          </cell>
        </row>
        <row r="1663">
          <cell r="B1663" t="str">
            <v>10.133.138.4</v>
          </cell>
          <cell r="C1663" t="str">
            <v>Ping</v>
          </cell>
          <cell r="D1663" t="str">
            <v>PH_WINDOWS_PLATINUM_AR</v>
          </cell>
          <cell r="E1663">
            <v>2</v>
          </cell>
          <cell r="F1663" t="str">
            <v>Wintel Support VW Argentina</v>
          </cell>
        </row>
        <row r="1664">
          <cell r="B1664" t="str">
            <v>10.133.138.4</v>
          </cell>
          <cell r="C1664" t="str">
            <v>So RAM</v>
          </cell>
          <cell r="D1664" t="str">
            <v>PH_WINDOWS_PLATINUM_AR</v>
          </cell>
          <cell r="E1664">
            <v>2</v>
          </cell>
          <cell r="F1664" t="str">
            <v>Wintel Support VW Argentina</v>
          </cell>
        </row>
        <row r="1665">
          <cell r="B1665" t="str">
            <v>10.133.138.4</v>
          </cell>
          <cell r="C1665" t="str">
            <v>SO Antivirus Services</v>
          </cell>
          <cell r="D1665" t="str">
            <v>PH_WINDOWS_PLATINUM_AR</v>
          </cell>
          <cell r="E1665">
            <v>2</v>
          </cell>
          <cell r="F1665" t="str">
            <v>Wintel Support VW Argentina</v>
          </cell>
        </row>
        <row r="1666">
          <cell r="B1666" t="str">
            <v>10.133.138.4</v>
          </cell>
          <cell r="C1666" t="str">
            <v>So Disk C:</v>
          </cell>
          <cell r="D1666" t="str">
            <v>PH_WINDOWS_PLATINUM_AR</v>
          </cell>
          <cell r="E1666">
            <v>2</v>
          </cell>
          <cell r="F1666" t="str">
            <v>Wintel Support VW Argentina</v>
          </cell>
        </row>
        <row r="1667">
          <cell r="B1667" t="str">
            <v>10.133.138.4</v>
          </cell>
          <cell r="C1667" t="str">
            <v>So Disk D:</v>
          </cell>
          <cell r="D1667" t="str">
            <v>PH_WINDOWS_PLATINUM_AR</v>
          </cell>
          <cell r="E1667">
            <v>2</v>
          </cell>
          <cell r="F1667" t="str">
            <v>Wintel Support VW Argentina</v>
          </cell>
        </row>
        <row r="1668">
          <cell r="B1668" t="str">
            <v>10.133.138.4</v>
          </cell>
          <cell r="C1668" t="str">
            <v>So Uptime</v>
          </cell>
          <cell r="D1668" t="str">
            <v>PH_WINDOWS_PLATINUM_AR</v>
          </cell>
          <cell r="E1668">
            <v>2</v>
          </cell>
          <cell r="F1668" t="str">
            <v>Wintel Support VW Argentina</v>
          </cell>
        </row>
        <row r="1669">
          <cell r="B1669" t="str">
            <v>10.133.138.72</v>
          </cell>
          <cell r="C1669" t="str">
            <v>SO Disk E</v>
          </cell>
          <cell r="D1669" t="str">
            <v>PH_WINDOWS_PLATINUM_AR</v>
          </cell>
          <cell r="E1669">
            <v>1</v>
          </cell>
          <cell r="F1669" t="str">
            <v>OPS Data Base Administration Support Argentina</v>
          </cell>
        </row>
        <row r="1670">
          <cell r="B1670" t="str">
            <v>10.133.138.72</v>
          </cell>
          <cell r="C1670" t="str">
            <v>SO Disk F</v>
          </cell>
          <cell r="D1670" t="str">
            <v>PH_WINDOWS_PLATINUM_AR</v>
          </cell>
          <cell r="E1670">
            <v>1</v>
          </cell>
          <cell r="F1670" t="str">
            <v>OPS Data Base Administration Support Argentina</v>
          </cell>
        </row>
        <row r="1671">
          <cell r="B1671" t="str">
            <v>10.133.138.72</v>
          </cell>
          <cell r="C1671" t="str">
            <v>SO Disk G</v>
          </cell>
          <cell r="D1671" t="str">
            <v>PH_WINDOWS_PLATINUM_AR</v>
          </cell>
          <cell r="E1671">
            <v>1</v>
          </cell>
          <cell r="F1671" t="str">
            <v>OPS Data Base Administration Support Argentina</v>
          </cell>
        </row>
        <row r="1672">
          <cell r="B1672" t="str">
            <v>10.133.138.72</v>
          </cell>
          <cell r="C1672" t="str">
            <v>Ora CDB VWCACBA2 Login</v>
          </cell>
          <cell r="D1672" t="str">
            <v>PH_WINDOWS_PLATINUM_AR</v>
          </cell>
          <cell r="E1672">
            <v>4</v>
          </cell>
          <cell r="F1672" t="str">
            <v>OPS Data Base Administration Support Argentina</v>
          </cell>
        </row>
        <row r="1673">
          <cell r="B1673" t="str">
            <v>10.133.138.72</v>
          </cell>
          <cell r="C1673" t="str">
            <v>Ora PDB VWCADECBA Invalid Objects</v>
          </cell>
          <cell r="D1673" t="str">
            <v>PH_WINDOWS_PLATINUM_AR</v>
          </cell>
          <cell r="E1673">
            <v>4</v>
          </cell>
          <cell r="F1673" t="str">
            <v>OPS Data Base Administration Support Argentina</v>
          </cell>
        </row>
        <row r="1674">
          <cell r="B1674" t="str">
            <v>10.133.138.72</v>
          </cell>
          <cell r="C1674" t="str">
            <v>Ora PDB VWCADECBA Jobs</v>
          </cell>
          <cell r="D1674" t="str">
            <v>PH_WINDOWS_PLATINUM_AR</v>
          </cell>
          <cell r="E1674">
            <v>4</v>
          </cell>
          <cell r="F1674" t="str">
            <v>OPS Data Base Administration Support Argentina</v>
          </cell>
        </row>
        <row r="1675">
          <cell r="B1675" t="str">
            <v>10.133.138.72</v>
          </cell>
          <cell r="C1675" t="str">
            <v>Ora PDB VWCADECBA Jobs</v>
          </cell>
          <cell r="D1675" t="str">
            <v>PH_WINDOWS_PLATINUM_AR</v>
          </cell>
          <cell r="E1675">
            <v>4</v>
          </cell>
          <cell r="F1675" t="str">
            <v>OPS Data Base Administration Support Argentina</v>
          </cell>
        </row>
        <row r="1676">
          <cell r="B1676" t="str">
            <v>10.133.138.72</v>
          </cell>
          <cell r="C1676" t="str">
            <v>Ora PDB VWCADECBA Login</v>
          </cell>
          <cell r="D1676" t="str">
            <v>PH_WINDOWS_PLATINUM_AR</v>
          </cell>
          <cell r="E1676">
            <v>4</v>
          </cell>
          <cell r="F1676" t="str">
            <v>OPS Data Base Administration Support Argentina</v>
          </cell>
        </row>
        <row r="1677">
          <cell r="B1677" t="str">
            <v>10.133.138.72</v>
          </cell>
          <cell r="C1677" t="str">
            <v>Ora PDB VWCADECBA Max Extents</v>
          </cell>
          <cell r="D1677" t="str">
            <v>PH_WINDOWS_PLATINUM_AR</v>
          </cell>
          <cell r="E1677">
            <v>4</v>
          </cell>
          <cell r="F1677" t="str">
            <v>OPS Data Base Administration Support Argentina</v>
          </cell>
        </row>
        <row r="1678">
          <cell r="B1678" t="str">
            <v>10.133.138.72</v>
          </cell>
          <cell r="C1678" t="str">
            <v>Ora PDB VWCADECBA Tablespaces</v>
          </cell>
          <cell r="D1678" t="str">
            <v>PH_WINDOWS_PLATINUM_AR</v>
          </cell>
          <cell r="E1678">
            <v>4</v>
          </cell>
          <cell r="F1678" t="str">
            <v>OPS Data Base Administration Support Argentina</v>
          </cell>
        </row>
        <row r="1679">
          <cell r="B1679" t="str">
            <v>10.133.138.72</v>
          </cell>
          <cell r="C1679" t="str">
            <v>Ora PDB VWCADECBA Users</v>
          </cell>
          <cell r="D1679" t="str">
            <v>PH_WINDOWS_PLATINUM_AR</v>
          </cell>
          <cell r="E1679">
            <v>4</v>
          </cell>
          <cell r="F1679" t="str">
            <v>OPS Data Base Administration Support Argentina</v>
          </cell>
        </row>
        <row r="1680">
          <cell r="B1680" t="str">
            <v>10.133.138.72</v>
          </cell>
          <cell r="C1680" t="str">
            <v>SO Antivirus Services</v>
          </cell>
          <cell r="D1680" t="str">
            <v>PH_WINDOWS_PLATINUM_AR</v>
          </cell>
          <cell r="E1680">
            <v>1</v>
          </cell>
          <cell r="F1680" t="str">
            <v>Wintel Support VW Argentina</v>
          </cell>
        </row>
        <row r="1681">
          <cell r="B1681" t="str">
            <v>10.133.138.72</v>
          </cell>
          <cell r="C1681" t="str">
            <v>SO CPU</v>
          </cell>
          <cell r="D1681" t="str">
            <v>PH_WINDOWS_PLATINUM_AR</v>
          </cell>
          <cell r="E1681">
            <v>1</v>
          </cell>
          <cell r="F1681" t="str">
            <v>Wintel Support VW Argentina</v>
          </cell>
        </row>
        <row r="1682">
          <cell r="B1682" t="str">
            <v>10.133.138.72</v>
          </cell>
          <cell r="C1682" t="str">
            <v>SO Ping</v>
          </cell>
          <cell r="D1682" t="str">
            <v>PH_WINDOWS_PLATINUM_AR</v>
          </cell>
          <cell r="E1682">
            <v>1</v>
          </cell>
          <cell r="F1682" t="str">
            <v>Wintel Support VW Argentina</v>
          </cell>
        </row>
        <row r="1683">
          <cell r="B1683" t="str">
            <v>10.133.138.72</v>
          </cell>
          <cell r="C1683" t="str">
            <v>SO Ram</v>
          </cell>
          <cell r="D1683" t="str">
            <v>PH_WINDOWS_PLATINUM_AR</v>
          </cell>
          <cell r="E1683">
            <v>1</v>
          </cell>
          <cell r="F1683" t="str">
            <v>Wintel Support VW Argentina</v>
          </cell>
        </row>
        <row r="1684">
          <cell r="B1684" t="str">
            <v>10.133.138.72</v>
          </cell>
          <cell r="C1684" t="str">
            <v>SO Uptime</v>
          </cell>
          <cell r="D1684" t="str">
            <v>PH_WINDOWS_PLATINUM_AR</v>
          </cell>
          <cell r="E1684">
            <v>1</v>
          </cell>
          <cell r="F1684" t="str">
            <v>Wintel Support VW Argentina</v>
          </cell>
        </row>
        <row r="1685">
          <cell r="B1685" t="str">
            <v>10.133.138.72</v>
          </cell>
          <cell r="C1685" t="str">
            <v>SO Disk C</v>
          </cell>
          <cell r="D1685" t="str">
            <v>PH_WINDOWS_PLATINUM_AR</v>
          </cell>
          <cell r="E1685">
            <v>1</v>
          </cell>
          <cell r="F1685" t="str">
            <v>Wintel Support VW Argentina</v>
          </cell>
        </row>
        <row r="1686">
          <cell r="B1686" t="str">
            <v>10.133.138.73</v>
          </cell>
          <cell r="C1686" t="str">
            <v>So Disk E</v>
          </cell>
          <cell r="D1686" t="str">
            <v>PH_WINDOWS_BRONZE_AR</v>
          </cell>
          <cell r="E1686">
            <v>3</v>
          </cell>
          <cell r="F1686" t="str">
            <v>Data Base Administration Support VW Argentina</v>
          </cell>
        </row>
        <row r="1687">
          <cell r="B1687" t="str">
            <v>10.133.138.73</v>
          </cell>
          <cell r="C1687" t="str">
            <v>So Disk F</v>
          </cell>
          <cell r="D1687" t="str">
            <v>PH_WINDOWS_BRONZE_AR</v>
          </cell>
          <cell r="E1687">
            <v>3</v>
          </cell>
          <cell r="F1687" t="str">
            <v>Data Base Administration Support VW Argentina</v>
          </cell>
        </row>
        <row r="1688">
          <cell r="B1688" t="str">
            <v>10.133.138.73</v>
          </cell>
          <cell r="C1688" t="str">
            <v xml:space="preserve">So Disk G </v>
          </cell>
          <cell r="D1688" t="str">
            <v>PH_WINDOWS_BRONZE_AR</v>
          </cell>
          <cell r="E1688">
            <v>3</v>
          </cell>
          <cell r="F1688" t="str">
            <v>Data Base Administration Support VW Argentina</v>
          </cell>
        </row>
        <row r="1689">
          <cell r="B1689" t="str">
            <v>10.133.138.73</v>
          </cell>
          <cell r="C1689" t="str">
            <v>SO Disk E</v>
          </cell>
          <cell r="D1689" t="str">
            <v>PH_WINDOWS_BRONZE_AR</v>
          </cell>
          <cell r="E1689">
            <v>3</v>
          </cell>
          <cell r="F1689" t="str">
            <v>OPS Data Base Administration Support Argentina</v>
          </cell>
        </row>
        <row r="1690">
          <cell r="B1690" t="str">
            <v>10.133.138.73</v>
          </cell>
          <cell r="C1690" t="str">
            <v>SO Disk F</v>
          </cell>
          <cell r="D1690" t="str">
            <v>PH_WINDOWS_BRONZE_AR</v>
          </cell>
          <cell r="E1690">
            <v>3</v>
          </cell>
          <cell r="F1690" t="str">
            <v>OPS Data Base Administration Support Argentina</v>
          </cell>
        </row>
        <row r="1691">
          <cell r="B1691" t="str">
            <v>10.133.138.73</v>
          </cell>
          <cell r="C1691" t="str">
            <v>SO Disk G</v>
          </cell>
          <cell r="D1691" t="str">
            <v>PH_WINDOWS_BRONZE_AR</v>
          </cell>
          <cell r="E1691">
            <v>3</v>
          </cell>
          <cell r="F1691" t="str">
            <v>OPS Data Base Administration Support Argentina</v>
          </cell>
        </row>
        <row r="1692">
          <cell r="B1692" t="str">
            <v>10.133.138.73</v>
          </cell>
          <cell r="C1692" t="str">
            <v>SO Antivirus Services</v>
          </cell>
          <cell r="D1692" t="str">
            <v>PH_WINDOWS_BRONZE_AR</v>
          </cell>
          <cell r="E1692">
            <v>3</v>
          </cell>
          <cell r="F1692" t="str">
            <v>Wintel Support VW Argentina</v>
          </cell>
        </row>
        <row r="1693">
          <cell r="B1693" t="str">
            <v>10.133.138.73</v>
          </cell>
          <cell r="C1693" t="str">
            <v>SO CPU</v>
          </cell>
          <cell r="D1693" t="str">
            <v>PH_WINDOWS_BRONZE_AR</v>
          </cell>
          <cell r="E1693">
            <v>3</v>
          </cell>
          <cell r="F1693" t="str">
            <v>Wintel Support VW Argentina</v>
          </cell>
        </row>
        <row r="1694">
          <cell r="B1694" t="str">
            <v>10.133.138.73</v>
          </cell>
          <cell r="C1694" t="str">
            <v>SO Ping</v>
          </cell>
          <cell r="D1694" t="str">
            <v>PH_WINDOWS_BRONZE_AR</v>
          </cell>
          <cell r="E1694">
            <v>3</v>
          </cell>
          <cell r="F1694" t="str">
            <v>Wintel Support VW Argentina</v>
          </cell>
        </row>
        <row r="1695">
          <cell r="B1695" t="str">
            <v>10.133.138.73</v>
          </cell>
          <cell r="C1695" t="str">
            <v>SO Ram</v>
          </cell>
          <cell r="D1695" t="str">
            <v>PH_WINDOWS_BRONZE_AR</v>
          </cell>
          <cell r="E1695">
            <v>3</v>
          </cell>
          <cell r="F1695" t="str">
            <v>Wintel Support VW Argentina</v>
          </cell>
        </row>
        <row r="1696">
          <cell r="B1696" t="str">
            <v>10.133.138.73</v>
          </cell>
          <cell r="C1696" t="str">
            <v>SO Uptime</v>
          </cell>
          <cell r="D1696" t="str">
            <v>PH_WINDOWS_BRONZE_AR</v>
          </cell>
          <cell r="E1696">
            <v>3</v>
          </cell>
          <cell r="F1696" t="str">
            <v>Wintel Support VW Argentina</v>
          </cell>
        </row>
        <row r="1697">
          <cell r="B1697" t="str">
            <v>10.133.138.73</v>
          </cell>
          <cell r="C1697" t="str">
            <v>SO Disk C</v>
          </cell>
          <cell r="D1697" t="str">
            <v>PH_WINDOWS_BRONZE_AR</v>
          </cell>
          <cell r="E1697">
            <v>3</v>
          </cell>
          <cell r="F1697" t="str">
            <v>Wintel Support VW Argentina</v>
          </cell>
        </row>
        <row r="1698">
          <cell r="B1698" t="str">
            <v>10.133.138.73</v>
          </cell>
          <cell r="C1698" t="str">
            <v xml:space="preserve">SO Antivirus Services	</v>
          </cell>
          <cell r="D1698" t="str">
            <v>PH_WINDOWS_BRONZE_AR</v>
          </cell>
          <cell r="E1698">
            <v>3</v>
          </cell>
          <cell r="F1698" t="str">
            <v>Wintel Support VW Argentina</v>
          </cell>
        </row>
        <row r="1699">
          <cell r="B1699" t="str">
            <v>10.133.138.73</v>
          </cell>
          <cell r="C1699" t="str">
            <v>So CPU</v>
          </cell>
          <cell r="D1699" t="str">
            <v>PH_WINDOWS_BRONZE_AR</v>
          </cell>
          <cell r="E1699">
            <v>3</v>
          </cell>
          <cell r="F1699" t="str">
            <v>Wintel Support VW Argentina</v>
          </cell>
        </row>
        <row r="1700">
          <cell r="B1700" t="str">
            <v>10.133.138.73</v>
          </cell>
          <cell r="C1700" t="str">
            <v>So Ping</v>
          </cell>
          <cell r="D1700" t="str">
            <v>PH_WINDOWS_BRONZE_AR</v>
          </cell>
          <cell r="E1700">
            <v>3</v>
          </cell>
          <cell r="F1700" t="str">
            <v>Wintel Support VW Argentina</v>
          </cell>
        </row>
        <row r="1701">
          <cell r="B1701" t="str">
            <v>10.133.138.73</v>
          </cell>
          <cell r="C1701" t="str">
            <v>So Ram</v>
          </cell>
          <cell r="D1701" t="str">
            <v>PH_WINDOWS_BRONZE_AR</v>
          </cell>
          <cell r="E1701">
            <v>3</v>
          </cell>
          <cell r="F1701" t="str">
            <v>Wintel Support VW Argentina</v>
          </cell>
        </row>
        <row r="1702">
          <cell r="B1702" t="str">
            <v>10.133.138.73</v>
          </cell>
          <cell r="C1702" t="str">
            <v>So Uptime</v>
          </cell>
          <cell r="D1702" t="str">
            <v>PH_WINDOWS_BRONZE_AR</v>
          </cell>
          <cell r="E1702">
            <v>3</v>
          </cell>
          <cell r="F1702" t="str">
            <v>Wintel Support VW Argentina</v>
          </cell>
        </row>
        <row r="1703">
          <cell r="B1703" t="str">
            <v>10.133.138.73</v>
          </cell>
          <cell r="C1703" t="str">
            <v>So Disk C</v>
          </cell>
          <cell r="D1703" t="str">
            <v>PH_WINDOWS_BRONZE_AR</v>
          </cell>
          <cell r="E1703">
            <v>3</v>
          </cell>
          <cell r="F1703" t="str">
            <v>Wintel Support VW Argentina</v>
          </cell>
        </row>
        <row r="1704">
          <cell r="B1704" t="str">
            <v>10.133.138.76</v>
          </cell>
          <cell r="C1704" t="str">
            <v>So CPU</v>
          </cell>
          <cell r="D1704" t="str">
            <v>PH_WINDOWS_PLATINUM_AR</v>
          </cell>
          <cell r="E1704">
            <v>2</v>
          </cell>
          <cell r="F1704" t="str">
            <v>Wintel Support VW Argentina</v>
          </cell>
        </row>
        <row r="1705">
          <cell r="B1705" t="str">
            <v>10.133.138.76</v>
          </cell>
          <cell r="C1705" t="str">
            <v>Ping</v>
          </cell>
          <cell r="D1705" t="str">
            <v>PH_WINDOWS_PLATINUM_AR</v>
          </cell>
          <cell r="E1705">
            <v>2</v>
          </cell>
          <cell r="F1705" t="str">
            <v>Wintel Support VW Argentina</v>
          </cell>
        </row>
        <row r="1706">
          <cell r="B1706" t="str">
            <v>10.133.138.76</v>
          </cell>
          <cell r="C1706" t="str">
            <v>So RAM</v>
          </cell>
          <cell r="D1706" t="str">
            <v>PH_WINDOWS_PLATINUM_AR</v>
          </cell>
          <cell r="E1706">
            <v>2</v>
          </cell>
          <cell r="F1706" t="str">
            <v>Wintel Support VW Argentina</v>
          </cell>
        </row>
        <row r="1707">
          <cell r="B1707" t="str">
            <v>10.133.138.76</v>
          </cell>
          <cell r="C1707" t="str">
            <v>So Uptime</v>
          </cell>
          <cell r="D1707" t="str">
            <v>PH_WINDOWS_PLATINUM_AR</v>
          </cell>
          <cell r="E1707">
            <v>2</v>
          </cell>
          <cell r="F1707" t="str">
            <v>Wintel Support VW Argentina</v>
          </cell>
        </row>
        <row r="1708">
          <cell r="B1708" t="str">
            <v>10.133.138.76</v>
          </cell>
          <cell r="C1708" t="str">
            <v>So Disk C</v>
          </cell>
          <cell r="D1708" t="str">
            <v>PH_WINDOWS_PLATINUM_AR</v>
          </cell>
          <cell r="E1708">
            <v>2</v>
          </cell>
          <cell r="F1708" t="str">
            <v>Wintel Support VW Argentina</v>
          </cell>
        </row>
        <row r="1709">
          <cell r="B1709" t="str">
            <v>10.133.138.76</v>
          </cell>
          <cell r="C1709" t="str">
            <v>So Disk D:</v>
          </cell>
          <cell r="D1709" t="str">
            <v>PH_WINDOWS_PLATINUM_AR</v>
          </cell>
          <cell r="E1709">
            <v>2</v>
          </cell>
          <cell r="F1709" t="str">
            <v>Wintel Support VW Argentina</v>
          </cell>
        </row>
        <row r="1710">
          <cell r="B1710" t="str">
            <v>10.133.138.57</v>
          </cell>
          <cell r="C1710" t="str">
            <v>So CPU</v>
          </cell>
          <cell r="D1710" t="str">
            <v>PH_WINDOWS_PLATINUM_AR</v>
          </cell>
          <cell r="E1710">
            <v>2</v>
          </cell>
          <cell r="F1710" t="str">
            <v>Wintel Support VW Argentina</v>
          </cell>
        </row>
        <row r="1711">
          <cell r="B1711" t="str">
            <v>10.133.138.57</v>
          </cell>
          <cell r="C1711" t="str">
            <v>Ping</v>
          </cell>
          <cell r="D1711" t="str">
            <v>PH_WINDOWS_PLATINUM_AR</v>
          </cell>
          <cell r="E1711">
            <v>2</v>
          </cell>
          <cell r="F1711" t="str">
            <v>Wintel Support VW Argentina</v>
          </cell>
        </row>
        <row r="1712">
          <cell r="B1712" t="str">
            <v>10.133.138.57</v>
          </cell>
          <cell r="C1712" t="str">
            <v>RAM</v>
          </cell>
          <cell r="D1712" t="str">
            <v>PH_WINDOWS_PLATINUM_AR</v>
          </cell>
          <cell r="E1712">
            <v>2</v>
          </cell>
          <cell r="F1712" t="str">
            <v>Wintel Support VW Argentina</v>
          </cell>
        </row>
        <row r="1713">
          <cell r="B1713" t="str">
            <v>10.133.138.57</v>
          </cell>
          <cell r="C1713" t="str">
            <v>Antivirus Services</v>
          </cell>
          <cell r="D1713" t="str">
            <v>PH_WINDOWS_PLATINUM_AR</v>
          </cell>
          <cell r="E1713">
            <v>2</v>
          </cell>
          <cell r="F1713" t="str">
            <v>Wintel Support VW Argentina</v>
          </cell>
        </row>
        <row r="1714">
          <cell r="B1714" t="str">
            <v>10.133.138.57</v>
          </cell>
          <cell r="C1714" t="str">
            <v>So Disk C</v>
          </cell>
          <cell r="D1714" t="str">
            <v>PH_WINDOWS_PLATINUM_AR</v>
          </cell>
          <cell r="E1714">
            <v>2</v>
          </cell>
          <cell r="F1714" t="str">
            <v>Wintel Support VW Argentina</v>
          </cell>
        </row>
        <row r="1715">
          <cell r="B1715" t="str">
            <v>10.133.138.57</v>
          </cell>
          <cell r="C1715" t="str">
            <v>So Disk D (App_Home)</v>
          </cell>
          <cell r="D1715" t="str">
            <v>PH_WINDOWS_PLATINUM_AR</v>
          </cell>
          <cell r="E1715">
            <v>2</v>
          </cell>
          <cell r="F1715" t="str">
            <v>Wintel Support VW Argentina</v>
          </cell>
        </row>
        <row r="1716">
          <cell r="B1716" t="str">
            <v>10.133.138.57</v>
          </cell>
          <cell r="C1716" t="str">
            <v>So Uptime</v>
          </cell>
          <cell r="D1716" t="str">
            <v>PH_WINDOWS_PLATINUM_AR</v>
          </cell>
          <cell r="E1716">
            <v>2</v>
          </cell>
          <cell r="F1716" t="str">
            <v>Wintel Support VW Argentina</v>
          </cell>
        </row>
        <row r="1717">
          <cell r="B1717" t="str">
            <v>10.133.138.58</v>
          </cell>
          <cell r="C1717" t="str">
            <v>So CPU</v>
          </cell>
          <cell r="D1717" t="str">
            <v>PH_WINDOWS_PLATINUM_AR</v>
          </cell>
          <cell r="E1717">
            <v>2</v>
          </cell>
          <cell r="F1717" t="str">
            <v>Wintel Support VW Argentina</v>
          </cell>
        </row>
        <row r="1718">
          <cell r="B1718" t="str">
            <v>10.133.138.58</v>
          </cell>
          <cell r="C1718" t="str">
            <v>Ping</v>
          </cell>
          <cell r="D1718" t="str">
            <v>PH_WINDOWS_PLATINUM_AR</v>
          </cell>
          <cell r="E1718">
            <v>2</v>
          </cell>
          <cell r="F1718" t="str">
            <v>Wintel Support VW Argentina</v>
          </cell>
        </row>
        <row r="1719">
          <cell r="B1719" t="str">
            <v>10.133.138.58</v>
          </cell>
          <cell r="C1719" t="str">
            <v>RAM</v>
          </cell>
          <cell r="D1719" t="str">
            <v>PH_WINDOWS_PLATINUM_AR</v>
          </cell>
          <cell r="E1719">
            <v>2</v>
          </cell>
          <cell r="F1719" t="str">
            <v>Wintel Support VW Argentina</v>
          </cell>
        </row>
        <row r="1720">
          <cell r="B1720" t="str">
            <v>10.133.138.58</v>
          </cell>
          <cell r="C1720" t="str">
            <v>Antivirus Services</v>
          </cell>
          <cell r="D1720" t="str">
            <v>PH_WINDOWS_PLATINUM_AR</v>
          </cell>
          <cell r="E1720">
            <v>2</v>
          </cell>
          <cell r="F1720" t="str">
            <v>Wintel Support VW Argentina</v>
          </cell>
        </row>
        <row r="1721">
          <cell r="B1721" t="str">
            <v>10.133.138.58</v>
          </cell>
          <cell r="C1721" t="str">
            <v>So Disk C</v>
          </cell>
          <cell r="D1721" t="str">
            <v>PH_WINDOWS_PLATINUM_AR</v>
          </cell>
          <cell r="E1721">
            <v>2</v>
          </cell>
          <cell r="F1721" t="str">
            <v>Wintel Support VW Argentina</v>
          </cell>
        </row>
        <row r="1722">
          <cell r="B1722" t="str">
            <v>10.133.138.58</v>
          </cell>
          <cell r="C1722" t="str">
            <v>So Disk D (App_Home)</v>
          </cell>
          <cell r="D1722" t="str">
            <v>PH_WINDOWS_PLATINUM_AR</v>
          </cell>
          <cell r="E1722">
            <v>2</v>
          </cell>
          <cell r="F1722" t="str">
            <v>Wintel Support VW Argentina</v>
          </cell>
        </row>
        <row r="1723">
          <cell r="B1723" t="str">
            <v>10.133.138.58</v>
          </cell>
          <cell r="C1723" t="str">
            <v>So Uptime</v>
          </cell>
          <cell r="D1723" t="str">
            <v>PH_WINDOWS_PLATINUM_AR</v>
          </cell>
          <cell r="E1723">
            <v>2</v>
          </cell>
          <cell r="F1723" t="str">
            <v>Wintel Support VW Argentina</v>
          </cell>
        </row>
        <row r="1724">
          <cell r="B1724" t="str">
            <v>172.24.8.23</v>
          </cell>
          <cell r="C1724" t="str">
            <v>SO Antivirus Services</v>
          </cell>
          <cell r="D1724" t="str">
            <v>PH_WINDOWS_PLATINUM_AR</v>
          </cell>
          <cell r="E1724">
            <v>2</v>
          </cell>
          <cell r="F1724" t="str">
            <v>Wintel Support VW Argentina</v>
          </cell>
        </row>
        <row r="1725">
          <cell r="B1725" t="str">
            <v>172.24.8.23</v>
          </cell>
          <cell r="C1725" t="str">
            <v>So CPU</v>
          </cell>
          <cell r="D1725" t="str">
            <v>PH_WINDOWS_PLATINUM_AR</v>
          </cell>
          <cell r="E1725">
            <v>2</v>
          </cell>
          <cell r="F1725" t="str">
            <v>Wintel Support VW Argentina</v>
          </cell>
        </row>
        <row r="1726">
          <cell r="B1726" t="str">
            <v>172.24.8.23</v>
          </cell>
          <cell r="C1726" t="str">
            <v>So Ping</v>
          </cell>
          <cell r="D1726" t="str">
            <v>PH_WINDOWS_PLATINUM_AR</v>
          </cell>
          <cell r="E1726">
            <v>2</v>
          </cell>
          <cell r="F1726" t="str">
            <v>Wintel Support VW Argentina</v>
          </cell>
        </row>
        <row r="1727">
          <cell r="B1727" t="str">
            <v>172.24.8.23</v>
          </cell>
          <cell r="C1727" t="str">
            <v>So Ram</v>
          </cell>
          <cell r="D1727" t="str">
            <v>PH_WINDOWS_PLATINUM_AR</v>
          </cell>
          <cell r="E1727">
            <v>2</v>
          </cell>
          <cell r="F1727" t="str">
            <v>Wintel Support VW Argentina</v>
          </cell>
        </row>
        <row r="1728">
          <cell r="B1728" t="str">
            <v>172.24.8.23</v>
          </cell>
          <cell r="C1728" t="str">
            <v>So Uptime</v>
          </cell>
          <cell r="D1728" t="str">
            <v>PH_WINDOWS_PLATINUM_AR</v>
          </cell>
          <cell r="E1728">
            <v>2</v>
          </cell>
          <cell r="F1728" t="str">
            <v>Wintel Support VW Argentina</v>
          </cell>
        </row>
        <row r="1729">
          <cell r="B1729" t="str">
            <v>172.24.8.23</v>
          </cell>
          <cell r="C1729" t="str">
            <v>So Disk C</v>
          </cell>
          <cell r="D1729" t="str">
            <v>PH_WINDOWS_PLATINUM_AR</v>
          </cell>
          <cell r="E1729">
            <v>2</v>
          </cell>
          <cell r="F1729" t="str">
            <v>Wintel Support VW Argentina</v>
          </cell>
        </row>
        <row r="1730">
          <cell r="B1730" t="str">
            <v>172.24.8.23</v>
          </cell>
          <cell r="C1730" t="str">
            <v>So Disk D</v>
          </cell>
          <cell r="D1730" t="str">
            <v>PH_WINDOWS_PLATINUM_AR</v>
          </cell>
          <cell r="E1730">
            <v>2</v>
          </cell>
          <cell r="F1730" t="str">
            <v>Wintel Support VW Argentina</v>
          </cell>
        </row>
        <row r="1731">
          <cell r="B1731" t="str">
            <v>172.24.8.25</v>
          </cell>
          <cell r="C1731" t="str">
            <v>SO Antivirus Services</v>
          </cell>
          <cell r="D1731" t="str">
            <v>PH_WINDOWS_PLATINUM_AR</v>
          </cell>
          <cell r="E1731">
            <v>2</v>
          </cell>
          <cell r="F1731" t="str">
            <v>Wintel Support VW Argentina</v>
          </cell>
        </row>
        <row r="1732">
          <cell r="B1732" t="str">
            <v>172.24.8.25</v>
          </cell>
          <cell r="C1732" t="str">
            <v>So CPU</v>
          </cell>
          <cell r="D1732" t="str">
            <v>PH_WINDOWS_PLATINUM_AR</v>
          </cell>
          <cell r="E1732">
            <v>2</v>
          </cell>
          <cell r="F1732" t="str">
            <v>Wintel Support VW Argentina</v>
          </cell>
        </row>
        <row r="1733">
          <cell r="B1733" t="str">
            <v>172.24.8.25</v>
          </cell>
          <cell r="C1733" t="str">
            <v>So Ping</v>
          </cell>
          <cell r="D1733" t="str">
            <v>PH_WINDOWS_PLATINUM_AR</v>
          </cell>
          <cell r="E1733">
            <v>2</v>
          </cell>
          <cell r="F1733" t="str">
            <v>Wintel Support VW Argentina</v>
          </cell>
        </row>
        <row r="1734">
          <cell r="B1734" t="str">
            <v>172.24.8.25</v>
          </cell>
          <cell r="C1734" t="str">
            <v>So Ram</v>
          </cell>
          <cell r="D1734" t="str">
            <v>PH_WINDOWS_PLATINUM_AR</v>
          </cell>
          <cell r="E1734">
            <v>2</v>
          </cell>
          <cell r="F1734" t="str">
            <v>Wintel Support VW Argentina</v>
          </cell>
        </row>
        <row r="1735">
          <cell r="B1735" t="str">
            <v>172.24.8.25</v>
          </cell>
          <cell r="C1735" t="str">
            <v>So Uptime</v>
          </cell>
          <cell r="D1735" t="str">
            <v>PH_WINDOWS_PLATINUM_AR</v>
          </cell>
          <cell r="E1735">
            <v>2</v>
          </cell>
          <cell r="F1735" t="str">
            <v>Wintel Support VW Argentina</v>
          </cell>
        </row>
        <row r="1736">
          <cell r="B1736" t="str">
            <v>172.24.8.25</v>
          </cell>
          <cell r="C1736" t="str">
            <v>So Disk C</v>
          </cell>
          <cell r="D1736" t="str">
            <v>PH_WINDOWS_PLATINUM_AR</v>
          </cell>
          <cell r="E1736">
            <v>2</v>
          </cell>
          <cell r="F1736" t="str">
            <v>Wintel Support VW Argentina</v>
          </cell>
        </row>
        <row r="1737">
          <cell r="B1737" t="str">
            <v>172.24.8.25</v>
          </cell>
          <cell r="C1737" t="str">
            <v>So Disk D</v>
          </cell>
          <cell r="D1737" t="str">
            <v>PH_WINDOWS_PLATINUM_AR</v>
          </cell>
          <cell r="E1737">
            <v>2</v>
          </cell>
          <cell r="F1737" t="str">
            <v>Wintel Support VW Argentina</v>
          </cell>
        </row>
        <row r="1738">
          <cell r="B1738" t="str">
            <v>172.24.8.28</v>
          </cell>
          <cell r="C1738" t="str">
            <v>0000. OS UNIX Ping</v>
          </cell>
          <cell r="D1738" t="str">
            <v>PH_WINDOWS_BRONZE_AR</v>
          </cell>
          <cell r="E1738">
            <v>4</v>
          </cell>
          <cell r="F1738" t="str">
            <v>Unix Support VW Argentina</v>
          </cell>
        </row>
        <row r="1739">
          <cell r="B1739" t="str">
            <v>172.24.8.28</v>
          </cell>
          <cell r="C1739" t="str">
            <v>0001. OS UNIX CPU</v>
          </cell>
          <cell r="D1739" t="str">
            <v>PH_WINDOWS_BRONZE_AR</v>
          </cell>
          <cell r="E1739">
            <v>4</v>
          </cell>
          <cell r="F1739" t="str">
            <v>Unix Support VW Argentina</v>
          </cell>
        </row>
        <row r="1740">
          <cell r="B1740" t="str">
            <v>172.24.8.28</v>
          </cell>
          <cell r="C1740" t="str">
            <v>0002. OS UNIX Swap</v>
          </cell>
          <cell r="D1740" t="str">
            <v>PH_WINDOWS_BRONZE_AR</v>
          </cell>
          <cell r="E1740">
            <v>4</v>
          </cell>
          <cell r="F1740" t="str">
            <v>Unix Support VW Argentina</v>
          </cell>
        </row>
        <row r="1741">
          <cell r="B1741" t="str">
            <v>172.24.8.28</v>
          </cell>
          <cell r="C1741" t="str">
            <v>0003. OS UNIX RAM</v>
          </cell>
          <cell r="D1741" t="str">
            <v>PH_WINDOWS_BRONZE_AR</v>
          </cell>
          <cell r="E1741">
            <v>4</v>
          </cell>
          <cell r="F1741" t="str">
            <v>Unix Support VW Argentina</v>
          </cell>
        </row>
        <row r="1742">
          <cell r="B1742" t="str">
            <v>172.24.8.28</v>
          </cell>
          <cell r="C1742" t="str">
            <v>0004. OS UNIX Filesystem /</v>
          </cell>
          <cell r="D1742" t="str">
            <v>PH_WINDOWS_BRONZE_AR</v>
          </cell>
          <cell r="E1742">
            <v>4</v>
          </cell>
          <cell r="F1742" t="str">
            <v>Unix Support VW Argentina</v>
          </cell>
        </row>
        <row r="1743">
          <cell r="B1743" t="str">
            <v>172.24.8.28</v>
          </cell>
          <cell r="C1743" t="str">
            <v>0005. OS UNIX Filesystem /home</v>
          </cell>
          <cell r="D1743" t="str">
            <v>PH_WINDOWS_BRONZE_AR</v>
          </cell>
          <cell r="E1743">
            <v>4</v>
          </cell>
          <cell r="F1743" t="str">
            <v>Unix Support VW Argentina</v>
          </cell>
        </row>
        <row r="1744">
          <cell r="B1744" t="str">
            <v>172.24.8.28</v>
          </cell>
          <cell r="C1744" t="str">
            <v>0006. OS UNIX Filesystem /usr</v>
          </cell>
          <cell r="D1744" t="str">
            <v>PH_WINDOWS_BRONZE_AR</v>
          </cell>
          <cell r="E1744">
            <v>4</v>
          </cell>
          <cell r="F1744" t="str">
            <v>Unix Support VW Argentina</v>
          </cell>
        </row>
        <row r="1745">
          <cell r="B1745" t="str">
            <v>172.24.8.28</v>
          </cell>
          <cell r="C1745" t="str">
            <v>0007. OS UNIX Filesystem /opt</v>
          </cell>
          <cell r="D1745" t="str">
            <v>PH_WINDOWS_BRONZE_AR</v>
          </cell>
          <cell r="E1745">
            <v>4</v>
          </cell>
          <cell r="F1745" t="str">
            <v>Unix Support VW Argentina</v>
          </cell>
        </row>
        <row r="1746">
          <cell r="B1746" t="str">
            <v>172.24.8.28</v>
          </cell>
          <cell r="C1746" t="str">
            <v>0008. OS UNIX Filesystem /tmp</v>
          </cell>
          <cell r="D1746" t="str">
            <v>PH_WINDOWS_BRONZE_AR</v>
          </cell>
          <cell r="E1746">
            <v>4</v>
          </cell>
          <cell r="F1746" t="str">
            <v>Unix Support VW Argentina</v>
          </cell>
        </row>
        <row r="1747">
          <cell r="B1747" t="str">
            <v>172.24.8.28</v>
          </cell>
          <cell r="C1747" t="str">
            <v>0009. OS UNIX Filesystem /var</v>
          </cell>
          <cell r="D1747" t="str">
            <v>PH_WINDOWS_BRONZE_AR</v>
          </cell>
          <cell r="E1747">
            <v>4</v>
          </cell>
          <cell r="F1747" t="str">
            <v>Unix Support VW Argentina</v>
          </cell>
        </row>
        <row r="1748">
          <cell r="B1748" t="str">
            <v>172.24.8.28</v>
          </cell>
          <cell r="C1748" t="str">
            <v>0010. OS UNIX Filesystem /var/log</v>
          </cell>
          <cell r="D1748" t="str">
            <v>PH_WINDOWS_BRONZE_AR</v>
          </cell>
          <cell r="E1748">
            <v>4</v>
          </cell>
          <cell r="F1748" t="str">
            <v>Unix Support VW Argentina</v>
          </cell>
        </row>
        <row r="1749">
          <cell r="B1749" t="str">
            <v>172.24.8.28</v>
          </cell>
          <cell r="C1749" t="str">
            <v>0011. OS UNIX Filesystem /var/tmp</v>
          </cell>
          <cell r="D1749" t="str">
            <v>PH_WINDOWS_BRONZE_AR</v>
          </cell>
          <cell r="E1749">
            <v>4</v>
          </cell>
          <cell r="F1749" t="str">
            <v>Unix Support VW Argentina</v>
          </cell>
        </row>
        <row r="1750">
          <cell r="B1750" t="str">
            <v>10.133.138.55</v>
          </cell>
          <cell r="C1750" t="str">
            <v>DBA SQL Server VWARSCADA Service</v>
          </cell>
          <cell r="D1750" t="str">
            <v>PH_WINDOWS_PLATINUM_AR</v>
          </cell>
          <cell r="E1750">
            <v>1</v>
          </cell>
          <cell r="F1750" t="str">
            <v>Data Base Administration Support VW Argentina</v>
          </cell>
        </row>
        <row r="1751">
          <cell r="B1751" t="str">
            <v>10.133.138.55</v>
          </cell>
          <cell r="C1751" t="str">
            <v>DBA SQL Server VWARSCADA Agent</v>
          </cell>
          <cell r="D1751" t="str">
            <v>PH_WINDOWS_PLATINUM_AR</v>
          </cell>
          <cell r="E1751">
            <v>1</v>
          </cell>
          <cell r="F1751" t="str">
            <v>Data Base Administration Support VW Argentina</v>
          </cell>
        </row>
        <row r="1752">
          <cell r="B1752" t="str">
            <v>10.133.138.55</v>
          </cell>
          <cell r="C1752" t="str">
            <v>DBA VWARSCADA Backup Disk G:</v>
          </cell>
          <cell r="D1752" t="str">
            <v>PH_WINDOWS_PLATINUM_AR</v>
          </cell>
          <cell r="E1752">
            <v>1</v>
          </cell>
          <cell r="F1752" t="str">
            <v>Data Base Administration Support VW Argentina</v>
          </cell>
        </row>
        <row r="1753">
          <cell r="B1753" t="str">
            <v>10.133.138.55</v>
          </cell>
          <cell r="C1753" t="str">
            <v>DBA VWARSCADA Disk D:</v>
          </cell>
          <cell r="D1753" t="str">
            <v>PH_WINDOWS_PLATINUM_AR</v>
          </cell>
          <cell r="E1753">
            <v>1</v>
          </cell>
          <cell r="F1753" t="str">
            <v>Data Base Administration Support VW Argentina</v>
          </cell>
        </row>
        <row r="1754">
          <cell r="B1754" t="str">
            <v>10.133.138.55</v>
          </cell>
          <cell r="C1754" t="str">
            <v>SO Antivirus Services</v>
          </cell>
          <cell r="D1754" t="str">
            <v>PH_WINDOWS_PLATINUM_AR</v>
          </cell>
          <cell r="E1754">
            <v>2</v>
          </cell>
          <cell r="F1754" t="str">
            <v>Wintel Support VW Argentina</v>
          </cell>
        </row>
        <row r="1755">
          <cell r="B1755" t="str">
            <v>10.133.138.55</v>
          </cell>
          <cell r="C1755" t="str">
            <v>So CPU</v>
          </cell>
          <cell r="D1755" t="str">
            <v>PH_WINDOWS_PLATINUM_AR</v>
          </cell>
          <cell r="E1755">
            <v>2</v>
          </cell>
          <cell r="F1755" t="str">
            <v>Wintel Support VW Argentina</v>
          </cell>
        </row>
        <row r="1756">
          <cell r="B1756" t="str">
            <v>10.133.138.55</v>
          </cell>
          <cell r="C1756" t="str">
            <v>So Ping</v>
          </cell>
          <cell r="D1756" t="str">
            <v>PH_WINDOWS_PLATINUM_AR</v>
          </cell>
          <cell r="E1756">
            <v>2</v>
          </cell>
          <cell r="F1756" t="str">
            <v>Wintel Support VW Argentina</v>
          </cell>
        </row>
        <row r="1757">
          <cell r="B1757" t="str">
            <v>10.133.138.55</v>
          </cell>
          <cell r="C1757" t="str">
            <v>So Ram</v>
          </cell>
          <cell r="D1757" t="str">
            <v>PH_WINDOWS_PLATINUM_AR</v>
          </cell>
          <cell r="E1757">
            <v>2</v>
          </cell>
          <cell r="F1757" t="str">
            <v>Wintel Support VW Argentina</v>
          </cell>
        </row>
        <row r="1758">
          <cell r="B1758" t="str">
            <v>10.133.138.55</v>
          </cell>
          <cell r="C1758" t="str">
            <v>So Uptime</v>
          </cell>
          <cell r="D1758" t="str">
            <v>PH_WINDOWS_PLATINUM_AR</v>
          </cell>
          <cell r="E1758">
            <v>2</v>
          </cell>
          <cell r="F1758" t="str">
            <v>Wintel Support VW Argentina</v>
          </cell>
        </row>
        <row r="1759">
          <cell r="B1759" t="str">
            <v>10.133.138.55</v>
          </cell>
          <cell r="C1759" t="str">
            <v>So Disk C</v>
          </cell>
          <cell r="D1759" t="str">
            <v>PH_WINDOWS_PLATINUM_AR</v>
          </cell>
          <cell r="E1759">
            <v>2</v>
          </cell>
          <cell r="F1759" t="str">
            <v>Wintel Support VW Argentina</v>
          </cell>
        </row>
        <row r="1760">
          <cell r="B1760" t="str">
            <v>172.24.8.17</v>
          </cell>
          <cell r="C1760" t="str">
            <v>DBA SQL Server (MSSQLSERVER)</v>
          </cell>
          <cell r="D1760" t="str">
            <v>PH_WINDOWS_PLATINUM_AR</v>
          </cell>
          <cell r="E1760">
            <v>2</v>
          </cell>
          <cell r="F1760" t="str">
            <v>Data Base Administration Support VW Argentina</v>
          </cell>
        </row>
        <row r="1761">
          <cell r="B1761" t="str">
            <v>172.24.8.17</v>
          </cell>
          <cell r="C1761" t="str">
            <v>DBA SQL Server Agent (MSSQLSERVER)</v>
          </cell>
          <cell r="D1761" t="str">
            <v>PH_WINDOWS_PLATINUM_AR</v>
          </cell>
          <cell r="E1761">
            <v>2</v>
          </cell>
          <cell r="F1761" t="str">
            <v>Data Base Administration Support VW Argentina</v>
          </cell>
        </row>
        <row r="1762">
          <cell r="B1762" t="str">
            <v>172.24.8.17</v>
          </cell>
          <cell r="C1762" t="str">
            <v>DBA Backup Disk G:</v>
          </cell>
          <cell r="D1762" t="str">
            <v>PH_WINDOWS_PLATINUM_AR</v>
          </cell>
          <cell r="E1762">
            <v>2</v>
          </cell>
          <cell r="F1762" t="str">
            <v>Data Base Administration Support VW Argentina</v>
          </cell>
        </row>
        <row r="1763">
          <cell r="B1763" t="str">
            <v>172.24.8.17</v>
          </cell>
          <cell r="C1763" t="str">
            <v>DBA HOME Disk E:</v>
          </cell>
          <cell r="D1763" t="str">
            <v>PH_WINDOWS_PLATINUM_AR</v>
          </cell>
          <cell r="E1763">
            <v>2</v>
          </cell>
          <cell r="F1763" t="str">
            <v>Data Base Administration Support VW Argentina</v>
          </cell>
        </row>
        <row r="1764">
          <cell r="B1764" t="str">
            <v>172.24.8.17</v>
          </cell>
          <cell r="C1764" t="str">
            <v>DBA LOG Disk F:</v>
          </cell>
          <cell r="D1764" t="str">
            <v>PH_WINDOWS_PLATINUM_AR</v>
          </cell>
          <cell r="E1764">
            <v>2</v>
          </cell>
          <cell r="F1764" t="str">
            <v>Data Base Administration Support VW Argentina</v>
          </cell>
        </row>
        <row r="1765">
          <cell r="B1765" t="str">
            <v>172.24.8.17</v>
          </cell>
          <cell r="C1765" t="str">
            <v>So CPU</v>
          </cell>
          <cell r="D1765" t="str">
            <v>PH_WINDOWS_PLATINUM_AR</v>
          </cell>
          <cell r="E1765">
            <v>2</v>
          </cell>
          <cell r="F1765" t="str">
            <v>Wintel Support VW Argentina</v>
          </cell>
        </row>
        <row r="1766">
          <cell r="B1766" t="str">
            <v>172.24.8.17</v>
          </cell>
          <cell r="C1766" t="str">
            <v>Ping</v>
          </cell>
          <cell r="D1766" t="str">
            <v>PH_WINDOWS_PLATINUM_AR</v>
          </cell>
          <cell r="E1766">
            <v>2</v>
          </cell>
          <cell r="F1766" t="str">
            <v>Wintel Support VW Argentina</v>
          </cell>
        </row>
        <row r="1767">
          <cell r="B1767" t="str">
            <v>172.24.8.17</v>
          </cell>
          <cell r="C1767" t="str">
            <v>RAM</v>
          </cell>
          <cell r="D1767" t="str">
            <v>PH_WINDOWS_PLATINUM_AR</v>
          </cell>
          <cell r="E1767">
            <v>2</v>
          </cell>
          <cell r="F1767" t="str">
            <v>Wintel Support VW Argentina</v>
          </cell>
        </row>
        <row r="1768">
          <cell r="B1768" t="str">
            <v>172.24.8.17</v>
          </cell>
          <cell r="C1768" t="str">
            <v>Antivirus Services</v>
          </cell>
          <cell r="D1768" t="str">
            <v>PH_WINDOWS_PLATINUM_AR</v>
          </cell>
          <cell r="E1768">
            <v>2</v>
          </cell>
          <cell r="F1768" t="str">
            <v>Wintel Support VW Argentina</v>
          </cell>
        </row>
        <row r="1769">
          <cell r="B1769" t="str">
            <v>172.24.8.17</v>
          </cell>
          <cell r="C1769" t="str">
            <v>So Disk C</v>
          </cell>
          <cell r="D1769" t="str">
            <v>PH_WINDOWS_PLATINUM_AR</v>
          </cell>
          <cell r="E1769">
            <v>2</v>
          </cell>
          <cell r="F1769" t="str">
            <v>Wintel Support VW Argentina</v>
          </cell>
        </row>
        <row r="1770">
          <cell r="B1770" t="str">
            <v>172.24.8.17</v>
          </cell>
          <cell r="C1770" t="str">
            <v>So Uptime</v>
          </cell>
          <cell r="D1770" t="str">
            <v>PH_WINDOWS_PLATINUM_AR</v>
          </cell>
          <cell r="E1770">
            <v>2</v>
          </cell>
          <cell r="F1770" t="str">
            <v>Wintel Support VW Argentina</v>
          </cell>
        </row>
        <row r="1771">
          <cell r="B1771" t="str">
            <v>172.24.8.24</v>
          </cell>
          <cell r="C1771" t="str">
            <v>So Disk D</v>
          </cell>
          <cell r="D1771" t="str">
            <v>PH_WINDOWS_PLATINUM_AR</v>
          </cell>
          <cell r="E1771">
            <v>2</v>
          </cell>
          <cell r="F1771" t="str">
            <v>Data Base Administration Support VW Argentina</v>
          </cell>
        </row>
        <row r="1772">
          <cell r="B1772" t="str">
            <v>172.24.8.24</v>
          </cell>
          <cell r="C1772" t="str">
            <v>So Disk E</v>
          </cell>
          <cell r="D1772" t="str">
            <v>PH_WINDOWS_PLATINUM_AR</v>
          </cell>
          <cell r="E1772">
            <v>2</v>
          </cell>
          <cell r="F1772" t="str">
            <v>Data Base Administration Support VW Argentina</v>
          </cell>
        </row>
        <row r="1773">
          <cell r="B1773" t="str">
            <v>172.24.8.24</v>
          </cell>
          <cell r="C1773" t="str">
            <v>So Disk G</v>
          </cell>
          <cell r="D1773" t="str">
            <v>PH_WINDOWS_PLATINUM_AR</v>
          </cell>
          <cell r="E1773">
            <v>2</v>
          </cell>
          <cell r="F1773" t="str">
            <v>Data Base Administration Support VW Argentina</v>
          </cell>
        </row>
        <row r="1774">
          <cell r="B1774" t="str">
            <v>172.24.8.24</v>
          </cell>
          <cell r="C1774" t="str">
            <v>DBA SQL Server (MSSQLSERVER)</v>
          </cell>
          <cell r="D1774" t="str">
            <v>PH_WINDOWS_PLATINUM_AR</v>
          </cell>
          <cell r="E1774">
            <v>2</v>
          </cell>
          <cell r="F1774" t="str">
            <v>Data Base Administration Support VW Argentina</v>
          </cell>
        </row>
        <row r="1775">
          <cell r="B1775" t="str">
            <v>172.24.8.24</v>
          </cell>
          <cell r="C1775" t="str">
            <v>DBA SQL Server Agent (MSSQLSERVER)</v>
          </cell>
          <cell r="D1775" t="str">
            <v>PH_WINDOWS_PLATINUM_AR</v>
          </cell>
          <cell r="E1775">
            <v>2</v>
          </cell>
          <cell r="F1775" t="str">
            <v>Data Base Administration Support VW Argentina</v>
          </cell>
        </row>
        <row r="1776">
          <cell r="B1776" t="str">
            <v>172.24.8.24</v>
          </cell>
          <cell r="C1776" t="str">
            <v>SO Antivirus Services</v>
          </cell>
          <cell r="D1776" t="str">
            <v>PH_WINDOWS_PLATINUM_AR</v>
          </cell>
          <cell r="E1776">
            <v>2</v>
          </cell>
          <cell r="F1776" t="str">
            <v>Wintel Support VW Argentina</v>
          </cell>
        </row>
        <row r="1777">
          <cell r="B1777" t="str">
            <v>172.24.8.24</v>
          </cell>
          <cell r="C1777" t="str">
            <v>So CPU</v>
          </cell>
          <cell r="D1777" t="str">
            <v>PH_WINDOWS_PLATINUM_AR</v>
          </cell>
          <cell r="E1777">
            <v>2</v>
          </cell>
          <cell r="F1777" t="str">
            <v>Wintel Support VW Argentina</v>
          </cell>
        </row>
        <row r="1778">
          <cell r="B1778" t="str">
            <v>172.24.8.24</v>
          </cell>
          <cell r="C1778" t="str">
            <v>So Ping</v>
          </cell>
          <cell r="D1778" t="str">
            <v>PH_WINDOWS_PLATINUM_AR</v>
          </cell>
          <cell r="E1778">
            <v>2</v>
          </cell>
          <cell r="F1778" t="str">
            <v>Wintel Support VW Argentina</v>
          </cell>
        </row>
        <row r="1779">
          <cell r="B1779" t="str">
            <v>172.24.8.24</v>
          </cell>
          <cell r="C1779" t="str">
            <v>So Ram</v>
          </cell>
          <cell r="D1779" t="str">
            <v>PH_WINDOWS_PLATINUM_AR</v>
          </cell>
          <cell r="E1779">
            <v>2</v>
          </cell>
          <cell r="F1779" t="str">
            <v>Wintel Support VW Argentina</v>
          </cell>
        </row>
        <row r="1780">
          <cell r="B1780" t="str">
            <v>172.24.8.24</v>
          </cell>
          <cell r="C1780" t="str">
            <v>So Uptime</v>
          </cell>
          <cell r="D1780" t="str">
            <v>PH_WINDOWS_PLATINUM_AR</v>
          </cell>
          <cell r="E1780">
            <v>2</v>
          </cell>
          <cell r="F1780" t="str">
            <v>Wintel Support VW Argentina</v>
          </cell>
        </row>
        <row r="1781">
          <cell r="B1781" t="str">
            <v>172.24.8.24</v>
          </cell>
          <cell r="C1781" t="str">
            <v>So Disk C</v>
          </cell>
          <cell r="D1781" t="str">
            <v>PH_WINDOWS_PLATINUM_AR</v>
          </cell>
          <cell r="E1781">
            <v>2</v>
          </cell>
          <cell r="F1781" t="str">
            <v>Wintel Support VW Argentina</v>
          </cell>
        </row>
        <row r="1782">
          <cell r="B1782" t="str">
            <v>172.24.8.29</v>
          </cell>
          <cell r="C1782" t="str">
            <v>MIDDLEWARE Port [:80]</v>
          </cell>
          <cell r="D1782" t="str">
            <v>PH_WINDOWS_BRONZE_AR</v>
          </cell>
          <cell r="E1782">
            <v>4</v>
          </cell>
          <cell r="F1782" t="str">
            <v>Middleware Support VW Argentina</v>
          </cell>
        </row>
        <row r="1783">
          <cell r="B1783" t="str">
            <v>172.24.8.29</v>
          </cell>
          <cell r="C1783" t="str">
            <v xml:space="preserve">SO Antivirus Services	</v>
          </cell>
          <cell r="D1783" t="str">
            <v>PH_WINDOWS_BRONZE_AR</v>
          </cell>
          <cell r="E1783">
            <v>4</v>
          </cell>
          <cell r="F1783" t="str">
            <v>Wintel Support VW Argentina</v>
          </cell>
        </row>
        <row r="1784">
          <cell r="B1784" t="str">
            <v>172.24.8.29</v>
          </cell>
          <cell r="C1784" t="str">
            <v>So CPU</v>
          </cell>
          <cell r="D1784" t="str">
            <v>PH_WINDOWS_BRONZE_AR</v>
          </cell>
          <cell r="E1784">
            <v>4</v>
          </cell>
          <cell r="F1784" t="str">
            <v>Wintel Support VW Argentina</v>
          </cell>
        </row>
        <row r="1785">
          <cell r="B1785" t="str">
            <v>172.24.8.29</v>
          </cell>
          <cell r="C1785" t="str">
            <v>So Ping</v>
          </cell>
          <cell r="D1785" t="str">
            <v>PH_WINDOWS_BRONZE_AR</v>
          </cell>
          <cell r="E1785">
            <v>4</v>
          </cell>
          <cell r="F1785" t="str">
            <v>Wintel Support VW Argentina</v>
          </cell>
        </row>
        <row r="1786">
          <cell r="B1786" t="str">
            <v>172.24.8.29</v>
          </cell>
          <cell r="C1786" t="str">
            <v>So Ram</v>
          </cell>
          <cell r="D1786" t="str">
            <v>PH_WINDOWS_BRONZE_AR</v>
          </cell>
          <cell r="E1786">
            <v>4</v>
          </cell>
          <cell r="F1786" t="str">
            <v>Wintel Support VW Argentina</v>
          </cell>
        </row>
        <row r="1787">
          <cell r="B1787" t="str">
            <v>172.24.8.29</v>
          </cell>
          <cell r="C1787" t="str">
            <v>So Uptime</v>
          </cell>
          <cell r="D1787" t="str">
            <v>PH_WINDOWS_BRONZE_AR</v>
          </cell>
          <cell r="E1787">
            <v>4</v>
          </cell>
          <cell r="F1787" t="str">
            <v>Wintel Support VW Argentina</v>
          </cell>
        </row>
        <row r="1788">
          <cell r="B1788" t="str">
            <v>172.24.8.29</v>
          </cell>
          <cell r="C1788" t="str">
            <v>So Disk C</v>
          </cell>
          <cell r="D1788" t="str">
            <v>PH_WINDOWS_BRONZE_AR</v>
          </cell>
          <cell r="E1788">
            <v>4</v>
          </cell>
          <cell r="F1788" t="str">
            <v>Wintel Support VW Argentina</v>
          </cell>
        </row>
        <row r="1789">
          <cell r="B1789" t="str">
            <v>172.24.8.29</v>
          </cell>
          <cell r="C1789" t="str">
            <v>So Disk D</v>
          </cell>
          <cell r="D1789" t="str">
            <v>PH_WINDOWS_BRONZE_AR</v>
          </cell>
          <cell r="E1789">
            <v>4</v>
          </cell>
          <cell r="F1789" t="str">
            <v>Wintel Support VW Argentina</v>
          </cell>
        </row>
        <row r="1790">
          <cell r="B1790" t="str">
            <v>10.133.138.53</v>
          </cell>
          <cell r="C1790" t="str">
            <v>Ping</v>
          </cell>
          <cell r="D1790" t="str">
            <v>PH_WINDOWS_PLATINUM_AR</v>
          </cell>
          <cell r="E1790">
            <v>3</v>
          </cell>
          <cell r="F1790" t="str">
            <v>Wintel Support VW Argentina</v>
          </cell>
        </row>
        <row r="1791">
          <cell r="B1791" t="str">
            <v>10.133.138.53</v>
          </cell>
          <cell r="C1791" t="str">
            <v>SO CPU</v>
          </cell>
          <cell r="D1791" t="str">
            <v>PH_WINDOWS_PLATINUM_AR</v>
          </cell>
          <cell r="E1791">
            <v>4</v>
          </cell>
          <cell r="F1791" t="str">
            <v>Wintel Support VW Argentina</v>
          </cell>
        </row>
        <row r="1792">
          <cell r="B1792" t="str">
            <v>10.133.138.53</v>
          </cell>
          <cell r="C1792" t="str">
            <v>SO RAM</v>
          </cell>
          <cell r="D1792" t="str">
            <v>PH_WINDOWS_PLATINUM_AR</v>
          </cell>
          <cell r="E1792">
            <v>4</v>
          </cell>
          <cell r="F1792" t="str">
            <v>Wintel Support VW Argentina</v>
          </cell>
        </row>
        <row r="1793">
          <cell r="B1793" t="str">
            <v>10.133.138.53</v>
          </cell>
          <cell r="C1793" t="str">
            <v>SO Uptime</v>
          </cell>
          <cell r="D1793" t="str">
            <v>PH_WINDOWS_PLATINUM_AR</v>
          </cell>
          <cell r="E1793">
            <v>3</v>
          </cell>
          <cell r="F1793" t="str">
            <v>Wintel Support VW Argentina</v>
          </cell>
        </row>
        <row r="1794">
          <cell r="B1794" t="str">
            <v>10.133.138.53</v>
          </cell>
          <cell r="C1794" t="str">
            <v>Disk C</v>
          </cell>
          <cell r="D1794" t="str">
            <v>PH_WINDOWS_PLATINUM_AR</v>
          </cell>
          <cell r="E1794">
            <v>3</v>
          </cell>
          <cell r="F1794" t="str">
            <v>Wintel Support VW Argentina</v>
          </cell>
        </row>
        <row r="1795">
          <cell r="B1795" t="str">
            <v>10.133.138.53</v>
          </cell>
          <cell r="C1795" t="str">
            <v>Disk E</v>
          </cell>
          <cell r="D1795" t="str">
            <v>PH_WINDOWS_PLATINUM_AR</v>
          </cell>
          <cell r="E1795">
            <v>3</v>
          </cell>
          <cell r="F1795" t="str">
            <v>Wintel Support VW Argentina</v>
          </cell>
        </row>
        <row r="1796">
          <cell r="B1796" t="str">
            <v>10.133.138.69</v>
          </cell>
          <cell r="C1796" t="str">
            <v>So Disk E</v>
          </cell>
          <cell r="D1796" t="str">
            <v>PH_WINDOWS_BRONZE_AR</v>
          </cell>
          <cell r="E1796">
            <v>3</v>
          </cell>
          <cell r="F1796" t="str">
            <v>OPS Data Base Administration Support Argentina</v>
          </cell>
        </row>
        <row r="1797">
          <cell r="B1797" t="str">
            <v>10.133.138.69</v>
          </cell>
          <cell r="C1797" t="str">
            <v>So Disk F</v>
          </cell>
          <cell r="D1797" t="str">
            <v>PH_WINDOWS_BRONZE_AR</v>
          </cell>
          <cell r="E1797">
            <v>3</v>
          </cell>
          <cell r="F1797" t="str">
            <v>OPS Data Base Administration Support Argentina</v>
          </cell>
        </row>
        <row r="1798">
          <cell r="B1798" t="str">
            <v>10.133.138.69</v>
          </cell>
          <cell r="C1798" t="str">
            <v xml:space="preserve">So Disk G </v>
          </cell>
          <cell r="D1798" t="str">
            <v>PH_WINDOWS_BRONZE_AR</v>
          </cell>
          <cell r="E1798">
            <v>3</v>
          </cell>
          <cell r="F1798" t="str">
            <v>OPS Data Base Administration Support Argentina</v>
          </cell>
        </row>
        <row r="1799">
          <cell r="B1799" t="str">
            <v>10.133.138.69</v>
          </cell>
          <cell r="C1799" t="str">
            <v>SQL Server MSSQLSERVICE Agent</v>
          </cell>
          <cell r="D1799" t="str">
            <v>PH_WINDOWS_BRONZE_AR</v>
          </cell>
          <cell r="E1799">
            <v>3</v>
          </cell>
          <cell r="F1799" t="str">
            <v>OPS Data Base Administration Support Argentina</v>
          </cell>
        </row>
        <row r="1800">
          <cell r="B1800" t="str">
            <v>10.133.138.69</v>
          </cell>
          <cell r="C1800" t="str">
            <v>SQL Server MSSQLSERVICE Service</v>
          </cell>
          <cell r="D1800" t="str">
            <v>PH_WINDOWS_BRONZE_AR</v>
          </cell>
          <cell r="E1800">
            <v>3</v>
          </cell>
          <cell r="F1800" t="str">
            <v>OPS Data Base Administration Support Argentina</v>
          </cell>
        </row>
        <row r="1801">
          <cell r="B1801" t="str">
            <v>10.133.138.69</v>
          </cell>
          <cell r="C1801" t="str">
            <v xml:space="preserve">SO Antivirus Services	</v>
          </cell>
          <cell r="D1801" t="str">
            <v>PH_WINDOWS_BRONZE_AR</v>
          </cell>
          <cell r="E1801">
            <v>3</v>
          </cell>
          <cell r="F1801" t="str">
            <v>Wintel Support VW Argentina</v>
          </cell>
        </row>
        <row r="1802">
          <cell r="B1802" t="str">
            <v>10.133.138.69</v>
          </cell>
          <cell r="C1802" t="str">
            <v>So CPU</v>
          </cell>
          <cell r="D1802" t="str">
            <v>PH_WINDOWS_BRONZE_AR</v>
          </cell>
          <cell r="E1802">
            <v>3</v>
          </cell>
          <cell r="F1802" t="str">
            <v>Wintel Support VW Argentina</v>
          </cell>
        </row>
        <row r="1803">
          <cell r="B1803" t="str">
            <v>10.133.138.69</v>
          </cell>
          <cell r="C1803" t="str">
            <v>So Ping</v>
          </cell>
          <cell r="D1803" t="str">
            <v>PH_WINDOWS_BRONZE_AR</v>
          </cell>
          <cell r="E1803">
            <v>3</v>
          </cell>
          <cell r="F1803" t="str">
            <v>Wintel Support VW Argentina</v>
          </cell>
        </row>
        <row r="1804">
          <cell r="B1804" t="str">
            <v>10.133.138.69</v>
          </cell>
          <cell r="C1804" t="str">
            <v>So Ram</v>
          </cell>
          <cell r="D1804" t="str">
            <v>PH_WINDOWS_BRONZE_AR</v>
          </cell>
          <cell r="E1804">
            <v>3</v>
          </cell>
          <cell r="F1804" t="str">
            <v>Wintel Support VW Argentina</v>
          </cell>
        </row>
        <row r="1805">
          <cell r="B1805" t="str">
            <v>10.133.138.69</v>
          </cell>
          <cell r="C1805" t="str">
            <v>So Uptime</v>
          </cell>
          <cell r="D1805" t="str">
            <v>PH_WINDOWS_BRONZE_AR</v>
          </cell>
          <cell r="E1805">
            <v>3</v>
          </cell>
          <cell r="F1805" t="str">
            <v>Wintel Support VW Argentina</v>
          </cell>
        </row>
        <row r="1806">
          <cell r="B1806" t="str">
            <v>10.133.138.69</v>
          </cell>
          <cell r="C1806" t="str">
            <v>So Disk C</v>
          </cell>
          <cell r="D1806" t="str">
            <v>PH_WINDOWS_BRONZE_AR</v>
          </cell>
          <cell r="E1806">
            <v>3</v>
          </cell>
          <cell r="F1806" t="str">
            <v>Wintel Support VW Argentina</v>
          </cell>
        </row>
        <row r="1807">
          <cell r="B1807" t="str">
            <v>10.133.138.68</v>
          </cell>
          <cell r="C1807" t="str">
            <v xml:space="preserve">SO Antivirus Services	</v>
          </cell>
          <cell r="D1807" t="str">
            <v>PH_WINDOWS_BRONZE_AR</v>
          </cell>
          <cell r="E1807">
            <v>3</v>
          </cell>
          <cell r="F1807" t="str">
            <v>Wintel Support VW Argentina</v>
          </cell>
        </row>
        <row r="1808">
          <cell r="B1808" t="str">
            <v>10.133.138.68</v>
          </cell>
          <cell r="C1808" t="str">
            <v>So CPU</v>
          </cell>
          <cell r="D1808" t="str">
            <v>PH_WINDOWS_BRONZE_AR</v>
          </cell>
          <cell r="E1808">
            <v>3</v>
          </cell>
          <cell r="F1808" t="str">
            <v>Wintel Support VW Argentina</v>
          </cell>
        </row>
        <row r="1809">
          <cell r="B1809" t="str">
            <v>10.133.138.68</v>
          </cell>
          <cell r="C1809" t="str">
            <v>So Ping</v>
          </cell>
          <cell r="D1809" t="str">
            <v>PH_WINDOWS_BRONZE_AR</v>
          </cell>
          <cell r="E1809">
            <v>3</v>
          </cell>
          <cell r="F1809" t="str">
            <v>Wintel Support VW Argentina</v>
          </cell>
        </row>
        <row r="1810">
          <cell r="B1810" t="str">
            <v>10.133.138.68</v>
          </cell>
          <cell r="C1810" t="str">
            <v>So Ram</v>
          </cell>
          <cell r="D1810" t="str">
            <v>PH_WINDOWS_BRONZE_AR</v>
          </cell>
          <cell r="E1810">
            <v>3</v>
          </cell>
          <cell r="F1810" t="str">
            <v>Wintel Support VW Argentina</v>
          </cell>
        </row>
        <row r="1811">
          <cell r="B1811" t="str">
            <v>10.133.138.68</v>
          </cell>
          <cell r="C1811" t="str">
            <v>So Uptime</v>
          </cell>
          <cell r="D1811" t="str">
            <v>PH_WINDOWS_BRONZE_AR</v>
          </cell>
          <cell r="E1811">
            <v>3</v>
          </cell>
          <cell r="F1811" t="str">
            <v>Wintel Support VW Argentina</v>
          </cell>
        </row>
        <row r="1812">
          <cell r="B1812" t="str">
            <v>10.133.138.68</v>
          </cell>
          <cell r="C1812" t="str">
            <v>So Disk C</v>
          </cell>
          <cell r="D1812" t="str">
            <v>PH_WINDOWS_BRONZE_AR</v>
          </cell>
          <cell r="E1812">
            <v>3</v>
          </cell>
          <cell r="F1812" t="str">
            <v>Wintel Support VW Argentina</v>
          </cell>
        </row>
        <row r="1813">
          <cell r="B1813" t="str">
            <v>10.133.138.68</v>
          </cell>
          <cell r="C1813" t="str">
            <v>So Disk D</v>
          </cell>
          <cell r="D1813" t="str">
            <v>PH_WINDOWS_BRONZE_AR</v>
          </cell>
          <cell r="E1813">
            <v>3</v>
          </cell>
          <cell r="F1813" t="str">
            <v>Wintel Support VW Argentina</v>
          </cell>
        </row>
        <row r="1814">
          <cell r="B1814" t="str">
            <v>10.133.138.68</v>
          </cell>
          <cell r="C1814" t="str">
            <v xml:space="preserve">SO Antivirus Services	</v>
          </cell>
          <cell r="D1814" t="str">
            <v>PH_WINDOWS_BRONZE_AR</v>
          </cell>
          <cell r="E1814">
            <v>3</v>
          </cell>
          <cell r="F1814" t="str">
            <v>Wintel Support VW Argentina</v>
          </cell>
        </row>
        <row r="1815">
          <cell r="B1815" t="str">
            <v>10.133.138.68</v>
          </cell>
          <cell r="C1815" t="str">
            <v>So CPU</v>
          </cell>
          <cell r="D1815" t="str">
            <v>PH_WINDOWS_BRONZE_AR</v>
          </cell>
          <cell r="E1815">
            <v>3</v>
          </cell>
          <cell r="F1815" t="str">
            <v>Wintel Support VW Argentina</v>
          </cell>
        </row>
        <row r="1816">
          <cell r="B1816" t="str">
            <v>10.133.138.68</v>
          </cell>
          <cell r="C1816" t="str">
            <v>So Ping</v>
          </cell>
          <cell r="D1816" t="str">
            <v>PH_WINDOWS_BRONZE_AR</v>
          </cell>
          <cell r="E1816">
            <v>3</v>
          </cell>
          <cell r="F1816" t="str">
            <v>Wintel Support VW Argentina</v>
          </cell>
        </row>
        <row r="1817">
          <cell r="B1817" t="str">
            <v>10.133.138.68</v>
          </cell>
          <cell r="C1817" t="str">
            <v>So Ram</v>
          </cell>
          <cell r="D1817" t="str">
            <v>PH_WINDOWS_BRONZE_AR</v>
          </cell>
          <cell r="E1817">
            <v>3</v>
          </cell>
          <cell r="F1817" t="str">
            <v>Wintel Support VW Argentina</v>
          </cell>
        </row>
        <row r="1818">
          <cell r="B1818" t="str">
            <v>10.133.138.68</v>
          </cell>
          <cell r="C1818" t="str">
            <v>So Uptime</v>
          </cell>
          <cell r="D1818" t="str">
            <v>PH_WINDOWS_BRONZE_AR</v>
          </cell>
          <cell r="E1818">
            <v>3</v>
          </cell>
          <cell r="F1818" t="str">
            <v>Wintel Support VW Argentina</v>
          </cell>
        </row>
        <row r="1819">
          <cell r="B1819" t="str">
            <v>10.133.138.68</v>
          </cell>
          <cell r="C1819" t="str">
            <v>So Disk C</v>
          </cell>
          <cell r="D1819" t="str">
            <v>PH_WINDOWS_BRONZE_AR</v>
          </cell>
          <cell r="E1819">
            <v>3</v>
          </cell>
          <cell r="F1819" t="str">
            <v>Wintel Support VW Argentina</v>
          </cell>
        </row>
        <row r="1820">
          <cell r="B1820" t="str">
            <v>10.133.138.68</v>
          </cell>
          <cell r="C1820" t="str">
            <v>So Disk D</v>
          </cell>
          <cell r="D1820" t="str">
            <v>PH_WINDOWS_BRONZE_AR</v>
          </cell>
          <cell r="E1820">
            <v>3</v>
          </cell>
          <cell r="F1820" t="str">
            <v>Wintel Support VW Argentina</v>
          </cell>
        </row>
        <row r="1821">
          <cell r="B1821" t="str">
            <v>10.133.138.65</v>
          </cell>
          <cell r="C1821" t="str">
            <v>So Disk E</v>
          </cell>
          <cell r="D1821" t="str">
            <v>PH_WINDOWS_BRONZE_AR</v>
          </cell>
          <cell r="E1821">
            <v>3</v>
          </cell>
          <cell r="F1821" t="str">
            <v>Data Base Administration Support VW Argentina</v>
          </cell>
        </row>
        <row r="1822">
          <cell r="B1822" t="str">
            <v>10.133.138.65</v>
          </cell>
          <cell r="C1822" t="str">
            <v>SO Antivirus Services</v>
          </cell>
          <cell r="D1822" t="str">
            <v>PH_WINDOWS_BRONZE_AR</v>
          </cell>
          <cell r="E1822">
            <v>3</v>
          </cell>
          <cell r="F1822" t="str">
            <v>Wintel Support VW Argentina</v>
          </cell>
        </row>
        <row r="1823">
          <cell r="B1823" t="str">
            <v>10.133.138.65</v>
          </cell>
          <cell r="C1823" t="str">
            <v>So CPU</v>
          </cell>
          <cell r="D1823" t="str">
            <v>PH_WINDOWS_BRONZE_AR</v>
          </cell>
          <cell r="E1823">
            <v>3</v>
          </cell>
          <cell r="F1823" t="str">
            <v>Wintel Support VW Argentina</v>
          </cell>
        </row>
        <row r="1824">
          <cell r="B1824" t="str">
            <v>10.133.138.65</v>
          </cell>
          <cell r="C1824" t="str">
            <v>So Ping</v>
          </cell>
          <cell r="D1824" t="str">
            <v>PH_WINDOWS_BRONZE_AR</v>
          </cell>
          <cell r="E1824">
            <v>3</v>
          </cell>
          <cell r="F1824" t="str">
            <v>Wintel Support VW Argentina</v>
          </cell>
        </row>
        <row r="1825">
          <cell r="B1825" t="str">
            <v>10.133.138.65</v>
          </cell>
          <cell r="C1825" t="str">
            <v>So Ram</v>
          </cell>
          <cell r="D1825" t="str">
            <v>PH_WINDOWS_BRONZE_AR</v>
          </cell>
          <cell r="E1825">
            <v>3</v>
          </cell>
          <cell r="F1825" t="str">
            <v>Wintel Support VW Argentina</v>
          </cell>
        </row>
        <row r="1826">
          <cell r="B1826" t="str">
            <v>10.133.138.65</v>
          </cell>
          <cell r="C1826" t="str">
            <v>So Uptime</v>
          </cell>
          <cell r="D1826" t="str">
            <v>PH_WINDOWS_BRONZE_AR</v>
          </cell>
          <cell r="E1826">
            <v>3</v>
          </cell>
          <cell r="F1826" t="str">
            <v>Wintel Support VW Argentina</v>
          </cell>
        </row>
        <row r="1827">
          <cell r="B1827" t="str">
            <v>10.133.138.65</v>
          </cell>
          <cell r="C1827" t="str">
            <v>So Disk C</v>
          </cell>
          <cell r="D1827" t="str">
            <v>PH_WINDOWS_BRONZE_AR</v>
          </cell>
          <cell r="E1827">
            <v>3</v>
          </cell>
          <cell r="F1827" t="str">
            <v>Wintel Support VW Argentina</v>
          </cell>
        </row>
        <row r="1828">
          <cell r="B1828" t="str">
            <v>10.133.138.65</v>
          </cell>
          <cell r="C1828" t="str">
            <v>So Disk D</v>
          </cell>
          <cell r="D1828" t="str">
            <v>PH_WINDOWS_BRONZE_AR</v>
          </cell>
          <cell r="E1828">
            <v>3</v>
          </cell>
          <cell r="F1828" t="str">
            <v>Wintel Support VW Argentina</v>
          </cell>
        </row>
        <row r="1829">
          <cell r="B1829" t="str">
            <v>10.133.138.75</v>
          </cell>
          <cell r="C1829" t="str">
            <v xml:space="preserve">MIDDLEWARE Port [:80]	</v>
          </cell>
          <cell r="D1829" t="str">
            <v>PH_WINDOWS_PLATINUM_AR</v>
          </cell>
          <cell r="E1829">
            <v>2</v>
          </cell>
          <cell r="F1829" t="str">
            <v>Middleware Support VW Argentina</v>
          </cell>
        </row>
        <row r="1830">
          <cell r="B1830" t="str">
            <v>10.133.138.75</v>
          </cell>
          <cell r="C1830" t="str">
            <v>SO Antivirus Services</v>
          </cell>
          <cell r="D1830" t="str">
            <v>PH_WINDOWS_PLATINUM_AR</v>
          </cell>
          <cell r="E1830">
            <v>2</v>
          </cell>
          <cell r="F1830" t="str">
            <v>Wintel Support VW Argentina</v>
          </cell>
        </row>
        <row r="1831">
          <cell r="B1831" t="str">
            <v>10.133.138.75</v>
          </cell>
          <cell r="C1831" t="str">
            <v>SO CPU</v>
          </cell>
          <cell r="D1831" t="str">
            <v>PH_WINDOWS_PLATINUM_AR</v>
          </cell>
          <cell r="E1831">
            <v>2</v>
          </cell>
          <cell r="F1831" t="str">
            <v>Wintel Support VW Argentina</v>
          </cell>
        </row>
        <row r="1832">
          <cell r="B1832" t="str">
            <v>10.133.138.75</v>
          </cell>
          <cell r="C1832" t="str">
            <v>SO Ping</v>
          </cell>
          <cell r="D1832" t="str">
            <v>PH_WINDOWS_PLATINUM_AR</v>
          </cell>
          <cell r="E1832">
            <v>2</v>
          </cell>
          <cell r="F1832" t="str">
            <v>Wintel Support VW Argentina</v>
          </cell>
        </row>
        <row r="1833">
          <cell r="B1833" t="str">
            <v>10.133.138.75</v>
          </cell>
          <cell r="C1833" t="str">
            <v>SO Ram</v>
          </cell>
          <cell r="D1833" t="str">
            <v>PH_WINDOWS_PLATINUM_AR</v>
          </cell>
          <cell r="E1833">
            <v>2</v>
          </cell>
          <cell r="F1833" t="str">
            <v>Wintel Support VW Argentina</v>
          </cell>
        </row>
        <row r="1834">
          <cell r="B1834" t="str">
            <v>10.133.138.75</v>
          </cell>
          <cell r="C1834" t="str">
            <v>SO Uptime</v>
          </cell>
          <cell r="D1834" t="str">
            <v>PH_WINDOWS_PLATINUM_AR</v>
          </cell>
          <cell r="E1834">
            <v>2</v>
          </cell>
          <cell r="F1834" t="str">
            <v>Wintel Support VW Argentina</v>
          </cell>
        </row>
        <row r="1835">
          <cell r="B1835" t="str">
            <v>10.133.138.75</v>
          </cell>
          <cell r="C1835" t="str">
            <v>SO Disk C</v>
          </cell>
          <cell r="D1835" t="str">
            <v>PH_WINDOWS_PLATINUM_AR</v>
          </cell>
          <cell r="E1835">
            <v>2</v>
          </cell>
          <cell r="F1835" t="str">
            <v>Wintel Support VW Argentina</v>
          </cell>
        </row>
        <row r="1836">
          <cell r="B1836" t="str">
            <v>10.133.138.75</v>
          </cell>
          <cell r="C1836" t="str">
            <v>SO Disk D</v>
          </cell>
          <cell r="D1836" t="str">
            <v>PH_WINDOWS_PLATINUM_AR</v>
          </cell>
          <cell r="E1836">
            <v>2</v>
          </cell>
          <cell r="F1836" t="str">
            <v>Wintel Support VW Argentina</v>
          </cell>
        </row>
        <row r="1837">
          <cell r="B1837" t="str">
            <v>10.133.138.75</v>
          </cell>
          <cell r="C1837" t="str">
            <v>MIDDLEWARE Port [:80]</v>
          </cell>
          <cell r="D1837" t="str">
            <v>PH_WINDOWS_PLATINUM_AR</v>
          </cell>
          <cell r="E1837">
            <v>2</v>
          </cell>
          <cell r="F1837"/>
        </row>
        <row r="1838">
          <cell r="B1838"/>
          <cell r="C1838" t="str">
            <v>MIDDLEWARE Port [:80]</v>
          </cell>
          <cell r="D1838" t="str">
            <v>PH_WINDOWS_PLATINUM_AR</v>
          </cell>
          <cell r="E1838">
            <v>2</v>
          </cell>
          <cell r="F1838"/>
        </row>
        <row r="1839">
          <cell r="B1839" t="str">
            <v>10.133.30.110</v>
          </cell>
          <cell r="C1839" t="str">
            <v>So Antivirus Services</v>
          </cell>
          <cell r="D1839" t="str">
            <v>PH_WINDOWS_PLATINUM_AR</v>
          </cell>
          <cell r="E1839">
            <v>3</v>
          </cell>
          <cell r="F1839" t="str">
            <v>Wintel Support VW Argentina</v>
          </cell>
        </row>
        <row r="1840">
          <cell r="B1840" t="str">
            <v>10.133.30.110</v>
          </cell>
          <cell r="C1840" t="str">
            <v>So CPU</v>
          </cell>
          <cell r="D1840" t="str">
            <v>PH_WINDOWS_PLATINUM_AR</v>
          </cell>
          <cell r="E1840">
            <v>1</v>
          </cell>
          <cell r="F1840" t="str">
            <v>Wintel Support VW Argentina</v>
          </cell>
        </row>
        <row r="1841">
          <cell r="B1841" t="str">
            <v>10.133.30.110</v>
          </cell>
          <cell r="C1841" t="str">
            <v>So Disk C: - S.O.</v>
          </cell>
          <cell r="D1841" t="str">
            <v>PH_WINDOWS_PLATINUM_AR</v>
          </cell>
          <cell r="E1841">
            <v>1</v>
          </cell>
          <cell r="F1841" t="str">
            <v>Wintel Support VW Argentina</v>
          </cell>
        </row>
        <row r="1842">
          <cell r="B1842" t="str">
            <v>10.133.30.110</v>
          </cell>
          <cell r="C1842" t="str">
            <v>Ping</v>
          </cell>
          <cell r="D1842" t="str">
            <v>PH_WINDOWS_PLATINUM_AR</v>
          </cell>
          <cell r="E1842">
            <v>1</v>
          </cell>
          <cell r="F1842" t="str">
            <v>Wintel Support VW Argentina</v>
          </cell>
        </row>
        <row r="1843">
          <cell r="B1843" t="str">
            <v>10.133.30.110</v>
          </cell>
          <cell r="C1843" t="str">
            <v>So Print Services</v>
          </cell>
          <cell r="D1843" t="str">
            <v>PH_WINDOWS_PLATINUM_AR</v>
          </cell>
          <cell r="E1843">
            <v>1</v>
          </cell>
          <cell r="F1843" t="str">
            <v>Wintel Support VW Argentina</v>
          </cell>
        </row>
        <row r="1844">
          <cell r="B1844" t="str">
            <v>10.133.30.110</v>
          </cell>
          <cell r="C1844" t="str">
            <v>So RAM</v>
          </cell>
          <cell r="D1844" t="str">
            <v>PH_WINDOWS_PLATINUM_AR</v>
          </cell>
          <cell r="E1844">
            <v>2</v>
          </cell>
          <cell r="F1844" t="str">
            <v>Wintel Support VW Argentina</v>
          </cell>
        </row>
        <row r="1845">
          <cell r="B1845" t="str">
            <v>10.133.30.110</v>
          </cell>
          <cell r="C1845" t="str">
            <v>So Uptime</v>
          </cell>
          <cell r="D1845" t="str">
            <v>PH_WINDOWS_BRONZE_AR</v>
          </cell>
          <cell r="E1845">
            <v>2</v>
          </cell>
          <cell r="F1845" t="str">
            <v>Wintel Support VW Argentina</v>
          </cell>
        </row>
        <row r="1846">
          <cell r="B1846" t="str">
            <v>10.133.138.37</v>
          </cell>
          <cell r="C1846" t="str">
            <v>Check_port 80</v>
          </cell>
          <cell r="D1846" t="str">
            <v>PH_WINDOWS_PLATINUM_AR</v>
          </cell>
          <cell r="E1846">
            <v>3</v>
          </cell>
          <cell r="F1846" t="str">
            <v>Middleware Support VW Argentina</v>
          </cell>
        </row>
        <row r="1847">
          <cell r="B1847" t="str">
            <v>10.133.138.37</v>
          </cell>
          <cell r="C1847" t="str">
            <v>SO C</v>
          </cell>
          <cell r="D1847" t="str">
            <v>PH_WINDOWS_PLATINUM_AR</v>
          </cell>
          <cell r="E1847">
            <v>1</v>
          </cell>
          <cell r="F1847" t="str">
            <v>Wintel Support VW Argentina</v>
          </cell>
        </row>
        <row r="1848">
          <cell r="B1848" t="str">
            <v>10.133.138.37</v>
          </cell>
          <cell r="C1848" t="str">
            <v>SO E</v>
          </cell>
          <cell r="D1848" t="str">
            <v>PH_WINDOWS_PLATINUM_AR</v>
          </cell>
          <cell r="E1848">
            <v>1</v>
          </cell>
          <cell r="F1848" t="str">
            <v>Wintel Support VW Argentina</v>
          </cell>
        </row>
        <row r="1849">
          <cell r="B1849" t="str">
            <v>10.133.138.37</v>
          </cell>
          <cell r="C1849" t="str">
            <v>SO AV</v>
          </cell>
          <cell r="D1849" t="str">
            <v>PH_WINDOWS_PLATINUM_AR</v>
          </cell>
          <cell r="E1849">
            <v>1</v>
          </cell>
          <cell r="F1849" t="str">
            <v>Wintel Support VW Argentina</v>
          </cell>
        </row>
        <row r="1850">
          <cell r="B1850" t="str">
            <v>10.133.138.37</v>
          </cell>
          <cell r="C1850" t="str">
            <v>SO Ping</v>
          </cell>
          <cell r="D1850" t="str">
            <v>PH_WINDOWS_PLATINUM_AR</v>
          </cell>
          <cell r="E1850">
            <v>1</v>
          </cell>
          <cell r="F1850" t="str">
            <v>Wintel Support VW Argentina</v>
          </cell>
        </row>
        <row r="1851">
          <cell r="B1851" t="str">
            <v>10.133.138.37</v>
          </cell>
          <cell r="C1851" t="str">
            <v>SO RAM</v>
          </cell>
          <cell r="D1851" t="str">
            <v>PH_WINDOWS_PLATINUM_AR</v>
          </cell>
          <cell r="E1851">
            <v>1</v>
          </cell>
          <cell r="F1851" t="str">
            <v>Wintel Support VW Argentina</v>
          </cell>
        </row>
        <row r="1852">
          <cell r="B1852" t="str">
            <v>10.133.138.37</v>
          </cell>
          <cell r="C1852" t="str">
            <v>SO CPU</v>
          </cell>
          <cell r="D1852" t="str">
            <v>PH_WINDOWS_PLATINUM_AR</v>
          </cell>
          <cell r="E1852">
            <v>1</v>
          </cell>
          <cell r="F1852" t="str">
            <v>Wintel Support VW Argentina</v>
          </cell>
        </row>
        <row r="1853">
          <cell r="B1853" t="str">
            <v>10.133.138.37</v>
          </cell>
          <cell r="C1853" t="str">
            <v>So Uptime</v>
          </cell>
          <cell r="D1853" t="str">
            <v>PH_WINDOWS_BRONZE_AR</v>
          </cell>
          <cell r="E1853">
            <v>2</v>
          </cell>
          <cell r="F1853" t="str">
            <v>Wintel Support VW Argentina</v>
          </cell>
        </row>
        <row r="1854">
          <cell r="B1854" t="str">
            <v>10.133.138.37</v>
          </cell>
          <cell r="C1854" t="str">
            <v>So Antivirus Services</v>
          </cell>
          <cell r="D1854" t="str">
            <v>PH_WINDOWS_PLATINUM_AR</v>
          </cell>
          <cell r="E1854">
            <v>3</v>
          </cell>
          <cell r="F1854" t="str">
            <v>Wintel Support VW Argentina</v>
          </cell>
        </row>
        <row r="1855">
          <cell r="B1855" t="str">
            <v>10.133.138.38</v>
          </cell>
          <cell r="C1855" t="str">
            <v>DISCO D (D)</v>
          </cell>
          <cell r="D1855" t="str">
            <v>PH_WINDOWS_PLATINUM_AR</v>
          </cell>
          <cell r="E1855">
            <v>2</v>
          </cell>
          <cell r="F1855" t="str">
            <v>Data Base Administration Support VW Argentina</v>
          </cell>
        </row>
        <row r="1856">
          <cell r="B1856" t="str">
            <v>10.133.138.38</v>
          </cell>
          <cell r="C1856" t="str">
            <v>DISCO E</v>
          </cell>
          <cell r="D1856" t="str">
            <v>PH_WINDOWS_PLATINUM_AR</v>
          </cell>
          <cell r="E1856">
            <v>2</v>
          </cell>
          <cell r="F1856" t="str">
            <v>Data Base Administration Support VW Argentina</v>
          </cell>
        </row>
        <row r="1857">
          <cell r="B1857" t="str">
            <v>10.133.138.38</v>
          </cell>
          <cell r="C1857" t="str">
            <v>DISCO F</v>
          </cell>
          <cell r="D1857" t="str">
            <v>PH_WINDOWS_PLATINUM_AR</v>
          </cell>
          <cell r="E1857">
            <v>2</v>
          </cell>
          <cell r="F1857" t="str">
            <v>Data Base Administration Support VW Argentina</v>
          </cell>
        </row>
        <row r="1858">
          <cell r="B1858" t="str">
            <v>10.133.138.38</v>
          </cell>
          <cell r="C1858" t="str">
            <v>DISCO Eackup)</v>
          </cell>
          <cell r="D1858" t="str">
            <v>PH_WINDOWS_PLATINUM_AR</v>
          </cell>
          <cell r="E1858">
            <v>2</v>
          </cell>
          <cell r="F1858" t="str">
            <v>Data Base Administration Support VW Argentina</v>
          </cell>
        </row>
        <row r="1859">
          <cell r="B1859" t="str">
            <v>10.133.138.38</v>
          </cell>
          <cell r="C1859" t="str">
            <v>SQL Server (MSSQLSERVER)</v>
          </cell>
          <cell r="D1859" t="str">
            <v>PH_WINDOWS_PLATINUM_AR</v>
          </cell>
          <cell r="E1859">
            <v>3</v>
          </cell>
          <cell r="F1859" t="str">
            <v>Data Base Administration Support VW Argentina</v>
          </cell>
        </row>
        <row r="1860">
          <cell r="B1860" t="str">
            <v>10.133.138.38</v>
          </cell>
          <cell r="C1860" t="str">
            <v>CPU</v>
          </cell>
          <cell r="D1860" t="str">
            <v>PH_WINDOWS_PLATINUM_AR</v>
          </cell>
          <cell r="E1860">
            <v>1</v>
          </cell>
          <cell r="F1860" t="str">
            <v>Wintel Support VW Argentina</v>
          </cell>
        </row>
        <row r="1861">
          <cell r="B1861" t="str">
            <v>10.133.138.38</v>
          </cell>
          <cell r="C1861" t="str">
            <v>PING</v>
          </cell>
          <cell r="D1861" t="str">
            <v>PH_WINDOWS_PLATINUM_AR</v>
          </cell>
          <cell r="E1861">
            <v>1</v>
          </cell>
          <cell r="F1861" t="str">
            <v>Wintel Support VW Argentina</v>
          </cell>
        </row>
        <row r="1862">
          <cell r="B1862" t="str">
            <v>10.133.138.38</v>
          </cell>
          <cell r="C1862" t="str">
            <v>DISCO C</v>
          </cell>
          <cell r="D1862" t="str">
            <v>PH_WINDOWS_PLATINUM_AR</v>
          </cell>
          <cell r="E1862">
            <v>1</v>
          </cell>
          <cell r="F1862" t="str">
            <v>Wintel Support VW Argentina</v>
          </cell>
        </row>
        <row r="1863">
          <cell r="B1863" t="str">
            <v>10.133.138.38</v>
          </cell>
          <cell r="C1863" t="str">
            <v>RAM</v>
          </cell>
          <cell r="D1863" t="str">
            <v>PH_WINDOWS_PLATINUM_AR</v>
          </cell>
          <cell r="E1863">
            <v>1</v>
          </cell>
          <cell r="F1863" t="str">
            <v>Wintel Support VW Argentina</v>
          </cell>
        </row>
        <row r="1864">
          <cell r="B1864" t="str">
            <v>10.133.138.38</v>
          </cell>
          <cell r="C1864" t="str">
            <v>So Antivirus Services</v>
          </cell>
          <cell r="D1864" t="str">
            <v>PH_WINDOWS_PLATINUM_AR</v>
          </cell>
          <cell r="E1864">
            <v>3</v>
          </cell>
          <cell r="F1864" t="str">
            <v>Wintel Support VW Argentina</v>
          </cell>
        </row>
        <row r="1865">
          <cell r="B1865" t="str">
            <v>10.133.138.38</v>
          </cell>
          <cell r="C1865" t="str">
            <v>So Uptime</v>
          </cell>
          <cell r="D1865" t="str">
            <v>PH_WINDOWS_BRONZE_AR</v>
          </cell>
          <cell r="E1865">
            <v>2</v>
          </cell>
          <cell r="F1865" t="str">
            <v>Wintel Support VW Argentina</v>
          </cell>
        </row>
        <row r="1866">
          <cell r="B1866" t="str">
            <v>10.133.138.39</v>
          </cell>
          <cell r="C1866" t="str">
            <v>SQL Server (MSSQLSERVER)</v>
          </cell>
          <cell r="D1866" t="str">
            <v>PH_WINDOWS_SILVER_AR</v>
          </cell>
          <cell r="E1866">
            <v>4</v>
          </cell>
          <cell r="F1866" t="str">
            <v>Data Base Administration Support VW Argentina</v>
          </cell>
        </row>
        <row r="1867">
          <cell r="B1867" t="str">
            <v>10.133.138.39</v>
          </cell>
          <cell r="C1867" t="str">
            <v>DBA SQL Server PRODIS2 Agent</v>
          </cell>
          <cell r="D1867" t="str">
            <v>PH_WINDOWS_BRONZE_AR</v>
          </cell>
          <cell r="E1867">
            <v>1</v>
          </cell>
          <cell r="F1867" t="str">
            <v>Data Base Administration Support VW Argentina</v>
          </cell>
        </row>
        <row r="1868">
          <cell r="B1868" t="str">
            <v>10.133.138.39</v>
          </cell>
          <cell r="C1868" t="str">
            <v>DBA SQL Server Share Point Service</v>
          </cell>
          <cell r="D1868" t="str">
            <v>PH_WINDOWS_BRONZE_AR</v>
          </cell>
          <cell r="E1868">
            <v>1</v>
          </cell>
          <cell r="F1868" t="str">
            <v>Data Base Administration Support VW Argentina</v>
          </cell>
        </row>
        <row r="1869">
          <cell r="B1869" t="str">
            <v>10.133.138.39</v>
          </cell>
          <cell r="C1869" t="str">
            <v>PORT 80</v>
          </cell>
          <cell r="D1869" t="str">
            <v>PH_WINDOWS_BRONZE_AR</v>
          </cell>
          <cell r="E1869">
            <v>3</v>
          </cell>
          <cell r="F1869" t="str">
            <v>Middleware Support VW Argentina</v>
          </cell>
        </row>
        <row r="1870">
          <cell r="B1870" t="str">
            <v>10.133.138.39</v>
          </cell>
          <cell r="C1870" t="str">
            <v>SO C</v>
          </cell>
          <cell r="D1870" t="str">
            <v>PH_WINDOWS_BRONZE_AR</v>
          </cell>
          <cell r="E1870">
            <v>3</v>
          </cell>
          <cell r="F1870" t="str">
            <v>Wintel Support VW Argentina</v>
          </cell>
        </row>
        <row r="1871">
          <cell r="B1871" t="str">
            <v>10.133.138.39</v>
          </cell>
          <cell r="C1871" t="str">
            <v>SO D</v>
          </cell>
          <cell r="D1871" t="str">
            <v>PH_WINDOWS_BRONZE_AR</v>
          </cell>
          <cell r="E1871">
            <v>3</v>
          </cell>
          <cell r="F1871" t="str">
            <v>Wintel Support VW Argentina</v>
          </cell>
        </row>
        <row r="1872">
          <cell r="B1872" t="str">
            <v>10.133.138.39</v>
          </cell>
          <cell r="C1872" t="str">
            <v>SO E</v>
          </cell>
          <cell r="D1872" t="str">
            <v>PH_WINDOWS_BRONZE_AR</v>
          </cell>
          <cell r="E1872">
            <v>3</v>
          </cell>
          <cell r="F1872" t="str">
            <v>Wintel Support VW Argentina</v>
          </cell>
        </row>
        <row r="1873">
          <cell r="B1873" t="str">
            <v>10.133.138.39</v>
          </cell>
          <cell r="C1873" t="str">
            <v>SO AV</v>
          </cell>
          <cell r="D1873" t="str">
            <v>PH_WINDOWS_BRONZE_AR</v>
          </cell>
          <cell r="E1873">
            <v>3</v>
          </cell>
          <cell r="F1873" t="str">
            <v>Wintel Support VW Argentina</v>
          </cell>
        </row>
        <row r="1874">
          <cell r="B1874" t="str">
            <v>10.133.138.39</v>
          </cell>
          <cell r="C1874" t="str">
            <v>SO Ping</v>
          </cell>
          <cell r="D1874" t="str">
            <v>PH_WINDOWS_BRONZE_AR</v>
          </cell>
          <cell r="E1874">
            <v>3</v>
          </cell>
          <cell r="F1874" t="str">
            <v>Wintel Support VW Argentina</v>
          </cell>
        </row>
        <row r="1875">
          <cell r="B1875" t="str">
            <v>10.133.138.39</v>
          </cell>
          <cell r="C1875" t="str">
            <v>SO RAM</v>
          </cell>
          <cell r="D1875" t="str">
            <v>PH_WINDOWS_BRONZE_AR</v>
          </cell>
          <cell r="E1875">
            <v>3</v>
          </cell>
          <cell r="F1875" t="str">
            <v>Wintel Support VW Argentina</v>
          </cell>
        </row>
        <row r="1876">
          <cell r="B1876" t="str">
            <v>10.133.138.39</v>
          </cell>
          <cell r="C1876" t="str">
            <v>SO CPU</v>
          </cell>
          <cell r="D1876" t="str">
            <v>PH_WINDOWS_BRONZE_AR</v>
          </cell>
          <cell r="E1876">
            <v>3</v>
          </cell>
          <cell r="F1876" t="str">
            <v>Wintel Support VW Argentina</v>
          </cell>
        </row>
        <row r="1877">
          <cell r="B1877" t="str">
            <v>10.133.138.39</v>
          </cell>
          <cell r="C1877" t="str">
            <v>So Uptime</v>
          </cell>
          <cell r="D1877" t="str">
            <v>PH_WINDOWS_BRONZE_AR</v>
          </cell>
          <cell r="E1877">
            <v>2</v>
          </cell>
          <cell r="F1877" t="str">
            <v>Wintel Support VW Argentina</v>
          </cell>
        </row>
        <row r="1878">
          <cell r="B1878" t="str">
            <v>172.24.8.32</v>
          </cell>
          <cell r="C1878" t="str">
            <v>So Disk D:</v>
          </cell>
          <cell r="D1878" t="str">
            <v>PH_WINDOWS_PLATINUM_AR</v>
          </cell>
          <cell r="E1878">
            <v>2</v>
          </cell>
          <cell r="F1878" t="str">
            <v>OPS Data Base Administration Support Argentina</v>
          </cell>
        </row>
        <row r="1879">
          <cell r="B1879" t="str">
            <v>172.24.8.32</v>
          </cell>
          <cell r="C1879" t="str">
            <v>So Disk G:</v>
          </cell>
          <cell r="D1879" t="str">
            <v>PH_WINDOWS_PLATINUM_AR</v>
          </cell>
          <cell r="E1879">
            <v>2</v>
          </cell>
          <cell r="F1879" t="str">
            <v>OPS Data Base Administration Support Argentina</v>
          </cell>
        </row>
        <row r="1880">
          <cell r="B1880" t="str">
            <v>172.24.8.32</v>
          </cell>
          <cell r="C1880" t="str">
            <v>SQL Server MSSQLSERVICE Service</v>
          </cell>
          <cell r="D1880" t="str">
            <v>PH_WINDOWS_PLATINUM_AR</v>
          </cell>
          <cell r="E1880">
            <v>2</v>
          </cell>
          <cell r="F1880" t="str">
            <v>OPS Data Base Administration Support Argentina</v>
          </cell>
        </row>
        <row r="1881">
          <cell r="B1881" t="str">
            <v>172.24.8.32</v>
          </cell>
          <cell r="C1881" t="str">
            <v>SQL Server MSSQLSERVICE Agent</v>
          </cell>
          <cell r="D1881" t="str">
            <v>PH_WINDOWS_PLATINUM_AR</v>
          </cell>
          <cell r="E1881">
            <v>2</v>
          </cell>
          <cell r="F1881" t="str">
            <v>OPS Data Base Administration Support Argentina</v>
          </cell>
        </row>
        <row r="1882">
          <cell r="B1882" t="str">
            <v>172.24.8.32</v>
          </cell>
          <cell r="C1882" t="str">
            <v>So CPU</v>
          </cell>
          <cell r="D1882" t="str">
            <v>PH_WINDOWS_PLATINUM_AR</v>
          </cell>
          <cell r="E1882">
            <v>2</v>
          </cell>
          <cell r="F1882" t="str">
            <v>Wintel Support VW Argentina</v>
          </cell>
        </row>
        <row r="1883">
          <cell r="B1883" t="str">
            <v>172.24.8.32</v>
          </cell>
          <cell r="C1883" t="str">
            <v>So Ping</v>
          </cell>
          <cell r="D1883" t="str">
            <v>PH_WINDOWS_PLATINUM_AR</v>
          </cell>
          <cell r="E1883">
            <v>2</v>
          </cell>
          <cell r="F1883" t="str">
            <v>Wintel Support VW Argentina</v>
          </cell>
        </row>
        <row r="1884">
          <cell r="B1884" t="str">
            <v>172.24.8.32</v>
          </cell>
          <cell r="C1884" t="str">
            <v>So RAM</v>
          </cell>
          <cell r="D1884" t="str">
            <v>PH_WINDOWS_PLATINUM_AR</v>
          </cell>
          <cell r="E1884">
            <v>2</v>
          </cell>
          <cell r="F1884" t="str">
            <v>Wintel Support VW Argentina</v>
          </cell>
        </row>
        <row r="1885">
          <cell r="B1885" t="str">
            <v>172.24.8.32</v>
          </cell>
          <cell r="C1885" t="str">
            <v>So Uptime</v>
          </cell>
          <cell r="D1885" t="str">
            <v>PH_WINDOWS_PLATINUM_AR</v>
          </cell>
          <cell r="E1885">
            <v>2</v>
          </cell>
          <cell r="F1885" t="str">
            <v>Wintel Support VW Argentina</v>
          </cell>
        </row>
        <row r="1886">
          <cell r="B1886" t="str">
            <v>172.24.8.32</v>
          </cell>
          <cell r="C1886" t="str">
            <v>So Disk C:</v>
          </cell>
          <cell r="D1886" t="str">
            <v>PH_WINDOWS_PLATINUM_AR</v>
          </cell>
          <cell r="E1886">
            <v>2</v>
          </cell>
          <cell r="F1886" t="str">
            <v>Wintel Support VW Argentina</v>
          </cell>
        </row>
        <row r="1887">
          <cell r="B1887" t="str">
            <v>172.24.8.33</v>
          </cell>
          <cell r="C1887" t="str">
            <v>So Disk D:</v>
          </cell>
          <cell r="D1887" t="str">
            <v>PH_WINDOWS_PLATINUM_AR</v>
          </cell>
          <cell r="E1887">
            <v>2</v>
          </cell>
          <cell r="F1887" t="str">
            <v>OPS Data Base Administration Support Argentina</v>
          </cell>
        </row>
        <row r="1888">
          <cell r="B1888" t="str">
            <v>172.24.8.33</v>
          </cell>
          <cell r="C1888" t="str">
            <v>So Disk G:</v>
          </cell>
          <cell r="D1888" t="str">
            <v>PH_WINDOWS_PLATINUM_AR</v>
          </cell>
          <cell r="E1888">
            <v>2</v>
          </cell>
          <cell r="F1888" t="str">
            <v>OPS Data Base Administration Support Argentina</v>
          </cell>
        </row>
        <row r="1889">
          <cell r="B1889" t="str">
            <v>172.24.8.33</v>
          </cell>
          <cell r="C1889" t="str">
            <v>So CPU</v>
          </cell>
          <cell r="D1889" t="str">
            <v>PH_WINDOWS_PLATINUM_AR</v>
          </cell>
          <cell r="E1889">
            <v>2</v>
          </cell>
          <cell r="F1889" t="str">
            <v>Wintel Support VW Argentina</v>
          </cell>
        </row>
        <row r="1890">
          <cell r="B1890" t="str">
            <v>172.24.8.33</v>
          </cell>
          <cell r="C1890" t="str">
            <v>So Ping</v>
          </cell>
          <cell r="D1890" t="str">
            <v>PH_WINDOWS_PLATINUM_AR</v>
          </cell>
          <cell r="E1890">
            <v>2</v>
          </cell>
          <cell r="F1890" t="str">
            <v>Wintel Support VW Argentina</v>
          </cell>
        </row>
        <row r="1891">
          <cell r="B1891" t="str">
            <v>172.24.8.33</v>
          </cell>
          <cell r="C1891" t="str">
            <v>So RAM</v>
          </cell>
          <cell r="D1891" t="str">
            <v>PH_WINDOWS_PLATINUM_AR</v>
          </cell>
          <cell r="E1891">
            <v>2</v>
          </cell>
          <cell r="F1891" t="str">
            <v>Wintel Support VW Argentina</v>
          </cell>
        </row>
        <row r="1892">
          <cell r="B1892" t="str">
            <v>172.24.8.33</v>
          </cell>
          <cell r="C1892" t="str">
            <v>So Uptime</v>
          </cell>
          <cell r="D1892" t="str">
            <v>PH_WINDOWS_PLATINUM_AR</v>
          </cell>
          <cell r="E1892">
            <v>2</v>
          </cell>
          <cell r="F1892" t="str">
            <v>Wintel Support VW Argentina</v>
          </cell>
        </row>
        <row r="1893">
          <cell r="B1893" t="str">
            <v>172.24.8.33</v>
          </cell>
          <cell r="C1893" t="str">
            <v>So Disk C:</v>
          </cell>
          <cell r="D1893" t="str">
            <v>PH_WINDOWS_PLATINUM_AR</v>
          </cell>
          <cell r="E1893">
            <v>2</v>
          </cell>
          <cell r="F1893" t="str">
            <v>Wintel Support VW Argentina</v>
          </cell>
        </row>
        <row r="1894">
          <cell r="B1894" t="str">
            <v>10.133.30.150</v>
          </cell>
          <cell r="C1894" t="str">
            <v>So Antivirus Services</v>
          </cell>
          <cell r="D1894" t="str">
            <v>PH_WINDOWS_PLATINUM_AR</v>
          </cell>
          <cell r="E1894">
            <v>3</v>
          </cell>
          <cell r="F1894" t="str">
            <v>Wintel Support VW Argentina</v>
          </cell>
        </row>
        <row r="1895">
          <cell r="B1895" t="str">
            <v>10.133.30.150</v>
          </cell>
          <cell r="C1895" t="str">
            <v>So CPU</v>
          </cell>
          <cell r="D1895" t="str">
            <v>PH_WINDOWS_PLATINUM_AR</v>
          </cell>
          <cell r="E1895">
            <v>3</v>
          </cell>
          <cell r="F1895" t="str">
            <v>Wintel Support VW Argentina</v>
          </cell>
        </row>
        <row r="1896">
          <cell r="B1896" t="str">
            <v>10.133.30.150</v>
          </cell>
          <cell r="C1896" t="str">
            <v>So Disk C:</v>
          </cell>
          <cell r="D1896" t="str">
            <v>PH_WINDOWS_PLATINUM_AR</v>
          </cell>
          <cell r="E1896">
            <v>3</v>
          </cell>
          <cell r="F1896" t="str">
            <v>Wintel Support VW Argentina</v>
          </cell>
        </row>
        <row r="1897">
          <cell r="B1897" t="str">
            <v>10.133.30.150</v>
          </cell>
          <cell r="C1897" t="str">
            <v>So Disk E:</v>
          </cell>
          <cell r="D1897" t="str">
            <v>PH_WINDOWS_PLATINUM_AR</v>
          </cell>
          <cell r="E1897">
            <v>3</v>
          </cell>
          <cell r="F1897" t="str">
            <v>Wintel Support VW Argentina</v>
          </cell>
        </row>
        <row r="1898">
          <cell r="B1898" t="str">
            <v>10.133.30.150</v>
          </cell>
          <cell r="C1898" t="str">
            <v>So Disk F</v>
          </cell>
          <cell r="D1898" t="str">
            <v>PH_WINDOWS_PLATINUM_AR</v>
          </cell>
          <cell r="E1898">
            <v>3</v>
          </cell>
          <cell r="F1898" t="str">
            <v>Wintel Support VW Argentina</v>
          </cell>
        </row>
        <row r="1899">
          <cell r="B1899" t="str">
            <v>10.133.30.150</v>
          </cell>
          <cell r="C1899" t="str">
            <v>Ping</v>
          </cell>
          <cell r="D1899" t="str">
            <v>PH_WINDOWS_PLATINUM_AR</v>
          </cell>
          <cell r="E1899">
            <v>3</v>
          </cell>
          <cell r="F1899" t="str">
            <v>Wintel Support VW Argentina</v>
          </cell>
        </row>
        <row r="1900">
          <cell r="B1900" t="str">
            <v>10.133.30.150</v>
          </cell>
          <cell r="C1900" t="str">
            <v>So RAM</v>
          </cell>
          <cell r="D1900" t="str">
            <v>PH_WINDOWS_PLATINUM_AR</v>
          </cell>
          <cell r="E1900">
            <v>3</v>
          </cell>
          <cell r="F1900" t="str">
            <v>Wintel Support VW Argentina</v>
          </cell>
        </row>
        <row r="1901">
          <cell r="B1901" t="str">
            <v>10.133.30.150</v>
          </cell>
          <cell r="C1901" t="str">
            <v>So Uptime</v>
          </cell>
          <cell r="D1901" t="str">
            <v>PH_WINDOWS_BRONZE_AR</v>
          </cell>
          <cell r="E1901">
            <v>2</v>
          </cell>
          <cell r="F1901" t="str">
            <v>Wintel Support VW Argentina</v>
          </cell>
        </row>
        <row r="1902">
          <cell r="B1902" t="str">
            <v>10.133.138.43</v>
          </cell>
          <cell r="C1902" t="str">
            <v>So Antivirus Services</v>
          </cell>
          <cell r="D1902" t="str">
            <v>PH_WINDOWS_PLATINUM_AR</v>
          </cell>
          <cell r="E1902">
            <v>3</v>
          </cell>
          <cell r="F1902" t="str">
            <v>Wintel Support VW Argentina</v>
          </cell>
        </row>
        <row r="1903">
          <cell r="B1903" t="str">
            <v>10.133.138.43</v>
          </cell>
          <cell r="C1903" t="str">
            <v>So CPU</v>
          </cell>
          <cell r="D1903" t="str">
            <v>PH_WINDOWS_PLATINUM_AR</v>
          </cell>
          <cell r="E1903">
            <v>1</v>
          </cell>
          <cell r="F1903" t="str">
            <v>Wintel Support VW Argentina</v>
          </cell>
        </row>
        <row r="1904">
          <cell r="B1904" t="str">
            <v>10.133.138.43</v>
          </cell>
          <cell r="C1904" t="str">
            <v>So Disk C: - SO</v>
          </cell>
          <cell r="D1904" t="str">
            <v>PH_WINDOWS_PLATINUM_AR</v>
          </cell>
          <cell r="E1904">
            <v>1</v>
          </cell>
          <cell r="F1904" t="str">
            <v>Wintel Support VW Argentina</v>
          </cell>
        </row>
        <row r="1905">
          <cell r="B1905" t="str">
            <v>10.133.138.43</v>
          </cell>
          <cell r="C1905" t="str">
            <v>So Disk D: - Midd_Home</v>
          </cell>
          <cell r="D1905" t="str">
            <v>PH_WINDOWS_PLATINUM_AR</v>
          </cell>
          <cell r="E1905">
            <v>1</v>
          </cell>
          <cell r="F1905" t="str">
            <v>Wintel Support VW Argentina</v>
          </cell>
        </row>
        <row r="1906">
          <cell r="B1906" t="str">
            <v>10.133.138.43</v>
          </cell>
          <cell r="C1906" t="str">
            <v>So Disk E: - Midd_App</v>
          </cell>
          <cell r="D1906" t="str">
            <v>PH_WINDOWS_PLATINUM_AR</v>
          </cell>
          <cell r="E1906">
            <v>1</v>
          </cell>
          <cell r="F1906" t="str">
            <v>Wintel Support VW Argentina</v>
          </cell>
        </row>
        <row r="1907">
          <cell r="B1907" t="str">
            <v>10.133.138.43</v>
          </cell>
          <cell r="C1907" t="str">
            <v>Ping</v>
          </cell>
          <cell r="D1907" t="str">
            <v>PH_WINDOWS_PLATINUM_AR</v>
          </cell>
          <cell r="E1907">
            <v>1</v>
          </cell>
          <cell r="F1907" t="str">
            <v>Wintel Support VW Argentina</v>
          </cell>
        </row>
        <row r="1908">
          <cell r="B1908" t="str">
            <v>10.133.138.43</v>
          </cell>
          <cell r="C1908" t="str">
            <v>So RAM</v>
          </cell>
          <cell r="D1908" t="str">
            <v>PH_WINDOWS_PLATINUM_AR</v>
          </cell>
          <cell r="E1908">
            <v>1</v>
          </cell>
          <cell r="F1908" t="str">
            <v>Wintel Support VW Argentina</v>
          </cell>
        </row>
        <row r="1909">
          <cell r="B1909" t="str">
            <v>10.133.138.43</v>
          </cell>
          <cell r="C1909" t="str">
            <v>So Uptime</v>
          </cell>
          <cell r="D1909" t="str">
            <v>PH_WINDOWS_BRONZE_AR</v>
          </cell>
          <cell r="E1909">
            <v>2</v>
          </cell>
          <cell r="F1909" t="str">
            <v>Wintel Support VW Argentina</v>
          </cell>
        </row>
        <row r="1910">
          <cell r="B1910" t="str">
            <v>10.133.138.41</v>
          </cell>
          <cell r="C1910" t="str">
            <v>So Disk E: - Oracle_Home</v>
          </cell>
          <cell r="D1910" t="str">
            <v>PH_WINDOWS_PLATINUM_AR</v>
          </cell>
          <cell r="E1910">
            <v>1</v>
          </cell>
          <cell r="F1910" t="str">
            <v>Data Base Administration Support VW Argentina</v>
          </cell>
        </row>
        <row r="1911">
          <cell r="B1911" t="str">
            <v>10.133.138.41</v>
          </cell>
          <cell r="C1911" t="str">
            <v>So Disk F - Oracle_Data</v>
          </cell>
          <cell r="D1911" t="str">
            <v>PH_WINDOWS_PLATINUM_AR</v>
          </cell>
          <cell r="E1911">
            <v>1</v>
          </cell>
          <cell r="F1911" t="str">
            <v>Data Base Administration Support VW Argentina</v>
          </cell>
        </row>
        <row r="1912">
          <cell r="B1912" t="str">
            <v>10.133.138.41</v>
          </cell>
          <cell r="C1912" t="str">
            <v>Ora TRXPP2012 Invalid Objects</v>
          </cell>
          <cell r="D1912" t="str">
            <v>PH_WINDOWS_PLATINUM_AR</v>
          </cell>
          <cell r="E1912">
            <v>4</v>
          </cell>
          <cell r="F1912" t="str">
            <v>Data Base Administration Support VW Argentina</v>
          </cell>
        </row>
        <row r="1913">
          <cell r="B1913" t="str">
            <v>10.133.138.41</v>
          </cell>
          <cell r="C1913" t="str">
            <v>Ora TRXPP2012 Jobs</v>
          </cell>
          <cell r="D1913" t="str">
            <v>PH_WINDOWS_PLATINUM_AR</v>
          </cell>
          <cell r="E1913">
            <v>4</v>
          </cell>
          <cell r="F1913" t="str">
            <v>Data Base Administration Support VW Argentina</v>
          </cell>
        </row>
        <row r="1914">
          <cell r="B1914" t="str">
            <v>10.133.138.41</v>
          </cell>
          <cell r="C1914" t="str">
            <v>Ora TRXPP2012 Login</v>
          </cell>
          <cell r="D1914" t="str">
            <v>PH_WINDOWS_PLATINUM_AR</v>
          </cell>
          <cell r="E1914">
            <v>4</v>
          </cell>
          <cell r="F1914" t="str">
            <v>Data Base Administration Support VW Argentina</v>
          </cell>
        </row>
        <row r="1915">
          <cell r="B1915" t="str">
            <v>10.133.138.41</v>
          </cell>
          <cell r="C1915" t="str">
            <v>Ora TRXPP2012 Max Extents</v>
          </cell>
          <cell r="D1915" t="str">
            <v>PH_WINDOWS_PLATINUM_AR</v>
          </cell>
          <cell r="E1915">
            <v>4</v>
          </cell>
          <cell r="F1915" t="str">
            <v>Data Base Administration Support VW Argentina</v>
          </cell>
        </row>
        <row r="1916">
          <cell r="B1916" t="str">
            <v>10.133.138.41</v>
          </cell>
          <cell r="C1916" t="str">
            <v>Ora TRXPP2012 Tablespaces</v>
          </cell>
          <cell r="D1916" t="str">
            <v>PH_WINDOWS_PLATINUM_AR</v>
          </cell>
          <cell r="E1916">
            <v>4</v>
          </cell>
          <cell r="F1916" t="str">
            <v>Data Base Administration Support VW Argentina</v>
          </cell>
        </row>
        <row r="1917">
          <cell r="B1917" t="str">
            <v>10.133.138.41</v>
          </cell>
          <cell r="C1917" t="str">
            <v>Ora  vwarcosvtrxpd Services</v>
          </cell>
          <cell r="D1917" t="str">
            <v>PH_WINDOWS_PLATINUM_AR</v>
          </cell>
          <cell r="E1917">
            <v>4</v>
          </cell>
          <cell r="F1917" t="str">
            <v>Data Base Administration Support VW Argentina</v>
          </cell>
        </row>
        <row r="1918">
          <cell r="B1918" t="str">
            <v>10.133.138.41</v>
          </cell>
          <cell r="C1918" t="str">
            <v>Rman</v>
          </cell>
          <cell r="D1918" t="str">
            <v>PH_WINDOWS_PLATINUM_AR</v>
          </cell>
          <cell r="E1918">
            <v>4</v>
          </cell>
          <cell r="F1918" t="str">
            <v>Data Base Administration Support VW Argentina</v>
          </cell>
        </row>
        <row r="1919">
          <cell r="B1919" t="str">
            <v>10.133.138.41</v>
          </cell>
          <cell r="C1919" t="str">
            <v>Ora TRXPP2012 Users</v>
          </cell>
          <cell r="D1919" t="str">
            <v>PH_WINDOWS_BRONZE_AR</v>
          </cell>
          <cell r="E1919">
            <v>4</v>
          </cell>
          <cell r="F1919" t="str">
            <v>Data Base Administration Support VW Argentina</v>
          </cell>
        </row>
        <row r="1920">
          <cell r="B1920" t="str">
            <v>10.133.138.41</v>
          </cell>
          <cell r="C1920" t="str">
            <v>So Antivirus Services</v>
          </cell>
          <cell r="D1920" t="str">
            <v>PH_WINDOWS_PLATINUM_AR</v>
          </cell>
          <cell r="E1920">
            <v>3</v>
          </cell>
          <cell r="F1920" t="str">
            <v>Wintel Support VW Argentina</v>
          </cell>
        </row>
        <row r="1921">
          <cell r="B1921" t="str">
            <v>10.133.138.41</v>
          </cell>
          <cell r="C1921" t="str">
            <v>So CPU</v>
          </cell>
          <cell r="D1921" t="str">
            <v>PH_WINDOWS_PLATINUM_AR</v>
          </cell>
          <cell r="E1921">
            <v>1</v>
          </cell>
          <cell r="F1921" t="str">
            <v>Wintel Support VW Argentina</v>
          </cell>
        </row>
        <row r="1922">
          <cell r="B1922" t="str">
            <v>10.133.138.41</v>
          </cell>
          <cell r="C1922" t="str">
            <v>So Disk C: - SO</v>
          </cell>
          <cell r="D1922" t="str">
            <v>PH_WINDOWS_PLATINUM_AR</v>
          </cell>
          <cell r="E1922">
            <v>1</v>
          </cell>
          <cell r="F1922" t="str">
            <v>Wintel Support VW Argentina</v>
          </cell>
        </row>
        <row r="1923">
          <cell r="B1923" t="str">
            <v>10.133.138.41</v>
          </cell>
          <cell r="C1923" t="str">
            <v>Ping</v>
          </cell>
          <cell r="D1923" t="str">
            <v>PH_WINDOWS_PLATINUM_AR</v>
          </cell>
          <cell r="E1923">
            <v>1</v>
          </cell>
          <cell r="F1923" t="str">
            <v>Wintel Support VW Argentina</v>
          </cell>
        </row>
        <row r="1924">
          <cell r="B1924" t="str">
            <v>10.133.138.41</v>
          </cell>
          <cell r="C1924" t="str">
            <v>So RAM</v>
          </cell>
          <cell r="D1924" t="str">
            <v>PH_WINDOWS_PLATINUM_AR</v>
          </cell>
          <cell r="E1924">
            <v>1</v>
          </cell>
          <cell r="F1924" t="str">
            <v>Wintel Support VW Argentina</v>
          </cell>
        </row>
        <row r="1925">
          <cell r="B1925" t="str">
            <v>10.133.138.41</v>
          </cell>
          <cell r="C1925" t="str">
            <v>So Uptime</v>
          </cell>
          <cell r="D1925" t="str">
            <v>PH_WINDOWS_BRONZE_AR</v>
          </cell>
          <cell r="E1925">
            <v>2</v>
          </cell>
          <cell r="F1925" t="str">
            <v>Wintel Support VW Argentina</v>
          </cell>
        </row>
        <row r="1926">
          <cell r="B1926" t="str">
            <v>10.133.138.44</v>
          </cell>
          <cell r="C1926" t="str">
            <v>So Antivirus Services</v>
          </cell>
          <cell r="D1926" t="str">
            <v>PH_WINDOWS_BRONZE_AR</v>
          </cell>
          <cell r="E1926">
            <v>3</v>
          </cell>
          <cell r="F1926" t="str">
            <v>Wintel Support VW Argentina</v>
          </cell>
        </row>
        <row r="1927">
          <cell r="B1927" t="str">
            <v>10.133.138.44</v>
          </cell>
          <cell r="C1927" t="str">
            <v>So CPU</v>
          </cell>
          <cell r="D1927" t="str">
            <v>PH_WINDOWS_BRONZE_AR</v>
          </cell>
          <cell r="E1927">
            <v>3</v>
          </cell>
          <cell r="F1927" t="str">
            <v>Wintel Support VW Argentina</v>
          </cell>
        </row>
        <row r="1928">
          <cell r="B1928" t="str">
            <v>10.133.138.44</v>
          </cell>
          <cell r="C1928" t="str">
            <v>So Disk C: - SO</v>
          </cell>
          <cell r="D1928" t="str">
            <v>PH_WINDOWS_BRONZE_AR</v>
          </cell>
          <cell r="E1928">
            <v>3</v>
          </cell>
          <cell r="F1928" t="str">
            <v>Wintel Support VW Argentina</v>
          </cell>
        </row>
        <row r="1929">
          <cell r="B1929" t="str">
            <v>10.133.138.44</v>
          </cell>
          <cell r="C1929" t="str">
            <v>So Disk D: - Midd_Home</v>
          </cell>
          <cell r="D1929" t="str">
            <v>PH_WINDOWS_BRONZE_AR</v>
          </cell>
          <cell r="E1929">
            <v>3</v>
          </cell>
          <cell r="F1929" t="str">
            <v>Wintel Support VW Argentina</v>
          </cell>
        </row>
        <row r="1930">
          <cell r="B1930" t="str">
            <v>10.133.138.44</v>
          </cell>
          <cell r="C1930" t="str">
            <v>So Disk E: - Midd_App</v>
          </cell>
          <cell r="D1930" t="str">
            <v>PH_WINDOWS_BRONZE_AR</v>
          </cell>
          <cell r="E1930">
            <v>3</v>
          </cell>
          <cell r="F1930" t="str">
            <v>Wintel Support VW Argentina</v>
          </cell>
        </row>
        <row r="1931">
          <cell r="B1931" t="str">
            <v>10.133.138.44</v>
          </cell>
          <cell r="C1931" t="str">
            <v>Ping</v>
          </cell>
          <cell r="D1931" t="str">
            <v>PH_WINDOWS_BRONZE_AR</v>
          </cell>
          <cell r="E1931">
            <v>3</v>
          </cell>
          <cell r="F1931" t="str">
            <v>Wintel Support VW Argentina</v>
          </cell>
        </row>
        <row r="1932">
          <cell r="B1932" t="str">
            <v>10.133.138.44</v>
          </cell>
          <cell r="C1932" t="str">
            <v>So RAM</v>
          </cell>
          <cell r="D1932" t="str">
            <v>PH_WINDOWS_BRONZE_AR</v>
          </cell>
          <cell r="E1932">
            <v>3</v>
          </cell>
          <cell r="F1932" t="str">
            <v>Wintel Support VW Argentina</v>
          </cell>
        </row>
        <row r="1933">
          <cell r="B1933" t="str">
            <v>10.133.138.44</v>
          </cell>
          <cell r="C1933" t="str">
            <v>So Uptime</v>
          </cell>
          <cell r="D1933" t="str">
            <v>PH_WINDOWS_BRONZE_AR</v>
          </cell>
          <cell r="E1933">
            <v>2</v>
          </cell>
          <cell r="F1933" t="str">
            <v>Wintel Support VW Argentina</v>
          </cell>
        </row>
        <row r="1934">
          <cell r="B1934" t="str">
            <v>10.133.138.42</v>
          </cell>
          <cell r="C1934" t="str">
            <v>So Disk E: - Oracle_Home</v>
          </cell>
          <cell r="D1934" t="str">
            <v>PH_WINDOWS_PLATINUM_AR</v>
          </cell>
          <cell r="E1934">
            <v>3</v>
          </cell>
          <cell r="F1934" t="str">
            <v>Data Base Administration Support VW Argentina</v>
          </cell>
        </row>
        <row r="1935">
          <cell r="B1935" t="str">
            <v>10.133.138.42</v>
          </cell>
          <cell r="C1935" t="str">
            <v>So Disk F - Oracle_Data</v>
          </cell>
          <cell r="D1935" t="str">
            <v>PH_WINDOWS_PLATINUM_AR</v>
          </cell>
          <cell r="E1935">
            <v>3</v>
          </cell>
          <cell r="F1935" t="str">
            <v>Data Base Administration Support VW Argentina</v>
          </cell>
        </row>
        <row r="1936">
          <cell r="B1936" t="str">
            <v>10.133.138.42</v>
          </cell>
          <cell r="C1936" t="str">
            <v>Ora TRXPQ2012 Invalid Objects</v>
          </cell>
          <cell r="D1936" t="str">
            <v>PH_WINDOWS_SILVER_AR</v>
          </cell>
          <cell r="E1936">
            <v>4</v>
          </cell>
          <cell r="F1936" t="str">
            <v>Data Base Administration Support VW Argentina</v>
          </cell>
        </row>
        <row r="1937">
          <cell r="B1937" t="str">
            <v>10.133.138.42</v>
          </cell>
          <cell r="C1937" t="str">
            <v>Ora TRXPQ2012 Jobs</v>
          </cell>
          <cell r="D1937" t="str">
            <v>PH_WINDOWS_SILVER_AR</v>
          </cell>
          <cell r="E1937">
            <v>4</v>
          </cell>
          <cell r="F1937" t="str">
            <v>Data Base Administration Support VW Argentina</v>
          </cell>
        </row>
        <row r="1938">
          <cell r="B1938" t="str">
            <v>10.133.138.42</v>
          </cell>
          <cell r="C1938" t="str">
            <v>Ora TRXPQ2012 Login</v>
          </cell>
          <cell r="D1938" t="str">
            <v>PH_WINDOWS_SILVER_AR</v>
          </cell>
          <cell r="E1938">
            <v>4</v>
          </cell>
          <cell r="F1938" t="str">
            <v>Data Base Administration Support VW Argentina</v>
          </cell>
        </row>
        <row r="1939">
          <cell r="B1939" t="str">
            <v>10.133.138.42</v>
          </cell>
          <cell r="C1939" t="str">
            <v>Ora TRXPQ2012 Max Extents</v>
          </cell>
          <cell r="D1939" t="str">
            <v>PH_WINDOWS_SILVER_AR</v>
          </cell>
          <cell r="E1939">
            <v>4</v>
          </cell>
          <cell r="F1939" t="str">
            <v>Data Base Administration Support VW Argentina</v>
          </cell>
        </row>
        <row r="1940">
          <cell r="B1940" t="str">
            <v>10.133.138.42</v>
          </cell>
          <cell r="C1940" t="str">
            <v>Ora TRXPQ2012 Tablespaces</v>
          </cell>
          <cell r="D1940" t="str">
            <v>PH_WINDOWS_SILVER_AR</v>
          </cell>
          <cell r="E1940">
            <v>4</v>
          </cell>
          <cell r="F1940" t="str">
            <v>Data Base Administration Support VW Argentina</v>
          </cell>
        </row>
        <row r="1941">
          <cell r="B1941" t="str">
            <v>10.133.138.42</v>
          </cell>
          <cell r="C1941" t="str">
            <v>Ora TRXPQ2012 Users</v>
          </cell>
          <cell r="D1941" t="str">
            <v>PH_WINDOWS_BRONZE_AR</v>
          </cell>
          <cell r="E1941">
            <v>4</v>
          </cell>
          <cell r="F1941" t="str">
            <v>Data Base Administration Support VW Argentina</v>
          </cell>
        </row>
        <row r="1942">
          <cell r="B1942" t="str">
            <v>10.133.138.42</v>
          </cell>
          <cell r="C1942" t="str">
            <v>Ora XEQ2012 Invalid Objects</v>
          </cell>
          <cell r="D1942" t="str">
            <v>PH_WINDOWS_SILVER_AR</v>
          </cell>
          <cell r="E1942">
            <v>4</v>
          </cell>
          <cell r="F1942" t="str">
            <v>Data Base Administration Support VW Argentina</v>
          </cell>
        </row>
        <row r="1943">
          <cell r="B1943" t="str">
            <v>10.133.138.42</v>
          </cell>
          <cell r="C1943" t="str">
            <v>Ora XEQ2012 Jobs</v>
          </cell>
          <cell r="D1943" t="str">
            <v>PH_WINDOWS_SILVER_AR</v>
          </cell>
          <cell r="E1943">
            <v>4</v>
          </cell>
          <cell r="F1943" t="str">
            <v>Data Base Administration Support VW Argentina</v>
          </cell>
        </row>
        <row r="1944">
          <cell r="B1944" t="str">
            <v>10.133.138.42</v>
          </cell>
          <cell r="C1944" t="str">
            <v>Ora XEQ2012 Login</v>
          </cell>
          <cell r="D1944" t="str">
            <v>PH_WINDOWS_SILVER_AR</v>
          </cell>
          <cell r="E1944">
            <v>4</v>
          </cell>
          <cell r="F1944" t="str">
            <v>Data Base Administration Support VW Argentina</v>
          </cell>
        </row>
        <row r="1945">
          <cell r="B1945" t="str">
            <v>10.133.138.42</v>
          </cell>
          <cell r="C1945" t="str">
            <v>Ora XEQ2012 Max Extents</v>
          </cell>
          <cell r="D1945" t="str">
            <v>PH_WINDOWS_SILVER_AR</v>
          </cell>
          <cell r="E1945">
            <v>4</v>
          </cell>
          <cell r="F1945" t="str">
            <v>Data Base Administration Support VW Argentina</v>
          </cell>
        </row>
        <row r="1946">
          <cell r="B1946" t="str">
            <v>10.133.138.42</v>
          </cell>
          <cell r="C1946" t="str">
            <v>Ora XEQ2012 Tablespaces</v>
          </cell>
          <cell r="D1946" t="str">
            <v>PH_WINDOWS_SILVER_AR</v>
          </cell>
          <cell r="E1946">
            <v>4</v>
          </cell>
          <cell r="F1946" t="str">
            <v>Data Base Administration Support VW Argentina</v>
          </cell>
        </row>
        <row r="1947">
          <cell r="B1947" t="str">
            <v>10.133.138.42</v>
          </cell>
          <cell r="C1947" t="str">
            <v>Ora XEQ2012 Users</v>
          </cell>
          <cell r="D1947" t="str">
            <v>PH_WINDOWS_BRONZE_AR</v>
          </cell>
          <cell r="E1947">
            <v>4</v>
          </cell>
          <cell r="F1947" t="str">
            <v>Data Base Administration Support VW Argentina</v>
          </cell>
        </row>
        <row r="1948">
          <cell r="B1948" t="str">
            <v>10.133.138.42</v>
          </cell>
          <cell r="C1948" t="str">
            <v>So Antivirus Services</v>
          </cell>
          <cell r="D1948" t="str">
            <v>PH_WINDOWS_PLATINUM_AR</v>
          </cell>
          <cell r="E1948">
            <v>3</v>
          </cell>
          <cell r="F1948" t="str">
            <v>Wintel Support VW Argentina</v>
          </cell>
        </row>
        <row r="1949">
          <cell r="B1949" t="str">
            <v>10.133.138.42</v>
          </cell>
          <cell r="C1949" t="str">
            <v>So CPU</v>
          </cell>
          <cell r="D1949" t="str">
            <v>PH_WINDOWS_PLATINUM_AR</v>
          </cell>
          <cell r="E1949">
            <v>3</v>
          </cell>
          <cell r="F1949" t="str">
            <v>Wintel Support VW Argentina</v>
          </cell>
        </row>
        <row r="1950">
          <cell r="B1950" t="str">
            <v>10.133.138.42</v>
          </cell>
          <cell r="C1950" t="str">
            <v>So Disk C: - SO</v>
          </cell>
          <cell r="D1950" t="str">
            <v>PH_WINDOWS_PLATINUM_AR</v>
          </cell>
          <cell r="E1950">
            <v>3</v>
          </cell>
          <cell r="F1950" t="str">
            <v>Wintel Support VW Argentina</v>
          </cell>
        </row>
        <row r="1951">
          <cell r="B1951" t="str">
            <v>10.133.138.42</v>
          </cell>
          <cell r="C1951" t="str">
            <v>Ping</v>
          </cell>
          <cell r="D1951" t="str">
            <v>PH_WINDOWS_PLATINUM_AR</v>
          </cell>
          <cell r="E1951">
            <v>3</v>
          </cell>
          <cell r="F1951" t="str">
            <v>Wintel Support VW Argentina</v>
          </cell>
        </row>
        <row r="1952">
          <cell r="B1952" t="str">
            <v>10.133.138.42</v>
          </cell>
          <cell r="C1952" t="str">
            <v>So RAM</v>
          </cell>
          <cell r="D1952" t="str">
            <v>PH_WINDOWS_PLATINUM_AR</v>
          </cell>
          <cell r="E1952">
            <v>3</v>
          </cell>
          <cell r="F1952" t="str">
            <v>Wintel Support VW Argentina</v>
          </cell>
        </row>
        <row r="1953">
          <cell r="B1953" t="str">
            <v>10.133.138.42</v>
          </cell>
          <cell r="C1953" t="str">
            <v>So Uptime</v>
          </cell>
          <cell r="D1953" t="str">
            <v>PH_WINDOWS_BRONZE_AR</v>
          </cell>
          <cell r="E1953">
            <v>2</v>
          </cell>
          <cell r="F1953" t="str">
            <v>Wintel Support VW Argentina</v>
          </cell>
        </row>
        <row r="1954">
          <cell r="B1954" t="str">
            <v>10.133.138.56</v>
          </cell>
          <cell r="C1954" t="str">
            <v>SO AV</v>
          </cell>
          <cell r="D1954" t="str">
            <v>PH_WINDOWS_BRONZE_AR</v>
          </cell>
          <cell r="E1954">
            <v>3</v>
          </cell>
          <cell r="F1954" t="str">
            <v>Wintel Support VW Argentina</v>
          </cell>
        </row>
        <row r="1955">
          <cell r="B1955" t="str">
            <v>10.133.138.56</v>
          </cell>
          <cell r="C1955" t="str">
            <v>SO CPU</v>
          </cell>
          <cell r="D1955" t="str">
            <v>PH_WINDOWS_BRONZE_AR</v>
          </cell>
          <cell r="E1955">
            <v>3</v>
          </cell>
          <cell r="F1955" t="str">
            <v>Wintel Support VW Argentina</v>
          </cell>
        </row>
        <row r="1956">
          <cell r="B1956" t="str">
            <v>10.133.138.56</v>
          </cell>
          <cell r="C1956" t="str">
            <v>SO Ram</v>
          </cell>
          <cell r="D1956" t="str">
            <v>PH_WINDOWS_BRONZE_AR</v>
          </cell>
          <cell r="E1956">
            <v>3</v>
          </cell>
          <cell r="F1956" t="str">
            <v>Wintel Support VW Argentina</v>
          </cell>
        </row>
        <row r="1957">
          <cell r="B1957" t="str">
            <v>10.133.138.56</v>
          </cell>
          <cell r="C1957" t="str">
            <v>SO Uptime</v>
          </cell>
          <cell r="D1957" t="str">
            <v>PH_WINDOWS_BRONZE_AR</v>
          </cell>
          <cell r="E1957">
            <v>3</v>
          </cell>
          <cell r="F1957" t="str">
            <v>Wintel Support VW Argentina</v>
          </cell>
        </row>
        <row r="1958">
          <cell r="B1958" t="str">
            <v>10.133.138.56</v>
          </cell>
          <cell r="C1958" t="str">
            <v>SO Ping</v>
          </cell>
          <cell r="D1958" t="str">
            <v>PH_WINDOWS_BRONZE_AR</v>
          </cell>
          <cell r="E1958">
            <v>3</v>
          </cell>
          <cell r="F1958" t="str">
            <v>Wintel Support VW Argentina</v>
          </cell>
        </row>
        <row r="1959">
          <cell r="B1959" t="str">
            <v>10.133.138.56</v>
          </cell>
          <cell r="C1959" t="str">
            <v>SO Disk C (OS)</v>
          </cell>
          <cell r="D1959" t="str">
            <v>PH_WINDOWS_BRONZE_AR</v>
          </cell>
          <cell r="E1959">
            <v>3</v>
          </cell>
          <cell r="F1959" t="str">
            <v>Wintel Support VW Argentina</v>
          </cell>
        </row>
        <row r="1960">
          <cell r="B1960" t="str">
            <v>10.133.138.56</v>
          </cell>
          <cell r="C1960" t="str">
            <v>SO Disk D (APP)</v>
          </cell>
          <cell r="D1960" t="str">
            <v>PH_WINDOWS_BRONZE_AR</v>
          </cell>
          <cell r="E1960">
            <v>3</v>
          </cell>
          <cell r="F1960" t="str">
            <v>Wintel Support VW Argentina</v>
          </cell>
        </row>
        <row r="1961">
          <cell r="B1961" t="str">
            <v>10.133.138.60</v>
          </cell>
          <cell r="C1961" t="str">
            <v>AMS URL http://10.133.138.60:8003</v>
          </cell>
          <cell r="D1961" t="str">
            <v>PH_WINDOWS_BRONZE_AR</v>
          </cell>
          <cell r="E1961">
            <v>4</v>
          </cell>
          <cell r="F1961" t="str">
            <v>NON SAP Support VW Argentina</v>
          </cell>
        </row>
        <row r="1962">
          <cell r="B1962" t="str">
            <v>10.133.138.60</v>
          </cell>
          <cell r="C1962" t="str">
            <v>MIDDLEWARE Tomcat Engine [http://10.133.138.60:8080]</v>
          </cell>
          <cell r="D1962" t="str">
            <v>PH_WINDOWS_BRONZE_AR</v>
          </cell>
          <cell r="E1962">
            <v>2</v>
          </cell>
          <cell r="F1962" t="str">
            <v>Middleware Support VW Argentina</v>
          </cell>
        </row>
        <row r="1963">
          <cell r="B1963" t="str">
            <v>10.133.138.60</v>
          </cell>
          <cell r="C1963" t="str">
            <v>MIDDLEWARE Port [:80]</v>
          </cell>
          <cell r="D1963" t="str">
            <v>PH_WINDOWS_BRONZE_AR</v>
          </cell>
          <cell r="E1963">
            <v>2</v>
          </cell>
          <cell r="F1963" t="str">
            <v>Middleware Support VW Argentina</v>
          </cell>
        </row>
        <row r="1964">
          <cell r="B1964" t="str">
            <v>10.133.138.60</v>
          </cell>
          <cell r="C1964" t="str">
            <v>SO Antivirus Services</v>
          </cell>
          <cell r="D1964" t="str">
            <v>PH_WINDOWS_PLATINUM_AR</v>
          </cell>
          <cell r="E1964">
            <v>2</v>
          </cell>
          <cell r="F1964" t="str">
            <v>Wintel Support VW Argentina</v>
          </cell>
        </row>
        <row r="1965">
          <cell r="B1965" t="str">
            <v>10.133.138.60</v>
          </cell>
          <cell r="C1965" t="str">
            <v>So CPU</v>
          </cell>
          <cell r="D1965" t="str">
            <v>PH_WINDOWS_PLATINUM_AR</v>
          </cell>
          <cell r="E1965">
            <v>2</v>
          </cell>
          <cell r="F1965" t="str">
            <v>Wintel Support VW Argentina</v>
          </cell>
        </row>
        <row r="1966">
          <cell r="B1966" t="str">
            <v>10.133.138.60</v>
          </cell>
          <cell r="C1966" t="str">
            <v>So Ping</v>
          </cell>
          <cell r="D1966" t="str">
            <v>PH_WINDOWS_PLATINUM_AR</v>
          </cell>
          <cell r="E1966">
            <v>2</v>
          </cell>
          <cell r="F1966" t="str">
            <v>Wintel Support VW Argentina</v>
          </cell>
        </row>
        <row r="1967">
          <cell r="B1967" t="str">
            <v>10.133.138.60</v>
          </cell>
          <cell r="C1967" t="str">
            <v>So Ram</v>
          </cell>
          <cell r="D1967" t="str">
            <v>PH_WINDOWS_PLATINUM_AR</v>
          </cell>
          <cell r="E1967">
            <v>2</v>
          </cell>
          <cell r="F1967" t="str">
            <v>Wintel Support VW Argentina</v>
          </cell>
        </row>
        <row r="1968">
          <cell r="B1968" t="str">
            <v>10.133.138.60</v>
          </cell>
          <cell r="C1968" t="str">
            <v>So Uptime</v>
          </cell>
          <cell r="D1968" t="str">
            <v>PH_WINDOWS_PLATINUM_AR</v>
          </cell>
          <cell r="E1968">
            <v>2</v>
          </cell>
          <cell r="F1968" t="str">
            <v>Wintel Support VW Argentina</v>
          </cell>
        </row>
        <row r="1969">
          <cell r="B1969" t="str">
            <v>10.133.138.60</v>
          </cell>
          <cell r="C1969" t="str">
            <v>So Disk C</v>
          </cell>
          <cell r="D1969" t="str">
            <v>PH_WINDOWS_PLATINUM_AR</v>
          </cell>
          <cell r="E1969">
            <v>2</v>
          </cell>
          <cell r="F1969" t="str">
            <v>Wintel Support VW Argentina</v>
          </cell>
        </row>
        <row r="1970">
          <cell r="B1970" t="str">
            <v>10.133.138.60</v>
          </cell>
          <cell r="C1970" t="str">
            <v>So Disk D</v>
          </cell>
          <cell r="D1970" t="str">
            <v>PH_WINDOWS_PLATINUM_AR</v>
          </cell>
          <cell r="E1970">
            <v>2</v>
          </cell>
          <cell r="F1970" t="str">
            <v>Wintel Support VW Argentina</v>
          </cell>
        </row>
        <row r="1971">
          <cell r="B1971" t="str">
            <v>10.133.138.60</v>
          </cell>
          <cell r="C1971" t="str">
            <v>So Disk E</v>
          </cell>
          <cell r="D1971" t="str">
            <v>PH_WINDOWS_PLATINUM_AR</v>
          </cell>
          <cell r="E1971">
            <v>2</v>
          </cell>
          <cell r="F1971" t="str">
            <v>Wintel Support VW Argentina</v>
          </cell>
        </row>
        <row r="1972">
          <cell r="B1972" t="str">
            <v>10.133.138.61</v>
          </cell>
          <cell r="C1972" t="str">
            <v>MIDDLEWARE Port [:80]</v>
          </cell>
          <cell r="D1972" t="str">
            <v>PH_WINDOWS_BRONZE_AR</v>
          </cell>
          <cell r="E1972">
            <v>3</v>
          </cell>
          <cell r="F1972" t="str">
            <v>Middleware Support VW Argentina</v>
          </cell>
        </row>
        <row r="1973">
          <cell r="B1973" t="str">
            <v>10.133.138.61</v>
          </cell>
          <cell r="C1973" t="str">
            <v>SO Antivirus Services</v>
          </cell>
          <cell r="D1973" t="str">
            <v>PH_WINDOWS_PLATINUM_AR</v>
          </cell>
          <cell r="E1973">
            <v>2</v>
          </cell>
          <cell r="F1973" t="str">
            <v>Wintel Support VW Argentina</v>
          </cell>
        </row>
        <row r="1974">
          <cell r="B1974" t="str">
            <v>10.133.138.61</v>
          </cell>
          <cell r="C1974" t="str">
            <v>So CPU</v>
          </cell>
          <cell r="D1974" t="str">
            <v>PH_WINDOWS_PLATINUM_AR</v>
          </cell>
          <cell r="E1974">
            <v>2</v>
          </cell>
          <cell r="F1974" t="str">
            <v>Wintel Support VW Argentina</v>
          </cell>
        </row>
        <row r="1975">
          <cell r="B1975" t="str">
            <v>10.133.138.61</v>
          </cell>
          <cell r="C1975" t="str">
            <v>So Ping</v>
          </cell>
          <cell r="D1975" t="str">
            <v>PH_WINDOWS_PLATINUM_AR</v>
          </cell>
          <cell r="E1975">
            <v>2</v>
          </cell>
          <cell r="F1975" t="str">
            <v>Wintel Support VW Argentina</v>
          </cell>
        </row>
        <row r="1976">
          <cell r="B1976" t="str">
            <v>10.133.138.61</v>
          </cell>
          <cell r="C1976" t="str">
            <v>So Ram</v>
          </cell>
          <cell r="D1976" t="str">
            <v>PH_WINDOWS_PLATINUM_AR</v>
          </cell>
          <cell r="E1976">
            <v>2</v>
          </cell>
          <cell r="F1976" t="str">
            <v>Wintel Support VW Argentina</v>
          </cell>
        </row>
        <row r="1977">
          <cell r="B1977" t="str">
            <v>10.133.138.61</v>
          </cell>
          <cell r="C1977" t="str">
            <v>So Uptime</v>
          </cell>
          <cell r="D1977" t="str">
            <v>PH_WINDOWS_PLATINUM_AR</v>
          </cell>
          <cell r="E1977">
            <v>2</v>
          </cell>
          <cell r="F1977" t="str">
            <v>Wintel Support VW Argentina</v>
          </cell>
        </row>
        <row r="1978">
          <cell r="B1978" t="str">
            <v>10.133.138.61</v>
          </cell>
          <cell r="C1978" t="str">
            <v>So Disk C</v>
          </cell>
          <cell r="D1978" t="str">
            <v>PH_WINDOWS_PLATINUM_AR</v>
          </cell>
          <cell r="E1978">
            <v>2</v>
          </cell>
          <cell r="F1978" t="str">
            <v>Wintel Support VW Argentina</v>
          </cell>
        </row>
        <row r="1979">
          <cell r="B1979" t="str">
            <v>10.133.138.61</v>
          </cell>
          <cell r="C1979" t="str">
            <v>So Disk D</v>
          </cell>
          <cell r="D1979" t="str">
            <v>PH_WINDOWS_PLATINUM_AR</v>
          </cell>
          <cell r="E1979">
            <v>2</v>
          </cell>
          <cell r="F1979" t="str">
            <v>Wintel Support VW Argentina</v>
          </cell>
        </row>
        <row r="1980">
          <cell r="B1980" t="str">
            <v>10.133.138.61</v>
          </cell>
          <cell r="C1980" t="str">
            <v>So Disk E</v>
          </cell>
          <cell r="D1980" t="str">
            <v>PH_WINDOWS_PLATINUM_AR</v>
          </cell>
          <cell r="E1980">
            <v>2</v>
          </cell>
          <cell r="F1980" t="str">
            <v>Wintel Support VW Argentina</v>
          </cell>
        </row>
        <row r="1981">
          <cell r="B1981" t="str">
            <v>10.133.138.70</v>
          </cell>
          <cell r="C1981" t="str">
            <v>MIDDLEWARE Port [:80]</v>
          </cell>
          <cell r="D1981" t="str">
            <v>PH_WINDOWS_BRONZE_AR</v>
          </cell>
          <cell r="E1981">
            <v>3</v>
          </cell>
          <cell r="F1981" t="str">
            <v>Middleware Support VW Argentina</v>
          </cell>
        </row>
        <row r="1982">
          <cell r="B1982" t="str">
            <v>10.133.138.70</v>
          </cell>
          <cell r="C1982" t="str">
            <v>SO Disk F (MSMQ)</v>
          </cell>
          <cell r="D1982" t="str">
            <v>PH_WINDOWS_PLATINUM_AR</v>
          </cell>
          <cell r="E1982">
            <v>3</v>
          </cell>
          <cell r="F1982" t="str">
            <v xml:space="preserve">NON SAP Support VW Argentina </v>
          </cell>
        </row>
        <row r="1983">
          <cell r="B1983" t="str">
            <v>10.133.138.70</v>
          </cell>
          <cell r="C1983" t="str">
            <v xml:space="preserve">SO Antivirus Services	</v>
          </cell>
          <cell r="D1983" t="str">
            <v>PH_WINDOWS_PLATINUM_AR</v>
          </cell>
          <cell r="E1983">
            <v>1</v>
          </cell>
          <cell r="F1983" t="str">
            <v>Wintel Support VW Argentina</v>
          </cell>
        </row>
        <row r="1984">
          <cell r="B1984" t="str">
            <v>10.133.138.70</v>
          </cell>
          <cell r="C1984" t="str">
            <v>So CPU</v>
          </cell>
          <cell r="D1984" t="str">
            <v>PH_WINDOWS_PLATINUM_AR</v>
          </cell>
          <cell r="E1984">
            <v>1</v>
          </cell>
          <cell r="F1984" t="str">
            <v>Wintel Support VW Argentina</v>
          </cell>
        </row>
        <row r="1985">
          <cell r="B1985" t="str">
            <v>10.133.138.70</v>
          </cell>
          <cell r="C1985" t="str">
            <v>So Ping</v>
          </cell>
          <cell r="D1985" t="str">
            <v>PH_WINDOWS_PLATINUM_AR</v>
          </cell>
          <cell r="E1985">
            <v>1</v>
          </cell>
          <cell r="F1985" t="str">
            <v>Wintel Support VW Argentina</v>
          </cell>
        </row>
        <row r="1986">
          <cell r="B1986" t="str">
            <v>10.133.138.70</v>
          </cell>
          <cell r="C1986" t="str">
            <v>So Ram</v>
          </cell>
          <cell r="D1986" t="str">
            <v>PH_WINDOWS_PLATINUM_AR</v>
          </cell>
          <cell r="E1986">
            <v>1</v>
          </cell>
          <cell r="F1986" t="str">
            <v>Wintel Support VW Argentina</v>
          </cell>
        </row>
        <row r="1987">
          <cell r="B1987" t="str">
            <v>10.133.138.70</v>
          </cell>
          <cell r="C1987" t="str">
            <v>So Uptime</v>
          </cell>
          <cell r="D1987" t="str">
            <v>PH_WINDOWS_PLATINUM_AR</v>
          </cell>
          <cell r="E1987">
            <v>1</v>
          </cell>
          <cell r="F1987" t="str">
            <v>Wintel Support VW Argentina</v>
          </cell>
        </row>
        <row r="1988">
          <cell r="B1988" t="str">
            <v>10.133.138.70</v>
          </cell>
          <cell r="C1988" t="str">
            <v>So Disk C</v>
          </cell>
          <cell r="D1988" t="str">
            <v>PH_WINDOWS_PLATINUM_AR</v>
          </cell>
          <cell r="E1988">
            <v>1</v>
          </cell>
          <cell r="F1988" t="str">
            <v>Wintel Support VW Argentina</v>
          </cell>
        </row>
        <row r="1989">
          <cell r="B1989" t="str">
            <v>10.133.138.70</v>
          </cell>
          <cell r="C1989" t="str">
            <v>So Disk D</v>
          </cell>
          <cell r="D1989" t="str">
            <v>PH_WINDOWS_PLATINUM_AR</v>
          </cell>
          <cell r="E1989">
            <v>1</v>
          </cell>
          <cell r="F1989" t="str">
            <v>Wintel Support VW Argentina</v>
          </cell>
        </row>
        <row r="1990">
          <cell r="B1990" t="str">
            <v>10.133.138.70</v>
          </cell>
          <cell r="C1990" t="str">
            <v>So Disk E</v>
          </cell>
          <cell r="D1990" t="str">
            <v>PH_WINDOWS_PLATINUM_AR</v>
          </cell>
          <cell r="E1990">
            <v>1</v>
          </cell>
          <cell r="F1990" t="str">
            <v>Wintel Support VW Argentina</v>
          </cell>
        </row>
        <row r="1991">
          <cell r="B1991" t="str">
            <v>10.133.138.62</v>
          </cell>
          <cell r="C1991" t="str">
            <v>AMS URL http://10.133.138.62:8090</v>
          </cell>
          <cell r="D1991" t="str">
            <v>PH_WINDOWS_BRONZE_AR</v>
          </cell>
          <cell r="E1991">
            <v>4</v>
          </cell>
          <cell r="F1991" t="str">
            <v>NON SAP Support VW Argentina</v>
          </cell>
        </row>
        <row r="1992">
          <cell r="B1992" t="str">
            <v>10.133.138.62</v>
          </cell>
          <cell r="C1992" t="str">
            <v>MIDDLEWARE Tomcat Engine [http://10.133.138.62:8082]</v>
          </cell>
          <cell r="D1992" t="str">
            <v>PH_WINDOWS_BRONZE_AR</v>
          </cell>
          <cell r="E1992">
            <v>3</v>
          </cell>
          <cell r="F1992" t="str">
            <v>Middleware Support VW Argentina</v>
          </cell>
        </row>
        <row r="1993">
          <cell r="B1993" t="str">
            <v>10.133.138.62</v>
          </cell>
          <cell r="C1993" t="str">
            <v>MIDDLEWARE Port [:80]</v>
          </cell>
          <cell r="D1993" t="str">
            <v>PH_WINDOWS_BRONZE_AR</v>
          </cell>
          <cell r="E1993">
            <v>4</v>
          </cell>
          <cell r="F1993" t="str">
            <v>Middleware Support VW Argentina</v>
          </cell>
        </row>
        <row r="1994">
          <cell r="B1994" t="str">
            <v>10.133.138.62</v>
          </cell>
          <cell r="C1994" t="str">
            <v>SO Antivirus Services</v>
          </cell>
          <cell r="D1994" t="str">
            <v>PH_WINDOWS_BRONZE_AR</v>
          </cell>
          <cell r="E1994">
            <v>4</v>
          </cell>
          <cell r="F1994" t="str">
            <v>Wintel Support VW Argentina</v>
          </cell>
        </row>
        <row r="1995">
          <cell r="B1995" t="str">
            <v>10.133.138.62</v>
          </cell>
          <cell r="C1995" t="str">
            <v>So CPU</v>
          </cell>
          <cell r="D1995" t="str">
            <v>PH_WINDOWS_BRONZE_AR</v>
          </cell>
          <cell r="E1995">
            <v>4</v>
          </cell>
          <cell r="F1995" t="str">
            <v>Wintel Support VW Argentina</v>
          </cell>
        </row>
        <row r="1996">
          <cell r="B1996" t="str">
            <v>10.133.138.62</v>
          </cell>
          <cell r="C1996" t="str">
            <v>So Ping</v>
          </cell>
          <cell r="D1996" t="str">
            <v>PH_WINDOWS_BRONZE_AR</v>
          </cell>
          <cell r="E1996">
            <v>4</v>
          </cell>
          <cell r="F1996" t="str">
            <v>Wintel Support VW Argentina</v>
          </cell>
        </row>
        <row r="1997">
          <cell r="B1997" t="str">
            <v>10.133.138.62</v>
          </cell>
          <cell r="C1997" t="str">
            <v>So Ram</v>
          </cell>
          <cell r="D1997" t="str">
            <v>PH_WINDOWS_BRONZE_AR</v>
          </cell>
          <cell r="E1997">
            <v>4</v>
          </cell>
          <cell r="F1997" t="str">
            <v>Wintel Support VW Argentina</v>
          </cell>
        </row>
        <row r="1998">
          <cell r="B1998" t="str">
            <v>10.133.138.62</v>
          </cell>
          <cell r="C1998" t="str">
            <v>So Uptime</v>
          </cell>
          <cell r="D1998" t="str">
            <v>PH_WINDOWS_BRONZE_AR</v>
          </cell>
          <cell r="E1998">
            <v>4</v>
          </cell>
          <cell r="F1998" t="str">
            <v>Wintel Support VW Argentina</v>
          </cell>
        </row>
        <row r="1999">
          <cell r="B1999" t="str">
            <v>10.133.138.62</v>
          </cell>
          <cell r="C1999" t="str">
            <v>So Disk C</v>
          </cell>
          <cell r="D1999" t="str">
            <v>PH_WINDOWS_BRONZE_AR</v>
          </cell>
          <cell r="E1999">
            <v>4</v>
          </cell>
          <cell r="F1999" t="str">
            <v>Wintel Support VW Argentina</v>
          </cell>
        </row>
        <row r="2000">
          <cell r="B2000" t="str">
            <v>10.133.138.62</v>
          </cell>
          <cell r="C2000" t="str">
            <v>So Disk D</v>
          </cell>
          <cell r="D2000" t="str">
            <v>PH_WINDOWS_BRONZE_AR</v>
          </cell>
          <cell r="E2000">
            <v>4</v>
          </cell>
          <cell r="F2000" t="str">
            <v>Wintel Support VW Argentina</v>
          </cell>
        </row>
        <row r="2001">
          <cell r="B2001" t="str">
            <v>10.133.138.62</v>
          </cell>
          <cell r="C2001" t="str">
            <v>So Disk E</v>
          </cell>
          <cell r="D2001" t="str">
            <v>PH_WINDOWS_BRONZE_AR</v>
          </cell>
          <cell r="E2001">
            <v>4</v>
          </cell>
          <cell r="F2001" t="str">
            <v>Wintel Support VW Argentina</v>
          </cell>
        </row>
        <row r="2002">
          <cell r="B2002" t="str">
            <v>10.133.138.63</v>
          </cell>
          <cell r="C2002" t="str">
            <v>SO Antivirus Services</v>
          </cell>
          <cell r="D2002" t="str">
            <v>PH_WINDOWS_BRONZE_AR</v>
          </cell>
          <cell r="E2002">
            <v>4</v>
          </cell>
          <cell r="F2002" t="str">
            <v>Wintel Support VW Argentina</v>
          </cell>
        </row>
        <row r="2003">
          <cell r="B2003" t="str">
            <v>10.133.138.63</v>
          </cell>
          <cell r="C2003" t="str">
            <v>So CPU</v>
          </cell>
          <cell r="D2003" t="str">
            <v>PH_WINDOWS_BRONZE_AR</v>
          </cell>
          <cell r="E2003">
            <v>4</v>
          </cell>
          <cell r="F2003" t="str">
            <v>Wintel Support VW Argentina</v>
          </cell>
        </row>
        <row r="2004">
          <cell r="B2004" t="str">
            <v>10.133.138.63</v>
          </cell>
          <cell r="C2004" t="str">
            <v>So Ping</v>
          </cell>
          <cell r="D2004" t="str">
            <v>PH_WINDOWS_BRONZE_AR</v>
          </cell>
          <cell r="E2004">
            <v>4</v>
          </cell>
          <cell r="F2004" t="str">
            <v>Wintel Support VW Argentina</v>
          </cell>
        </row>
        <row r="2005">
          <cell r="B2005" t="str">
            <v>10.133.138.63</v>
          </cell>
          <cell r="C2005" t="str">
            <v>So Ram</v>
          </cell>
          <cell r="D2005" t="str">
            <v>PH_WINDOWS_BRONZE_AR</v>
          </cell>
          <cell r="E2005">
            <v>4</v>
          </cell>
          <cell r="F2005" t="str">
            <v>Wintel Support VW Argentina</v>
          </cell>
        </row>
        <row r="2006">
          <cell r="B2006" t="str">
            <v>10.133.138.63</v>
          </cell>
          <cell r="C2006" t="str">
            <v>So Uptime</v>
          </cell>
          <cell r="D2006" t="str">
            <v>PH_WINDOWS_BRONZE_AR</v>
          </cell>
          <cell r="E2006">
            <v>4</v>
          </cell>
          <cell r="F2006" t="str">
            <v>Wintel Support VW Argentina</v>
          </cell>
        </row>
        <row r="2007">
          <cell r="B2007" t="str">
            <v>10.133.138.63</v>
          </cell>
          <cell r="C2007" t="str">
            <v>So Disk C</v>
          </cell>
          <cell r="D2007" t="str">
            <v>PH_WINDOWS_BRONZE_AR</v>
          </cell>
          <cell r="E2007">
            <v>4</v>
          </cell>
          <cell r="F2007" t="str">
            <v>Wintel Support VW Argentina</v>
          </cell>
        </row>
        <row r="2008">
          <cell r="B2008" t="str">
            <v>10.133.138.63</v>
          </cell>
          <cell r="C2008" t="str">
            <v>So Disk D</v>
          </cell>
          <cell r="D2008" t="str">
            <v>PH_WINDOWS_BRONZE_AR</v>
          </cell>
          <cell r="E2008">
            <v>4</v>
          </cell>
          <cell r="F2008" t="str">
            <v>Wintel Support VW Argentina</v>
          </cell>
        </row>
        <row r="2009">
          <cell r="B2009" t="str">
            <v>10.133.138.63</v>
          </cell>
          <cell r="C2009" t="str">
            <v>So Disk E</v>
          </cell>
          <cell r="D2009" t="str">
            <v>PH_WINDOWS_BRONZE_AR</v>
          </cell>
          <cell r="E2009">
            <v>4</v>
          </cell>
          <cell r="F2009" t="str">
            <v>Wintel Support VW Argentina</v>
          </cell>
        </row>
        <row r="2010">
          <cell r="B2010" t="str">
            <v>10.133.138.71</v>
          </cell>
          <cell r="C2010" t="str">
            <v>SO Disk F (MSMQ)</v>
          </cell>
          <cell r="D2010" t="str">
            <v>PH_WINDOWS_BRONZE_AR</v>
          </cell>
          <cell r="E2010">
            <v>3</v>
          </cell>
          <cell r="F2010" t="str">
            <v xml:space="preserve">NON SAP Support VW Argentina </v>
          </cell>
        </row>
        <row r="2011">
          <cell r="B2011" t="str">
            <v>10.133.138.71</v>
          </cell>
          <cell r="C2011" t="str">
            <v xml:space="preserve">SO Antivirus Services	</v>
          </cell>
          <cell r="D2011" t="str">
            <v>PH_WINDOWS_BRONZE_AR</v>
          </cell>
          <cell r="E2011">
            <v>3</v>
          </cell>
          <cell r="F2011" t="str">
            <v>Wintel Support VW Argentina</v>
          </cell>
        </row>
        <row r="2012">
          <cell r="B2012" t="str">
            <v>10.133.138.71</v>
          </cell>
          <cell r="C2012" t="str">
            <v>So CPU</v>
          </cell>
          <cell r="D2012" t="str">
            <v>PH_WINDOWS_BRONZE_AR</v>
          </cell>
          <cell r="E2012">
            <v>3</v>
          </cell>
          <cell r="F2012" t="str">
            <v>Wintel Support VW Argentina</v>
          </cell>
        </row>
        <row r="2013">
          <cell r="B2013" t="str">
            <v>10.133.138.71</v>
          </cell>
          <cell r="C2013" t="str">
            <v>So Ping</v>
          </cell>
          <cell r="D2013" t="str">
            <v>PH_WINDOWS_BRONZE_AR</v>
          </cell>
          <cell r="E2013">
            <v>3</v>
          </cell>
          <cell r="F2013" t="str">
            <v>Wintel Support VW Argentina</v>
          </cell>
        </row>
        <row r="2014">
          <cell r="B2014" t="str">
            <v>10.133.138.71</v>
          </cell>
          <cell r="C2014" t="str">
            <v>So Ram</v>
          </cell>
          <cell r="D2014" t="str">
            <v>PH_WINDOWS_BRONZE_AR</v>
          </cell>
          <cell r="E2014">
            <v>3</v>
          </cell>
          <cell r="F2014" t="str">
            <v>Wintel Support VW Argentina</v>
          </cell>
        </row>
        <row r="2015">
          <cell r="B2015" t="str">
            <v>10.133.138.71</v>
          </cell>
          <cell r="C2015" t="str">
            <v>So Uptime</v>
          </cell>
          <cell r="D2015" t="str">
            <v>PH_WINDOWS_BRONZE_AR</v>
          </cell>
          <cell r="E2015">
            <v>3</v>
          </cell>
          <cell r="F2015" t="str">
            <v>Wintel Support VW Argentina</v>
          </cell>
        </row>
        <row r="2016">
          <cell r="B2016" t="str">
            <v>10.133.138.71</v>
          </cell>
          <cell r="C2016" t="str">
            <v>So Disk C</v>
          </cell>
          <cell r="D2016" t="str">
            <v>PH_WINDOWS_BRONZE_AR</v>
          </cell>
          <cell r="E2016">
            <v>3</v>
          </cell>
          <cell r="F2016" t="str">
            <v>Wintel Support VW Argentina</v>
          </cell>
        </row>
        <row r="2017">
          <cell r="B2017" t="str">
            <v>10.133.138.71</v>
          </cell>
          <cell r="C2017" t="str">
            <v>So Disk D</v>
          </cell>
          <cell r="D2017" t="str">
            <v>PH_WINDOWS_BRONZE_AR</v>
          </cell>
          <cell r="E2017">
            <v>3</v>
          </cell>
          <cell r="F2017" t="str">
            <v>Wintel Support VW Argentina</v>
          </cell>
        </row>
        <row r="2018">
          <cell r="B2018" t="str">
            <v>10.133.138.71</v>
          </cell>
          <cell r="C2018" t="str">
            <v>So Disk E</v>
          </cell>
          <cell r="D2018" t="str">
            <v>PH_WINDOWS_BRONZE_AR</v>
          </cell>
          <cell r="E2018">
            <v>3</v>
          </cell>
          <cell r="F2018" t="str">
            <v>Wintel Support VW Argentina</v>
          </cell>
        </row>
        <row r="2019">
          <cell r="B2019" t="str">
            <v>10.133.138.250</v>
          </cell>
          <cell r="C2019" t="str">
            <v>DBA SQL Server SUSB Agent</v>
          </cell>
          <cell r="D2019" t="str">
            <v>PH_WINDOWS_BRONZE_AR</v>
          </cell>
          <cell r="E2019">
            <v>1</v>
          </cell>
          <cell r="F2019" t="str">
            <v>Data Base Administration Support VW Argentina</v>
          </cell>
        </row>
        <row r="2020">
          <cell r="B2020" t="str">
            <v>10.133.138.250</v>
          </cell>
          <cell r="C2020" t="str">
            <v>DBA SQL Server SUSB Service</v>
          </cell>
          <cell r="D2020" t="str">
            <v>PH_WINDOWS_BRONZE_AR</v>
          </cell>
          <cell r="E2020">
            <v>1</v>
          </cell>
          <cell r="F2020" t="str">
            <v>Data Base Administration Support VW Argentina</v>
          </cell>
        </row>
        <row r="2021">
          <cell r="B2021" t="str">
            <v>10.133.138.250</v>
          </cell>
          <cell r="C2021" t="str">
            <v>So Antivirus Services</v>
          </cell>
          <cell r="D2021" t="str">
            <v>PH_WINDOWS_BRONZE_AR</v>
          </cell>
          <cell r="E2021">
            <v>1</v>
          </cell>
          <cell r="F2021" t="str">
            <v>Wintel Support VW Argentina</v>
          </cell>
        </row>
        <row r="2022">
          <cell r="B2022" t="str">
            <v>10.133.138.250</v>
          </cell>
          <cell r="C2022" t="str">
            <v>So CPU</v>
          </cell>
          <cell r="D2022" t="str">
            <v>PH_WINDOWS_BRONZE_AR</v>
          </cell>
          <cell r="E2022">
            <v>3</v>
          </cell>
          <cell r="F2022" t="str">
            <v>Wintel Support VW Argentina</v>
          </cell>
        </row>
        <row r="2023">
          <cell r="B2023" t="str">
            <v>10.133.138.250</v>
          </cell>
          <cell r="C2023" t="str">
            <v>So Disk C:: S.O.</v>
          </cell>
          <cell r="D2023" t="str">
            <v>PH_WINDOWS_BRONZE_AR</v>
          </cell>
          <cell r="E2023">
            <v>1</v>
          </cell>
          <cell r="F2023" t="str">
            <v>Wintel Support VW Argentina</v>
          </cell>
        </row>
        <row r="2024">
          <cell r="B2024" t="str">
            <v>10.133.138.250</v>
          </cell>
          <cell r="C2024" t="str">
            <v>So Disk D:: DBA-APPS</v>
          </cell>
          <cell r="D2024" t="str">
            <v>PH_WINDOWS_BRONZE_AR</v>
          </cell>
          <cell r="E2024">
            <v>1</v>
          </cell>
          <cell r="F2024" t="str">
            <v>Wintel Support VW Argentina</v>
          </cell>
        </row>
        <row r="2025">
          <cell r="B2025" t="str">
            <v>10.133.138.250</v>
          </cell>
          <cell r="C2025" t="str">
            <v>Ping</v>
          </cell>
          <cell r="D2025" t="str">
            <v>PH_WINDOWS_BRONZE_AR</v>
          </cell>
          <cell r="E2025">
            <v>1</v>
          </cell>
          <cell r="F2025" t="str">
            <v>Wintel Support VW Argentina</v>
          </cell>
        </row>
        <row r="2026">
          <cell r="B2026" t="str">
            <v>10.133.138.250</v>
          </cell>
          <cell r="C2026" t="str">
            <v>So RAM</v>
          </cell>
          <cell r="D2026" t="str">
            <v>PH_WINDOWS_BRONZE_AR</v>
          </cell>
          <cell r="E2026">
            <v>1</v>
          </cell>
          <cell r="F2026" t="str">
            <v>Wintel Support VW Argentina</v>
          </cell>
        </row>
        <row r="2027">
          <cell r="B2027" t="str">
            <v>10.133.138.250</v>
          </cell>
          <cell r="C2027" t="str">
            <v>So Uptime</v>
          </cell>
          <cell r="D2027" t="str">
            <v>PH_WINDOWS_BRONZE_AR</v>
          </cell>
          <cell r="E2027">
            <v>1</v>
          </cell>
          <cell r="F2027" t="str">
            <v>Wintel Support VW Argentina</v>
          </cell>
        </row>
        <row r="2028">
          <cell r="B2028" t="str">
            <v>172.24.8.20</v>
          </cell>
          <cell r="C2028" t="str">
            <v>OS UNIX Ping</v>
          </cell>
          <cell r="D2028" t="str">
            <v>PH_WINDOWS_BRONZE_AR</v>
          </cell>
          <cell r="E2028">
            <v>4</v>
          </cell>
          <cell r="F2028" t="str">
            <v>Unix Support VW Argentina</v>
          </cell>
        </row>
        <row r="2029">
          <cell r="B2029" t="str">
            <v>172.24.8.20</v>
          </cell>
          <cell r="C2029" t="str">
            <v>OS UNIX Cpu</v>
          </cell>
          <cell r="D2029" t="str">
            <v>PH_WINDOWS_BRONZE_AR</v>
          </cell>
          <cell r="E2029">
            <v>4</v>
          </cell>
          <cell r="F2029" t="str">
            <v>Unix Support VW Argentina</v>
          </cell>
        </row>
        <row r="2030">
          <cell r="B2030" t="str">
            <v>172.24.8.20</v>
          </cell>
          <cell r="C2030" t="str">
            <v>OS UNIX Ram</v>
          </cell>
          <cell r="D2030" t="str">
            <v>PH_WINDOWS_BRONZE_AR</v>
          </cell>
          <cell r="E2030">
            <v>4</v>
          </cell>
          <cell r="F2030" t="str">
            <v>Unix Support VW Argentina</v>
          </cell>
        </row>
        <row r="2031">
          <cell r="B2031" t="str">
            <v>172.24.8.20</v>
          </cell>
          <cell r="C2031" t="str">
            <v>OS UNIX Swap</v>
          </cell>
          <cell r="D2031" t="str">
            <v>PH_WINDOWS_BRONZE_AR</v>
          </cell>
          <cell r="E2031">
            <v>4</v>
          </cell>
          <cell r="F2031" t="str">
            <v>Unix Support VW Argentina</v>
          </cell>
        </row>
        <row r="2032">
          <cell r="B2032" t="str">
            <v>172.24.8.20</v>
          </cell>
          <cell r="C2032" t="str">
            <v>OS UNIX Filesystem /</v>
          </cell>
          <cell r="D2032" t="str">
            <v>PH_WINDOWS_BRONZE_AR</v>
          </cell>
          <cell r="E2032">
            <v>4</v>
          </cell>
          <cell r="F2032" t="str">
            <v>Unix Support VW Argentina</v>
          </cell>
        </row>
        <row r="2033">
          <cell r="B2033" t="str">
            <v>172.24.8.20</v>
          </cell>
          <cell r="C2033" t="str">
            <v>OS UNIX Filesystem /boot</v>
          </cell>
          <cell r="D2033" t="str">
            <v>PH_WINDOWS_BRONZE_AR</v>
          </cell>
          <cell r="E2033">
            <v>4</v>
          </cell>
          <cell r="F2033" t="str">
            <v>Unix Support VW Argentina</v>
          </cell>
        </row>
        <row r="2034">
          <cell r="B2034" t="str">
            <v>172.24.8.20</v>
          </cell>
          <cell r="C2034" t="str">
            <v>OS UNIX Filesystem /home</v>
          </cell>
          <cell r="D2034" t="str">
            <v>PH_WINDOWS_BRONZE_AR</v>
          </cell>
          <cell r="E2034">
            <v>4</v>
          </cell>
          <cell r="F2034" t="str">
            <v>Unix Support VW Argentina</v>
          </cell>
        </row>
        <row r="2035">
          <cell r="B2035" t="str">
            <v>172.24.8.20</v>
          </cell>
          <cell r="C2035" t="str">
            <v>OS UNIX Filesystem /opt</v>
          </cell>
          <cell r="D2035" t="str">
            <v>PH_WINDOWS_BRONZE_AR</v>
          </cell>
          <cell r="E2035">
            <v>4</v>
          </cell>
          <cell r="F2035" t="str">
            <v>Unix Support VW Argentina</v>
          </cell>
        </row>
        <row r="2036">
          <cell r="B2036" t="str">
            <v>172.24.8.20</v>
          </cell>
          <cell r="C2036" t="str">
            <v>OS UNIX Filesystem /tmp</v>
          </cell>
          <cell r="D2036" t="str">
            <v>PH_WINDOWS_BRONZE_AR</v>
          </cell>
          <cell r="E2036">
            <v>4</v>
          </cell>
          <cell r="F2036" t="str">
            <v>Unix Support VW Argentina</v>
          </cell>
        </row>
        <row r="2037">
          <cell r="B2037" t="str">
            <v>172.24.8.20</v>
          </cell>
          <cell r="C2037" t="str">
            <v>OS UNIX Filesystem /tsmlogs</v>
          </cell>
          <cell r="D2037" t="str">
            <v>PH_WINDOWS_BRONZE_AR</v>
          </cell>
          <cell r="E2037">
            <v>4</v>
          </cell>
          <cell r="F2037" t="str">
            <v>Unix Support VW Argentina</v>
          </cell>
        </row>
        <row r="2038">
          <cell r="B2038" t="str">
            <v>172.24.8.20</v>
          </cell>
          <cell r="C2038" t="str">
            <v>OS UNIX Filesystem /usr</v>
          </cell>
          <cell r="D2038" t="str">
            <v>PH_WINDOWS_BRONZE_AR</v>
          </cell>
          <cell r="E2038">
            <v>4</v>
          </cell>
          <cell r="F2038" t="str">
            <v>Unix Support VW Argentina</v>
          </cell>
        </row>
        <row r="2039">
          <cell r="B2039" t="str">
            <v>172.24.8.20</v>
          </cell>
          <cell r="C2039" t="str">
            <v>OS UNIX Filesystem /var</v>
          </cell>
          <cell r="D2039" t="str">
            <v>PH_WINDOWS_BRONZE_AR</v>
          </cell>
          <cell r="E2039">
            <v>4</v>
          </cell>
          <cell r="F2039" t="str">
            <v>Unix Support VW Argentina</v>
          </cell>
        </row>
        <row r="2040">
          <cell r="B2040" t="str">
            <v>172.24.8.20</v>
          </cell>
          <cell r="C2040" t="str">
            <v>OS UNIX Filesystem /var/log</v>
          </cell>
          <cell r="D2040" t="str">
            <v>PH_WINDOWS_BRONZE_AR</v>
          </cell>
          <cell r="E2040">
            <v>4</v>
          </cell>
          <cell r="F2040" t="str">
            <v>Unix Support VW Argentina</v>
          </cell>
        </row>
        <row r="2041">
          <cell r="B2041" t="str">
            <v>172.24.8.20</v>
          </cell>
          <cell r="C2041" t="str">
            <v>OS UNIX Filesystem /var/tmp</v>
          </cell>
          <cell r="D2041" t="str">
            <v>PH_WINDOWS_BRONZE_AR</v>
          </cell>
          <cell r="E2041">
            <v>4</v>
          </cell>
          <cell r="F2041" t="str">
            <v>Unix Support VW Argentina</v>
          </cell>
        </row>
        <row r="2042">
          <cell r="B2042" t="str">
            <v>172.24.8.22</v>
          </cell>
          <cell r="C2042" t="str">
            <v>Filesystem /data</v>
          </cell>
          <cell r="D2042" t="str">
            <v>PH_WINDOWS_PLATINUM_AR</v>
          </cell>
          <cell r="E2042">
            <v>4</v>
          </cell>
          <cell r="F2042" t="str">
            <v>Unix Support VW Argentina</v>
          </cell>
        </row>
        <row r="2043">
          <cell r="B2043" t="str">
            <v>172.24.8.21</v>
          </cell>
          <cell r="C2043" t="str">
            <v>Filesystem /data</v>
          </cell>
          <cell r="D2043" t="str">
            <v>PH_WINDOWS_BRONZE_AR</v>
          </cell>
          <cell r="E2043">
            <v>4</v>
          </cell>
          <cell r="F2043" t="str">
            <v>Unix Support VW Argentina</v>
          </cell>
        </row>
        <row r="2044">
          <cell r="B2044" t="str">
            <v>10.133.138.46</v>
          </cell>
          <cell r="C2044" t="str">
            <v>SecOPS Filesystem /opt/nessus</v>
          </cell>
          <cell r="D2044" t="str">
            <v>PH_WINDOWS_PLATINUM_AR</v>
          </cell>
          <cell r="E2044">
            <v>1</v>
          </cell>
          <cell r="F2044" t="str">
            <v>Security Support VW Argentina</v>
          </cell>
        </row>
        <row r="2045">
          <cell r="B2045" t="str">
            <v>10.133.138.46/23</v>
          </cell>
          <cell r="C2045" t="str">
            <v>So Port nessusd 8834</v>
          </cell>
          <cell r="D2045" t="str">
            <v>PH_WINDOWS_PLATINUM_AR</v>
          </cell>
          <cell r="E2045">
            <v>4</v>
          </cell>
          <cell r="F2045" t="str">
            <v>Unix Support VW Argentina</v>
          </cell>
        </row>
        <row r="2046">
          <cell r="B2046" t="str">
            <v>10.133.138.46/23</v>
          </cell>
          <cell r="C2046" t="str">
            <v>So nessusd Process</v>
          </cell>
          <cell r="D2046" t="str">
            <v>PH_WINDOWS_PLATINUM_AR</v>
          </cell>
          <cell r="E2046">
            <v>4</v>
          </cell>
          <cell r="F2046" t="str">
            <v>Unix Support VW Argentina</v>
          </cell>
        </row>
        <row r="2047">
          <cell r="B2047" t="str">
            <v>10.133.138.46</v>
          </cell>
          <cell r="C2047" t="str">
            <v>So CPU</v>
          </cell>
          <cell r="D2047" t="str">
            <v>PH_WINDOWS_PLATINUM_AR</v>
          </cell>
          <cell r="E2047">
            <v>4</v>
          </cell>
          <cell r="F2047" t="str">
            <v>Unix Support VW Argentina</v>
          </cell>
        </row>
        <row r="2048">
          <cell r="B2048" t="str">
            <v>10.133.138.46</v>
          </cell>
          <cell r="C2048" t="str">
            <v>So Disk</v>
          </cell>
          <cell r="D2048" t="str">
            <v>PH_WINDOWS_PLATINUM_AR</v>
          </cell>
          <cell r="E2048">
            <v>4</v>
          </cell>
          <cell r="F2048" t="str">
            <v>Unix Support VW Argentina</v>
          </cell>
        </row>
        <row r="2049">
          <cell r="B2049" t="str">
            <v>10.133.138.46</v>
          </cell>
          <cell r="C2049" t="str">
            <v>Ping</v>
          </cell>
          <cell r="D2049" t="str">
            <v>PH_WINDOWS_PLATINUM_AR</v>
          </cell>
          <cell r="E2049">
            <v>4</v>
          </cell>
          <cell r="F2049" t="str">
            <v>Unix Support VW Argentina</v>
          </cell>
        </row>
        <row r="2050">
          <cell r="B2050" t="str">
            <v>10.133.138.46</v>
          </cell>
          <cell r="C2050" t="str">
            <v>So RAM</v>
          </cell>
          <cell r="D2050" t="str">
            <v>PH_WINDOWS_PLATINUM_AR</v>
          </cell>
          <cell r="E2050">
            <v>4</v>
          </cell>
          <cell r="F2050" t="str">
            <v>Unix Support VW Argentina</v>
          </cell>
        </row>
        <row r="2051">
          <cell r="B2051" t="str">
            <v>10.133.138.46</v>
          </cell>
          <cell r="C2051" t="str">
            <v>So Swap</v>
          </cell>
          <cell r="D2051" t="str">
            <v>PH_WINDOWS_PLATINUM_AR</v>
          </cell>
          <cell r="E2051">
            <v>4</v>
          </cell>
          <cell r="F2051" t="str">
            <v>Unix Support VW Argentina</v>
          </cell>
        </row>
        <row r="2052">
          <cell r="B2052" t="str">
            <v>10.133.138.46</v>
          </cell>
          <cell r="C2052" t="str">
            <v>Filesystem /Performance</v>
          </cell>
          <cell r="D2052" t="str">
            <v>PH_WINDOWS_PLATINUM_AR</v>
          </cell>
          <cell r="E2052">
            <v>3</v>
          </cell>
          <cell r="F2052" t="str">
            <v>Unix Support VW Argentina</v>
          </cell>
        </row>
        <row r="2053">
          <cell r="B2053">
            <v>10133138255</v>
          </cell>
          <cell r="C2053" t="str">
            <v>PING (ICMP)</v>
          </cell>
          <cell r="D2053" t="str">
            <v>PH_WINDOWS_PLATINUM_AR</v>
          </cell>
          <cell r="E2053">
            <v>1</v>
          </cell>
          <cell r="F2053" t="str">
            <v>Network Security Support VW Argentina</v>
          </cell>
        </row>
        <row r="2054">
          <cell r="B2054">
            <v>10133138255</v>
          </cell>
          <cell r="C2054" t="str">
            <v>CERT AUTH EAP</v>
          </cell>
          <cell r="D2054" t="str">
            <v>PH_WINDOWS_PLATINUM_AR</v>
          </cell>
          <cell r="E2054">
            <v>1</v>
          </cell>
          <cell r="F2054" t="str">
            <v>Network Security Support VW Argentina</v>
          </cell>
        </row>
        <row r="2055">
          <cell r="B2055">
            <v>10133138255</v>
          </cell>
          <cell r="C2055" t="str">
            <v>CERTADMIN PORTAL</v>
          </cell>
          <cell r="D2055" t="str">
            <v>PH_WINDOWS_BRONZE_AR</v>
          </cell>
          <cell r="E2055">
            <v>4</v>
          </cell>
          <cell r="F2055" t="str">
            <v>Network Security Support VW Argentina</v>
          </cell>
        </row>
        <row r="2056">
          <cell r="B2056">
            <v>10133138255</v>
          </cell>
          <cell r="C2056" t="str">
            <v>CERT DTLS</v>
          </cell>
          <cell r="D2056" t="str">
            <v>PH_WINDOWS_BRONZE_AR</v>
          </cell>
          <cell r="E2056">
            <v>4</v>
          </cell>
          <cell r="F2056" t="str">
            <v>Network Security Support VW Argentina</v>
          </cell>
        </row>
        <row r="2057">
          <cell r="B2057">
            <v>10133138255</v>
          </cell>
          <cell r="C2057" t="str">
            <v>CERT WIFI GUEST PORTAL</v>
          </cell>
          <cell r="D2057" t="str">
            <v>PH_WINDOWS_BRONZE_AR</v>
          </cell>
          <cell r="E2057">
            <v>4</v>
          </cell>
          <cell r="F2057" t="str">
            <v>Network Security Support VW Argentina</v>
          </cell>
        </row>
        <row r="2058">
          <cell r="B2058" t="str">
            <v>10.133.138.31</v>
          </cell>
          <cell r="C2058" t="str">
            <v>So Antivirus Services</v>
          </cell>
          <cell r="D2058" t="str">
            <v>PH_WINDOWS_PLATINUM_AR</v>
          </cell>
          <cell r="E2058">
            <v>3</v>
          </cell>
          <cell r="F2058" t="str">
            <v>Wintel Support VW Argentina</v>
          </cell>
        </row>
        <row r="2059">
          <cell r="B2059" t="str">
            <v>10.133.138.31</v>
          </cell>
          <cell r="C2059" t="str">
            <v>So CPU</v>
          </cell>
          <cell r="D2059" t="str">
            <v>PH_WINDOWS_PLATINUM_AR</v>
          </cell>
          <cell r="E2059">
            <v>4</v>
          </cell>
          <cell r="F2059" t="str">
            <v>Wintel Support VW Argentina</v>
          </cell>
        </row>
        <row r="2060">
          <cell r="B2060" t="str">
            <v>10.133.138.31</v>
          </cell>
          <cell r="C2060" t="str">
            <v>So Disk C: - SO</v>
          </cell>
          <cell r="D2060" t="str">
            <v>PH_WINDOWS_PLATINUM_AR</v>
          </cell>
          <cell r="E2060">
            <v>4</v>
          </cell>
          <cell r="F2060" t="str">
            <v>Wintel Support VW Argentina</v>
          </cell>
        </row>
        <row r="2061">
          <cell r="B2061" t="str">
            <v>10.133.138.31</v>
          </cell>
          <cell r="C2061" t="str">
            <v>So Disk D: - DATOS</v>
          </cell>
          <cell r="D2061" t="str">
            <v>PH_WINDOWS_PLATINUM_AR</v>
          </cell>
          <cell r="E2061">
            <v>4</v>
          </cell>
          <cell r="F2061" t="str">
            <v>Wintel Support VW Argentina</v>
          </cell>
        </row>
        <row r="2062">
          <cell r="B2062" t="str">
            <v>10.133.138.31</v>
          </cell>
          <cell r="C2062" t="str">
            <v>So Disk P: - Page file</v>
          </cell>
          <cell r="D2062" t="str">
            <v>PH_WINDOWS_PLATINUM_AR</v>
          </cell>
          <cell r="E2062">
            <v>4</v>
          </cell>
          <cell r="F2062" t="str">
            <v>Wintel Support VW Argentina</v>
          </cell>
        </row>
        <row r="2063">
          <cell r="B2063" t="str">
            <v>10.133.138.31</v>
          </cell>
          <cell r="C2063" t="str">
            <v>Ping</v>
          </cell>
          <cell r="D2063" t="str">
            <v>PH_WINDOWS_PLATINUM_AR</v>
          </cell>
          <cell r="E2063">
            <v>4</v>
          </cell>
          <cell r="F2063" t="str">
            <v>Wintel Support VW Argentina</v>
          </cell>
        </row>
        <row r="2064">
          <cell r="B2064" t="str">
            <v>10.133.138.31</v>
          </cell>
          <cell r="C2064" t="str">
            <v>So RAM</v>
          </cell>
          <cell r="D2064" t="str">
            <v>PH_WINDOWS_PLATINUM_AR</v>
          </cell>
          <cell r="E2064">
            <v>4</v>
          </cell>
          <cell r="F2064" t="str">
            <v>Wintel Support VW Argentina</v>
          </cell>
        </row>
        <row r="2065">
          <cell r="B2065" t="str">
            <v>10.133.138.31</v>
          </cell>
          <cell r="C2065" t="str">
            <v>So Uptime</v>
          </cell>
          <cell r="D2065" t="str">
            <v>PH_WINDOWS_BRONZE_AR</v>
          </cell>
          <cell r="E2065">
            <v>2</v>
          </cell>
          <cell r="F2065" t="str">
            <v>Wintel Support VW Argentina</v>
          </cell>
        </row>
        <row r="2066">
          <cell r="B2066" t="str">
            <v>10.133.146.10</v>
          </cell>
          <cell r="C2066" t="str">
            <v>ping/stack status</v>
          </cell>
          <cell r="D2066" t="str">
            <v>PH_WINDOWS_PLATINUM_AR</v>
          </cell>
          <cell r="E2066">
            <v>3</v>
          </cell>
          <cell r="F2066" t="str">
            <v>Network Support VW Argentina Pacheco</v>
          </cell>
        </row>
        <row r="2067">
          <cell r="B2067" t="str">
            <v>10.133.146.10</v>
          </cell>
          <cell r="C2067" t="str">
            <v>ping/stack status</v>
          </cell>
          <cell r="D2067" t="str">
            <v>PH_WINDOWS_PLATINUM_AR</v>
          </cell>
          <cell r="E2067">
            <v>3</v>
          </cell>
          <cell r="F2067" t="str">
            <v>Network Support VW Argentina Pacheco</v>
          </cell>
        </row>
        <row r="2068">
          <cell r="B2068" t="str">
            <v>10.133.146.10</v>
          </cell>
          <cell r="C2068" t="str">
            <v>ping/stack status</v>
          </cell>
          <cell r="D2068" t="str">
            <v>PH_WINDOWS_PLATINUM_AR</v>
          </cell>
          <cell r="E2068">
            <v>3</v>
          </cell>
          <cell r="F2068" t="str">
            <v>Network Support VW Argentina Pacheco</v>
          </cell>
        </row>
        <row r="2069">
          <cell r="B2069" t="str">
            <v>10.133.134.11</v>
          </cell>
          <cell r="C2069" t="str">
            <v>Ping</v>
          </cell>
          <cell r="D2069" t="str">
            <v>PH_WINDOWS_SILVER_AR</v>
          </cell>
          <cell r="E2069">
            <v>2</v>
          </cell>
          <cell r="F2069" t="str">
            <v>Network Support VW Argentina Cordoba</v>
          </cell>
        </row>
        <row r="2070">
          <cell r="B2070" t="str">
            <v>10.133.134.12</v>
          </cell>
          <cell r="C2070" t="str">
            <v>Ping</v>
          </cell>
          <cell r="D2070" t="str">
            <v>PH_WINDOWS_SILVER_AR</v>
          </cell>
          <cell r="E2070">
            <v>2</v>
          </cell>
          <cell r="F2070" t="str">
            <v>Network Support VW Argentina Cordoba</v>
          </cell>
        </row>
        <row r="2071">
          <cell r="B2071" t="str">
            <v>10.133.134.13</v>
          </cell>
          <cell r="C2071" t="str">
            <v>Ping</v>
          </cell>
          <cell r="D2071" t="str">
            <v>PH_WINDOWS_SILVER_AR</v>
          </cell>
          <cell r="E2071">
            <v>2</v>
          </cell>
          <cell r="F2071" t="str">
            <v>Network Support VW Argentina Cordoba</v>
          </cell>
        </row>
        <row r="2072">
          <cell r="B2072" t="str">
            <v>10.133.134.14</v>
          </cell>
          <cell r="C2072" t="str">
            <v>Ping</v>
          </cell>
          <cell r="D2072" t="str">
            <v>PH_WINDOWS_SILVER_AR</v>
          </cell>
          <cell r="E2072">
            <v>2</v>
          </cell>
          <cell r="F2072" t="str">
            <v>Network Support VW Argentina Cordoba</v>
          </cell>
        </row>
        <row r="2073">
          <cell r="B2073" t="str">
            <v>10.133.134.15</v>
          </cell>
          <cell r="C2073" t="str">
            <v>Ping</v>
          </cell>
          <cell r="D2073" t="str">
            <v>PH_WINDOWS_SILVER_AR</v>
          </cell>
          <cell r="E2073">
            <v>2</v>
          </cell>
          <cell r="F2073" t="str">
            <v>Network Support VW Argentina Cordoba</v>
          </cell>
        </row>
        <row r="2074">
          <cell r="B2074" t="str">
            <v>10.133.134.16</v>
          </cell>
          <cell r="C2074" t="str">
            <v>Ping</v>
          </cell>
          <cell r="D2074" t="str">
            <v>PH_WINDOWS_SILVER_AR</v>
          </cell>
          <cell r="E2074">
            <v>2</v>
          </cell>
          <cell r="F2074" t="str">
            <v>Network Support VW Argentina Cordoba</v>
          </cell>
        </row>
        <row r="2075">
          <cell r="B2075" t="str">
            <v>10.133.134.17</v>
          </cell>
          <cell r="C2075" t="str">
            <v>Ping</v>
          </cell>
          <cell r="D2075" t="str">
            <v>PH_WINDOWS_SILVER_AR</v>
          </cell>
          <cell r="E2075">
            <v>2</v>
          </cell>
          <cell r="F2075" t="str">
            <v>Network Support VW Argentina Cordoba</v>
          </cell>
        </row>
        <row r="2076">
          <cell r="B2076" t="str">
            <v>10.133.134.18</v>
          </cell>
          <cell r="C2076" t="str">
            <v>Ping</v>
          </cell>
          <cell r="D2076" t="str">
            <v>PH_WINDOWS_SILVER_AR</v>
          </cell>
          <cell r="E2076">
            <v>2</v>
          </cell>
          <cell r="F2076" t="str">
            <v>Network Support VW Argentina Cordoba</v>
          </cell>
        </row>
        <row r="2077">
          <cell r="B2077" t="str">
            <v>10.133.134.19</v>
          </cell>
          <cell r="C2077" t="str">
            <v>Ping</v>
          </cell>
          <cell r="D2077" t="str">
            <v>PH_WINDOWS_SILVER_AR</v>
          </cell>
          <cell r="E2077">
            <v>2</v>
          </cell>
          <cell r="F2077" t="str">
            <v>Network Support VW Argentina Cordoba</v>
          </cell>
        </row>
        <row r="2078">
          <cell r="B2078" t="str">
            <v>10.133.134.20</v>
          </cell>
          <cell r="C2078" t="str">
            <v>Ping</v>
          </cell>
          <cell r="D2078" t="str">
            <v>PH_WINDOWS_SILVER_AR</v>
          </cell>
          <cell r="E2078">
            <v>2</v>
          </cell>
          <cell r="F2078" t="str">
            <v>Network Support VW Argentina Cordoba</v>
          </cell>
        </row>
        <row r="2079">
          <cell r="B2079" t="str">
            <v>10.133.134.21</v>
          </cell>
          <cell r="C2079" t="str">
            <v>Ping</v>
          </cell>
          <cell r="D2079" t="str">
            <v>PH_WINDOWS_SILVER_AR</v>
          </cell>
          <cell r="E2079">
            <v>2</v>
          </cell>
          <cell r="F2079" t="str">
            <v>Network Support VW Argentina Cordoba</v>
          </cell>
        </row>
        <row r="2080">
          <cell r="B2080" t="str">
            <v>10.133.134.22</v>
          </cell>
          <cell r="C2080" t="str">
            <v>Ping</v>
          </cell>
          <cell r="D2080" t="str">
            <v>PH_WINDOWS_SILVER_AR</v>
          </cell>
          <cell r="E2080">
            <v>2</v>
          </cell>
          <cell r="F2080" t="str">
            <v>Network Support VW Argentina Cordoba</v>
          </cell>
        </row>
        <row r="2081">
          <cell r="B2081" t="str">
            <v>10.133.134.23</v>
          </cell>
          <cell r="C2081" t="str">
            <v>Ping</v>
          </cell>
          <cell r="D2081" t="str">
            <v>PH_WINDOWS_SILVER_AR</v>
          </cell>
          <cell r="E2081">
            <v>2</v>
          </cell>
          <cell r="F2081" t="str">
            <v>Network Support VW Argentina Cordoba</v>
          </cell>
        </row>
        <row r="2082">
          <cell r="B2082" t="str">
            <v>10.133.134.24</v>
          </cell>
          <cell r="C2082" t="str">
            <v>Ping</v>
          </cell>
          <cell r="D2082" t="str">
            <v>PH_WINDOWS_SILVER_AR</v>
          </cell>
          <cell r="E2082">
            <v>2</v>
          </cell>
          <cell r="F2082" t="str">
            <v>Network Support VW Argentina Cordoba</v>
          </cell>
        </row>
        <row r="2083">
          <cell r="B2083" t="str">
            <v>10.133.134.25</v>
          </cell>
          <cell r="C2083" t="str">
            <v>Ping</v>
          </cell>
          <cell r="D2083" t="str">
            <v>PH_WINDOWS_SILVER_AR</v>
          </cell>
          <cell r="E2083">
            <v>2</v>
          </cell>
          <cell r="F2083" t="str">
            <v>Network Support VW Argentina Cordoba</v>
          </cell>
        </row>
        <row r="2084">
          <cell r="B2084" t="str">
            <v>10.133.134.26</v>
          </cell>
          <cell r="C2084" t="str">
            <v>Ping</v>
          </cell>
          <cell r="D2084" t="str">
            <v>PH_WINDOWS_SILVER_AR</v>
          </cell>
          <cell r="E2084">
            <v>2</v>
          </cell>
          <cell r="F2084" t="str">
            <v>Network Support VW Argentina Cordoba</v>
          </cell>
        </row>
        <row r="2085">
          <cell r="B2085" t="str">
            <v>10.133.134.27</v>
          </cell>
          <cell r="C2085" t="str">
            <v>Ping</v>
          </cell>
          <cell r="D2085" t="str">
            <v>PH_WINDOWS_SILVER_AR</v>
          </cell>
          <cell r="E2085">
            <v>2</v>
          </cell>
          <cell r="F2085" t="str">
            <v>Network Support VW Argentina Cordoba</v>
          </cell>
        </row>
        <row r="2086">
          <cell r="B2086" t="str">
            <v>10.133.134.28</v>
          </cell>
          <cell r="C2086" t="str">
            <v>Ping</v>
          </cell>
          <cell r="D2086" t="str">
            <v>PH_WINDOWS_SILVER_AR</v>
          </cell>
          <cell r="E2086">
            <v>2</v>
          </cell>
          <cell r="F2086" t="str">
            <v>Network Support VW Argentina Cordoba</v>
          </cell>
        </row>
        <row r="2087">
          <cell r="B2087" t="str">
            <v>10.133.134.29</v>
          </cell>
          <cell r="C2087" t="str">
            <v>Ping</v>
          </cell>
          <cell r="D2087" t="str">
            <v>PH_WINDOWS_SILVER_AR</v>
          </cell>
          <cell r="E2087">
            <v>2</v>
          </cell>
          <cell r="F2087" t="str">
            <v>Network Support VW Argentina Cordoba</v>
          </cell>
        </row>
        <row r="2088">
          <cell r="B2088" t="str">
            <v>10.133.134.30</v>
          </cell>
          <cell r="C2088" t="str">
            <v>Ping</v>
          </cell>
          <cell r="D2088" t="str">
            <v>PH_WINDOWS_SILVER_AR</v>
          </cell>
          <cell r="E2088">
            <v>2</v>
          </cell>
          <cell r="F2088" t="str">
            <v>Network Support VW Argentina Cordoba</v>
          </cell>
        </row>
        <row r="2089">
          <cell r="B2089" t="str">
            <v>10.133.134.31</v>
          </cell>
          <cell r="C2089" t="str">
            <v>Ping</v>
          </cell>
          <cell r="D2089" t="str">
            <v>PH_WINDOWS_SILVER_AR</v>
          </cell>
          <cell r="E2089">
            <v>2</v>
          </cell>
          <cell r="F2089" t="str">
            <v>Network Support VW Argentina Cordoba</v>
          </cell>
        </row>
        <row r="2090">
          <cell r="B2090" t="str">
            <v>10.133.134.32</v>
          </cell>
          <cell r="C2090" t="str">
            <v>Ping</v>
          </cell>
          <cell r="D2090" t="str">
            <v>PH_WINDOWS_SILVER_AR</v>
          </cell>
          <cell r="E2090">
            <v>2</v>
          </cell>
          <cell r="F2090" t="str">
            <v>Network Support VW Argentina Cordoba</v>
          </cell>
        </row>
        <row r="2091">
          <cell r="B2091" t="str">
            <v>10.133.134.33</v>
          </cell>
          <cell r="C2091" t="str">
            <v>Ping</v>
          </cell>
          <cell r="D2091" t="str">
            <v>PH_WINDOWS_SILVER_AR</v>
          </cell>
          <cell r="E2091">
            <v>2</v>
          </cell>
          <cell r="F2091" t="str">
            <v>Network Support VW Argentina Cordoba</v>
          </cell>
        </row>
        <row r="2092">
          <cell r="B2092" t="str">
            <v>10.133.134.34</v>
          </cell>
          <cell r="C2092" t="str">
            <v>Ping</v>
          </cell>
          <cell r="D2092" t="str">
            <v>PH_WINDOWS_SILVER_AR</v>
          </cell>
          <cell r="E2092">
            <v>2</v>
          </cell>
          <cell r="F2092" t="str">
            <v>Network Support VW Argentina Cordoba</v>
          </cell>
        </row>
        <row r="2093">
          <cell r="B2093" t="str">
            <v>10.133.134.35</v>
          </cell>
          <cell r="C2093" t="str">
            <v>Ping</v>
          </cell>
          <cell r="D2093" t="str">
            <v>PH_WINDOWS_SILVER_AR</v>
          </cell>
          <cell r="E2093">
            <v>2</v>
          </cell>
          <cell r="F2093" t="str">
            <v>Network Support VW Argentina Cordoba</v>
          </cell>
        </row>
        <row r="2094">
          <cell r="B2094" t="str">
            <v>10.133.134.36</v>
          </cell>
          <cell r="C2094" t="str">
            <v>Ping</v>
          </cell>
          <cell r="D2094" t="str">
            <v>PH_WINDOWS_SILVER_AR</v>
          </cell>
          <cell r="E2094">
            <v>2</v>
          </cell>
          <cell r="F2094" t="str">
            <v>Network Support VW Argentina Cordoba</v>
          </cell>
        </row>
        <row r="2095">
          <cell r="B2095" t="str">
            <v>10.133.134.37</v>
          </cell>
          <cell r="C2095" t="str">
            <v>Ping</v>
          </cell>
          <cell r="D2095" t="str">
            <v>PH_WINDOWS_SILVER_AR</v>
          </cell>
          <cell r="E2095">
            <v>2</v>
          </cell>
          <cell r="F2095" t="str">
            <v>Network Support VW Argentina Cordoba</v>
          </cell>
        </row>
        <row r="2096">
          <cell r="B2096" t="str">
            <v>10.133.134.38</v>
          </cell>
          <cell r="C2096" t="str">
            <v>Ping</v>
          </cell>
          <cell r="D2096" t="str">
            <v>PH_WINDOWS_SILVER_AR</v>
          </cell>
          <cell r="E2096">
            <v>2</v>
          </cell>
          <cell r="F2096" t="str">
            <v>Network Support VW Argentina Cordoba</v>
          </cell>
        </row>
        <row r="2097">
          <cell r="B2097" t="str">
            <v>10.133.134.39</v>
          </cell>
          <cell r="C2097" t="str">
            <v>Ping</v>
          </cell>
          <cell r="D2097" t="str">
            <v>PH_WINDOWS_SILVER_AR</v>
          </cell>
          <cell r="E2097">
            <v>2</v>
          </cell>
          <cell r="F2097" t="str">
            <v>Network Support VW Argentina Cordoba</v>
          </cell>
        </row>
        <row r="2098">
          <cell r="B2098" t="str">
            <v>10.133.134.40</v>
          </cell>
          <cell r="C2098" t="str">
            <v>Ping</v>
          </cell>
          <cell r="D2098" t="str">
            <v>PH_WINDOWS_SILVER_AR</v>
          </cell>
          <cell r="E2098">
            <v>2</v>
          </cell>
          <cell r="F2098" t="str">
            <v>Network Support VW Argentina Cordoba</v>
          </cell>
        </row>
        <row r="2099">
          <cell r="B2099" t="str">
            <v>10.133.134.41</v>
          </cell>
          <cell r="C2099" t="str">
            <v>Ping</v>
          </cell>
          <cell r="D2099" t="str">
            <v>PH_WINDOWS_SILVER_AR</v>
          </cell>
          <cell r="E2099">
            <v>2</v>
          </cell>
          <cell r="F2099" t="str">
            <v>Network Support VW Argentina Cordoba</v>
          </cell>
        </row>
        <row r="2100">
          <cell r="B2100" t="str">
            <v>10.133.134.42</v>
          </cell>
          <cell r="C2100" t="str">
            <v>Ping</v>
          </cell>
          <cell r="D2100" t="str">
            <v>PH_WINDOWS_SILVER_AR</v>
          </cell>
          <cell r="E2100">
            <v>2</v>
          </cell>
          <cell r="F2100" t="str">
            <v>Network Support VW Argentina Cordoba</v>
          </cell>
        </row>
        <row r="2101">
          <cell r="B2101" t="str">
            <v>10.133.134.43</v>
          </cell>
          <cell r="C2101" t="str">
            <v>Ping</v>
          </cell>
          <cell r="D2101" t="str">
            <v>PH_WINDOWS_SILVER_AR</v>
          </cell>
          <cell r="E2101">
            <v>2</v>
          </cell>
          <cell r="F2101" t="str">
            <v>Network Support VW Argentina Cordoba</v>
          </cell>
        </row>
        <row r="2102">
          <cell r="B2102" t="str">
            <v>10.133.134.44</v>
          </cell>
          <cell r="C2102" t="str">
            <v>Ping</v>
          </cell>
          <cell r="D2102" t="str">
            <v>PH_WINDOWS_SILVER_AR</v>
          </cell>
          <cell r="E2102">
            <v>2</v>
          </cell>
          <cell r="F2102" t="str">
            <v>Network Support VW Argentina Cordoba</v>
          </cell>
        </row>
        <row r="2103">
          <cell r="B2103" t="str">
            <v>10.133.134.45</v>
          </cell>
          <cell r="C2103" t="str">
            <v>Ping</v>
          </cell>
          <cell r="D2103" t="str">
            <v>PH_WINDOWS_SILVER_AR</v>
          </cell>
          <cell r="E2103">
            <v>2</v>
          </cell>
          <cell r="F2103" t="str">
            <v>Network Support VW Argentina Cordoba</v>
          </cell>
        </row>
        <row r="2104">
          <cell r="B2104" t="str">
            <v>10.133.134.46</v>
          </cell>
          <cell r="C2104" t="str">
            <v>Ping</v>
          </cell>
          <cell r="D2104" t="str">
            <v>PH_WINDOWS_SILVER_AR</v>
          </cell>
          <cell r="E2104">
            <v>2</v>
          </cell>
          <cell r="F2104" t="str">
            <v>Network Support VW Argentina Cordoba</v>
          </cell>
        </row>
        <row r="2105">
          <cell r="B2105" t="str">
            <v>10.133.134.47</v>
          </cell>
          <cell r="C2105" t="str">
            <v>Ping</v>
          </cell>
          <cell r="D2105" t="str">
            <v>PH_WINDOWS_SILVER_AR</v>
          </cell>
          <cell r="E2105">
            <v>2</v>
          </cell>
          <cell r="F2105" t="str">
            <v>Network Support VW Argentina Cordoba</v>
          </cell>
        </row>
        <row r="2106">
          <cell r="B2106" t="str">
            <v>10.133.134.48</v>
          </cell>
          <cell r="C2106" t="str">
            <v>Ping</v>
          </cell>
          <cell r="D2106" t="str">
            <v>PH_WINDOWS_SILVER_AR</v>
          </cell>
          <cell r="E2106">
            <v>2</v>
          </cell>
          <cell r="F2106" t="str">
            <v>Network Support VW Argentina Cordoba</v>
          </cell>
        </row>
        <row r="2107">
          <cell r="B2107" t="str">
            <v>10.133.134.49</v>
          </cell>
          <cell r="C2107" t="str">
            <v>Ping</v>
          </cell>
          <cell r="D2107" t="str">
            <v>PH_WINDOWS_SILVER_AR</v>
          </cell>
          <cell r="E2107">
            <v>2</v>
          </cell>
          <cell r="F2107" t="str">
            <v>Network Support VW Argentina Cordoba</v>
          </cell>
        </row>
        <row r="2108">
          <cell r="B2108" t="str">
            <v>10.133.134.50</v>
          </cell>
          <cell r="C2108" t="str">
            <v>Ping</v>
          </cell>
          <cell r="D2108" t="str">
            <v>PH_WINDOWS_SILVER_AR</v>
          </cell>
          <cell r="E2108">
            <v>2</v>
          </cell>
          <cell r="F2108" t="str">
            <v>Network Support VW Argentina Cordoba</v>
          </cell>
        </row>
        <row r="2109">
          <cell r="B2109" t="str">
            <v>10.133.134.51</v>
          </cell>
          <cell r="C2109" t="str">
            <v>Ping</v>
          </cell>
          <cell r="D2109" t="str">
            <v>PH_WINDOWS_SILVER_AR</v>
          </cell>
          <cell r="E2109">
            <v>2</v>
          </cell>
          <cell r="F2109" t="str">
            <v>Network Support VW Argentina Cordoba</v>
          </cell>
        </row>
        <row r="2110">
          <cell r="B2110" t="str">
            <v>10.133.134.52</v>
          </cell>
          <cell r="C2110" t="str">
            <v>Ping</v>
          </cell>
          <cell r="D2110" t="str">
            <v>PH_WINDOWS_SILVER_AR</v>
          </cell>
          <cell r="E2110">
            <v>2</v>
          </cell>
          <cell r="F2110" t="str">
            <v>Network Support VW Argentina Cordoba</v>
          </cell>
        </row>
        <row r="2111">
          <cell r="B2111" t="str">
            <v>10.133.134.53</v>
          </cell>
          <cell r="C2111" t="str">
            <v>Ping</v>
          </cell>
          <cell r="D2111" t="str">
            <v>PH_WINDOWS_SILVER_AR</v>
          </cell>
          <cell r="E2111">
            <v>2</v>
          </cell>
          <cell r="F2111" t="str">
            <v>Network Support VW Argentina Cordoba</v>
          </cell>
        </row>
        <row r="2112">
          <cell r="B2112" t="str">
            <v>10.133.134.54</v>
          </cell>
          <cell r="C2112" t="str">
            <v>Ping</v>
          </cell>
          <cell r="D2112" t="str">
            <v>PH_WINDOWS_SILVER_AR</v>
          </cell>
          <cell r="E2112">
            <v>2</v>
          </cell>
          <cell r="F2112" t="str">
            <v>Network Support VW Argentina Cordoba</v>
          </cell>
        </row>
        <row r="2113">
          <cell r="B2113" t="str">
            <v>10.133.134.55</v>
          </cell>
          <cell r="C2113" t="str">
            <v>Ping</v>
          </cell>
          <cell r="D2113" t="str">
            <v>PH_WINDOWS_SILVER_AR</v>
          </cell>
          <cell r="E2113">
            <v>2</v>
          </cell>
          <cell r="F2113" t="str">
            <v>Network Support VW Argentina Cordoba</v>
          </cell>
        </row>
        <row r="2114">
          <cell r="B2114" t="str">
            <v>10.133.134.56</v>
          </cell>
          <cell r="C2114" t="str">
            <v>Ping</v>
          </cell>
          <cell r="D2114" t="str">
            <v>PH_WINDOWS_SILVER_AR</v>
          </cell>
          <cell r="E2114">
            <v>2</v>
          </cell>
          <cell r="F2114" t="str">
            <v>Network Support VW Argentina Cordoba</v>
          </cell>
        </row>
        <row r="2115">
          <cell r="B2115" t="str">
            <v>10.133.134.57</v>
          </cell>
          <cell r="C2115" t="str">
            <v>Ping</v>
          </cell>
          <cell r="D2115" t="str">
            <v>PH_WINDOWS_SILVER_AR</v>
          </cell>
          <cell r="E2115">
            <v>2</v>
          </cell>
          <cell r="F2115" t="str">
            <v>Network Support VW Argentina Cordoba</v>
          </cell>
        </row>
        <row r="2116">
          <cell r="B2116" t="str">
            <v>10.133.134.58</v>
          </cell>
          <cell r="C2116" t="str">
            <v>Ping</v>
          </cell>
          <cell r="D2116" t="str">
            <v>PH_WINDOWS_SILVER_AR</v>
          </cell>
          <cell r="E2116">
            <v>2</v>
          </cell>
          <cell r="F2116" t="str">
            <v>Network Support VW Argentina Cordoba</v>
          </cell>
        </row>
        <row r="2117">
          <cell r="B2117" t="str">
            <v>10.133.134.59</v>
          </cell>
          <cell r="C2117" t="str">
            <v>Ping</v>
          </cell>
          <cell r="D2117" t="str">
            <v>PH_WINDOWS_SILVER_AR</v>
          </cell>
          <cell r="E2117">
            <v>2</v>
          </cell>
          <cell r="F2117" t="str">
            <v>Network Support VW Argentina Cordoba</v>
          </cell>
        </row>
        <row r="2118">
          <cell r="B2118" t="str">
            <v>10.133.134.60</v>
          </cell>
          <cell r="C2118" t="str">
            <v>Ping</v>
          </cell>
          <cell r="D2118" t="str">
            <v>PH_WINDOWS_SILVER_AR</v>
          </cell>
          <cell r="E2118">
            <v>2</v>
          </cell>
          <cell r="F2118" t="str">
            <v>Network Support VW Argentina Cordoba</v>
          </cell>
        </row>
        <row r="2119">
          <cell r="B2119" t="str">
            <v>10.133.134.61</v>
          </cell>
          <cell r="C2119" t="str">
            <v>Ping</v>
          </cell>
          <cell r="D2119" t="str">
            <v>PH_WINDOWS_SILVER_AR</v>
          </cell>
          <cell r="E2119">
            <v>2</v>
          </cell>
          <cell r="F2119" t="str">
            <v>Network Support VW Argentina Cordoba</v>
          </cell>
        </row>
        <row r="2120">
          <cell r="B2120" t="str">
            <v>10.133.134.62</v>
          </cell>
          <cell r="C2120" t="str">
            <v>Ping</v>
          </cell>
          <cell r="D2120" t="str">
            <v>PH_WINDOWS_SILVER_AR</v>
          </cell>
          <cell r="E2120">
            <v>2</v>
          </cell>
          <cell r="F2120" t="str">
            <v>Network Support VW Argentina Cordoba</v>
          </cell>
        </row>
        <row r="2121">
          <cell r="B2121" t="str">
            <v>10.133.134.63</v>
          </cell>
          <cell r="C2121" t="str">
            <v>Ping</v>
          </cell>
          <cell r="D2121" t="str">
            <v>PH_WINDOWS_SILVER_AR</v>
          </cell>
          <cell r="E2121">
            <v>2</v>
          </cell>
          <cell r="F2121" t="str">
            <v>Network Support VW Argentina Cordoba</v>
          </cell>
        </row>
        <row r="2122">
          <cell r="B2122" t="str">
            <v>10.133.134.64</v>
          </cell>
          <cell r="C2122" t="str">
            <v>Ping</v>
          </cell>
          <cell r="D2122" t="str">
            <v>PH_WINDOWS_SILVER_AR</v>
          </cell>
          <cell r="E2122">
            <v>2</v>
          </cell>
          <cell r="F2122" t="str">
            <v>Network Support VW Argentina Cordoba</v>
          </cell>
        </row>
        <row r="2123">
          <cell r="B2123" t="str">
            <v>10.133.134.65</v>
          </cell>
          <cell r="C2123" t="str">
            <v>Ping</v>
          </cell>
          <cell r="D2123" t="str">
            <v>PH_WINDOWS_SILVER_AR</v>
          </cell>
          <cell r="E2123">
            <v>2</v>
          </cell>
          <cell r="F2123" t="str">
            <v>Network Support VW Argentina Cordoba</v>
          </cell>
        </row>
        <row r="2124">
          <cell r="B2124" t="str">
            <v>10.133.134.66</v>
          </cell>
          <cell r="C2124" t="str">
            <v>Ping</v>
          </cell>
          <cell r="D2124" t="str">
            <v>PH_WINDOWS_SILVER_AR</v>
          </cell>
          <cell r="E2124">
            <v>2</v>
          </cell>
          <cell r="F2124" t="str">
            <v>Network Support VW Argentina Cordoba</v>
          </cell>
        </row>
        <row r="2125">
          <cell r="B2125" t="str">
            <v>10.133.134.67</v>
          </cell>
          <cell r="C2125" t="str">
            <v>Ping</v>
          </cell>
          <cell r="D2125" t="str">
            <v>PH_WINDOWS_SILVER_AR</v>
          </cell>
          <cell r="E2125">
            <v>2</v>
          </cell>
          <cell r="F2125" t="str">
            <v>Network Support VW Argentina Cordoba</v>
          </cell>
        </row>
        <row r="2126">
          <cell r="B2126" t="str">
            <v>10.133.134.68</v>
          </cell>
          <cell r="C2126" t="str">
            <v>Ping</v>
          </cell>
          <cell r="D2126" t="str">
            <v>PH_WINDOWS_SILVER_AR</v>
          </cell>
          <cell r="E2126">
            <v>2</v>
          </cell>
          <cell r="F2126" t="str">
            <v>Network Support VW Argentina Cordoba</v>
          </cell>
        </row>
        <row r="2127">
          <cell r="B2127" t="str">
            <v>10.133.134.69</v>
          </cell>
          <cell r="C2127" t="str">
            <v>Ping</v>
          </cell>
          <cell r="D2127" t="str">
            <v>PH_WINDOWS_SILVER_AR</v>
          </cell>
          <cell r="E2127">
            <v>2</v>
          </cell>
          <cell r="F2127" t="str">
            <v>Network Support VW Argentina Cordoba</v>
          </cell>
        </row>
        <row r="2128">
          <cell r="B2128" t="str">
            <v>10.133.134.70</v>
          </cell>
          <cell r="C2128" t="str">
            <v>Ping</v>
          </cell>
          <cell r="D2128" t="str">
            <v>PH_WINDOWS_SILVER_AR</v>
          </cell>
          <cell r="E2128">
            <v>2</v>
          </cell>
          <cell r="F2128" t="str">
            <v>Network Support VW Argentina Cordoba</v>
          </cell>
        </row>
        <row r="2129">
          <cell r="B2129" t="str">
            <v>10.133.134.71</v>
          </cell>
          <cell r="C2129" t="str">
            <v>Ping</v>
          </cell>
          <cell r="D2129" t="str">
            <v>PH_WINDOWS_SILVER_AR</v>
          </cell>
          <cell r="E2129">
            <v>2</v>
          </cell>
          <cell r="F2129" t="str">
            <v>Network Support VW Argentina Cordoba</v>
          </cell>
        </row>
        <row r="2130">
          <cell r="B2130" t="str">
            <v>10.133.134.72</v>
          </cell>
          <cell r="C2130" t="str">
            <v>Ping</v>
          </cell>
          <cell r="D2130" t="str">
            <v>PH_WINDOWS_SILVER_AR</v>
          </cell>
          <cell r="E2130">
            <v>2</v>
          </cell>
          <cell r="F2130" t="str">
            <v>Network Support VW Argentina Cordoba</v>
          </cell>
        </row>
        <row r="2131">
          <cell r="B2131" t="str">
            <v>10.133.134.73</v>
          </cell>
          <cell r="C2131" t="str">
            <v>Ping</v>
          </cell>
          <cell r="D2131" t="str">
            <v>PH_WINDOWS_SILVER_AR</v>
          </cell>
          <cell r="E2131">
            <v>2</v>
          </cell>
          <cell r="F2131" t="str">
            <v>Network Support VW Argentina Cordoba</v>
          </cell>
        </row>
        <row r="2132">
          <cell r="B2132" t="str">
            <v>10.133.134.74</v>
          </cell>
          <cell r="C2132" t="str">
            <v>Ping</v>
          </cell>
          <cell r="D2132" t="str">
            <v>PH_WINDOWS_SILVER_AR</v>
          </cell>
          <cell r="E2132">
            <v>2</v>
          </cell>
          <cell r="F2132" t="str">
            <v>Network Support VW Argentina Cordoba</v>
          </cell>
        </row>
        <row r="2133">
          <cell r="B2133" t="str">
            <v>10.133.134.75</v>
          </cell>
          <cell r="C2133" t="str">
            <v>Ping</v>
          </cell>
          <cell r="D2133" t="str">
            <v>PH_WINDOWS_SILVER_AR</v>
          </cell>
          <cell r="E2133">
            <v>2</v>
          </cell>
          <cell r="F2133" t="str">
            <v>Network Support VW Argentina Cordoba</v>
          </cell>
        </row>
        <row r="2134">
          <cell r="B2134" t="str">
            <v>10.133.134.76</v>
          </cell>
          <cell r="C2134" t="str">
            <v>Ping</v>
          </cell>
          <cell r="D2134" t="str">
            <v>PH_WINDOWS_SILVER_AR</v>
          </cell>
          <cell r="E2134">
            <v>2</v>
          </cell>
          <cell r="F2134" t="str">
            <v>Network Support VW Argentina Cordoba</v>
          </cell>
        </row>
        <row r="2135">
          <cell r="B2135" t="str">
            <v>10.133.134.77</v>
          </cell>
          <cell r="C2135" t="str">
            <v>Ping</v>
          </cell>
          <cell r="D2135" t="str">
            <v>PH_WINDOWS_SILVER_AR</v>
          </cell>
          <cell r="E2135">
            <v>2</v>
          </cell>
          <cell r="F2135" t="str">
            <v>Network Support VW Argentina Cordoba</v>
          </cell>
        </row>
        <row r="2136">
          <cell r="B2136" t="str">
            <v>10.133.134.78</v>
          </cell>
          <cell r="C2136" t="str">
            <v>Ping</v>
          </cell>
          <cell r="D2136" t="str">
            <v>PH_WINDOWS_SILVER_AR</v>
          </cell>
          <cell r="E2136">
            <v>2</v>
          </cell>
          <cell r="F2136" t="str">
            <v>Network Support VW Argentina Cordoba</v>
          </cell>
        </row>
        <row r="2137">
          <cell r="B2137" t="str">
            <v>10.133.134.79</v>
          </cell>
          <cell r="C2137" t="str">
            <v>Ping</v>
          </cell>
          <cell r="D2137" t="str">
            <v>PH_WINDOWS_SILVER_AR</v>
          </cell>
          <cell r="E2137">
            <v>2</v>
          </cell>
          <cell r="F2137" t="str">
            <v>Network Support VW Argentina Cordoba</v>
          </cell>
        </row>
        <row r="2138">
          <cell r="B2138" t="str">
            <v>10.133.134.80</v>
          </cell>
          <cell r="C2138" t="str">
            <v>Ping</v>
          </cell>
          <cell r="D2138" t="str">
            <v>PH_WINDOWS_SILVER_AR</v>
          </cell>
          <cell r="E2138">
            <v>2</v>
          </cell>
          <cell r="F2138" t="str">
            <v>Network Support VW Argentina Cordoba</v>
          </cell>
        </row>
        <row r="2139">
          <cell r="B2139" t="str">
            <v>10.133.134.81</v>
          </cell>
          <cell r="C2139" t="str">
            <v>Ping</v>
          </cell>
          <cell r="D2139" t="str">
            <v>PH_WINDOWS_SILVER_AR</v>
          </cell>
          <cell r="E2139">
            <v>2</v>
          </cell>
          <cell r="F2139" t="str">
            <v>Network Support VW Argentina Cordoba</v>
          </cell>
        </row>
        <row r="2140">
          <cell r="B2140" t="str">
            <v>10.133.134.82</v>
          </cell>
          <cell r="C2140" t="str">
            <v>Ping</v>
          </cell>
          <cell r="D2140" t="str">
            <v>PH_WINDOWS_SILVER_AR</v>
          </cell>
          <cell r="E2140">
            <v>2</v>
          </cell>
          <cell r="F2140" t="str">
            <v>Network Support VW Argentina Cordoba</v>
          </cell>
        </row>
        <row r="2141">
          <cell r="B2141" t="str">
            <v>10.133.134.83</v>
          </cell>
          <cell r="C2141" t="str">
            <v>Ping</v>
          </cell>
          <cell r="D2141" t="str">
            <v>PH_WINDOWS_SILVER_AR</v>
          </cell>
          <cell r="E2141">
            <v>2</v>
          </cell>
          <cell r="F2141" t="str">
            <v>Network Support VW Argentina Cordoba</v>
          </cell>
        </row>
        <row r="2142">
          <cell r="B2142" t="str">
            <v>10.133.134.84</v>
          </cell>
          <cell r="C2142" t="str">
            <v>Ping</v>
          </cell>
          <cell r="D2142" t="str">
            <v>PH_WINDOWS_SILVER_AR</v>
          </cell>
          <cell r="E2142">
            <v>2</v>
          </cell>
          <cell r="F2142" t="str">
            <v>Network Support VW Argentina Cordoba</v>
          </cell>
        </row>
        <row r="2143">
          <cell r="B2143" t="str">
            <v>10.133.134.85</v>
          </cell>
          <cell r="C2143" t="str">
            <v>Ping</v>
          </cell>
          <cell r="D2143" t="str">
            <v>PH_WINDOWS_SILVER_AR</v>
          </cell>
          <cell r="E2143">
            <v>2</v>
          </cell>
          <cell r="F2143" t="str">
            <v>Network Support VW Argentina Cordoba</v>
          </cell>
        </row>
        <row r="2144">
          <cell r="B2144" t="str">
            <v>10.133.134.86</v>
          </cell>
          <cell r="C2144" t="str">
            <v>Ping</v>
          </cell>
          <cell r="D2144" t="str">
            <v>PH_WINDOWS_SILVER_AR</v>
          </cell>
          <cell r="E2144">
            <v>2</v>
          </cell>
          <cell r="F2144" t="str">
            <v>Network Support VW Argentina Cordoba</v>
          </cell>
        </row>
        <row r="2145">
          <cell r="B2145" t="str">
            <v>10.133.134.87</v>
          </cell>
          <cell r="C2145" t="str">
            <v>Ping</v>
          </cell>
          <cell r="D2145" t="str">
            <v>PH_WINDOWS_SILVER_AR</v>
          </cell>
          <cell r="E2145">
            <v>2</v>
          </cell>
          <cell r="F2145" t="str">
            <v>Network Support VW Argentina Cordoba</v>
          </cell>
        </row>
        <row r="2146">
          <cell r="B2146" t="str">
            <v>10.133.134.88</v>
          </cell>
          <cell r="C2146" t="str">
            <v>Ping</v>
          </cell>
          <cell r="D2146" t="str">
            <v>PH_WINDOWS_SILVER_AR</v>
          </cell>
          <cell r="E2146">
            <v>2</v>
          </cell>
          <cell r="F2146" t="str">
            <v>Network Support VW Argentina Cordoba</v>
          </cell>
        </row>
        <row r="2147">
          <cell r="B2147" t="str">
            <v>10.133.134.89</v>
          </cell>
          <cell r="C2147" t="str">
            <v>Ping</v>
          </cell>
          <cell r="D2147" t="str">
            <v>PH_WINDOWS_SILVER_AR</v>
          </cell>
          <cell r="E2147">
            <v>2</v>
          </cell>
          <cell r="F2147" t="str">
            <v>Network Support VW Argentina Cordoba</v>
          </cell>
        </row>
        <row r="2148">
          <cell r="B2148" t="str">
            <v>10.133.134.90</v>
          </cell>
          <cell r="C2148" t="str">
            <v>Ping</v>
          </cell>
          <cell r="D2148" t="str">
            <v>PH_WINDOWS_SILVER_AR</v>
          </cell>
          <cell r="E2148">
            <v>2</v>
          </cell>
          <cell r="F2148" t="str">
            <v>Network Support VW Argentina Cordoba</v>
          </cell>
        </row>
        <row r="2149">
          <cell r="B2149" t="str">
            <v>10.133.134.91</v>
          </cell>
          <cell r="C2149" t="str">
            <v>Ping</v>
          </cell>
          <cell r="D2149" t="str">
            <v>PH_WINDOWS_SILVER_AR</v>
          </cell>
          <cell r="E2149">
            <v>2</v>
          </cell>
          <cell r="F2149" t="str">
            <v>Network Support VW Argentina Cordoba</v>
          </cell>
        </row>
        <row r="2150">
          <cell r="B2150" t="str">
            <v>10.133.134.92</v>
          </cell>
          <cell r="C2150" t="str">
            <v>Ping</v>
          </cell>
          <cell r="D2150" t="str">
            <v>PH_WINDOWS_SILVER_AR</v>
          </cell>
          <cell r="E2150">
            <v>2</v>
          </cell>
          <cell r="F2150" t="str">
            <v>Network Support VW Argentina Cordoba</v>
          </cell>
        </row>
        <row r="2151">
          <cell r="B2151" t="str">
            <v>10.133.134.93</v>
          </cell>
          <cell r="C2151" t="str">
            <v>Ping</v>
          </cell>
          <cell r="D2151" t="str">
            <v>PH_WINDOWS_SILVER_AR</v>
          </cell>
          <cell r="E2151">
            <v>2</v>
          </cell>
          <cell r="F2151" t="str">
            <v>Network Support VW Argentina Cordoba</v>
          </cell>
        </row>
        <row r="2152">
          <cell r="B2152" t="str">
            <v>10.133.134.94</v>
          </cell>
          <cell r="C2152" t="str">
            <v>Ping</v>
          </cell>
          <cell r="D2152" t="str">
            <v>PH_WINDOWS_SILVER_AR</v>
          </cell>
          <cell r="E2152">
            <v>2</v>
          </cell>
          <cell r="F2152" t="str">
            <v>Network Support VW Argentina Cordoba</v>
          </cell>
        </row>
        <row r="2153">
          <cell r="B2153" t="str">
            <v>10.133.134.95</v>
          </cell>
          <cell r="C2153" t="str">
            <v>Ping</v>
          </cell>
          <cell r="D2153" t="str">
            <v>PH_WINDOWS_SILVER_AR</v>
          </cell>
          <cell r="E2153">
            <v>2</v>
          </cell>
          <cell r="F2153" t="str">
            <v>Network Support VW Argentina Cordoba</v>
          </cell>
        </row>
        <row r="2154">
          <cell r="B2154" t="str">
            <v>10.133.134.96</v>
          </cell>
          <cell r="C2154" t="str">
            <v>Ping</v>
          </cell>
          <cell r="D2154" t="str">
            <v>PH_WINDOWS_SILVER_AR</v>
          </cell>
          <cell r="E2154">
            <v>2</v>
          </cell>
          <cell r="F2154" t="str">
            <v>Network Support VW Argentina Cordoba</v>
          </cell>
        </row>
        <row r="2155">
          <cell r="B2155" t="str">
            <v>10.133.134.97</v>
          </cell>
          <cell r="C2155" t="str">
            <v>Ping</v>
          </cell>
          <cell r="D2155" t="str">
            <v>PH_WINDOWS_SILVER_AR</v>
          </cell>
          <cell r="E2155">
            <v>2</v>
          </cell>
          <cell r="F2155" t="str">
            <v>Network Support VW Argentina Cordoba</v>
          </cell>
        </row>
        <row r="2156">
          <cell r="B2156" t="str">
            <v>10.133.134.98</v>
          </cell>
          <cell r="C2156" t="str">
            <v>Ping</v>
          </cell>
          <cell r="D2156" t="str">
            <v>PH_WINDOWS_SILVER_AR</v>
          </cell>
          <cell r="E2156">
            <v>2</v>
          </cell>
          <cell r="F2156" t="str">
            <v>Network Support VW Argentina Cordoba</v>
          </cell>
        </row>
        <row r="2157">
          <cell r="B2157" t="str">
            <v>10.133.134.99</v>
          </cell>
          <cell r="C2157" t="str">
            <v>Ping</v>
          </cell>
          <cell r="D2157" t="str">
            <v>PH_WINDOWS_SILVER_AR</v>
          </cell>
          <cell r="E2157">
            <v>2</v>
          </cell>
          <cell r="F2157" t="str">
            <v>Network Support VW Argentina Cordoba</v>
          </cell>
        </row>
        <row r="2158">
          <cell r="B2158" t="str">
            <v>10.133.134.100</v>
          </cell>
          <cell r="C2158" t="str">
            <v>Ping</v>
          </cell>
          <cell r="D2158" t="str">
            <v>PH_WINDOWS_PLATINUM_AR</v>
          </cell>
          <cell r="E2158">
            <v>2</v>
          </cell>
          <cell r="F2158" t="str">
            <v>Network Support VW Argentina Cordoba</v>
          </cell>
        </row>
        <row r="2159">
          <cell r="B2159" t="str">
            <v>10.133.134.101</v>
          </cell>
          <cell r="C2159" t="str">
            <v>Ping</v>
          </cell>
          <cell r="D2159" t="str">
            <v>PH_WINDOWS_PLATINUM_AR</v>
          </cell>
          <cell r="E2159">
            <v>2</v>
          </cell>
          <cell r="F2159" t="str">
            <v>Network Support VW Argentina Cordoba</v>
          </cell>
        </row>
        <row r="2160">
          <cell r="B2160" t="str">
            <v>10.133.134.102</v>
          </cell>
          <cell r="C2160" t="str">
            <v>Ping</v>
          </cell>
          <cell r="D2160" t="str">
            <v>PH_WINDOWS_PLATINUM_AR</v>
          </cell>
          <cell r="E2160">
            <v>2</v>
          </cell>
          <cell r="F2160" t="str">
            <v>Network Support VW Argentina Cordoba</v>
          </cell>
        </row>
        <row r="2161">
          <cell r="B2161" t="str">
            <v>10.133.134.103</v>
          </cell>
          <cell r="C2161" t="str">
            <v>Ping</v>
          </cell>
          <cell r="D2161" t="str">
            <v>PH_WINDOWS_PLATINUM_AR</v>
          </cell>
          <cell r="E2161">
            <v>2</v>
          </cell>
          <cell r="F2161" t="str">
            <v>Network Support VW Argentina Cordoba</v>
          </cell>
        </row>
        <row r="2162">
          <cell r="B2162" t="str">
            <v>10.133.134.104</v>
          </cell>
          <cell r="C2162" t="str">
            <v>Ping</v>
          </cell>
          <cell r="D2162" t="str">
            <v>PH_WINDOWS_PLATINUM_AR</v>
          </cell>
          <cell r="E2162">
            <v>2</v>
          </cell>
          <cell r="F2162" t="str">
            <v>Network Support VW Argentina Cordoba</v>
          </cell>
        </row>
        <row r="2163">
          <cell r="B2163" t="str">
            <v>10.133.134.105</v>
          </cell>
          <cell r="C2163" t="str">
            <v>Ping</v>
          </cell>
          <cell r="D2163" t="str">
            <v>PH_WINDOWS_PLATINUM_AR</v>
          </cell>
          <cell r="E2163">
            <v>2</v>
          </cell>
          <cell r="F2163" t="str">
            <v>Network Support VW Argentina Cordoba</v>
          </cell>
        </row>
        <row r="2164">
          <cell r="B2164" t="str">
            <v>10.133.134.106</v>
          </cell>
          <cell r="C2164" t="str">
            <v>Ping</v>
          </cell>
          <cell r="D2164" t="str">
            <v>PH_WINDOWS_PLATINUM_AR</v>
          </cell>
          <cell r="E2164">
            <v>2</v>
          </cell>
          <cell r="F2164" t="str">
            <v>Network Support VW Argentina Cordoba</v>
          </cell>
        </row>
        <row r="2165">
          <cell r="B2165" t="str">
            <v>10.133.134.107</v>
          </cell>
          <cell r="C2165" t="str">
            <v>Ping</v>
          </cell>
          <cell r="D2165" t="str">
            <v>PH_WINDOWS_PLATINUM_AR</v>
          </cell>
          <cell r="E2165">
            <v>2</v>
          </cell>
          <cell r="F2165" t="str">
            <v>Network Support VW Argentina Cordoba</v>
          </cell>
        </row>
        <row r="2166">
          <cell r="B2166" t="str">
            <v>10.133.134.108</v>
          </cell>
          <cell r="C2166" t="str">
            <v>Ping</v>
          </cell>
          <cell r="D2166" t="str">
            <v>PH_WINDOWS_PLATINUM_AR</v>
          </cell>
          <cell r="E2166">
            <v>2</v>
          </cell>
          <cell r="F2166" t="str">
            <v>Network Support VW Argentina Cordoba</v>
          </cell>
        </row>
        <row r="2167">
          <cell r="B2167" t="str">
            <v>10.133.134.109</v>
          </cell>
          <cell r="C2167" t="str">
            <v>Ping</v>
          </cell>
          <cell r="D2167" t="str">
            <v>PH_WINDOWS_PLATINUM_AR</v>
          </cell>
          <cell r="E2167">
            <v>2</v>
          </cell>
          <cell r="F2167" t="str">
            <v>Network Support VW Argentina Cordoba</v>
          </cell>
        </row>
        <row r="2168">
          <cell r="B2168" t="str">
            <v>10.133.134.110</v>
          </cell>
          <cell r="C2168" t="str">
            <v>Ping</v>
          </cell>
          <cell r="D2168" t="str">
            <v>PH_WINDOWS_PLATINUM_AR</v>
          </cell>
          <cell r="E2168">
            <v>2</v>
          </cell>
          <cell r="F2168" t="str">
            <v>Network Support VW Argentina Cordoba</v>
          </cell>
        </row>
        <row r="2169">
          <cell r="B2169" t="str">
            <v>10.133.134.111</v>
          </cell>
          <cell r="C2169" t="str">
            <v>Ping</v>
          </cell>
          <cell r="D2169" t="str">
            <v>PH_WINDOWS_PLATINUM_AR</v>
          </cell>
          <cell r="E2169">
            <v>2</v>
          </cell>
          <cell r="F2169" t="str">
            <v>Network Support VW Argentina Cordoba</v>
          </cell>
        </row>
        <row r="2170">
          <cell r="B2170" t="str">
            <v>10.133.134.112</v>
          </cell>
          <cell r="C2170" t="str">
            <v>Ping</v>
          </cell>
          <cell r="D2170" t="str">
            <v>PH_WINDOWS_PLATINUM_AR</v>
          </cell>
          <cell r="E2170">
            <v>2</v>
          </cell>
          <cell r="F2170" t="str">
            <v>Network Support VW Argentina Cordoba</v>
          </cell>
        </row>
        <row r="2171">
          <cell r="B2171" t="str">
            <v>10.133.134.113</v>
          </cell>
          <cell r="C2171" t="str">
            <v>Ping</v>
          </cell>
          <cell r="D2171" t="str">
            <v>PH_WINDOWS_PLATINUM_AR</v>
          </cell>
          <cell r="E2171">
            <v>2</v>
          </cell>
          <cell r="F2171" t="str">
            <v>Network Support VW Argentina Cordoba</v>
          </cell>
        </row>
        <row r="2172">
          <cell r="B2172" t="str">
            <v>10.133.134.114</v>
          </cell>
          <cell r="C2172" t="str">
            <v>Ping</v>
          </cell>
          <cell r="D2172" t="str">
            <v>PH_WINDOWS_PLATINUM_AR</v>
          </cell>
          <cell r="E2172">
            <v>2</v>
          </cell>
          <cell r="F2172" t="str">
            <v>Network Support VW Argentina Cordoba</v>
          </cell>
        </row>
        <row r="2173">
          <cell r="B2173">
            <v>10133134125</v>
          </cell>
          <cell r="C2173" t="str">
            <v>Ping</v>
          </cell>
          <cell r="D2173" t="str">
            <v>PH_WINDOWS_SILVER_AR</v>
          </cell>
          <cell r="E2173">
            <v>3</v>
          </cell>
          <cell r="F2173" t="str">
            <v>Network Support VW Argentina Cordoba</v>
          </cell>
        </row>
        <row r="2174">
          <cell r="B2174">
            <v>10133134126</v>
          </cell>
          <cell r="C2174" t="str">
            <v>Ping</v>
          </cell>
          <cell r="D2174" t="str">
            <v>PH_WINDOWS_SILVER_AR</v>
          </cell>
          <cell r="E2174">
            <v>4</v>
          </cell>
          <cell r="F2174" t="str">
            <v>Network Support VW Argentina Cordoba</v>
          </cell>
        </row>
        <row r="2175">
          <cell r="B2175">
            <v>10133134127</v>
          </cell>
          <cell r="C2175" t="str">
            <v>Ping</v>
          </cell>
          <cell r="D2175" t="str">
            <v>PH_WINDOWS_SILVER_AR</v>
          </cell>
          <cell r="E2175">
            <v>4</v>
          </cell>
          <cell r="F2175" t="str">
            <v>Network Support VW Argentina Cordoba</v>
          </cell>
        </row>
        <row r="2176">
          <cell r="B2176">
            <v>10133134128</v>
          </cell>
          <cell r="C2176" t="str">
            <v>Ping</v>
          </cell>
          <cell r="D2176" t="str">
            <v>PH_WINDOWS_SILVER_AR</v>
          </cell>
          <cell r="E2176">
            <v>2</v>
          </cell>
          <cell r="F2176" t="str">
            <v>Network Support VW Argentina Cordoba</v>
          </cell>
        </row>
        <row r="2177">
          <cell r="B2177">
            <v>10133134129</v>
          </cell>
          <cell r="C2177" t="str">
            <v>Ping</v>
          </cell>
          <cell r="D2177" t="str">
            <v>PH_WINDOWS_SILVER_AR</v>
          </cell>
          <cell r="E2177">
            <v>2</v>
          </cell>
          <cell r="F2177" t="str">
            <v>Network Support VW Argentina Cordoba</v>
          </cell>
        </row>
        <row r="2178">
          <cell r="B2178">
            <v>10133134130</v>
          </cell>
          <cell r="C2178" t="str">
            <v>Ping</v>
          </cell>
          <cell r="D2178" t="str">
            <v>PH_WINDOWS_SILVER_AR</v>
          </cell>
          <cell r="E2178">
            <v>2</v>
          </cell>
          <cell r="F2178" t="str">
            <v>Network Support VW Argentina Cordoba</v>
          </cell>
        </row>
        <row r="2179">
          <cell r="B2179" t="str">
            <v>10.133.132.40</v>
          </cell>
          <cell r="C2179" t="str">
            <v>Ping</v>
          </cell>
          <cell r="D2179" t="str">
            <v>PH_WINDOWS_PLATINUM_AR</v>
          </cell>
          <cell r="E2179">
            <v>4</v>
          </cell>
          <cell r="F2179" t="str">
            <v>Storage Support VW Argentina</v>
          </cell>
        </row>
        <row r="2180">
          <cell r="B2180" t="str">
            <v>10.133.132.40</v>
          </cell>
          <cell r="C2180" t="str">
            <v>Port 0</v>
          </cell>
          <cell r="D2180" t="str">
            <v>PH_WINDOWS_PLATINUM_AR</v>
          </cell>
          <cell r="E2180">
            <v>4</v>
          </cell>
          <cell r="F2180" t="str">
            <v>Storage Support VW Argentina</v>
          </cell>
        </row>
        <row r="2181">
          <cell r="B2181" t="str">
            <v>10.133.132.41</v>
          </cell>
          <cell r="C2181" t="str">
            <v>Ping</v>
          </cell>
          <cell r="D2181" t="str">
            <v>PH_WINDOWS_PLATINUM_AR</v>
          </cell>
          <cell r="E2181">
            <v>4</v>
          </cell>
          <cell r="F2181" t="str">
            <v>Storage Support VW Argentina</v>
          </cell>
        </row>
        <row r="2182">
          <cell r="B2182" t="str">
            <v>10.133.132.41</v>
          </cell>
          <cell r="C2182" t="str">
            <v>Port 0</v>
          </cell>
          <cell r="D2182" t="str">
            <v>PH_WINDOWS_PLATINUM_AR</v>
          </cell>
          <cell r="E2182">
            <v>4</v>
          </cell>
          <cell r="F2182" t="str">
            <v>Storage Support VW Argentina</v>
          </cell>
        </row>
        <row r="2183">
          <cell r="B2183" t="str">
            <v>10.133.132.42</v>
          </cell>
          <cell r="C2183" t="str">
            <v>Ping</v>
          </cell>
          <cell r="D2183" t="str">
            <v>PH_WINDOWS_PLATINUM_AR</v>
          </cell>
          <cell r="E2183">
            <v>4</v>
          </cell>
          <cell r="F2183" t="str">
            <v>Storage Support VW Argentina</v>
          </cell>
        </row>
        <row r="2184">
          <cell r="B2184" t="str">
            <v>10.133.132.42</v>
          </cell>
          <cell r="C2184" t="str">
            <v>Port 0</v>
          </cell>
          <cell r="D2184" t="str">
            <v>PH_WINDOWS_PLATINUM_AR</v>
          </cell>
          <cell r="E2184">
            <v>4</v>
          </cell>
          <cell r="F2184" t="str">
            <v>Storage Support VW Argentina</v>
          </cell>
        </row>
        <row r="2185">
          <cell r="B2185" t="str">
            <v>10.133.132.43</v>
          </cell>
          <cell r="C2185" t="str">
            <v>Ping</v>
          </cell>
          <cell r="D2185" t="str">
            <v>PH_WINDOWS_PLATINUM_AR</v>
          </cell>
          <cell r="E2185">
            <v>4</v>
          </cell>
          <cell r="F2185" t="str">
            <v>Storage Support VW Argentina</v>
          </cell>
        </row>
        <row r="2186">
          <cell r="B2186" t="str">
            <v>10.133.132.43</v>
          </cell>
          <cell r="C2186" t="str">
            <v>Port 0</v>
          </cell>
          <cell r="D2186" t="str">
            <v>PH_WINDOWS_PLATINUM_AR</v>
          </cell>
          <cell r="E2186">
            <v>4</v>
          </cell>
          <cell r="F2186" t="str">
            <v>Storage Support VW Argentina</v>
          </cell>
        </row>
        <row r="2187">
          <cell r="B2187" t="str">
            <v>192.168.9.77</v>
          </cell>
          <cell r="C2187" t="str">
            <v>Ping</v>
          </cell>
          <cell r="D2187" t="str">
            <v>PH_WINDOWS_PLATINUM_AR</v>
          </cell>
          <cell r="E2187">
            <v>1</v>
          </cell>
          <cell r="F2187" t="str">
            <v>Network Security Support VW Argentina</v>
          </cell>
        </row>
        <row r="2188">
          <cell r="B2188" t="str">
            <v>10.133.132.49</v>
          </cell>
          <cell r="C2188" t="str">
            <v>Ping</v>
          </cell>
          <cell r="D2188" t="str">
            <v>PH_WINDOWS_PLATINUM_AR</v>
          </cell>
          <cell r="E2188">
            <v>1</v>
          </cell>
          <cell r="F2188" t="str">
            <v>Network Security Support VW Argentina</v>
          </cell>
        </row>
        <row r="2189">
          <cell r="B2189" t="str">
            <v>10.133.132.20</v>
          </cell>
          <cell r="C2189" t="str">
            <v>Ping</v>
          </cell>
          <cell r="D2189" t="str">
            <v>PH_WINDOWS_PLATINUM_AR</v>
          </cell>
          <cell r="E2189">
            <v>1</v>
          </cell>
          <cell r="F2189" t="str">
            <v>Network Security Support VW Argentina</v>
          </cell>
        </row>
        <row r="2190">
          <cell r="B2190" t="str">
            <v>10.133.132.21</v>
          </cell>
          <cell r="C2190" t="str">
            <v>Ping</v>
          </cell>
          <cell r="D2190" t="str">
            <v>PH_WINDOWS_PLATINUM_AR</v>
          </cell>
          <cell r="E2190">
            <v>1</v>
          </cell>
          <cell r="F2190" t="str">
            <v>Network Security Support VW Argentina</v>
          </cell>
        </row>
        <row r="2191">
          <cell r="B2191" t="str">
            <v>10.133.138.52</v>
          </cell>
          <cell r="C2191" t="str">
            <v>Ping</v>
          </cell>
          <cell r="D2191" t="str">
            <v>PH_WINDOWS_PLATINUM_AR</v>
          </cell>
          <cell r="E2191">
            <v>2</v>
          </cell>
          <cell r="F2191" t="str">
            <v>Network Security Support VW Argentina</v>
          </cell>
        </row>
        <row r="2192">
          <cell r="B2192">
            <v>10133133134</v>
          </cell>
          <cell r="C2192" t="str">
            <v>PING / PDU Status</v>
          </cell>
          <cell r="D2192" t="str">
            <v>PH_WINDOWS_PLATINUM_AR</v>
          </cell>
          <cell r="E2192">
            <v>1</v>
          </cell>
          <cell r="F2192" t="str">
            <v>Facility Management Support VW Argentina Cordoba</v>
          </cell>
        </row>
        <row r="2193">
          <cell r="B2193">
            <v>10133133136</v>
          </cell>
          <cell r="C2193" t="str">
            <v>C2-Rack1/2-Right Side</v>
          </cell>
          <cell r="D2193" t="str">
            <v>PH_WINDOWS_PLATINUM_AR</v>
          </cell>
          <cell r="E2193">
            <v>1</v>
          </cell>
          <cell r="F2193" t="str">
            <v>Facility Management Support VW Argentina Cordoba</v>
          </cell>
        </row>
        <row r="2194">
          <cell r="B2194">
            <v>10133133137</v>
          </cell>
          <cell r="C2194" t="str">
            <v>C2-Rack1/3-Left Side</v>
          </cell>
          <cell r="D2194" t="str">
            <v>PH_WINDOWS_PLATINUM_AR</v>
          </cell>
          <cell r="E2194">
            <v>1</v>
          </cell>
          <cell r="F2194" t="str">
            <v>Facility Management Support VW Argentina Cordoba</v>
          </cell>
        </row>
        <row r="2195">
          <cell r="B2195">
            <v>10133133138</v>
          </cell>
          <cell r="C2195" t="str">
            <v>ePDU: C2-Rack1/3-Right Side</v>
          </cell>
          <cell r="D2195" t="str">
            <v>PH_WINDOWS_PLATINUM_AR</v>
          </cell>
          <cell r="E2195">
            <v>1</v>
          </cell>
          <cell r="F2195" t="str">
            <v>Facility Management Support VW Argentina Cordoba</v>
          </cell>
        </row>
        <row r="2196">
          <cell r="B2196">
            <v>10133133139</v>
          </cell>
          <cell r="C2196" t="str">
            <v>C2-Rack1/4-Left Side</v>
          </cell>
          <cell r="D2196" t="str">
            <v>PH_WINDOWS_PLATINUM_AR</v>
          </cell>
          <cell r="E2196">
            <v>1</v>
          </cell>
          <cell r="F2196" t="str">
            <v>Facility Management Support VW Argentina Cordoba</v>
          </cell>
        </row>
        <row r="2197">
          <cell r="B2197">
            <v>10133133140</v>
          </cell>
          <cell r="C2197" t="str">
            <v>C2-Rack1/4-Right Side</v>
          </cell>
          <cell r="D2197" t="str">
            <v>PH_WINDOWS_PLATINUM_AR</v>
          </cell>
          <cell r="E2197">
            <v>1</v>
          </cell>
          <cell r="F2197" t="str">
            <v>Facility Management Support VW Argentina Cordoba</v>
          </cell>
        </row>
        <row r="2198">
          <cell r="B2198">
            <v>10133133143</v>
          </cell>
          <cell r="C2198" t="str">
            <v>C2-Rack2/1-Left Side</v>
          </cell>
          <cell r="D2198" t="str">
            <v>PH_WINDOWS_PLATINUM_AR</v>
          </cell>
          <cell r="E2198">
            <v>1</v>
          </cell>
          <cell r="F2198" t="str">
            <v>Facility Management Support VW Argentina Cordoba</v>
          </cell>
        </row>
        <row r="2199">
          <cell r="B2199">
            <v>10133133144</v>
          </cell>
          <cell r="C2199" t="str">
            <v>C2-Rack2/1-Right Side</v>
          </cell>
          <cell r="D2199" t="str">
            <v>PH_WINDOWS_PLATINUM_AR</v>
          </cell>
          <cell r="E2199">
            <v>1</v>
          </cell>
          <cell r="F2199" t="str">
            <v>Facility Management Support VW Argentina Cordoba</v>
          </cell>
        </row>
        <row r="2200">
          <cell r="B2200">
            <v>10133133145</v>
          </cell>
          <cell r="C2200" t="str">
            <v>C2-Rack2/2-Left Side</v>
          </cell>
          <cell r="D2200" t="str">
            <v>PH_WINDOWS_PLATINUM_AR</v>
          </cell>
          <cell r="E2200">
            <v>1</v>
          </cell>
          <cell r="F2200" t="str">
            <v>Facility Management Support VW Argentina Cordoba</v>
          </cell>
        </row>
        <row r="2201">
          <cell r="B2201">
            <v>10133133146</v>
          </cell>
          <cell r="C2201" t="str">
            <v>C2-Rack2/2-Right Side</v>
          </cell>
          <cell r="D2201" t="str">
            <v>PH_WINDOWS_PLATINUM_AR</v>
          </cell>
          <cell r="E2201">
            <v>1</v>
          </cell>
          <cell r="F2201" t="str">
            <v>Facility Management Support VW Argentina Cordoba</v>
          </cell>
        </row>
        <row r="2202">
          <cell r="B2202">
            <v>10133133147</v>
          </cell>
          <cell r="C2202" t="str">
            <v>C2-Rack2/3-Left Side</v>
          </cell>
          <cell r="D2202" t="str">
            <v>PH_WINDOWS_PLATINUM_AR</v>
          </cell>
          <cell r="E2202">
            <v>1</v>
          </cell>
          <cell r="F2202" t="str">
            <v>Facility Management Support VW Argentina Cordoba</v>
          </cell>
        </row>
        <row r="2203">
          <cell r="B2203">
            <v>10133133148</v>
          </cell>
          <cell r="C2203" t="str">
            <v>C2-Rack2/3-Right Side</v>
          </cell>
          <cell r="D2203" t="str">
            <v>PH_WINDOWS_PLATINUM_AR</v>
          </cell>
          <cell r="E2203">
            <v>1</v>
          </cell>
          <cell r="F2203" t="str">
            <v>Facility Management Support VW Argentina Cordoba</v>
          </cell>
        </row>
        <row r="2204">
          <cell r="B2204">
            <v>10133133149</v>
          </cell>
          <cell r="C2204" t="str">
            <v>C2-Rack2/4-Left Side</v>
          </cell>
          <cell r="D2204" t="str">
            <v>PH_WINDOWS_PLATINUM_AR</v>
          </cell>
          <cell r="E2204">
            <v>1</v>
          </cell>
          <cell r="F2204" t="str">
            <v>Facility Management Support VW Argentina Cordoba</v>
          </cell>
        </row>
        <row r="2205">
          <cell r="B2205">
            <v>10133133150</v>
          </cell>
          <cell r="C2205" t="str">
            <v>C2-Rack2/4-Right Side</v>
          </cell>
          <cell r="D2205" t="str">
            <v>PH_WINDOWS_PLATINUM_AR</v>
          </cell>
          <cell r="E2205">
            <v>1</v>
          </cell>
          <cell r="F2205" t="str">
            <v>Facility Management Support VW Argentina Cordoba</v>
          </cell>
        </row>
        <row r="2206">
          <cell r="B2206">
            <v>10133133151</v>
          </cell>
          <cell r="C2206" t="str">
            <v>C2-Rack3/1-Left Side</v>
          </cell>
          <cell r="D2206" t="str">
            <v>PH_WINDOWS_PLATINUM_AR</v>
          </cell>
          <cell r="E2206">
            <v>1</v>
          </cell>
          <cell r="F2206" t="str">
            <v>Facility Management Support VW Argentina Cordoba</v>
          </cell>
        </row>
        <row r="2207">
          <cell r="B2207">
            <v>10133133152</v>
          </cell>
          <cell r="C2207" t="str">
            <v>C2-Rack3/1-Right Side</v>
          </cell>
          <cell r="D2207" t="str">
            <v>PH_WINDOWS_PLATINUM_AR</v>
          </cell>
          <cell r="E2207">
            <v>1</v>
          </cell>
          <cell r="F2207" t="str">
            <v>Facility Management Support VW Argentina Cordoba</v>
          </cell>
        </row>
        <row r="2208">
          <cell r="B2208">
            <v>10133133153</v>
          </cell>
          <cell r="C2208" t="str">
            <v>C2-Rack3/2-Left Side</v>
          </cell>
          <cell r="D2208" t="str">
            <v>PH_WINDOWS_PLATINUM_AR</v>
          </cell>
          <cell r="E2208">
            <v>1</v>
          </cell>
          <cell r="F2208" t="str">
            <v>Facility Management Support VW Argentina Cordoba</v>
          </cell>
        </row>
        <row r="2209">
          <cell r="B2209">
            <v>10133133154</v>
          </cell>
          <cell r="C2209" t="str">
            <v>C2-Rack3/2-Right Side</v>
          </cell>
          <cell r="D2209" t="str">
            <v>PH_WINDOWS_PLATINUM_AR</v>
          </cell>
          <cell r="E2209">
            <v>1</v>
          </cell>
          <cell r="F2209" t="str">
            <v>Facility Management Support VW Argentina Cordoba</v>
          </cell>
        </row>
        <row r="2210">
          <cell r="B2210">
            <v>10133133155</v>
          </cell>
          <cell r="C2210" t="str">
            <v>C2-Rack3/3-Left Side</v>
          </cell>
          <cell r="D2210" t="str">
            <v>PH_WINDOWS_PLATINUM_AR</v>
          </cell>
          <cell r="E2210">
            <v>1</v>
          </cell>
          <cell r="F2210" t="str">
            <v>Facility Management Support VW Argentina Cordoba</v>
          </cell>
        </row>
        <row r="2211">
          <cell r="B2211">
            <v>10133133156</v>
          </cell>
          <cell r="C2211" t="str">
            <v>C2-Rack3/3-Right Side</v>
          </cell>
          <cell r="D2211" t="str">
            <v>PH_WINDOWS_PLATINUM_AR</v>
          </cell>
          <cell r="E2211">
            <v>1</v>
          </cell>
          <cell r="F2211" t="str">
            <v>Facility Management Support VW Argentina Cordoba</v>
          </cell>
        </row>
        <row r="2212">
          <cell r="B2212">
            <v>10133133157</v>
          </cell>
          <cell r="C2212" t="str">
            <v>C2-Rack3/4-Left Side</v>
          </cell>
          <cell r="D2212" t="str">
            <v>PH_WINDOWS_PLATINUM_AR</v>
          </cell>
          <cell r="E2212">
            <v>1</v>
          </cell>
          <cell r="F2212" t="str">
            <v>Facility Management Support VW Argentina Cordoba</v>
          </cell>
        </row>
        <row r="2213">
          <cell r="B2213">
            <v>10133133158</v>
          </cell>
          <cell r="C2213" t="str">
            <v>C2-Rack3/4-Right Side</v>
          </cell>
          <cell r="D2213" t="str">
            <v>PH_WINDOWS_PLATINUM_AR</v>
          </cell>
          <cell r="E2213">
            <v>1</v>
          </cell>
          <cell r="F2213" t="str">
            <v>Facility Management Support VW Argentina Cordoba</v>
          </cell>
        </row>
        <row r="2214">
          <cell r="B2214" t="str">
            <v>10.133.137.8</v>
          </cell>
          <cell r="C2214" t="str">
            <v>Ping</v>
          </cell>
          <cell r="D2214" t="str">
            <v>PH_WINDOWS_SILVER_AR</v>
          </cell>
          <cell r="E2214">
            <v>2</v>
          </cell>
          <cell r="F2214" t="str">
            <v>Network Support VW Argentina Cordoba</v>
          </cell>
        </row>
        <row r="2215">
          <cell r="B2215" t="str">
            <v>10.133.137.9</v>
          </cell>
          <cell r="C2215" t="str">
            <v>Ping</v>
          </cell>
          <cell r="D2215" t="str">
            <v>PH_WINDOWS_SILVER_AR</v>
          </cell>
          <cell r="E2215">
            <v>2</v>
          </cell>
          <cell r="F2215" t="str">
            <v>Network Support VW Argentina Cordoba</v>
          </cell>
        </row>
        <row r="2216">
          <cell r="B2216" t="str">
            <v>10.133.130.9</v>
          </cell>
          <cell r="C2216" t="str">
            <v>Ping</v>
          </cell>
          <cell r="D2216" t="str">
            <v>PH_WINDOWS_PLATINUM_AR</v>
          </cell>
          <cell r="E2216">
            <v>1</v>
          </cell>
          <cell r="F2216" t="str">
            <v>Network Support VW Argentina Cordoba</v>
          </cell>
        </row>
        <row r="2217">
          <cell r="B2217" t="str">
            <v>10.133.132.14</v>
          </cell>
          <cell r="C2217" t="str">
            <v>Ping</v>
          </cell>
          <cell r="D2217" t="str">
            <v>PH_WINDOWS_PLATINUM_AR</v>
          </cell>
          <cell r="E2217">
            <v>1</v>
          </cell>
          <cell r="F2217" t="str">
            <v>Network Support VW Argentina Cordoba</v>
          </cell>
        </row>
        <row r="2218">
          <cell r="B2218" t="str">
            <v>10.133.132.18</v>
          </cell>
          <cell r="C2218" t="str">
            <v>Ping</v>
          </cell>
          <cell r="D2218" t="str">
            <v>PH_WINDOWS_PLATINUM_AR</v>
          </cell>
          <cell r="E2218">
            <v>1</v>
          </cell>
          <cell r="F2218" t="str">
            <v>Network Support VW Argentina Cordoba</v>
          </cell>
        </row>
        <row r="2219">
          <cell r="B2219" t="str">
            <v>10.133.132.17</v>
          </cell>
          <cell r="C2219" t="str">
            <v>Ping</v>
          </cell>
          <cell r="D2219" t="str">
            <v>PH_WINDOWS_PLATINUM_AR</v>
          </cell>
          <cell r="E2219">
            <v>1</v>
          </cell>
          <cell r="F2219" t="str">
            <v>Network Support VW Argentina Cordoba</v>
          </cell>
        </row>
        <row r="2220">
          <cell r="B2220" t="str">
            <v>10.133.132.19</v>
          </cell>
          <cell r="C2220" t="str">
            <v>Ping</v>
          </cell>
          <cell r="D2220" t="str">
            <v>PH_WINDOWS_PLATINUM_AR</v>
          </cell>
          <cell r="E2220">
            <v>1</v>
          </cell>
          <cell r="F2220" t="str">
            <v>Network Support VW Argentina Cordoba</v>
          </cell>
        </row>
        <row r="2221">
          <cell r="B2221" t="str">
            <v>10.133.140.12</v>
          </cell>
          <cell r="C2221" t="str">
            <v>NETWORK Ping</v>
          </cell>
          <cell r="D2221" t="str">
            <v>PH_WINDOWS_PLATINUM_AR</v>
          </cell>
          <cell r="E2221">
            <v>3</v>
          </cell>
          <cell r="F2221" t="str">
            <v>Network Support VW Argentina Cordoba</v>
          </cell>
        </row>
        <row r="2222">
          <cell r="B2222" t="str">
            <v>10.133.149.8</v>
          </cell>
          <cell r="C2222" t="str">
            <v>Ping</v>
          </cell>
          <cell r="D2222" t="str">
            <v>PH_WINDOWS_SILVER_AR</v>
          </cell>
          <cell r="E2222">
            <v>2</v>
          </cell>
          <cell r="F2222" t="str">
            <v>Network Support VW Argentina Cordoba</v>
          </cell>
        </row>
        <row r="2223">
          <cell r="B2223" t="str">
            <v>10.133.155.9</v>
          </cell>
          <cell r="C2223" t="str">
            <v>Ping</v>
          </cell>
          <cell r="D2223" t="str">
            <v>PH_WINDOWS_SILVER_AR</v>
          </cell>
          <cell r="E2223">
            <v>2</v>
          </cell>
          <cell r="F2223" t="str">
            <v>Network Support VW Argentina Cordoba</v>
          </cell>
        </row>
        <row r="2224">
          <cell r="B2224" t="str">
            <v>10.133.153.9</v>
          </cell>
          <cell r="C2224" t="str">
            <v>Ping</v>
          </cell>
          <cell r="D2224" t="str">
            <v>PH_WINDOWS_SILVER_AR</v>
          </cell>
          <cell r="E2224">
            <v>2</v>
          </cell>
          <cell r="F2224" t="str">
            <v>Network Support VW Argentina Cordoba</v>
          </cell>
        </row>
        <row r="2225">
          <cell r="B2225" t="str">
            <v>10.133.145.8</v>
          </cell>
          <cell r="C2225" t="str">
            <v>Ping</v>
          </cell>
          <cell r="D2225" t="str">
            <v>PH_WINDOWS_SILVER_AR</v>
          </cell>
          <cell r="E2225">
            <v>2</v>
          </cell>
          <cell r="F2225" t="str">
            <v>Network Support VW Argentina Cordoba</v>
          </cell>
        </row>
        <row r="2226">
          <cell r="B2226" t="str">
            <v>10.133.152.8</v>
          </cell>
          <cell r="C2226" t="str">
            <v>Ping</v>
          </cell>
          <cell r="D2226" t="str">
            <v>PH_WINDOWS_SILVER_AR</v>
          </cell>
          <cell r="E2226">
            <v>2</v>
          </cell>
          <cell r="F2226" t="str">
            <v>Network Support VW Argentina Cordoba</v>
          </cell>
        </row>
        <row r="2227">
          <cell r="B2227" t="str">
            <v>10.133.153.8</v>
          </cell>
          <cell r="C2227" t="str">
            <v>Ping</v>
          </cell>
          <cell r="D2227" t="str">
            <v>PH_WINDOWS_SILVER_AR</v>
          </cell>
          <cell r="E2227">
            <v>2</v>
          </cell>
          <cell r="F2227" t="str">
            <v>Network Support VW Argentina Cordoba</v>
          </cell>
        </row>
        <row r="2228">
          <cell r="B2228" t="str">
            <v>10.133.154.8</v>
          </cell>
          <cell r="C2228" t="str">
            <v>Ping</v>
          </cell>
          <cell r="D2228" t="str">
            <v>PH_WINDOWS_SILVER_AR</v>
          </cell>
          <cell r="E2228">
            <v>2</v>
          </cell>
          <cell r="F2228" t="str">
            <v>Network Support VW Argentina Cordoba</v>
          </cell>
        </row>
        <row r="2229">
          <cell r="B2229" t="str">
            <v>10.133.152.9</v>
          </cell>
          <cell r="C2229" t="str">
            <v>Ping</v>
          </cell>
          <cell r="D2229" t="str">
            <v>PH_WINDOWS_SILVER_AR</v>
          </cell>
          <cell r="E2229">
            <v>2</v>
          </cell>
          <cell r="F2229" t="str">
            <v>Network Support VW Argentina Cordoba</v>
          </cell>
        </row>
        <row r="2230">
          <cell r="B2230" t="str">
            <v>10.133.155.8</v>
          </cell>
          <cell r="C2230" t="str">
            <v>Ping</v>
          </cell>
          <cell r="D2230" t="str">
            <v>PH_WINDOWS_SILVER_AR</v>
          </cell>
          <cell r="E2230">
            <v>2</v>
          </cell>
          <cell r="F2230" t="str">
            <v>Network Support VW Argentina Cordoba</v>
          </cell>
        </row>
        <row r="2231">
          <cell r="B2231" t="str">
            <v>10.133.154.9</v>
          </cell>
          <cell r="C2231" t="str">
            <v>Ping</v>
          </cell>
          <cell r="D2231" t="str">
            <v>PH_WINDOWS_SILVER_AR</v>
          </cell>
          <cell r="E2231">
            <v>2</v>
          </cell>
          <cell r="F2231" t="str">
            <v>Network Support VW Argentina Cordoba</v>
          </cell>
        </row>
        <row r="2232">
          <cell r="B2232" t="str">
            <v>10.133.148.9</v>
          </cell>
          <cell r="C2232" t="str">
            <v>Ping</v>
          </cell>
          <cell r="D2232" t="str">
            <v>PH_WINDOWS_SILVER_AR</v>
          </cell>
          <cell r="E2232">
            <v>2</v>
          </cell>
          <cell r="F2232" t="str">
            <v>Network Support VW Argentina Cordoba</v>
          </cell>
        </row>
        <row r="2233">
          <cell r="B2233" t="str">
            <v>10.133.143.8</v>
          </cell>
          <cell r="C2233" t="str">
            <v>Ping</v>
          </cell>
          <cell r="D2233" t="str">
            <v>PH_WINDOWS_SILVER_AR</v>
          </cell>
          <cell r="E2233">
            <v>2</v>
          </cell>
          <cell r="F2233" t="str">
            <v>Network Support VW Argentina Cordoba</v>
          </cell>
        </row>
        <row r="2234">
          <cell r="B2234" t="str">
            <v>10.133.140.8</v>
          </cell>
          <cell r="C2234" t="str">
            <v>Ping</v>
          </cell>
          <cell r="D2234" t="str">
            <v>PH_WINDOWS_SILVER_AR</v>
          </cell>
          <cell r="E2234">
            <v>2</v>
          </cell>
          <cell r="F2234" t="str">
            <v>Network Support VW Argentina Cordoba</v>
          </cell>
        </row>
        <row r="2235">
          <cell r="B2235" t="str">
            <v>10.133.146.11</v>
          </cell>
          <cell r="C2235" t="str">
            <v>Ping - Stack</v>
          </cell>
          <cell r="D2235" t="str">
            <v>PH_WINDOWS_PLATINUM_AR</v>
          </cell>
          <cell r="E2235">
            <v>1</v>
          </cell>
          <cell r="F2235" t="str">
            <v>Network Support VW Argentina Cordoba</v>
          </cell>
        </row>
        <row r="2236">
          <cell r="B2236" t="str">
            <v>10.133.145.10</v>
          </cell>
          <cell r="C2236" t="str">
            <v xml:space="preserve">Ping </v>
          </cell>
          <cell r="D2236" t="str">
            <v>PH_WINDOWS_PLATINUM_AR</v>
          </cell>
          <cell r="E2236">
            <v>2</v>
          </cell>
          <cell r="F2236" t="str">
            <v>Network Support VW Argentina Cordoba</v>
          </cell>
        </row>
        <row r="2237">
          <cell r="B2237" t="str">
            <v>10.133.155.10</v>
          </cell>
          <cell r="C2237" t="str">
            <v xml:space="preserve">Ping </v>
          </cell>
          <cell r="D2237" t="str">
            <v>PH_WINDOWS_PLATINUM_AR</v>
          </cell>
          <cell r="E2237">
            <v>2</v>
          </cell>
          <cell r="F2237" t="str">
            <v>Network Support VW Argentina Cordoba</v>
          </cell>
        </row>
        <row r="2238">
          <cell r="B2238" t="str">
            <v>10.133.154.10</v>
          </cell>
          <cell r="C2238" t="str">
            <v xml:space="preserve">Ping </v>
          </cell>
          <cell r="D2238" t="str">
            <v>PH_WINDOWS_PLATINUM_AR</v>
          </cell>
          <cell r="E2238">
            <v>2</v>
          </cell>
          <cell r="F2238" t="str">
            <v>Network Support VW Argentina Cordoba</v>
          </cell>
        </row>
        <row r="2239">
          <cell r="B2239" t="str">
            <v>10.133.143.14</v>
          </cell>
          <cell r="C2239" t="str">
            <v xml:space="preserve">Ping </v>
          </cell>
          <cell r="D2239" t="str">
            <v>PH_WINDOWS_PLATINUM_AR</v>
          </cell>
          <cell r="E2239">
            <v>2</v>
          </cell>
          <cell r="F2239" t="str">
            <v>Network Support VW Argentina Cordoba</v>
          </cell>
        </row>
        <row r="2240">
          <cell r="B2240" t="str">
            <v>10.133.154.14</v>
          </cell>
          <cell r="C2240" t="str">
            <v xml:space="preserve">Ping </v>
          </cell>
          <cell r="D2240" t="str">
            <v>PH_WINDOWS_PLATINUM_AR</v>
          </cell>
          <cell r="E2240">
            <v>2</v>
          </cell>
          <cell r="F2240" t="str">
            <v>Network Support VW Argentina Cordoba</v>
          </cell>
        </row>
        <row r="2241">
          <cell r="B2241" t="str">
            <v>10.133.148.10</v>
          </cell>
          <cell r="C2241" t="str">
            <v>Ping</v>
          </cell>
          <cell r="D2241" t="str">
            <v>PH_WINDOWS_PLATINUM_AR</v>
          </cell>
          <cell r="E2241">
            <v>1</v>
          </cell>
          <cell r="F2241" t="str">
            <v>Network Support VW Argentina Cordoba</v>
          </cell>
        </row>
        <row r="2242">
          <cell r="B2242" t="str">
            <v>10.133.148.11</v>
          </cell>
          <cell r="C2242" t="str">
            <v>Ping</v>
          </cell>
          <cell r="D2242" t="str">
            <v>PH_WINDOWS_PLATINUM_AR</v>
          </cell>
          <cell r="E2242">
            <v>1</v>
          </cell>
          <cell r="F2242" t="str">
            <v>Network Support VW Argentina Cordoba</v>
          </cell>
        </row>
        <row r="2243">
          <cell r="B2243" t="str">
            <v>10.133.150.10</v>
          </cell>
          <cell r="C2243" t="str">
            <v>Ping</v>
          </cell>
          <cell r="D2243" t="str">
            <v>PH_WINDOWS_PLATINUM_AR</v>
          </cell>
          <cell r="E2243">
            <v>1</v>
          </cell>
          <cell r="F2243" t="str">
            <v>Network Support VW Argentina Cordoba</v>
          </cell>
        </row>
        <row r="2244">
          <cell r="B2244" t="str">
            <v>10.133.150.11</v>
          </cell>
          <cell r="C2244" t="str">
            <v>Ping - Stack</v>
          </cell>
          <cell r="D2244" t="str">
            <v>PH_WINDOWS_PLATINUM_AR</v>
          </cell>
          <cell r="E2244">
            <v>1</v>
          </cell>
          <cell r="F2244" t="str">
            <v>Network Support VW Argentina Cordoba</v>
          </cell>
        </row>
        <row r="2245">
          <cell r="B2245" t="str">
            <v>10.133.150.12</v>
          </cell>
          <cell r="C2245" t="str">
            <v>Ping</v>
          </cell>
          <cell r="D2245" t="str">
            <v>PH_WINDOWS_SILVER_AR</v>
          </cell>
          <cell r="E2245">
            <v>1</v>
          </cell>
          <cell r="F2245" t="str">
            <v>Network Support VW Argentina Cordoba</v>
          </cell>
        </row>
        <row r="2246">
          <cell r="B2246" t="str">
            <v>172.24.5.34</v>
          </cell>
          <cell r="C2246" t="str">
            <v>Ping</v>
          </cell>
          <cell r="D2246" t="str">
            <v>PH_WINDOWS_PLATINUM_AR</v>
          </cell>
          <cell r="E2246">
            <v>1</v>
          </cell>
          <cell r="F2246" t="str">
            <v>Network Support VW Argentina Cordoba</v>
          </cell>
        </row>
        <row r="2247">
          <cell r="B2247" t="str">
            <v>172.24.5.36</v>
          </cell>
          <cell r="C2247" t="str">
            <v>Ping</v>
          </cell>
          <cell r="D2247" t="str">
            <v>PH_WINDOWS_PLATINUM_AR</v>
          </cell>
          <cell r="E2247">
            <v>1</v>
          </cell>
          <cell r="F2247" t="str">
            <v>Network Support VW Argentina Cordoba</v>
          </cell>
        </row>
        <row r="2248">
          <cell r="B2248" t="str">
            <v>172.24.5.35</v>
          </cell>
          <cell r="C2248" t="str">
            <v>Ping</v>
          </cell>
          <cell r="D2248" t="str">
            <v>PH_WINDOWS_PLATINUM_AR</v>
          </cell>
          <cell r="E2248">
            <v>1</v>
          </cell>
          <cell r="F2248" t="str">
            <v>Network Support VW Argentina Cordoba</v>
          </cell>
        </row>
        <row r="2249">
          <cell r="B2249" t="str">
            <v>172.24.5.37</v>
          </cell>
          <cell r="C2249" t="str">
            <v>Ping</v>
          </cell>
          <cell r="D2249" t="str">
            <v>PH_WINDOWS_PLATINUM_AR</v>
          </cell>
          <cell r="E2249">
            <v>1</v>
          </cell>
          <cell r="F2249" t="str">
            <v>Network Support VW Argentina Cordoba</v>
          </cell>
        </row>
        <row r="2250">
          <cell r="B2250" t="str">
            <v>172.24.32.8</v>
          </cell>
          <cell r="C2250" t="str">
            <v>Ping</v>
          </cell>
          <cell r="D2250" t="str">
            <v>PH_WINDOWS_PLATINUM_AR</v>
          </cell>
          <cell r="E2250">
            <v>1</v>
          </cell>
          <cell r="F2250" t="str">
            <v>Network Support VW Argentina Cordoba</v>
          </cell>
        </row>
        <row r="2251">
          <cell r="B2251" t="str">
            <v>172.24.34.8</v>
          </cell>
          <cell r="C2251" t="str">
            <v>Ping</v>
          </cell>
          <cell r="D2251" t="str">
            <v>PH_WINDOWS_PLATINUM_AR</v>
          </cell>
          <cell r="E2251">
            <v>1</v>
          </cell>
          <cell r="F2251" t="str">
            <v>Network Support VW Argentina Cordoba</v>
          </cell>
        </row>
        <row r="2252">
          <cell r="B2252" t="str">
            <v>172.24.34.9</v>
          </cell>
          <cell r="C2252" t="str">
            <v>ping</v>
          </cell>
          <cell r="D2252" t="str">
            <v>PH_WINDOWS_PLATINUM_AR</v>
          </cell>
          <cell r="E2252">
            <v>1</v>
          </cell>
          <cell r="F2252" t="str">
            <v>Network Support VW Argentina Cordoba</v>
          </cell>
        </row>
        <row r="2253">
          <cell r="B2253" t="str">
            <v>172.24.36.8</v>
          </cell>
          <cell r="C2253" t="str">
            <v>Ping</v>
          </cell>
          <cell r="D2253" t="str">
            <v>PH_WINDOWS_PLATINUM_AR</v>
          </cell>
          <cell r="E2253">
            <v>1</v>
          </cell>
          <cell r="F2253" t="str">
            <v>Network Support VW Argentina Cordoba</v>
          </cell>
        </row>
        <row r="2254">
          <cell r="B2254" t="str">
            <v>172.24.36.9</v>
          </cell>
          <cell r="C2254" t="str">
            <v>Ping</v>
          </cell>
          <cell r="D2254" t="str">
            <v>PH_WINDOWS_PLATINUM_AR</v>
          </cell>
          <cell r="E2254">
            <v>1</v>
          </cell>
          <cell r="F2254" t="str">
            <v>Network Support VW Argentina Cordoba</v>
          </cell>
        </row>
        <row r="2255">
          <cell r="B2255" t="str">
            <v>172.24.36.10</v>
          </cell>
          <cell r="C2255" t="str">
            <v>Ping</v>
          </cell>
          <cell r="D2255" t="str">
            <v>PH_WINDOWS_PLATINUM_AR</v>
          </cell>
          <cell r="E2255">
            <v>1</v>
          </cell>
          <cell r="F2255" t="str">
            <v>Network Support VW Argentina Cordoba</v>
          </cell>
        </row>
        <row r="2256">
          <cell r="B2256" t="str">
            <v>172.24.48.09</v>
          </cell>
          <cell r="C2256" t="str">
            <v>Ping</v>
          </cell>
          <cell r="D2256" t="str">
            <v>PH_WINDOWS_PLATINUM_AR</v>
          </cell>
          <cell r="E2256">
            <v>1</v>
          </cell>
          <cell r="F2256" t="str">
            <v>Network Support VW Argentina Cordoba</v>
          </cell>
        </row>
        <row r="2257">
          <cell r="B2257" t="str">
            <v>172.24.50.08</v>
          </cell>
          <cell r="C2257" t="str">
            <v>Ping</v>
          </cell>
          <cell r="D2257" t="str">
            <v>PH_WINDOWS_PLATINUM_AR</v>
          </cell>
          <cell r="E2257">
            <v>1</v>
          </cell>
          <cell r="F2257" t="str">
            <v>Network Support VW Argentina Cordoba</v>
          </cell>
        </row>
        <row r="2258">
          <cell r="B2258" t="str">
            <v>172.24.48.10</v>
          </cell>
          <cell r="C2258" t="str">
            <v>Ping</v>
          </cell>
          <cell r="D2258" t="str">
            <v>PH_WINDOWS_PLATINUM_AR</v>
          </cell>
          <cell r="E2258">
            <v>1</v>
          </cell>
          <cell r="F2258" t="str">
            <v>Network Support VW Argentina Cordoba</v>
          </cell>
        </row>
        <row r="2259">
          <cell r="B2259" t="str">
            <v>172.24.48.10</v>
          </cell>
          <cell r="C2259" t="str">
            <v>Ping</v>
          </cell>
          <cell r="D2259" t="str">
            <v>PH_WINDOWS_PLATINUM_AR</v>
          </cell>
          <cell r="E2259">
            <v>1</v>
          </cell>
          <cell r="F2259" t="str">
            <v>Network Support VW Argentina Cordoba</v>
          </cell>
        </row>
        <row r="2260">
          <cell r="B2260" t="str">
            <v>172.24.50.10</v>
          </cell>
          <cell r="C2260" t="str">
            <v>Ping</v>
          </cell>
          <cell r="D2260" t="str">
            <v>PH_WINDOWS_PLATINUM_AR</v>
          </cell>
          <cell r="E2260">
            <v>1</v>
          </cell>
          <cell r="F2260" t="str">
            <v>Network Support VW Argentina Cordoba</v>
          </cell>
        </row>
        <row r="2261">
          <cell r="B2261" t="str">
            <v>172.24.64.9</v>
          </cell>
          <cell r="C2261" t="str">
            <v>Ping</v>
          </cell>
          <cell r="D2261" t="str">
            <v>PH_WINDOWS_PLATINUM_AR</v>
          </cell>
          <cell r="E2261">
            <v>1</v>
          </cell>
          <cell r="F2261" t="str">
            <v>Network Support VW Argentina Cordoba</v>
          </cell>
        </row>
        <row r="2262">
          <cell r="B2262" t="str">
            <v>172.24.80.11</v>
          </cell>
          <cell r="C2262" t="str">
            <v>Ping</v>
          </cell>
          <cell r="D2262" t="str">
            <v>PH_WINDOWS_PLATINUM_AR</v>
          </cell>
          <cell r="E2262">
            <v>1</v>
          </cell>
          <cell r="F2262" t="str">
            <v>Network Support VW Argentina Cordoba</v>
          </cell>
        </row>
        <row r="2263">
          <cell r="B2263" t="str">
            <v>172.24.80.9</v>
          </cell>
          <cell r="C2263" t="str">
            <v>Ping</v>
          </cell>
          <cell r="D2263" t="str">
            <v>PH_WINDOWS_PLATINUM_AR</v>
          </cell>
          <cell r="E2263">
            <v>1</v>
          </cell>
          <cell r="F2263" t="str">
            <v>Network Support VW Argentina Cordoba</v>
          </cell>
        </row>
        <row r="2264">
          <cell r="B2264" t="str">
            <v>10.133.18.61</v>
          </cell>
          <cell r="C2264" t="str">
            <v>Ping</v>
          </cell>
          <cell r="D2264" t="str">
            <v>PH_WINDOWS_PLATINUM_AR</v>
          </cell>
          <cell r="E2264">
            <v>1</v>
          </cell>
          <cell r="F2264" t="str">
            <v>Network Support VW Argentina Cordoba</v>
          </cell>
        </row>
        <row r="2265">
          <cell r="B2265" t="str">
            <v>10.133.18.67</v>
          </cell>
          <cell r="C2265" t="str">
            <v>Ping</v>
          </cell>
          <cell r="D2265" t="str">
            <v>PH_WINDOWS_PLATINUM_AR</v>
          </cell>
          <cell r="E2265">
            <v>1</v>
          </cell>
          <cell r="F2265" t="str">
            <v>Network Support VW Argentina Cordoba</v>
          </cell>
        </row>
        <row r="2266">
          <cell r="B2266" t="str">
            <v>10.133.18.68</v>
          </cell>
          <cell r="C2266" t="str">
            <v>Ping</v>
          </cell>
          <cell r="D2266" t="str">
            <v>PH_WINDOWS_PLATINUM_AR</v>
          </cell>
          <cell r="E2266">
            <v>1</v>
          </cell>
          <cell r="F2266" t="str">
            <v>Network Support VW Argentina Cordoba</v>
          </cell>
        </row>
        <row r="2267">
          <cell r="B2267" t="str">
            <v>10.133.18.69</v>
          </cell>
          <cell r="C2267" t="str">
            <v>Ping</v>
          </cell>
          <cell r="D2267" t="str">
            <v>PH_WINDOWS_PLATINUM_AR</v>
          </cell>
          <cell r="E2267">
            <v>1</v>
          </cell>
          <cell r="F2267" t="str">
            <v>Network Support VW Argentina Cordoba</v>
          </cell>
        </row>
        <row r="2268">
          <cell r="B2268" t="str">
            <v>10.133.18.70</v>
          </cell>
          <cell r="C2268" t="str">
            <v>Ping</v>
          </cell>
          <cell r="D2268" t="str">
            <v>PH_WINDOWS_PLATINUM_AR</v>
          </cell>
          <cell r="E2268">
            <v>1</v>
          </cell>
          <cell r="F2268" t="str">
            <v>Network Support VW Argentina Cordoba</v>
          </cell>
        </row>
        <row r="2269">
          <cell r="B2269" t="str">
            <v>10.133.18.4</v>
          </cell>
          <cell r="C2269" t="str">
            <v>Ping</v>
          </cell>
          <cell r="D2269" t="str">
            <v>PH_WINDOWS_PLATINUM_AR</v>
          </cell>
          <cell r="E2269">
            <v>1</v>
          </cell>
          <cell r="F2269" t="str">
            <v>Network Support VW Argentina Cordoba</v>
          </cell>
        </row>
        <row r="2270">
          <cell r="B2270" t="str">
            <v>10.133.18.5</v>
          </cell>
          <cell r="C2270" t="str">
            <v>Ping</v>
          </cell>
          <cell r="D2270" t="str">
            <v>PH_WINDOWS_PLATINUM_AR</v>
          </cell>
          <cell r="E2270">
            <v>1</v>
          </cell>
          <cell r="F2270" t="str">
            <v>Network Support VW Argentina Cordoba</v>
          </cell>
        </row>
        <row r="2271">
          <cell r="B2271" t="str">
            <v>10.133.18.7</v>
          </cell>
          <cell r="C2271" t="str">
            <v>Ping</v>
          </cell>
          <cell r="D2271" t="str">
            <v>PH_WINDOWS_PLATINUM_AR</v>
          </cell>
          <cell r="E2271">
            <v>1</v>
          </cell>
          <cell r="F2271" t="str">
            <v>Network Support VW Argentina Cordoba</v>
          </cell>
        </row>
        <row r="2272">
          <cell r="B2272" t="str">
            <v>10.133.18.13</v>
          </cell>
          <cell r="C2272" t="str">
            <v>Ping</v>
          </cell>
          <cell r="D2272" t="str">
            <v>PH_WINDOWS_PLATINUM_AR</v>
          </cell>
          <cell r="E2272">
            <v>1</v>
          </cell>
          <cell r="F2272" t="str">
            <v>Network Support VW Argentina Cordoba</v>
          </cell>
        </row>
        <row r="2273">
          <cell r="B2273" t="str">
            <v>10.133.18.60</v>
          </cell>
          <cell r="C2273" t="str">
            <v>Ping</v>
          </cell>
          <cell r="D2273" t="str">
            <v>PH_WINDOWS_PLATINUM_AR</v>
          </cell>
          <cell r="E2273">
            <v>3</v>
          </cell>
          <cell r="F2273" t="str">
            <v>Network Support VW Argentina Cordoba</v>
          </cell>
        </row>
        <row r="2274">
          <cell r="B2274" t="str">
            <v>10.133.18.32</v>
          </cell>
          <cell r="C2274" t="str">
            <v>Ping</v>
          </cell>
          <cell r="D2274" t="str">
            <v>PH_WINDOWS_PLATINUM_AR</v>
          </cell>
          <cell r="E2274">
            <v>2</v>
          </cell>
          <cell r="F2274" t="str">
            <v>Network Support VW Argentina Cordoba</v>
          </cell>
        </row>
        <row r="2275">
          <cell r="B2275" t="str">
            <v>10.133.18.35</v>
          </cell>
          <cell r="C2275" t="str">
            <v>Ping</v>
          </cell>
          <cell r="D2275" t="str">
            <v>PH_WINDOWS_PLATINUM_AR</v>
          </cell>
          <cell r="E2275">
            <v>2</v>
          </cell>
          <cell r="F2275" t="str">
            <v>Network Support VW Argentina Cordoba</v>
          </cell>
        </row>
        <row r="2276">
          <cell r="B2276" t="str">
            <v>10.133.18.36</v>
          </cell>
          <cell r="C2276" t="str">
            <v>Ping</v>
          </cell>
          <cell r="D2276" t="str">
            <v>PH_WINDOWS_PLATINUM_AR</v>
          </cell>
          <cell r="E2276">
            <v>2</v>
          </cell>
          <cell r="F2276" t="str">
            <v>Network Support VW Argentina Cordoba</v>
          </cell>
        </row>
        <row r="2277">
          <cell r="B2277" t="str">
            <v>10.133.18.38</v>
          </cell>
          <cell r="C2277" t="str">
            <v>Ping</v>
          </cell>
          <cell r="D2277" t="str">
            <v>PH_WINDOWS_PLATINUM_AR</v>
          </cell>
          <cell r="E2277">
            <v>2</v>
          </cell>
          <cell r="F2277" t="str">
            <v>Network Support VW Argentina Cordoba</v>
          </cell>
        </row>
        <row r="2278">
          <cell r="B2278" t="str">
            <v>10.133.18.21</v>
          </cell>
          <cell r="C2278" t="str">
            <v>Ping</v>
          </cell>
          <cell r="D2278" t="str">
            <v>PH_WINDOWS_PLATINUM_AR</v>
          </cell>
          <cell r="E2278">
            <v>2</v>
          </cell>
          <cell r="F2278" t="str">
            <v>Network Support VW Argentina Cordoba</v>
          </cell>
        </row>
        <row r="2279">
          <cell r="B2279" t="str">
            <v>10.133.18.22</v>
          </cell>
          <cell r="C2279" t="str">
            <v>Ping</v>
          </cell>
          <cell r="D2279" t="str">
            <v>PH_WINDOWS_PLATINUM_AR</v>
          </cell>
          <cell r="E2279">
            <v>2</v>
          </cell>
          <cell r="F2279" t="str">
            <v>Network Support VW Argentina Cordoba</v>
          </cell>
        </row>
        <row r="2280">
          <cell r="B2280" t="str">
            <v>10.133.18.23</v>
          </cell>
          <cell r="C2280" t="str">
            <v>Ping</v>
          </cell>
          <cell r="D2280" t="str">
            <v>PH_WINDOWS_PLATINUM_AR</v>
          </cell>
          <cell r="E2280">
            <v>2</v>
          </cell>
          <cell r="F2280" t="str">
            <v>Network Support VW Argentina Cordoba</v>
          </cell>
        </row>
        <row r="2281">
          <cell r="B2281" t="str">
            <v>10.133.18.24</v>
          </cell>
          <cell r="C2281" t="str">
            <v>Ping</v>
          </cell>
          <cell r="D2281" t="str">
            <v>PH_WINDOWS_PLATINUM_AR</v>
          </cell>
          <cell r="E2281">
            <v>2</v>
          </cell>
          <cell r="F2281" t="str">
            <v>Network Support VW Argentina Cordoba</v>
          </cell>
        </row>
        <row r="2282">
          <cell r="B2282" t="str">
            <v>10.133.18.25</v>
          </cell>
          <cell r="C2282" t="str">
            <v>Ping</v>
          </cell>
          <cell r="D2282" t="str">
            <v>PH_WINDOWS_PLATINUM_AR</v>
          </cell>
          <cell r="E2282">
            <v>2</v>
          </cell>
          <cell r="F2282" t="str">
            <v>Network Support VW Argentina Cordoba</v>
          </cell>
        </row>
        <row r="2283">
          <cell r="B2283" t="str">
            <v>10.133.18.26</v>
          </cell>
          <cell r="C2283" t="str">
            <v>Ping</v>
          </cell>
          <cell r="D2283" t="str">
            <v>PH_WINDOWS_PLATINUM_AR</v>
          </cell>
          <cell r="E2283">
            <v>2</v>
          </cell>
          <cell r="F2283" t="str">
            <v>Network Support VW Argentina Cordoba</v>
          </cell>
        </row>
        <row r="2284">
          <cell r="B2284" t="str">
            <v>10.133.18.57</v>
          </cell>
          <cell r="C2284" t="str">
            <v>Ping</v>
          </cell>
          <cell r="D2284" t="str">
            <v>PH_WINDOWS_PLATINUM_AR</v>
          </cell>
          <cell r="E2284">
            <v>3</v>
          </cell>
          <cell r="F2284" t="str">
            <v>Network Support VW Argentina Cordoba</v>
          </cell>
        </row>
        <row r="2285">
          <cell r="B2285" t="str">
            <v>10.133.18.58</v>
          </cell>
          <cell r="C2285" t="str">
            <v>Ping</v>
          </cell>
          <cell r="D2285" t="str">
            <v>PH_WINDOWS_PLATINUM_AR</v>
          </cell>
          <cell r="E2285">
            <v>3</v>
          </cell>
          <cell r="F2285" t="str">
            <v>Network Support VW Argentina Cordoba</v>
          </cell>
        </row>
        <row r="2286">
          <cell r="B2286" t="str">
            <v>10.133.18.29</v>
          </cell>
          <cell r="C2286" t="str">
            <v>Ping</v>
          </cell>
          <cell r="D2286" t="str">
            <v>PH_WINDOWS_PLATINUM_AR</v>
          </cell>
          <cell r="E2286">
            <v>2</v>
          </cell>
          <cell r="F2286" t="str">
            <v>Network Support VW Argentina Cordoba</v>
          </cell>
        </row>
        <row r="2287">
          <cell r="B2287" t="str">
            <v>10.133.137.16</v>
          </cell>
          <cell r="C2287" t="str">
            <v>Ping</v>
          </cell>
          <cell r="D2287" t="str">
            <v>PH_WINDOWS_PLATINUM_AR</v>
          </cell>
          <cell r="E2287">
            <v>2</v>
          </cell>
          <cell r="F2287" t="str">
            <v>Network Support VW Argentina Cordoba</v>
          </cell>
        </row>
        <row r="2288">
          <cell r="B2288" t="str">
            <v>10.133.137.17</v>
          </cell>
          <cell r="C2288" t="str">
            <v>Ping</v>
          </cell>
          <cell r="D2288" t="str">
            <v>PH_WINDOWS_PLATINUM_AR</v>
          </cell>
          <cell r="E2288">
            <v>2</v>
          </cell>
          <cell r="F2288" t="str">
            <v>Network Support VW Argentina Cordoba</v>
          </cell>
        </row>
        <row r="2289">
          <cell r="B2289" t="str">
            <v>10.133.143.17</v>
          </cell>
          <cell r="C2289" t="str">
            <v>ping</v>
          </cell>
          <cell r="D2289" t="str">
            <v>PH_WINDOWS_PLATINUM_AR</v>
          </cell>
          <cell r="E2289">
            <v>1</v>
          </cell>
          <cell r="F2289" t="str">
            <v>Facility Management Support VW Argentina Cordoba</v>
          </cell>
        </row>
        <row r="2290">
          <cell r="B2290" t="str">
            <v>10.133.143.17</v>
          </cell>
          <cell r="C2290" t="str">
            <v>ATS STATUS</v>
          </cell>
          <cell r="D2290" t="str">
            <v>PH_WINDOWS_PLATINUM_AR</v>
          </cell>
          <cell r="E2290">
            <v>1</v>
          </cell>
          <cell r="F2290" t="str">
            <v>Facility Management Support VW Argentina Cordoba</v>
          </cell>
        </row>
        <row r="2291">
          <cell r="B2291" t="str">
            <v>10.133.145.18</v>
          </cell>
          <cell r="C2291" t="str">
            <v>ping</v>
          </cell>
          <cell r="D2291" t="str">
            <v>PH_WINDOWS_PLATINUM_AR</v>
          </cell>
          <cell r="E2291">
            <v>1</v>
          </cell>
          <cell r="F2291" t="str">
            <v>Facility Management Support VW Argentina Cordoba</v>
          </cell>
        </row>
        <row r="2292">
          <cell r="B2292" t="str">
            <v>10.133.145.18</v>
          </cell>
          <cell r="C2292" t="str">
            <v>ATS STATUS</v>
          </cell>
          <cell r="D2292" t="str">
            <v>PH_WINDOWS_PLATINUM_AR</v>
          </cell>
          <cell r="E2292">
            <v>1</v>
          </cell>
          <cell r="F2292" t="str">
            <v>Facility Management Support VW Argentina Cordoba</v>
          </cell>
        </row>
        <row r="2293">
          <cell r="B2293" t="str">
            <v>10.133.154.18</v>
          </cell>
          <cell r="C2293" t="str">
            <v>ping</v>
          </cell>
          <cell r="D2293" t="str">
            <v>PH_WINDOWS_PLATINUM_AR</v>
          </cell>
          <cell r="E2293">
            <v>1</v>
          </cell>
          <cell r="F2293" t="str">
            <v>Facility Management Support VW Argentina Cordoba</v>
          </cell>
        </row>
        <row r="2294">
          <cell r="B2294" t="str">
            <v>10.133.154.18</v>
          </cell>
          <cell r="C2294" t="str">
            <v>ATS STATUS</v>
          </cell>
          <cell r="D2294" t="str">
            <v>PH_WINDOWS_PLATINUM_AR</v>
          </cell>
          <cell r="E2294">
            <v>1</v>
          </cell>
          <cell r="F2294" t="str">
            <v>Facility Management Support VW Argentina Cordoba</v>
          </cell>
        </row>
        <row r="2295">
          <cell r="B2295" t="str">
            <v>10.133.155.18</v>
          </cell>
          <cell r="C2295" t="str">
            <v>ping</v>
          </cell>
          <cell r="D2295" t="str">
            <v>PH_WINDOWS_PLATINUM_AR</v>
          </cell>
          <cell r="E2295">
            <v>1</v>
          </cell>
          <cell r="F2295" t="str">
            <v>Facility Management Support VW Argentina Cordoba</v>
          </cell>
        </row>
        <row r="2296">
          <cell r="B2296" t="str">
            <v>10.133.155.18</v>
          </cell>
          <cell r="C2296" t="str">
            <v>ATS STATUS</v>
          </cell>
          <cell r="D2296" t="str">
            <v>PH_WINDOWS_PLATINUM_AR</v>
          </cell>
          <cell r="E2296">
            <v>1</v>
          </cell>
          <cell r="F2296" t="str">
            <v>Facility Management Support VW Argentina Cordoba</v>
          </cell>
        </row>
        <row r="2297">
          <cell r="B2297" t="str">
            <v>10.133.146.24</v>
          </cell>
          <cell r="C2297" t="str">
            <v>ping</v>
          </cell>
          <cell r="D2297" t="str">
            <v>PH_WINDOWS_PLATINUM_AR</v>
          </cell>
          <cell r="E2297">
            <v>2</v>
          </cell>
          <cell r="F2297" t="str">
            <v>Facility Management Support VW Argentina Cordoba</v>
          </cell>
        </row>
        <row r="2298">
          <cell r="B2298" t="str">
            <v>10.133.147.18</v>
          </cell>
          <cell r="C2298" t="str">
            <v>ping</v>
          </cell>
          <cell r="D2298" t="str">
            <v>PH_WINDOWS_PLATINUM_AR</v>
          </cell>
          <cell r="E2298">
            <v>2</v>
          </cell>
          <cell r="F2298" t="str">
            <v>Facility Management Support VW Argentina Cordoba</v>
          </cell>
        </row>
        <row r="2299">
          <cell r="B2299" t="str">
            <v>10.133.149.21</v>
          </cell>
          <cell r="C2299" t="str">
            <v>ping</v>
          </cell>
          <cell r="D2299" t="str">
            <v>PH_WINDOWS_PLATINUM_AR</v>
          </cell>
          <cell r="E2299">
            <v>2</v>
          </cell>
          <cell r="F2299" t="str">
            <v>Facility Management Support VW Argentina Cordoba</v>
          </cell>
        </row>
        <row r="2300">
          <cell r="B2300" t="str">
            <v>10.133.133.21</v>
          </cell>
          <cell r="C2300" t="str">
            <v>Ping IP 10.133.133.21 - UPS01-C1 UPS A - New LDR C1</v>
          </cell>
          <cell r="D2300" t="str">
            <v>PH_WINDOWS_PLATINUM_AR</v>
          </cell>
          <cell r="E2300">
            <v>1</v>
          </cell>
          <cell r="F2300" t="str">
            <v>Facility Management Support VW Argentina Cordoba</v>
          </cell>
        </row>
        <row r="2301">
          <cell r="B2301" t="str">
            <v>10.133.133.21</v>
          </cell>
          <cell r="C2301" t="str">
            <v>Battery Fault</v>
          </cell>
          <cell r="D2301" t="str">
            <v>PH_WINDOWS_PLATINUM_AR</v>
          </cell>
          <cell r="E2301">
            <v>3</v>
          </cell>
          <cell r="F2301" t="str">
            <v>Facility Management Support VW Argentina Cordoba</v>
          </cell>
        </row>
        <row r="2302">
          <cell r="B2302" t="str">
            <v>10.133.133.21</v>
          </cell>
          <cell r="C2302" t="str">
            <v>Battery Replacement</v>
          </cell>
          <cell r="D2302" t="str">
            <v>PH_WINDOWS_PLATINUM_AR</v>
          </cell>
          <cell r="E2302">
            <v>3</v>
          </cell>
          <cell r="F2302" t="str">
            <v>Facility Management Support VW Argentina Cordoba</v>
          </cell>
        </row>
        <row r="2303">
          <cell r="B2303" t="str">
            <v>10.133.133.22</v>
          </cell>
          <cell r="C2303" t="str">
            <v>Ping IP 10.133.133.22 - UPS02-C1 UPS B - New LDR C1</v>
          </cell>
          <cell r="D2303" t="str">
            <v>PH_WINDOWS_PLATINUM_AR</v>
          </cell>
          <cell r="E2303">
            <v>1</v>
          </cell>
          <cell r="F2303" t="str">
            <v>Facility Management Support VW Argentina Cordoba</v>
          </cell>
        </row>
        <row r="2304">
          <cell r="B2304" t="str">
            <v>10.133.133.22</v>
          </cell>
          <cell r="C2304" t="str">
            <v>Battery Fault</v>
          </cell>
          <cell r="D2304" t="str">
            <v>PH_WINDOWS_PLATINUM_AR</v>
          </cell>
          <cell r="E2304">
            <v>3</v>
          </cell>
          <cell r="F2304" t="str">
            <v>Facility Management Support VW Argentina Cordoba</v>
          </cell>
        </row>
        <row r="2305">
          <cell r="B2305" t="str">
            <v>10.133.133.22</v>
          </cell>
          <cell r="C2305" t="str">
            <v>Battery Replacement</v>
          </cell>
          <cell r="D2305" t="str">
            <v>PH_WINDOWS_PLATINUM_AR</v>
          </cell>
          <cell r="E2305">
            <v>3</v>
          </cell>
          <cell r="F2305" t="str">
            <v>Facility Management Support VW Argentina Cordoba</v>
          </cell>
        </row>
        <row r="2306">
          <cell r="B2306" t="str">
            <v>10.133.133.23</v>
          </cell>
          <cell r="C2306" t="str">
            <v>Ping IP 10.133.133.23 - UPS03-C2 UPS A - Backup Room C2</v>
          </cell>
          <cell r="D2306" t="str">
            <v>PH_WINDOWS_PLATINUM_AR</v>
          </cell>
          <cell r="E2306">
            <v>1</v>
          </cell>
          <cell r="F2306" t="str">
            <v>Facility Management Support VW Argentina Cordoba</v>
          </cell>
        </row>
        <row r="2307">
          <cell r="B2307" t="str">
            <v>10.133.133.24</v>
          </cell>
          <cell r="C2307" t="str">
            <v>Ping IP 10.133.133.24 - UPS04-C2 UPS B - Backup Room C2</v>
          </cell>
          <cell r="D2307" t="str">
            <v>PH_WINDOWS_PLATINUM_AR</v>
          </cell>
          <cell r="E2307">
            <v>1</v>
          </cell>
          <cell r="F2307" t="str">
            <v>Facility Management Support VW Argentina Cordoba</v>
          </cell>
        </row>
        <row r="2308">
          <cell r="B2308" t="str">
            <v>10.133.133.23</v>
          </cell>
          <cell r="C2308" t="str">
            <v>00. Ping</v>
          </cell>
          <cell r="D2308" t="str">
            <v>PH_WINDOWS_PLATINUM_AR</v>
          </cell>
          <cell r="E2308">
            <v>1</v>
          </cell>
          <cell r="F2308" t="str">
            <v>Facility Management Support VW Argentina Cordoba</v>
          </cell>
        </row>
        <row r="2309">
          <cell r="B2309" t="str">
            <v>10.133.133.23</v>
          </cell>
          <cell r="C2309" t="str">
            <v>01. On Battery</v>
          </cell>
          <cell r="D2309" t="str">
            <v>PH_WINDOWS_PLATINUM_AR</v>
          </cell>
          <cell r="E2309">
            <v>1</v>
          </cell>
          <cell r="F2309" t="str">
            <v>Facility Management Support VW Argentina Cordoba</v>
          </cell>
        </row>
        <row r="2310">
          <cell r="B2310" t="str">
            <v>10.133.133.23</v>
          </cell>
          <cell r="C2310" t="str">
            <v>02. Battery Remaining Time</v>
          </cell>
          <cell r="D2310" t="str">
            <v>PH_WINDOWS_PLATINUM_AR</v>
          </cell>
          <cell r="E2310">
            <v>1</v>
          </cell>
          <cell r="F2310" t="str">
            <v>Facility Management Support VW Argentina Cordoba</v>
          </cell>
        </row>
        <row r="2311">
          <cell r="B2311" t="str">
            <v>10.133.133.23</v>
          </cell>
          <cell r="C2311" t="str">
            <v>03. Battery Level</v>
          </cell>
          <cell r="D2311" t="str">
            <v>PH_WINDOWS_PLATINUM_AR</v>
          </cell>
          <cell r="E2311">
            <v>1</v>
          </cell>
          <cell r="F2311" t="str">
            <v>Facility Management Support VW Argentina Cordoba</v>
          </cell>
        </row>
        <row r="2312">
          <cell r="B2312" t="str">
            <v>10.133.133.23</v>
          </cell>
          <cell r="C2312" t="str">
            <v>04. Battery Fault</v>
          </cell>
          <cell r="D2312" t="str">
            <v>PH_WINDOWS_PLATINUM_AR</v>
          </cell>
          <cell r="E2312">
            <v>3</v>
          </cell>
          <cell r="F2312" t="str">
            <v>Facility Management Support VW Argentina Cordoba</v>
          </cell>
        </row>
        <row r="2313">
          <cell r="B2313" t="str">
            <v>10.133.133.23</v>
          </cell>
          <cell r="C2313" t="str">
            <v>05. Battery Replacement</v>
          </cell>
          <cell r="D2313" t="str">
            <v>PH_WINDOWS_PLATINUM_AR</v>
          </cell>
          <cell r="E2313">
            <v>3</v>
          </cell>
          <cell r="F2313" t="str">
            <v>Facility Management Support VW Argentina Cordoba</v>
          </cell>
        </row>
        <row r="2314">
          <cell r="B2314" t="str">
            <v>10.133.133.24</v>
          </cell>
          <cell r="C2314" t="str">
            <v>00. Ping</v>
          </cell>
          <cell r="D2314" t="str">
            <v>PH_WINDOWS_PLATINUM_AR</v>
          </cell>
          <cell r="E2314">
            <v>1</v>
          </cell>
          <cell r="F2314" t="str">
            <v>Facility Management Support VW Argentina Cordoba</v>
          </cell>
        </row>
        <row r="2315">
          <cell r="B2315" t="str">
            <v>10.133.133.24</v>
          </cell>
          <cell r="C2315" t="str">
            <v>01. On Battery</v>
          </cell>
          <cell r="D2315" t="str">
            <v>PH_WINDOWS_PLATINUM_AR</v>
          </cell>
          <cell r="E2315">
            <v>1</v>
          </cell>
          <cell r="F2315" t="str">
            <v>Facility Management Support VW Argentina Cordoba</v>
          </cell>
        </row>
        <row r="2316">
          <cell r="B2316" t="str">
            <v>10.133.133.24</v>
          </cell>
          <cell r="C2316" t="str">
            <v>02. Battery Remaining Time</v>
          </cell>
          <cell r="D2316" t="str">
            <v>PH_WINDOWS_PLATINUM_AR</v>
          </cell>
          <cell r="E2316">
            <v>1</v>
          </cell>
          <cell r="F2316" t="str">
            <v>Facility Management Support VW Argentina Cordoba</v>
          </cell>
        </row>
        <row r="2317">
          <cell r="B2317" t="str">
            <v>10.133.133.24</v>
          </cell>
          <cell r="C2317" t="str">
            <v>03. Battery Level</v>
          </cell>
          <cell r="D2317" t="str">
            <v>PH_WINDOWS_PLATINUM_AR</v>
          </cell>
          <cell r="E2317">
            <v>1</v>
          </cell>
          <cell r="F2317" t="str">
            <v>Facility Management Support VW Argentina Cordoba</v>
          </cell>
        </row>
        <row r="2318">
          <cell r="B2318" t="str">
            <v>10.133.133.24</v>
          </cell>
          <cell r="C2318" t="str">
            <v>04. Battery Fault</v>
          </cell>
          <cell r="D2318" t="str">
            <v>PH_WINDOWS_PLATINUM_AR</v>
          </cell>
          <cell r="E2318">
            <v>3</v>
          </cell>
          <cell r="F2318" t="str">
            <v>Facility Management Support VW Argentina Cordoba</v>
          </cell>
        </row>
        <row r="2319">
          <cell r="B2319" t="str">
            <v>10.133.133.24</v>
          </cell>
          <cell r="C2319" t="str">
            <v>05. Battery Replacement</v>
          </cell>
          <cell r="D2319" t="str">
            <v>PH_WINDOWS_PLATINUM_AR</v>
          </cell>
          <cell r="E2319">
            <v>3</v>
          </cell>
          <cell r="F2319" t="str">
            <v>Facility Management Support VW Argentina Cordoba</v>
          </cell>
        </row>
        <row r="2320">
          <cell r="B2320" t="str">
            <v>10.133.145.16</v>
          </cell>
          <cell r="C2320" t="str">
            <v>Ups Status</v>
          </cell>
          <cell r="D2320" t="str">
            <v>PH_WINDOWS_PLATINUM_AR</v>
          </cell>
          <cell r="E2320">
            <v>2</v>
          </cell>
          <cell r="F2320" t="str">
            <v>Facility Management Support VW Argentina Cordoba</v>
          </cell>
        </row>
        <row r="2321">
          <cell r="B2321" t="str">
            <v>10.133.145.16</v>
          </cell>
          <cell r="C2321" t="str">
            <v>Ping IP 10.133.145.16</v>
          </cell>
          <cell r="D2321" t="str">
            <v>PH_WINDOWS_PLATINUM_AR</v>
          </cell>
          <cell r="E2321">
            <v>2</v>
          </cell>
          <cell r="F2321" t="str">
            <v>Facility Management Support VW Argentina Cordoba</v>
          </cell>
        </row>
        <row r="2322">
          <cell r="B2322" t="str">
            <v>10.133.146.16</v>
          </cell>
          <cell r="C2322" t="str">
            <v>Ping IP 10.133.146.16</v>
          </cell>
          <cell r="D2322" t="str">
            <v>PH_WINDOWS_PLATINUM_AR</v>
          </cell>
          <cell r="E2322">
            <v>2</v>
          </cell>
          <cell r="F2322" t="str">
            <v>Facility Management Support VW Argentina Cordoba</v>
          </cell>
        </row>
        <row r="2323">
          <cell r="B2323" t="str">
            <v>10.133.146.16</v>
          </cell>
          <cell r="C2323" t="str">
            <v>Ups Status</v>
          </cell>
          <cell r="D2323" t="str">
            <v>PH_WINDOWS_PLATINUM_AR</v>
          </cell>
          <cell r="E2323">
            <v>2</v>
          </cell>
          <cell r="F2323" t="str">
            <v>Facility Management Support VW Argentina Cordoba</v>
          </cell>
        </row>
        <row r="2324">
          <cell r="B2324" t="str">
            <v>10.133.146.17</v>
          </cell>
          <cell r="C2324" t="str">
            <v>Ping IP 10.133.146.17</v>
          </cell>
          <cell r="D2324" t="str">
            <v>PH_WINDOWS_PLATINUM_AR</v>
          </cell>
          <cell r="E2324">
            <v>2</v>
          </cell>
          <cell r="F2324" t="str">
            <v>Facility Management Support VW Argentina Cordoba</v>
          </cell>
        </row>
        <row r="2325">
          <cell r="B2325" t="str">
            <v>10.133.146.17</v>
          </cell>
          <cell r="C2325" t="str">
            <v>Ups Status</v>
          </cell>
          <cell r="D2325" t="str">
            <v>PH_WINDOWS_PLATINUM_AR</v>
          </cell>
          <cell r="E2325">
            <v>2</v>
          </cell>
          <cell r="F2325" t="str">
            <v>Facility Management Support VW Argentina Cordoba</v>
          </cell>
        </row>
        <row r="2326">
          <cell r="B2326" t="str">
            <v>10.133.147.17</v>
          </cell>
          <cell r="C2326" t="str">
            <v>Ping IP 10.133.147.17</v>
          </cell>
          <cell r="D2326" t="str">
            <v>PH_WINDOWS_PLATINUM_AR</v>
          </cell>
          <cell r="E2326">
            <v>2</v>
          </cell>
          <cell r="F2326" t="str">
            <v>Facility Management Support VW Argentina Cordoba</v>
          </cell>
        </row>
        <row r="2327">
          <cell r="B2327" t="str">
            <v>10.133.147.17</v>
          </cell>
          <cell r="C2327" t="str">
            <v>Ups Status</v>
          </cell>
          <cell r="D2327" t="str">
            <v>PH_WINDOWS_PLATINUM_AR</v>
          </cell>
          <cell r="E2327">
            <v>2</v>
          </cell>
          <cell r="F2327" t="str">
            <v>Facility Management Support VW Argentina Cordoba</v>
          </cell>
        </row>
        <row r="2328">
          <cell r="B2328" t="str">
            <v>10.133.149.17</v>
          </cell>
          <cell r="C2328" t="str">
            <v>Ping IP 10.133.149.17</v>
          </cell>
          <cell r="D2328" t="str">
            <v>PH_WINDOWS_PLATINUM_AR</v>
          </cell>
          <cell r="E2328">
            <v>2</v>
          </cell>
          <cell r="F2328" t="str">
            <v>Facility Management Support VW Argentina Cordoba</v>
          </cell>
        </row>
        <row r="2329">
          <cell r="B2329" t="str">
            <v>10.133.149.17</v>
          </cell>
          <cell r="C2329" t="str">
            <v>Ups Status</v>
          </cell>
          <cell r="D2329" t="str">
            <v>PH_WINDOWS_PLATINUM_AR</v>
          </cell>
          <cell r="E2329">
            <v>2</v>
          </cell>
          <cell r="F2329" t="str">
            <v>Facility Management Support VW Argentina Cordoba</v>
          </cell>
        </row>
        <row r="2330">
          <cell r="B2330" t="str">
            <v>10.133.143.16</v>
          </cell>
          <cell r="C2330" t="str">
            <v>PING</v>
          </cell>
          <cell r="D2330" t="str">
            <v>PH_WINDOWS_PLATINUM_AR</v>
          </cell>
          <cell r="E2330">
            <v>1</v>
          </cell>
          <cell r="F2330" t="str">
            <v>Facility Management Support VW Argentina Cordoba</v>
          </cell>
        </row>
        <row r="2331">
          <cell r="B2331" t="str">
            <v>10.133.143.16</v>
          </cell>
          <cell r="C2331" t="str">
            <v>Ups Status</v>
          </cell>
          <cell r="D2331" t="str">
            <v>PH_WINDOWS_PLATINUM_AR</v>
          </cell>
          <cell r="E2331">
            <v>1</v>
          </cell>
          <cell r="F2331" t="str">
            <v>Facility Management Support VW Argentina Cordoba</v>
          </cell>
        </row>
        <row r="2332">
          <cell r="B2332" t="str">
            <v>10.133.154.19</v>
          </cell>
          <cell r="C2332" t="str">
            <v>PING</v>
          </cell>
          <cell r="D2332" t="str">
            <v>PH_WINDOWS_PLATINUM_AR</v>
          </cell>
          <cell r="E2332">
            <v>1</v>
          </cell>
          <cell r="F2332" t="str">
            <v>Facility Management Support VW Argentina Cordoba</v>
          </cell>
        </row>
        <row r="2333">
          <cell r="B2333" t="str">
            <v>10.133.154.19</v>
          </cell>
          <cell r="C2333" t="str">
            <v>Ups Status</v>
          </cell>
          <cell r="D2333" t="str">
            <v>PH_WINDOWS_PLATINUM_AR</v>
          </cell>
          <cell r="E2333">
            <v>1</v>
          </cell>
          <cell r="F2333" t="str">
            <v>Facility Management Support VW Argentina Cordoba</v>
          </cell>
        </row>
        <row r="2334">
          <cell r="B2334" t="str">
            <v>10.133.148.16</v>
          </cell>
          <cell r="C2334" t="str">
            <v>Ups Status</v>
          </cell>
          <cell r="D2334" t="str">
            <v>PH_WINDOWS_PLATINUM_AR</v>
          </cell>
          <cell r="E2334">
            <v>2</v>
          </cell>
          <cell r="F2334" t="str">
            <v>Facility Management Support VW Argentina Cordoba</v>
          </cell>
        </row>
        <row r="2335">
          <cell r="B2335" t="str">
            <v>10.133.148.16</v>
          </cell>
          <cell r="C2335" t="str">
            <v>Ping IP 10.133.148.16</v>
          </cell>
          <cell r="D2335" t="str">
            <v>PH_WINDOWS_PLATINUM_AR</v>
          </cell>
          <cell r="E2335">
            <v>2</v>
          </cell>
          <cell r="F2335" t="str">
            <v>Facility Management Support VW Argentina Cordoba</v>
          </cell>
        </row>
        <row r="2336">
          <cell r="B2336" t="str">
            <v>10.133.148.17</v>
          </cell>
          <cell r="C2336" t="str">
            <v>Ups Status</v>
          </cell>
          <cell r="D2336" t="str">
            <v>PH_WINDOWS_PLATINUM_AR</v>
          </cell>
          <cell r="E2336">
            <v>2</v>
          </cell>
          <cell r="F2336" t="str">
            <v>Facility Management Support VW Argentina Cordoba</v>
          </cell>
        </row>
        <row r="2337">
          <cell r="B2337" t="str">
            <v>10.133.148.17</v>
          </cell>
          <cell r="C2337" t="str">
            <v>Ping IP 10.133.148.17</v>
          </cell>
          <cell r="D2337" t="str">
            <v>PH_WINDOWS_PLATINUM_AR</v>
          </cell>
          <cell r="E2337">
            <v>2</v>
          </cell>
          <cell r="F2337" t="str">
            <v>Facility Management Support VW Argentina Cordoba</v>
          </cell>
        </row>
        <row r="2338">
          <cell r="B2338" t="str">
            <v>10.133.150.16</v>
          </cell>
          <cell r="C2338" t="str">
            <v>Ups Status</v>
          </cell>
          <cell r="D2338" t="str">
            <v>PH_WINDOWS_PLATINUM_AR</v>
          </cell>
          <cell r="E2338">
            <v>2</v>
          </cell>
          <cell r="F2338" t="str">
            <v>Facility Management Support VW Argentina Cordoba</v>
          </cell>
        </row>
        <row r="2339">
          <cell r="B2339" t="str">
            <v>10.133.150.16</v>
          </cell>
          <cell r="C2339" t="str">
            <v>Ping IP 10.133.150.16</v>
          </cell>
          <cell r="D2339" t="str">
            <v>PH_WINDOWS_PLATINUM_AR</v>
          </cell>
          <cell r="E2339">
            <v>2</v>
          </cell>
          <cell r="F2339" t="str">
            <v>Facility Management Support VW Argentina Cordoba</v>
          </cell>
        </row>
        <row r="2340">
          <cell r="B2340" t="str">
            <v>10.133.150.17</v>
          </cell>
          <cell r="C2340" t="str">
            <v>Ups Status</v>
          </cell>
          <cell r="D2340" t="str">
            <v>PH_WINDOWS_PLATINUM_AR</v>
          </cell>
          <cell r="E2340">
            <v>2</v>
          </cell>
          <cell r="F2340" t="str">
            <v>Facility Management Support VW Argentina Cordoba</v>
          </cell>
        </row>
        <row r="2341">
          <cell r="B2341" t="str">
            <v>10.133.150.17</v>
          </cell>
          <cell r="C2341" t="str">
            <v>Ping IP 10.133.150.17</v>
          </cell>
          <cell r="D2341" t="str">
            <v>PH_WINDOWS_PLATINUM_AR</v>
          </cell>
          <cell r="E2341">
            <v>2</v>
          </cell>
          <cell r="F2341" t="str">
            <v>Facility Management Support VW Argentina Cordoba</v>
          </cell>
        </row>
        <row r="2342">
          <cell r="B2342" t="str">
            <v>10.133.152.16</v>
          </cell>
          <cell r="C2342" t="str">
            <v>Ups Status</v>
          </cell>
          <cell r="D2342" t="str">
            <v>PH_WINDOWS_PLATINUM_AR</v>
          </cell>
          <cell r="E2342">
            <v>2</v>
          </cell>
          <cell r="F2342" t="str">
            <v>Facility Management Support VW Argentina Cordoba</v>
          </cell>
        </row>
        <row r="2343">
          <cell r="B2343" t="str">
            <v>10.133.152.16</v>
          </cell>
          <cell r="C2343" t="str">
            <v>Ping IP 10.133.152.16</v>
          </cell>
          <cell r="D2343" t="str">
            <v>PH_WINDOWS_PLATINUM_AR</v>
          </cell>
          <cell r="E2343">
            <v>2</v>
          </cell>
          <cell r="F2343" t="str">
            <v>Facility Management Support VW Argentina Cordoba</v>
          </cell>
        </row>
        <row r="2344">
          <cell r="B2344" t="str">
            <v>10.133.152.17</v>
          </cell>
          <cell r="C2344" t="str">
            <v>Ups Status</v>
          </cell>
          <cell r="D2344" t="str">
            <v>PH_WINDOWS_PLATINUM_AR</v>
          </cell>
          <cell r="E2344">
            <v>2</v>
          </cell>
          <cell r="F2344" t="str">
            <v>Facility Management Support VW Argentina Cordoba</v>
          </cell>
        </row>
        <row r="2345">
          <cell r="B2345" t="str">
            <v>10.133.152.17</v>
          </cell>
          <cell r="C2345" t="str">
            <v>Ping IP 10.133.152.17</v>
          </cell>
          <cell r="D2345" t="str">
            <v>PH_WINDOWS_PLATINUM_AR</v>
          </cell>
          <cell r="E2345">
            <v>2</v>
          </cell>
          <cell r="F2345" t="str">
            <v>Facility Management Support VW Argentina Cordoba</v>
          </cell>
        </row>
        <row r="2346">
          <cell r="B2346" t="str">
            <v>10.133.154.17</v>
          </cell>
          <cell r="C2346" t="str">
            <v>Ups Status</v>
          </cell>
          <cell r="D2346" t="str">
            <v>PH_WINDOWS_PLATINUM_AR</v>
          </cell>
          <cell r="E2346">
            <v>2</v>
          </cell>
          <cell r="F2346" t="str">
            <v>Facility Management Support VW Argentina Cordoba</v>
          </cell>
        </row>
        <row r="2347">
          <cell r="B2347" t="str">
            <v>10.133.154.17</v>
          </cell>
          <cell r="C2347" t="str">
            <v>Ping IP 10.133.154.17</v>
          </cell>
          <cell r="D2347" t="str">
            <v>PH_WINDOWS_PLATINUM_AR</v>
          </cell>
          <cell r="E2347">
            <v>2</v>
          </cell>
          <cell r="F2347" t="str">
            <v>Facility Management Support VW Argentina Cordoba</v>
          </cell>
        </row>
        <row r="2348">
          <cell r="B2348" t="str">
            <v>10.133.155.16</v>
          </cell>
          <cell r="C2348" t="str">
            <v>Ups Status</v>
          </cell>
          <cell r="D2348" t="str">
            <v>PH_WINDOWS_PLATINUM_AR</v>
          </cell>
          <cell r="E2348">
            <v>2</v>
          </cell>
          <cell r="F2348" t="str">
            <v>Facility Management Support VW Argentina Cordoba</v>
          </cell>
        </row>
        <row r="2349">
          <cell r="B2349" t="str">
            <v>10.133.155.16</v>
          </cell>
          <cell r="C2349" t="str">
            <v>Ping IP 10.133.155.16</v>
          </cell>
          <cell r="D2349" t="str">
            <v>PH_WINDOWS_PLATINUM_AR</v>
          </cell>
          <cell r="E2349">
            <v>2</v>
          </cell>
          <cell r="F2349" t="str">
            <v>Facility Management Support VW Argentina Cordoba</v>
          </cell>
        </row>
        <row r="2350">
          <cell r="B2350" t="str">
            <v>10.133.153.16</v>
          </cell>
          <cell r="C2350" t="str">
            <v>Ups Status</v>
          </cell>
          <cell r="D2350" t="str">
            <v>PH_WINDOWS_PLATINUM_AR</v>
          </cell>
          <cell r="E2350">
            <v>2</v>
          </cell>
          <cell r="F2350" t="str">
            <v>Facility Management Support VW Argentina Cordoba</v>
          </cell>
        </row>
        <row r="2351">
          <cell r="B2351" t="str">
            <v>10.133.153.16</v>
          </cell>
          <cell r="C2351" t="str">
            <v>Ping IP 10.133.153.16</v>
          </cell>
          <cell r="D2351" t="str">
            <v>PH_WINDOWS_PLATINUM_AR</v>
          </cell>
          <cell r="E2351">
            <v>2</v>
          </cell>
          <cell r="F2351" t="str">
            <v>Facility Management Support VW Argentina Cordoba</v>
          </cell>
        </row>
        <row r="2352">
          <cell r="B2352" t="str">
            <v>10.133.154.16</v>
          </cell>
          <cell r="C2352" t="str">
            <v>Ups Status</v>
          </cell>
          <cell r="D2352" t="str">
            <v>PH_WINDOWS_PLATINUM_AR</v>
          </cell>
          <cell r="E2352">
            <v>2</v>
          </cell>
          <cell r="F2352" t="str">
            <v>Facility Management Support VW Argentina Cordoba</v>
          </cell>
        </row>
        <row r="2353">
          <cell r="B2353" t="str">
            <v>10.133.154.16</v>
          </cell>
          <cell r="C2353" t="str">
            <v>Ping IP 10.133.154.16</v>
          </cell>
          <cell r="D2353" t="str">
            <v>PH_WINDOWS_PLATINUM_AR</v>
          </cell>
          <cell r="E2353">
            <v>2</v>
          </cell>
          <cell r="F2353" t="str">
            <v>Facility Management Support VW Argentina Cordoba</v>
          </cell>
        </row>
        <row r="2354">
          <cell r="B2354" t="str">
            <v>10.133.155.17</v>
          </cell>
          <cell r="C2354" t="str">
            <v>Ups Status</v>
          </cell>
          <cell r="D2354" t="str">
            <v>PH_WINDOWS_PLATINUM_AR</v>
          </cell>
          <cell r="E2354">
            <v>2</v>
          </cell>
          <cell r="F2354" t="str">
            <v>Facility Management Support VW Argentina Cordoba</v>
          </cell>
        </row>
        <row r="2355">
          <cell r="B2355" t="str">
            <v>10.133.155.17</v>
          </cell>
          <cell r="C2355" t="str">
            <v>Ping IP 10.133.155.17</v>
          </cell>
          <cell r="D2355" t="str">
            <v>PH_WINDOWS_PLATINUM_AR</v>
          </cell>
          <cell r="E2355">
            <v>2</v>
          </cell>
          <cell r="F2355" t="str">
            <v>Facility Management Support VW Argentina Cordoba</v>
          </cell>
        </row>
        <row r="2356">
          <cell r="B2356" t="str">
            <v>10.133.153.17</v>
          </cell>
          <cell r="C2356" t="str">
            <v>Ups Status</v>
          </cell>
          <cell r="D2356" t="str">
            <v>PH_WINDOWS_PLATINUM_AR</v>
          </cell>
          <cell r="E2356">
            <v>2</v>
          </cell>
          <cell r="F2356" t="str">
            <v>Facility Management Support VW Argentina Cordoba</v>
          </cell>
        </row>
        <row r="2357">
          <cell r="B2357" t="str">
            <v>10.133.153.17</v>
          </cell>
          <cell r="C2357" t="str">
            <v>Ping IP 10.133.153.17</v>
          </cell>
          <cell r="D2357" t="str">
            <v>PH_WINDOWS_PLATINUM_AR</v>
          </cell>
          <cell r="E2357">
            <v>2</v>
          </cell>
          <cell r="F2357" t="str">
            <v>Facility Management Support VW Argentina Cordoba</v>
          </cell>
        </row>
        <row r="2358">
          <cell r="B2358" t="str">
            <v>10.133.149.16</v>
          </cell>
          <cell r="C2358" t="str">
            <v>Ups Status</v>
          </cell>
          <cell r="D2358" t="str">
            <v>PH_WINDOWS_PLATINUM_AR</v>
          </cell>
          <cell r="E2358">
            <v>2</v>
          </cell>
          <cell r="F2358" t="str">
            <v>Facility Management Support VW Argentina Cordoba</v>
          </cell>
        </row>
        <row r="2359">
          <cell r="B2359" t="str">
            <v>10.133.149.16</v>
          </cell>
          <cell r="C2359" t="str">
            <v>Ping IP 10.133.149.16</v>
          </cell>
          <cell r="D2359" t="str">
            <v>PH_WINDOWS_PLATINUM_AR</v>
          </cell>
          <cell r="E2359">
            <v>2</v>
          </cell>
          <cell r="F2359" t="str">
            <v>Facility Management Support VW Argentina Cordoba</v>
          </cell>
        </row>
        <row r="2360">
          <cell r="B2360" t="str">
            <v>10.133.134.5</v>
          </cell>
          <cell r="C2360" t="str">
            <v>Ping</v>
          </cell>
          <cell r="D2360" t="str">
            <v>PH_WINDOWS_PLATINUM_AR</v>
          </cell>
          <cell r="E2360">
            <v>2</v>
          </cell>
          <cell r="F2360" t="str">
            <v>Network Support VW Argentina Cordoba</v>
          </cell>
        </row>
        <row r="2361">
          <cell r="B2361" t="str">
            <v>10.133.134.6</v>
          </cell>
          <cell r="C2361" t="str">
            <v>Ping</v>
          </cell>
          <cell r="D2361" t="str">
            <v>PH_WINDOWS_PLATINUM_AR</v>
          </cell>
          <cell r="E2361">
            <v>2</v>
          </cell>
          <cell r="F2361" t="str">
            <v>Network Support VW Argentina Cordoba</v>
          </cell>
        </row>
        <row r="2362">
          <cell r="B2362" t="str">
            <v>10.133.137.20</v>
          </cell>
          <cell r="C2362" t="str">
            <v>Ceritificate Expiration</v>
          </cell>
          <cell r="D2362" t="str">
            <v>PH_WINDOWS_PLATINUM_AR</v>
          </cell>
          <cell r="E2362">
            <v>4</v>
          </cell>
          <cell r="F2362" t="str">
            <v>Security Support VW Argentina</v>
          </cell>
        </row>
        <row r="2363">
          <cell r="B2363" t="str">
            <v>10.133.137.21</v>
          </cell>
          <cell r="C2363" t="str">
            <v>Ceritificate Expiration</v>
          </cell>
          <cell r="D2363" t="str">
            <v>PH_WINDOWS_PLATINUM_AR</v>
          </cell>
          <cell r="E2363">
            <v>4</v>
          </cell>
          <cell r="F2363" t="str">
            <v>Security Support VW Argentina</v>
          </cell>
        </row>
        <row r="2364">
          <cell r="B2364" t="str">
            <v>10.133.86.15</v>
          </cell>
          <cell r="C2364" t="str">
            <v>00. OS Ping</v>
          </cell>
          <cell r="D2364" t="str">
            <v>PH_WINDOWS_BRONZE_AR</v>
          </cell>
          <cell r="E2364">
            <v>4</v>
          </cell>
          <cell r="F2364" t="str">
            <v>Client Services Support VW Argentina</v>
          </cell>
        </row>
        <row r="2365">
          <cell r="B2365">
            <v>10133122194</v>
          </cell>
          <cell r="C2365" t="str">
            <v>Ping</v>
          </cell>
          <cell r="D2365" t="str">
            <v>n/a</v>
          </cell>
          <cell r="E2365">
            <v>3</v>
          </cell>
          <cell r="F2365" t="str">
            <v>Client Services Support VW Argentina</v>
          </cell>
        </row>
        <row r="2366">
          <cell r="B2366" t="str">
            <v>10.133.4.145</v>
          </cell>
          <cell r="C2366" t="str">
            <v>So Antivirus Services</v>
          </cell>
          <cell r="D2366" t="str">
            <v>PH_WINDOWS_PLATINUM_AR</v>
          </cell>
          <cell r="E2366">
            <v>2</v>
          </cell>
          <cell r="F2366" t="str">
            <v>Client Services Support VW Argentina</v>
          </cell>
        </row>
        <row r="2367">
          <cell r="B2367" t="str">
            <v>10.133.4.145</v>
          </cell>
          <cell r="C2367" t="str">
            <v>SO CPU</v>
          </cell>
          <cell r="D2367" t="str">
            <v>PH_WINDOWS_PLATINUM_AR</v>
          </cell>
          <cell r="E2367">
            <v>2</v>
          </cell>
          <cell r="F2367" t="str">
            <v>Client Services Support VW Argentina</v>
          </cell>
        </row>
        <row r="2368">
          <cell r="B2368" t="str">
            <v>10.133.4.145</v>
          </cell>
          <cell r="C2368" t="str">
            <v>SO Ping</v>
          </cell>
          <cell r="D2368" t="str">
            <v>PH_WINDOWS_PLATINUM_AR</v>
          </cell>
          <cell r="E2368">
            <v>2</v>
          </cell>
          <cell r="F2368" t="str">
            <v>Client Services Support VW Argentina</v>
          </cell>
        </row>
        <row r="2369">
          <cell r="B2369" t="str">
            <v>10.133.4.145</v>
          </cell>
          <cell r="C2369" t="str">
            <v>SO Ram</v>
          </cell>
          <cell r="D2369" t="str">
            <v>PH_WINDOWS_PLATINUM_AR</v>
          </cell>
          <cell r="E2369">
            <v>2</v>
          </cell>
          <cell r="F2369" t="str">
            <v>Client Services Support VW Argentina</v>
          </cell>
        </row>
        <row r="2370">
          <cell r="B2370" t="str">
            <v>10.133.4.145</v>
          </cell>
          <cell r="C2370" t="str">
            <v>SO Uptime</v>
          </cell>
          <cell r="D2370" t="str">
            <v>PH_WINDOWS_PLATINUM_AR</v>
          </cell>
          <cell r="E2370">
            <v>2</v>
          </cell>
          <cell r="F2370" t="str">
            <v>Client Services Support VW Argentina</v>
          </cell>
        </row>
        <row r="2371">
          <cell r="B2371" t="str">
            <v>10.133.4.145</v>
          </cell>
          <cell r="C2371" t="str">
            <v>SO Disk C</v>
          </cell>
          <cell r="D2371" t="str">
            <v>PH_WINDOWS_PLATINUM_AR</v>
          </cell>
          <cell r="E2371">
            <v>2</v>
          </cell>
          <cell r="F2371" t="str">
            <v>Client Services Support VW Argentina</v>
          </cell>
        </row>
        <row r="2372">
          <cell r="B2372" t="str">
            <v>10.133.4.145</v>
          </cell>
          <cell r="C2372" t="str">
            <v>TCP/3389,ICMP</v>
          </cell>
          <cell r="D2372" t="str">
            <v>PH_WINDOWS_PLATINUM_AR</v>
          </cell>
          <cell r="E2372">
            <v>2</v>
          </cell>
          <cell r="F2372" t="str">
            <v>Client Services Support VW Argentina</v>
          </cell>
        </row>
        <row r="2373">
          <cell r="B2373" t="str">
            <v>10.133.4.146</v>
          </cell>
          <cell r="C2373" t="str">
            <v>So Antivirus Services</v>
          </cell>
          <cell r="D2373" t="str">
            <v>PH_WINDOWS_BRONZE_AR</v>
          </cell>
          <cell r="E2373">
            <v>2</v>
          </cell>
          <cell r="F2373" t="str">
            <v>Client Services Support VW Argentina</v>
          </cell>
        </row>
        <row r="2374">
          <cell r="B2374" t="str">
            <v>10.133.4.146</v>
          </cell>
          <cell r="C2374" t="str">
            <v>SO CPU</v>
          </cell>
          <cell r="D2374" t="str">
            <v>PH_WINDOWS_BRONZE_AR</v>
          </cell>
          <cell r="E2374">
            <v>2</v>
          </cell>
          <cell r="F2374" t="str">
            <v>Client Services Support VW Argentina</v>
          </cell>
        </row>
        <row r="2375">
          <cell r="B2375" t="str">
            <v>10.133.4.146</v>
          </cell>
          <cell r="C2375" t="str">
            <v>SO Ping</v>
          </cell>
          <cell r="D2375" t="str">
            <v>PH_WINDOWS_BRONZE_AR</v>
          </cell>
          <cell r="E2375">
            <v>2</v>
          </cell>
          <cell r="F2375" t="str">
            <v>Client Services Support VW Argentina</v>
          </cell>
        </row>
        <row r="2376">
          <cell r="B2376" t="str">
            <v>10.133.4.146</v>
          </cell>
          <cell r="C2376" t="str">
            <v>SO Ram</v>
          </cell>
          <cell r="D2376" t="str">
            <v>PH_WINDOWS_BRONZE_AR</v>
          </cell>
          <cell r="E2376">
            <v>2</v>
          </cell>
          <cell r="F2376" t="str">
            <v>Client Services Support VW Argentina</v>
          </cell>
        </row>
        <row r="2377">
          <cell r="B2377" t="str">
            <v>10.133.4.146</v>
          </cell>
          <cell r="C2377" t="str">
            <v>SO Uptime</v>
          </cell>
          <cell r="D2377" t="str">
            <v>PH_WINDOWS_BRONZE_AR</v>
          </cell>
          <cell r="E2377">
            <v>2</v>
          </cell>
          <cell r="F2377" t="str">
            <v>Client Services Support VW Argentina</v>
          </cell>
        </row>
        <row r="2378">
          <cell r="B2378" t="str">
            <v>10.133.4.146</v>
          </cell>
          <cell r="C2378" t="str">
            <v>SO Disk C</v>
          </cell>
          <cell r="D2378" t="str">
            <v>PH_WINDOWS_BRONZE_AR</v>
          </cell>
          <cell r="E2378">
            <v>2</v>
          </cell>
          <cell r="F2378" t="str">
            <v>Client Services Support VW Argentina</v>
          </cell>
        </row>
        <row r="2379">
          <cell r="B2379" t="str">
            <v>10.133.4.146</v>
          </cell>
          <cell r="C2379" t="str">
            <v>TCP/3389,ICMP</v>
          </cell>
          <cell r="D2379" t="str">
            <v>PH_WINDOWS_PLATINUM_AR</v>
          </cell>
          <cell r="E2379">
            <v>2</v>
          </cell>
          <cell r="F2379" t="str">
            <v>Client Services Support VW Argentina</v>
          </cell>
        </row>
        <row r="2380">
          <cell r="B2380" t="str">
            <v>10.133.4.147</v>
          </cell>
          <cell r="C2380" t="str">
            <v>So Antivirus Services</v>
          </cell>
          <cell r="D2380" t="str">
            <v>PH_WINDOWS_BRONZE_AR</v>
          </cell>
          <cell r="E2380">
            <v>2</v>
          </cell>
          <cell r="F2380" t="str">
            <v>Client Services Support VW Argentina</v>
          </cell>
        </row>
        <row r="2381">
          <cell r="B2381" t="str">
            <v>10.133.4.147</v>
          </cell>
          <cell r="C2381" t="str">
            <v>SO CPU</v>
          </cell>
          <cell r="D2381" t="str">
            <v>PH_WINDOWS_BRONZE_AR</v>
          </cell>
          <cell r="E2381">
            <v>2</v>
          </cell>
          <cell r="F2381" t="str">
            <v>Client Services Support VW Argentina</v>
          </cell>
        </row>
        <row r="2382">
          <cell r="B2382" t="str">
            <v>10.133.4.147</v>
          </cell>
          <cell r="C2382" t="str">
            <v>SO Ping</v>
          </cell>
          <cell r="D2382" t="str">
            <v>PH_WINDOWS_BRONZE_AR</v>
          </cell>
          <cell r="E2382">
            <v>2</v>
          </cell>
          <cell r="F2382" t="str">
            <v>Client Services Support VW Argentina</v>
          </cell>
        </row>
        <row r="2383">
          <cell r="B2383" t="str">
            <v>10.133.4.147</v>
          </cell>
          <cell r="C2383" t="str">
            <v>SO Ram</v>
          </cell>
          <cell r="D2383" t="str">
            <v>PH_WINDOWS_BRONZE_AR</v>
          </cell>
          <cell r="E2383">
            <v>2</v>
          </cell>
          <cell r="F2383" t="str">
            <v>Client Services Support VW Argentina</v>
          </cell>
        </row>
        <row r="2384">
          <cell r="B2384" t="str">
            <v>10.133.4.147</v>
          </cell>
          <cell r="C2384" t="str">
            <v>SO Uptime</v>
          </cell>
          <cell r="D2384" t="str">
            <v>PH_WINDOWS_BRONZE_AR</v>
          </cell>
          <cell r="E2384">
            <v>2</v>
          </cell>
          <cell r="F2384" t="str">
            <v>Client Services Support VW Argentina</v>
          </cell>
        </row>
        <row r="2385">
          <cell r="B2385" t="str">
            <v>10.133.4.147</v>
          </cell>
          <cell r="C2385" t="str">
            <v>SO Disk C</v>
          </cell>
          <cell r="D2385" t="str">
            <v>PH_WINDOWS_BRONZE_AR</v>
          </cell>
          <cell r="E2385">
            <v>2</v>
          </cell>
          <cell r="F2385" t="str">
            <v>Client Services Support VW Argentina</v>
          </cell>
        </row>
        <row r="2386">
          <cell r="B2386" t="str">
            <v>10.133.4.147</v>
          </cell>
          <cell r="C2386" t="str">
            <v>TCP/3389,ICMP</v>
          </cell>
          <cell r="D2386" t="str">
            <v>PH_WINDOWS_PLATINUM_AR</v>
          </cell>
          <cell r="E2386">
            <v>2</v>
          </cell>
          <cell r="F2386" t="str">
            <v>Client Services Support VW Argentina</v>
          </cell>
        </row>
        <row r="2387">
          <cell r="B2387" t="str">
            <v>10.133.4.140</v>
          </cell>
          <cell r="C2387" t="str">
            <v>So Antivirus Services</v>
          </cell>
          <cell r="D2387" t="str">
            <v>PH_WINDOWS_BRONZE_AR</v>
          </cell>
          <cell r="E2387">
            <v>3</v>
          </cell>
          <cell r="F2387" t="str">
            <v>Client Services Support VW Argentina</v>
          </cell>
        </row>
        <row r="2388">
          <cell r="B2388" t="str">
            <v>10.133.4.140</v>
          </cell>
          <cell r="C2388" t="str">
            <v>SO CPU</v>
          </cell>
          <cell r="D2388" t="str">
            <v>PH_WINDOWS_BRONZE_AR</v>
          </cell>
          <cell r="E2388">
            <v>3</v>
          </cell>
          <cell r="F2388" t="str">
            <v>Client Services Support VW Argentina</v>
          </cell>
        </row>
        <row r="2389">
          <cell r="B2389" t="str">
            <v>10.133.4.140</v>
          </cell>
          <cell r="C2389" t="str">
            <v>SO Ping</v>
          </cell>
          <cell r="D2389" t="str">
            <v>PH_WINDOWS_BRONZE_AR</v>
          </cell>
          <cell r="E2389">
            <v>3</v>
          </cell>
          <cell r="F2389" t="str">
            <v>Client Services Support VW Argentina</v>
          </cell>
        </row>
        <row r="2390">
          <cell r="B2390" t="str">
            <v>10.133.4.140</v>
          </cell>
          <cell r="C2390" t="str">
            <v>SO Ram</v>
          </cell>
          <cell r="D2390" t="str">
            <v>PH_WINDOWS_BRONZE_AR</v>
          </cell>
          <cell r="E2390">
            <v>3</v>
          </cell>
          <cell r="F2390" t="str">
            <v>Client Services Support VW Argentina</v>
          </cell>
        </row>
        <row r="2391">
          <cell r="B2391" t="str">
            <v>10.133.4.140</v>
          </cell>
          <cell r="C2391" t="str">
            <v>SO Uptime</v>
          </cell>
          <cell r="D2391" t="str">
            <v>PH_WINDOWS_BRONZE_AR</v>
          </cell>
          <cell r="E2391">
            <v>3</v>
          </cell>
          <cell r="F2391" t="str">
            <v>Client Services Support VW Argentina</v>
          </cell>
        </row>
        <row r="2392">
          <cell r="B2392" t="str">
            <v>10.133.4.140</v>
          </cell>
          <cell r="C2392" t="str">
            <v>SO Disk C</v>
          </cell>
          <cell r="D2392" t="str">
            <v>PH_WINDOWS_BRONZE_AR</v>
          </cell>
          <cell r="E2392">
            <v>3</v>
          </cell>
          <cell r="F2392" t="str">
            <v>Client Services Support VW Argentina</v>
          </cell>
        </row>
        <row r="2393">
          <cell r="B2393" t="str">
            <v>10.133.4.140</v>
          </cell>
          <cell r="C2393" t="str">
            <v>TCP/3389,ICMP</v>
          </cell>
          <cell r="D2393" t="str">
            <v>PH_WINDOWS_BRONZE_AR</v>
          </cell>
          <cell r="E2393">
            <v>4</v>
          </cell>
          <cell r="F2393" t="str">
            <v>Client Services Support VW Argentina</v>
          </cell>
        </row>
        <row r="2394">
          <cell r="B2394" t="str">
            <v>10.133.4.141</v>
          </cell>
          <cell r="C2394" t="str">
            <v>TCP/3389,ICMP</v>
          </cell>
          <cell r="D2394" t="str">
            <v>PH_WINDOWS_BRONZE_AR</v>
          </cell>
          <cell r="E2394">
            <v>4</v>
          </cell>
          <cell r="F2394" t="str">
            <v>Client Services Support VW Argentina</v>
          </cell>
        </row>
        <row r="2395">
          <cell r="B2395" t="str">
            <v>10.133.4.141</v>
          </cell>
          <cell r="C2395" t="str">
            <v>So Antivirus Services</v>
          </cell>
          <cell r="D2395" t="str">
            <v>PH_WINDOWS_BRONZE_AR</v>
          </cell>
          <cell r="E2395">
            <v>3</v>
          </cell>
          <cell r="F2395" t="str">
            <v>Client Services Support VW Argentina</v>
          </cell>
        </row>
        <row r="2396">
          <cell r="B2396" t="str">
            <v>10.133.4.141</v>
          </cell>
          <cell r="C2396" t="str">
            <v>SO CPU</v>
          </cell>
          <cell r="D2396" t="str">
            <v>PH_WINDOWS_BRONZE_AR</v>
          </cell>
          <cell r="E2396">
            <v>3</v>
          </cell>
          <cell r="F2396" t="str">
            <v>Client Services Support VW Argentina</v>
          </cell>
        </row>
        <row r="2397">
          <cell r="B2397" t="str">
            <v>10.133.4.141</v>
          </cell>
          <cell r="C2397" t="str">
            <v>SO Ping</v>
          </cell>
          <cell r="D2397" t="str">
            <v>PH_WINDOWS_BRONZE_AR</v>
          </cell>
          <cell r="E2397">
            <v>3</v>
          </cell>
          <cell r="F2397" t="str">
            <v>Client Services Support VW Argentina</v>
          </cell>
        </row>
        <row r="2398">
          <cell r="B2398" t="str">
            <v>10.133.4.141</v>
          </cell>
          <cell r="C2398" t="str">
            <v>SO Ram</v>
          </cell>
          <cell r="D2398" t="str">
            <v>PH_WINDOWS_BRONZE_AR</v>
          </cell>
          <cell r="E2398">
            <v>3</v>
          </cell>
          <cell r="F2398" t="str">
            <v>Client Services Support VW Argentina</v>
          </cell>
        </row>
        <row r="2399">
          <cell r="B2399" t="str">
            <v>10.133.4.141</v>
          </cell>
          <cell r="C2399" t="str">
            <v>SO Uptime</v>
          </cell>
          <cell r="D2399" t="str">
            <v>PH_WINDOWS_BRONZE_AR</v>
          </cell>
          <cell r="E2399">
            <v>3</v>
          </cell>
          <cell r="F2399" t="str">
            <v>Client Services Support VW Argentina</v>
          </cell>
        </row>
        <row r="2400">
          <cell r="B2400" t="str">
            <v>10.133.4.141</v>
          </cell>
          <cell r="C2400" t="str">
            <v>SO Disk C</v>
          </cell>
          <cell r="D2400" t="str">
            <v>PH_WINDOWS_BRONZE_AR</v>
          </cell>
          <cell r="E2400">
            <v>3</v>
          </cell>
          <cell r="F2400" t="str">
            <v>Client Services Support VW Argentina</v>
          </cell>
        </row>
        <row r="2401">
          <cell r="B2401" t="str">
            <v>10.133.4.141</v>
          </cell>
          <cell r="C2401" t="str">
            <v>SO Disk D (Middle_Home)</v>
          </cell>
          <cell r="D2401" t="str">
            <v>PH_WINDOWS_BRONZE_AR</v>
          </cell>
          <cell r="E2401">
            <v>3</v>
          </cell>
          <cell r="F2401" t="str">
            <v>Client Services Support VW Argentina</v>
          </cell>
        </row>
        <row r="2402">
          <cell r="B2402" t="str">
            <v>10.133.4.141</v>
          </cell>
          <cell r="C2402" t="str">
            <v>TCP/3389,ICMP</v>
          </cell>
          <cell r="D2402" t="str">
            <v>PH_WINDOWS_BRONZE_AR</v>
          </cell>
          <cell r="E2402">
            <v>4</v>
          </cell>
          <cell r="F2402" t="str">
            <v>Client Services Support VW Argentina</v>
          </cell>
        </row>
        <row r="2403">
          <cell r="B2403" t="str">
            <v>10.133.4.142</v>
          </cell>
          <cell r="C2403" t="str">
            <v>So Antivirus Services</v>
          </cell>
          <cell r="D2403" t="str">
            <v>PH_WINDOWS_BRONZE_AR</v>
          </cell>
          <cell r="E2403">
            <v>3</v>
          </cell>
          <cell r="F2403" t="str">
            <v>Client Services Support VW Argentina</v>
          </cell>
        </row>
        <row r="2404">
          <cell r="B2404" t="str">
            <v>10.133.4.142</v>
          </cell>
          <cell r="C2404" t="str">
            <v>SO CPU</v>
          </cell>
          <cell r="D2404" t="str">
            <v>PH_WINDOWS_BRONZE_AR</v>
          </cell>
          <cell r="E2404">
            <v>3</v>
          </cell>
          <cell r="F2404" t="str">
            <v>Client Services Support VW Argentina</v>
          </cell>
        </row>
        <row r="2405">
          <cell r="B2405" t="str">
            <v>10.133.4.142</v>
          </cell>
          <cell r="C2405" t="str">
            <v>SO Ping</v>
          </cell>
          <cell r="D2405" t="str">
            <v>PH_WINDOWS_BRONZE_AR</v>
          </cell>
          <cell r="E2405">
            <v>3</v>
          </cell>
          <cell r="F2405" t="str">
            <v>Client Services Support VW Argentina</v>
          </cell>
        </row>
        <row r="2406">
          <cell r="B2406" t="str">
            <v>10.133.4.142</v>
          </cell>
          <cell r="C2406" t="str">
            <v>SO Ram</v>
          </cell>
          <cell r="D2406" t="str">
            <v>PH_WINDOWS_BRONZE_AR</v>
          </cell>
          <cell r="E2406">
            <v>3</v>
          </cell>
          <cell r="F2406" t="str">
            <v>Client Services Support VW Argentina</v>
          </cell>
        </row>
        <row r="2407">
          <cell r="B2407" t="str">
            <v>10.133.4.142</v>
          </cell>
          <cell r="C2407" t="str">
            <v>SO Uptime</v>
          </cell>
          <cell r="D2407" t="str">
            <v>PH_WINDOWS_BRONZE_AR</v>
          </cell>
          <cell r="E2407">
            <v>3</v>
          </cell>
          <cell r="F2407" t="str">
            <v>Client Services Support VW Argentina</v>
          </cell>
        </row>
        <row r="2408">
          <cell r="B2408" t="str">
            <v>10.133.4.142</v>
          </cell>
          <cell r="C2408" t="str">
            <v>SO Disk C</v>
          </cell>
          <cell r="D2408" t="str">
            <v>PH_WINDOWS_BRONZE_AR</v>
          </cell>
          <cell r="E2408">
            <v>3</v>
          </cell>
          <cell r="F2408" t="str">
            <v>Client Services Support VW Argentina</v>
          </cell>
        </row>
        <row r="2409">
          <cell r="B2409" t="str">
            <v>10.133.4.142</v>
          </cell>
          <cell r="C2409" t="str">
            <v>TCP/3389,ICMP</v>
          </cell>
          <cell r="D2409" t="str">
            <v>PH_WINDOWS_BRONZE_AR</v>
          </cell>
          <cell r="E2409">
            <v>4</v>
          </cell>
          <cell r="F2409" t="str">
            <v>Client Services Support VW Argentina</v>
          </cell>
        </row>
        <row r="2410">
          <cell r="B2410" t="str">
            <v>10.133.4.135</v>
          </cell>
          <cell r="C2410" t="str">
            <v>So Antivirus Services</v>
          </cell>
          <cell r="D2410" t="str">
            <v>PH_WINDOWS_BRONZE_AR</v>
          </cell>
          <cell r="E2410">
            <v>3</v>
          </cell>
          <cell r="F2410" t="str">
            <v>Client Services Support VW Argentina</v>
          </cell>
        </row>
        <row r="2411">
          <cell r="B2411" t="str">
            <v>10.133.4.135</v>
          </cell>
          <cell r="C2411" t="str">
            <v>SO CPU</v>
          </cell>
          <cell r="D2411" t="str">
            <v>PH_WINDOWS_BRONZE_AR</v>
          </cell>
          <cell r="E2411">
            <v>3</v>
          </cell>
          <cell r="F2411" t="str">
            <v>Client Services Support VW Argentina</v>
          </cell>
        </row>
        <row r="2412">
          <cell r="B2412" t="str">
            <v>10.133.4.135</v>
          </cell>
          <cell r="C2412" t="str">
            <v>SO Ping</v>
          </cell>
          <cell r="D2412" t="str">
            <v>PH_WINDOWS_BRONZE_AR</v>
          </cell>
          <cell r="E2412">
            <v>3</v>
          </cell>
          <cell r="F2412" t="str">
            <v>Client Services Support VW Argentina</v>
          </cell>
        </row>
        <row r="2413">
          <cell r="B2413" t="str">
            <v>10.133.4.135</v>
          </cell>
          <cell r="C2413" t="str">
            <v>SO Ram</v>
          </cell>
          <cell r="D2413" t="str">
            <v>PH_WINDOWS_BRONZE_AR</v>
          </cell>
          <cell r="E2413">
            <v>3</v>
          </cell>
          <cell r="F2413" t="str">
            <v>Client Services Support VW Argentina</v>
          </cell>
        </row>
        <row r="2414">
          <cell r="B2414" t="str">
            <v>10.133.4.135</v>
          </cell>
          <cell r="C2414" t="str">
            <v>SO Uptime</v>
          </cell>
          <cell r="D2414" t="str">
            <v>PH_WINDOWS_BRONZE_AR</v>
          </cell>
          <cell r="E2414">
            <v>3</v>
          </cell>
          <cell r="F2414" t="str">
            <v>Client Services Support VW Argentina</v>
          </cell>
        </row>
        <row r="2415">
          <cell r="B2415" t="str">
            <v>10.133.4.135</v>
          </cell>
          <cell r="C2415" t="str">
            <v>SO Disk C</v>
          </cell>
          <cell r="D2415" t="str">
            <v>PH_WINDOWS_BRONZE_AR</v>
          </cell>
          <cell r="E2415">
            <v>3</v>
          </cell>
          <cell r="F2415" t="str">
            <v>Client Services Support VW Argentina</v>
          </cell>
        </row>
        <row r="2416">
          <cell r="B2416" t="str">
            <v>10.133.4.135</v>
          </cell>
          <cell r="C2416" t="str">
            <v>TCP/3389,ICMP</v>
          </cell>
          <cell r="D2416" t="str">
            <v>PH_WINDOWS_BRONZE_AR</v>
          </cell>
          <cell r="E2416">
            <v>4</v>
          </cell>
          <cell r="F2416" t="str">
            <v>Client Services Support VW Argentina</v>
          </cell>
        </row>
        <row r="2417">
          <cell r="B2417" t="str">
            <v>10.133.4.136</v>
          </cell>
          <cell r="C2417" t="str">
            <v>So Antivirus Services</v>
          </cell>
          <cell r="D2417" t="str">
            <v>PH_WINDOWS_BRONZE_AR</v>
          </cell>
          <cell r="E2417">
            <v>3</v>
          </cell>
          <cell r="F2417" t="str">
            <v>Client Services Support VW Argentina</v>
          </cell>
        </row>
        <row r="2418">
          <cell r="B2418" t="str">
            <v>10.133.4.136</v>
          </cell>
          <cell r="C2418" t="str">
            <v>SO CPU</v>
          </cell>
          <cell r="D2418" t="str">
            <v>PH_WINDOWS_BRONZE_AR</v>
          </cell>
          <cell r="E2418">
            <v>3</v>
          </cell>
          <cell r="F2418" t="str">
            <v>Client Services Support VW Argentina</v>
          </cell>
        </row>
        <row r="2419">
          <cell r="B2419" t="str">
            <v>10.133.4.136</v>
          </cell>
          <cell r="C2419" t="str">
            <v>SO Ping</v>
          </cell>
          <cell r="D2419" t="str">
            <v>PH_WINDOWS_BRONZE_AR</v>
          </cell>
          <cell r="E2419">
            <v>3</v>
          </cell>
          <cell r="F2419" t="str">
            <v>Client Services Support VW Argentina</v>
          </cell>
        </row>
        <row r="2420">
          <cell r="B2420" t="str">
            <v>10.133.4.136</v>
          </cell>
          <cell r="C2420" t="str">
            <v>SO Ram</v>
          </cell>
          <cell r="D2420" t="str">
            <v>PH_WINDOWS_BRONZE_AR</v>
          </cell>
          <cell r="E2420">
            <v>3</v>
          </cell>
          <cell r="F2420" t="str">
            <v>Client Services Support VW Argentina</v>
          </cell>
        </row>
        <row r="2421">
          <cell r="B2421" t="str">
            <v>10.133.4.136</v>
          </cell>
          <cell r="C2421" t="str">
            <v>SO Uptime</v>
          </cell>
          <cell r="D2421" t="str">
            <v>PH_WINDOWS_BRONZE_AR</v>
          </cell>
          <cell r="E2421">
            <v>3</v>
          </cell>
          <cell r="F2421" t="str">
            <v>Client Services Support VW Argentina</v>
          </cell>
        </row>
        <row r="2422">
          <cell r="B2422" t="str">
            <v>10.133.4.136</v>
          </cell>
          <cell r="C2422" t="str">
            <v>SO Disk C</v>
          </cell>
          <cell r="D2422" t="str">
            <v>PH_WINDOWS_BRONZE_AR</v>
          </cell>
          <cell r="E2422">
            <v>3</v>
          </cell>
          <cell r="F2422" t="str">
            <v>Client Services Support VW Argentina</v>
          </cell>
        </row>
        <row r="2423">
          <cell r="B2423" t="str">
            <v>10.133.4.136</v>
          </cell>
          <cell r="C2423" t="str">
            <v>TCP/3389,ICMP</v>
          </cell>
          <cell r="D2423" t="str">
            <v>PH_WINDOWS_BRONZE_AR</v>
          </cell>
          <cell r="E2423">
            <v>4</v>
          </cell>
          <cell r="F2423" t="str">
            <v>Client Services Support VW Argentina</v>
          </cell>
        </row>
        <row r="2424">
          <cell r="B2424" t="str">
            <v>10.133.4.137</v>
          </cell>
          <cell r="C2424" t="str">
            <v>So Antivirus Services</v>
          </cell>
          <cell r="D2424" t="str">
            <v>PH_WINDOWS_BRONZE_AR</v>
          </cell>
          <cell r="E2424">
            <v>3</v>
          </cell>
          <cell r="F2424" t="str">
            <v>Client Services Support VW Argentina</v>
          </cell>
        </row>
        <row r="2425">
          <cell r="B2425" t="str">
            <v>10.133.4.137</v>
          </cell>
          <cell r="C2425" t="str">
            <v>SO CPU</v>
          </cell>
          <cell r="D2425" t="str">
            <v>PH_WINDOWS_BRONZE_AR</v>
          </cell>
          <cell r="E2425">
            <v>3</v>
          </cell>
          <cell r="F2425" t="str">
            <v>Client Services Support VW Argentina</v>
          </cell>
        </row>
        <row r="2426">
          <cell r="B2426" t="str">
            <v>10.133.4.137</v>
          </cell>
          <cell r="C2426" t="str">
            <v>SO Ping</v>
          </cell>
          <cell r="D2426" t="str">
            <v>PH_WINDOWS_BRONZE_AR</v>
          </cell>
          <cell r="E2426">
            <v>3</v>
          </cell>
          <cell r="F2426" t="str">
            <v>Client Services Support VW Argentina</v>
          </cell>
        </row>
        <row r="2427">
          <cell r="B2427" t="str">
            <v>10.133.4.137</v>
          </cell>
          <cell r="C2427" t="str">
            <v>SO Ram</v>
          </cell>
          <cell r="D2427" t="str">
            <v>PH_WINDOWS_BRONZE_AR</v>
          </cell>
          <cell r="E2427">
            <v>3</v>
          </cell>
          <cell r="F2427" t="str">
            <v>Client Services Support VW Argentina</v>
          </cell>
        </row>
        <row r="2428">
          <cell r="B2428" t="str">
            <v>10.133.4.137</v>
          </cell>
          <cell r="C2428" t="str">
            <v>SO Uptime</v>
          </cell>
          <cell r="D2428" t="str">
            <v>PH_WINDOWS_BRONZE_AR</v>
          </cell>
          <cell r="E2428">
            <v>3</v>
          </cell>
          <cell r="F2428" t="str">
            <v>Client Services Support VW Argentina</v>
          </cell>
        </row>
        <row r="2429">
          <cell r="B2429" t="str">
            <v>10.133.4.137</v>
          </cell>
          <cell r="C2429" t="str">
            <v>SO Disk C</v>
          </cell>
          <cell r="D2429" t="str">
            <v>PH_WINDOWS_BRONZE_AR</v>
          </cell>
          <cell r="E2429">
            <v>3</v>
          </cell>
          <cell r="F2429" t="str">
            <v>Client Services Support VW Argentina</v>
          </cell>
        </row>
        <row r="2430">
          <cell r="B2430" t="str">
            <v>10.133.4.137</v>
          </cell>
          <cell r="C2430" t="str">
            <v>TCP/3389,ICMP</v>
          </cell>
          <cell r="D2430" t="str">
            <v>PH_WINDOWS_BRONZE_AR</v>
          </cell>
          <cell r="E2430">
            <v>4</v>
          </cell>
          <cell r="F2430" t="str">
            <v>Client Services Support VW Argentina</v>
          </cell>
        </row>
        <row r="2431">
          <cell r="B2431" t="str">
            <v>10.133.4.138</v>
          </cell>
          <cell r="C2431" t="str">
            <v>So Antivirus Services</v>
          </cell>
          <cell r="D2431" t="str">
            <v>PH_WINDOWS_BRONZE_AR</v>
          </cell>
          <cell r="E2431">
            <v>3</v>
          </cell>
          <cell r="F2431" t="str">
            <v xml:space="preserve">Client Services Support VW Argentina </v>
          </cell>
        </row>
        <row r="2432">
          <cell r="B2432" t="str">
            <v>10.133.4.138</v>
          </cell>
          <cell r="C2432" t="str">
            <v>So CPU</v>
          </cell>
          <cell r="D2432" t="str">
            <v>PH_WINDOWS_BRONZE_AR</v>
          </cell>
          <cell r="E2432">
            <v>3</v>
          </cell>
          <cell r="F2432" t="str">
            <v xml:space="preserve">Client Services Support VW Argentina </v>
          </cell>
        </row>
        <row r="2433">
          <cell r="B2433" t="str">
            <v>10.133.4.138</v>
          </cell>
          <cell r="C2433" t="str">
            <v>So Disk C:</v>
          </cell>
          <cell r="D2433" t="str">
            <v>PH_WINDOWS_BRONZE_AR</v>
          </cell>
          <cell r="E2433">
            <v>3</v>
          </cell>
          <cell r="F2433" t="str">
            <v xml:space="preserve">Client Services Support VW Argentina </v>
          </cell>
        </row>
        <row r="2434">
          <cell r="B2434" t="str">
            <v>10.133.4.138</v>
          </cell>
          <cell r="C2434" t="str">
            <v>Ping</v>
          </cell>
          <cell r="D2434" t="str">
            <v>PH_WINDOWS_BRONZE_AR</v>
          </cell>
          <cell r="E2434">
            <v>3</v>
          </cell>
          <cell r="F2434" t="str">
            <v xml:space="preserve">Client Services Support VW Argentina </v>
          </cell>
        </row>
        <row r="2435">
          <cell r="B2435" t="str">
            <v>10.133.4.138</v>
          </cell>
          <cell r="C2435" t="str">
            <v>So RAM</v>
          </cell>
          <cell r="D2435" t="str">
            <v>PH_WINDOWS_BRONZE_AR</v>
          </cell>
          <cell r="E2435">
            <v>3</v>
          </cell>
          <cell r="F2435" t="str">
            <v xml:space="preserve">Client Services Support VW Argentina </v>
          </cell>
        </row>
        <row r="2436">
          <cell r="B2436" t="str">
            <v>10.133.4.138</v>
          </cell>
          <cell r="C2436" t="str">
            <v>So Uptime</v>
          </cell>
          <cell r="D2436" t="str">
            <v>PH_WINDOWS_BRONZE_AR</v>
          </cell>
          <cell r="E2436">
            <v>3</v>
          </cell>
          <cell r="F2436" t="str">
            <v xml:space="preserve">Client Services Support VW Argentina </v>
          </cell>
        </row>
        <row r="2437">
          <cell r="B2437" t="str">
            <v>10.133.4.138</v>
          </cell>
          <cell r="C2437" t="str">
            <v>TCP/3389,ICMP</v>
          </cell>
          <cell r="D2437" t="str">
            <v>PH_WINDOWS_BRONZE_AR</v>
          </cell>
          <cell r="E2437">
            <v>4</v>
          </cell>
          <cell r="F2437" t="str">
            <v xml:space="preserve">Client Services Support VW Argentina </v>
          </cell>
        </row>
        <row r="2438">
          <cell r="B2438" t="str">
            <v>10.133.4.139</v>
          </cell>
          <cell r="C2438" t="str">
            <v>So Antivirus Services</v>
          </cell>
          <cell r="D2438" t="str">
            <v>PH_WINDOWS_BRONZE_AR</v>
          </cell>
          <cell r="E2438">
            <v>3</v>
          </cell>
          <cell r="F2438" t="str">
            <v xml:space="preserve">Client Services Support VW Argentina </v>
          </cell>
        </row>
        <row r="2439">
          <cell r="B2439" t="str">
            <v>10.133.4.139</v>
          </cell>
          <cell r="C2439" t="str">
            <v>So CPU</v>
          </cell>
          <cell r="D2439" t="str">
            <v>PH_WINDOWS_BRONZE_AR</v>
          </cell>
          <cell r="E2439">
            <v>3</v>
          </cell>
          <cell r="F2439" t="str">
            <v xml:space="preserve">Client Services Support VW Argentina </v>
          </cell>
        </row>
        <row r="2440">
          <cell r="B2440" t="str">
            <v>10.133.4.139</v>
          </cell>
          <cell r="C2440" t="str">
            <v>So Disk C:</v>
          </cell>
          <cell r="D2440" t="str">
            <v>PH_WINDOWS_BRONZE_AR</v>
          </cell>
          <cell r="E2440">
            <v>3</v>
          </cell>
          <cell r="F2440" t="str">
            <v xml:space="preserve">Client Services Support VW Argentina </v>
          </cell>
        </row>
        <row r="2441">
          <cell r="B2441" t="str">
            <v>10.133.4.139</v>
          </cell>
          <cell r="C2441" t="str">
            <v>Ping</v>
          </cell>
          <cell r="D2441" t="str">
            <v>PH_WINDOWS_BRONZE_AR</v>
          </cell>
          <cell r="E2441">
            <v>3</v>
          </cell>
          <cell r="F2441" t="str">
            <v xml:space="preserve">Client Services Support VW Argentina </v>
          </cell>
        </row>
        <row r="2442">
          <cell r="B2442" t="str">
            <v>10.133.4.139</v>
          </cell>
          <cell r="C2442" t="str">
            <v>So RAM</v>
          </cell>
          <cell r="D2442" t="str">
            <v>PH_WINDOWS_BRONZE_AR</v>
          </cell>
          <cell r="E2442">
            <v>3</v>
          </cell>
          <cell r="F2442" t="str">
            <v xml:space="preserve">Client Services Support VW Argentina </v>
          </cell>
        </row>
        <row r="2443">
          <cell r="B2443" t="str">
            <v>10.133.4.139</v>
          </cell>
          <cell r="C2443" t="str">
            <v>So Uptime</v>
          </cell>
          <cell r="D2443" t="str">
            <v>PH_WINDOWS_BRONZE_AR</v>
          </cell>
          <cell r="E2443">
            <v>3</v>
          </cell>
          <cell r="F2443" t="str">
            <v xml:space="preserve">Client Services Support VW Argentina </v>
          </cell>
        </row>
        <row r="2444">
          <cell r="B2444" t="str">
            <v>10.133.4.139</v>
          </cell>
          <cell r="C2444" t="str">
            <v>TCP/3389,ICMP</v>
          </cell>
          <cell r="D2444" t="str">
            <v>PH_WINDOWS_BRONZE_AR</v>
          </cell>
          <cell r="E2444">
            <v>4</v>
          </cell>
          <cell r="F2444" t="str">
            <v xml:space="preserve">Client Services Support VW Argentina </v>
          </cell>
        </row>
        <row r="2445">
          <cell r="B2445" t="str">
            <v>10.133.9.1</v>
          </cell>
          <cell r="C2445" t="str">
            <v>SO Antivirus Services</v>
          </cell>
          <cell r="D2445" t="str">
            <v>PH_WINDOWS_BRONZE_AR</v>
          </cell>
          <cell r="E2445">
            <v>4</v>
          </cell>
          <cell r="F2445" t="str">
            <v xml:space="preserve">Client Services Support VW Argentina </v>
          </cell>
        </row>
        <row r="2446">
          <cell r="B2446" t="str">
            <v>10.133.9.1</v>
          </cell>
          <cell r="C2446" t="str">
            <v>So CPU</v>
          </cell>
          <cell r="D2446" t="str">
            <v>PH_WINDOWS_BRONZE_AR</v>
          </cell>
          <cell r="E2446">
            <v>4</v>
          </cell>
          <cell r="F2446" t="str">
            <v xml:space="preserve">Client Services Support VW Argentina </v>
          </cell>
        </row>
        <row r="2447">
          <cell r="B2447" t="str">
            <v>10.133.9.1</v>
          </cell>
          <cell r="C2447" t="str">
            <v>So Ping</v>
          </cell>
          <cell r="D2447" t="str">
            <v>PH_WINDOWS_BRONZE_AR</v>
          </cell>
          <cell r="E2447">
            <v>4</v>
          </cell>
          <cell r="F2447" t="str">
            <v xml:space="preserve">Client Services Support VW Argentina </v>
          </cell>
        </row>
        <row r="2448">
          <cell r="B2448" t="str">
            <v>10.133.9.1</v>
          </cell>
          <cell r="C2448" t="str">
            <v>So Ram</v>
          </cell>
          <cell r="D2448" t="str">
            <v>PH_WINDOWS_BRONZE_AR</v>
          </cell>
          <cell r="E2448">
            <v>4</v>
          </cell>
          <cell r="F2448" t="str">
            <v xml:space="preserve">Client Services Support VW Argentina </v>
          </cell>
        </row>
        <row r="2449">
          <cell r="B2449" t="str">
            <v>10.133.9.1</v>
          </cell>
          <cell r="C2449" t="str">
            <v>So Uptime</v>
          </cell>
          <cell r="D2449" t="str">
            <v>PH_WINDOWS_BRONZE_AR</v>
          </cell>
          <cell r="E2449">
            <v>4</v>
          </cell>
          <cell r="F2449" t="str">
            <v xml:space="preserve">Client Services Support VW Argentina </v>
          </cell>
        </row>
        <row r="2450">
          <cell r="B2450" t="str">
            <v>10.133.9.1</v>
          </cell>
          <cell r="C2450" t="str">
            <v>So Disk C</v>
          </cell>
          <cell r="D2450" t="str">
            <v>PH_WINDOWS_BRONZE_AR</v>
          </cell>
          <cell r="E2450">
            <v>4</v>
          </cell>
          <cell r="F2450" t="str">
            <v xml:space="preserve">Client Services Support VW Argentina </v>
          </cell>
        </row>
        <row r="2451">
          <cell r="B2451" t="str">
            <v>10.133.9.2</v>
          </cell>
          <cell r="C2451" t="str">
            <v>SO Antivirus Services</v>
          </cell>
          <cell r="D2451" t="str">
            <v>PH_WINDOWS_BRONZE_AR</v>
          </cell>
          <cell r="E2451">
            <v>4</v>
          </cell>
          <cell r="F2451" t="str">
            <v xml:space="preserve">Client Services Support VW Argentina </v>
          </cell>
        </row>
        <row r="2452">
          <cell r="B2452" t="str">
            <v>10.133.9.2</v>
          </cell>
          <cell r="C2452" t="str">
            <v>So CPU</v>
          </cell>
          <cell r="D2452" t="str">
            <v>PH_WINDOWS_BRONZE_AR</v>
          </cell>
          <cell r="E2452">
            <v>4</v>
          </cell>
          <cell r="F2452" t="str">
            <v xml:space="preserve">Client Services Support VW Argentina </v>
          </cell>
        </row>
        <row r="2453">
          <cell r="B2453" t="str">
            <v>10.133.9.2</v>
          </cell>
          <cell r="C2453" t="str">
            <v>So Ping</v>
          </cell>
          <cell r="D2453" t="str">
            <v>PH_WINDOWS_BRONZE_AR</v>
          </cell>
          <cell r="E2453">
            <v>4</v>
          </cell>
          <cell r="F2453" t="str">
            <v xml:space="preserve">Client Services Support VW Argentina </v>
          </cell>
        </row>
        <row r="2454">
          <cell r="B2454" t="str">
            <v>10.133.9.2</v>
          </cell>
          <cell r="C2454" t="str">
            <v>So Ram</v>
          </cell>
          <cell r="D2454" t="str">
            <v>PH_WINDOWS_BRONZE_AR</v>
          </cell>
          <cell r="E2454">
            <v>4</v>
          </cell>
          <cell r="F2454" t="str">
            <v xml:space="preserve">Client Services Support VW Argentina </v>
          </cell>
        </row>
        <row r="2455">
          <cell r="B2455" t="str">
            <v>10.133.9.2</v>
          </cell>
          <cell r="C2455" t="str">
            <v>So Uptime</v>
          </cell>
          <cell r="D2455" t="str">
            <v>PH_WINDOWS_BRONZE_AR</v>
          </cell>
          <cell r="E2455">
            <v>4</v>
          </cell>
          <cell r="F2455" t="str">
            <v xml:space="preserve">Client Services Support VW Argentina </v>
          </cell>
        </row>
        <row r="2456">
          <cell r="B2456" t="str">
            <v>10.133.9.2</v>
          </cell>
          <cell r="C2456" t="str">
            <v>So Disk C</v>
          </cell>
          <cell r="D2456" t="str">
            <v>PH_WINDOWS_BRONZE_AR</v>
          </cell>
          <cell r="E2456">
            <v>4</v>
          </cell>
          <cell r="F2456" t="str">
            <v xml:space="preserve">Client Services Support VW Argentina </v>
          </cell>
        </row>
        <row r="2457">
          <cell r="B2457" t="str">
            <v>10.133.9.3</v>
          </cell>
          <cell r="C2457" t="str">
            <v>SO Antivirus Services</v>
          </cell>
          <cell r="D2457" t="str">
            <v>PH_WINDOWS_BRONZE_AR</v>
          </cell>
          <cell r="E2457">
            <v>4</v>
          </cell>
          <cell r="F2457" t="str">
            <v xml:space="preserve">Client Services Support VW Argentina </v>
          </cell>
        </row>
        <row r="2458">
          <cell r="B2458" t="str">
            <v>10.133.9.3</v>
          </cell>
          <cell r="C2458" t="str">
            <v>So CPU</v>
          </cell>
          <cell r="D2458" t="str">
            <v>PH_WINDOWS_BRONZE_AR</v>
          </cell>
          <cell r="E2458">
            <v>4</v>
          </cell>
          <cell r="F2458" t="str">
            <v xml:space="preserve">Client Services Support VW Argentina </v>
          </cell>
        </row>
        <row r="2459">
          <cell r="B2459" t="str">
            <v>10.133.9.3</v>
          </cell>
          <cell r="C2459" t="str">
            <v>So Ping</v>
          </cell>
          <cell r="D2459" t="str">
            <v>PH_WINDOWS_BRONZE_AR</v>
          </cell>
          <cell r="E2459">
            <v>4</v>
          </cell>
          <cell r="F2459" t="str">
            <v xml:space="preserve">Client Services Support VW Argentina </v>
          </cell>
        </row>
        <row r="2460">
          <cell r="B2460" t="str">
            <v>10.133.9.3</v>
          </cell>
          <cell r="C2460" t="str">
            <v>So Ram</v>
          </cell>
          <cell r="D2460" t="str">
            <v>PH_WINDOWS_BRONZE_AR</v>
          </cell>
          <cell r="E2460">
            <v>4</v>
          </cell>
          <cell r="F2460" t="str">
            <v xml:space="preserve">Client Services Support VW Argentina </v>
          </cell>
        </row>
        <row r="2461">
          <cell r="B2461" t="str">
            <v>10.133.9.3</v>
          </cell>
          <cell r="C2461" t="str">
            <v>So Uptime</v>
          </cell>
          <cell r="D2461" t="str">
            <v>PH_WINDOWS_BRONZE_AR</v>
          </cell>
          <cell r="E2461">
            <v>4</v>
          </cell>
          <cell r="F2461" t="str">
            <v xml:space="preserve">Client Services Support VW Argentina </v>
          </cell>
        </row>
        <row r="2462">
          <cell r="B2462" t="str">
            <v>10.133.9.3</v>
          </cell>
          <cell r="C2462" t="str">
            <v>So Disk C</v>
          </cell>
          <cell r="D2462" t="str">
            <v>PH_WINDOWS_BRONZE_AR</v>
          </cell>
          <cell r="E2462">
            <v>4</v>
          </cell>
          <cell r="F2462" t="str">
            <v xml:space="preserve">Client Services Support VW Argentina </v>
          </cell>
        </row>
        <row r="2463">
          <cell r="B2463" t="str">
            <v>10.133.9.4</v>
          </cell>
          <cell r="C2463" t="str">
            <v>SO Antivirus Services</v>
          </cell>
          <cell r="D2463" t="str">
            <v>PH_WINDOWS_BRONZE_AR</v>
          </cell>
          <cell r="E2463">
            <v>4</v>
          </cell>
          <cell r="F2463" t="str">
            <v xml:space="preserve">Client Services Support VW Argentina </v>
          </cell>
        </row>
        <row r="2464">
          <cell r="B2464" t="str">
            <v>10.133.9.4</v>
          </cell>
          <cell r="C2464" t="str">
            <v>So CPU</v>
          </cell>
          <cell r="D2464" t="str">
            <v>PH_WINDOWS_BRONZE_AR</v>
          </cell>
          <cell r="E2464">
            <v>4</v>
          </cell>
          <cell r="F2464" t="str">
            <v xml:space="preserve">Client Services Support VW Argentina </v>
          </cell>
        </row>
        <row r="2465">
          <cell r="B2465" t="str">
            <v>10.133.9.4</v>
          </cell>
          <cell r="C2465" t="str">
            <v>So Ping</v>
          </cell>
          <cell r="D2465" t="str">
            <v>PH_WINDOWS_BRONZE_AR</v>
          </cell>
          <cell r="E2465">
            <v>4</v>
          </cell>
          <cell r="F2465" t="str">
            <v xml:space="preserve">Client Services Support VW Argentina </v>
          </cell>
        </row>
        <row r="2466">
          <cell r="B2466" t="str">
            <v>10.133.9.4</v>
          </cell>
          <cell r="C2466" t="str">
            <v>So Ram</v>
          </cell>
          <cell r="D2466" t="str">
            <v>PH_WINDOWS_BRONZE_AR</v>
          </cell>
          <cell r="E2466">
            <v>4</v>
          </cell>
          <cell r="F2466" t="str">
            <v xml:space="preserve">Client Services Support VW Argentina </v>
          </cell>
        </row>
        <row r="2467">
          <cell r="B2467" t="str">
            <v>10.133.9.4</v>
          </cell>
          <cell r="C2467" t="str">
            <v>So Uptime</v>
          </cell>
          <cell r="D2467" t="str">
            <v>PH_WINDOWS_BRONZE_AR</v>
          </cell>
          <cell r="E2467">
            <v>4</v>
          </cell>
          <cell r="F2467" t="str">
            <v xml:space="preserve">Client Services Support VW Argentina </v>
          </cell>
        </row>
        <row r="2468">
          <cell r="B2468" t="str">
            <v>10.133.9.4</v>
          </cell>
          <cell r="C2468" t="str">
            <v>So Disk C</v>
          </cell>
          <cell r="D2468" t="str">
            <v>PH_WINDOWS_BRONZE_AR</v>
          </cell>
          <cell r="E2468">
            <v>4</v>
          </cell>
          <cell r="F2468" t="str">
            <v xml:space="preserve">Client Services Support VW Argentina </v>
          </cell>
        </row>
        <row r="2469">
          <cell r="B2469" t="str">
            <v>10.133.9.5</v>
          </cell>
          <cell r="C2469" t="str">
            <v>SO Antivirus Services</v>
          </cell>
          <cell r="D2469" t="str">
            <v>PH_WINDOWS_BRONZE_AR</v>
          </cell>
          <cell r="E2469">
            <v>4</v>
          </cell>
          <cell r="F2469" t="str">
            <v xml:space="preserve">Client Services Support VW Argentina </v>
          </cell>
        </row>
        <row r="2470">
          <cell r="B2470" t="str">
            <v>10.133.9.5</v>
          </cell>
          <cell r="C2470" t="str">
            <v>So CPU</v>
          </cell>
          <cell r="D2470" t="str">
            <v>PH_WINDOWS_BRONZE_AR</v>
          </cell>
          <cell r="E2470">
            <v>4</v>
          </cell>
          <cell r="F2470" t="str">
            <v xml:space="preserve">Client Services Support VW Argentina </v>
          </cell>
        </row>
        <row r="2471">
          <cell r="B2471" t="str">
            <v>10.133.9.5</v>
          </cell>
          <cell r="C2471" t="str">
            <v>So Ping</v>
          </cell>
          <cell r="D2471" t="str">
            <v>PH_WINDOWS_BRONZE_AR</v>
          </cell>
          <cell r="E2471">
            <v>4</v>
          </cell>
          <cell r="F2471" t="str">
            <v xml:space="preserve">Client Services Support VW Argentina </v>
          </cell>
        </row>
        <row r="2472">
          <cell r="B2472" t="str">
            <v>10.133.9.5</v>
          </cell>
          <cell r="C2472" t="str">
            <v>So Ram</v>
          </cell>
          <cell r="D2472" t="str">
            <v>PH_WINDOWS_BRONZE_AR</v>
          </cell>
          <cell r="E2472">
            <v>4</v>
          </cell>
          <cell r="F2472" t="str">
            <v xml:space="preserve">Client Services Support VW Argentina </v>
          </cell>
        </row>
        <row r="2473">
          <cell r="B2473" t="str">
            <v>10.133.9.5</v>
          </cell>
          <cell r="C2473" t="str">
            <v>So Uptime</v>
          </cell>
          <cell r="D2473" t="str">
            <v>PH_WINDOWS_BRONZE_AR</v>
          </cell>
          <cell r="E2473">
            <v>4</v>
          </cell>
          <cell r="F2473" t="str">
            <v xml:space="preserve">Client Services Support VW Argentina </v>
          </cell>
        </row>
        <row r="2474">
          <cell r="B2474" t="str">
            <v>10.133.9.5</v>
          </cell>
          <cell r="C2474" t="str">
            <v>So Disk C</v>
          </cell>
          <cell r="D2474" t="str">
            <v>PH_WINDOWS_BRONZE_AR</v>
          </cell>
          <cell r="E2474">
            <v>4</v>
          </cell>
          <cell r="F2474" t="str">
            <v xml:space="preserve">Client Services Support VW Argentina </v>
          </cell>
        </row>
        <row r="2475">
          <cell r="B2475" t="str">
            <v>10.133.9.6</v>
          </cell>
          <cell r="C2475" t="str">
            <v>SO Antivirus Services</v>
          </cell>
          <cell r="D2475" t="str">
            <v>PH_WINDOWS_BRONZE_AR</v>
          </cell>
          <cell r="E2475">
            <v>4</v>
          </cell>
          <cell r="F2475" t="str">
            <v xml:space="preserve">Client Services Support VW Argentina </v>
          </cell>
        </row>
        <row r="2476">
          <cell r="B2476" t="str">
            <v>10.133.9.6</v>
          </cell>
          <cell r="C2476" t="str">
            <v>So CPU</v>
          </cell>
          <cell r="D2476" t="str">
            <v>PH_WINDOWS_BRONZE_AR</v>
          </cell>
          <cell r="E2476">
            <v>4</v>
          </cell>
          <cell r="F2476" t="str">
            <v xml:space="preserve">Client Services Support VW Argentina </v>
          </cell>
        </row>
        <row r="2477">
          <cell r="B2477" t="str">
            <v>10.133.9.6</v>
          </cell>
          <cell r="C2477" t="str">
            <v>So Ping</v>
          </cell>
          <cell r="D2477" t="str">
            <v>PH_WINDOWS_BRONZE_AR</v>
          </cell>
          <cell r="E2477">
            <v>4</v>
          </cell>
          <cell r="F2477" t="str">
            <v xml:space="preserve">Client Services Support VW Argentina </v>
          </cell>
        </row>
        <row r="2478">
          <cell r="B2478" t="str">
            <v>10.133.9.6</v>
          </cell>
          <cell r="C2478" t="str">
            <v>So Ram</v>
          </cell>
          <cell r="D2478" t="str">
            <v>PH_WINDOWS_BRONZE_AR</v>
          </cell>
          <cell r="E2478">
            <v>4</v>
          </cell>
          <cell r="F2478" t="str">
            <v xml:space="preserve">Client Services Support VW Argentina </v>
          </cell>
        </row>
        <row r="2479">
          <cell r="B2479" t="str">
            <v>10.133.9.6</v>
          </cell>
          <cell r="C2479" t="str">
            <v>So Uptime</v>
          </cell>
          <cell r="D2479" t="str">
            <v>PH_WINDOWS_BRONZE_AR</v>
          </cell>
          <cell r="E2479">
            <v>4</v>
          </cell>
          <cell r="F2479" t="str">
            <v xml:space="preserve">Client Services Support VW Argentina </v>
          </cell>
        </row>
        <row r="2480">
          <cell r="B2480" t="str">
            <v>10.133.9.6</v>
          </cell>
          <cell r="C2480" t="str">
            <v>So Disk C</v>
          </cell>
          <cell r="D2480" t="str">
            <v>PH_WINDOWS_BRONZE_AR</v>
          </cell>
          <cell r="E2480">
            <v>4</v>
          </cell>
          <cell r="F2480" t="str">
            <v xml:space="preserve">Client Services Support VW Argentina </v>
          </cell>
        </row>
        <row r="2481">
          <cell r="B2481" t="str">
            <v>10.133.9.7</v>
          </cell>
          <cell r="C2481" t="str">
            <v>SO Antivirus Services</v>
          </cell>
          <cell r="D2481" t="str">
            <v>PH_WINDOWS_BRONZE_AR</v>
          </cell>
          <cell r="E2481">
            <v>4</v>
          </cell>
          <cell r="F2481" t="str">
            <v xml:space="preserve">Client Services Support VW Argentina </v>
          </cell>
        </row>
        <row r="2482">
          <cell r="B2482" t="str">
            <v>10.133.9.7</v>
          </cell>
          <cell r="C2482" t="str">
            <v>So CPU</v>
          </cell>
          <cell r="D2482" t="str">
            <v>PH_WINDOWS_BRONZE_AR</v>
          </cell>
          <cell r="E2482">
            <v>4</v>
          </cell>
          <cell r="F2482" t="str">
            <v xml:space="preserve">Client Services Support VW Argentina </v>
          </cell>
        </row>
        <row r="2483">
          <cell r="B2483" t="str">
            <v>10.133.9.7</v>
          </cell>
          <cell r="C2483" t="str">
            <v>So Ping</v>
          </cell>
          <cell r="D2483" t="str">
            <v>PH_WINDOWS_BRONZE_AR</v>
          </cell>
          <cell r="E2483">
            <v>4</v>
          </cell>
          <cell r="F2483" t="str">
            <v xml:space="preserve">Client Services Support VW Argentina </v>
          </cell>
        </row>
        <row r="2484">
          <cell r="B2484" t="str">
            <v>10.133.9.7</v>
          </cell>
          <cell r="C2484" t="str">
            <v>So Ram</v>
          </cell>
          <cell r="D2484" t="str">
            <v>PH_WINDOWS_BRONZE_AR</v>
          </cell>
          <cell r="E2484">
            <v>4</v>
          </cell>
          <cell r="F2484" t="str">
            <v xml:space="preserve">Client Services Support VW Argentina </v>
          </cell>
        </row>
        <row r="2485">
          <cell r="B2485" t="str">
            <v>10.133.9.7</v>
          </cell>
          <cell r="C2485" t="str">
            <v>So Uptime</v>
          </cell>
          <cell r="D2485" t="str">
            <v>PH_WINDOWS_BRONZE_AR</v>
          </cell>
          <cell r="E2485">
            <v>4</v>
          </cell>
          <cell r="F2485" t="str">
            <v xml:space="preserve">Client Services Support VW Argentina </v>
          </cell>
        </row>
        <row r="2486">
          <cell r="B2486" t="str">
            <v>10.133.9.7</v>
          </cell>
          <cell r="C2486" t="str">
            <v>So Disk C</v>
          </cell>
          <cell r="D2486" t="str">
            <v>PH_WINDOWS_BRONZE_AR</v>
          </cell>
          <cell r="E2486">
            <v>4</v>
          </cell>
          <cell r="F2486" t="str">
            <v xml:space="preserve">Client Services Support VW Argentina </v>
          </cell>
        </row>
        <row r="2487">
          <cell r="B2487" t="str">
            <v>10.133.9.8</v>
          </cell>
          <cell r="C2487" t="str">
            <v>SO Antivirus Services</v>
          </cell>
          <cell r="D2487" t="str">
            <v>PH_WINDOWS_BRONZE_AR</v>
          </cell>
          <cell r="E2487">
            <v>4</v>
          </cell>
          <cell r="F2487" t="str">
            <v xml:space="preserve">Client Services Support VW Argentina </v>
          </cell>
        </row>
        <row r="2488">
          <cell r="B2488" t="str">
            <v>10.133.9.8</v>
          </cell>
          <cell r="C2488" t="str">
            <v>So CPU</v>
          </cell>
          <cell r="D2488" t="str">
            <v>PH_WINDOWS_BRONZE_AR</v>
          </cell>
          <cell r="E2488">
            <v>4</v>
          </cell>
          <cell r="F2488" t="str">
            <v xml:space="preserve">Client Services Support VW Argentina </v>
          </cell>
        </row>
        <row r="2489">
          <cell r="B2489" t="str">
            <v>10.133.9.8</v>
          </cell>
          <cell r="C2489" t="str">
            <v>So Ping</v>
          </cell>
          <cell r="D2489" t="str">
            <v>PH_WINDOWS_BRONZE_AR</v>
          </cell>
          <cell r="E2489">
            <v>4</v>
          </cell>
          <cell r="F2489" t="str">
            <v xml:space="preserve">Client Services Support VW Argentina </v>
          </cell>
        </row>
        <row r="2490">
          <cell r="B2490" t="str">
            <v>10.133.9.8</v>
          </cell>
          <cell r="C2490" t="str">
            <v>So Ram</v>
          </cell>
          <cell r="D2490" t="str">
            <v>PH_WINDOWS_BRONZE_AR</v>
          </cell>
          <cell r="E2490">
            <v>4</v>
          </cell>
          <cell r="F2490" t="str">
            <v xml:space="preserve">Client Services Support VW Argentina </v>
          </cell>
        </row>
        <row r="2491">
          <cell r="B2491" t="str">
            <v>10.133.9.8</v>
          </cell>
          <cell r="C2491" t="str">
            <v>So Uptime</v>
          </cell>
          <cell r="D2491" t="str">
            <v>PH_WINDOWS_BRONZE_AR</v>
          </cell>
          <cell r="E2491">
            <v>4</v>
          </cell>
          <cell r="F2491" t="str">
            <v xml:space="preserve">Client Services Support VW Argentina </v>
          </cell>
        </row>
        <row r="2492">
          <cell r="B2492" t="str">
            <v>10.133.9.8</v>
          </cell>
          <cell r="C2492" t="str">
            <v>So Disk C</v>
          </cell>
          <cell r="D2492" t="str">
            <v>PH_WINDOWS_BRONZE_AR</v>
          </cell>
          <cell r="E2492">
            <v>4</v>
          </cell>
          <cell r="F2492" t="str">
            <v xml:space="preserve">Client Services Support VW Argentina </v>
          </cell>
        </row>
        <row r="2493">
          <cell r="B2493" t="str">
            <v>10.133.9.9</v>
          </cell>
          <cell r="C2493" t="str">
            <v>SO Antivirus Services</v>
          </cell>
          <cell r="D2493" t="str">
            <v>PH_WINDOWS_BRONZE_AR</v>
          </cell>
          <cell r="E2493">
            <v>4</v>
          </cell>
          <cell r="F2493" t="str">
            <v xml:space="preserve">Client Services Support VW Argentina </v>
          </cell>
        </row>
        <row r="2494">
          <cell r="B2494" t="str">
            <v>10.133.9.9</v>
          </cell>
          <cell r="C2494" t="str">
            <v>So CPU</v>
          </cell>
          <cell r="D2494" t="str">
            <v>PH_WINDOWS_BRONZE_AR</v>
          </cell>
          <cell r="E2494">
            <v>4</v>
          </cell>
          <cell r="F2494" t="str">
            <v xml:space="preserve">Client Services Support VW Argentina </v>
          </cell>
        </row>
        <row r="2495">
          <cell r="B2495" t="str">
            <v>10.133.9.9</v>
          </cell>
          <cell r="C2495" t="str">
            <v>So Ping</v>
          </cell>
          <cell r="D2495" t="str">
            <v>PH_WINDOWS_BRONZE_AR</v>
          </cell>
          <cell r="E2495">
            <v>4</v>
          </cell>
          <cell r="F2495" t="str">
            <v xml:space="preserve">Client Services Support VW Argentina </v>
          </cell>
        </row>
        <row r="2496">
          <cell r="B2496" t="str">
            <v>10.133.9.9</v>
          </cell>
          <cell r="C2496" t="str">
            <v>So Ram</v>
          </cell>
          <cell r="D2496" t="str">
            <v>PH_WINDOWS_BRONZE_AR</v>
          </cell>
          <cell r="E2496">
            <v>4</v>
          </cell>
          <cell r="F2496" t="str">
            <v xml:space="preserve">Client Services Support VW Argentina </v>
          </cell>
        </row>
        <row r="2497">
          <cell r="B2497" t="str">
            <v>10.133.9.9</v>
          </cell>
          <cell r="C2497" t="str">
            <v>So Uptime</v>
          </cell>
          <cell r="D2497" t="str">
            <v>PH_WINDOWS_BRONZE_AR</v>
          </cell>
          <cell r="E2497">
            <v>4</v>
          </cell>
          <cell r="F2497" t="str">
            <v xml:space="preserve">Client Services Support VW Argentina </v>
          </cell>
        </row>
        <row r="2498">
          <cell r="B2498" t="str">
            <v>10.133.9.9</v>
          </cell>
          <cell r="C2498" t="str">
            <v>So Disk C</v>
          </cell>
          <cell r="D2498" t="str">
            <v>PH_WINDOWS_BRONZE_AR</v>
          </cell>
          <cell r="E2498">
            <v>4</v>
          </cell>
          <cell r="F2498" t="str">
            <v xml:space="preserve">Client Services Support VW Argentina </v>
          </cell>
        </row>
        <row r="2499">
          <cell r="B2499" t="str">
            <v>10.133.9.10</v>
          </cell>
          <cell r="C2499" t="str">
            <v>SO Antivirus Services</v>
          </cell>
          <cell r="D2499" t="str">
            <v>PH_WINDOWS_BRONZE_AR</v>
          </cell>
          <cell r="E2499">
            <v>4</v>
          </cell>
          <cell r="F2499" t="str">
            <v xml:space="preserve">Client Services Support VW Argentina </v>
          </cell>
        </row>
        <row r="2500">
          <cell r="B2500" t="str">
            <v>10.133.9.10</v>
          </cell>
          <cell r="C2500" t="str">
            <v>So CPU</v>
          </cell>
          <cell r="D2500" t="str">
            <v>PH_WINDOWS_BRONZE_AR</v>
          </cell>
          <cell r="E2500">
            <v>4</v>
          </cell>
          <cell r="F2500" t="str">
            <v xml:space="preserve">Client Services Support VW Argentina </v>
          </cell>
        </row>
        <row r="2501">
          <cell r="B2501" t="str">
            <v>10.133.9.10</v>
          </cell>
          <cell r="C2501" t="str">
            <v>So Ping</v>
          </cell>
          <cell r="D2501" t="str">
            <v>PH_WINDOWS_BRONZE_AR</v>
          </cell>
          <cell r="E2501">
            <v>4</v>
          </cell>
          <cell r="F2501" t="str">
            <v xml:space="preserve">Client Services Support VW Argentina </v>
          </cell>
        </row>
        <row r="2502">
          <cell r="B2502" t="str">
            <v>10.133.9.10</v>
          </cell>
          <cell r="C2502" t="str">
            <v>So Ram</v>
          </cell>
          <cell r="D2502" t="str">
            <v>PH_WINDOWS_BRONZE_AR</v>
          </cell>
          <cell r="E2502">
            <v>4</v>
          </cell>
          <cell r="F2502" t="str">
            <v xml:space="preserve">Client Services Support VW Argentina </v>
          </cell>
        </row>
        <row r="2503">
          <cell r="B2503" t="str">
            <v>10.133.9.10</v>
          </cell>
          <cell r="C2503" t="str">
            <v>So Uptime</v>
          </cell>
          <cell r="D2503" t="str">
            <v>PH_WINDOWS_BRONZE_AR</v>
          </cell>
          <cell r="E2503">
            <v>4</v>
          </cell>
          <cell r="F2503" t="str">
            <v xml:space="preserve">Client Services Support VW Argentina </v>
          </cell>
        </row>
        <row r="2504">
          <cell r="B2504" t="str">
            <v>10.133.9.10</v>
          </cell>
          <cell r="C2504" t="str">
            <v>So Disk C</v>
          </cell>
          <cell r="D2504" t="str">
            <v>PH_WINDOWS_BRONZE_AR</v>
          </cell>
          <cell r="E2504">
            <v>4</v>
          </cell>
          <cell r="F2504" t="str">
            <v xml:space="preserve">Client Services Support VW Argentina </v>
          </cell>
        </row>
        <row r="2505">
          <cell r="B2505" t="str">
            <v>10.133.4.144</v>
          </cell>
          <cell r="C2505" t="str">
            <v>SO Antivirus Services</v>
          </cell>
          <cell r="D2505" t="str">
            <v>PH_WINDOWS_BRONZE_AR</v>
          </cell>
          <cell r="E2505">
            <v>4</v>
          </cell>
          <cell r="F2505" t="str">
            <v>Client Services Support VW Argentina</v>
          </cell>
        </row>
        <row r="2506">
          <cell r="B2506" t="str">
            <v>10.133.4.144</v>
          </cell>
          <cell r="C2506" t="str">
            <v>So CPU</v>
          </cell>
          <cell r="D2506" t="str">
            <v>PH_WINDOWS_BRONZE_AR</v>
          </cell>
          <cell r="E2506">
            <v>4</v>
          </cell>
          <cell r="F2506" t="str">
            <v>Client Services Support VW Argentina</v>
          </cell>
        </row>
        <row r="2507">
          <cell r="B2507" t="str">
            <v>10.133.4.144</v>
          </cell>
          <cell r="C2507" t="str">
            <v>So Ping</v>
          </cell>
          <cell r="D2507" t="str">
            <v>PH_WINDOWS_BRONZE_AR</v>
          </cell>
          <cell r="E2507">
            <v>4</v>
          </cell>
          <cell r="F2507" t="str">
            <v>Client Services Support VW Argentina</v>
          </cell>
        </row>
        <row r="2508">
          <cell r="B2508" t="str">
            <v>10.133.4.144</v>
          </cell>
          <cell r="C2508" t="str">
            <v>So Ram</v>
          </cell>
          <cell r="D2508" t="str">
            <v>PH_WINDOWS_BRONZE_AR</v>
          </cell>
          <cell r="E2508">
            <v>4</v>
          </cell>
          <cell r="F2508" t="str">
            <v>Client Services Support VW Argentina</v>
          </cell>
        </row>
        <row r="2509">
          <cell r="B2509" t="str">
            <v>10.133.4.144</v>
          </cell>
          <cell r="C2509" t="str">
            <v>So Uptime</v>
          </cell>
          <cell r="D2509" t="str">
            <v>PH_WINDOWS_BRONZE_AR</v>
          </cell>
          <cell r="E2509">
            <v>4</v>
          </cell>
          <cell r="F2509" t="str">
            <v>Client Services Support VW Argentina</v>
          </cell>
        </row>
        <row r="2510">
          <cell r="B2510" t="str">
            <v>10.133.4.144</v>
          </cell>
          <cell r="C2510" t="str">
            <v>So Disk C</v>
          </cell>
          <cell r="D2510" t="str">
            <v>PH_WINDOWS_BRONZE_AR</v>
          </cell>
          <cell r="E2510">
            <v>4</v>
          </cell>
          <cell r="F2510" t="str">
            <v>Client Services Support VW Argentina</v>
          </cell>
        </row>
        <row r="2511">
          <cell r="B2511" t="str">
            <v>10.133.4.144</v>
          </cell>
          <cell r="C2511" t="str">
            <v>TCP/3389,ICMP</v>
          </cell>
          <cell r="D2511" t="str">
            <v>PH_WINDOWS_BRONZE_AR</v>
          </cell>
          <cell r="E2511">
            <v>4</v>
          </cell>
          <cell r="F2511" t="str">
            <v>Client Services Support VW Argentina</v>
          </cell>
        </row>
        <row r="2512">
          <cell r="B2512" t="str">
            <v>10.133.4.143</v>
          </cell>
          <cell r="C2512" t="str">
            <v>SO Antivirus Services</v>
          </cell>
          <cell r="D2512" t="str">
            <v>PH_WINDOWS_BRONZE_AR</v>
          </cell>
          <cell r="E2512">
            <v>4</v>
          </cell>
          <cell r="F2512" t="str">
            <v>Client Services Support VW Argentina</v>
          </cell>
        </row>
        <row r="2513">
          <cell r="B2513" t="str">
            <v>10.133.4.143</v>
          </cell>
          <cell r="C2513" t="str">
            <v>So CPU</v>
          </cell>
          <cell r="D2513" t="str">
            <v>PH_WINDOWS_BRONZE_AR</v>
          </cell>
          <cell r="E2513">
            <v>4</v>
          </cell>
          <cell r="F2513" t="str">
            <v>Client Services Support VW Argentina</v>
          </cell>
        </row>
        <row r="2514">
          <cell r="B2514" t="str">
            <v>10.133.4.143</v>
          </cell>
          <cell r="C2514" t="str">
            <v>So Ping</v>
          </cell>
          <cell r="D2514" t="str">
            <v>PH_WINDOWS_BRONZE_AR</v>
          </cell>
          <cell r="E2514">
            <v>4</v>
          </cell>
          <cell r="F2514" t="str">
            <v>Client Services Support VW Argentina</v>
          </cell>
        </row>
        <row r="2515">
          <cell r="B2515" t="str">
            <v>10.133.4.143</v>
          </cell>
          <cell r="C2515" t="str">
            <v>So Ram</v>
          </cell>
          <cell r="D2515" t="str">
            <v>PH_WINDOWS_BRONZE_AR</v>
          </cell>
          <cell r="E2515">
            <v>4</v>
          </cell>
          <cell r="F2515" t="str">
            <v>Client Services Support VW Argentina</v>
          </cell>
        </row>
        <row r="2516">
          <cell r="B2516" t="str">
            <v>10.133.4.143</v>
          </cell>
          <cell r="C2516" t="str">
            <v>So Uptime</v>
          </cell>
          <cell r="D2516" t="str">
            <v>PH_WINDOWS_BRONZE_AR</v>
          </cell>
          <cell r="E2516">
            <v>4</v>
          </cell>
          <cell r="F2516" t="str">
            <v>Client Services Support VW Argentina</v>
          </cell>
        </row>
        <row r="2517">
          <cell r="B2517" t="str">
            <v>10.133.4.143</v>
          </cell>
          <cell r="C2517" t="str">
            <v>So Disk C</v>
          </cell>
          <cell r="D2517" t="str">
            <v>PH_WINDOWS_BRONZE_AR</v>
          </cell>
          <cell r="E2517">
            <v>4</v>
          </cell>
          <cell r="F2517" t="str">
            <v>Client Services Support VW Argentina</v>
          </cell>
        </row>
        <row r="2518">
          <cell r="B2518" t="str">
            <v>10.133.4.143</v>
          </cell>
          <cell r="C2518" t="str">
            <v>TCP/3389,ICMP</v>
          </cell>
          <cell r="D2518" t="str">
            <v>PH_WINDOWS_BRONZE_AR</v>
          </cell>
          <cell r="E2518">
            <v>4</v>
          </cell>
          <cell r="F2518" t="str">
            <v>Client Services Support VW Argentina</v>
          </cell>
        </row>
        <row r="2519">
          <cell r="B2519" t="str">
            <v>10.133.4.163</v>
          </cell>
          <cell r="C2519"/>
          <cell r="D2519" t="str">
            <v>PH_WINDOWS_BRONZE_AR</v>
          </cell>
          <cell r="E2519">
            <v>4</v>
          </cell>
          <cell r="F2519" t="str">
            <v>Client Services Support VW Argentina</v>
          </cell>
        </row>
        <row r="2520">
          <cell r="B2520" t="str">
            <v>10.133.4.163</v>
          </cell>
          <cell r="C2520" t="str">
            <v>So CPU</v>
          </cell>
          <cell r="D2520" t="str">
            <v>PH_WINDOWS_BRONZE_AR</v>
          </cell>
          <cell r="E2520">
            <v>4</v>
          </cell>
          <cell r="F2520" t="str">
            <v>Client Services Support VW Argentina</v>
          </cell>
        </row>
        <row r="2521">
          <cell r="B2521" t="str">
            <v>10.133.4.163</v>
          </cell>
          <cell r="C2521" t="str">
            <v>So Ping</v>
          </cell>
          <cell r="D2521" t="str">
            <v>PH_WINDOWS_BRONZE_AR</v>
          </cell>
          <cell r="E2521">
            <v>4</v>
          </cell>
          <cell r="F2521" t="str">
            <v>Client Services Support VW Argentina</v>
          </cell>
        </row>
        <row r="2522">
          <cell r="B2522" t="str">
            <v>10.133.4.163</v>
          </cell>
          <cell r="C2522" t="str">
            <v>So Ram</v>
          </cell>
          <cell r="D2522" t="str">
            <v>PH_WINDOWS_BRONZE_AR</v>
          </cell>
          <cell r="E2522">
            <v>4</v>
          </cell>
          <cell r="F2522" t="str">
            <v>Client Services Support VW Argentina</v>
          </cell>
        </row>
        <row r="2523">
          <cell r="B2523" t="str">
            <v>10.133.4.163</v>
          </cell>
          <cell r="C2523" t="str">
            <v>So Uptime</v>
          </cell>
          <cell r="D2523" t="str">
            <v>PH_WINDOWS_BRONZE_AR</v>
          </cell>
          <cell r="E2523">
            <v>4</v>
          </cell>
          <cell r="F2523" t="str">
            <v>Client Services Support VW Argentina</v>
          </cell>
        </row>
        <row r="2524">
          <cell r="B2524" t="str">
            <v>10.133.4.163</v>
          </cell>
          <cell r="C2524" t="str">
            <v>So Disk C</v>
          </cell>
          <cell r="D2524" t="str">
            <v>PH_WINDOWS_BRONZE_AR</v>
          </cell>
          <cell r="E2524">
            <v>4</v>
          </cell>
          <cell r="F2524" t="str">
            <v>Client Services Support VW Argentina</v>
          </cell>
        </row>
        <row r="2525">
          <cell r="B2525" t="str">
            <v>10.133.4.159</v>
          </cell>
          <cell r="C2525" t="str">
            <v>SO Antivirus Services</v>
          </cell>
          <cell r="D2525" t="str">
            <v>PH_WINDOWS_BRONZE_AR</v>
          </cell>
          <cell r="E2525">
            <v>4</v>
          </cell>
          <cell r="F2525" t="str">
            <v>Client Services Support VW Argentina</v>
          </cell>
        </row>
        <row r="2526">
          <cell r="B2526" t="str">
            <v>10.133.4.159</v>
          </cell>
          <cell r="C2526" t="str">
            <v>So CPU</v>
          </cell>
          <cell r="D2526" t="str">
            <v>PH_WINDOWS_BRONZE_AR</v>
          </cell>
          <cell r="E2526">
            <v>4</v>
          </cell>
          <cell r="F2526" t="str">
            <v>Client Services Support VW Argentina</v>
          </cell>
        </row>
        <row r="2527">
          <cell r="B2527" t="str">
            <v>10.133.4.159</v>
          </cell>
          <cell r="C2527" t="str">
            <v>So Ping</v>
          </cell>
          <cell r="D2527" t="str">
            <v>PH_WINDOWS_BRONZE_AR</v>
          </cell>
          <cell r="E2527">
            <v>4</v>
          </cell>
          <cell r="F2527" t="str">
            <v>Client Services Support VW Argentina</v>
          </cell>
        </row>
        <row r="2528">
          <cell r="B2528" t="str">
            <v>10.133.4.159</v>
          </cell>
          <cell r="C2528" t="str">
            <v>So Ram</v>
          </cell>
          <cell r="D2528" t="str">
            <v>PH_WINDOWS_BRONZE_AR</v>
          </cell>
          <cell r="E2528">
            <v>4</v>
          </cell>
          <cell r="F2528" t="str">
            <v>Client Services Support VW Argentina</v>
          </cell>
        </row>
        <row r="2529">
          <cell r="B2529" t="str">
            <v>10.133.4.159</v>
          </cell>
          <cell r="C2529" t="str">
            <v>So Uptime</v>
          </cell>
          <cell r="D2529" t="str">
            <v>PH_WINDOWS_BRONZE_AR</v>
          </cell>
          <cell r="E2529">
            <v>4</v>
          </cell>
          <cell r="F2529" t="str">
            <v>Client Services Support VW Argentina</v>
          </cell>
        </row>
        <row r="2530">
          <cell r="B2530" t="str">
            <v>10.133.4.159</v>
          </cell>
          <cell r="C2530" t="str">
            <v>So Disk C</v>
          </cell>
          <cell r="D2530" t="str">
            <v>PH_WINDOWS_BRONZE_AR</v>
          </cell>
          <cell r="E2530">
            <v>4</v>
          </cell>
          <cell r="F2530" t="str">
            <v>Client Services Support VW Argentina</v>
          </cell>
        </row>
        <row r="2531">
          <cell r="B2531" t="str">
            <v>10.133.4.160</v>
          </cell>
          <cell r="C2531" t="str">
            <v>SO Antivirus Services</v>
          </cell>
          <cell r="D2531" t="str">
            <v>PH_WINDOWS_BRONZE_AR</v>
          </cell>
          <cell r="E2531">
            <v>4</v>
          </cell>
          <cell r="F2531" t="str">
            <v>Client Services Support VW Argentina</v>
          </cell>
        </row>
        <row r="2532">
          <cell r="B2532" t="str">
            <v>10.133.4.160</v>
          </cell>
          <cell r="C2532" t="str">
            <v>So CPU</v>
          </cell>
          <cell r="D2532" t="str">
            <v>PH_WINDOWS_BRONZE_AR</v>
          </cell>
          <cell r="E2532">
            <v>4</v>
          </cell>
          <cell r="F2532" t="str">
            <v>Client Services Support VW Argentina</v>
          </cell>
        </row>
        <row r="2533">
          <cell r="B2533" t="str">
            <v>10.133.4.160</v>
          </cell>
          <cell r="C2533" t="str">
            <v>So Ping</v>
          </cell>
          <cell r="D2533" t="str">
            <v>PH_WINDOWS_BRONZE_AR</v>
          </cell>
          <cell r="E2533">
            <v>4</v>
          </cell>
          <cell r="F2533" t="str">
            <v>Client Services Support VW Argentina</v>
          </cell>
        </row>
        <row r="2534">
          <cell r="B2534" t="str">
            <v>10.133.4.160</v>
          </cell>
          <cell r="C2534" t="str">
            <v>So Ram</v>
          </cell>
          <cell r="D2534" t="str">
            <v>PH_WINDOWS_BRONZE_AR</v>
          </cell>
          <cell r="E2534">
            <v>4</v>
          </cell>
          <cell r="F2534" t="str">
            <v>Client Services Support VW Argentina</v>
          </cell>
        </row>
        <row r="2535">
          <cell r="B2535" t="str">
            <v>10.133.4.160</v>
          </cell>
          <cell r="C2535" t="str">
            <v>So Uptime</v>
          </cell>
          <cell r="D2535" t="str">
            <v>PH_WINDOWS_BRONZE_AR</v>
          </cell>
          <cell r="E2535">
            <v>4</v>
          </cell>
          <cell r="F2535" t="str">
            <v>Client Services Support VW Argentina</v>
          </cell>
        </row>
        <row r="2536">
          <cell r="B2536" t="str">
            <v>10.133.4.160</v>
          </cell>
          <cell r="C2536" t="str">
            <v>So Disk C</v>
          </cell>
          <cell r="D2536" t="str">
            <v>PH_WINDOWS_BRONZE_AR</v>
          </cell>
          <cell r="E2536">
            <v>4</v>
          </cell>
          <cell r="F2536" t="str">
            <v>Client Services Support VW Argentina</v>
          </cell>
        </row>
        <row r="2537">
          <cell r="B2537" t="str">
            <v>10.133.4.161</v>
          </cell>
          <cell r="C2537" t="str">
            <v>SO Antivirus Services</v>
          </cell>
          <cell r="D2537" t="str">
            <v>PH_WINDOWS_BRONZE_AR</v>
          </cell>
          <cell r="E2537">
            <v>4</v>
          </cell>
          <cell r="F2537" t="str">
            <v>Client Services Support VW Argentina</v>
          </cell>
        </row>
        <row r="2538">
          <cell r="B2538" t="str">
            <v>10.133.4.161</v>
          </cell>
          <cell r="C2538" t="str">
            <v>So CPU</v>
          </cell>
          <cell r="D2538" t="str">
            <v>PH_WINDOWS_BRONZE_AR</v>
          </cell>
          <cell r="E2538">
            <v>4</v>
          </cell>
          <cell r="F2538" t="str">
            <v>Client Services Support VW Argentina</v>
          </cell>
        </row>
        <row r="2539">
          <cell r="B2539" t="str">
            <v>10.133.4.161</v>
          </cell>
          <cell r="C2539" t="str">
            <v>So Ping</v>
          </cell>
          <cell r="D2539" t="str">
            <v>PH_WINDOWS_BRONZE_AR</v>
          </cell>
          <cell r="E2539">
            <v>4</v>
          </cell>
          <cell r="F2539" t="str">
            <v>Client Services Support VW Argentina</v>
          </cell>
        </row>
        <row r="2540">
          <cell r="B2540" t="str">
            <v>10.133.4.161</v>
          </cell>
          <cell r="C2540" t="str">
            <v>So Ram</v>
          </cell>
          <cell r="D2540" t="str">
            <v>PH_WINDOWS_BRONZE_AR</v>
          </cell>
          <cell r="E2540">
            <v>4</v>
          </cell>
          <cell r="F2540" t="str">
            <v>Client Services Support VW Argentina</v>
          </cell>
        </row>
        <row r="2541">
          <cell r="B2541" t="str">
            <v>10.133.4.161</v>
          </cell>
          <cell r="C2541" t="str">
            <v>So Uptime</v>
          </cell>
          <cell r="D2541" t="str">
            <v>PH_WINDOWS_BRONZE_AR</v>
          </cell>
          <cell r="E2541">
            <v>4</v>
          </cell>
          <cell r="F2541" t="str">
            <v>Client Services Support VW Argentina</v>
          </cell>
        </row>
        <row r="2542">
          <cell r="B2542" t="str">
            <v>10.133.4.161</v>
          </cell>
          <cell r="C2542" t="str">
            <v>So Disk C</v>
          </cell>
          <cell r="D2542" t="str">
            <v>PH_WINDOWS_BRONZE_AR</v>
          </cell>
          <cell r="E2542">
            <v>4</v>
          </cell>
          <cell r="F2542" t="str">
            <v>Client Services Support VW Argentina</v>
          </cell>
        </row>
        <row r="2543">
          <cell r="B2543" t="str">
            <v>10.133.4.162</v>
          </cell>
          <cell r="C2543" t="str">
            <v>SO Antivirus Services</v>
          </cell>
          <cell r="D2543" t="str">
            <v>PH_WINDOWS_BRONZE_AR</v>
          </cell>
          <cell r="E2543">
            <v>4</v>
          </cell>
          <cell r="F2543" t="str">
            <v>Client Services Support VW Argentina</v>
          </cell>
        </row>
        <row r="2544">
          <cell r="B2544" t="str">
            <v>10.133.4.162</v>
          </cell>
          <cell r="C2544" t="str">
            <v>So CPU</v>
          </cell>
          <cell r="D2544" t="str">
            <v>PH_WINDOWS_BRONZE_AR</v>
          </cell>
          <cell r="E2544">
            <v>4</v>
          </cell>
          <cell r="F2544" t="str">
            <v>Client Services Support VW Argentina</v>
          </cell>
        </row>
        <row r="2545">
          <cell r="B2545" t="str">
            <v>10.133.4.162</v>
          </cell>
          <cell r="C2545" t="str">
            <v>So Ping</v>
          </cell>
          <cell r="D2545" t="str">
            <v>PH_WINDOWS_BRONZE_AR</v>
          </cell>
          <cell r="E2545">
            <v>4</v>
          </cell>
          <cell r="F2545" t="str">
            <v>Client Services Support VW Argentina</v>
          </cell>
        </row>
        <row r="2546">
          <cell r="B2546" t="str">
            <v>10.133.4.162</v>
          </cell>
          <cell r="C2546" t="str">
            <v>So Ram</v>
          </cell>
          <cell r="D2546" t="str">
            <v>PH_WINDOWS_BRONZE_AR</v>
          </cell>
          <cell r="E2546">
            <v>4</v>
          </cell>
          <cell r="F2546" t="str">
            <v>Client Services Support VW Argentina</v>
          </cell>
        </row>
        <row r="2547">
          <cell r="B2547" t="str">
            <v>10.133.4.162</v>
          </cell>
          <cell r="C2547" t="str">
            <v>So Uptime</v>
          </cell>
          <cell r="D2547" t="str">
            <v>PH_WINDOWS_BRONZE_AR</v>
          </cell>
          <cell r="E2547">
            <v>4</v>
          </cell>
          <cell r="F2547" t="str">
            <v>Client Services Support VW Argentina</v>
          </cell>
        </row>
        <row r="2548">
          <cell r="B2548" t="str">
            <v>10.133.4.162</v>
          </cell>
          <cell r="C2548" t="str">
            <v>So Disk C</v>
          </cell>
          <cell r="D2548" t="str">
            <v>PH_WINDOWS_BRONZE_AR</v>
          </cell>
          <cell r="E2548">
            <v>4</v>
          </cell>
          <cell r="F2548" t="str">
            <v>Client Services Support VW Argentina</v>
          </cell>
        </row>
        <row r="2549">
          <cell r="B2549" t="str">
            <v>10.133.13.253</v>
          </cell>
          <cell r="C2549" t="str">
            <v>So Antivirus Services</v>
          </cell>
          <cell r="D2549" t="str">
            <v>PH_WINDOWS_BRONZE_AR</v>
          </cell>
          <cell r="E2549">
            <v>3</v>
          </cell>
          <cell r="F2549" t="str">
            <v>Wintel Support VW Argentina</v>
          </cell>
        </row>
        <row r="2550">
          <cell r="B2550" t="str">
            <v>10.133.13.253</v>
          </cell>
          <cell r="C2550" t="str">
            <v>So CPU</v>
          </cell>
          <cell r="D2550" t="str">
            <v>PH_WINDOWS_BRONZE_AR</v>
          </cell>
          <cell r="E2550">
            <v>4</v>
          </cell>
          <cell r="F2550" t="str">
            <v>Wintel Support VW Argentina</v>
          </cell>
        </row>
        <row r="2551">
          <cell r="B2551" t="str">
            <v>10.133.13.253</v>
          </cell>
          <cell r="C2551" t="str">
            <v>So DSStOPS Data Base Administration Support Argentina_geService Services</v>
          </cell>
          <cell r="D2551" t="str">
            <v>PH_WINDOWS_BRONZE_AR</v>
          </cell>
          <cell r="E2551">
            <v>4</v>
          </cell>
          <cell r="F2551" t="str">
            <v>Wintel Support VW Argentina</v>
          </cell>
        </row>
        <row r="2552">
          <cell r="B2552" t="str">
            <v>10.133.13.253</v>
          </cell>
          <cell r="C2552" t="str">
            <v>So DSVSSUtility Services</v>
          </cell>
          <cell r="D2552" t="str">
            <v>PH_WINDOWS_BRONZE_AR</v>
          </cell>
          <cell r="E2552">
            <v>4</v>
          </cell>
          <cell r="F2552" t="str">
            <v>Wintel Support VW Argentina</v>
          </cell>
        </row>
        <row r="2553">
          <cell r="B2553" t="str">
            <v>10.133.13.253</v>
          </cell>
          <cell r="C2553" t="str">
            <v>So DSVideoServer Services</v>
          </cell>
          <cell r="D2553" t="str">
            <v>PH_WINDOWS_BRONZE_AR</v>
          </cell>
          <cell r="E2553">
            <v>4</v>
          </cell>
          <cell r="F2553" t="str">
            <v>Wintel Support VW Argentina</v>
          </cell>
        </row>
        <row r="2554">
          <cell r="B2554" t="str">
            <v>10.133.13.253</v>
          </cell>
          <cell r="C2554" t="str">
            <v>So Disk C:: S.O.</v>
          </cell>
          <cell r="D2554" t="str">
            <v>PH_WINDOWS_BRONZE_AR</v>
          </cell>
          <cell r="E2554">
            <v>4</v>
          </cell>
          <cell r="F2554" t="str">
            <v>Wintel Support VW Argentina</v>
          </cell>
        </row>
        <row r="2555">
          <cell r="B2555" t="str">
            <v>10.133.13.253</v>
          </cell>
          <cell r="C2555" t="str">
            <v>Ping</v>
          </cell>
          <cell r="D2555" t="str">
            <v>PH_WINDOWS_BRONZE_AR</v>
          </cell>
          <cell r="E2555">
            <v>4</v>
          </cell>
          <cell r="F2555" t="str">
            <v>Wintel Support VW Argentina</v>
          </cell>
        </row>
        <row r="2556">
          <cell r="B2556" t="str">
            <v>10.133.13.253</v>
          </cell>
          <cell r="C2556" t="str">
            <v>So RAM</v>
          </cell>
          <cell r="D2556" t="str">
            <v>PH_WINDOWS_BRONZE_AR</v>
          </cell>
          <cell r="E2556">
            <v>4</v>
          </cell>
          <cell r="F2556" t="str">
            <v>Wintel Support VW Argentina</v>
          </cell>
        </row>
        <row r="2557">
          <cell r="B2557" t="str">
            <v>10.133.13.253</v>
          </cell>
          <cell r="C2557" t="str">
            <v>So SQL Agent</v>
          </cell>
          <cell r="D2557" t="str">
            <v>PH_WINDOWS_BRONZE_AR</v>
          </cell>
          <cell r="E2557">
            <v>4</v>
          </cell>
          <cell r="F2557" t="str">
            <v>Wintel Support VW Argentina</v>
          </cell>
        </row>
        <row r="2558">
          <cell r="B2558" t="str">
            <v>10.133.13.253</v>
          </cell>
          <cell r="C2558" t="str">
            <v>So SQL Server</v>
          </cell>
          <cell r="D2558" t="str">
            <v>PH_WINDOWS_BRONZE_AR</v>
          </cell>
          <cell r="E2558">
            <v>4</v>
          </cell>
          <cell r="F2558" t="str">
            <v>Wintel Support VW Argentina</v>
          </cell>
        </row>
        <row r="2559">
          <cell r="B2559" t="str">
            <v>10.133.13.253</v>
          </cell>
          <cell r="C2559" t="str">
            <v>So Uptime</v>
          </cell>
          <cell r="D2559" t="str">
            <v>PH_WINDOWS_BRONZE_AR</v>
          </cell>
          <cell r="E2559">
            <v>2</v>
          </cell>
          <cell r="F2559" t="str">
            <v>Wintel Support VW Argentina</v>
          </cell>
        </row>
        <row r="2560">
          <cell r="B2560" t="str">
            <v>172.16.12.29</v>
          </cell>
          <cell r="C2560" t="str">
            <v>Ora VWSYPROD Invalid Objects</v>
          </cell>
          <cell r="D2560" t="str">
            <v>PH_WINDOWS_PLATINUM_AR</v>
          </cell>
          <cell r="E2560">
            <v>2</v>
          </cell>
          <cell r="F2560" t="str">
            <v>Data Base Administration Support VW Argentina</v>
          </cell>
        </row>
        <row r="2561">
          <cell r="B2561" t="str">
            <v>172.16.12.29</v>
          </cell>
          <cell r="C2561" t="str">
            <v>Ora VWSYPROD Jobs</v>
          </cell>
          <cell r="D2561" t="str">
            <v>PH_WINDOWS_PLATINUM_AR</v>
          </cell>
          <cell r="E2561">
            <v>2</v>
          </cell>
          <cell r="F2561" t="str">
            <v>Data Base Administration Support VW Argentina</v>
          </cell>
        </row>
        <row r="2562">
          <cell r="B2562" t="str">
            <v>172.16.12.29</v>
          </cell>
          <cell r="C2562" t="str">
            <v>Ora VWSYPROD Login</v>
          </cell>
          <cell r="D2562" t="str">
            <v>PH_WINDOWS_PLATINUM_AR</v>
          </cell>
          <cell r="E2562">
            <v>2</v>
          </cell>
          <cell r="F2562" t="str">
            <v>Data Base Administration Support VW Argentina</v>
          </cell>
        </row>
        <row r="2563">
          <cell r="B2563" t="str">
            <v>172.16.12.29</v>
          </cell>
          <cell r="C2563" t="str">
            <v>Ora VWSYPROD Max Extents</v>
          </cell>
          <cell r="D2563" t="str">
            <v>PH_WINDOWS_PLATINUM_AR</v>
          </cell>
          <cell r="E2563">
            <v>2</v>
          </cell>
          <cell r="F2563" t="str">
            <v>Data Base Administration Support VW Argentina</v>
          </cell>
        </row>
        <row r="2564">
          <cell r="B2564" t="str">
            <v>172.16.12.29</v>
          </cell>
          <cell r="C2564" t="str">
            <v>Ora VWSYPROD Tablespaces</v>
          </cell>
          <cell r="D2564" t="str">
            <v>PH_WINDOWS_PLATINUM_AR</v>
          </cell>
          <cell r="E2564">
            <v>2</v>
          </cell>
          <cell r="F2564" t="str">
            <v>Data Base Administration Support VW Argentina</v>
          </cell>
        </row>
        <row r="2565">
          <cell r="B2565" t="str">
            <v>172.16.12.29</v>
          </cell>
          <cell r="C2565" t="str">
            <v>Servicio Oracle Fail Safe</v>
          </cell>
          <cell r="D2565" t="str">
            <v>PH_WINDOWS_PLATINUM_AR</v>
          </cell>
          <cell r="E2565">
            <v>2</v>
          </cell>
          <cell r="F2565" t="str">
            <v>Data Base Administration Support VW Argentina</v>
          </cell>
        </row>
        <row r="2566">
          <cell r="B2566" t="str">
            <v>172.16.12.29</v>
          </cell>
          <cell r="C2566" t="str">
            <v>Ora VWSYPROD Users</v>
          </cell>
          <cell r="D2566" t="str">
            <v>PH_WINDOWS_BRONZE_AR</v>
          </cell>
          <cell r="E2566">
            <v>4</v>
          </cell>
          <cell r="F2566" t="str">
            <v>Data Base Administration Support VW Argentina</v>
          </cell>
        </row>
        <row r="2567">
          <cell r="B2567" t="str">
            <v>172.16.12.29</v>
          </cell>
          <cell r="C2567" t="str">
            <v>So CPU</v>
          </cell>
          <cell r="D2567" t="str">
            <v>PH_WINDOWS_PLATINUM_AR</v>
          </cell>
          <cell r="E2567">
            <v>2</v>
          </cell>
          <cell r="F2567" t="str">
            <v>Wintel Support VW Argentina</v>
          </cell>
        </row>
        <row r="2568">
          <cell r="B2568" t="str">
            <v>172.16.12.29</v>
          </cell>
          <cell r="C2568" t="str">
            <v>So Disck C</v>
          </cell>
          <cell r="D2568" t="str">
            <v>PH_WINDOWS_PLATINUM_AR</v>
          </cell>
          <cell r="E2568">
            <v>2</v>
          </cell>
          <cell r="F2568" t="str">
            <v>Wintel Support VW Argentina</v>
          </cell>
        </row>
        <row r="2569">
          <cell r="B2569" t="str">
            <v>172.16.12.29</v>
          </cell>
          <cell r="C2569" t="str">
            <v>So Ram</v>
          </cell>
          <cell r="D2569" t="str">
            <v>PH_WINDOWS_PLATINUM_AR</v>
          </cell>
          <cell r="E2569">
            <v>2</v>
          </cell>
          <cell r="F2569" t="str">
            <v>Wintel Support VW Argentina</v>
          </cell>
        </row>
        <row r="2570">
          <cell r="B2570" t="str">
            <v>172.16.12.29</v>
          </cell>
          <cell r="C2570" t="str">
            <v>So Ram</v>
          </cell>
          <cell r="D2570" t="str">
            <v>PH_WINDOWS_PLATINUM_AR</v>
          </cell>
          <cell r="E2570">
            <v>2</v>
          </cell>
          <cell r="F2570" t="str">
            <v>Wintel Support VW Argentina</v>
          </cell>
        </row>
        <row r="2571">
          <cell r="B2571" t="str">
            <v>172.16.12.29</v>
          </cell>
          <cell r="C2571" t="str">
            <v>So Uptime</v>
          </cell>
          <cell r="D2571" t="str">
            <v>PH_WINDOWS_PLATINUM_AR</v>
          </cell>
          <cell r="E2571">
            <v>2</v>
          </cell>
          <cell r="F2571" t="str">
            <v>Wintel Support VW Argentina</v>
          </cell>
        </row>
        <row r="2572">
          <cell r="B2572" t="str">
            <v>10.133.8.43</v>
          </cell>
          <cell r="C2572" t="str">
            <v>SQL Server (MSSQLSERVER)</v>
          </cell>
          <cell r="D2572" t="str">
            <v>PH_WINDOWS_PLATINUM_AR</v>
          </cell>
          <cell r="E2572">
            <v>4</v>
          </cell>
          <cell r="F2572" t="str">
            <v>Data Base Administration Support VW Argentina</v>
          </cell>
        </row>
        <row r="2573">
          <cell r="B2573" t="str">
            <v>10.133.8.43</v>
          </cell>
          <cell r="C2573" t="str">
            <v>DBA SQL Server SQLEXPRESS Backup Log</v>
          </cell>
          <cell r="D2573" t="str">
            <v>PH_WINDOWS_PLATINUM_AR</v>
          </cell>
          <cell r="E2573">
            <v>4</v>
          </cell>
          <cell r="F2573" t="str">
            <v>Data Base Administration Support VW Argentina</v>
          </cell>
        </row>
        <row r="2574">
          <cell r="B2574" t="str">
            <v>10.133.8.43</v>
          </cell>
          <cell r="C2574" t="str">
            <v>Disk D Videodata</v>
          </cell>
          <cell r="D2574" t="str">
            <v>PH_WINDOWS_PLATINUM_AR</v>
          </cell>
          <cell r="E2574">
            <v>2</v>
          </cell>
          <cell r="F2574" t="str">
            <v>Wintel Support VW Argentina</v>
          </cell>
        </row>
        <row r="2575">
          <cell r="B2575" t="str">
            <v>10.133.8.43</v>
          </cell>
          <cell r="C2575" t="str">
            <v>So Antivirus Services</v>
          </cell>
          <cell r="D2575" t="str">
            <v>PH_WINDOWS_PLATINUM_AR</v>
          </cell>
          <cell r="E2575">
            <v>3</v>
          </cell>
          <cell r="F2575" t="str">
            <v>Wintel Support VW Argentina</v>
          </cell>
        </row>
        <row r="2576">
          <cell r="B2576" t="str">
            <v>10.133.8.43</v>
          </cell>
          <cell r="C2576" t="str">
            <v>So CPU</v>
          </cell>
          <cell r="D2576" t="str">
            <v>PH_WINDOWS_PLATINUM_AR</v>
          </cell>
          <cell r="E2576">
            <v>2</v>
          </cell>
          <cell r="F2576" t="str">
            <v>Wintel Support VW Argentina</v>
          </cell>
        </row>
        <row r="2577">
          <cell r="B2577" t="str">
            <v>10.133.8.43</v>
          </cell>
          <cell r="C2577" t="str">
            <v>So Disk C:</v>
          </cell>
          <cell r="D2577" t="str">
            <v>PH_WINDOWS_PLATINUM_AR</v>
          </cell>
          <cell r="E2577">
            <v>2</v>
          </cell>
          <cell r="F2577" t="str">
            <v>Wintel Support VW Argentina</v>
          </cell>
        </row>
        <row r="2578">
          <cell r="B2578" t="str">
            <v>10.133.8.43</v>
          </cell>
          <cell r="C2578" t="str">
            <v>Ping</v>
          </cell>
          <cell r="D2578" t="str">
            <v>PH_WINDOWS_PLATINUM_AR</v>
          </cell>
          <cell r="E2578">
            <v>2</v>
          </cell>
          <cell r="F2578" t="str">
            <v>Wintel Support VW Argentina</v>
          </cell>
        </row>
        <row r="2579">
          <cell r="B2579" t="str">
            <v>10.133.8.43</v>
          </cell>
          <cell r="C2579" t="str">
            <v>So RAM</v>
          </cell>
          <cell r="D2579" t="str">
            <v>PH_WINDOWS_PLATINUM_AR</v>
          </cell>
          <cell r="E2579">
            <v>2</v>
          </cell>
          <cell r="F2579" t="str">
            <v>Wintel Support VW Argentina</v>
          </cell>
        </row>
        <row r="2580">
          <cell r="B2580" t="str">
            <v>10.133.8.43</v>
          </cell>
          <cell r="C2580" t="str">
            <v>So Uptime</v>
          </cell>
          <cell r="D2580" t="str">
            <v>PH_WINDOWS_BRONZE_AR</v>
          </cell>
          <cell r="E2580">
            <v>2</v>
          </cell>
          <cell r="F2580" t="str">
            <v>Wintel Support VW Argentina</v>
          </cell>
        </row>
        <row r="2581">
          <cell r="B2581" t="str">
            <v>10.133.8.44</v>
          </cell>
          <cell r="C2581" t="str">
            <v>SQL Server (MSSQLSERVER)</v>
          </cell>
          <cell r="D2581" t="str">
            <v>PH_WINDOWS_PLATINUM_AR</v>
          </cell>
          <cell r="E2581">
            <v>4</v>
          </cell>
          <cell r="F2581" t="str">
            <v>Data Base Administration Support VW Argentina</v>
          </cell>
        </row>
        <row r="2582">
          <cell r="B2582" t="str">
            <v>10.133.8.44</v>
          </cell>
          <cell r="C2582" t="str">
            <v>DBA SQL Server SQLEXPRESS Backup Log</v>
          </cell>
          <cell r="D2582" t="str">
            <v>PH_WINDOWS_PLATINUM_AR</v>
          </cell>
          <cell r="E2582">
            <v>4</v>
          </cell>
          <cell r="F2582" t="str">
            <v>Data Base Administration Support VW Argentina</v>
          </cell>
        </row>
        <row r="2583">
          <cell r="B2583" t="str">
            <v>10.133.8.44</v>
          </cell>
          <cell r="C2583" t="str">
            <v>Disk D Videodata</v>
          </cell>
          <cell r="D2583" t="str">
            <v>PH_WINDOWS_PLATINUM_AR</v>
          </cell>
          <cell r="E2583">
            <v>2</v>
          </cell>
          <cell r="F2583" t="str">
            <v>Wintel Support VW Argentina</v>
          </cell>
        </row>
        <row r="2584">
          <cell r="B2584" t="str">
            <v>10.133.8.44</v>
          </cell>
          <cell r="C2584" t="str">
            <v>So Antivirus Services</v>
          </cell>
          <cell r="D2584" t="str">
            <v>PH_WINDOWS_PLATINUM_AR</v>
          </cell>
          <cell r="E2584">
            <v>3</v>
          </cell>
          <cell r="F2584" t="str">
            <v>Wintel Support VW Argentina</v>
          </cell>
        </row>
        <row r="2585">
          <cell r="B2585" t="str">
            <v>10.133.8.44</v>
          </cell>
          <cell r="C2585" t="str">
            <v>So CPU</v>
          </cell>
          <cell r="D2585" t="str">
            <v>PH_WINDOWS_PLATINUM_AR</v>
          </cell>
          <cell r="E2585">
            <v>2</v>
          </cell>
          <cell r="F2585" t="str">
            <v>Wintel Support VW Argentina</v>
          </cell>
        </row>
        <row r="2586">
          <cell r="B2586" t="str">
            <v>10.133.8.44</v>
          </cell>
          <cell r="C2586" t="str">
            <v>So Disk C:</v>
          </cell>
          <cell r="D2586" t="str">
            <v>PH_WINDOWS_PLATINUM_AR</v>
          </cell>
          <cell r="E2586">
            <v>2</v>
          </cell>
          <cell r="F2586" t="str">
            <v>Wintel Support VW Argentina</v>
          </cell>
        </row>
        <row r="2587">
          <cell r="B2587" t="str">
            <v>10.133.8.44</v>
          </cell>
          <cell r="C2587" t="str">
            <v>Ping</v>
          </cell>
          <cell r="D2587" t="str">
            <v>PH_WINDOWS_PLATINUM_AR</v>
          </cell>
          <cell r="E2587">
            <v>2</v>
          </cell>
          <cell r="F2587" t="str">
            <v>Wintel Support VW Argentina</v>
          </cell>
        </row>
        <row r="2588">
          <cell r="B2588" t="str">
            <v>10.133.8.44</v>
          </cell>
          <cell r="C2588" t="str">
            <v>So RAM</v>
          </cell>
          <cell r="D2588" t="str">
            <v>PH_WINDOWS_PLATINUM_AR</v>
          </cell>
          <cell r="E2588">
            <v>2</v>
          </cell>
          <cell r="F2588" t="str">
            <v>Wintel Support VW Argentina</v>
          </cell>
        </row>
        <row r="2589">
          <cell r="B2589" t="str">
            <v>10.133.8.44</v>
          </cell>
          <cell r="C2589" t="str">
            <v>So Uptime</v>
          </cell>
          <cell r="D2589" t="str">
            <v>PH_WINDOWS_BRONZE_AR</v>
          </cell>
          <cell r="E2589">
            <v>2</v>
          </cell>
          <cell r="F2589" t="str">
            <v>Wintel Support VW Argentina</v>
          </cell>
        </row>
        <row r="2590">
          <cell r="B2590" t="str">
            <v>10.133.9.31</v>
          </cell>
          <cell r="C2590" t="str">
            <v xml:space="preserve">SO Antivirus Services	</v>
          </cell>
          <cell r="D2590" t="str">
            <v>PH_WINDOWS_BRONZE_AR</v>
          </cell>
          <cell r="E2590">
            <v>3</v>
          </cell>
          <cell r="F2590" t="str">
            <v>Wintel Support VW Argentina</v>
          </cell>
        </row>
        <row r="2591">
          <cell r="B2591" t="str">
            <v>10.133.9.31</v>
          </cell>
          <cell r="C2591" t="str">
            <v>So CPU</v>
          </cell>
          <cell r="D2591" t="str">
            <v>PH_WINDOWS_BRONZE_AR</v>
          </cell>
          <cell r="E2591">
            <v>3</v>
          </cell>
          <cell r="F2591" t="str">
            <v>Wintel Support VW Argentina</v>
          </cell>
        </row>
        <row r="2592">
          <cell r="B2592" t="str">
            <v>10.133.9.31</v>
          </cell>
          <cell r="C2592" t="str">
            <v>So Ping</v>
          </cell>
          <cell r="D2592" t="str">
            <v>PH_WINDOWS_BRONZE_AR</v>
          </cell>
          <cell r="E2592">
            <v>3</v>
          </cell>
          <cell r="F2592" t="str">
            <v>Wintel Support VW Argentina</v>
          </cell>
        </row>
        <row r="2593">
          <cell r="B2593" t="str">
            <v>10.133.9.31</v>
          </cell>
          <cell r="C2593" t="str">
            <v>So Ram</v>
          </cell>
          <cell r="D2593" t="str">
            <v>PH_WINDOWS_BRONZE_AR</v>
          </cell>
          <cell r="E2593">
            <v>3</v>
          </cell>
          <cell r="F2593" t="str">
            <v>Wintel Support VW Argentina</v>
          </cell>
        </row>
        <row r="2594">
          <cell r="B2594" t="str">
            <v>10.133.9.31</v>
          </cell>
          <cell r="C2594" t="str">
            <v>So Uptime</v>
          </cell>
          <cell r="D2594" t="str">
            <v>PH_WINDOWS_BRONZE_AR</v>
          </cell>
          <cell r="E2594">
            <v>3</v>
          </cell>
          <cell r="F2594" t="str">
            <v>Wintel Support VW Argentina</v>
          </cell>
        </row>
        <row r="2595">
          <cell r="B2595" t="str">
            <v>10.133.9.31</v>
          </cell>
          <cell r="C2595" t="str">
            <v>So Disk C</v>
          </cell>
          <cell r="D2595" t="str">
            <v>PH_WINDOWS_BRONZE_AR</v>
          </cell>
          <cell r="E2595">
            <v>3</v>
          </cell>
          <cell r="F2595" t="str">
            <v>Wintel Support VW Argentina</v>
          </cell>
        </row>
        <row r="2596">
          <cell r="B2596" t="str">
            <v>10.133.9.31</v>
          </cell>
          <cell r="C2596" t="str">
            <v>So Disk D</v>
          </cell>
          <cell r="D2596" t="str">
            <v>PH_WINDOWS_BRONZE_AR</v>
          </cell>
          <cell r="E2596">
            <v>3</v>
          </cell>
          <cell r="F2596" t="str">
            <v>Wintel Support VW Argentina</v>
          </cell>
        </row>
        <row r="2597">
          <cell r="B2597" t="str">
            <v>10.133.9.31</v>
          </cell>
          <cell r="C2597" t="str">
            <v>So Disk E</v>
          </cell>
          <cell r="D2597" t="str">
            <v>PH_WINDOWS_BRONZE_AR</v>
          </cell>
          <cell r="E2597">
            <v>3</v>
          </cell>
          <cell r="F2597" t="str">
            <v>Wintel Support VW Argentina</v>
          </cell>
        </row>
        <row r="2598">
          <cell r="B2598" t="str">
            <v>10.133.9.31</v>
          </cell>
          <cell r="C2598" t="str">
            <v xml:space="preserve">SO Antivirus Services	</v>
          </cell>
          <cell r="D2598" t="str">
            <v>PH_WINDOWS_BRONZE_AR</v>
          </cell>
          <cell r="E2598">
            <v>3</v>
          </cell>
          <cell r="F2598" t="str">
            <v>Wintel Support VW Argentina</v>
          </cell>
        </row>
        <row r="2599">
          <cell r="B2599" t="str">
            <v>10.133.9.31</v>
          </cell>
          <cell r="C2599" t="str">
            <v>So CPU</v>
          </cell>
          <cell r="D2599" t="str">
            <v>PH_WINDOWS_BRONZE_AR</v>
          </cell>
          <cell r="E2599">
            <v>3</v>
          </cell>
          <cell r="F2599" t="str">
            <v>Wintel Support VW Argentina</v>
          </cell>
        </row>
        <row r="2600">
          <cell r="B2600" t="str">
            <v>10.133.9.31</v>
          </cell>
          <cell r="C2600" t="str">
            <v>So Ping</v>
          </cell>
          <cell r="D2600" t="str">
            <v>PH_WINDOWS_BRONZE_AR</v>
          </cell>
          <cell r="E2600">
            <v>3</v>
          </cell>
          <cell r="F2600" t="str">
            <v>Wintel Support VW Argentina</v>
          </cell>
        </row>
        <row r="2601">
          <cell r="B2601" t="str">
            <v>10.133.9.31</v>
          </cell>
          <cell r="C2601" t="str">
            <v>So Ram</v>
          </cell>
          <cell r="D2601" t="str">
            <v>PH_WINDOWS_BRONZE_AR</v>
          </cell>
          <cell r="E2601">
            <v>3</v>
          </cell>
          <cell r="F2601" t="str">
            <v>Wintel Support VW Argentina</v>
          </cell>
        </row>
        <row r="2602">
          <cell r="B2602" t="str">
            <v>10.133.9.31</v>
          </cell>
          <cell r="C2602" t="str">
            <v>So Uptime</v>
          </cell>
          <cell r="D2602" t="str">
            <v>PH_WINDOWS_BRONZE_AR</v>
          </cell>
          <cell r="E2602">
            <v>3</v>
          </cell>
          <cell r="F2602" t="str">
            <v>Wintel Support VW Argentina</v>
          </cell>
        </row>
        <row r="2603">
          <cell r="B2603" t="str">
            <v>10.133.9.31</v>
          </cell>
          <cell r="C2603" t="str">
            <v>So Disk C</v>
          </cell>
          <cell r="D2603" t="str">
            <v>PH_WINDOWS_BRONZE_AR</v>
          </cell>
          <cell r="E2603">
            <v>3</v>
          </cell>
          <cell r="F2603" t="str">
            <v>Wintel Support VW Argentina</v>
          </cell>
        </row>
        <row r="2604">
          <cell r="B2604" t="str">
            <v>10.133.9.31</v>
          </cell>
          <cell r="C2604" t="str">
            <v>So Disk D</v>
          </cell>
          <cell r="D2604" t="str">
            <v>PH_WINDOWS_BRONZE_AR</v>
          </cell>
          <cell r="E2604">
            <v>3</v>
          </cell>
          <cell r="F2604" t="str">
            <v>Wintel Support VW Argentina</v>
          </cell>
        </row>
        <row r="2605">
          <cell r="B2605" t="str">
            <v>10.133.9.31</v>
          </cell>
          <cell r="C2605" t="str">
            <v>So Disk E</v>
          </cell>
          <cell r="D2605" t="str">
            <v>PH_WINDOWS_BRONZE_AR</v>
          </cell>
          <cell r="E2605">
            <v>3</v>
          </cell>
          <cell r="F2605" t="str">
            <v>Wintel Support VW Argentina</v>
          </cell>
        </row>
        <row r="2606">
          <cell r="B2606" t="str">
            <v>192.168.9.95</v>
          </cell>
          <cell r="C2606" t="str">
            <v>CPU</v>
          </cell>
          <cell r="D2606" t="str">
            <v>PH_WINDOWS_PLATINUM_AR</v>
          </cell>
          <cell r="E2606">
            <v>1</v>
          </cell>
          <cell r="F2606" t="str">
            <v>Wintel Support VW Argentina</v>
          </cell>
        </row>
        <row r="2607">
          <cell r="B2607" t="str">
            <v>192.168.9.95</v>
          </cell>
          <cell r="C2607" t="str">
            <v>Datastores</v>
          </cell>
          <cell r="D2607" t="str">
            <v>PH_WINDOWS_PLATINUM_AR</v>
          </cell>
          <cell r="E2607">
            <v>1</v>
          </cell>
          <cell r="F2607" t="str">
            <v>Wintel Support VW Argentina</v>
          </cell>
        </row>
        <row r="2608">
          <cell r="B2608" t="str">
            <v>192.168.9.95</v>
          </cell>
          <cell r="C2608" t="str">
            <v>Network Interface</v>
          </cell>
          <cell r="D2608" t="str">
            <v>PH_WINDOWS_PLATINUM_AR</v>
          </cell>
          <cell r="E2608">
            <v>1</v>
          </cell>
          <cell r="F2608" t="str">
            <v>Wintel Support VW Argentina</v>
          </cell>
        </row>
        <row r="2609">
          <cell r="B2609" t="str">
            <v>192.168.9.95</v>
          </cell>
          <cell r="C2609" t="str">
            <v>SO Ping</v>
          </cell>
          <cell r="D2609" t="str">
            <v>PH_WINDOWS_PLATINUM_AR</v>
          </cell>
          <cell r="E2609">
            <v>1</v>
          </cell>
          <cell r="F2609" t="str">
            <v>Wintel Support VW Argentina</v>
          </cell>
        </row>
        <row r="2610">
          <cell r="B2610" t="str">
            <v>192.168.9.95</v>
          </cell>
          <cell r="C2610" t="str">
            <v>Memory</v>
          </cell>
          <cell r="D2610" t="str">
            <v>PH_WINDOWS_PLATINUM_AR</v>
          </cell>
          <cell r="E2610">
            <v>1</v>
          </cell>
          <cell r="F2610" t="str">
            <v>Wintel Support VW Argentina</v>
          </cell>
        </row>
        <row r="2611">
          <cell r="B2611" t="str">
            <v>192.168.9.95</v>
          </cell>
          <cell r="C2611" t="str">
            <v>SO EOS End Of Support ESX SIPA</v>
          </cell>
          <cell r="D2611" t="str">
            <v>PH_WINDOWS_PLATINUM_AR</v>
          </cell>
          <cell r="E2611">
            <v>4</v>
          </cell>
          <cell r="F2611" t="str">
            <v>Wintel Support VW Argentina</v>
          </cell>
        </row>
        <row r="2612">
          <cell r="B2612" t="str">
            <v>192.168.9.96</v>
          </cell>
          <cell r="C2612" t="str">
            <v>CPU</v>
          </cell>
          <cell r="D2612" t="str">
            <v>PH_WINDOWS_PLATINUM_AR</v>
          </cell>
          <cell r="E2612">
            <v>1</v>
          </cell>
          <cell r="F2612" t="str">
            <v>Wintel Support VW Argentina</v>
          </cell>
        </row>
        <row r="2613">
          <cell r="B2613" t="str">
            <v>192.168.9.96</v>
          </cell>
          <cell r="C2613" t="str">
            <v>Datastores</v>
          </cell>
          <cell r="D2613" t="str">
            <v>PH_WINDOWS_PLATINUM_AR</v>
          </cell>
          <cell r="E2613">
            <v>1</v>
          </cell>
          <cell r="F2613" t="str">
            <v>Wintel Support VW Argentina</v>
          </cell>
        </row>
        <row r="2614">
          <cell r="B2614" t="str">
            <v>192.168.9.96</v>
          </cell>
          <cell r="C2614" t="str">
            <v>Network Interface</v>
          </cell>
          <cell r="D2614" t="str">
            <v>PH_WINDOWS_PLATINUM_AR</v>
          </cell>
          <cell r="E2614">
            <v>1</v>
          </cell>
          <cell r="F2614" t="str">
            <v>Wintel Support VW Argentina</v>
          </cell>
        </row>
        <row r="2615">
          <cell r="B2615" t="str">
            <v>192.168.9.96</v>
          </cell>
          <cell r="C2615" t="str">
            <v>SO Ping</v>
          </cell>
          <cell r="D2615" t="str">
            <v>PH_WINDOWS_PLATINUM_AR</v>
          </cell>
          <cell r="E2615">
            <v>1</v>
          </cell>
          <cell r="F2615" t="str">
            <v>Wintel Support VW Argentina</v>
          </cell>
        </row>
        <row r="2616">
          <cell r="B2616" t="str">
            <v>192.168.9.96</v>
          </cell>
          <cell r="C2616" t="str">
            <v>Memory</v>
          </cell>
          <cell r="D2616" t="str">
            <v>PH_WINDOWS_PLATINUM_AR</v>
          </cell>
          <cell r="E2616">
            <v>1</v>
          </cell>
          <cell r="F2616" t="str">
            <v>Wintel Support VW Argentina</v>
          </cell>
        </row>
        <row r="2617">
          <cell r="B2617" t="str">
            <v>192.168.9.96</v>
          </cell>
          <cell r="C2617" t="str">
            <v>SO EOS End Of Support ESX SIPA</v>
          </cell>
          <cell r="D2617" t="str">
            <v>PH_WINDOWS_PLATINUM_AR</v>
          </cell>
          <cell r="E2617">
            <v>4</v>
          </cell>
          <cell r="F2617" t="str">
            <v>Wintel Support VW Argentina</v>
          </cell>
        </row>
        <row r="2618">
          <cell r="B2618" t="str">
            <v>192.168.9.97</v>
          </cell>
          <cell r="C2618" t="str">
            <v>CPU</v>
          </cell>
          <cell r="D2618" t="str">
            <v>PH_WINDOWS_PLATINUM_AR</v>
          </cell>
          <cell r="E2618">
            <v>1</v>
          </cell>
          <cell r="F2618" t="str">
            <v>Wintel Support VW Argentina</v>
          </cell>
        </row>
        <row r="2619">
          <cell r="B2619" t="str">
            <v>192.168.9.97</v>
          </cell>
          <cell r="C2619" t="str">
            <v>Datastores</v>
          </cell>
          <cell r="D2619" t="str">
            <v>PH_WINDOWS_PLATINUM_AR</v>
          </cell>
          <cell r="E2619">
            <v>1</v>
          </cell>
          <cell r="F2619" t="str">
            <v>Wintel Support VW Argentina</v>
          </cell>
        </row>
        <row r="2620">
          <cell r="B2620" t="str">
            <v>192.168.9.97</v>
          </cell>
          <cell r="C2620" t="str">
            <v>Network Interface</v>
          </cell>
          <cell r="D2620" t="str">
            <v>PH_WINDOWS_PLATINUM_AR</v>
          </cell>
          <cell r="E2620">
            <v>1</v>
          </cell>
          <cell r="F2620" t="str">
            <v>Wintel Support VW Argentina</v>
          </cell>
        </row>
        <row r="2621">
          <cell r="B2621" t="str">
            <v>192.168.9.97</v>
          </cell>
          <cell r="C2621" t="str">
            <v>SO Ping</v>
          </cell>
          <cell r="D2621" t="str">
            <v>PH_WINDOWS_PLATINUM_AR</v>
          </cell>
          <cell r="E2621">
            <v>1</v>
          </cell>
          <cell r="F2621" t="str">
            <v>Wintel Support VW Argentina</v>
          </cell>
        </row>
        <row r="2622">
          <cell r="B2622" t="str">
            <v>192.168.9.97</v>
          </cell>
          <cell r="C2622" t="str">
            <v>Memory</v>
          </cell>
          <cell r="D2622" t="str">
            <v>PH_WINDOWS_PLATINUM_AR</v>
          </cell>
          <cell r="E2622">
            <v>1</v>
          </cell>
          <cell r="F2622" t="str">
            <v>Wintel Support VW Argentina</v>
          </cell>
        </row>
        <row r="2623">
          <cell r="B2623" t="str">
            <v>192.168.9.97</v>
          </cell>
          <cell r="C2623" t="str">
            <v>SO EOS End Of Support ESX SIPA</v>
          </cell>
          <cell r="D2623" t="str">
            <v>PH_WINDOWS_PLATINUM_AR</v>
          </cell>
          <cell r="E2623">
            <v>4</v>
          </cell>
          <cell r="F2623" t="str">
            <v>Wintel Support VW Argentina</v>
          </cell>
        </row>
        <row r="2624">
          <cell r="B2624" t="str">
            <v>192.168.9.98</v>
          </cell>
          <cell r="C2624" t="str">
            <v>CPU</v>
          </cell>
          <cell r="D2624" t="str">
            <v>PH_WINDOWS_PLATINUM_AR</v>
          </cell>
          <cell r="E2624">
            <v>1</v>
          </cell>
          <cell r="F2624" t="str">
            <v>Wintel Support VW Argentina</v>
          </cell>
        </row>
        <row r="2625">
          <cell r="B2625" t="str">
            <v>192.168.9.98</v>
          </cell>
          <cell r="C2625" t="str">
            <v>Datastores</v>
          </cell>
          <cell r="D2625" t="str">
            <v>PH_WINDOWS_PLATINUM_AR</v>
          </cell>
          <cell r="E2625">
            <v>1</v>
          </cell>
          <cell r="F2625" t="str">
            <v>Wintel Support VW Argentina</v>
          </cell>
        </row>
        <row r="2626">
          <cell r="B2626" t="str">
            <v>192.168.9.98</v>
          </cell>
          <cell r="C2626" t="str">
            <v>Network Interface</v>
          </cell>
          <cell r="D2626" t="str">
            <v>PH_WINDOWS_PLATINUM_AR</v>
          </cell>
          <cell r="E2626">
            <v>1</v>
          </cell>
          <cell r="F2626" t="str">
            <v>Wintel Support VW Argentina</v>
          </cell>
        </row>
        <row r="2627">
          <cell r="B2627" t="str">
            <v>192.168.9.98</v>
          </cell>
          <cell r="C2627" t="str">
            <v>SO Ping</v>
          </cell>
          <cell r="D2627" t="str">
            <v>PH_WINDOWS_PLATINUM_AR</v>
          </cell>
          <cell r="E2627">
            <v>1</v>
          </cell>
          <cell r="F2627" t="str">
            <v>Wintel Support VW Argentina</v>
          </cell>
        </row>
        <row r="2628">
          <cell r="B2628" t="str">
            <v>192.168.9.98</v>
          </cell>
          <cell r="C2628" t="str">
            <v>Memory</v>
          </cell>
          <cell r="D2628" t="str">
            <v>PH_WINDOWS_PLATINUM_AR</v>
          </cell>
          <cell r="E2628">
            <v>1</v>
          </cell>
          <cell r="F2628" t="str">
            <v>Wintel Support VW Argentina</v>
          </cell>
        </row>
        <row r="2629">
          <cell r="B2629" t="str">
            <v>192.168.9.98</v>
          </cell>
          <cell r="C2629" t="str">
            <v>SO EOS End Of Support ESX SIPA</v>
          </cell>
          <cell r="D2629" t="str">
            <v>PH_WINDOWS_PLATINUM_AR</v>
          </cell>
          <cell r="E2629">
            <v>4</v>
          </cell>
          <cell r="F2629" t="str">
            <v>Wintel Support VW Argentina</v>
          </cell>
        </row>
        <row r="2630">
          <cell r="B2630" t="str">
            <v>10.133.80.119</v>
          </cell>
          <cell r="C2630" t="str">
            <v>CPU</v>
          </cell>
          <cell r="D2630" t="str">
            <v>PH_WINDOWS_PLATINUM_AR</v>
          </cell>
          <cell r="E2630">
            <v>1</v>
          </cell>
          <cell r="F2630" t="str">
            <v>Wintel Support VW Argentina</v>
          </cell>
        </row>
        <row r="2631">
          <cell r="B2631" t="str">
            <v>10.133.80.119</v>
          </cell>
          <cell r="C2631" t="str">
            <v>Datastores</v>
          </cell>
          <cell r="D2631" t="str">
            <v>PH_WINDOWS_PLATINUM_AR</v>
          </cell>
          <cell r="E2631">
            <v>1</v>
          </cell>
          <cell r="F2631" t="str">
            <v>Wintel Support VW Argentina</v>
          </cell>
        </row>
        <row r="2632">
          <cell r="B2632" t="str">
            <v>10.133.80.119</v>
          </cell>
          <cell r="C2632" t="str">
            <v>Memory</v>
          </cell>
          <cell r="D2632" t="str">
            <v>PH_WINDOWS_PLATINUM_AR</v>
          </cell>
          <cell r="E2632">
            <v>1</v>
          </cell>
          <cell r="F2632" t="str">
            <v>Wintel Support VW Argentina</v>
          </cell>
        </row>
        <row r="2633">
          <cell r="B2633" t="str">
            <v>10.133.80.119</v>
          </cell>
          <cell r="C2633" t="str">
            <v>Network Interface</v>
          </cell>
          <cell r="D2633" t="str">
            <v>PH_WINDOWS_PLATINUM_AR</v>
          </cell>
          <cell r="E2633">
            <v>1</v>
          </cell>
          <cell r="F2633" t="str">
            <v>Wintel Support VW Argentina</v>
          </cell>
        </row>
        <row r="2634">
          <cell r="B2634" t="str">
            <v>10.133.80.119</v>
          </cell>
          <cell r="C2634" t="str">
            <v>Ping</v>
          </cell>
          <cell r="D2634" t="str">
            <v>PH_WINDOWS_PLATINUM_AR</v>
          </cell>
          <cell r="E2634">
            <v>1</v>
          </cell>
          <cell r="F2634" t="str">
            <v>Wintel Support VW Argentina</v>
          </cell>
        </row>
        <row r="2635">
          <cell r="B2635" t="str">
            <v>10.133.80.223</v>
          </cell>
          <cell r="C2635" t="str">
            <v>CPU</v>
          </cell>
          <cell r="D2635" t="str">
            <v>PH_WINDOWS_PLATINUM_AR</v>
          </cell>
          <cell r="E2635">
            <v>1</v>
          </cell>
          <cell r="F2635" t="str">
            <v>Wintel Support VW Argentina</v>
          </cell>
        </row>
        <row r="2636">
          <cell r="B2636" t="str">
            <v>10.133.80.223</v>
          </cell>
          <cell r="C2636" t="str">
            <v>Datastores</v>
          </cell>
          <cell r="D2636" t="str">
            <v>PH_WINDOWS_PLATINUM_AR</v>
          </cell>
          <cell r="E2636">
            <v>1</v>
          </cell>
          <cell r="F2636" t="str">
            <v>Wintel Support VW Argentina</v>
          </cell>
        </row>
        <row r="2637">
          <cell r="B2637" t="str">
            <v>10.133.80.223</v>
          </cell>
          <cell r="C2637" t="str">
            <v>Memory</v>
          </cell>
          <cell r="D2637" t="str">
            <v>PH_WINDOWS_PLATINUM_AR</v>
          </cell>
          <cell r="E2637">
            <v>1</v>
          </cell>
          <cell r="F2637" t="str">
            <v>Wintel Support VW Argentina</v>
          </cell>
        </row>
        <row r="2638">
          <cell r="B2638" t="str">
            <v>10.133.80.223</v>
          </cell>
          <cell r="C2638" t="str">
            <v>Network Interface</v>
          </cell>
          <cell r="D2638" t="str">
            <v>PH_WINDOWS_PLATINUM_AR</v>
          </cell>
          <cell r="E2638">
            <v>1</v>
          </cell>
          <cell r="F2638" t="str">
            <v>Wintel Support VW Argentina</v>
          </cell>
        </row>
        <row r="2639">
          <cell r="B2639" t="str">
            <v>10.133.80.223</v>
          </cell>
          <cell r="C2639" t="str">
            <v>Ping</v>
          </cell>
          <cell r="D2639" t="str">
            <v>PH_WINDOWS_PLATINUM_AR</v>
          </cell>
          <cell r="E2639">
            <v>1</v>
          </cell>
          <cell r="F2639" t="str">
            <v>Wintel Support VW Argentina</v>
          </cell>
        </row>
        <row r="2640">
          <cell r="B2640" t="str">
            <v>10.133.80.144</v>
          </cell>
          <cell r="C2640" t="str">
            <v>CPU</v>
          </cell>
          <cell r="D2640" t="str">
            <v>PH_WINDOWS_PLATINUM_AR</v>
          </cell>
          <cell r="E2640">
            <v>1</v>
          </cell>
          <cell r="F2640" t="str">
            <v>Wintel Support VW Argentina</v>
          </cell>
        </row>
        <row r="2641">
          <cell r="B2641" t="str">
            <v>10.133.80.144</v>
          </cell>
          <cell r="C2641" t="str">
            <v>Datastores</v>
          </cell>
          <cell r="D2641" t="str">
            <v>PH_WINDOWS_PLATINUM_AR</v>
          </cell>
          <cell r="E2641">
            <v>1</v>
          </cell>
          <cell r="F2641" t="str">
            <v>Wintel Support VW Argentina</v>
          </cell>
        </row>
        <row r="2642">
          <cell r="B2642" t="str">
            <v>10.133.80.144</v>
          </cell>
          <cell r="C2642" t="str">
            <v>Memory</v>
          </cell>
          <cell r="D2642" t="str">
            <v>PH_WINDOWS_PLATINUM_AR</v>
          </cell>
          <cell r="E2642">
            <v>1</v>
          </cell>
          <cell r="F2642" t="str">
            <v>Wintel Support VW Argentina</v>
          </cell>
        </row>
        <row r="2643">
          <cell r="B2643" t="str">
            <v>10.133.80.144</v>
          </cell>
          <cell r="C2643" t="str">
            <v>Network Interface</v>
          </cell>
          <cell r="D2643" t="str">
            <v>PH_WINDOWS_PLATINUM_AR</v>
          </cell>
          <cell r="E2643">
            <v>1</v>
          </cell>
          <cell r="F2643" t="str">
            <v>Wintel Support VW Argentina</v>
          </cell>
        </row>
        <row r="2644">
          <cell r="B2644" t="str">
            <v>10.133.80.144</v>
          </cell>
          <cell r="C2644" t="str">
            <v>Ping</v>
          </cell>
          <cell r="D2644" t="str">
            <v>PH_WINDOWS_PLATINUM_AR</v>
          </cell>
          <cell r="E2644">
            <v>1</v>
          </cell>
          <cell r="F2644" t="str">
            <v>Wintel Support VW Argentina</v>
          </cell>
        </row>
        <row r="2645">
          <cell r="B2645" t="str">
            <v>10.133.80.80</v>
          </cell>
          <cell r="C2645" t="str">
            <v>CPU</v>
          </cell>
          <cell r="D2645" t="str">
            <v>PH_WINDOWS_PLATINUM_AR</v>
          </cell>
          <cell r="E2645">
            <v>1</v>
          </cell>
          <cell r="F2645" t="str">
            <v>Wintel Support VW Argentina</v>
          </cell>
        </row>
        <row r="2646">
          <cell r="B2646" t="str">
            <v>10.133.80.80</v>
          </cell>
          <cell r="C2646" t="str">
            <v>Datastores</v>
          </cell>
          <cell r="D2646" t="str">
            <v>PH_WINDOWS_PLATINUM_AR</v>
          </cell>
          <cell r="E2646">
            <v>1</v>
          </cell>
          <cell r="F2646" t="str">
            <v>Wintel Support VW Argentina</v>
          </cell>
        </row>
        <row r="2647">
          <cell r="B2647" t="str">
            <v>10.133.80.80</v>
          </cell>
          <cell r="C2647" t="str">
            <v>Memory</v>
          </cell>
          <cell r="D2647" t="str">
            <v>PH_WINDOWS_PLATINUM_AR</v>
          </cell>
          <cell r="E2647">
            <v>1</v>
          </cell>
          <cell r="F2647" t="str">
            <v>Wintel Support VW Argentina</v>
          </cell>
        </row>
        <row r="2648">
          <cell r="B2648" t="str">
            <v>10.133.80.80</v>
          </cell>
          <cell r="C2648" t="str">
            <v>Network Interface</v>
          </cell>
          <cell r="D2648" t="str">
            <v>PH_WINDOWS_PLATINUM_AR</v>
          </cell>
          <cell r="E2648">
            <v>1</v>
          </cell>
          <cell r="F2648" t="str">
            <v>Wintel Support VW Argentina</v>
          </cell>
        </row>
        <row r="2649">
          <cell r="B2649" t="str">
            <v>10.133.80.80</v>
          </cell>
          <cell r="C2649" t="str">
            <v>Ping</v>
          </cell>
          <cell r="D2649" t="str">
            <v>PH_WINDOWS_PLATINUM_AR</v>
          </cell>
          <cell r="E2649">
            <v>1</v>
          </cell>
          <cell r="F2649" t="str">
            <v>Wintel Support VW Argentina</v>
          </cell>
        </row>
        <row r="2650">
          <cell r="B2650" t="str">
            <v>10.133.80.160</v>
          </cell>
          <cell r="C2650" t="str">
            <v>So CPU</v>
          </cell>
          <cell r="D2650" t="str">
            <v>PH_WINDOWS_PLATINUM_AR</v>
          </cell>
          <cell r="E2650">
            <v>2</v>
          </cell>
          <cell r="F2650" t="str">
            <v>Wintel Support VW Argentina</v>
          </cell>
        </row>
        <row r="2651">
          <cell r="B2651" t="str">
            <v>10.133.80.160</v>
          </cell>
          <cell r="C2651" t="str">
            <v>Ping</v>
          </cell>
          <cell r="D2651" t="str">
            <v>PH_WINDOWS_PLATINUM_AR</v>
          </cell>
          <cell r="E2651">
            <v>2</v>
          </cell>
          <cell r="F2651" t="str">
            <v>Wintel Support VW Argentina</v>
          </cell>
        </row>
        <row r="2652">
          <cell r="B2652" t="str">
            <v>10.133.80.160</v>
          </cell>
          <cell r="C2652" t="str">
            <v>RAM</v>
          </cell>
          <cell r="D2652" t="str">
            <v>PH_WINDOWS_PLATINUM_AR</v>
          </cell>
          <cell r="E2652">
            <v>2</v>
          </cell>
          <cell r="F2652" t="str">
            <v>Wintel Support VW Argentina</v>
          </cell>
        </row>
        <row r="2653">
          <cell r="B2653" t="str">
            <v>10.133.80.160</v>
          </cell>
          <cell r="C2653" t="str">
            <v>Datasatore</v>
          </cell>
          <cell r="D2653" t="str">
            <v>PH_WINDOWS_PLATINUM_AR</v>
          </cell>
          <cell r="E2653">
            <v>3</v>
          </cell>
          <cell r="F2653" t="str">
            <v>Wintel Support VW Argentina</v>
          </cell>
        </row>
        <row r="2654">
          <cell r="B2654" t="str">
            <v>10.133.80.160</v>
          </cell>
          <cell r="C2654" t="str">
            <v>So EOS Alert</v>
          </cell>
          <cell r="D2654" t="str">
            <v>PH_WINDOWS_BRONZE_AR</v>
          </cell>
          <cell r="E2654">
            <v>4</v>
          </cell>
          <cell r="F2654" t="str">
            <v>Wintel Support VW Argentina</v>
          </cell>
        </row>
        <row r="2655">
          <cell r="B2655" t="str">
            <v>10.133.80.160</v>
          </cell>
          <cell r="C2655" t="str">
            <v>Network Interfaces</v>
          </cell>
          <cell r="D2655" t="str">
            <v>PH_WINDOWS_PLATINUM_AR</v>
          </cell>
          <cell r="E2655">
            <v>2</v>
          </cell>
          <cell r="F2655" t="str">
            <v>Wintel Support VW Argentina</v>
          </cell>
        </row>
        <row r="2656">
          <cell r="B2656" t="str">
            <v>10.133.80.162</v>
          </cell>
          <cell r="C2656" t="str">
            <v>Ping</v>
          </cell>
          <cell r="D2656" t="str">
            <v>PH_WINDOWS_PLATINUM_AR</v>
          </cell>
          <cell r="E2656">
            <v>2</v>
          </cell>
          <cell r="F2656" t="str">
            <v>Wintel Support VW Argentina</v>
          </cell>
        </row>
        <row r="2657">
          <cell r="B2657" t="str">
            <v>10.133.80.162</v>
          </cell>
          <cell r="C2657" t="str">
            <v>So CPU</v>
          </cell>
          <cell r="D2657" t="str">
            <v>PH_WINDOWS_PLATINUM_AR</v>
          </cell>
          <cell r="E2657">
            <v>2</v>
          </cell>
          <cell r="F2657" t="str">
            <v>Wintel Support VW Argentina</v>
          </cell>
        </row>
        <row r="2658">
          <cell r="B2658" t="str">
            <v>10.133.80.162</v>
          </cell>
          <cell r="C2658" t="str">
            <v>RAM</v>
          </cell>
          <cell r="D2658" t="str">
            <v>PH_WINDOWS_PLATINUM_AR</v>
          </cell>
          <cell r="E2658">
            <v>2</v>
          </cell>
          <cell r="F2658" t="str">
            <v>Wintel Support VW Argentina</v>
          </cell>
        </row>
        <row r="2659">
          <cell r="B2659" t="str">
            <v>10.133.80.162</v>
          </cell>
          <cell r="C2659" t="str">
            <v>Datasatore</v>
          </cell>
          <cell r="D2659" t="str">
            <v>PH_WINDOWS_PLATINUM_AR</v>
          </cell>
          <cell r="E2659">
            <v>3</v>
          </cell>
          <cell r="F2659" t="str">
            <v>Wintel Support VW Argentina</v>
          </cell>
        </row>
        <row r="2660">
          <cell r="B2660" t="str">
            <v>10.133.80.162</v>
          </cell>
          <cell r="C2660" t="str">
            <v>So EOS Alert</v>
          </cell>
          <cell r="D2660" t="str">
            <v>PH_WINDOWS_BRONZE_AR</v>
          </cell>
          <cell r="E2660">
            <v>4</v>
          </cell>
          <cell r="F2660" t="str">
            <v>Wintel Support VW Argentina</v>
          </cell>
        </row>
        <row r="2661">
          <cell r="B2661" t="str">
            <v>10.133.80.162</v>
          </cell>
          <cell r="C2661" t="str">
            <v>Network Interfaces</v>
          </cell>
          <cell r="D2661" t="str">
            <v>PH_WINDOWS_PLATINUM_AR</v>
          </cell>
          <cell r="E2661">
            <v>2</v>
          </cell>
          <cell r="F2661" t="str">
            <v>Wintel Support VW Argentina</v>
          </cell>
        </row>
        <row r="2662">
          <cell r="B2662" t="str">
            <v>10.133.80.164</v>
          </cell>
          <cell r="C2662" t="str">
            <v>Ping</v>
          </cell>
          <cell r="D2662" t="str">
            <v>PH_WINDOWS_PLATINUM_AR</v>
          </cell>
          <cell r="E2662">
            <v>2</v>
          </cell>
          <cell r="F2662" t="str">
            <v>Wintel Support VW Argentina</v>
          </cell>
        </row>
        <row r="2663">
          <cell r="B2663" t="str">
            <v>10.133.80.164</v>
          </cell>
          <cell r="C2663" t="str">
            <v>So CPU</v>
          </cell>
          <cell r="D2663" t="str">
            <v>PH_WINDOWS_PLATINUM_AR</v>
          </cell>
          <cell r="E2663">
            <v>2</v>
          </cell>
          <cell r="F2663" t="str">
            <v>Wintel Support VW Argentina</v>
          </cell>
        </row>
        <row r="2664">
          <cell r="B2664" t="str">
            <v>10.133.80.164</v>
          </cell>
          <cell r="C2664" t="str">
            <v>RAM</v>
          </cell>
          <cell r="D2664" t="str">
            <v>PH_WINDOWS_PLATINUM_AR</v>
          </cell>
          <cell r="E2664">
            <v>2</v>
          </cell>
          <cell r="F2664" t="str">
            <v>Wintel Support VW Argentina</v>
          </cell>
        </row>
        <row r="2665">
          <cell r="B2665" t="str">
            <v>10.133.80.164</v>
          </cell>
          <cell r="C2665" t="str">
            <v>Datasatore</v>
          </cell>
          <cell r="D2665" t="str">
            <v>PH_WINDOWS_PLATINUM_AR</v>
          </cell>
          <cell r="E2665">
            <v>3</v>
          </cell>
          <cell r="F2665" t="str">
            <v>Wintel Support VW Argentina</v>
          </cell>
        </row>
        <row r="2666">
          <cell r="B2666" t="str">
            <v>10.133.80.164</v>
          </cell>
          <cell r="C2666" t="str">
            <v>vwarpassesx61</v>
          </cell>
          <cell r="D2666" t="str">
            <v>PH_WINDOWS_BRONZE_AR</v>
          </cell>
          <cell r="E2666">
            <v>4</v>
          </cell>
          <cell r="F2666" t="str">
            <v>Wintel Support VW Argentina</v>
          </cell>
        </row>
        <row r="2667">
          <cell r="B2667" t="str">
            <v>10.133.80.164</v>
          </cell>
          <cell r="C2667" t="str">
            <v>Network Interfaces</v>
          </cell>
          <cell r="D2667" t="str">
            <v>PH_WINDOWS_PLATINUM_AR</v>
          </cell>
          <cell r="E2667">
            <v>2</v>
          </cell>
          <cell r="F2667" t="str">
            <v>Wintel Support VW Argentina</v>
          </cell>
        </row>
        <row r="2668">
          <cell r="B2668" t="str">
            <v>10.133.80.142</v>
          </cell>
          <cell r="C2668" t="str">
            <v>Cpu</v>
          </cell>
          <cell r="D2668" t="str">
            <v>PH_WINDOWS_PLATINUM_AR</v>
          </cell>
          <cell r="E2668">
            <v>1</v>
          </cell>
          <cell r="F2668" t="str">
            <v>Wintel Support VW Argentina</v>
          </cell>
        </row>
        <row r="2669">
          <cell r="B2669" t="str">
            <v>10.133.80.142</v>
          </cell>
          <cell r="C2669" t="str">
            <v>Datastores</v>
          </cell>
          <cell r="D2669" t="str">
            <v>PH_WINDOWS_PLATINUM_AR</v>
          </cell>
          <cell r="E2669">
            <v>1</v>
          </cell>
          <cell r="F2669" t="str">
            <v>Wintel Support VW Argentina</v>
          </cell>
        </row>
        <row r="2670">
          <cell r="B2670" t="str">
            <v>10.133.80.142</v>
          </cell>
          <cell r="C2670" t="str">
            <v>Memory</v>
          </cell>
          <cell r="D2670" t="str">
            <v>PH_WINDOWS_PLATINUM_AR</v>
          </cell>
          <cell r="E2670">
            <v>1</v>
          </cell>
          <cell r="F2670" t="str">
            <v>Wintel Support VW Argentina</v>
          </cell>
        </row>
        <row r="2671">
          <cell r="B2671" t="str">
            <v>10.133.80.142</v>
          </cell>
          <cell r="C2671" t="str">
            <v>Network interfaces</v>
          </cell>
          <cell r="D2671" t="str">
            <v>PH_WINDOWS_PLATINUM_AR</v>
          </cell>
          <cell r="E2671">
            <v>1</v>
          </cell>
          <cell r="F2671" t="str">
            <v>Wintel Support VW Argentina</v>
          </cell>
        </row>
        <row r="2672">
          <cell r="B2672" t="str">
            <v>10.133.80.142</v>
          </cell>
          <cell r="C2672" t="str">
            <v>Ping</v>
          </cell>
          <cell r="D2672" t="str">
            <v>PH_WINDOWS_PLATINUM_AR</v>
          </cell>
          <cell r="E2672">
            <v>1</v>
          </cell>
          <cell r="F2672" t="str">
            <v>Wintel Support VW Argentina</v>
          </cell>
        </row>
        <row r="2673">
          <cell r="B2673" t="str">
            <v>10.133.80.136</v>
          </cell>
          <cell r="C2673" t="str">
            <v>Cpu</v>
          </cell>
          <cell r="D2673" t="str">
            <v>PH_WINDOWS_PLATINUM_AR</v>
          </cell>
          <cell r="E2673">
            <v>1</v>
          </cell>
          <cell r="F2673" t="str">
            <v>Wintel Support VW Argentina</v>
          </cell>
        </row>
        <row r="2674">
          <cell r="B2674" t="str">
            <v>10.133.80.136</v>
          </cell>
          <cell r="C2674" t="str">
            <v>Datastores</v>
          </cell>
          <cell r="D2674" t="str">
            <v>PH_WINDOWS_PLATINUM_AR</v>
          </cell>
          <cell r="E2674">
            <v>1</v>
          </cell>
          <cell r="F2674" t="str">
            <v>Wintel Support VW Argentina</v>
          </cell>
        </row>
        <row r="2675">
          <cell r="B2675" t="str">
            <v>10.133.80.136</v>
          </cell>
          <cell r="C2675" t="str">
            <v>Memory</v>
          </cell>
          <cell r="D2675" t="str">
            <v>PH_WINDOWS_PLATINUM_AR</v>
          </cell>
          <cell r="E2675">
            <v>1</v>
          </cell>
          <cell r="F2675" t="str">
            <v>Wintel Support VW Argentina</v>
          </cell>
        </row>
        <row r="2676">
          <cell r="B2676" t="str">
            <v>10.133.80.136</v>
          </cell>
          <cell r="C2676" t="str">
            <v>Network interfaces</v>
          </cell>
          <cell r="D2676" t="str">
            <v>PH_WINDOWS_PLATINUM_AR</v>
          </cell>
          <cell r="E2676">
            <v>1</v>
          </cell>
          <cell r="F2676" t="str">
            <v>Wintel Support VW Argentina</v>
          </cell>
        </row>
        <row r="2677">
          <cell r="B2677" t="str">
            <v>10.133.80.136</v>
          </cell>
          <cell r="C2677" t="str">
            <v>Ping</v>
          </cell>
          <cell r="D2677" t="str">
            <v>PH_WINDOWS_PLATINUM_AR</v>
          </cell>
          <cell r="E2677">
            <v>1</v>
          </cell>
          <cell r="F2677" t="str">
            <v>Wintel Support VW Argentina</v>
          </cell>
        </row>
        <row r="2678">
          <cell r="B2678" t="str">
            <v>10.133.80.141</v>
          </cell>
          <cell r="C2678" t="str">
            <v>Cpu</v>
          </cell>
          <cell r="D2678" t="str">
            <v>PH_WINDOWS_PLATINUM_AR</v>
          </cell>
          <cell r="E2678">
            <v>1</v>
          </cell>
          <cell r="F2678" t="str">
            <v>Wintel Support VW Argentina</v>
          </cell>
        </row>
        <row r="2679">
          <cell r="B2679" t="str">
            <v>10.133.80.141</v>
          </cell>
          <cell r="C2679" t="str">
            <v>Datastores</v>
          </cell>
          <cell r="D2679" t="str">
            <v>PH_WINDOWS_PLATINUM_AR</v>
          </cell>
          <cell r="E2679">
            <v>1</v>
          </cell>
          <cell r="F2679" t="str">
            <v>Wintel Support VW Argentina</v>
          </cell>
        </row>
        <row r="2680">
          <cell r="B2680" t="str">
            <v>10.133.80.141</v>
          </cell>
          <cell r="C2680" t="str">
            <v>Memory</v>
          </cell>
          <cell r="D2680" t="str">
            <v>PH_WINDOWS_PLATINUM_AR</v>
          </cell>
          <cell r="E2680">
            <v>1</v>
          </cell>
          <cell r="F2680" t="str">
            <v>Wintel Support VW Argentina</v>
          </cell>
        </row>
        <row r="2681">
          <cell r="B2681" t="str">
            <v>10.133.80.141</v>
          </cell>
          <cell r="C2681" t="str">
            <v>Network interfaces</v>
          </cell>
          <cell r="D2681" t="str">
            <v>PH_WINDOWS_PLATINUM_AR</v>
          </cell>
          <cell r="E2681">
            <v>1</v>
          </cell>
          <cell r="F2681" t="str">
            <v>Wintel Support VW Argentina</v>
          </cell>
        </row>
        <row r="2682">
          <cell r="B2682" t="str">
            <v>10.133.80.141</v>
          </cell>
          <cell r="C2682" t="str">
            <v>Ping</v>
          </cell>
          <cell r="D2682" t="str">
            <v>PH_WINDOWS_PLATINUM_AR</v>
          </cell>
          <cell r="E2682">
            <v>1</v>
          </cell>
          <cell r="F2682" t="str">
            <v>Wintel Support VW Argentina</v>
          </cell>
        </row>
        <row r="2683">
          <cell r="B2683" t="str">
            <v>10.133.80.118</v>
          </cell>
          <cell r="C2683" t="str">
            <v>Check_io_read</v>
          </cell>
          <cell r="D2683" t="str">
            <v>PH_WINDOWS_PLATINUM_AR</v>
          </cell>
          <cell r="E2683">
            <v>1</v>
          </cell>
          <cell r="F2683" t="str">
            <v>Wintel Support VW Argentina</v>
          </cell>
        </row>
        <row r="2684">
          <cell r="B2684" t="str">
            <v>10.133.80.118</v>
          </cell>
          <cell r="C2684" t="str">
            <v>Check_io_write</v>
          </cell>
          <cell r="D2684" t="str">
            <v>PH_WINDOWS_PLATINUM_AR</v>
          </cell>
          <cell r="E2684">
            <v>3</v>
          </cell>
          <cell r="F2684" t="str">
            <v>Wintel Support VW Argentina</v>
          </cell>
        </row>
        <row r="2685">
          <cell r="B2685" t="str">
            <v>10.133.80.118</v>
          </cell>
          <cell r="C2685" t="str">
            <v>Cpu</v>
          </cell>
          <cell r="D2685" t="str">
            <v>PH_WINDOWS_PLATINUM_AR</v>
          </cell>
          <cell r="E2685">
            <v>1</v>
          </cell>
          <cell r="F2685" t="str">
            <v>Wintel Support VW Argentina</v>
          </cell>
        </row>
        <row r="2686">
          <cell r="B2686" t="str">
            <v>10.133.80.118</v>
          </cell>
          <cell r="C2686" t="str">
            <v>Datastores</v>
          </cell>
          <cell r="D2686" t="str">
            <v>PH_WINDOWS_PLATINUM_AR</v>
          </cell>
          <cell r="E2686">
            <v>3</v>
          </cell>
          <cell r="F2686" t="str">
            <v>Wintel Support VW Argentina</v>
          </cell>
        </row>
        <row r="2687">
          <cell r="B2687" t="str">
            <v>10.133.80.118</v>
          </cell>
          <cell r="C2687" t="str">
            <v>Estado General</v>
          </cell>
          <cell r="D2687" t="str">
            <v>PH_WINDOWS_PLATINUM_AR</v>
          </cell>
          <cell r="E2687">
            <v>1</v>
          </cell>
          <cell r="F2687" t="str">
            <v>Wintel Support VW Argentina</v>
          </cell>
        </row>
        <row r="2688">
          <cell r="B2688" t="str">
            <v>10.133.80.118</v>
          </cell>
          <cell r="C2688" t="str">
            <v>Maquinas Virtuales</v>
          </cell>
          <cell r="D2688" t="str">
            <v>PH_WINDOWS_PLATINUM_AR</v>
          </cell>
          <cell r="E2688">
            <v>1</v>
          </cell>
          <cell r="F2688" t="str">
            <v>Wintel Support VW Argentina</v>
          </cell>
        </row>
        <row r="2689">
          <cell r="B2689" t="str">
            <v>10.133.80.118</v>
          </cell>
          <cell r="C2689" t="str">
            <v>Memory</v>
          </cell>
          <cell r="D2689" t="str">
            <v>PH_WINDOWS_PLATINUM_AR</v>
          </cell>
          <cell r="E2689">
            <v>1</v>
          </cell>
          <cell r="F2689" t="str">
            <v>Wintel Support VW Argentina</v>
          </cell>
        </row>
        <row r="2690">
          <cell r="B2690" t="str">
            <v>10.133.80.118</v>
          </cell>
          <cell r="C2690" t="str">
            <v>Network interfaces</v>
          </cell>
          <cell r="D2690" t="str">
            <v>PH_WINDOWS_PLATINUM_AR</v>
          </cell>
          <cell r="E2690">
            <v>1</v>
          </cell>
          <cell r="F2690" t="str">
            <v>Wintel Support VW Argentina</v>
          </cell>
        </row>
        <row r="2691">
          <cell r="B2691" t="str">
            <v>10.133.80.118</v>
          </cell>
          <cell r="C2691" t="str">
            <v>Ping</v>
          </cell>
          <cell r="D2691" t="str">
            <v>PH_WINDOWS_PLATINUM_AR</v>
          </cell>
          <cell r="E2691">
            <v>1</v>
          </cell>
          <cell r="F2691" t="str">
            <v>Wintel Support VW Argentina</v>
          </cell>
        </row>
        <row r="2692">
          <cell r="B2692" t="str">
            <v>10.133.80.119</v>
          </cell>
          <cell r="C2692" t="str">
            <v>Check_io_read</v>
          </cell>
          <cell r="D2692" t="str">
            <v>PH_WINDOWS_PLATINUM_AR</v>
          </cell>
          <cell r="E2692">
            <v>1</v>
          </cell>
          <cell r="F2692" t="str">
            <v>Wintel Support VW Argentina</v>
          </cell>
        </row>
        <row r="2693">
          <cell r="B2693" t="str">
            <v>10.133.80.119</v>
          </cell>
          <cell r="C2693" t="str">
            <v>Check_io_write</v>
          </cell>
          <cell r="D2693" t="str">
            <v>PH_WINDOWS_PLATINUM_AR</v>
          </cell>
          <cell r="E2693">
            <v>3</v>
          </cell>
          <cell r="F2693" t="str">
            <v>Wintel Support VW Argentina</v>
          </cell>
        </row>
        <row r="2694">
          <cell r="B2694" t="str">
            <v>10.133.80.119</v>
          </cell>
          <cell r="C2694" t="str">
            <v>Cpu</v>
          </cell>
          <cell r="D2694" t="str">
            <v>PH_WINDOWS_PLATINUM_AR</v>
          </cell>
          <cell r="E2694">
            <v>1</v>
          </cell>
          <cell r="F2694" t="str">
            <v>Wintel Support VW Argentina</v>
          </cell>
        </row>
        <row r="2695">
          <cell r="B2695" t="str">
            <v>10.133.80.119</v>
          </cell>
          <cell r="C2695" t="str">
            <v>Datastores</v>
          </cell>
          <cell r="D2695" t="str">
            <v>PH_WINDOWS_PLATINUM_AR</v>
          </cell>
          <cell r="E2695">
            <v>3</v>
          </cell>
          <cell r="F2695" t="str">
            <v>Wintel Support VW Argentina</v>
          </cell>
        </row>
        <row r="2696">
          <cell r="B2696" t="str">
            <v>10.133.80.119</v>
          </cell>
          <cell r="C2696" t="str">
            <v>Estado General</v>
          </cell>
          <cell r="D2696" t="str">
            <v>PH_WINDOWS_PLATINUM_AR</v>
          </cell>
          <cell r="E2696">
            <v>1</v>
          </cell>
          <cell r="F2696" t="str">
            <v>Wintel Support VW Argentina</v>
          </cell>
        </row>
        <row r="2697">
          <cell r="B2697" t="str">
            <v>10.133.80.119</v>
          </cell>
          <cell r="C2697" t="str">
            <v>Maquinas Virtuales</v>
          </cell>
          <cell r="D2697" t="str">
            <v>PH_WINDOWS_PLATINUM_AR</v>
          </cell>
          <cell r="E2697">
            <v>1</v>
          </cell>
          <cell r="F2697" t="str">
            <v>Wintel Support VW Argentina</v>
          </cell>
        </row>
        <row r="2698">
          <cell r="B2698" t="str">
            <v>10.133.80.119</v>
          </cell>
          <cell r="C2698" t="str">
            <v>Memory</v>
          </cell>
          <cell r="D2698" t="str">
            <v>PH_WINDOWS_PLATINUM_AR</v>
          </cell>
          <cell r="E2698">
            <v>1</v>
          </cell>
          <cell r="F2698" t="str">
            <v>Wintel Support VW Argentina</v>
          </cell>
        </row>
        <row r="2699">
          <cell r="B2699" t="str">
            <v>10.133.80.119</v>
          </cell>
          <cell r="C2699" t="str">
            <v>Network interfaces</v>
          </cell>
          <cell r="D2699" t="str">
            <v>PH_WINDOWS_PLATINUM_AR</v>
          </cell>
          <cell r="E2699">
            <v>1</v>
          </cell>
          <cell r="F2699" t="str">
            <v>Wintel Support VW Argentina</v>
          </cell>
        </row>
        <row r="2700">
          <cell r="B2700" t="str">
            <v>10.133.80.119</v>
          </cell>
          <cell r="C2700" t="str">
            <v>Ping</v>
          </cell>
          <cell r="D2700" t="str">
            <v>PH_WINDOWS_PLATINUM_AR</v>
          </cell>
          <cell r="E2700">
            <v>1</v>
          </cell>
          <cell r="F2700" t="str">
            <v>Wintel Support VW Argentina</v>
          </cell>
        </row>
        <row r="2701">
          <cell r="B2701" t="str">
            <v>10.133.55.68</v>
          </cell>
          <cell r="C2701" t="str">
            <v>TSM Client Scheduler</v>
          </cell>
          <cell r="D2701" t="str">
            <v>PH_WINDOWS_PLATINUM_AR</v>
          </cell>
          <cell r="E2701">
            <v>4</v>
          </cell>
          <cell r="F2701" t="str">
            <v>Backup Restore Support VW Argentina</v>
          </cell>
        </row>
        <row r="2702">
          <cell r="B2702" t="str">
            <v>10.133.55.68</v>
          </cell>
          <cell r="C2702" t="str">
            <v>Check_port 80</v>
          </cell>
          <cell r="D2702" t="str">
            <v>PH_WINDOWS_PLATINUM_AR</v>
          </cell>
          <cell r="E2702">
            <v>2</v>
          </cell>
          <cell r="F2702" t="str">
            <v>Middleware Support VW Argentina</v>
          </cell>
        </row>
        <row r="2703">
          <cell r="B2703" t="str">
            <v>10.133.55.68</v>
          </cell>
          <cell r="C2703" t="str">
            <v>AMS Interflex services DcomLaunch</v>
          </cell>
          <cell r="D2703" t="str">
            <v>PH_WINDOWS_PLATINUM_AR</v>
          </cell>
          <cell r="E2703">
            <v>4</v>
          </cell>
          <cell r="F2703" t="str">
            <v>NON SAP Support VW Argentina</v>
          </cell>
        </row>
        <row r="2704">
          <cell r="B2704" t="str">
            <v>10.133.55.68</v>
          </cell>
          <cell r="C2704" t="str">
            <v>AMS Interflex services IF6040-ApplicationServer</v>
          </cell>
          <cell r="D2704" t="str">
            <v>PH_WINDOWS_PLATINUM_AR</v>
          </cell>
          <cell r="E2704">
            <v>4</v>
          </cell>
          <cell r="F2704" t="str">
            <v>NON SAP Support VW Argentina</v>
          </cell>
        </row>
        <row r="2705">
          <cell r="B2705" t="str">
            <v>10.133.55.68</v>
          </cell>
          <cell r="C2705" t="str">
            <v>AMS Interflex services IF6040-AutomaticJobs</v>
          </cell>
          <cell r="D2705" t="str">
            <v>PH_WINDOWS_PLATINUM_AR</v>
          </cell>
          <cell r="E2705">
            <v>4</v>
          </cell>
          <cell r="F2705" t="str">
            <v>NON SAP Support VW Argentina</v>
          </cell>
        </row>
        <row r="2706">
          <cell r="B2706" t="str">
            <v>10.133.55.68</v>
          </cell>
          <cell r="C2706" t="str">
            <v>AMS Interflex services IF6040-DataExchange</v>
          </cell>
          <cell r="D2706" t="str">
            <v>PH_WINDOWS_PLATINUM_AR</v>
          </cell>
          <cell r="E2706">
            <v>4</v>
          </cell>
          <cell r="F2706" t="str">
            <v>NON SAP Support VW Argentina</v>
          </cell>
        </row>
        <row r="2707">
          <cell r="B2707" t="str">
            <v>10.133.55.68</v>
          </cell>
          <cell r="C2707" t="str">
            <v>AMS Interflex services IF6040-PeripheralsServer-01</v>
          </cell>
          <cell r="D2707" t="str">
            <v>PH_WINDOWS_PLATINUM_AR</v>
          </cell>
          <cell r="E2707">
            <v>4</v>
          </cell>
          <cell r="F2707" t="str">
            <v>NON SAP Support VW Argentina</v>
          </cell>
        </row>
        <row r="2708">
          <cell r="B2708" t="str">
            <v>10.133.55.68</v>
          </cell>
          <cell r="C2708" t="str">
            <v>AMS http://10.133.55.68//IF6040/Welcome.aspx</v>
          </cell>
          <cell r="D2708" t="str">
            <v>PH_WINDOWS_PLATINUM_AR</v>
          </cell>
          <cell r="E2708">
            <v>4</v>
          </cell>
          <cell r="F2708" t="str">
            <v>NON SAP Support VW Argentina</v>
          </cell>
        </row>
        <row r="2709">
          <cell r="B2709" t="str">
            <v>10.133.55.68</v>
          </cell>
          <cell r="C2709" t="str">
            <v>AMS  Interflex services RpcEptMapper</v>
          </cell>
          <cell r="D2709" t="str">
            <v>PH_WINDOWS_PLATINUM_AR</v>
          </cell>
          <cell r="E2709">
            <v>4</v>
          </cell>
          <cell r="F2709" t="str">
            <v>NON SAP Support VW Argentina</v>
          </cell>
        </row>
        <row r="2710">
          <cell r="B2710" t="str">
            <v>10.133.55.68</v>
          </cell>
          <cell r="C2710" t="str">
            <v>AMS Interflex services RpcSs</v>
          </cell>
          <cell r="D2710" t="str">
            <v>PH_WINDOWS_PLATINUM_AR</v>
          </cell>
          <cell r="E2710">
            <v>4</v>
          </cell>
          <cell r="F2710" t="str">
            <v>NON SAP Support VW Argentina</v>
          </cell>
        </row>
        <row r="2711">
          <cell r="B2711" t="str">
            <v>10.133.55.68</v>
          </cell>
          <cell r="C2711" t="str">
            <v>Check_Interflex_6040_App_WEB</v>
          </cell>
          <cell r="D2711" t="str">
            <v>n/a</v>
          </cell>
          <cell r="E2711">
            <v>2</v>
          </cell>
          <cell r="F2711" t="str">
            <v>NON SAP Support VW Argentina</v>
          </cell>
        </row>
        <row r="2712">
          <cell r="B2712" t="str">
            <v>10.133.55.68</v>
          </cell>
          <cell r="C2712" t="str">
            <v>So Antivirus Services</v>
          </cell>
          <cell r="D2712" t="str">
            <v>PH_WINDOWS_PLATINUM_AR</v>
          </cell>
          <cell r="E2712">
            <v>3</v>
          </cell>
          <cell r="F2712" t="str">
            <v>Wintel Support VW Argentina</v>
          </cell>
        </row>
        <row r="2713">
          <cell r="B2713" t="str">
            <v>10.133.55.68</v>
          </cell>
          <cell r="C2713" t="str">
            <v>So CPU</v>
          </cell>
          <cell r="D2713" t="str">
            <v>PH_WINDOWS_PLATINUM_AR</v>
          </cell>
          <cell r="E2713">
            <v>4</v>
          </cell>
          <cell r="F2713" t="str">
            <v>Wintel Support VW Argentina</v>
          </cell>
        </row>
        <row r="2714">
          <cell r="B2714" t="str">
            <v>10.133.55.68</v>
          </cell>
          <cell r="C2714" t="str">
            <v>So Disk C: - S.O.</v>
          </cell>
          <cell r="D2714" t="str">
            <v>PH_WINDOWS_PLATINUM_AR</v>
          </cell>
          <cell r="E2714">
            <v>4</v>
          </cell>
          <cell r="F2714" t="str">
            <v>Wintel Support VW Argentina</v>
          </cell>
        </row>
        <row r="2715">
          <cell r="B2715" t="str">
            <v>10.133.55.68</v>
          </cell>
          <cell r="C2715" t="str">
            <v>So Disk D: - APPS</v>
          </cell>
          <cell r="D2715" t="str">
            <v>PH_WINDOWS_PLATINUM_AR</v>
          </cell>
          <cell r="E2715">
            <v>4</v>
          </cell>
          <cell r="F2715" t="str">
            <v>Wintel Support VW Argentina</v>
          </cell>
        </row>
        <row r="2716">
          <cell r="B2716" t="str">
            <v>10.133.55.68</v>
          </cell>
          <cell r="C2716" t="str">
            <v>So Disk P: - Page File</v>
          </cell>
          <cell r="D2716" t="str">
            <v>PH_WINDOWS_PLATINUM_AR</v>
          </cell>
          <cell r="E2716">
            <v>4</v>
          </cell>
          <cell r="F2716" t="str">
            <v>Wintel Support VW Argentina</v>
          </cell>
        </row>
        <row r="2717">
          <cell r="B2717" t="str">
            <v>10.133.55.68</v>
          </cell>
          <cell r="C2717" t="str">
            <v>Ping</v>
          </cell>
          <cell r="D2717" t="str">
            <v>PH_WINDOWS_PLATINUM_AR</v>
          </cell>
          <cell r="E2717">
            <v>4</v>
          </cell>
          <cell r="F2717" t="str">
            <v>Wintel Support VW Argentina</v>
          </cell>
        </row>
        <row r="2718">
          <cell r="B2718" t="str">
            <v>10.133.55.68</v>
          </cell>
          <cell r="C2718" t="str">
            <v>So RAM</v>
          </cell>
          <cell r="D2718" t="str">
            <v>PH_WINDOWS_PLATINUM_AR</v>
          </cell>
          <cell r="E2718">
            <v>4</v>
          </cell>
          <cell r="F2718" t="str">
            <v>Wintel Support VW Argentina</v>
          </cell>
        </row>
        <row r="2719">
          <cell r="B2719" t="str">
            <v>10.133.55.68</v>
          </cell>
          <cell r="C2719" t="str">
            <v>So Uptime</v>
          </cell>
          <cell r="D2719" t="str">
            <v>PH_WINDOWS_BRONZE_AR</v>
          </cell>
          <cell r="E2719">
            <v>2</v>
          </cell>
          <cell r="F2719" t="str">
            <v>Wintel Support VW Argentina</v>
          </cell>
        </row>
        <row r="2720">
          <cell r="B2720" t="str">
            <v>10.133.8.245</v>
          </cell>
          <cell r="C2720" t="str">
            <v>SO Antivirus Services</v>
          </cell>
          <cell r="D2720" t="str">
            <v>PH_WINDOWS_BRONZE_AR</v>
          </cell>
          <cell r="E2720">
            <v>4</v>
          </cell>
          <cell r="F2720" t="str">
            <v>Wintel Support VW Argentina</v>
          </cell>
        </row>
        <row r="2721">
          <cell r="B2721" t="str">
            <v>10.133.8.245</v>
          </cell>
          <cell r="C2721" t="str">
            <v>So CPU</v>
          </cell>
          <cell r="D2721" t="str">
            <v>PH_WINDOWS_BRONZE_AR</v>
          </cell>
          <cell r="E2721">
            <v>4</v>
          </cell>
          <cell r="F2721" t="str">
            <v>Wintel Support VW Argentina</v>
          </cell>
        </row>
        <row r="2722">
          <cell r="B2722" t="str">
            <v>10.133.8.245</v>
          </cell>
          <cell r="C2722" t="str">
            <v>So Ping</v>
          </cell>
          <cell r="D2722" t="str">
            <v>PH_WINDOWS_BRONZE_AR</v>
          </cell>
          <cell r="E2722">
            <v>4</v>
          </cell>
          <cell r="F2722" t="str">
            <v>Wintel Support VW Argentina</v>
          </cell>
        </row>
        <row r="2723">
          <cell r="B2723" t="str">
            <v>10.133.8.245</v>
          </cell>
          <cell r="C2723" t="str">
            <v>So Ram</v>
          </cell>
          <cell r="D2723" t="str">
            <v>PH_WINDOWS_BRONZE_AR</v>
          </cell>
          <cell r="E2723">
            <v>4</v>
          </cell>
          <cell r="F2723" t="str">
            <v>Wintel Support VW Argentina</v>
          </cell>
        </row>
        <row r="2724">
          <cell r="B2724" t="str">
            <v>10.133.8.245</v>
          </cell>
          <cell r="C2724" t="str">
            <v>So Uptime</v>
          </cell>
          <cell r="D2724" t="str">
            <v>PH_WINDOWS_BRONZE_AR</v>
          </cell>
          <cell r="E2724">
            <v>4</v>
          </cell>
          <cell r="F2724" t="str">
            <v>Wintel Support VW Argentina</v>
          </cell>
        </row>
        <row r="2725">
          <cell r="B2725" t="str">
            <v>10.133.8.245</v>
          </cell>
          <cell r="C2725" t="str">
            <v>So Disk C</v>
          </cell>
          <cell r="D2725" t="str">
            <v>PH_WINDOWS_BRONZE_AR</v>
          </cell>
          <cell r="E2725">
            <v>4</v>
          </cell>
          <cell r="F2725" t="str">
            <v>Wintel Support VW Argentina</v>
          </cell>
        </row>
        <row r="2726">
          <cell r="B2726" t="str">
            <v>10.133.8.245</v>
          </cell>
          <cell r="C2726" t="str">
            <v xml:space="preserve">So Disk D </v>
          </cell>
          <cell r="D2726" t="str">
            <v>PH_WINDOWS_BRONZE_AR</v>
          </cell>
          <cell r="E2726">
            <v>4</v>
          </cell>
          <cell r="F2726" t="str">
            <v>Wintel Support VW Argentina</v>
          </cell>
        </row>
        <row r="2727">
          <cell r="B2727" t="str">
            <v>10.133.8.72</v>
          </cell>
          <cell r="C2727" t="str">
            <v>DBA MySql e_vw Service</v>
          </cell>
          <cell r="D2727" t="str">
            <v>PH_WINDOWS_BRONZE_AR</v>
          </cell>
          <cell r="E2727">
            <v>1</v>
          </cell>
          <cell r="F2727" t="str">
            <v>Data Base Administration Support VW Argentina</v>
          </cell>
        </row>
        <row r="2728">
          <cell r="B2728" t="str">
            <v>10.133.8.72</v>
          </cell>
          <cell r="C2728" t="str">
            <v>Filesystem Data: /mysql</v>
          </cell>
          <cell r="D2728" t="str">
            <v>PH_WINDOWS_BRONZE_AR</v>
          </cell>
          <cell r="E2728">
            <v>1</v>
          </cell>
          <cell r="F2728" t="str">
            <v>Data Base Administration Support VW Argentina</v>
          </cell>
        </row>
        <row r="2729">
          <cell r="B2729" t="str">
            <v>10.133.8.72</v>
          </cell>
          <cell r="C2729" t="str">
            <v>Check_port 80</v>
          </cell>
          <cell r="D2729" t="str">
            <v>PH_WINDOWS_BRONZE_AR</v>
          </cell>
          <cell r="E2729">
            <v>3</v>
          </cell>
          <cell r="F2729" t="str">
            <v>Middleware Support VW Argentina</v>
          </cell>
        </row>
        <row r="2730">
          <cell r="B2730" t="str">
            <v>10.133.8.72</v>
          </cell>
          <cell r="C2730" t="str">
            <v>So CPU</v>
          </cell>
          <cell r="D2730" t="str">
            <v>PH_WINDOWS_BRONZE_AR</v>
          </cell>
          <cell r="E2730">
            <v>1</v>
          </cell>
          <cell r="F2730" t="str">
            <v>Wintel Support VW Argentina</v>
          </cell>
        </row>
        <row r="2731">
          <cell r="B2731" t="str">
            <v>10.133.8.72</v>
          </cell>
          <cell r="C2731" t="str">
            <v>So Disk</v>
          </cell>
          <cell r="D2731" t="str">
            <v>PH_WINDOWS_BRONZE_AR</v>
          </cell>
          <cell r="E2731">
            <v>1</v>
          </cell>
          <cell r="F2731" t="str">
            <v>Wintel Support VW Argentina</v>
          </cell>
        </row>
        <row r="2732">
          <cell r="B2732" t="str">
            <v>10.133.8.72</v>
          </cell>
          <cell r="C2732" t="str">
            <v>Ping</v>
          </cell>
          <cell r="D2732" t="str">
            <v>PH_WINDOWS_BRONZE_AR</v>
          </cell>
          <cell r="E2732">
            <v>1</v>
          </cell>
          <cell r="F2732" t="str">
            <v>Wintel Support VW Argentina</v>
          </cell>
        </row>
        <row r="2733">
          <cell r="B2733" t="str">
            <v>10.133.8.72</v>
          </cell>
          <cell r="C2733" t="str">
            <v>So RAM</v>
          </cell>
          <cell r="D2733" t="str">
            <v>PH_WINDOWS_BRONZE_AR</v>
          </cell>
          <cell r="E2733">
            <v>1</v>
          </cell>
          <cell r="F2733" t="str">
            <v>Wintel Support VW Argentina</v>
          </cell>
        </row>
        <row r="2734">
          <cell r="B2734" t="str">
            <v>10.133.8.72</v>
          </cell>
          <cell r="C2734" t="str">
            <v>So Swap</v>
          </cell>
          <cell r="D2734" t="str">
            <v>PH_WINDOWS_BRONZE_AR</v>
          </cell>
          <cell r="E2734">
            <v>1</v>
          </cell>
          <cell r="F2734" t="str">
            <v>Wintel Support VW Argentina</v>
          </cell>
        </row>
        <row r="2735">
          <cell r="B2735" t="str">
            <v>10.133.8.63</v>
          </cell>
          <cell r="C2735" t="str">
            <v>Ping</v>
          </cell>
          <cell r="D2735" t="str">
            <v>PH_WINDOWS_PLATINUM_AR</v>
          </cell>
          <cell r="E2735">
            <v>1</v>
          </cell>
          <cell r="F2735" t="str">
            <v>Wintel Support VW Argentina</v>
          </cell>
        </row>
        <row r="2736">
          <cell r="B2736" t="str">
            <v>10.133.8.63</v>
          </cell>
          <cell r="C2736" t="str">
            <v>SO CPU</v>
          </cell>
          <cell r="D2736" t="str">
            <v>PH_WINDOWS_PLATINUM_AR</v>
          </cell>
          <cell r="E2736">
            <v>3</v>
          </cell>
          <cell r="F2736" t="str">
            <v>Wintel Support VW Argentina</v>
          </cell>
        </row>
        <row r="2737">
          <cell r="B2737" t="str">
            <v>10.133.8.63</v>
          </cell>
          <cell r="C2737" t="str">
            <v>SO RAM</v>
          </cell>
          <cell r="D2737" t="str">
            <v>PH_WINDOWS_PLATINUM_AR</v>
          </cell>
          <cell r="E2737">
            <v>3</v>
          </cell>
          <cell r="F2737" t="str">
            <v>Wintel Support VW Argentina</v>
          </cell>
        </row>
        <row r="2738">
          <cell r="B2738" t="str">
            <v>10.133.8.63</v>
          </cell>
          <cell r="C2738" t="str">
            <v>SO Uptime</v>
          </cell>
          <cell r="D2738" t="str">
            <v>PH_WINDOWS_PLATINUM_AR</v>
          </cell>
          <cell r="E2738">
            <v>1</v>
          </cell>
          <cell r="F2738" t="str">
            <v>Wintel Support VW Argentina</v>
          </cell>
        </row>
        <row r="2739">
          <cell r="B2739" t="str">
            <v>10.133.8.63</v>
          </cell>
          <cell r="C2739" t="str">
            <v>Disk C</v>
          </cell>
          <cell r="D2739" t="str">
            <v>PH_WINDOWS_PLATINUM_AR</v>
          </cell>
          <cell r="E2739">
            <v>1</v>
          </cell>
          <cell r="F2739" t="str">
            <v>Wintel Support VW Argentina</v>
          </cell>
        </row>
        <row r="2740">
          <cell r="B2740" t="str">
            <v>10.133.8.63</v>
          </cell>
          <cell r="C2740" t="str">
            <v>So Disk D</v>
          </cell>
          <cell r="D2740"/>
          <cell r="E2740"/>
          <cell r="F2740" t="str">
            <v>Wintel Support VW Argentina</v>
          </cell>
        </row>
        <row r="2741">
          <cell r="B2741" t="str">
            <v>172.16.12.90</v>
          </cell>
          <cell r="C2741" t="str">
            <v>So RAM</v>
          </cell>
          <cell r="D2741" t="str">
            <v>PH_WINDOWS_PLATINUM_AR</v>
          </cell>
          <cell r="E2741">
            <v>3</v>
          </cell>
          <cell r="F2741" t="str">
            <v>NON SAP Support VW Argentina</v>
          </cell>
        </row>
        <row r="2742">
          <cell r="B2742" t="str">
            <v>172.16.12.90</v>
          </cell>
          <cell r="C2742" t="str">
            <v>So Antivirus Services</v>
          </cell>
          <cell r="D2742" t="str">
            <v>PH_WINDOWS_PLATINUM_AR</v>
          </cell>
          <cell r="E2742">
            <v>3</v>
          </cell>
          <cell r="F2742" t="str">
            <v>Wintel Support VW Argentina</v>
          </cell>
        </row>
        <row r="2743">
          <cell r="B2743" t="str">
            <v>172.16.12.90</v>
          </cell>
          <cell r="C2743" t="str">
            <v>So CPU</v>
          </cell>
          <cell r="D2743" t="str">
            <v>PH_WINDOWS_PLATINUM_AR</v>
          </cell>
          <cell r="E2743">
            <v>3</v>
          </cell>
          <cell r="F2743" t="str">
            <v>Wintel Support VW Argentina</v>
          </cell>
        </row>
        <row r="2744">
          <cell r="B2744" t="str">
            <v>172.16.12.90</v>
          </cell>
          <cell r="C2744" t="str">
            <v>Ping</v>
          </cell>
          <cell r="D2744" t="str">
            <v>PH_WINDOWS_PLATINUM_AR</v>
          </cell>
          <cell r="E2744">
            <v>3</v>
          </cell>
          <cell r="F2744" t="str">
            <v>Wintel Support VW Argentina</v>
          </cell>
        </row>
        <row r="2745">
          <cell r="B2745" t="str">
            <v>172.16.12.90</v>
          </cell>
          <cell r="C2745" t="str">
            <v>So Uptime</v>
          </cell>
          <cell r="D2745" t="str">
            <v>PH_WINDOWS_PLATINUM_AR</v>
          </cell>
          <cell r="E2745">
            <v>3</v>
          </cell>
          <cell r="F2745" t="str">
            <v>Wintel Support VW Argentina</v>
          </cell>
        </row>
        <row r="2746">
          <cell r="B2746" t="str">
            <v>172.16.12.90</v>
          </cell>
          <cell r="C2746" t="str">
            <v>So Disk C</v>
          </cell>
          <cell r="D2746" t="str">
            <v>PH_WINDOWS_PLATINUM_AR</v>
          </cell>
          <cell r="E2746">
            <v>3</v>
          </cell>
          <cell r="F2746" t="str">
            <v>Wintel Support VW Argentina</v>
          </cell>
        </row>
        <row r="2747">
          <cell r="B2747" t="str">
            <v>172.16.12.90</v>
          </cell>
          <cell r="C2747" t="str">
            <v>So Disk D</v>
          </cell>
          <cell r="D2747" t="str">
            <v>PH_WINDOWS_PLATINUM_AR</v>
          </cell>
          <cell r="E2747">
            <v>3</v>
          </cell>
          <cell r="F2747" t="str">
            <v>Wintel Support VW Argentina</v>
          </cell>
        </row>
        <row r="2748">
          <cell r="B2748" t="str">
            <v>10.133.8.197</v>
          </cell>
          <cell r="C2748" t="str">
            <v>So CPU</v>
          </cell>
          <cell r="D2748" t="str">
            <v>PH_WINDOWS_BRONZE_AR</v>
          </cell>
          <cell r="E2748">
            <v>4</v>
          </cell>
          <cell r="F2748" t="str">
            <v>Wintel Support VW Argentina</v>
          </cell>
        </row>
        <row r="2749">
          <cell r="B2749" t="str">
            <v>10.133.8.197</v>
          </cell>
          <cell r="C2749" t="str">
            <v>So Disk C</v>
          </cell>
          <cell r="D2749" t="str">
            <v>PH_WINDOWS_BRONZE_AR</v>
          </cell>
          <cell r="E2749">
            <v>4</v>
          </cell>
          <cell r="F2749" t="str">
            <v>Wintel Support VW Argentina</v>
          </cell>
        </row>
        <row r="2750">
          <cell r="B2750" t="str">
            <v>10.133.8.197</v>
          </cell>
          <cell r="C2750" t="str">
            <v>So Disk D MIDDLE_HOME</v>
          </cell>
          <cell r="D2750" t="str">
            <v>PH_WINDOWS_BRONZE_AR</v>
          </cell>
          <cell r="E2750">
            <v>4</v>
          </cell>
          <cell r="F2750" t="str">
            <v>Wintel Support VW Argentina</v>
          </cell>
        </row>
        <row r="2751">
          <cell r="B2751" t="str">
            <v>10.133.8.197</v>
          </cell>
          <cell r="C2751" t="str">
            <v>So Disk E APP_HOME</v>
          </cell>
          <cell r="D2751" t="str">
            <v>PH_WINDOWS_BRONZE_AR</v>
          </cell>
          <cell r="E2751">
            <v>4</v>
          </cell>
          <cell r="F2751" t="str">
            <v>Wintel Support VW Argentina</v>
          </cell>
        </row>
        <row r="2752">
          <cell r="B2752" t="str">
            <v>10.133.8.197</v>
          </cell>
          <cell r="C2752" t="str">
            <v>So Ping</v>
          </cell>
          <cell r="D2752" t="str">
            <v>PH_WINDOWS_BRONZE_AR</v>
          </cell>
          <cell r="E2752">
            <v>4</v>
          </cell>
          <cell r="F2752" t="str">
            <v>Wintel Support VW Argentina</v>
          </cell>
        </row>
        <row r="2753">
          <cell r="B2753" t="str">
            <v>10.133.8.197</v>
          </cell>
          <cell r="C2753" t="str">
            <v>So RAM</v>
          </cell>
          <cell r="D2753" t="str">
            <v>PH_WINDOWS_BRONZE_AR</v>
          </cell>
          <cell r="E2753">
            <v>4</v>
          </cell>
          <cell r="F2753" t="str">
            <v>Wintel Support VW Argentina</v>
          </cell>
        </row>
        <row r="2754">
          <cell r="B2754" t="str">
            <v>10.133.8.197</v>
          </cell>
          <cell r="C2754" t="str">
            <v>So Uptime</v>
          </cell>
          <cell r="D2754" t="str">
            <v>PH_WINDOWS_BRONZE_AR</v>
          </cell>
          <cell r="E2754">
            <v>4</v>
          </cell>
          <cell r="F2754" t="str">
            <v>Wintel Support VW Argentina</v>
          </cell>
        </row>
        <row r="2755">
          <cell r="B2755" t="str">
            <v>10.133.8.198</v>
          </cell>
          <cell r="C2755" t="str">
            <v>So CPU</v>
          </cell>
          <cell r="D2755" t="str">
            <v>PH_WINDOWS_BRONZE_AR</v>
          </cell>
          <cell r="E2755">
            <v>4</v>
          </cell>
          <cell r="F2755" t="str">
            <v>Wintel Support VW Argentina</v>
          </cell>
        </row>
        <row r="2756">
          <cell r="B2756" t="str">
            <v>10.133.8.198</v>
          </cell>
          <cell r="C2756" t="str">
            <v>So Disk C</v>
          </cell>
          <cell r="D2756" t="str">
            <v>PH_WINDOWS_BRONZE_AR</v>
          </cell>
          <cell r="E2756">
            <v>4</v>
          </cell>
          <cell r="F2756" t="str">
            <v>Wintel Support VW Argentina</v>
          </cell>
        </row>
        <row r="2757">
          <cell r="B2757" t="str">
            <v>10.133.8.198</v>
          </cell>
          <cell r="C2757" t="str">
            <v>So Disk D MIDDLE_HOME</v>
          </cell>
          <cell r="D2757" t="str">
            <v>PH_WINDOWS_BRONZE_AR</v>
          </cell>
          <cell r="E2757">
            <v>4</v>
          </cell>
          <cell r="F2757" t="str">
            <v>Wintel Support VW Argentina</v>
          </cell>
        </row>
        <row r="2758">
          <cell r="B2758" t="str">
            <v>10.133.8.198</v>
          </cell>
          <cell r="C2758" t="str">
            <v>So Disk E APP_HOME</v>
          </cell>
          <cell r="D2758" t="str">
            <v>PH_WINDOWS_BRONZE_AR</v>
          </cell>
          <cell r="E2758">
            <v>4</v>
          </cell>
          <cell r="F2758" t="str">
            <v>Wintel Support VW Argentina</v>
          </cell>
        </row>
        <row r="2759">
          <cell r="B2759" t="str">
            <v>10.133.8.198</v>
          </cell>
          <cell r="C2759" t="str">
            <v>So Ping</v>
          </cell>
          <cell r="D2759" t="str">
            <v>PH_WINDOWS_BRONZE_AR</v>
          </cell>
          <cell r="E2759">
            <v>4</v>
          </cell>
          <cell r="F2759" t="str">
            <v>Wintel Support VW Argentina</v>
          </cell>
        </row>
        <row r="2760">
          <cell r="B2760" t="str">
            <v>10.133.8.198</v>
          </cell>
          <cell r="C2760" t="str">
            <v>So RAM</v>
          </cell>
          <cell r="D2760" t="str">
            <v>PH_WINDOWS_BRONZE_AR</v>
          </cell>
          <cell r="E2760">
            <v>4</v>
          </cell>
          <cell r="F2760" t="str">
            <v>Wintel Support VW Argentina</v>
          </cell>
        </row>
        <row r="2761">
          <cell r="B2761" t="str">
            <v>10.133.8.198</v>
          </cell>
          <cell r="C2761" t="str">
            <v>So Uptime</v>
          </cell>
          <cell r="D2761" t="str">
            <v>PH_WINDOWS_BRONZE_AR</v>
          </cell>
          <cell r="E2761">
            <v>4</v>
          </cell>
          <cell r="F2761" t="str">
            <v>Wintel Support VW Argentina</v>
          </cell>
        </row>
        <row r="2762">
          <cell r="B2762" t="str">
            <v>10.133.8.199</v>
          </cell>
          <cell r="C2762" t="str">
            <v>So CPU</v>
          </cell>
          <cell r="D2762" t="str">
            <v>PH_WINDOWS_BRONZE_AR</v>
          </cell>
          <cell r="E2762">
            <v>3</v>
          </cell>
          <cell r="F2762" t="str">
            <v>Wintel Support VW Argentina</v>
          </cell>
        </row>
        <row r="2763">
          <cell r="B2763" t="str">
            <v>10.133.8.199</v>
          </cell>
          <cell r="C2763" t="str">
            <v>disco C</v>
          </cell>
          <cell r="D2763" t="str">
            <v>PH_WINDOWS_BRONZE_AR</v>
          </cell>
          <cell r="E2763">
            <v>3</v>
          </cell>
          <cell r="F2763" t="str">
            <v>Wintel Support VW Argentina</v>
          </cell>
        </row>
        <row r="2764">
          <cell r="B2764" t="str">
            <v>10.133.8.199</v>
          </cell>
          <cell r="C2764" t="str">
            <v>So Disk D (Middle_Home)</v>
          </cell>
          <cell r="D2764" t="str">
            <v>PH_WINDOWS_BRONZE_AR</v>
          </cell>
          <cell r="E2764">
            <v>3</v>
          </cell>
          <cell r="F2764" t="str">
            <v>Wintel Support VW Argentina</v>
          </cell>
        </row>
        <row r="2765">
          <cell r="B2765" t="str">
            <v>10.133.8.199</v>
          </cell>
          <cell r="C2765" t="str">
            <v>So Disk E (App_Home)</v>
          </cell>
          <cell r="D2765" t="str">
            <v>PH_WINDOWS_BRONZE_AR</v>
          </cell>
          <cell r="E2765">
            <v>3</v>
          </cell>
          <cell r="F2765" t="str">
            <v>Wintel Support VW Argentina</v>
          </cell>
        </row>
        <row r="2766">
          <cell r="B2766" t="str">
            <v>10.133.8.199</v>
          </cell>
          <cell r="C2766" t="str">
            <v>RAM</v>
          </cell>
          <cell r="D2766" t="str">
            <v>PH_WINDOWS_BRONZE_AR</v>
          </cell>
          <cell r="E2766">
            <v>3</v>
          </cell>
          <cell r="F2766" t="str">
            <v>Wintel Support VW Argentina</v>
          </cell>
        </row>
        <row r="2767">
          <cell r="B2767" t="str">
            <v>10.133.8.199</v>
          </cell>
          <cell r="C2767" t="str">
            <v>Ping</v>
          </cell>
          <cell r="D2767" t="str">
            <v>PH_WINDOWS_BRONZE_AR</v>
          </cell>
          <cell r="E2767">
            <v>3</v>
          </cell>
          <cell r="F2767" t="str">
            <v>Wintel Support VW Argentina</v>
          </cell>
        </row>
        <row r="2768">
          <cell r="B2768" t="str">
            <v>10.133.8.199</v>
          </cell>
          <cell r="C2768" t="str">
            <v>Antivirus Services</v>
          </cell>
          <cell r="D2768" t="str">
            <v>PH_WINDOWS_BRONZE_AR</v>
          </cell>
          <cell r="E2768">
            <v>3</v>
          </cell>
          <cell r="F2768" t="str">
            <v>Wintel Support VW Argentina</v>
          </cell>
        </row>
        <row r="2769">
          <cell r="B2769" t="str">
            <v>10.133.8.199</v>
          </cell>
          <cell r="C2769" t="str">
            <v>So Uptime</v>
          </cell>
          <cell r="D2769" t="str">
            <v>PH_WINDOWS_BRONZE_AR</v>
          </cell>
          <cell r="E2769">
            <v>3</v>
          </cell>
          <cell r="F2769" t="str">
            <v>Wintel Support VW Argentina</v>
          </cell>
        </row>
        <row r="2770">
          <cell r="B2770" t="str">
            <v>10.133.8.200</v>
          </cell>
          <cell r="C2770" t="str">
            <v>So CPU</v>
          </cell>
          <cell r="D2770" t="str">
            <v>PH_WINDOWS_BRONZE_AR</v>
          </cell>
          <cell r="E2770">
            <v>3</v>
          </cell>
          <cell r="F2770" t="str">
            <v>Wintel Support VW Argentina</v>
          </cell>
        </row>
        <row r="2771">
          <cell r="B2771" t="str">
            <v>10.133.8.200</v>
          </cell>
          <cell r="C2771" t="str">
            <v>disco C</v>
          </cell>
          <cell r="D2771" t="str">
            <v>PH_WINDOWS_BRONZE_AR</v>
          </cell>
          <cell r="E2771">
            <v>3</v>
          </cell>
          <cell r="F2771" t="str">
            <v>Wintel Support VW Argentina</v>
          </cell>
        </row>
        <row r="2772">
          <cell r="B2772" t="str">
            <v>10.133.8.200</v>
          </cell>
          <cell r="C2772" t="str">
            <v>So Disk D (Middle_Home)</v>
          </cell>
          <cell r="D2772" t="str">
            <v>PH_WINDOWS_BRONZE_AR</v>
          </cell>
          <cell r="E2772">
            <v>3</v>
          </cell>
          <cell r="F2772" t="str">
            <v>Wintel Support VW Argentina</v>
          </cell>
        </row>
        <row r="2773">
          <cell r="B2773" t="str">
            <v>10.133.8.200</v>
          </cell>
          <cell r="C2773" t="str">
            <v>So Disk E (App_Home)</v>
          </cell>
          <cell r="D2773" t="str">
            <v>PH_WINDOWS_BRONZE_AR</v>
          </cell>
          <cell r="E2773">
            <v>3</v>
          </cell>
          <cell r="F2773" t="str">
            <v>Wintel Support VW Argentina</v>
          </cell>
        </row>
        <row r="2774">
          <cell r="B2774" t="str">
            <v>10.133.8.200</v>
          </cell>
          <cell r="C2774" t="str">
            <v>RAM</v>
          </cell>
          <cell r="D2774" t="str">
            <v>PH_WINDOWS_BRONZE_AR</v>
          </cell>
          <cell r="E2774">
            <v>3</v>
          </cell>
          <cell r="F2774" t="str">
            <v>Wintel Support VW Argentina</v>
          </cell>
        </row>
        <row r="2775">
          <cell r="B2775" t="str">
            <v>10.133.8.200</v>
          </cell>
          <cell r="C2775" t="str">
            <v>Ping</v>
          </cell>
          <cell r="D2775" t="str">
            <v>PH_WINDOWS_BRONZE_AR</v>
          </cell>
          <cell r="E2775">
            <v>3</v>
          </cell>
          <cell r="F2775" t="str">
            <v>Wintel Support VW Argentina</v>
          </cell>
        </row>
        <row r="2776">
          <cell r="B2776" t="str">
            <v>10.133.8.200</v>
          </cell>
          <cell r="C2776" t="str">
            <v>Antivirus Services</v>
          </cell>
          <cell r="D2776" t="str">
            <v>PH_WINDOWS_BRONZE_AR</v>
          </cell>
          <cell r="E2776">
            <v>3</v>
          </cell>
          <cell r="F2776" t="str">
            <v>Wintel Support VW Argentina</v>
          </cell>
        </row>
        <row r="2777">
          <cell r="B2777" t="str">
            <v>10.133.8.200</v>
          </cell>
          <cell r="C2777" t="str">
            <v>So Uptime</v>
          </cell>
          <cell r="D2777" t="str">
            <v>PH_WINDOWS_BRONZE_AR</v>
          </cell>
          <cell r="E2777">
            <v>3</v>
          </cell>
          <cell r="F2777" t="str">
            <v>Wintel Support VW Argentina</v>
          </cell>
        </row>
        <row r="2778">
          <cell r="B2778" t="str">
            <v>10.133.8.201</v>
          </cell>
          <cell r="C2778" t="str">
            <v>So CPU</v>
          </cell>
          <cell r="D2778" t="str">
            <v>PH_WINDOWS_BRONZE_AR</v>
          </cell>
          <cell r="E2778">
            <v>3</v>
          </cell>
          <cell r="F2778" t="str">
            <v>Wintel Support VW Argentina</v>
          </cell>
        </row>
        <row r="2779">
          <cell r="B2779" t="str">
            <v>10.133.8.201</v>
          </cell>
          <cell r="C2779" t="str">
            <v>disco C</v>
          </cell>
          <cell r="D2779" t="str">
            <v>PH_WINDOWS_BRONZE_AR</v>
          </cell>
          <cell r="E2779">
            <v>3</v>
          </cell>
          <cell r="F2779" t="str">
            <v>Wintel Support VW Argentina</v>
          </cell>
        </row>
        <row r="2780">
          <cell r="B2780" t="str">
            <v>10.133.8.201</v>
          </cell>
          <cell r="C2780" t="str">
            <v>So Disk D (Middle_Home)</v>
          </cell>
          <cell r="D2780" t="str">
            <v>PH_WINDOWS_BRONZE_AR</v>
          </cell>
          <cell r="E2780">
            <v>3</v>
          </cell>
          <cell r="F2780" t="str">
            <v>Wintel Support VW Argentina</v>
          </cell>
        </row>
        <row r="2781">
          <cell r="B2781" t="str">
            <v>10.133.8.201</v>
          </cell>
          <cell r="C2781" t="str">
            <v>So Disk E (App_Home)</v>
          </cell>
          <cell r="D2781" t="str">
            <v>PH_WINDOWS_BRONZE_AR</v>
          </cell>
          <cell r="E2781">
            <v>3</v>
          </cell>
          <cell r="F2781" t="str">
            <v>Wintel Support VW Argentina</v>
          </cell>
        </row>
        <row r="2782">
          <cell r="B2782" t="str">
            <v>10.133.8.201</v>
          </cell>
          <cell r="C2782" t="str">
            <v>RAM</v>
          </cell>
          <cell r="D2782" t="str">
            <v>PH_WINDOWS_BRONZE_AR</v>
          </cell>
          <cell r="E2782">
            <v>3</v>
          </cell>
          <cell r="F2782" t="str">
            <v>Wintel Support VW Argentina</v>
          </cell>
        </row>
        <row r="2783">
          <cell r="B2783" t="str">
            <v>10.133.8.201</v>
          </cell>
          <cell r="C2783" t="str">
            <v>Ping</v>
          </cell>
          <cell r="D2783" t="str">
            <v>PH_WINDOWS_BRONZE_AR</v>
          </cell>
          <cell r="E2783">
            <v>3</v>
          </cell>
          <cell r="F2783" t="str">
            <v>Wintel Support VW Argentina</v>
          </cell>
        </row>
        <row r="2784">
          <cell r="B2784" t="str">
            <v>10.133.8.201</v>
          </cell>
          <cell r="C2784" t="str">
            <v>Antivirus Services</v>
          </cell>
          <cell r="D2784" t="str">
            <v>PH_WINDOWS_BRONZE_AR</v>
          </cell>
          <cell r="E2784">
            <v>3</v>
          </cell>
          <cell r="F2784" t="str">
            <v>Wintel Support VW Argentina</v>
          </cell>
        </row>
        <row r="2785">
          <cell r="B2785" t="str">
            <v>10.133.8.201</v>
          </cell>
          <cell r="C2785" t="str">
            <v>So Uptime</v>
          </cell>
          <cell r="D2785" t="str">
            <v>PH_WINDOWS_BRONZE_AR</v>
          </cell>
          <cell r="E2785">
            <v>3</v>
          </cell>
          <cell r="F2785" t="str">
            <v>Wintel Support VW Argentina</v>
          </cell>
        </row>
        <row r="2786">
          <cell r="B2786" t="str">
            <v>10.133.8.202</v>
          </cell>
          <cell r="C2786" t="str">
            <v>So CPU</v>
          </cell>
          <cell r="D2786" t="str">
            <v>PH_WINDOWS_BRONZE_AR</v>
          </cell>
          <cell r="E2786">
            <v>3</v>
          </cell>
          <cell r="F2786" t="str">
            <v>Wintel Support VW Argentina</v>
          </cell>
        </row>
        <row r="2787">
          <cell r="B2787" t="str">
            <v>10.133.8.202</v>
          </cell>
          <cell r="C2787" t="str">
            <v>disco C</v>
          </cell>
          <cell r="D2787" t="str">
            <v>PH_WINDOWS_BRONZE_AR</v>
          </cell>
          <cell r="E2787">
            <v>3</v>
          </cell>
          <cell r="F2787" t="str">
            <v>Wintel Support VW Argentina</v>
          </cell>
        </row>
        <row r="2788">
          <cell r="B2788" t="str">
            <v>10.133.8.202</v>
          </cell>
          <cell r="C2788" t="str">
            <v>So Disk D (Middle_Home)</v>
          </cell>
          <cell r="D2788" t="str">
            <v>PH_WINDOWS_BRONZE_AR</v>
          </cell>
          <cell r="E2788">
            <v>3</v>
          </cell>
          <cell r="F2788" t="str">
            <v>Wintel Support VW Argentina</v>
          </cell>
        </row>
        <row r="2789">
          <cell r="B2789" t="str">
            <v>10.133.8.202</v>
          </cell>
          <cell r="C2789" t="str">
            <v>So Disk E (App_Home)</v>
          </cell>
          <cell r="D2789" t="str">
            <v>PH_WINDOWS_BRONZE_AR</v>
          </cell>
          <cell r="E2789">
            <v>3</v>
          </cell>
          <cell r="F2789" t="str">
            <v>Wintel Support VW Argentina</v>
          </cell>
        </row>
        <row r="2790">
          <cell r="B2790" t="str">
            <v>10.133.8.202</v>
          </cell>
          <cell r="C2790" t="str">
            <v>RAM</v>
          </cell>
          <cell r="D2790" t="str">
            <v>PH_WINDOWS_BRONZE_AR</v>
          </cell>
          <cell r="E2790">
            <v>3</v>
          </cell>
          <cell r="F2790" t="str">
            <v>Wintel Support VW Argentina</v>
          </cell>
        </row>
        <row r="2791">
          <cell r="B2791" t="str">
            <v>10.133.8.202</v>
          </cell>
          <cell r="C2791" t="str">
            <v>Ping</v>
          </cell>
          <cell r="D2791" t="str">
            <v>PH_WINDOWS_BRONZE_AR</v>
          </cell>
          <cell r="E2791">
            <v>3</v>
          </cell>
          <cell r="F2791" t="str">
            <v>Wintel Support VW Argentina</v>
          </cell>
        </row>
        <row r="2792">
          <cell r="B2792" t="str">
            <v>10.133.8.202</v>
          </cell>
          <cell r="C2792" t="str">
            <v>Antivirus Services</v>
          </cell>
          <cell r="D2792" t="str">
            <v>PH_WINDOWS_BRONZE_AR</v>
          </cell>
          <cell r="E2792">
            <v>3</v>
          </cell>
          <cell r="F2792" t="str">
            <v>Wintel Support VW Argentina</v>
          </cell>
        </row>
        <row r="2793">
          <cell r="B2793" t="str">
            <v>10.133.8.202</v>
          </cell>
          <cell r="C2793" t="str">
            <v>So Uptime</v>
          </cell>
          <cell r="D2793" t="str">
            <v>PH_WINDOWS_BRONZE_AR</v>
          </cell>
          <cell r="E2793">
            <v>3</v>
          </cell>
          <cell r="F2793" t="str">
            <v>Wintel Support VW Argentina</v>
          </cell>
        </row>
        <row r="2794">
          <cell r="B2794" t="str">
            <v>10.133.8.203</v>
          </cell>
          <cell r="C2794" t="str">
            <v>So CPU</v>
          </cell>
          <cell r="D2794" t="str">
            <v>PH_WINDOWS_BRONZE_AR</v>
          </cell>
          <cell r="E2794">
            <v>3</v>
          </cell>
          <cell r="F2794" t="str">
            <v>Wintel Support VW Argentina</v>
          </cell>
        </row>
        <row r="2795">
          <cell r="B2795" t="str">
            <v>10.133.8.203</v>
          </cell>
          <cell r="C2795" t="str">
            <v>disco C</v>
          </cell>
          <cell r="D2795" t="str">
            <v>PH_WINDOWS_BRONZE_AR</v>
          </cell>
          <cell r="E2795">
            <v>3</v>
          </cell>
          <cell r="F2795" t="str">
            <v>Wintel Support VW Argentina</v>
          </cell>
        </row>
        <row r="2796">
          <cell r="B2796" t="str">
            <v>10.133.8.203</v>
          </cell>
          <cell r="C2796" t="str">
            <v>So Disk D (Middle_Home)</v>
          </cell>
          <cell r="D2796" t="str">
            <v>PH_WINDOWS_BRONZE_AR</v>
          </cell>
          <cell r="E2796">
            <v>3</v>
          </cell>
          <cell r="F2796" t="str">
            <v>Wintel Support VW Argentina</v>
          </cell>
        </row>
        <row r="2797">
          <cell r="B2797" t="str">
            <v>10.133.8.203</v>
          </cell>
          <cell r="C2797" t="str">
            <v>So Disk E (App_Home)</v>
          </cell>
          <cell r="D2797" t="str">
            <v>PH_WINDOWS_BRONZE_AR</v>
          </cell>
          <cell r="E2797">
            <v>3</v>
          </cell>
          <cell r="F2797" t="str">
            <v>Wintel Support VW Argentina</v>
          </cell>
        </row>
        <row r="2798">
          <cell r="B2798" t="str">
            <v>10.133.8.203</v>
          </cell>
          <cell r="C2798" t="str">
            <v>RAM</v>
          </cell>
          <cell r="D2798" t="str">
            <v>PH_WINDOWS_BRONZE_AR</v>
          </cell>
          <cell r="E2798">
            <v>3</v>
          </cell>
          <cell r="F2798" t="str">
            <v>Wintel Support VW Argentina</v>
          </cell>
        </row>
        <row r="2799">
          <cell r="B2799" t="str">
            <v>10.133.8.203</v>
          </cell>
          <cell r="C2799" t="str">
            <v>Ping</v>
          </cell>
          <cell r="D2799" t="str">
            <v>PH_WINDOWS_BRONZE_AR</v>
          </cell>
          <cell r="E2799">
            <v>3</v>
          </cell>
          <cell r="F2799" t="str">
            <v>Wintel Support VW Argentina</v>
          </cell>
        </row>
        <row r="2800">
          <cell r="B2800" t="str">
            <v>10.133.8.203</v>
          </cell>
          <cell r="C2800" t="str">
            <v>Antivirus Services</v>
          </cell>
          <cell r="D2800" t="str">
            <v>PH_WINDOWS_BRONZE_AR</v>
          </cell>
          <cell r="E2800">
            <v>3</v>
          </cell>
          <cell r="F2800" t="str">
            <v>Wintel Support VW Argentina</v>
          </cell>
        </row>
        <row r="2801">
          <cell r="B2801" t="str">
            <v>10.133.8.203</v>
          </cell>
          <cell r="C2801" t="str">
            <v>So Uptime</v>
          </cell>
          <cell r="D2801" t="str">
            <v>PH_WINDOWS_BRONZE_AR</v>
          </cell>
          <cell r="E2801">
            <v>3</v>
          </cell>
          <cell r="F2801" t="str">
            <v>Wintel Support VW Argentina</v>
          </cell>
        </row>
        <row r="2802">
          <cell r="B2802" t="str">
            <v>10.133.8.204</v>
          </cell>
          <cell r="C2802" t="str">
            <v>So CPU</v>
          </cell>
          <cell r="D2802" t="str">
            <v>PH_WINDOWS_BRONZE_AR</v>
          </cell>
          <cell r="E2802">
            <v>3</v>
          </cell>
          <cell r="F2802" t="str">
            <v>Wintel Support VW Argentina</v>
          </cell>
        </row>
        <row r="2803">
          <cell r="B2803" t="str">
            <v>10.133.8.204</v>
          </cell>
          <cell r="C2803" t="str">
            <v>disco C</v>
          </cell>
          <cell r="D2803" t="str">
            <v>PH_WINDOWS_BRONZE_AR</v>
          </cell>
          <cell r="E2803">
            <v>3</v>
          </cell>
          <cell r="F2803" t="str">
            <v>Wintel Support VW Argentina</v>
          </cell>
        </row>
        <row r="2804">
          <cell r="B2804" t="str">
            <v>10.133.8.204</v>
          </cell>
          <cell r="C2804" t="str">
            <v>So Disk D (Middle_Home)</v>
          </cell>
          <cell r="D2804" t="str">
            <v>PH_WINDOWS_BRONZE_AR</v>
          </cell>
          <cell r="E2804">
            <v>3</v>
          </cell>
          <cell r="F2804" t="str">
            <v>Wintel Support VW Argentina</v>
          </cell>
        </row>
        <row r="2805">
          <cell r="B2805" t="str">
            <v>10.133.8.204</v>
          </cell>
          <cell r="C2805" t="str">
            <v>So Disk E (App_Home)</v>
          </cell>
          <cell r="D2805" t="str">
            <v>PH_WINDOWS_BRONZE_AR</v>
          </cell>
          <cell r="E2805">
            <v>3</v>
          </cell>
          <cell r="F2805" t="str">
            <v>Wintel Support VW Argentina</v>
          </cell>
        </row>
        <row r="2806">
          <cell r="B2806" t="str">
            <v>10.133.8.204</v>
          </cell>
          <cell r="C2806" t="str">
            <v>RAM</v>
          </cell>
          <cell r="D2806" t="str">
            <v>PH_WINDOWS_BRONZE_AR</v>
          </cell>
          <cell r="E2806">
            <v>3</v>
          </cell>
          <cell r="F2806" t="str">
            <v>Wintel Support VW Argentina</v>
          </cell>
        </row>
        <row r="2807">
          <cell r="B2807" t="str">
            <v>10.133.8.204</v>
          </cell>
          <cell r="C2807" t="str">
            <v>Ping</v>
          </cell>
          <cell r="D2807" t="str">
            <v>PH_WINDOWS_BRONZE_AR</v>
          </cell>
          <cell r="E2807">
            <v>3</v>
          </cell>
          <cell r="F2807" t="str">
            <v>Wintel Support VW Argentina</v>
          </cell>
        </row>
        <row r="2808">
          <cell r="B2808" t="str">
            <v>10.133.8.204</v>
          </cell>
          <cell r="C2808" t="str">
            <v>Antivirus Services</v>
          </cell>
          <cell r="D2808" t="str">
            <v>PH_WINDOWS_BRONZE_AR</v>
          </cell>
          <cell r="E2808">
            <v>3</v>
          </cell>
          <cell r="F2808" t="str">
            <v>Wintel Support VW Argentina</v>
          </cell>
        </row>
        <row r="2809">
          <cell r="B2809" t="str">
            <v>10.133.8.204</v>
          </cell>
          <cell r="C2809" t="str">
            <v>So Uptime</v>
          </cell>
          <cell r="D2809" t="str">
            <v>PH_WINDOWS_BRONZE_AR</v>
          </cell>
          <cell r="E2809">
            <v>3</v>
          </cell>
          <cell r="F2809" t="str">
            <v>Wintel Support VW Argentina</v>
          </cell>
        </row>
        <row r="2810">
          <cell r="B2810" t="str">
            <v>10.133.8.205</v>
          </cell>
          <cell r="C2810" t="str">
            <v>SO Disk D Middle_Home</v>
          </cell>
          <cell r="D2810" t="str">
            <v>PH_WINDOWS_BRONZE_AR</v>
          </cell>
          <cell r="E2810">
            <v>3</v>
          </cell>
          <cell r="F2810" t="str">
            <v>Middleware Support VW Argentina</v>
          </cell>
        </row>
        <row r="2811">
          <cell r="B2811" t="str">
            <v>10.133.8.205</v>
          </cell>
          <cell r="C2811" t="str">
            <v>SO AV</v>
          </cell>
          <cell r="D2811" t="str">
            <v>PH_WINDOWS_BRONZE_AR</v>
          </cell>
          <cell r="E2811">
            <v>3</v>
          </cell>
          <cell r="F2811" t="str">
            <v>Wintel Support VW Argentina</v>
          </cell>
        </row>
        <row r="2812">
          <cell r="B2812" t="str">
            <v>10.133.8.205</v>
          </cell>
          <cell r="C2812" t="str">
            <v>SO CPU</v>
          </cell>
          <cell r="D2812" t="str">
            <v>PH_WINDOWS_BRONZE_AR</v>
          </cell>
          <cell r="E2812">
            <v>3</v>
          </cell>
          <cell r="F2812" t="str">
            <v>Wintel Support VW Argentina</v>
          </cell>
        </row>
        <row r="2813">
          <cell r="B2813" t="str">
            <v>10.133.8.205</v>
          </cell>
          <cell r="C2813" t="str">
            <v>SO Disk C</v>
          </cell>
          <cell r="D2813" t="str">
            <v>PH_WINDOWS_BRONZE_AR</v>
          </cell>
          <cell r="E2813">
            <v>3</v>
          </cell>
          <cell r="F2813" t="str">
            <v>Wintel Support VW Argentina</v>
          </cell>
        </row>
        <row r="2814">
          <cell r="B2814" t="str">
            <v>10.133.8.205</v>
          </cell>
          <cell r="C2814" t="str">
            <v>SO Ping</v>
          </cell>
          <cell r="D2814" t="str">
            <v>PH_WINDOWS_BRONZE_AR</v>
          </cell>
          <cell r="E2814">
            <v>3</v>
          </cell>
          <cell r="F2814" t="str">
            <v>Wintel Support VW Argentina</v>
          </cell>
        </row>
        <row r="2815">
          <cell r="B2815" t="str">
            <v>10.133.8.205</v>
          </cell>
          <cell r="C2815" t="str">
            <v>SO Ram</v>
          </cell>
          <cell r="D2815" t="str">
            <v>PH_WINDOWS_BRONZE_AR</v>
          </cell>
          <cell r="E2815">
            <v>3</v>
          </cell>
          <cell r="F2815" t="str">
            <v>Wintel Support VW Argentina</v>
          </cell>
        </row>
        <row r="2816">
          <cell r="B2816" t="str">
            <v>10.133.8.205</v>
          </cell>
          <cell r="C2816" t="str">
            <v>SO Uptime</v>
          </cell>
          <cell r="D2816" t="str">
            <v>PH_WINDOWS_BRONZE_AR</v>
          </cell>
          <cell r="E2816">
            <v>3</v>
          </cell>
          <cell r="F2816" t="str">
            <v>Wintel Support VW Argentina</v>
          </cell>
        </row>
        <row r="2817">
          <cell r="B2817" t="str">
            <v>10.133.8.205</v>
          </cell>
          <cell r="C2817" t="str">
            <v>SO Disk E App_Home</v>
          </cell>
          <cell r="D2817" t="str">
            <v>PH_WINDOWS_BRONZE_AR</v>
          </cell>
          <cell r="E2817">
            <v>3</v>
          </cell>
          <cell r="F2817" t="str">
            <v>Wintel Support VW Argentina</v>
          </cell>
        </row>
        <row r="2818">
          <cell r="B2818" t="str">
            <v>10.133.8.206</v>
          </cell>
          <cell r="C2818" t="str">
            <v>So CPU</v>
          </cell>
          <cell r="D2818" t="str">
            <v>PH_WINDOWS_BRONZE_AR</v>
          </cell>
          <cell r="E2818">
            <v>3</v>
          </cell>
          <cell r="F2818" t="str">
            <v>Wintel Support VW Argentina</v>
          </cell>
        </row>
        <row r="2819">
          <cell r="B2819" t="str">
            <v>10.133.8.206</v>
          </cell>
          <cell r="C2819" t="str">
            <v>disco C</v>
          </cell>
          <cell r="D2819" t="str">
            <v>PH_WINDOWS_BRONZE_AR</v>
          </cell>
          <cell r="E2819">
            <v>3</v>
          </cell>
          <cell r="F2819" t="str">
            <v>Wintel Support VW Argentina</v>
          </cell>
        </row>
        <row r="2820">
          <cell r="B2820" t="str">
            <v>10.133.8.206</v>
          </cell>
          <cell r="C2820" t="str">
            <v>So Disk D (Middle_Home)</v>
          </cell>
          <cell r="D2820" t="str">
            <v>PH_WINDOWS_BRONZE_AR</v>
          </cell>
          <cell r="E2820">
            <v>3</v>
          </cell>
          <cell r="F2820" t="str">
            <v>Wintel Support VW Argentina</v>
          </cell>
        </row>
        <row r="2821">
          <cell r="B2821" t="str">
            <v>10.133.8.206</v>
          </cell>
          <cell r="C2821" t="str">
            <v>So Disk E (App_Home)</v>
          </cell>
          <cell r="D2821" t="str">
            <v>PH_WINDOWS_BRONZE_AR</v>
          </cell>
          <cell r="E2821">
            <v>3</v>
          </cell>
          <cell r="F2821" t="str">
            <v>Wintel Support VW Argentina</v>
          </cell>
        </row>
        <row r="2822">
          <cell r="B2822" t="str">
            <v>10.133.8.206</v>
          </cell>
          <cell r="C2822" t="str">
            <v>RAM</v>
          </cell>
          <cell r="D2822" t="str">
            <v>PH_WINDOWS_BRONZE_AR</v>
          </cell>
          <cell r="E2822">
            <v>3</v>
          </cell>
          <cell r="F2822" t="str">
            <v>Wintel Support VW Argentina</v>
          </cell>
        </row>
        <row r="2823">
          <cell r="B2823" t="str">
            <v>10.133.8.206</v>
          </cell>
          <cell r="C2823" t="str">
            <v>Ping</v>
          </cell>
          <cell r="D2823" t="str">
            <v>PH_WINDOWS_BRONZE_AR</v>
          </cell>
          <cell r="E2823">
            <v>3</v>
          </cell>
          <cell r="F2823" t="str">
            <v>Wintel Support VW Argentina</v>
          </cell>
        </row>
        <row r="2824">
          <cell r="B2824" t="str">
            <v>10.133.8.206</v>
          </cell>
          <cell r="C2824" t="str">
            <v>Antivirus Services</v>
          </cell>
          <cell r="D2824" t="str">
            <v>PH_WINDOWS_BRONZE_AR</v>
          </cell>
          <cell r="E2824">
            <v>3</v>
          </cell>
          <cell r="F2824" t="str">
            <v>Wintel Support VW Argentina</v>
          </cell>
        </row>
        <row r="2825">
          <cell r="B2825" t="str">
            <v>10.133.8.206</v>
          </cell>
          <cell r="C2825" t="str">
            <v>So Uptime</v>
          </cell>
          <cell r="D2825" t="str">
            <v>PH_WINDOWS_BRONZE_AR</v>
          </cell>
          <cell r="E2825">
            <v>3</v>
          </cell>
          <cell r="F2825" t="str">
            <v>Wintel Support VW Argentina</v>
          </cell>
        </row>
        <row r="2826">
          <cell r="B2826" t="str">
            <v>10.133.8.207</v>
          </cell>
          <cell r="C2826" t="str">
            <v>So CPU</v>
          </cell>
          <cell r="D2826" t="str">
            <v>PH_WINDOWS_BRONZE_AR</v>
          </cell>
          <cell r="E2826">
            <v>3</v>
          </cell>
          <cell r="F2826" t="str">
            <v>Wintel Support VW Argentina</v>
          </cell>
        </row>
        <row r="2827">
          <cell r="B2827" t="str">
            <v>10.133.8.207</v>
          </cell>
          <cell r="C2827" t="str">
            <v>disco C</v>
          </cell>
          <cell r="D2827" t="str">
            <v>PH_WINDOWS_BRONZE_AR</v>
          </cell>
          <cell r="E2827">
            <v>3</v>
          </cell>
          <cell r="F2827" t="str">
            <v>Wintel Support VW Argentina</v>
          </cell>
        </row>
        <row r="2828">
          <cell r="B2828" t="str">
            <v>10.133.8.207</v>
          </cell>
          <cell r="C2828" t="str">
            <v>So Disk D (Middle_Home)</v>
          </cell>
          <cell r="D2828" t="str">
            <v>PH_WINDOWS_BRONZE_AR</v>
          </cell>
          <cell r="E2828">
            <v>3</v>
          </cell>
          <cell r="F2828" t="str">
            <v>Wintel Support VW Argentina</v>
          </cell>
        </row>
        <row r="2829">
          <cell r="B2829" t="str">
            <v>10.133.8.207</v>
          </cell>
          <cell r="C2829" t="str">
            <v>So Disk E (App_Home)</v>
          </cell>
          <cell r="D2829" t="str">
            <v>PH_WINDOWS_BRONZE_AR</v>
          </cell>
          <cell r="E2829">
            <v>3</v>
          </cell>
          <cell r="F2829" t="str">
            <v>Wintel Support VW Argentina</v>
          </cell>
        </row>
        <row r="2830">
          <cell r="B2830" t="str">
            <v>10.133.8.207</v>
          </cell>
          <cell r="C2830" t="str">
            <v>RAM</v>
          </cell>
          <cell r="D2830" t="str">
            <v>PH_WINDOWS_BRONZE_AR</v>
          </cell>
          <cell r="E2830">
            <v>3</v>
          </cell>
          <cell r="F2830" t="str">
            <v>Wintel Support VW Argentina</v>
          </cell>
        </row>
        <row r="2831">
          <cell r="B2831" t="str">
            <v>10.133.8.207</v>
          </cell>
          <cell r="C2831" t="str">
            <v>Ping</v>
          </cell>
          <cell r="D2831" t="str">
            <v>PH_WINDOWS_BRONZE_AR</v>
          </cell>
          <cell r="E2831">
            <v>3</v>
          </cell>
          <cell r="F2831" t="str">
            <v>Wintel Support VW Argentina</v>
          </cell>
        </row>
        <row r="2832">
          <cell r="B2832" t="str">
            <v>10.133.8.207</v>
          </cell>
          <cell r="C2832" t="str">
            <v>Antivirus Services</v>
          </cell>
          <cell r="D2832" t="str">
            <v>PH_WINDOWS_BRONZE_AR</v>
          </cell>
          <cell r="E2832">
            <v>3</v>
          </cell>
          <cell r="F2832" t="str">
            <v>Wintel Support VW Argentina</v>
          </cell>
        </row>
        <row r="2833">
          <cell r="B2833" t="str">
            <v>10.133.8.207</v>
          </cell>
          <cell r="C2833" t="str">
            <v>So Uptime</v>
          </cell>
          <cell r="D2833" t="str">
            <v>PH_WINDOWS_BRONZE_AR</v>
          </cell>
          <cell r="E2833">
            <v>3</v>
          </cell>
          <cell r="F2833" t="str">
            <v>Wintel Support VW Argentina</v>
          </cell>
        </row>
        <row r="2834">
          <cell r="B2834" t="str">
            <v>10.133.9.57</v>
          </cell>
          <cell r="C2834" t="str">
            <v>So Disk E</v>
          </cell>
          <cell r="D2834" t="str">
            <v>PH_WINDOWS_BRONZE_AR</v>
          </cell>
          <cell r="E2834">
            <v>4</v>
          </cell>
          <cell r="F2834" t="str">
            <v>Data Base Administration Support VW Argentina</v>
          </cell>
        </row>
        <row r="2835">
          <cell r="B2835" t="str">
            <v>10.133.9.57</v>
          </cell>
          <cell r="C2835" t="str">
            <v>So Disk F</v>
          </cell>
          <cell r="D2835" t="str">
            <v>PH_WINDOWS_BRONZE_AR</v>
          </cell>
          <cell r="E2835">
            <v>4</v>
          </cell>
          <cell r="F2835" t="str">
            <v>Data Base Administration Support VW Argentina</v>
          </cell>
        </row>
        <row r="2836">
          <cell r="B2836" t="str">
            <v>10.133.9.57</v>
          </cell>
          <cell r="C2836" t="str">
            <v xml:space="preserve">So Disk G </v>
          </cell>
          <cell r="D2836" t="str">
            <v>PH_WINDOWS_BRONZE_AR</v>
          </cell>
          <cell r="E2836">
            <v>4</v>
          </cell>
          <cell r="F2836" t="str">
            <v>Data Base Administration Support VW Argentina</v>
          </cell>
        </row>
        <row r="2837">
          <cell r="B2837" t="str">
            <v>10.133.9.57</v>
          </cell>
          <cell r="C2837" t="str">
            <v xml:space="preserve">SO Antivirus Services	</v>
          </cell>
          <cell r="D2837" t="str">
            <v>PH_WINDOWS_BRONZE_AR</v>
          </cell>
          <cell r="E2837">
            <v>4</v>
          </cell>
          <cell r="F2837" t="str">
            <v>Wintel Support VW Argentina</v>
          </cell>
        </row>
        <row r="2838">
          <cell r="B2838" t="str">
            <v>10.133.9.57</v>
          </cell>
          <cell r="C2838" t="str">
            <v>So CPU</v>
          </cell>
          <cell r="D2838" t="str">
            <v>PH_WINDOWS_BRONZE_AR</v>
          </cell>
          <cell r="E2838">
            <v>4</v>
          </cell>
          <cell r="F2838" t="str">
            <v>Wintel Support VW Argentina</v>
          </cell>
        </row>
        <row r="2839">
          <cell r="B2839" t="str">
            <v>10.133.9.57</v>
          </cell>
          <cell r="C2839" t="str">
            <v>So Ping</v>
          </cell>
          <cell r="D2839" t="str">
            <v>PH_WINDOWS_BRONZE_AR</v>
          </cell>
          <cell r="E2839">
            <v>4</v>
          </cell>
          <cell r="F2839" t="str">
            <v>Wintel Support VW Argentina</v>
          </cell>
        </row>
        <row r="2840">
          <cell r="B2840" t="str">
            <v>10.133.9.57</v>
          </cell>
          <cell r="C2840" t="str">
            <v>So Ram</v>
          </cell>
          <cell r="D2840" t="str">
            <v>PH_WINDOWS_BRONZE_AR</v>
          </cell>
          <cell r="E2840">
            <v>4</v>
          </cell>
          <cell r="F2840" t="str">
            <v>Wintel Support VW Argentina</v>
          </cell>
        </row>
        <row r="2841">
          <cell r="B2841" t="str">
            <v>10.133.9.57</v>
          </cell>
          <cell r="C2841" t="str">
            <v>So Uptime</v>
          </cell>
          <cell r="D2841" t="str">
            <v>PH_WINDOWS_BRONZE_AR</v>
          </cell>
          <cell r="E2841">
            <v>4</v>
          </cell>
          <cell r="F2841" t="str">
            <v>Wintel Support VW Argentina</v>
          </cell>
        </row>
        <row r="2842">
          <cell r="B2842" t="str">
            <v>10.133.9.57</v>
          </cell>
          <cell r="C2842" t="str">
            <v>So Disk C</v>
          </cell>
          <cell r="D2842" t="str">
            <v>PH_WINDOWS_BRONZE_AR</v>
          </cell>
          <cell r="E2842">
            <v>4</v>
          </cell>
          <cell r="F2842" t="str">
            <v>Wintel Support VW Argentina</v>
          </cell>
        </row>
        <row r="2843">
          <cell r="B2843" t="str">
            <v>10.133.9.57</v>
          </cell>
          <cell r="C2843" t="str">
            <v>So Disk D</v>
          </cell>
          <cell r="D2843" t="str">
            <v>PH_WINDOWS_BRONZE_AR</v>
          </cell>
          <cell r="E2843">
            <v>4</v>
          </cell>
          <cell r="F2843" t="str">
            <v>Wintel Support VW Argentina</v>
          </cell>
        </row>
        <row r="2844">
          <cell r="B2844" t="str">
            <v>10.133.9.68</v>
          </cell>
          <cell r="C2844" t="str">
            <v>SO CPU</v>
          </cell>
          <cell r="D2844" t="str">
            <v>PH_WINDOWS_BRONZE_AR</v>
          </cell>
          <cell r="E2844">
            <v>4</v>
          </cell>
          <cell r="F2844" t="str">
            <v>Wintel Support VW Argentina</v>
          </cell>
        </row>
        <row r="2845">
          <cell r="B2845" t="str">
            <v>10.133.9.68</v>
          </cell>
          <cell r="C2845" t="str">
            <v>SO Ping</v>
          </cell>
          <cell r="D2845" t="str">
            <v>PH_WINDOWS_BRONZE_AR</v>
          </cell>
          <cell r="E2845">
            <v>4</v>
          </cell>
          <cell r="F2845" t="str">
            <v>Wintel Support VW Argentina</v>
          </cell>
        </row>
        <row r="2846">
          <cell r="B2846" t="str">
            <v>10.133.9.68</v>
          </cell>
          <cell r="C2846" t="str">
            <v>SO Ram</v>
          </cell>
          <cell r="D2846" t="str">
            <v>PH_WINDOWS_BRONZE_AR</v>
          </cell>
          <cell r="E2846">
            <v>4</v>
          </cell>
          <cell r="F2846" t="str">
            <v>Wintel Support VW Argentina</v>
          </cell>
        </row>
        <row r="2847">
          <cell r="B2847" t="str">
            <v>10.133.9.68</v>
          </cell>
          <cell r="C2847" t="str">
            <v>SO Uptime</v>
          </cell>
          <cell r="D2847" t="str">
            <v>PH_WINDOWS_BRONZE_AR</v>
          </cell>
          <cell r="E2847">
            <v>4</v>
          </cell>
          <cell r="F2847" t="str">
            <v>Wintel Support VW Argentina</v>
          </cell>
        </row>
        <row r="2848">
          <cell r="B2848" t="str">
            <v>10.133.9.68</v>
          </cell>
          <cell r="C2848" t="str">
            <v>SO Disk C</v>
          </cell>
          <cell r="D2848" t="str">
            <v>PH_WINDOWS_BRONZE_AR</v>
          </cell>
          <cell r="E2848">
            <v>4</v>
          </cell>
          <cell r="F2848" t="str">
            <v>Wintel Support VW Argentina</v>
          </cell>
        </row>
        <row r="2849">
          <cell r="B2849" t="str">
            <v>10.133.9.68</v>
          </cell>
          <cell r="C2849" t="str">
            <v>SO Disk D</v>
          </cell>
          <cell r="D2849" t="str">
            <v>PH_WINDOWS_BRONZE_AR</v>
          </cell>
          <cell r="E2849">
            <v>4</v>
          </cell>
          <cell r="F2849" t="str">
            <v>Wintel Support VW Argentina</v>
          </cell>
        </row>
        <row r="2850">
          <cell r="B2850" t="str">
            <v>10.133.9.68</v>
          </cell>
          <cell r="C2850" t="str">
            <v>SO Disk E</v>
          </cell>
          <cell r="D2850" t="str">
            <v>PH_WINDOWS_BRONZE_AR</v>
          </cell>
          <cell r="E2850">
            <v>4</v>
          </cell>
          <cell r="F2850" t="str">
            <v>Wintel Support VW Argentina</v>
          </cell>
        </row>
        <row r="2851">
          <cell r="B2851" t="str">
            <v>10.133.9.68</v>
          </cell>
          <cell r="C2851" t="str">
            <v>SO Disk F</v>
          </cell>
          <cell r="D2851" t="str">
            <v>PH_WINDOWS_BRONZE_AR</v>
          </cell>
          <cell r="E2851">
            <v>4</v>
          </cell>
          <cell r="F2851" t="str">
            <v>Wintel Support VW Argentina</v>
          </cell>
        </row>
        <row r="2852">
          <cell r="B2852" t="str">
            <v>10.133.8.124</v>
          </cell>
          <cell r="C2852">
            <v>80</v>
          </cell>
          <cell r="D2852" t="str">
            <v>PH_WINDOWS_BRONZE_AR</v>
          </cell>
          <cell r="E2852">
            <v>3</v>
          </cell>
          <cell r="F2852" t="str">
            <v>Middleware Support VW Argentina</v>
          </cell>
        </row>
        <row r="2853">
          <cell r="B2853" t="str">
            <v>10.133.8.124</v>
          </cell>
          <cell r="C2853" t="str">
            <v>VWA.DDA.ExchangeService</v>
          </cell>
          <cell r="D2853" t="str">
            <v>PH_WINDOWS_BRONZE_AR</v>
          </cell>
          <cell r="E2853">
            <v>4</v>
          </cell>
          <cell r="F2853" t="str">
            <v>Middleware Support VW Argentina</v>
          </cell>
        </row>
        <row r="2854">
          <cell r="B2854" t="str">
            <v>10.133.8.124</v>
          </cell>
          <cell r="C2854" t="str">
            <v>AMS ComEx_SAP</v>
          </cell>
          <cell r="D2854" t="str">
            <v>PH_WINDOWS_PLATINUM_AR</v>
          </cell>
          <cell r="E2854">
            <v>4</v>
          </cell>
          <cell r="F2854" t="str">
            <v>NON SAP Support VW Argentina</v>
          </cell>
        </row>
        <row r="2855">
          <cell r="B2855" t="str">
            <v>10.133.8.124</v>
          </cell>
          <cell r="C2855" t="str">
            <v>00. OS Ping</v>
          </cell>
          <cell r="D2855" t="str">
            <v>PH_WINDOWS_PLATINUM_AR</v>
          </cell>
          <cell r="E2855">
            <v>1</v>
          </cell>
          <cell r="F2855" t="str">
            <v>Wintel Support VW Argentina</v>
          </cell>
        </row>
        <row r="2856">
          <cell r="B2856" t="str">
            <v>10.133.8.124</v>
          </cell>
          <cell r="C2856" t="str">
            <v>01. OS Uptime</v>
          </cell>
          <cell r="D2856" t="str">
            <v>PH_WINDOWS_BRONZE_AR</v>
          </cell>
          <cell r="E2856">
            <v>2</v>
          </cell>
          <cell r="F2856" t="str">
            <v>Wintel Support VW Argentina</v>
          </cell>
        </row>
        <row r="2857">
          <cell r="B2857" t="str">
            <v>10.133.8.124</v>
          </cell>
          <cell r="C2857" t="str">
            <v>02. OS CPU</v>
          </cell>
          <cell r="D2857" t="str">
            <v>PH_WINDOWS_PLATINUM_AR</v>
          </cell>
          <cell r="E2857">
            <v>1</v>
          </cell>
          <cell r="F2857" t="str">
            <v>Wintel Support VW Argentina</v>
          </cell>
        </row>
        <row r="2858">
          <cell r="B2858" t="str">
            <v>10.133.8.124</v>
          </cell>
          <cell r="C2858" t="str">
            <v>03. OS RAM</v>
          </cell>
          <cell r="D2858" t="str">
            <v>PH_WINDOWS_PLATINUM_AR</v>
          </cell>
          <cell r="E2858">
            <v>1</v>
          </cell>
          <cell r="F2858" t="str">
            <v>Wintel Support VW Argentina</v>
          </cell>
        </row>
        <row r="2859">
          <cell r="B2859" t="str">
            <v>10.133.8.124</v>
          </cell>
          <cell r="C2859" t="str">
            <v>10. OS Disk C:</v>
          </cell>
          <cell r="D2859" t="str">
            <v>PH_WINDOWS_PLATINUM_AR</v>
          </cell>
          <cell r="E2859">
            <v>1</v>
          </cell>
          <cell r="F2859" t="str">
            <v>Wintel Support VW Argentina</v>
          </cell>
        </row>
        <row r="2860">
          <cell r="B2860" t="str">
            <v>10.133.8.124</v>
          </cell>
          <cell r="C2860" t="str">
            <v>11. OS Disk D:</v>
          </cell>
          <cell r="D2860" t="str">
            <v>PH_WINDOWS_PLATINUM_AR</v>
          </cell>
          <cell r="E2860">
            <v>1</v>
          </cell>
          <cell r="F2860" t="str">
            <v>Wintel Support VW Argentina</v>
          </cell>
        </row>
        <row r="2861">
          <cell r="B2861" t="str">
            <v>10.133.8.124</v>
          </cell>
          <cell r="C2861" t="str">
            <v>12. OS Disk E:</v>
          </cell>
          <cell r="D2861" t="str">
            <v>PH_WINDOWS_PLATINUM_AR</v>
          </cell>
          <cell r="E2861">
            <v>1</v>
          </cell>
          <cell r="F2861" t="str">
            <v>Wintel Support VW Argentina</v>
          </cell>
        </row>
        <row r="2862">
          <cell r="B2862" t="str">
            <v>10.133.8.124</v>
          </cell>
          <cell r="C2862" t="str">
            <v>20. OS Antivirus Services</v>
          </cell>
          <cell r="D2862" t="str">
            <v>PH_WINDOWS_PLATINUM_AR</v>
          </cell>
          <cell r="E2862">
            <v>3</v>
          </cell>
          <cell r="F2862" t="str">
            <v>Wintel Support VW Argentina</v>
          </cell>
        </row>
        <row r="2863">
          <cell r="B2863" t="str">
            <v>10.133.8.216</v>
          </cell>
          <cell r="C2863" t="str">
            <v>Port 80</v>
          </cell>
          <cell r="D2863" t="str">
            <v>PH_WINDOWS_BRONZE_AR</v>
          </cell>
          <cell r="E2863">
            <v>3</v>
          </cell>
          <cell r="F2863" t="str">
            <v>Middleware Support VW Argentina</v>
          </cell>
        </row>
        <row r="2864">
          <cell r="B2864" t="str">
            <v>10.133.8.216</v>
          </cell>
          <cell r="C2864" t="str">
            <v>AMS VWA.KSL.ELASInvoincesFromBrazil.Service.exe</v>
          </cell>
          <cell r="D2864" t="str">
            <v>N/A</v>
          </cell>
          <cell r="E2864">
            <v>4</v>
          </cell>
          <cell r="F2864" t="str">
            <v>NON SAP Support VW Argentina</v>
          </cell>
        </row>
        <row r="2865">
          <cell r="B2865" t="str">
            <v>10.133.8.216</v>
          </cell>
          <cell r="C2865" t="str">
            <v>AMS VWA.FTS.FileTransferServer.WindowsService.exe</v>
          </cell>
          <cell r="D2865" t="str">
            <v>N/A</v>
          </cell>
          <cell r="E2865">
            <v>4</v>
          </cell>
          <cell r="F2865" t="str">
            <v>NON SAP Support VW Argentina</v>
          </cell>
        </row>
        <row r="2866">
          <cell r="B2866" t="str">
            <v>10.133.8.216</v>
          </cell>
          <cell r="C2866" t="str">
            <v>AMS ServicesWorkflow.ServiceInvoker</v>
          </cell>
          <cell r="D2866" t="str">
            <v>N/A</v>
          </cell>
          <cell r="E2866">
            <v>4</v>
          </cell>
          <cell r="F2866" t="str">
            <v>NON SAP Support VW Argentina</v>
          </cell>
        </row>
        <row r="2867">
          <cell r="B2867" t="str">
            <v>10.133.8.216</v>
          </cell>
          <cell r="C2867" t="str">
            <v>AMS VWA.CustomFactoryRegime.Services.GenerateExplosionRequestCT.exe</v>
          </cell>
          <cell r="D2867" t="str">
            <v>N/A</v>
          </cell>
          <cell r="E2867">
            <v>4</v>
          </cell>
          <cell r="F2867" t="str">
            <v>NON SAP Support VW Argentina</v>
          </cell>
        </row>
        <row r="2868">
          <cell r="B2868" t="str">
            <v>10.133.8.216</v>
          </cell>
          <cell r="C2868" t="str">
            <v>AMS VWA.CustomFactoryRegime.Services.ReceiveExplosion.exe</v>
          </cell>
          <cell r="D2868" t="str">
            <v>N/A</v>
          </cell>
          <cell r="E2868">
            <v>4</v>
          </cell>
          <cell r="F2868" t="str">
            <v>NON SAP Support VW Argentina</v>
          </cell>
        </row>
        <row r="2869">
          <cell r="B2869" t="str">
            <v>10.133.8.216</v>
          </cell>
          <cell r="C2869" t="str">
            <v>AMS VWA.CustomFactoryRegime.Services.FileTransfer.exe</v>
          </cell>
          <cell r="D2869" t="str">
            <v>N/A</v>
          </cell>
          <cell r="E2869">
            <v>4</v>
          </cell>
          <cell r="F2869" t="str">
            <v>NON SAP Support VW Argentina</v>
          </cell>
        </row>
        <row r="2870">
          <cell r="B2870" t="str">
            <v>10.133.8.216</v>
          </cell>
          <cell r="C2870" t="str">
            <v>AMS VWA.CustomFactoryRegime.Services.KSL2Generator.exe</v>
          </cell>
          <cell r="D2870" t="str">
            <v>N/A</v>
          </cell>
          <cell r="E2870">
            <v>4</v>
          </cell>
          <cell r="F2870" t="str">
            <v>NON SAP Support VW Argentina</v>
          </cell>
        </row>
        <row r="2871">
          <cell r="B2871" t="str">
            <v>10.133.8.216</v>
          </cell>
          <cell r="C2871" t="str">
            <v>AMS VWA.CustomFactoryRegime.Services.ProcessExpoDispatch.exe</v>
          </cell>
          <cell r="D2871" t="str">
            <v>N/A</v>
          </cell>
          <cell r="E2871">
            <v>4</v>
          </cell>
          <cell r="F2871" t="str">
            <v>NON SAP Support VW Argentina</v>
          </cell>
        </row>
        <row r="2872">
          <cell r="B2872" t="str">
            <v>10.133.8.216</v>
          </cell>
          <cell r="C2872" t="str">
            <v>AMS VWA.CustomFactoryRegime.Services.ProcessDispatch.exe</v>
          </cell>
          <cell r="D2872" t="str">
            <v>N/A</v>
          </cell>
          <cell r="E2872">
            <v>4</v>
          </cell>
          <cell r="F2872" t="str">
            <v>NON SAP Support VW Argentina</v>
          </cell>
        </row>
        <row r="2873">
          <cell r="B2873" t="str">
            <v>10.133.8.216</v>
          </cell>
          <cell r="C2873" t="str">
            <v>SO AV</v>
          </cell>
          <cell r="D2873" t="str">
            <v>PH_WINDOWS_PLATINUM_AR</v>
          </cell>
          <cell r="E2873">
            <v>2</v>
          </cell>
          <cell r="F2873" t="str">
            <v>Wintel Support VW Argentina</v>
          </cell>
        </row>
        <row r="2874">
          <cell r="B2874" t="str">
            <v>10.133.8.216</v>
          </cell>
          <cell r="C2874" t="str">
            <v>SO CPU</v>
          </cell>
          <cell r="D2874" t="str">
            <v>PH_WINDOWS_PLATINUM_AR</v>
          </cell>
          <cell r="E2874">
            <v>2</v>
          </cell>
          <cell r="F2874" t="str">
            <v>Wintel Support VW Argentina</v>
          </cell>
        </row>
        <row r="2875">
          <cell r="B2875" t="str">
            <v>10.133.8.216</v>
          </cell>
          <cell r="C2875" t="str">
            <v>SO Disk C</v>
          </cell>
          <cell r="D2875" t="str">
            <v>PH_WINDOWS_PLATINUM_AR</v>
          </cell>
          <cell r="E2875">
            <v>2</v>
          </cell>
          <cell r="F2875" t="str">
            <v>Wintel Support VW Argentina</v>
          </cell>
        </row>
        <row r="2876">
          <cell r="B2876" t="str">
            <v>10.133.8.216</v>
          </cell>
          <cell r="C2876" t="str">
            <v>SO Disk D Middle_Home</v>
          </cell>
          <cell r="D2876" t="str">
            <v>PH_WINDOWS_PLATINUM_AR</v>
          </cell>
          <cell r="E2876">
            <v>2</v>
          </cell>
          <cell r="F2876" t="str">
            <v>Wintel Support VW Argentina</v>
          </cell>
        </row>
        <row r="2877">
          <cell r="B2877" t="str">
            <v>10.133.8.216</v>
          </cell>
          <cell r="C2877" t="str">
            <v>SO Ping</v>
          </cell>
          <cell r="D2877" t="str">
            <v>PH_WINDOWS_PLATINUM_AR</v>
          </cell>
          <cell r="E2877">
            <v>2</v>
          </cell>
          <cell r="F2877" t="str">
            <v>Wintel Support VW Argentina</v>
          </cell>
        </row>
        <row r="2878">
          <cell r="B2878" t="str">
            <v>10.133.8.216</v>
          </cell>
          <cell r="C2878" t="str">
            <v>SO Ram</v>
          </cell>
          <cell r="D2878" t="str">
            <v>PH_WINDOWS_PLATINUM_AR</v>
          </cell>
          <cell r="E2878">
            <v>2</v>
          </cell>
          <cell r="F2878" t="str">
            <v>Wintel Support VW Argentina</v>
          </cell>
        </row>
        <row r="2879">
          <cell r="B2879" t="str">
            <v>10.133.8.216</v>
          </cell>
          <cell r="C2879" t="str">
            <v>SO Uptime</v>
          </cell>
          <cell r="D2879" t="str">
            <v>PH_WINDOWS_PLATINUM_AR</v>
          </cell>
          <cell r="E2879">
            <v>2</v>
          </cell>
          <cell r="F2879" t="str">
            <v>Wintel Support VW Argentina</v>
          </cell>
        </row>
        <row r="2880">
          <cell r="B2880" t="str">
            <v>10.133.8.216</v>
          </cell>
          <cell r="C2880" t="str">
            <v>SO Disk E Middle_App</v>
          </cell>
          <cell r="D2880" t="str">
            <v>PH_WINDOWS_PLATINUM_AR</v>
          </cell>
          <cell r="E2880">
            <v>2</v>
          </cell>
          <cell r="F2880" t="str">
            <v>Wintel Support VW Argentina</v>
          </cell>
        </row>
        <row r="2881">
          <cell r="B2881" t="str">
            <v>10.133.9.69</v>
          </cell>
          <cell r="C2881" t="str">
            <v>SO CPU</v>
          </cell>
          <cell r="D2881" t="str">
            <v>PH_WINDOWS_PLATINUM_AR</v>
          </cell>
          <cell r="E2881">
            <v>2</v>
          </cell>
          <cell r="F2881" t="str">
            <v>Wintel Support VW Argentina</v>
          </cell>
        </row>
        <row r="2882">
          <cell r="B2882" t="str">
            <v>10.133.9.69</v>
          </cell>
          <cell r="C2882" t="str">
            <v>SO Ping</v>
          </cell>
          <cell r="D2882" t="str">
            <v>PH_WINDOWS_PLATINUM_AR</v>
          </cell>
          <cell r="E2882">
            <v>2</v>
          </cell>
          <cell r="F2882" t="str">
            <v>Wintel Support VW Argentina</v>
          </cell>
        </row>
        <row r="2883">
          <cell r="B2883" t="str">
            <v>10.133.9.69</v>
          </cell>
          <cell r="C2883" t="str">
            <v>SO Ram</v>
          </cell>
          <cell r="D2883" t="str">
            <v>PH_WINDOWS_PLATINUM_AR</v>
          </cell>
          <cell r="E2883">
            <v>2</v>
          </cell>
          <cell r="F2883" t="str">
            <v>Wintel Support VW Argentina</v>
          </cell>
        </row>
        <row r="2884">
          <cell r="B2884" t="str">
            <v>10.133.9.69</v>
          </cell>
          <cell r="C2884" t="str">
            <v>SO Uptime</v>
          </cell>
          <cell r="D2884" t="str">
            <v>PH_WINDOWS_PLATINUM_AR</v>
          </cell>
          <cell r="E2884">
            <v>2</v>
          </cell>
          <cell r="F2884" t="str">
            <v>Wintel Support VW Argentina</v>
          </cell>
        </row>
        <row r="2885">
          <cell r="B2885" t="str">
            <v>10.133.9.69</v>
          </cell>
          <cell r="C2885" t="str">
            <v>SO Disk C</v>
          </cell>
          <cell r="D2885" t="str">
            <v>PH_WINDOWS_PLATINUM_AR</v>
          </cell>
          <cell r="E2885">
            <v>2</v>
          </cell>
          <cell r="F2885" t="str">
            <v>Wintel Support VW Argentina</v>
          </cell>
        </row>
        <row r="2886">
          <cell r="B2886" t="str">
            <v>10.133.9.69</v>
          </cell>
          <cell r="C2886" t="str">
            <v>SO Disk D</v>
          </cell>
          <cell r="D2886" t="str">
            <v>PH_WINDOWS_PLATINUM_AR</v>
          </cell>
          <cell r="E2886">
            <v>2</v>
          </cell>
          <cell r="F2886" t="str">
            <v>Wintel Support VW Argentina</v>
          </cell>
        </row>
        <row r="2887">
          <cell r="B2887" t="str">
            <v>10.133.9.69</v>
          </cell>
          <cell r="C2887" t="str">
            <v>SO Disk E</v>
          </cell>
          <cell r="D2887" t="str">
            <v>PH_WINDOWS_PLATINUM_AR</v>
          </cell>
          <cell r="E2887">
            <v>2</v>
          </cell>
          <cell r="F2887" t="str">
            <v>Wintel Support VW Argentina</v>
          </cell>
        </row>
        <row r="2888">
          <cell r="B2888" t="str">
            <v>192.168.3.75</v>
          </cell>
          <cell r="C2888" t="str">
            <v>SO CPU</v>
          </cell>
          <cell r="D2888" t="str">
            <v>PH_WINDOWS_PLATINUM_AR</v>
          </cell>
          <cell r="E2888">
            <v>2</v>
          </cell>
          <cell r="F2888" t="str">
            <v>Wintel Support VW Argentina</v>
          </cell>
        </row>
        <row r="2889">
          <cell r="B2889" t="str">
            <v>192.168.3.75</v>
          </cell>
          <cell r="C2889" t="str">
            <v>SO Ping</v>
          </cell>
          <cell r="D2889" t="str">
            <v>PH_WINDOWS_PLATINUM_AR</v>
          </cell>
          <cell r="E2889">
            <v>2</v>
          </cell>
          <cell r="F2889" t="str">
            <v>Wintel Support VW Argentina</v>
          </cell>
        </row>
        <row r="2890">
          <cell r="B2890" t="str">
            <v>192.168.3.75</v>
          </cell>
          <cell r="C2890" t="str">
            <v>SO Ram</v>
          </cell>
          <cell r="D2890" t="str">
            <v>PH_WINDOWS_PLATINUM_AR</v>
          </cell>
          <cell r="E2890">
            <v>2</v>
          </cell>
          <cell r="F2890" t="str">
            <v>Wintel Support VW Argentina</v>
          </cell>
        </row>
        <row r="2891">
          <cell r="B2891" t="str">
            <v>192.168.3.75</v>
          </cell>
          <cell r="C2891" t="str">
            <v>SO Uptime</v>
          </cell>
          <cell r="D2891" t="str">
            <v>PH_WINDOWS_PLATINUM_AR</v>
          </cell>
          <cell r="E2891">
            <v>2</v>
          </cell>
          <cell r="F2891" t="str">
            <v>Wintel Support VW Argentina</v>
          </cell>
        </row>
        <row r="2892">
          <cell r="B2892" t="str">
            <v>192.168.3.75</v>
          </cell>
          <cell r="C2892" t="str">
            <v>SO Disk C</v>
          </cell>
          <cell r="D2892" t="str">
            <v>PH_WINDOWS_PLATINUM_AR</v>
          </cell>
          <cell r="E2892">
            <v>2</v>
          </cell>
          <cell r="F2892" t="str">
            <v>Wintel Support VW Argentina</v>
          </cell>
        </row>
        <row r="2893">
          <cell r="B2893" t="str">
            <v>192.168.3.75</v>
          </cell>
          <cell r="C2893" t="str">
            <v>SO Disk D</v>
          </cell>
          <cell r="D2893" t="str">
            <v>PH_WINDOWS_PLATINUM_AR</v>
          </cell>
          <cell r="E2893">
            <v>2</v>
          </cell>
          <cell r="F2893" t="str">
            <v>Wintel Support VW Argentina</v>
          </cell>
        </row>
        <row r="2894">
          <cell r="B2894" t="str">
            <v>192.168.3.75</v>
          </cell>
          <cell r="C2894" t="str">
            <v>SO Disk E</v>
          </cell>
          <cell r="D2894" t="str">
            <v>PH_WINDOWS_PLATINUM_AR</v>
          </cell>
          <cell r="E2894">
            <v>2</v>
          </cell>
          <cell r="F2894" t="str">
            <v>Wintel Support VW Argentina</v>
          </cell>
        </row>
        <row r="2895">
          <cell r="B2895" t="str">
            <v>10.133.8.14</v>
          </cell>
          <cell r="C2895" t="str">
            <v>Check_port 80</v>
          </cell>
          <cell r="D2895" t="str">
            <v>PH_WINDOWS_BRONZE_AR</v>
          </cell>
          <cell r="E2895">
            <v>3</v>
          </cell>
          <cell r="F2895" t="str">
            <v>Middleware Support VW Argentina</v>
          </cell>
        </row>
        <row r="2896">
          <cell r="B2896" t="str">
            <v>10.133.8.14</v>
          </cell>
          <cell r="C2896" t="str">
            <v>00. OS Ping</v>
          </cell>
          <cell r="D2896" t="str">
            <v>PH_WINDOWS_PLATINUM_AR</v>
          </cell>
          <cell r="E2896">
            <v>1</v>
          </cell>
          <cell r="F2896" t="str">
            <v>Wintel Support VW Argentina</v>
          </cell>
        </row>
        <row r="2897">
          <cell r="B2897" t="str">
            <v>10.133.8.14</v>
          </cell>
          <cell r="C2897" t="str">
            <v>01. OS Uptime</v>
          </cell>
          <cell r="D2897" t="str">
            <v>PH_WINDOWS_BRONZE_AR</v>
          </cell>
          <cell r="E2897">
            <v>2</v>
          </cell>
          <cell r="F2897" t="str">
            <v>Wintel Support VW Argentina</v>
          </cell>
        </row>
        <row r="2898">
          <cell r="B2898" t="str">
            <v>10.133.8.14</v>
          </cell>
          <cell r="C2898" t="str">
            <v>02. OS CPU</v>
          </cell>
          <cell r="D2898" t="str">
            <v>PH_WINDOWS_PLATINUM_AR</v>
          </cell>
          <cell r="E2898">
            <v>1</v>
          </cell>
          <cell r="F2898" t="str">
            <v>Wintel Support VW Argentina</v>
          </cell>
        </row>
        <row r="2899">
          <cell r="B2899" t="str">
            <v>10.133.8.14</v>
          </cell>
          <cell r="C2899" t="str">
            <v>03. OS RAM</v>
          </cell>
          <cell r="D2899" t="str">
            <v>PH_WINDOWS_PLATINUM_AR</v>
          </cell>
          <cell r="E2899">
            <v>1</v>
          </cell>
          <cell r="F2899" t="str">
            <v>Wintel Support VW Argentina</v>
          </cell>
        </row>
        <row r="2900">
          <cell r="B2900" t="str">
            <v>10.133.8.14</v>
          </cell>
          <cell r="C2900" t="str">
            <v>10. OS Disk C:</v>
          </cell>
          <cell r="D2900" t="str">
            <v>PH_WINDOWS_PLATINUM_AR</v>
          </cell>
          <cell r="E2900">
            <v>1</v>
          </cell>
          <cell r="F2900" t="str">
            <v>Wintel Support VW Argentina</v>
          </cell>
        </row>
        <row r="2901">
          <cell r="B2901" t="str">
            <v>10.133.8.14</v>
          </cell>
          <cell r="C2901" t="str">
            <v>11. OS Disk D:</v>
          </cell>
          <cell r="D2901" t="str">
            <v>PH_WINDOWS_PLATINUM_AR</v>
          </cell>
          <cell r="E2901">
            <v>1</v>
          </cell>
          <cell r="F2901" t="str">
            <v>Wintel Support VW Argentina</v>
          </cell>
        </row>
        <row r="2902">
          <cell r="B2902" t="str">
            <v>10.133.8.14</v>
          </cell>
          <cell r="C2902" t="str">
            <v>12. OS Disk E:</v>
          </cell>
          <cell r="D2902" t="str">
            <v>PH_WINDOWS_PLATINUM_AR</v>
          </cell>
          <cell r="E2902">
            <v>1</v>
          </cell>
          <cell r="F2902" t="str">
            <v>Wintel Support VW Argentina</v>
          </cell>
        </row>
        <row r="2903">
          <cell r="B2903" t="str">
            <v>10.133.8.14</v>
          </cell>
          <cell r="C2903" t="str">
            <v>20. OS Antivirus Services</v>
          </cell>
          <cell r="D2903" t="str">
            <v>PH_WINDOWS_PLATINUM_AR</v>
          </cell>
          <cell r="E2903">
            <v>3</v>
          </cell>
          <cell r="F2903" t="str">
            <v>Wintel Support VW Argentina</v>
          </cell>
        </row>
        <row r="2904">
          <cell r="B2904" t="str">
            <v>10.133.8.217</v>
          </cell>
          <cell r="C2904" t="str">
            <v>SO AV</v>
          </cell>
          <cell r="D2904" t="str">
            <v>PH_WINDOWS_BRONZE_AR</v>
          </cell>
          <cell r="E2904">
            <v>3</v>
          </cell>
          <cell r="F2904" t="str">
            <v>Wintel Support VW Argentina</v>
          </cell>
        </row>
        <row r="2905">
          <cell r="B2905" t="str">
            <v>10.133.8.217</v>
          </cell>
          <cell r="C2905" t="str">
            <v>SO CPU</v>
          </cell>
          <cell r="D2905" t="str">
            <v>PH_WINDOWS_BRONZE_AR</v>
          </cell>
          <cell r="E2905">
            <v>3</v>
          </cell>
          <cell r="F2905" t="str">
            <v>Wintel Support VW Argentina</v>
          </cell>
        </row>
        <row r="2906">
          <cell r="B2906" t="str">
            <v>10.133.8.217</v>
          </cell>
          <cell r="C2906" t="str">
            <v>SO Disk C</v>
          </cell>
          <cell r="D2906" t="str">
            <v>PH_WINDOWS_BRONZE_AR</v>
          </cell>
          <cell r="E2906">
            <v>3</v>
          </cell>
          <cell r="F2906" t="str">
            <v>Wintel Support VW Argentina</v>
          </cell>
        </row>
        <row r="2907">
          <cell r="B2907" t="str">
            <v>10.133.8.217</v>
          </cell>
          <cell r="C2907" t="str">
            <v>SO Disk D Middle_Home</v>
          </cell>
          <cell r="D2907" t="str">
            <v>PH_WINDOWS_BRONZE_AR</v>
          </cell>
          <cell r="E2907">
            <v>3</v>
          </cell>
          <cell r="F2907" t="str">
            <v>Wintel Support VW Argentina</v>
          </cell>
        </row>
        <row r="2908">
          <cell r="B2908" t="str">
            <v>10.133.8.217</v>
          </cell>
          <cell r="C2908" t="str">
            <v>SO Ping</v>
          </cell>
          <cell r="D2908" t="str">
            <v>PH_WINDOWS_BRONZE_AR</v>
          </cell>
          <cell r="E2908">
            <v>3</v>
          </cell>
          <cell r="F2908" t="str">
            <v>Wintel Support VW Argentina</v>
          </cell>
        </row>
        <row r="2909">
          <cell r="B2909" t="str">
            <v>10.133.8.217</v>
          </cell>
          <cell r="C2909" t="str">
            <v>SO Ram</v>
          </cell>
          <cell r="D2909" t="str">
            <v>PH_WINDOWS_BRONZE_AR</v>
          </cell>
          <cell r="E2909">
            <v>3</v>
          </cell>
          <cell r="F2909" t="str">
            <v>Wintel Support VW Argentina</v>
          </cell>
        </row>
        <row r="2910">
          <cell r="B2910" t="str">
            <v>10.133.8.217</v>
          </cell>
          <cell r="C2910" t="str">
            <v>SO Uptime</v>
          </cell>
          <cell r="D2910" t="str">
            <v>PH_WINDOWS_BRONZE_AR</v>
          </cell>
          <cell r="E2910">
            <v>3</v>
          </cell>
          <cell r="F2910" t="str">
            <v>Wintel Support VW Argentina</v>
          </cell>
        </row>
        <row r="2911">
          <cell r="B2911" t="str">
            <v>10.133.8.217</v>
          </cell>
          <cell r="C2911" t="str">
            <v>SO Disk E Middle_App</v>
          </cell>
          <cell r="D2911" t="str">
            <v>PH_WINDOWS_BRONZE_AR</v>
          </cell>
          <cell r="E2911">
            <v>3</v>
          </cell>
          <cell r="F2911" t="str">
            <v>Wintel Support VW Argentina</v>
          </cell>
        </row>
        <row r="2912">
          <cell r="B2912" t="str">
            <v>10.133.9.70</v>
          </cell>
          <cell r="C2912" t="str">
            <v>SO CPU</v>
          </cell>
          <cell r="D2912" t="str">
            <v>PH_WINDOWS_BRONZE_AR</v>
          </cell>
          <cell r="E2912">
            <v>3</v>
          </cell>
          <cell r="F2912" t="str">
            <v>Wintel Support VW Argentina</v>
          </cell>
        </row>
        <row r="2913">
          <cell r="B2913" t="str">
            <v>10.133.9.70</v>
          </cell>
          <cell r="C2913" t="str">
            <v>SO Ping</v>
          </cell>
          <cell r="D2913" t="str">
            <v>PH_WINDOWS_BRONZE_AR</v>
          </cell>
          <cell r="E2913">
            <v>3</v>
          </cell>
          <cell r="F2913" t="str">
            <v>Wintel Support VW Argentina</v>
          </cell>
        </row>
        <row r="2914">
          <cell r="B2914" t="str">
            <v>10.133.9.70</v>
          </cell>
          <cell r="C2914" t="str">
            <v>SO Ram</v>
          </cell>
          <cell r="D2914" t="str">
            <v>PH_WINDOWS_BRONZE_AR</v>
          </cell>
          <cell r="E2914">
            <v>3</v>
          </cell>
          <cell r="F2914" t="str">
            <v>Wintel Support VW Argentina</v>
          </cell>
        </row>
        <row r="2915">
          <cell r="B2915" t="str">
            <v>10.133.9.70</v>
          </cell>
          <cell r="C2915" t="str">
            <v>SO Uptime</v>
          </cell>
          <cell r="D2915" t="str">
            <v>PH_WINDOWS_BRONZE_AR</v>
          </cell>
          <cell r="E2915">
            <v>3</v>
          </cell>
          <cell r="F2915" t="str">
            <v>Wintel Support VW Argentina</v>
          </cell>
        </row>
        <row r="2916">
          <cell r="B2916" t="str">
            <v>10.133.9.70</v>
          </cell>
          <cell r="C2916" t="str">
            <v>MIDDLEWARE Tomcat Engine [http://10.133.9.70:8082]</v>
          </cell>
          <cell r="D2916" t="str">
            <v>PH_WINDOWS_BRONZE_AR</v>
          </cell>
          <cell r="E2916">
            <v>3</v>
          </cell>
          <cell r="F2916" t="str">
            <v>OPS Middleware Support Argentina</v>
          </cell>
        </row>
        <row r="2917">
          <cell r="B2917" t="str">
            <v>10.133.9.70</v>
          </cell>
          <cell r="C2917" t="str">
            <v>MIDDLEWARE Port [:80]</v>
          </cell>
          <cell r="D2917" t="str">
            <v>PH_WINDOWS_BRONZE_AR</v>
          </cell>
          <cell r="E2917">
            <v>3</v>
          </cell>
          <cell r="F2917" t="str">
            <v>OPS Middleware Support Argentina</v>
          </cell>
        </row>
        <row r="2918">
          <cell r="B2918" t="str">
            <v>10.133.9.70</v>
          </cell>
          <cell r="C2918" t="str">
            <v>SO Disk C</v>
          </cell>
          <cell r="D2918" t="str">
            <v>PH_WINDOWS_BRONZE_AR</v>
          </cell>
          <cell r="E2918">
            <v>3</v>
          </cell>
          <cell r="F2918" t="str">
            <v>Wintel Support VW Argentina</v>
          </cell>
        </row>
        <row r="2919">
          <cell r="B2919" t="str">
            <v>10.133.9.70</v>
          </cell>
          <cell r="C2919" t="str">
            <v>SO Disk D</v>
          </cell>
          <cell r="D2919" t="str">
            <v>PH_WINDOWS_BRONZE_AR</v>
          </cell>
          <cell r="E2919">
            <v>3</v>
          </cell>
          <cell r="F2919" t="str">
            <v>Wintel Support VW Argentina</v>
          </cell>
        </row>
        <row r="2920">
          <cell r="B2920" t="str">
            <v>10.133.9.70</v>
          </cell>
          <cell r="C2920" t="str">
            <v>SO Disk E</v>
          </cell>
          <cell r="D2920" t="str">
            <v>PH_WINDOWS_BRONZE_AR</v>
          </cell>
          <cell r="E2920">
            <v>3</v>
          </cell>
          <cell r="F2920" t="str">
            <v>Wintel Support VW Argentina</v>
          </cell>
        </row>
        <row r="2921">
          <cell r="B2921" t="str">
            <v>192.168.3.76</v>
          </cell>
          <cell r="C2921" t="str">
            <v>SO CPU</v>
          </cell>
          <cell r="D2921" t="str">
            <v>PH_WINDOWS_BRONZE_AR</v>
          </cell>
          <cell r="E2921">
            <v>3</v>
          </cell>
          <cell r="F2921" t="str">
            <v>Wintel Support VW Argentina</v>
          </cell>
        </row>
        <row r="2922">
          <cell r="B2922" t="str">
            <v>192.168.3.76</v>
          </cell>
          <cell r="C2922" t="str">
            <v>SO Ping</v>
          </cell>
          <cell r="D2922" t="str">
            <v>PH_WINDOWS_BRONZE_AR</v>
          </cell>
          <cell r="E2922">
            <v>3</v>
          </cell>
          <cell r="F2922" t="str">
            <v>Wintel Support VW Argentina</v>
          </cell>
        </row>
        <row r="2923">
          <cell r="B2923" t="str">
            <v>192.168.3.76</v>
          </cell>
          <cell r="C2923" t="str">
            <v>SO Ram</v>
          </cell>
          <cell r="D2923" t="str">
            <v>PH_WINDOWS_BRONZE_AR</v>
          </cell>
          <cell r="E2923">
            <v>3</v>
          </cell>
          <cell r="F2923" t="str">
            <v>Wintel Support VW Argentina</v>
          </cell>
        </row>
        <row r="2924">
          <cell r="B2924" t="str">
            <v>192.168.3.76</v>
          </cell>
          <cell r="C2924" t="str">
            <v>SO Uptime</v>
          </cell>
          <cell r="D2924" t="str">
            <v>PH_WINDOWS_BRONZE_AR</v>
          </cell>
          <cell r="E2924">
            <v>3</v>
          </cell>
          <cell r="F2924" t="str">
            <v>Wintel Support VW Argentina</v>
          </cell>
        </row>
        <row r="2925">
          <cell r="B2925" t="str">
            <v>192.168.3.76</v>
          </cell>
          <cell r="C2925" t="str">
            <v>SO Disk C</v>
          </cell>
          <cell r="D2925" t="str">
            <v>PH_WINDOWS_BRONZE_AR</v>
          </cell>
          <cell r="E2925">
            <v>3</v>
          </cell>
          <cell r="F2925" t="str">
            <v>Wintel Support VW Argentina</v>
          </cell>
        </row>
        <row r="2926">
          <cell r="B2926" t="str">
            <v>192.168.3.76</v>
          </cell>
          <cell r="C2926" t="str">
            <v>SO Disk D</v>
          </cell>
          <cell r="D2926" t="str">
            <v>PH_WINDOWS_BRONZE_AR</v>
          </cell>
          <cell r="E2926">
            <v>3</v>
          </cell>
          <cell r="F2926" t="str">
            <v>Wintel Support VW Argentina</v>
          </cell>
        </row>
        <row r="2927">
          <cell r="B2927" t="str">
            <v>192.168.3.76</v>
          </cell>
          <cell r="C2927" t="str">
            <v>SO Disk E</v>
          </cell>
          <cell r="D2927" t="str">
            <v>PH_WINDOWS_BRONZE_AR</v>
          </cell>
          <cell r="E2927">
            <v>3</v>
          </cell>
          <cell r="F2927" t="str">
            <v>Wintel Support VW Argentina</v>
          </cell>
        </row>
        <row r="2928">
          <cell r="B2928" t="str">
            <v>172.16.12.51</v>
          </cell>
          <cell r="C2928" t="str">
            <v>iTAC AppServer</v>
          </cell>
          <cell r="D2928" t="str">
            <v>N/A</v>
          </cell>
          <cell r="E2928">
            <v>1</v>
          </cell>
          <cell r="F2928" t="str">
            <v>FIS Service Desk VW Argentina</v>
          </cell>
        </row>
        <row r="2929">
          <cell r="B2929" t="str">
            <v>172.16.12.51</v>
          </cell>
          <cell r="C2929" t="str">
            <v>SO AV</v>
          </cell>
          <cell r="D2929" t="str">
            <v>PH_WINDOWS_PLATINUM_AR</v>
          </cell>
          <cell r="E2929">
            <v>1</v>
          </cell>
          <cell r="F2929" t="str">
            <v>Wintel Support VW Argentina</v>
          </cell>
        </row>
        <row r="2930">
          <cell r="B2930" t="str">
            <v>172.16.12.51</v>
          </cell>
          <cell r="C2930" t="str">
            <v>SO CPU</v>
          </cell>
          <cell r="D2930" t="str">
            <v>PH_WINDOWS_PLATINUM_AR</v>
          </cell>
          <cell r="E2930">
            <v>1</v>
          </cell>
          <cell r="F2930" t="str">
            <v>Wintel Support VW Argentina</v>
          </cell>
        </row>
        <row r="2931">
          <cell r="B2931" t="str">
            <v>172.16.12.51</v>
          </cell>
          <cell r="C2931" t="str">
            <v>SO Disk C</v>
          </cell>
          <cell r="D2931" t="str">
            <v>PH_WINDOWS_PLATINUM_AR</v>
          </cell>
          <cell r="E2931">
            <v>1</v>
          </cell>
          <cell r="F2931" t="str">
            <v>Wintel Support VW Argentina</v>
          </cell>
        </row>
        <row r="2932">
          <cell r="B2932" t="str">
            <v>172.16.12.51</v>
          </cell>
          <cell r="C2932" t="str">
            <v>SO Disk D DXQControl</v>
          </cell>
          <cell r="D2932" t="str">
            <v>PH_WINDOWS_PLATINUM_AR</v>
          </cell>
          <cell r="E2932">
            <v>1</v>
          </cell>
          <cell r="F2932" t="str">
            <v>Wintel Support VW Argentina</v>
          </cell>
        </row>
        <row r="2933">
          <cell r="B2933" t="str">
            <v>172.16.12.51</v>
          </cell>
          <cell r="C2933" t="str">
            <v>SO Ping</v>
          </cell>
          <cell r="D2933" t="str">
            <v>PH_WINDOWS_PLATINUM_AR</v>
          </cell>
          <cell r="E2933">
            <v>1</v>
          </cell>
          <cell r="F2933" t="str">
            <v>Wintel Support VW Argentina</v>
          </cell>
        </row>
        <row r="2934">
          <cell r="B2934" t="str">
            <v>172.16.12.51</v>
          </cell>
          <cell r="C2934" t="str">
            <v>SO Ram</v>
          </cell>
          <cell r="D2934" t="str">
            <v>PH_WINDOWS_PLATINUM_AR</v>
          </cell>
          <cell r="E2934">
            <v>1</v>
          </cell>
          <cell r="F2934" t="str">
            <v>Wintel Support VW Argentina</v>
          </cell>
        </row>
        <row r="2935">
          <cell r="B2935" t="str">
            <v>172.16.12.51</v>
          </cell>
          <cell r="C2935" t="str">
            <v>SO Uptime</v>
          </cell>
          <cell r="D2935" t="str">
            <v>PH_WINDOWS_PLATINUM_AR</v>
          </cell>
          <cell r="E2935">
            <v>1</v>
          </cell>
          <cell r="F2935" t="str">
            <v>Wintel Support VW Argentina</v>
          </cell>
        </row>
        <row r="2936">
          <cell r="B2936" t="str">
            <v>172.16.12.52</v>
          </cell>
          <cell r="C2936" t="str">
            <v>SO AV</v>
          </cell>
          <cell r="D2936" t="str">
            <v>PH_WINDOWS_PLATINUM_AR</v>
          </cell>
          <cell r="E2936">
            <v>1</v>
          </cell>
          <cell r="F2936" t="str">
            <v>Wintel Support VW Argentina</v>
          </cell>
        </row>
        <row r="2937">
          <cell r="B2937" t="str">
            <v>172.16.12.52</v>
          </cell>
          <cell r="C2937" t="str">
            <v>SO CPU</v>
          </cell>
          <cell r="D2937" t="str">
            <v>PH_WINDOWS_PLATINUM_AR</v>
          </cell>
          <cell r="E2937">
            <v>1</v>
          </cell>
          <cell r="F2937" t="str">
            <v>Wintel Support VW Argentina</v>
          </cell>
        </row>
        <row r="2938">
          <cell r="B2938" t="str">
            <v>172.16.12.52</v>
          </cell>
          <cell r="C2938" t="str">
            <v>SO Disk C</v>
          </cell>
          <cell r="D2938" t="str">
            <v>PH_WINDOWS_PLATINUM_AR</v>
          </cell>
          <cell r="E2938">
            <v>1</v>
          </cell>
          <cell r="F2938" t="str">
            <v>Wintel Support VW Argentina</v>
          </cell>
        </row>
        <row r="2939">
          <cell r="B2939" t="str">
            <v>172.16.12.52</v>
          </cell>
          <cell r="C2939" t="str">
            <v>SO Disk D DXQControl</v>
          </cell>
          <cell r="D2939" t="str">
            <v>PH_WINDOWS_PLATINUM_AR</v>
          </cell>
          <cell r="E2939">
            <v>1</v>
          </cell>
          <cell r="F2939" t="str">
            <v>Wintel Support VW Argentina</v>
          </cell>
        </row>
        <row r="2940">
          <cell r="B2940" t="str">
            <v>172.16.12.52</v>
          </cell>
          <cell r="C2940" t="str">
            <v>SO Ping</v>
          </cell>
          <cell r="D2940" t="str">
            <v>PH_WINDOWS_PLATINUM_AR</v>
          </cell>
          <cell r="E2940">
            <v>1</v>
          </cell>
          <cell r="F2940" t="str">
            <v>Wintel Support VW Argentina</v>
          </cell>
        </row>
        <row r="2941">
          <cell r="B2941" t="str">
            <v>172.16.12.52</v>
          </cell>
          <cell r="C2941" t="str">
            <v>SO Ram</v>
          </cell>
          <cell r="D2941" t="str">
            <v>PH_WINDOWS_PLATINUM_AR</v>
          </cell>
          <cell r="E2941">
            <v>1</v>
          </cell>
          <cell r="F2941" t="str">
            <v>Wintel Support VW Argentina</v>
          </cell>
        </row>
        <row r="2942">
          <cell r="B2942" t="str">
            <v>172.16.12.52</v>
          </cell>
          <cell r="C2942" t="str">
            <v>SO Uptime</v>
          </cell>
          <cell r="D2942" t="str">
            <v>PH_WINDOWS_PLATINUM_AR</v>
          </cell>
          <cell r="E2942">
            <v>1</v>
          </cell>
          <cell r="F2942" t="str">
            <v>Wintel Support VW Argentina</v>
          </cell>
        </row>
        <row r="2943">
          <cell r="B2943" t="str">
            <v>172.16.12.87</v>
          </cell>
          <cell r="C2943" t="str">
            <v>SO Antivirus Services</v>
          </cell>
          <cell r="D2943" t="str">
            <v>PH_WINDOWS_PLATINUM_AR</v>
          </cell>
          <cell r="E2943">
            <v>1</v>
          </cell>
          <cell r="F2943" t="str">
            <v>Wintel Support VW Argentina</v>
          </cell>
        </row>
        <row r="2944">
          <cell r="B2944" t="str">
            <v>172.16.12.87</v>
          </cell>
          <cell r="C2944" t="str">
            <v>SO CPU</v>
          </cell>
          <cell r="D2944" t="str">
            <v>PH_WINDOWS_PLATINUM_AR</v>
          </cell>
          <cell r="E2944">
            <v>1</v>
          </cell>
          <cell r="F2944" t="str">
            <v>Wintel Support VW Argentina</v>
          </cell>
        </row>
        <row r="2945">
          <cell r="B2945" t="str">
            <v>172.16.12.87</v>
          </cell>
          <cell r="C2945" t="str">
            <v>SO Ping</v>
          </cell>
          <cell r="D2945" t="str">
            <v>PH_WINDOWS_PLATINUM_AR</v>
          </cell>
          <cell r="E2945">
            <v>1</v>
          </cell>
          <cell r="F2945" t="str">
            <v>Wintel Support VW Argentina</v>
          </cell>
        </row>
        <row r="2946">
          <cell r="B2946" t="str">
            <v>172.16.12.87</v>
          </cell>
          <cell r="C2946" t="str">
            <v>SO Ram</v>
          </cell>
          <cell r="D2946" t="str">
            <v>PH_WINDOWS_PLATINUM_AR</v>
          </cell>
          <cell r="E2946">
            <v>1</v>
          </cell>
          <cell r="F2946" t="str">
            <v>Wintel Support VW Argentina</v>
          </cell>
        </row>
        <row r="2947">
          <cell r="B2947" t="str">
            <v>172.16.12.87</v>
          </cell>
          <cell r="C2947" t="str">
            <v>SO Uptime</v>
          </cell>
          <cell r="D2947" t="str">
            <v>PH_WINDOWS_PLATINUM_AR</v>
          </cell>
          <cell r="E2947">
            <v>1</v>
          </cell>
          <cell r="F2947" t="str">
            <v>Wintel Support VW Argentina</v>
          </cell>
        </row>
        <row r="2948">
          <cell r="B2948" t="str">
            <v>172.16.12.87</v>
          </cell>
          <cell r="C2948" t="str">
            <v>SO Disk C</v>
          </cell>
          <cell r="D2948" t="str">
            <v>PH_WINDOWS_PLATINUM_AR</v>
          </cell>
          <cell r="E2948">
            <v>1</v>
          </cell>
          <cell r="F2948" t="str">
            <v>Wintel Support VW Argentina</v>
          </cell>
        </row>
        <row r="2949">
          <cell r="B2949" t="str">
            <v>172.16.12.87</v>
          </cell>
          <cell r="C2949" t="str">
            <v>SO Disk D:</v>
          </cell>
          <cell r="D2949" t="str">
            <v>PH_WINDOWS_SILVER_AR</v>
          </cell>
          <cell r="E2949">
            <v>3</v>
          </cell>
          <cell r="F2949" t="str">
            <v>Wintel Support VW Argentina</v>
          </cell>
        </row>
        <row r="2950">
          <cell r="B2950" t="str">
            <v>172.16.12.88</v>
          </cell>
          <cell r="C2950" t="str">
            <v>SO Antivirus Services</v>
          </cell>
          <cell r="D2950" t="str">
            <v>PH_WINDOWS_PLATINUM_AR</v>
          </cell>
          <cell r="E2950">
            <v>1</v>
          </cell>
          <cell r="F2950" t="str">
            <v>Wintel Support VW Argentina</v>
          </cell>
        </row>
        <row r="2951">
          <cell r="B2951" t="str">
            <v>172.16.12.88</v>
          </cell>
          <cell r="C2951" t="str">
            <v>SO CPU</v>
          </cell>
          <cell r="D2951" t="str">
            <v>PH_WINDOWS_PLATINUM_AR</v>
          </cell>
          <cell r="E2951">
            <v>1</v>
          </cell>
          <cell r="F2951" t="str">
            <v>Wintel Support VW Argentina</v>
          </cell>
        </row>
        <row r="2952">
          <cell r="B2952" t="str">
            <v>172.16.12.88</v>
          </cell>
          <cell r="C2952" t="str">
            <v>SO Ping</v>
          </cell>
          <cell r="D2952" t="str">
            <v>PH_WINDOWS_PLATINUM_AR</v>
          </cell>
          <cell r="E2952">
            <v>1</v>
          </cell>
          <cell r="F2952" t="str">
            <v>Wintel Support VW Argentina</v>
          </cell>
        </row>
        <row r="2953">
          <cell r="B2953" t="str">
            <v>172.16.12.88</v>
          </cell>
          <cell r="C2953" t="str">
            <v>SO Ram</v>
          </cell>
          <cell r="D2953" t="str">
            <v>PH_WINDOWS_PLATINUM_AR</v>
          </cell>
          <cell r="E2953">
            <v>1</v>
          </cell>
          <cell r="F2953" t="str">
            <v>Wintel Support VW Argentina</v>
          </cell>
        </row>
        <row r="2954">
          <cell r="B2954" t="str">
            <v>172.16.12.88</v>
          </cell>
          <cell r="C2954" t="str">
            <v>SO Uptime</v>
          </cell>
          <cell r="D2954" t="str">
            <v>PH_WINDOWS_PLATINUM_AR</v>
          </cell>
          <cell r="E2954">
            <v>1</v>
          </cell>
          <cell r="F2954" t="str">
            <v>Wintel Support VW Argentina</v>
          </cell>
        </row>
        <row r="2955">
          <cell r="B2955" t="str">
            <v>172.16.12.88</v>
          </cell>
          <cell r="C2955" t="str">
            <v>SO Disk C</v>
          </cell>
          <cell r="D2955" t="str">
            <v>PH_WINDOWS_PLATINUM_AR</v>
          </cell>
          <cell r="E2955">
            <v>1</v>
          </cell>
          <cell r="F2955" t="str">
            <v>Wintel Support VW Argentina</v>
          </cell>
        </row>
        <row r="2956">
          <cell r="B2956" t="str">
            <v>172.16.12.88</v>
          </cell>
          <cell r="C2956" t="str">
            <v>SO Disk D</v>
          </cell>
          <cell r="D2956" t="str">
            <v>PH_WINDOWS_SILVER_AR</v>
          </cell>
          <cell r="E2956">
            <v>3</v>
          </cell>
          <cell r="F2956" t="str">
            <v>Wintel Support VW Argentina</v>
          </cell>
        </row>
        <row r="2957">
          <cell r="B2957" t="str">
            <v>172.16.12.67</v>
          </cell>
          <cell r="C2957" t="str">
            <v>DBA SQL Server (MSSQLSERVER)</v>
          </cell>
          <cell r="D2957" t="str">
            <v>PH_WINDOWS_PLATINUM_AR</v>
          </cell>
          <cell r="E2957">
            <v>2</v>
          </cell>
          <cell r="F2957" t="str">
            <v>Data Base Administration Support VW Argentina</v>
          </cell>
        </row>
        <row r="2958">
          <cell r="B2958" t="str">
            <v>172.16.12.67</v>
          </cell>
          <cell r="C2958" t="str">
            <v>DBA SQL Server Agent (MSSQLSERVER)</v>
          </cell>
          <cell r="D2958" t="str">
            <v>PH_WINDOWS_PLATINUM_AR</v>
          </cell>
          <cell r="E2958">
            <v>2</v>
          </cell>
          <cell r="F2958" t="str">
            <v>Data Base Administration Support VW Argentina</v>
          </cell>
        </row>
        <row r="2959">
          <cell r="B2959" t="str">
            <v>172.16.12.67</v>
          </cell>
          <cell r="C2959" t="str">
            <v>So CPU</v>
          </cell>
          <cell r="D2959" t="str">
            <v>PH_WINDOWS_PLATINUM_AR</v>
          </cell>
          <cell r="E2959">
            <v>2</v>
          </cell>
          <cell r="F2959" t="str">
            <v>Wintel Support VW Argentina</v>
          </cell>
        </row>
        <row r="2960">
          <cell r="B2960" t="str">
            <v>172.16.12.67</v>
          </cell>
          <cell r="C2960" t="str">
            <v>Ping</v>
          </cell>
          <cell r="D2960" t="str">
            <v>PH_WINDOWS_PLATINUM_AR</v>
          </cell>
          <cell r="E2960">
            <v>2</v>
          </cell>
          <cell r="F2960" t="str">
            <v>Wintel Support VW Argentina</v>
          </cell>
        </row>
        <row r="2961">
          <cell r="B2961" t="str">
            <v>172.16.12.67</v>
          </cell>
          <cell r="C2961" t="str">
            <v>RAM</v>
          </cell>
          <cell r="D2961" t="str">
            <v>PH_WINDOWS_PLATINUM_AR</v>
          </cell>
          <cell r="E2961">
            <v>2</v>
          </cell>
          <cell r="F2961" t="str">
            <v>Wintel Support VW Argentina</v>
          </cell>
        </row>
        <row r="2962">
          <cell r="B2962" t="str">
            <v>172.16.12.67</v>
          </cell>
          <cell r="C2962" t="str">
            <v>Antivirus Services</v>
          </cell>
          <cell r="D2962" t="str">
            <v>PH_WINDOWS_PLATINUM_AR</v>
          </cell>
          <cell r="E2962">
            <v>2</v>
          </cell>
          <cell r="F2962" t="str">
            <v>Wintel Support VW Argentina</v>
          </cell>
        </row>
        <row r="2963">
          <cell r="B2963" t="str">
            <v>172.16.12.67</v>
          </cell>
          <cell r="C2963" t="str">
            <v>So Disk C</v>
          </cell>
          <cell r="D2963" t="str">
            <v>PH_WINDOWS_PLATINUM_AR</v>
          </cell>
          <cell r="E2963">
            <v>2</v>
          </cell>
          <cell r="F2963" t="str">
            <v>Wintel Support VW Argentina</v>
          </cell>
        </row>
        <row r="2964">
          <cell r="B2964" t="str">
            <v>172.16.12.67</v>
          </cell>
          <cell r="C2964" t="str">
            <v>So Disk D (MSSQL_APP)</v>
          </cell>
          <cell r="D2964" t="str">
            <v>PH_WINDOWS_PLATINUM_AR</v>
          </cell>
          <cell r="E2964">
            <v>2</v>
          </cell>
          <cell r="F2964" t="str">
            <v>Wintel Support VW Argentina</v>
          </cell>
        </row>
        <row r="2965">
          <cell r="B2965" t="str">
            <v>172.16.12.67</v>
          </cell>
          <cell r="C2965" t="str">
            <v>So Disk E (MSSQL_DATA)</v>
          </cell>
          <cell r="D2965" t="str">
            <v>PH_WINDOWS_PLATINUM_AR</v>
          </cell>
          <cell r="E2965">
            <v>2</v>
          </cell>
          <cell r="F2965" t="str">
            <v>Wintel Support VW Argentina</v>
          </cell>
        </row>
        <row r="2966">
          <cell r="B2966" t="str">
            <v>172.16.12.67</v>
          </cell>
          <cell r="C2966" t="str">
            <v>So Disk F (MSSQL_LOG)</v>
          </cell>
          <cell r="D2966" t="str">
            <v>PH_WINDOWS_PLATINUM_AR</v>
          </cell>
          <cell r="E2966">
            <v>2</v>
          </cell>
          <cell r="F2966" t="str">
            <v>Wintel Support VW Argentina</v>
          </cell>
        </row>
        <row r="2967">
          <cell r="B2967" t="str">
            <v>172.16.12.67</v>
          </cell>
          <cell r="C2967" t="str">
            <v>So Disk G (MSSQL_TEMP)</v>
          </cell>
          <cell r="D2967" t="str">
            <v>PH_WINDOWS_PLATINUM_AR</v>
          </cell>
          <cell r="E2967">
            <v>2</v>
          </cell>
          <cell r="F2967" t="str">
            <v>Wintel Support VW Argentina</v>
          </cell>
        </row>
        <row r="2968">
          <cell r="B2968" t="str">
            <v>172.16.12.67</v>
          </cell>
          <cell r="C2968" t="str">
            <v>So Disk H (MSSQL_BACKUP)</v>
          </cell>
          <cell r="D2968" t="str">
            <v>PH_WINDOWS_PLATINUM_AR</v>
          </cell>
          <cell r="E2968">
            <v>2</v>
          </cell>
          <cell r="F2968" t="str">
            <v>Wintel Support VW Argentina</v>
          </cell>
        </row>
        <row r="2969">
          <cell r="B2969" t="str">
            <v>172.16.12.41</v>
          </cell>
          <cell r="C2969" t="str">
            <v>Ping</v>
          </cell>
          <cell r="D2969" t="str">
            <v>PH_WINDOWS_PLATINUM_AR</v>
          </cell>
          <cell r="E2969">
            <v>1</v>
          </cell>
          <cell r="F2969" t="str">
            <v>Wintel Support VW Argentina</v>
          </cell>
        </row>
        <row r="2970">
          <cell r="B2970" t="str">
            <v>172.16.12.41</v>
          </cell>
          <cell r="C2970" t="str">
            <v>SO CPU</v>
          </cell>
          <cell r="D2970" t="str">
            <v>PH_WINDOWS_PLATINUM_AR</v>
          </cell>
          <cell r="E2970">
            <v>3</v>
          </cell>
          <cell r="F2970" t="str">
            <v>Wintel Support VW Argentina</v>
          </cell>
        </row>
        <row r="2971">
          <cell r="B2971" t="str">
            <v>172.16.12.41</v>
          </cell>
          <cell r="C2971" t="str">
            <v>SO RAM</v>
          </cell>
          <cell r="D2971" t="str">
            <v>PH_WINDOWS_PLATINUM_AR</v>
          </cell>
          <cell r="E2971">
            <v>3</v>
          </cell>
          <cell r="F2971" t="str">
            <v>Wintel Support VW Argentina</v>
          </cell>
        </row>
        <row r="2972">
          <cell r="B2972" t="str">
            <v>172.16.12.41</v>
          </cell>
          <cell r="C2972" t="str">
            <v>SO Uptime</v>
          </cell>
          <cell r="D2972" t="str">
            <v>PH_WINDOWS_PLATINUM_AR</v>
          </cell>
          <cell r="E2972">
            <v>1</v>
          </cell>
          <cell r="F2972" t="str">
            <v>Wintel Support VW Argentina</v>
          </cell>
        </row>
        <row r="2973">
          <cell r="B2973" t="str">
            <v>172.16.12.41</v>
          </cell>
          <cell r="C2973" t="str">
            <v>Disk C</v>
          </cell>
          <cell r="D2973" t="str">
            <v>PH_WINDOWS_PLATINUM_AR</v>
          </cell>
          <cell r="E2973">
            <v>1</v>
          </cell>
          <cell r="F2973" t="str">
            <v>Wintel Support VW Argentina</v>
          </cell>
        </row>
        <row r="2974">
          <cell r="B2974" t="str">
            <v>192.168.5.232</v>
          </cell>
          <cell r="C2974" t="str">
            <v>Midd D:\Shared\AUDI_QA</v>
          </cell>
          <cell r="D2974" t="str">
            <v>PH_WINDOWS_BRONZE_AR</v>
          </cell>
          <cell r="E2974">
            <v>3</v>
          </cell>
          <cell r="F2974" t="str">
            <v>Middleware Support VW Argentina</v>
          </cell>
        </row>
        <row r="2975">
          <cell r="B2975" t="str">
            <v>192.168.5.232</v>
          </cell>
          <cell r="C2975" t="str">
            <v>Midd Transferencia AUDI log</v>
          </cell>
          <cell r="D2975" t="str">
            <v>PH_WINDOWS_BRONZE_AR</v>
          </cell>
          <cell r="E2975">
            <v>3</v>
          </cell>
          <cell r="F2975" t="str">
            <v>Middleware Support VW Argentina</v>
          </cell>
        </row>
        <row r="2976">
          <cell r="B2976" t="str">
            <v>192.168.5.232</v>
          </cell>
          <cell r="C2976" t="str">
            <v>So Antivirus Services</v>
          </cell>
          <cell r="D2976" t="str">
            <v>PH_WINDOWS_BRONZE_AR</v>
          </cell>
          <cell r="E2976">
            <v>3</v>
          </cell>
          <cell r="F2976" t="str">
            <v>Wintel Support VW Argentina</v>
          </cell>
        </row>
        <row r="2977">
          <cell r="B2977" t="str">
            <v>192.168.5.232</v>
          </cell>
          <cell r="C2977" t="str">
            <v>So CPU</v>
          </cell>
          <cell r="D2977" t="str">
            <v>PH_WINDOWS_BRONZE_AR</v>
          </cell>
          <cell r="E2977">
            <v>3</v>
          </cell>
          <cell r="F2977" t="str">
            <v>Wintel Support VW Argentina</v>
          </cell>
        </row>
        <row r="2978">
          <cell r="B2978" t="str">
            <v>192.168.5.232</v>
          </cell>
          <cell r="C2978" t="str">
            <v>So Disk C: - OS</v>
          </cell>
          <cell r="D2978" t="str">
            <v>PH_WINDOWS_BRONZE_AR</v>
          </cell>
          <cell r="E2978">
            <v>3</v>
          </cell>
          <cell r="F2978" t="str">
            <v>Wintel Support VW Argentina</v>
          </cell>
        </row>
        <row r="2979">
          <cell r="B2979" t="str">
            <v>192.168.5.232</v>
          </cell>
          <cell r="C2979" t="str">
            <v>So Disk D: - SHARED</v>
          </cell>
          <cell r="D2979" t="str">
            <v>PH_WINDOWS_BRONZE_AR</v>
          </cell>
          <cell r="E2979">
            <v>3</v>
          </cell>
          <cell r="F2979" t="str">
            <v>Wintel Support VW Argentina</v>
          </cell>
        </row>
        <row r="2980">
          <cell r="B2980" t="str">
            <v>192.168.5.232</v>
          </cell>
          <cell r="C2980" t="str">
            <v>Ping</v>
          </cell>
          <cell r="D2980" t="str">
            <v>PH_WINDOWS_BRONZE_AR</v>
          </cell>
          <cell r="E2980">
            <v>3</v>
          </cell>
          <cell r="F2980" t="str">
            <v>Wintel Support VW Argentina</v>
          </cell>
        </row>
        <row r="2981">
          <cell r="B2981" t="str">
            <v>192.168.5.232</v>
          </cell>
          <cell r="C2981" t="str">
            <v>So RAM</v>
          </cell>
          <cell r="D2981" t="str">
            <v>PH_WINDOWS_BRONZE_AR</v>
          </cell>
          <cell r="E2981">
            <v>3</v>
          </cell>
          <cell r="F2981" t="str">
            <v>Wintel Support VW Argentina</v>
          </cell>
        </row>
        <row r="2982">
          <cell r="B2982" t="str">
            <v>192.168.5.232</v>
          </cell>
          <cell r="C2982" t="str">
            <v>So Uptime</v>
          </cell>
          <cell r="D2982" t="str">
            <v>PH_WINDOWS_BRONZE_AR</v>
          </cell>
          <cell r="E2982">
            <v>2</v>
          </cell>
          <cell r="F2982" t="str">
            <v>Wintel Support VW Argentina</v>
          </cell>
        </row>
        <row r="2983">
          <cell r="B2983" t="str">
            <v>192.168.5.232</v>
          </cell>
          <cell r="C2983" t="str">
            <v>So Disk E: - BACKUP</v>
          </cell>
          <cell r="D2983" t="str">
            <v>PH_WINDOWS_BRONZE_AR</v>
          </cell>
          <cell r="E2983">
            <v>3</v>
          </cell>
          <cell r="F2983" t="str">
            <v>Wintel Support VW Argentina</v>
          </cell>
        </row>
        <row r="2984">
          <cell r="B2984" t="str">
            <v>192.168.5.145</v>
          </cell>
          <cell r="C2984" t="str">
            <v>SO Antivirus Services</v>
          </cell>
          <cell r="D2984" t="str">
            <v>PH_WINDOWS_PLATINUM_AR</v>
          </cell>
          <cell r="E2984">
            <v>1</v>
          </cell>
          <cell r="F2984" t="str">
            <v>Wintel Support VW Argentina</v>
          </cell>
        </row>
        <row r="2985">
          <cell r="B2985" t="str">
            <v>192.168.5.145</v>
          </cell>
          <cell r="C2985" t="str">
            <v>So CPU</v>
          </cell>
          <cell r="D2985" t="str">
            <v>PH_WINDOWS_PLATINUM_AR</v>
          </cell>
          <cell r="E2985">
            <v>1</v>
          </cell>
          <cell r="F2985" t="str">
            <v>Wintel Support VW Argentina</v>
          </cell>
        </row>
        <row r="2986">
          <cell r="B2986" t="str">
            <v>192.168.5.145</v>
          </cell>
          <cell r="C2986" t="str">
            <v>So Ping</v>
          </cell>
          <cell r="D2986" t="str">
            <v>PH_WINDOWS_PLATINUM_AR</v>
          </cell>
          <cell r="E2986">
            <v>1</v>
          </cell>
          <cell r="F2986" t="str">
            <v>Wintel Support VW Argentina</v>
          </cell>
        </row>
        <row r="2987">
          <cell r="B2987" t="str">
            <v>192.168.5.145</v>
          </cell>
          <cell r="C2987" t="str">
            <v>So Ram</v>
          </cell>
          <cell r="D2987" t="str">
            <v>PH_WINDOWS_PLATINUM_AR</v>
          </cell>
          <cell r="E2987">
            <v>1</v>
          </cell>
          <cell r="F2987" t="str">
            <v>Wintel Support VW Argentina</v>
          </cell>
        </row>
        <row r="2988">
          <cell r="B2988" t="str">
            <v>192.168.5.145</v>
          </cell>
          <cell r="C2988" t="str">
            <v>So Uptime</v>
          </cell>
          <cell r="D2988" t="str">
            <v>PH_WINDOWS_PLATINUM_AR</v>
          </cell>
          <cell r="E2988">
            <v>1</v>
          </cell>
          <cell r="F2988" t="str">
            <v>Wintel Support VW Argentina</v>
          </cell>
        </row>
        <row r="2989">
          <cell r="B2989" t="str">
            <v>192.168.5.145</v>
          </cell>
          <cell r="C2989" t="str">
            <v>So Disk C</v>
          </cell>
          <cell r="D2989" t="str">
            <v>PH_WINDOWS_PLATINUM_AR</v>
          </cell>
          <cell r="E2989">
            <v>1</v>
          </cell>
          <cell r="F2989" t="str">
            <v>Wintel Support VW Argentina</v>
          </cell>
        </row>
        <row r="2990">
          <cell r="B2990" t="str">
            <v>192.168.5.145</v>
          </cell>
          <cell r="C2990" t="str">
            <v>So Disk D</v>
          </cell>
          <cell r="D2990" t="str">
            <v>PH_WINDOWS_PLATINUM_AR</v>
          </cell>
          <cell r="E2990">
            <v>1</v>
          </cell>
          <cell r="F2990" t="str">
            <v>Wintel Support VW Argentina</v>
          </cell>
        </row>
        <row r="2991">
          <cell r="B2991" t="str">
            <v>192.168.5.146</v>
          </cell>
          <cell r="C2991" t="str">
            <v>SO Antivirus Services</v>
          </cell>
          <cell r="D2991" t="str">
            <v>PH_WINDOWS_PLATINUM_AR</v>
          </cell>
          <cell r="E2991">
            <v>1</v>
          </cell>
          <cell r="F2991" t="str">
            <v>Wintel Support VW Argentina</v>
          </cell>
        </row>
        <row r="2992">
          <cell r="B2992" t="str">
            <v>192.168.5.146</v>
          </cell>
          <cell r="C2992" t="str">
            <v>So CPU</v>
          </cell>
          <cell r="D2992" t="str">
            <v>PH_WINDOWS_PLATINUM_AR</v>
          </cell>
          <cell r="E2992">
            <v>1</v>
          </cell>
          <cell r="F2992" t="str">
            <v>Wintel Support VW Argentina</v>
          </cell>
        </row>
        <row r="2993">
          <cell r="B2993" t="str">
            <v>192.168.5.146</v>
          </cell>
          <cell r="C2993" t="str">
            <v>So Ping</v>
          </cell>
          <cell r="D2993" t="str">
            <v>PH_WINDOWS_PLATINUM_AR</v>
          </cell>
          <cell r="E2993">
            <v>1</v>
          </cell>
          <cell r="F2993" t="str">
            <v>Wintel Support VW Argentina</v>
          </cell>
        </row>
        <row r="2994">
          <cell r="B2994" t="str">
            <v>192.168.5.146</v>
          </cell>
          <cell r="C2994" t="str">
            <v>So Ram</v>
          </cell>
          <cell r="D2994" t="str">
            <v>PH_WINDOWS_PLATINUM_AR</v>
          </cell>
          <cell r="E2994">
            <v>1</v>
          </cell>
          <cell r="F2994" t="str">
            <v>Wintel Support VW Argentina</v>
          </cell>
        </row>
        <row r="2995">
          <cell r="B2995" t="str">
            <v>192.168.5.146</v>
          </cell>
          <cell r="C2995" t="str">
            <v>So Uptime</v>
          </cell>
          <cell r="D2995" t="str">
            <v>PH_WINDOWS_PLATINUM_AR</v>
          </cell>
          <cell r="E2995">
            <v>1</v>
          </cell>
          <cell r="F2995" t="str">
            <v>Wintel Support VW Argentina</v>
          </cell>
        </row>
        <row r="2996">
          <cell r="B2996" t="str">
            <v>192.168.5.146</v>
          </cell>
          <cell r="C2996" t="str">
            <v>So Disk C</v>
          </cell>
          <cell r="D2996" t="str">
            <v>PH_WINDOWS_PLATINUM_AR</v>
          </cell>
          <cell r="E2996">
            <v>1</v>
          </cell>
          <cell r="F2996" t="str">
            <v>Wintel Support VW Argentina</v>
          </cell>
        </row>
        <row r="2997">
          <cell r="B2997" t="str">
            <v>192.168.5.146</v>
          </cell>
          <cell r="C2997" t="str">
            <v>So Disk D</v>
          </cell>
          <cell r="D2997" t="str">
            <v>PH_WINDOWS_PLATINUM_AR</v>
          </cell>
          <cell r="E2997">
            <v>1</v>
          </cell>
          <cell r="F2997" t="str">
            <v>Wintel Support VW Argentina</v>
          </cell>
        </row>
        <row r="2998">
          <cell r="B2998" t="str">
            <v>192.168.5.119</v>
          </cell>
          <cell r="C2998" t="str">
            <v>So Disk D::</v>
          </cell>
          <cell r="D2998" t="str">
            <v>PH_WINDOWS_PLATINUM_AR</v>
          </cell>
          <cell r="E2998">
            <v>1</v>
          </cell>
          <cell r="F2998" t="str">
            <v>Mobile Device Support VW Argentina</v>
          </cell>
        </row>
        <row r="2999">
          <cell r="B2999" t="str">
            <v>192.168.5.119</v>
          </cell>
          <cell r="C2999" t="str">
            <v>Ping</v>
          </cell>
          <cell r="D2999" t="str">
            <v>PH_WINDOWS_PLATINUM_AR</v>
          </cell>
          <cell r="E2999">
            <v>1</v>
          </cell>
          <cell r="F2999" t="str">
            <v>Mobile Device Support VW Argentina</v>
          </cell>
        </row>
        <row r="3000">
          <cell r="B3000" t="str">
            <v>192.168.5.119</v>
          </cell>
          <cell r="C3000" t="str">
            <v>So Antivirus Services</v>
          </cell>
          <cell r="D3000" t="str">
            <v>PH_WINDOWS_PLATINUM_AR</v>
          </cell>
          <cell r="E3000">
            <v>3</v>
          </cell>
          <cell r="F3000" t="str">
            <v>Wintel Support VW Argentina</v>
          </cell>
        </row>
        <row r="3001">
          <cell r="B3001" t="str">
            <v>192.168.5.119</v>
          </cell>
          <cell r="C3001" t="str">
            <v>So CPU</v>
          </cell>
          <cell r="D3001" t="str">
            <v>PH_WINDOWS_PLATINUM_AR</v>
          </cell>
          <cell r="E3001">
            <v>4</v>
          </cell>
          <cell r="F3001" t="str">
            <v>Wintel Support VW Argentina</v>
          </cell>
        </row>
        <row r="3002">
          <cell r="B3002" t="str">
            <v>192.168.5.119</v>
          </cell>
          <cell r="C3002" t="str">
            <v>So Disk C:: OS</v>
          </cell>
          <cell r="D3002" t="str">
            <v>PH_WINDOWS_PLATINUM_AR</v>
          </cell>
          <cell r="E3002">
            <v>1</v>
          </cell>
          <cell r="F3002" t="str">
            <v>Wintel Support VW Argentina</v>
          </cell>
        </row>
        <row r="3003">
          <cell r="B3003" t="str">
            <v>192.168.5.119</v>
          </cell>
          <cell r="C3003" t="str">
            <v>So RAM</v>
          </cell>
          <cell r="D3003" t="str">
            <v>PH_WINDOWS_PLATINUM_AR</v>
          </cell>
          <cell r="E3003">
            <v>4</v>
          </cell>
          <cell r="F3003" t="str">
            <v>Wintel Support VW Argentina</v>
          </cell>
        </row>
        <row r="3004">
          <cell r="B3004" t="str">
            <v>192.168.5.119</v>
          </cell>
          <cell r="C3004" t="str">
            <v>So Uptime</v>
          </cell>
          <cell r="D3004" t="str">
            <v>PH_WINDOWS_BRONZE_AR</v>
          </cell>
          <cell r="E3004">
            <v>4</v>
          </cell>
          <cell r="F3004" t="str">
            <v>Wintel Support VW Argentina</v>
          </cell>
        </row>
        <row r="3005">
          <cell r="B3005" t="str">
            <v>192.168.5.116</v>
          </cell>
          <cell r="C3005" t="str">
            <v>So Disk D::</v>
          </cell>
          <cell r="D3005" t="str">
            <v>PH_WINDOWS_PLATINUM_AR</v>
          </cell>
          <cell r="E3005">
            <v>1</v>
          </cell>
          <cell r="F3005" t="str">
            <v>Mobile Device Support VW Argentina</v>
          </cell>
        </row>
        <row r="3006">
          <cell r="B3006" t="str">
            <v>192.168.5.116</v>
          </cell>
          <cell r="C3006" t="str">
            <v>Ping</v>
          </cell>
          <cell r="D3006" t="str">
            <v>PH_WINDOWS_PLATINUM_AR</v>
          </cell>
          <cell r="E3006">
            <v>1</v>
          </cell>
          <cell r="F3006" t="str">
            <v>Mobile Device Support VW Argentina</v>
          </cell>
        </row>
        <row r="3007">
          <cell r="B3007" t="str">
            <v>192.168.5.116</v>
          </cell>
          <cell r="C3007" t="str">
            <v>So Antivirus Services</v>
          </cell>
          <cell r="D3007" t="str">
            <v>PH_WINDOWS_PLATINUM_AR</v>
          </cell>
          <cell r="E3007">
            <v>3</v>
          </cell>
          <cell r="F3007" t="str">
            <v>Wintel Support VW Argentina</v>
          </cell>
        </row>
        <row r="3008">
          <cell r="B3008" t="str">
            <v>192.168.5.116</v>
          </cell>
          <cell r="C3008" t="str">
            <v>So CPU</v>
          </cell>
          <cell r="D3008" t="str">
            <v>PH_WINDOWS_PLATINUM_AR</v>
          </cell>
          <cell r="E3008">
            <v>4</v>
          </cell>
          <cell r="F3008" t="str">
            <v>Wintel Support VW Argentina</v>
          </cell>
        </row>
        <row r="3009">
          <cell r="B3009" t="str">
            <v>192.168.5.116</v>
          </cell>
          <cell r="C3009" t="str">
            <v>So Disk C:: OS</v>
          </cell>
          <cell r="D3009" t="str">
            <v>PH_WINDOWS_PLATINUM_AR</v>
          </cell>
          <cell r="E3009">
            <v>1</v>
          </cell>
          <cell r="F3009" t="str">
            <v>Wintel Support VW Argentina</v>
          </cell>
        </row>
        <row r="3010">
          <cell r="B3010" t="str">
            <v>192.168.5.116</v>
          </cell>
          <cell r="C3010" t="str">
            <v>So RAM</v>
          </cell>
          <cell r="D3010" t="str">
            <v>PH_WINDOWS_PLATINUM_AR</v>
          </cell>
          <cell r="E3010">
            <v>4</v>
          </cell>
          <cell r="F3010" t="str">
            <v>Wintel Support VW Argentina</v>
          </cell>
        </row>
        <row r="3011">
          <cell r="B3011" t="str">
            <v>192.168.5.116</v>
          </cell>
          <cell r="C3011" t="str">
            <v>So Uptime</v>
          </cell>
          <cell r="D3011" t="str">
            <v>PH_WINDOWS_BRONZE_AR</v>
          </cell>
          <cell r="E3011">
            <v>4</v>
          </cell>
          <cell r="F3011" t="str">
            <v>Wintel Support VW Argentina</v>
          </cell>
        </row>
        <row r="3012">
          <cell r="B3012" t="str">
            <v>10.133.54.49</v>
          </cell>
          <cell r="C3012" t="str">
            <v>CPU</v>
          </cell>
          <cell r="D3012" t="str">
            <v>PH_WINDOWS_PLATINUM_AR</v>
          </cell>
          <cell r="E3012">
            <v>4</v>
          </cell>
          <cell r="F3012" t="str">
            <v>Wintel Support VW Argentina</v>
          </cell>
        </row>
        <row r="3013">
          <cell r="B3013" t="str">
            <v>10.133.54.49</v>
          </cell>
          <cell r="C3013" t="str">
            <v>PING</v>
          </cell>
          <cell r="D3013" t="str">
            <v>PH_WINDOWS_PLATINUM_AR</v>
          </cell>
          <cell r="E3013">
            <v>4</v>
          </cell>
          <cell r="F3013" t="str">
            <v>Wintel Support VW Argentina</v>
          </cell>
        </row>
        <row r="3014">
          <cell r="B3014" t="str">
            <v>10.133.54.49</v>
          </cell>
          <cell r="C3014" t="str">
            <v>DISCO C</v>
          </cell>
          <cell r="D3014" t="str">
            <v>PH_WINDOWS_PLATINUM_AR</v>
          </cell>
          <cell r="E3014">
            <v>4</v>
          </cell>
          <cell r="F3014" t="str">
            <v>Wintel Support VW Argentina</v>
          </cell>
        </row>
        <row r="3015">
          <cell r="B3015" t="str">
            <v>10.133.54.49</v>
          </cell>
          <cell r="C3015" t="str">
            <v>DISCO D</v>
          </cell>
          <cell r="D3015" t="str">
            <v>PH_WINDOWS_PLATINUM_AR</v>
          </cell>
          <cell r="E3015">
            <v>4</v>
          </cell>
          <cell r="F3015" t="str">
            <v>Wintel Support VW Argentina</v>
          </cell>
        </row>
        <row r="3016">
          <cell r="B3016" t="str">
            <v>10.133.54.49</v>
          </cell>
          <cell r="C3016" t="str">
            <v>So Antivirus Services</v>
          </cell>
          <cell r="D3016" t="str">
            <v>PH_WINDOWS_PLATINUM_AR</v>
          </cell>
          <cell r="E3016">
            <v>3</v>
          </cell>
          <cell r="F3016" t="str">
            <v>Wintel Support VW Argentina</v>
          </cell>
        </row>
        <row r="3017">
          <cell r="B3017" t="str">
            <v>10.133.54.49</v>
          </cell>
          <cell r="C3017" t="str">
            <v>RAM</v>
          </cell>
          <cell r="D3017" t="str">
            <v>PH_WINDOWS_PLATINUM_AR</v>
          </cell>
          <cell r="E3017">
            <v>4</v>
          </cell>
          <cell r="F3017" t="str">
            <v>Wintel Support VW Argentina</v>
          </cell>
        </row>
        <row r="3018">
          <cell r="B3018" t="str">
            <v>10.133.54.49</v>
          </cell>
          <cell r="C3018" t="str">
            <v>So Uptime</v>
          </cell>
          <cell r="D3018" t="str">
            <v>PH_WINDOWS_BRONZE_AR</v>
          </cell>
          <cell r="E3018">
            <v>2</v>
          </cell>
          <cell r="F3018" t="str">
            <v>Wintel Support VW Argentina</v>
          </cell>
        </row>
        <row r="3019">
          <cell r="B3019" t="str">
            <v>192.168.3.21</v>
          </cell>
          <cell r="C3019" t="str">
            <v xml:space="preserve"> So Antivirus Services </v>
          </cell>
          <cell r="D3019" t="str">
            <v>PH_WINDOWS_PLATINUM_AR</v>
          </cell>
          <cell r="E3019">
            <v>3</v>
          </cell>
          <cell r="F3019" t="str">
            <v>Wintel Support VW Argentina</v>
          </cell>
        </row>
        <row r="3020">
          <cell r="B3020" t="str">
            <v>192.168.3.21</v>
          </cell>
          <cell r="C3020" t="str">
            <v xml:space="preserve"> So CPU </v>
          </cell>
          <cell r="D3020" t="str">
            <v>PH_WINDOWS_PLATINUM_AR</v>
          </cell>
          <cell r="E3020">
            <v>4</v>
          </cell>
          <cell r="F3020" t="str">
            <v>Wintel Support VW Argentina</v>
          </cell>
        </row>
        <row r="3021">
          <cell r="B3021" t="str">
            <v>192.168.3.21</v>
          </cell>
          <cell r="C3021" t="str">
            <v xml:space="preserve"> So Disk C: S.O. </v>
          </cell>
          <cell r="D3021" t="str">
            <v>PH_WINDOWS_PLATINUM_AR</v>
          </cell>
          <cell r="E3021">
            <v>4</v>
          </cell>
          <cell r="F3021" t="str">
            <v>Wintel Support VW Argentina</v>
          </cell>
        </row>
        <row r="3022">
          <cell r="B3022" t="str">
            <v>192.168.3.21</v>
          </cell>
          <cell r="C3022" t="str">
            <v xml:space="preserve"> So Disk D: </v>
          </cell>
          <cell r="D3022" t="str">
            <v>PH_WINDOWS_PLATINUM_AR</v>
          </cell>
          <cell r="E3022">
            <v>4</v>
          </cell>
          <cell r="F3022" t="str">
            <v>Wintel Support VW Argentina</v>
          </cell>
        </row>
        <row r="3023">
          <cell r="B3023" t="str">
            <v>192.168.3.21</v>
          </cell>
          <cell r="C3023" t="str">
            <v xml:space="preserve"> So Ping </v>
          </cell>
          <cell r="D3023" t="str">
            <v>PH_WINDOWS_PLATINUM_AR</v>
          </cell>
          <cell r="E3023">
            <v>4</v>
          </cell>
          <cell r="F3023" t="str">
            <v>Wintel Support VW Argentina</v>
          </cell>
        </row>
        <row r="3024">
          <cell r="B3024" t="str">
            <v>192.168.3.21</v>
          </cell>
          <cell r="C3024" t="str">
            <v xml:space="preserve"> So RAM </v>
          </cell>
          <cell r="D3024" t="str">
            <v>PH_WINDOWS_PLATINUM_AR</v>
          </cell>
          <cell r="E3024">
            <v>4</v>
          </cell>
          <cell r="F3024" t="str">
            <v>Wintel Support VW Argentina</v>
          </cell>
        </row>
        <row r="3025">
          <cell r="B3025" t="str">
            <v>192.168.3.21</v>
          </cell>
          <cell r="C3025" t="str">
            <v>So Uptime</v>
          </cell>
          <cell r="D3025" t="str">
            <v>PH_WINDOWS_BRONZE_AR</v>
          </cell>
          <cell r="E3025">
            <v>2</v>
          </cell>
          <cell r="F3025" t="str">
            <v>Wintel Support VW Argentina</v>
          </cell>
        </row>
        <row r="3026">
          <cell r="B3026" t="str">
            <v>192.168.5.62</v>
          </cell>
          <cell r="C3026" t="str">
            <v>So Disk D: DATA</v>
          </cell>
          <cell r="D3026" t="str">
            <v>PH_WINDOWS_PLATINUM_AR</v>
          </cell>
          <cell r="E3026">
            <v>2</v>
          </cell>
          <cell r="F3026" t="str">
            <v>Wintel Support VW Argentina</v>
          </cell>
        </row>
        <row r="3027">
          <cell r="B3027" t="str">
            <v>192.168.5.62</v>
          </cell>
          <cell r="C3027" t="str">
            <v>So CPU</v>
          </cell>
          <cell r="D3027" t="str">
            <v>PH_WINDOWS_PLATINUM_AR</v>
          </cell>
          <cell r="E3027">
            <v>1</v>
          </cell>
          <cell r="F3027" t="str">
            <v>Wintel Support VW Argentina</v>
          </cell>
        </row>
        <row r="3028">
          <cell r="B3028" t="str">
            <v>192.168.5.62</v>
          </cell>
          <cell r="C3028" t="str">
            <v>So Disk C: SO</v>
          </cell>
          <cell r="D3028" t="str">
            <v>PH_WINDOWS_PLATINUM_AR</v>
          </cell>
          <cell r="E3028">
            <v>1</v>
          </cell>
          <cell r="F3028" t="str">
            <v>Wintel Support VW Argentina</v>
          </cell>
        </row>
        <row r="3029">
          <cell r="B3029" t="str">
            <v>192.168.5.62</v>
          </cell>
          <cell r="C3029" t="str">
            <v>So Disk E:</v>
          </cell>
          <cell r="D3029" t="str">
            <v>PH_WINDOWS_PLATINUM_AR</v>
          </cell>
          <cell r="E3029">
            <v>1</v>
          </cell>
          <cell r="F3029" t="str">
            <v>Wintel Support VW Argentina</v>
          </cell>
        </row>
        <row r="3030">
          <cell r="B3030" t="str">
            <v>192.168.5.62</v>
          </cell>
          <cell r="C3030" t="str">
            <v>Ping</v>
          </cell>
          <cell r="D3030" t="str">
            <v>PH_WINDOWS_PLATINUM_AR</v>
          </cell>
          <cell r="E3030">
            <v>1</v>
          </cell>
          <cell r="F3030" t="str">
            <v>Wintel Support VW Argentina</v>
          </cell>
        </row>
        <row r="3031">
          <cell r="B3031" t="str">
            <v>192.168.5.62</v>
          </cell>
          <cell r="C3031" t="str">
            <v>So RAM</v>
          </cell>
          <cell r="D3031" t="str">
            <v>PH_WINDOWS_PLATINUM_AR</v>
          </cell>
          <cell r="E3031">
            <v>1</v>
          </cell>
          <cell r="F3031" t="str">
            <v>Wintel Support VW Argentina</v>
          </cell>
        </row>
        <row r="3032">
          <cell r="B3032" t="str">
            <v>192.168.5.62</v>
          </cell>
          <cell r="C3032" t="str">
            <v>So Uptime</v>
          </cell>
          <cell r="D3032" t="str">
            <v>PH_WINDOWS_BRONZE_AR</v>
          </cell>
          <cell r="E3032">
            <v>2</v>
          </cell>
          <cell r="F3032" t="str">
            <v>Wintel Support VW Argentina</v>
          </cell>
        </row>
        <row r="3033">
          <cell r="B3033" t="str">
            <v>192.168.5.67</v>
          </cell>
          <cell r="C3033" t="str">
            <v xml:space="preserve"> OS Ping </v>
          </cell>
          <cell r="D3033" t="str">
            <v>PH_WINDOWS_PLATINUM_AR</v>
          </cell>
          <cell r="E3033">
            <v>4</v>
          </cell>
          <cell r="F3033" t="str">
            <v>Wintel Support VW Argentina</v>
          </cell>
        </row>
        <row r="3034">
          <cell r="B3034" t="str">
            <v>192.168.5.67</v>
          </cell>
          <cell r="C3034" t="str">
            <v>So Uptime</v>
          </cell>
          <cell r="D3034" t="str">
            <v>PH_WINDOWS_BRONZE_AR</v>
          </cell>
          <cell r="E3034">
            <v>2</v>
          </cell>
          <cell r="F3034" t="str">
            <v>Wintel Support VW Argentina</v>
          </cell>
        </row>
        <row r="3035">
          <cell r="B3035" t="str">
            <v>192.168.5.67</v>
          </cell>
          <cell r="C3035" t="str">
            <v xml:space="preserve"> OS CPU </v>
          </cell>
          <cell r="D3035" t="str">
            <v>PH_WINDOWS_PLATINUM_AR</v>
          </cell>
          <cell r="E3035">
            <v>4</v>
          </cell>
          <cell r="F3035" t="str">
            <v>Wintel Support VW Argentina</v>
          </cell>
        </row>
        <row r="3036">
          <cell r="B3036" t="str">
            <v>192.168.5.67</v>
          </cell>
          <cell r="C3036" t="str">
            <v xml:space="preserve"> OS RAM </v>
          </cell>
          <cell r="D3036" t="str">
            <v>PH_WINDOWS_PLATINUM_AR</v>
          </cell>
          <cell r="E3036">
            <v>4</v>
          </cell>
          <cell r="F3036" t="str">
            <v>Wintel Support VW Argentina</v>
          </cell>
        </row>
        <row r="3037">
          <cell r="B3037" t="str">
            <v>192.168.5.67</v>
          </cell>
          <cell r="C3037" t="str">
            <v xml:space="preserve"> OS Disk C: </v>
          </cell>
          <cell r="D3037" t="str">
            <v>PH_WINDOWS_PLATINUM_AR</v>
          </cell>
          <cell r="E3037">
            <v>4</v>
          </cell>
          <cell r="F3037" t="str">
            <v>Wintel Support VW Argentina</v>
          </cell>
        </row>
        <row r="3038">
          <cell r="B3038" t="str">
            <v>192.168.5.67</v>
          </cell>
          <cell r="C3038" t="str">
            <v xml:space="preserve"> OS Disk D: </v>
          </cell>
          <cell r="D3038" t="str">
            <v>PH_WINDOWS_PLATINUM_AR</v>
          </cell>
          <cell r="E3038">
            <v>4</v>
          </cell>
          <cell r="F3038" t="str">
            <v>Wintel Support VW Argentina</v>
          </cell>
        </row>
        <row r="3039">
          <cell r="B3039" t="str">
            <v>192.168.5.67</v>
          </cell>
          <cell r="C3039" t="str">
            <v xml:space="preserve"> OS Disk P: </v>
          </cell>
          <cell r="D3039" t="str">
            <v>PH_WINDOWS_PLATINUM_AR</v>
          </cell>
          <cell r="E3039">
            <v>4</v>
          </cell>
          <cell r="F3039" t="str">
            <v>Wintel Support VW Argentina</v>
          </cell>
        </row>
        <row r="3040">
          <cell r="B3040" t="str">
            <v>192.168.5.67</v>
          </cell>
          <cell r="C3040" t="str">
            <v xml:space="preserve"> OS Antivirus Services</v>
          </cell>
          <cell r="D3040" t="str">
            <v>PH_WINDOWS_PLATINUM_AR</v>
          </cell>
          <cell r="E3040">
            <v>3</v>
          </cell>
          <cell r="F3040" t="str">
            <v>Wintel Support VW Argentina</v>
          </cell>
        </row>
        <row r="3041">
          <cell r="B3041" t="str">
            <v>10.133.8.230</v>
          </cell>
          <cell r="C3041" t="str">
            <v>SO AV</v>
          </cell>
          <cell r="D3041" t="str">
            <v>PH_WINDOWS_BRONZE_AR</v>
          </cell>
          <cell r="E3041">
            <v>4</v>
          </cell>
          <cell r="F3041" t="str">
            <v>Wintel Support VW Argentina</v>
          </cell>
        </row>
        <row r="3042">
          <cell r="B3042" t="str">
            <v>10.133.8.230</v>
          </cell>
          <cell r="C3042" t="str">
            <v>SO CPU</v>
          </cell>
          <cell r="D3042" t="str">
            <v>PH_WINDOWS_BRONZE_AR</v>
          </cell>
          <cell r="E3042">
            <v>4</v>
          </cell>
          <cell r="F3042" t="str">
            <v>Wintel Support VW Argentina</v>
          </cell>
        </row>
        <row r="3043">
          <cell r="B3043" t="str">
            <v>10.133.8.230</v>
          </cell>
          <cell r="C3043" t="str">
            <v>SO Ram</v>
          </cell>
          <cell r="D3043" t="str">
            <v>PH_WINDOWS_BRONZE_AR</v>
          </cell>
          <cell r="E3043">
            <v>4</v>
          </cell>
          <cell r="F3043" t="str">
            <v>Wintel Support VW Argentina</v>
          </cell>
        </row>
        <row r="3044">
          <cell r="B3044" t="str">
            <v>10.133.8.230</v>
          </cell>
          <cell r="C3044" t="str">
            <v>SO Uptime</v>
          </cell>
          <cell r="D3044" t="str">
            <v>PH_WINDOWS_BRONZE_AR</v>
          </cell>
          <cell r="E3044">
            <v>4</v>
          </cell>
          <cell r="F3044" t="str">
            <v>Wintel Support VW Argentina</v>
          </cell>
        </row>
        <row r="3045">
          <cell r="B3045" t="str">
            <v>10.133.8.230</v>
          </cell>
          <cell r="C3045" t="str">
            <v>SO Ping</v>
          </cell>
          <cell r="D3045" t="str">
            <v>PH_WINDOWS_BRONZE_AR</v>
          </cell>
          <cell r="E3045">
            <v>4</v>
          </cell>
          <cell r="F3045" t="str">
            <v>Wintel Support VW Argentina</v>
          </cell>
        </row>
        <row r="3046">
          <cell r="B3046" t="str">
            <v>10.133.8.230</v>
          </cell>
          <cell r="C3046" t="str">
            <v>SO Disk C (OS)</v>
          </cell>
          <cell r="D3046" t="str">
            <v>PH_WINDOWS_BRONZE_AR</v>
          </cell>
          <cell r="E3046">
            <v>4</v>
          </cell>
          <cell r="F3046" t="str">
            <v>Wintel Support VW Argentina</v>
          </cell>
        </row>
        <row r="3047">
          <cell r="B3047" t="str">
            <v>10.133.8.230</v>
          </cell>
          <cell r="C3047" t="str">
            <v>SO Disk E (App_Home)</v>
          </cell>
          <cell r="D3047" t="str">
            <v>PH_WINDOWS_BRONZE_AR</v>
          </cell>
          <cell r="E3047">
            <v>4</v>
          </cell>
          <cell r="F3047" t="str">
            <v>Wintel Support VW Argentina</v>
          </cell>
        </row>
        <row r="3048">
          <cell r="B3048" t="str">
            <v>172.16.12.53</v>
          </cell>
          <cell r="C3048" t="str">
            <v>SO AV</v>
          </cell>
          <cell r="D3048" t="str">
            <v>PH_WINDOWS_PLATINUM_AR</v>
          </cell>
          <cell r="E3048">
            <v>1</v>
          </cell>
          <cell r="F3048" t="str">
            <v>Wintel Support VW Argentina</v>
          </cell>
        </row>
        <row r="3049">
          <cell r="B3049" t="str">
            <v>172.16.12.53</v>
          </cell>
          <cell r="C3049" t="str">
            <v>SO CPU</v>
          </cell>
          <cell r="D3049" t="str">
            <v>PH_WINDOWS_PLATINUM_AR</v>
          </cell>
          <cell r="E3049">
            <v>1</v>
          </cell>
          <cell r="F3049" t="str">
            <v>Wintel Support VW Argentina</v>
          </cell>
        </row>
        <row r="3050">
          <cell r="B3050" t="str">
            <v>172.16.12.53</v>
          </cell>
          <cell r="C3050" t="str">
            <v>SO Disk C</v>
          </cell>
          <cell r="D3050" t="str">
            <v>PH_WINDOWS_PLATINUM_AR</v>
          </cell>
          <cell r="E3050">
            <v>1</v>
          </cell>
          <cell r="F3050" t="str">
            <v>Wintel Support VW Argentina</v>
          </cell>
        </row>
        <row r="3051">
          <cell r="B3051" t="str">
            <v>172.16.12.53</v>
          </cell>
          <cell r="C3051" t="str">
            <v>SO Disk D DXQControl</v>
          </cell>
          <cell r="D3051" t="str">
            <v>PH_WINDOWS_PLATINUM_AR</v>
          </cell>
          <cell r="E3051">
            <v>1</v>
          </cell>
          <cell r="F3051" t="str">
            <v>Wintel Support VW Argentina</v>
          </cell>
        </row>
        <row r="3052">
          <cell r="B3052" t="str">
            <v>172.16.12.53</v>
          </cell>
          <cell r="C3052" t="str">
            <v>SO Ping</v>
          </cell>
          <cell r="D3052" t="str">
            <v>PH_WINDOWS_PLATINUM_AR</v>
          </cell>
          <cell r="E3052">
            <v>1</v>
          </cell>
          <cell r="F3052" t="str">
            <v>Wintel Support VW Argentina</v>
          </cell>
        </row>
        <row r="3053">
          <cell r="B3053" t="str">
            <v>172.16.12.53</v>
          </cell>
          <cell r="C3053" t="str">
            <v>SO Ram</v>
          </cell>
          <cell r="D3053" t="str">
            <v>PH_WINDOWS_PLATINUM_AR</v>
          </cell>
          <cell r="E3053">
            <v>1</v>
          </cell>
          <cell r="F3053" t="str">
            <v>Wintel Support VW Argentina</v>
          </cell>
        </row>
        <row r="3054">
          <cell r="B3054" t="str">
            <v>172.16.12.53</v>
          </cell>
          <cell r="C3054" t="str">
            <v>SO Uptime</v>
          </cell>
          <cell r="D3054" t="str">
            <v>PH_WINDOWS_PLATINUM_AR</v>
          </cell>
          <cell r="E3054">
            <v>1</v>
          </cell>
          <cell r="F3054" t="str">
            <v>Wintel Support VW Argentina</v>
          </cell>
        </row>
        <row r="3055">
          <cell r="B3055" t="str">
            <v>172.16.12.82</v>
          </cell>
          <cell r="C3055" t="str">
            <v xml:space="preserve">SO Antivirus Services	</v>
          </cell>
          <cell r="D3055" t="str">
            <v>PH_WINDOWS_PLATINUM_AR</v>
          </cell>
          <cell r="E3055">
            <v>1</v>
          </cell>
          <cell r="F3055" t="str">
            <v>Wintel Support VW Argentina</v>
          </cell>
        </row>
        <row r="3056">
          <cell r="B3056" t="str">
            <v>172.16.12.82</v>
          </cell>
          <cell r="C3056" t="str">
            <v>So CPU</v>
          </cell>
          <cell r="D3056" t="str">
            <v>PH_WINDOWS_PLATINUM_AR</v>
          </cell>
          <cell r="E3056">
            <v>1</v>
          </cell>
          <cell r="F3056" t="str">
            <v>Wintel Support VW Argentina</v>
          </cell>
        </row>
        <row r="3057">
          <cell r="B3057" t="str">
            <v>172.16.12.82</v>
          </cell>
          <cell r="C3057" t="str">
            <v>So Ping</v>
          </cell>
          <cell r="D3057" t="str">
            <v>PH_WINDOWS_PLATINUM_AR</v>
          </cell>
          <cell r="E3057">
            <v>1</v>
          </cell>
          <cell r="F3057" t="str">
            <v>Wintel Support VW Argentina</v>
          </cell>
        </row>
        <row r="3058">
          <cell r="B3058" t="str">
            <v>172.16.12.82</v>
          </cell>
          <cell r="C3058" t="str">
            <v>So Ram</v>
          </cell>
          <cell r="D3058" t="str">
            <v>PH_WINDOWS_PLATINUM_AR</v>
          </cell>
          <cell r="E3058">
            <v>1</v>
          </cell>
          <cell r="F3058" t="str">
            <v>Wintel Support VW Argentina</v>
          </cell>
        </row>
        <row r="3059">
          <cell r="B3059" t="str">
            <v>172.16.12.82</v>
          </cell>
          <cell r="C3059" t="str">
            <v>So Uptime</v>
          </cell>
          <cell r="D3059" t="str">
            <v>PH_WINDOWS_PLATINUM_AR</v>
          </cell>
          <cell r="E3059">
            <v>1</v>
          </cell>
          <cell r="F3059" t="str">
            <v>Wintel Support VW Argentina</v>
          </cell>
        </row>
        <row r="3060">
          <cell r="B3060" t="str">
            <v>172.16.12.82</v>
          </cell>
          <cell r="C3060" t="str">
            <v>So Disk C</v>
          </cell>
          <cell r="D3060" t="str">
            <v>PH_WINDOWS_PLATINUM_AR</v>
          </cell>
          <cell r="E3060">
            <v>1</v>
          </cell>
          <cell r="F3060" t="str">
            <v>Wintel Support VW Argentina</v>
          </cell>
        </row>
        <row r="3061">
          <cell r="B3061" t="str">
            <v>172.16.12.82</v>
          </cell>
          <cell r="C3061" t="str">
            <v>So Disk D</v>
          </cell>
          <cell r="D3061" t="str">
            <v>PH_WINDOWS_SILVER_AR</v>
          </cell>
          <cell r="E3061">
            <v>3</v>
          </cell>
          <cell r="F3061" t="str">
            <v>Wintel Support VW Argentina</v>
          </cell>
        </row>
        <row r="3062">
          <cell r="B3062" t="str">
            <v>10.133.8.77</v>
          </cell>
          <cell r="C3062" t="str">
            <v xml:space="preserve">So Antivirus Services </v>
          </cell>
          <cell r="D3062" t="str">
            <v>PH_WINDOWS_BRONZE_AR</v>
          </cell>
          <cell r="E3062">
            <v>3</v>
          </cell>
          <cell r="F3062" t="str">
            <v>Wintel Support VW Argentina</v>
          </cell>
        </row>
        <row r="3063">
          <cell r="B3063" t="str">
            <v>10.133.8.77</v>
          </cell>
          <cell r="C3063" t="str">
            <v xml:space="preserve"> So CPU </v>
          </cell>
          <cell r="D3063" t="str">
            <v>PH_WINDOWS_PLATINUM_AR</v>
          </cell>
          <cell r="E3063">
            <v>3</v>
          </cell>
          <cell r="F3063" t="str">
            <v>Wintel Support VW Argentina</v>
          </cell>
        </row>
        <row r="3064">
          <cell r="B3064" t="str">
            <v>10.133.8.77</v>
          </cell>
          <cell r="C3064" t="str">
            <v xml:space="preserve"> So Disk C: S.O. </v>
          </cell>
          <cell r="D3064" t="str">
            <v>PH_WINDOWS_PLATINUM_AR</v>
          </cell>
          <cell r="E3064">
            <v>1</v>
          </cell>
          <cell r="F3064" t="str">
            <v>Wintel Support VW Argentina</v>
          </cell>
        </row>
        <row r="3065">
          <cell r="B3065" t="str">
            <v>10.133.8.77</v>
          </cell>
          <cell r="C3065" t="str">
            <v xml:space="preserve"> So Disk D: </v>
          </cell>
          <cell r="D3065" t="str">
            <v>PH_WINDOWS_BRONZE_AR</v>
          </cell>
          <cell r="E3065">
            <v>3</v>
          </cell>
          <cell r="F3065" t="str">
            <v>Wintel Support VW Argentina</v>
          </cell>
        </row>
        <row r="3066">
          <cell r="B3066" t="str">
            <v>10.133.8.77</v>
          </cell>
          <cell r="C3066" t="str">
            <v xml:space="preserve"> So Ping </v>
          </cell>
          <cell r="D3066" t="str">
            <v>PH_WINDOWS_PLATINUM_AR</v>
          </cell>
          <cell r="E3066">
            <v>1</v>
          </cell>
          <cell r="F3066" t="str">
            <v>Wintel Support VW Argentina</v>
          </cell>
        </row>
        <row r="3067">
          <cell r="B3067" t="str">
            <v>10.133.8.77</v>
          </cell>
          <cell r="C3067" t="str">
            <v xml:space="preserve"> So RAM </v>
          </cell>
          <cell r="D3067" t="str">
            <v>PH_WINDOWS_PLATINUM_AR</v>
          </cell>
          <cell r="E3067">
            <v>3</v>
          </cell>
          <cell r="F3067" t="str">
            <v>Wintel Support VW Argentina</v>
          </cell>
        </row>
        <row r="3068">
          <cell r="B3068" t="str">
            <v>10.133.8.77</v>
          </cell>
          <cell r="C3068" t="str">
            <v>So Uptime</v>
          </cell>
          <cell r="D3068" t="str">
            <v>PH_WINDOWS_PLATINUM_AR</v>
          </cell>
          <cell r="E3068">
            <v>1</v>
          </cell>
          <cell r="F3068" t="str">
            <v>Wintel Support VW Argentina</v>
          </cell>
        </row>
        <row r="3069">
          <cell r="B3069" t="str">
            <v>10.133.54.239</v>
          </cell>
          <cell r="C3069" t="str">
            <v>So Antivirus Services</v>
          </cell>
          <cell r="D3069" t="str">
            <v>PH_WINDOWS_PLATINUM_AR</v>
          </cell>
          <cell r="E3069">
            <v>3</v>
          </cell>
          <cell r="F3069" t="str">
            <v>Wintel Support VW Argentina</v>
          </cell>
        </row>
        <row r="3070">
          <cell r="B3070" t="str">
            <v>10.133.54.239</v>
          </cell>
          <cell r="C3070" t="str">
            <v>So Disk C: - S.O.</v>
          </cell>
          <cell r="D3070" t="str">
            <v>PH_WINDOWS_PLATINUM_AR</v>
          </cell>
          <cell r="E3070">
            <v>1</v>
          </cell>
          <cell r="F3070" t="str">
            <v>Wintel Support VW Argentina</v>
          </cell>
        </row>
        <row r="3071">
          <cell r="B3071" t="str">
            <v>10.133.54.239</v>
          </cell>
          <cell r="C3071" t="str">
            <v>So Disk E: - App</v>
          </cell>
          <cell r="D3071" t="str">
            <v>PH_WINDOWS_PLATINUM_AR</v>
          </cell>
          <cell r="E3071">
            <v>1</v>
          </cell>
          <cell r="F3071" t="str">
            <v>Wintel Support VW Argentina</v>
          </cell>
        </row>
        <row r="3072">
          <cell r="B3072" t="str">
            <v>10.133.54.239</v>
          </cell>
          <cell r="C3072" t="str">
            <v>So Disk P: - Page File</v>
          </cell>
          <cell r="D3072" t="str">
            <v>PH_WINDOWS_PLATINUM_AR</v>
          </cell>
          <cell r="E3072">
            <v>1</v>
          </cell>
          <cell r="F3072" t="str">
            <v>Wintel Support VW Argentina</v>
          </cell>
        </row>
        <row r="3073">
          <cell r="B3073" t="str">
            <v>10.133.54.239</v>
          </cell>
          <cell r="C3073" t="str">
            <v>Ping</v>
          </cell>
          <cell r="D3073" t="str">
            <v>PH_WINDOWS_PLATINUM_AR</v>
          </cell>
          <cell r="E3073">
            <v>1</v>
          </cell>
          <cell r="F3073" t="str">
            <v>Wintel Support VW Argentina</v>
          </cell>
        </row>
        <row r="3074">
          <cell r="B3074" t="str">
            <v>10.133.54.239</v>
          </cell>
          <cell r="C3074" t="str">
            <v>So CPU</v>
          </cell>
          <cell r="D3074" t="str">
            <v>PH_WINDOWS_PLATINUM_AR</v>
          </cell>
          <cell r="E3074">
            <v>1</v>
          </cell>
          <cell r="F3074" t="str">
            <v>Wintel Support VW Argentina</v>
          </cell>
        </row>
        <row r="3075">
          <cell r="B3075" t="str">
            <v>10.133.54.239</v>
          </cell>
          <cell r="C3075" t="str">
            <v>So RAM</v>
          </cell>
          <cell r="D3075" t="str">
            <v>PH_WINDOWS_PLATINUM_AR</v>
          </cell>
          <cell r="E3075">
            <v>1</v>
          </cell>
          <cell r="F3075" t="str">
            <v>Wintel Support VW Argentina</v>
          </cell>
        </row>
        <row r="3076">
          <cell r="B3076" t="str">
            <v>10.133.54.239</v>
          </cell>
          <cell r="C3076" t="str">
            <v>So Uptime</v>
          </cell>
          <cell r="D3076" t="str">
            <v>PH_WINDOWS_BRONZE_AR</v>
          </cell>
          <cell r="E3076">
            <v>2</v>
          </cell>
          <cell r="F3076" t="str">
            <v>Wintel Support VW Argentina</v>
          </cell>
        </row>
        <row r="3077">
          <cell r="B3077" t="str">
            <v>10.133.8.113</v>
          </cell>
          <cell r="C3077" t="str">
            <v>CPU</v>
          </cell>
          <cell r="D3077" t="str">
            <v>PH_WINDOWS_PLATINUM_AR</v>
          </cell>
          <cell r="E3077">
            <v>1</v>
          </cell>
          <cell r="F3077" t="str">
            <v>Wintel Support VW Argentina</v>
          </cell>
        </row>
        <row r="3078">
          <cell r="B3078" t="str">
            <v>10.133.8.113</v>
          </cell>
          <cell r="C3078" t="str">
            <v>PING</v>
          </cell>
          <cell r="D3078" t="str">
            <v>PH_WINDOWS_PLATINUM_AR</v>
          </cell>
          <cell r="E3078">
            <v>1</v>
          </cell>
          <cell r="F3078" t="str">
            <v>Wintel Support VW Argentina</v>
          </cell>
        </row>
        <row r="3079">
          <cell r="B3079" t="str">
            <v>10.133.8.113</v>
          </cell>
          <cell r="C3079" t="str">
            <v>DISCO C</v>
          </cell>
          <cell r="D3079" t="str">
            <v>PH_WINDOWS_PLATINUM_AR</v>
          </cell>
          <cell r="E3079">
            <v>1</v>
          </cell>
          <cell r="F3079" t="str">
            <v>Wintel Support VW Argentina</v>
          </cell>
        </row>
        <row r="3080">
          <cell r="B3080" t="str">
            <v>10.133.8.113</v>
          </cell>
          <cell r="C3080" t="str">
            <v>D: Shared D</v>
          </cell>
          <cell r="D3080" t="str">
            <v>PH_WINDOWS_PLATINUM_AR</v>
          </cell>
          <cell r="E3080">
            <v>1</v>
          </cell>
          <cell r="F3080" t="str">
            <v>Wintel Support VW Argentina</v>
          </cell>
        </row>
        <row r="3081">
          <cell r="B3081" t="str">
            <v>10.133.8.113</v>
          </cell>
          <cell r="C3081" t="str">
            <v>E: Shared E</v>
          </cell>
          <cell r="D3081" t="str">
            <v>PH_WINDOWS_PLATINUM_AR</v>
          </cell>
          <cell r="E3081">
            <v>1</v>
          </cell>
          <cell r="F3081" t="str">
            <v>Wintel Support VW Argentina</v>
          </cell>
        </row>
        <row r="3082">
          <cell r="B3082" t="str">
            <v>10.133.8.113</v>
          </cell>
          <cell r="C3082" t="str">
            <v>F: Shared F</v>
          </cell>
          <cell r="D3082" t="str">
            <v>PH_WINDOWS_PLATINUM_AR</v>
          </cell>
          <cell r="E3082">
            <v>1</v>
          </cell>
          <cell r="F3082" t="str">
            <v>Wintel Support VW Argentina</v>
          </cell>
        </row>
        <row r="3083">
          <cell r="B3083" t="str">
            <v>10.133.8.113</v>
          </cell>
          <cell r="C3083" t="str">
            <v>RAM</v>
          </cell>
          <cell r="D3083" t="str">
            <v>PH_WINDOWS_PLATINUM_AR</v>
          </cell>
          <cell r="E3083">
            <v>1</v>
          </cell>
          <cell r="F3083" t="str">
            <v>Wintel Support VW Argentina</v>
          </cell>
        </row>
        <row r="3084">
          <cell r="B3084" t="str">
            <v>10.133.8.113</v>
          </cell>
          <cell r="C3084" t="str">
            <v>So Antivirus Services</v>
          </cell>
          <cell r="D3084" t="str">
            <v>PH_WINDOWS_PLATINUM_AR</v>
          </cell>
          <cell r="E3084">
            <v>3</v>
          </cell>
          <cell r="F3084" t="str">
            <v>Wintel Support VW Argentina</v>
          </cell>
        </row>
        <row r="3085">
          <cell r="B3085" t="str">
            <v>10.133.8.113</v>
          </cell>
          <cell r="C3085" t="str">
            <v>So Uptime</v>
          </cell>
          <cell r="D3085" t="str">
            <v>PH_WINDOWS_BRONZE_AR</v>
          </cell>
          <cell r="E3085">
            <v>2</v>
          </cell>
          <cell r="F3085" t="str">
            <v>Wintel Support VW Argentina</v>
          </cell>
        </row>
        <row r="3086">
          <cell r="B3086" t="str">
            <v>172.16.5.243</v>
          </cell>
          <cell r="C3086" t="str">
            <v>CPU</v>
          </cell>
          <cell r="D3086" t="str">
            <v>PH_WINDOWS_PLATINUM_AR</v>
          </cell>
          <cell r="E3086">
            <v>1</v>
          </cell>
          <cell r="F3086" t="str">
            <v>Wintel Support VW Argentina</v>
          </cell>
        </row>
        <row r="3087">
          <cell r="B3087" t="str">
            <v>172.16.5.243</v>
          </cell>
          <cell r="C3087" t="str">
            <v>Disk C</v>
          </cell>
          <cell r="D3087" t="str">
            <v>PH_WINDOWS_PLATINUM_AR</v>
          </cell>
          <cell r="E3087">
            <v>1</v>
          </cell>
          <cell r="F3087" t="str">
            <v>Wintel Support VW Argentina</v>
          </cell>
        </row>
        <row r="3088">
          <cell r="B3088" t="str">
            <v>172.16.5.243</v>
          </cell>
          <cell r="C3088" t="str">
            <v>Ping</v>
          </cell>
          <cell r="D3088" t="str">
            <v>PH_WINDOWS_PLATINUM_AR</v>
          </cell>
          <cell r="E3088">
            <v>1</v>
          </cell>
          <cell r="F3088" t="str">
            <v>Wintel Support VW Argentina</v>
          </cell>
        </row>
        <row r="3089">
          <cell r="B3089" t="str">
            <v>172.16.5.243</v>
          </cell>
          <cell r="C3089" t="str">
            <v>RAM</v>
          </cell>
          <cell r="D3089" t="str">
            <v>PH_WINDOWS_PLATINUM_AR</v>
          </cell>
          <cell r="E3089">
            <v>1</v>
          </cell>
          <cell r="F3089" t="str">
            <v>Wintel Support VW Argentina</v>
          </cell>
        </row>
        <row r="3090">
          <cell r="B3090" t="str">
            <v>172.16.5.243</v>
          </cell>
          <cell r="C3090" t="str">
            <v>Uptime</v>
          </cell>
          <cell r="D3090" t="str">
            <v>PH_WINDOWS_PLATINUM_AR</v>
          </cell>
          <cell r="E3090">
            <v>1</v>
          </cell>
          <cell r="F3090" t="str">
            <v>Wintel Support VW Argentina</v>
          </cell>
        </row>
        <row r="3091">
          <cell r="B3091" t="str">
            <v>172.16.5.243</v>
          </cell>
          <cell r="C3091" t="str">
            <v>Antivirus Services</v>
          </cell>
          <cell r="D3091" t="str">
            <v>PH_WINDOWS_PLATINUM_AR</v>
          </cell>
          <cell r="E3091">
            <v>3</v>
          </cell>
          <cell r="F3091" t="str">
            <v>Wintel Support VW Argentina</v>
          </cell>
        </row>
        <row r="3092">
          <cell r="B3092" t="str">
            <v>172.16.12.22</v>
          </cell>
          <cell r="C3092" t="str">
            <v>CPU</v>
          </cell>
          <cell r="D3092" t="str">
            <v>PH_WINDOWS_PLATINUM_AR</v>
          </cell>
          <cell r="E3092">
            <v>1</v>
          </cell>
          <cell r="F3092" t="str">
            <v>Wintel Support VW Argentina</v>
          </cell>
        </row>
        <row r="3093">
          <cell r="B3093" t="str">
            <v>172.16.12.22</v>
          </cell>
          <cell r="C3093" t="str">
            <v>disco C</v>
          </cell>
          <cell r="D3093" t="str">
            <v>PH_WINDOWS_PLATINUM_AR</v>
          </cell>
          <cell r="E3093">
            <v>1</v>
          </cell>
          <cell r="F3093" t="str">
            <v>Wintel Support VW Argentina</v>
          </cell>
        </row>
        <row r="3094">
          <cell r="B3094" t="str">
            <v>172.16.12.22</v>
          </cell>
          <cell r="C3094" t="str">
            <v>RAM</v>
          </cell>
          <cell r="D3094" t="str">
            <v>PH_WINDOWS_PLATINUM_AR</v>
          </cell>
          <cell r="E3094">
            <v>1</v>
          </cell>
          <cell r="F3094" t="str">
            <v>Wintel Support VW Argentina</v>
          </cell>
        </row>
        <row r="3095">
          <cell r="B3095" t="str">
            <v>172.16.12.22</v>
          </cell>
          <cell r="C3095" t="str">
            <v>Ping</v>
          </cell>
          <cell r="D3095" t="str">
            <v>PH_WINDOWS_PLATINUM_AR</v>
          </cell>
          <cell r="E3095">
            <v>1</v>
          </cell>
          <cell r="F3095" t="str">
            <v>Wintel Support VW Argentina</v>
          </cell>
        </row>
        <row r="3096">
          <cell r="B3096" t="str">
            <v>172.16.12.22</v>
          </cell>
          <cell r="C3096" t="str">
            <v>Antivirus Services</v>
          </cell>
          <cell r="D3096" t="str">
            <v>PH_WINDOWS_PLATINUM_AR</v>
          </cell>
          <cell r="E3096">
            <v>3</v>
          </cell>
          <cell r="F3096" t="str">
            <v>Wintel Support VW Argentina</v>
          </cell>
        </row>
        <row r="3097">
          <cell r="B3097" t="str">
            <v>172.16.12.22</v>
          </cell>
          <cell r="C3097" t="str">
            <v>So Uptime</v>
          </cell>
          <cell r="D3097" t="str">
            <v>PH_WINDOWS_PLATINUM_AR</v>
          </cell>
          <cell r="E3097">
            <v>1</v>
          </cell>
          <cell r="F3097" t="str">
            <v>Wintel Support VW Argentina</v>
          </cell>
        </row>
        <row r="3098">
          <cell r="B3098" t="str">
            <v>172.16.12.23</v>
          </cell>
          <cell r="C3098" t="str">
            <v>Antivirus Services</v>
          </cell>
          <cell r="D3098" t="str">
            <v>PH_WINDOWS_PLATINUM_AR</v>
          </cell>
          <cell r="E3098">
            <v>3</v>
          </cell>
          <cell r="F3098" t="str">
            <v>Wintel Support VW Argentina</v>
          </cell>
        </row>
        <row r="3099">
          <cell r="B3099" t="str">
            <v>172.16.12.23</v>
          </cell>
          <cell r="C3099" t="str">
            <v>Uptime</v>
          </cell>
          <cell r="D3099" t="str">
            <v>PH_WINDOWS_PLATINUM_AR</v>
          </cell>
          <cell r="E3099">
            <v>1</v>
          </cell>
          <cell r="F3099" t="str">
            <v>Wintel Support VW Argentina</v>
          </cell>
        </row>
        <row r="3100">
          <cell r="B3100" t="str">
            <v>172.16.12.23</v>
          </cell>
          <cell r="C3100" t="str">
            <v>RAM</v>
          </cell>
          <cell r="D3100" t="str">
            <v>PH_WINDOWS_PLATINUM_AR</v>
          </cell>
          <cell r="E3100">
            <v>1</v>
          </cell>
          <cell r="F3100" t="str">
            <v>Wintel Support VW Argentina</v>
          </cell>
        </row>
        <row r="3101">
          <cell r="B3101" t="str">
            <v>172.16.12.23</v>
          </cell>
          <cell r="C3101" t="str">
            <v>Ping</v>
          </cell>
          <cell r="D3101" t="str">
            <v>PH_WINDOWS_PLATINUM_AR</v>
          </cell>
          <cell r="E3101">
            <v>1</v>
          </cell>
          <cell r="F3101" t="str">
            <v>Wintel Support VW Argentina</v>
          </cell>
        </row>
        <row r="3102">
          <cell r="B3102" t="str">
            <v>172.16.12.23</v>
          </cell>
          <cell r="C3102" t="str">
            <v>Disk C</v>
          </cell>
          <cell r="D3102" t="str">
            <v>PH_WINDOWS_PLATINUM_AR</v>
          </cell>
          <cell r="E3102">
            <v>1</v>
          </cell>
          <cell r="F3102" t="str">
            <v>Wintel Support VW Argentina</v>
          </cell>
        </row>
        <row r="3103">
          <cell r="B3103" t="str">
            <v>172.16.12.23</v>
          </cell>
          <cell r="C3103" t="str">
            <v>CPU</v>
          </cell>
          <cell r="D3103" t="str">
            <v>PH_WINDOWS_PLATINUM_AR</v>
          </cell>
          <cell r="E3103">
            <v>1</v>
          </cell>
          <cell r="F3103" t="str">
            <v>Wintel Support VW Argentina</v>
          </cell>
        </row>
        <row r="3104">
          <cell r="B3104" t="str">
            <v>10.133.9.26</v>
          </cell>
          <cell r="C3104" t="str">
            <v>SO Antivirus Services</v>
          </cell>
          <cell r="D3104" t="str">
            <v>PH_WINDOWS_SILVER_AR</v>
          </cell>
          <cell r="E3104">
            <v>4</v>
          </cell>
          <cell r="F3104" t="str">
            <v>Wintel Support VW Argentina</v>
          </cell>
        </row>
        <row r="3105">
          <cell r="B3105" t="str">
            <v>10.133.9.26</v>
          </cell>
          <cell r="C3105" t="str">
            <v>So CPU</v>
          </cell>
          <cell r="D3105" t="str">
            <v>PH_WINDOWS_SILVER_AR</v>
          </cell>
          <cell r="E3105">
            <v>4</v>
          </cell>
          <cell r="F3105" t="str">
            <v>Wintel Support VW Argentina</v>
          </cell>
        </row>
        <row r="3106">
          <cell r="B3106" t="str">
            <v>10.133.9.26</v>
          </cell>
          <cell r="C3106" t="str">
            <v>So Ping</v>
          </cell>
          <cell r="D3106" t="str">
            <v>PH_WINDOWS_SILVER_AR</v>
          </cell>
          <cell r="E3106">
            <v>4</v>
          </cell>
          <cell r="F3106" t="str">
            <v>Wintel Support VW Argentina</v>
          </cell>
        </row>
        <row r="3107">
          <cell r="B3107" t="str">
            <v>10.133.9.26</v>
          </cell>
          <cell r="C3107" t="str">
            <v>So Ram</v>
          </cell>
          <cell r="D3107" t="str">
            <v>PH_WINDOWS_SILVER_AR</v>
          </cell>
          <cell r="E3107">
            <v>4</v>
          </cell>
          <cell r="F3107" t="str">
            <v>Wintel Support VW Argentina</v>
          </cell>
        </row>
        <row r="3108">
          <cell r="B3108" t="str">
            <v>10.133.9.26</v>
          </cell>
          <cell r="C3108" t="str">
            <v>So Uptime</v>
          </cell>
          <cell r="D3108" t="str">
            <v>PH_WINDOWS_SILVER_AR</v>
          </cell>
          <cell r="E3108">
            <v>4</v>
          </cell>
          <cell r="F3108" t="str">
            <v>Wintel Support VW Argentina</v>
          </cell>
        </row>
        <row r="3109">
          <cell r="B3109" t="str">
            <v>10.133.9.26</v>
          </cell>
          <cell r="C3109" t="str">
            <v>So Disk C</v>
          </cell>
          <cell r="D3109" t="str">
            <v>PH_WINDOWS_SILVER_AR</v>
          </cell>
          <cell r="E3109">
            <v>4</v>
          </cell>
          <cell r="F3109" t="str">
            <v>Wintel Support VW Argentina</v>
          </cell>
        </row>
        <row r="3110">
          <cell r="B3110" t="str">
            <v>10.133.9.26</v>
          </cell>
          <cell r="C3110" t="str">
            <v>So Disk D</v>
          </cell>
          <cell r="D3110" t="str">
            <v>PH_WINDOWS_SILVER_AR</v>
          </cell>
          <cell r="E3110">
            <v>4</v>
          </cell>
          <cell r="F3110" t="str">
            <v>Wintel Support VW Argentina</v>
          </cell>
        </row>
        <row r="3111">
          <cell r="B3111" t="str">
            <v>10.133.8.98</v>
          </cell>
          <cell r="C3111" t="str">
            <v>Check_port 80</v>
          </cell>
          <cell r="D3111" t="str">
            <v>PH_WINDOWS_BRONZE_AR</v>
          </cell>
          <cell r="E3111">
            <v>3</v>
          </cell>
          <cell r="F3111" t="str">
            <v>Middleware Support VW Argentina</v>
          </cell>
        </row>
        <row r="3112">
          <cell r="B3112" t="str">
            <v>10.133.8.98</v>
          </cell>
          <cell r="C3112" t="str">
            <v>CPU</v>
          </cell>
          <cell r="D3112" t="str">
            <v>PH_WINDOWS_BRONZE_AR</v>
          </cell>
          <cell r="E3112">
            <v>1</v>
          </cell>
          <cell r="F3112" t="str">
            <v>Wintel Support VW Argentina</v>
          </cell>
        </row>
        <row r="3113">
          <cell r="B3113" t="str">
            <v>10.133.8.98</v>
          </cell>
          <cell r="C3113" t="str">
            <v>PING</v>
          </cell>
          <cell r="D3113" t="str">
            <v>PH_WINDOWS_BRONZE_AR</v>
          </cell>
          <cell r="E3113">
            <v>1</v>
          </cell>
          <cell r="F3113" t="str">
            <v>Wintel Support VW Argentina</v>
          </cell>
        </row>
        <row r="3114">
          <cell r="B3114" t="str">
            <v>10.133.8.98</v>
          </cell>
          <cell r="C3114" t="str">
            <v>DISCO C</v>
          </cell>
          <cell r="D3114" t="str">
            <v>PH_WINDOWS_BRONZE_AR</v>
          </cell>
          <cell r="E3114">
            <v>1</v>
          </cell>
          <cell r="F3114" t="str">
            <v>Wintel Support VW Argentina</v>
          </cell>
        </row>
        <row r="3115">
          <cell r="B3115" t="str">
            <v>10.133.8.98</v>
          </cell>
          <cell r="C3115" t="str">
            <v>RAM</v>
          </cell>
          <cell r="D3115" t="str">
            <v>PH_WINDOWS_BRONZE_AR</v>
          </cell>
          <cell r="E3115">
            <v>1</v>
          </cell>
          <cell r="F3115" t="str">
            <v>Wintel Support VW Argentina</v>
          </cell>
        </row>
        <row r="3116">
          <cell r="B3116" t="str">
            <v>10.133.8.98</v>
          </cell>
          <cell r="C3116" t="str">
            <v>So Antivirus Services</v>
          </cell>
          <cell r="D3116" t="str">
            <v>PH_WINDOWS_BRONZE_AR</v>
          </cell>
          <cell r="E3116">
            <v>3</v>
          </cell>
          <cell r="F3116" t="str">
            <v>Wintel Support VW Argentina</v>
          </cell>
        </row>
        <row r="3117">
          <cell r="B3117" t="str">
            <v>10.133.8.98</v>
          </cell>
          <cell r="C3117" t="str">
            <v>So Uptime</v>
          </cell>
          <cell r="D3117" t="str">
            <v>PH_WINDOWS_BRONZE_AR</v>
          </cell>
          <cell r="E3117">
            <v>2</v>
          </cell>
          <cell r="F3117" t="str">
            <v>Wintel Support VW Argentina</v>
          </cell>
        </row>
        <row r="3118">
          <cell r="B3118" t="str">
            <v>10.133.8.99</v>
          </cell>
          <cell r="C3118" t="str">
            <v>Check_port 80</v>
          </cell>
          <cell r="D3118" t="str">
            <v>PH_WINDOWS_BRONZE_AR</v>
          </cell>
          <cell r="E3118">
            <v>3</v>
          </cell>
          <cell r="F3118" t="str">
            <v>Middleware Support VW Argentina</v>
          </cell>
        </row>
        <row r="3119">
          <cell r="B3119" t="str">
            <v>10.133.8.99</v>
          </cell>
          <cell r="C3119" t="str">
            <v>CPU</v>
          </cell>
          <cell r="D3119" t="str">
            <v>PH_WINDOWS_BRONZE_AR</v>
          </cell>
          <cell r="E3119">
            <v>1</v>
          </cell>
          <cell r="F3119" t="str">
            <v>Wintel Support VW Argentina</v>
          </cell>
        </row>
        <row r="3120">
          <cell r="B3120" t="str">
            <v>10.133.8.99</v>
          </cell>
          <cell r="C3120" t="str">
            <v>PING</v>
          </cell>
          <cell r="D3120" t="str">
            <v>PH_WINDOWS_BRONZE_AR</v>
          </cell>
          <cell r="E3120">
            <v>1</v>
          </cell>
          <cell r="F3120" t="str">
            <v>Wintel Support VW Argentina</v>
          </cell>
        </row>
        <row r="3121">
          <cell r="B3121" t="str">
            <v>10.133.8.99</v>
          </cell>
          <cell r="C3121" t="str">
            <v>DISCO C</v>
          </cell>
          <cell r="D3121" t="str">
            <v>PH_WINDOWS_BRONZE_AR</v>
          </cell>
          <cell r="E3121">
            <v>1</v>
          </cell>
          <cell r="F3121" t="str">
            <v>Wintel Support VW Argentina</v>
          </cell>
        </row>
        <row r="3122">
          <cell r="B3122" t="str">
            <v>10.133.8.99</v>
          </cell>
          <cell r="C3122" t="str">
            <v>D (APP_HOME)</v>
          </cell>
          <cell r="D3122" t="str">
            <v>PH_WINDOWS_BRONZE_AR</v>
          </cell>
          <cell r="E3122">
            <v>1</v>
          </cell>
          <cell r="F3122" t="str">
            <v>Wintel Support VW Argentina</v>
          </cell>
        </row>
        <row r="3123">
          <cell r="B3123" t="str">
            <v>10.133.8.99</v>
          </cell>
          <cell r="C3123" t="str">
            <v>RAM</v>
          </cell>
          <cell r="D3123" t="str">
            <v>PH_WINDOWS_BRONZE_AR</v>
          </cell>
          <cell r="E3123">
            <v>1</v>
          </cell>
          <cell r="F3123" t="str">
            <v>Wintel Support VW Argentina</v>
          </cell>
        </row>
        <row r="3124">
          <cell r="B3124" t="str">
            <v>10.133.8.99</v>
          </cell>
          <cell r="C3124" t="str">
            <v>So Antivirus Services</v>
          </cell>
          <cell r="D3124" t="str">
            <v>PH_WINDOWS_BRONZE_AR</v>
          </cell>
          <cell r="E3124">
            <v>3</v>
          </cell>
          <cell r="F3124" t="str">
            <v>Wintel Support VW Argentina</v>
          </cell>
        </row>
        <row r="3125">
          <cell r="B3125" t="str">
            <v>10.133.8.99</v>
          </cell>
          <cell r="C3125" t="str">
            <v>So Uptime</v>
          </cell>
          <cell r="D3125" t="str">
            <v>PH_WINDOWS_BRONZE_AR</v>
          </cell>
          <cell r="E3125">
            <v>2</v>
          </cell>
          <cell r="F3125" t="str">
            <v>Wintel Support VW Argentina</v>
          </cell>
        </row>
        <row r="3126">
          <cell r="B3126" t="str">
            <v>10.133.54.74</v>
          </cell>
          <cell r="C3126" t="str">
            <v>CPU</v>
          </cell>
          <cell r="D3126" t="str">
            <v>PH_WINDOWS_PLATINUM_AR</v>
          </cell>
          <cell r="E3126">
            <v>4</v>
          </cell>
          <cell r="F3126" t="str">
            <v>Wintel Support VW Argentina</v>
          </cell>
        </row>
        <row r="3127">
          <cell r="B3127" t="str">
            <v>10.133.54.74</v>
          </cell>
          <cell r="C3127" t="str">
            <v>PING</v>
          </cell>
          <cell r="D3127" t="str">
            <v>PH_WINDOWS_PLATINUM_AR</v>
          </cell>
          <cell r="E3127">
            <v>4</v>
          </cell>
          <cell r="F3127" t="str">
            <v>Wintel Support VW Argentina</v>
          </cell>
        </row>
        <row r="3128">
          <cell r="B3128" t="str">
            <v>10.133.54.74</v>
          </cell>
          <cell r="C3128" t="str">
            <v>DISCO C</v>
          </cell>
          <cell r="D3128" t="str">
            <v>PH_WINDOWS_PLATINUM_AR</v>
          </cell>
          <cell r="E3128">
            <v>4</v>
          </cell>
          <cell r="F3128" t="str">
            <v>Wintel Support VW Argentina</v>
          </cell>
        </row>
        <row r="3129">
          <cell r="B3129" t="str">
            <v>10.133.54.74</v>
          </cell>
          <cell r="C3129" t="str">
            <v>DISCO D</v>
          </cell>
          <cell r="D3129" t="str">
            <v>PH_WINDOWS_PLATINUM_AR</v>
          </cell>
          <cell r="E3129">
            <v>4</v>
          </cell>
          <cell r="F3129" t="str">
            <v>Wintel Support VW Argentina</v>
          </cell>
        </row>
        <row r="3130">
          <cell r="B3130" t="str">
            <v>10.133.54.74</v>
          </cell>
          <cell r="C3130" t="str">
            <v>So Antivirus Services</v>
          </cell>
          <cell r="D3130" t="str">
            <v>PH_WINDOWS_PLATINUM_AR</v>
          </cell>
          <cell r="E3130">
            <v>3</v>
          </cell>
          <cell r="F3130" t="str">
            <v>Wintel Support VW Argentina</v>
          </cell>
        </row>
        <row r="3131">
          <cell r="B3131" t="str">
            <v>10.133.54.74</v>
          </cell>
          <cell r="C3131" t="str">
            <v>RAM</v>
          </cell>
          <cell r="D3131" t="str">
            <v>PH_WINDOWS_PLATINUM_AR</v>
          </cell>
          <cell r="E3131">
            <v>4</v>
          </cell>
          <cell r="F3131" t="str">
            <v>Wintel Support VW Argentina</v>
          </cell>
        </row>
        <row r="3132">
          <cell r="B3132" t="str">
            <v>10.133.54.74</v>
          </cell>
          <cell r="C3132" t="str">
            <v>So Uptime</v>
          </cell>
          <cell r="D3132" t="str">
            <v>PH_WINDOWS_BRONZE_AR</v>
          </cell>
          <cell r="E3132">
            <v>2</v>
          </cell>
          <cell r="F3132" t="str">
            <v>Wintel Support VW Argentina</v>
          </cell>
        </row>
        <row r="3133">
          <cell r="B3133" t="str">
            <v>172.16.12.49</v>
          </cell>
          <cell r="C3133" t="str">
            <v>SO AV</v>
          </cell>
          <cell r="D3133" t="str">
            <v>PH_WINDOWS_PLATINUM_AR</v>
          </cell>
          <cell r="E3133">
            <v>4</v>
          </cell>
          <cell r="F3133" t="str">
            <v>Wintel Support VW Argentina</v>
          </cell>
        </row>
        <row r="3134">
          <cell r="B3134" t="str">
            <v>172.16.12.49</v>
          </cell>
          <cell r="C3134" t="str">
            <v>SO CPU</v>
          </cell>
          <cell r="D3134" t="str">
            <v>PH_WINDOWS_PLATINUM_AR</v>
          </cell>
          <cell r="E3134">
            <v>4</v>
          </cell>
          <cell r="F3134" t="str">
            <v>Wintel Support VW Argentina</v>
          </cell>
        </row>
        <row r="3135">
          <cell r="B3135" t="str">
            <v>172.16.12.49</v>
          </cell>
          <cell r="C3135" t="str">
            <v>SO Ping</v>
          </cell>
          <cell r="D3135" t="str">
            <v>PH_WINDOWS_PLATINUM_AR</v>
          </cell>
          <cell r="E3135">
            <v>4</v>
          </cell>
          <cell r="F3135" t="str">
            <v>Wintel Support VW Argentina</v>
          </cell>
        </row>
        <row r="3136">
          <cell r="B3136" t="str">
            <v>172.16.12.49</v>
          </cell>
          <cell r="C3136" t="str">
            <v>SO Ram</v>
          </cell>
          <cell r="D3136" t="str">
            <v>PH_WINDOWS_PLATINUM_AR</v>
          </cell>
          <cell r="E3136">
            <v>4</v>
          </cell>
          <cell r="F3136" t="str">
            <v>Wintel Support VW Argentina</v>
          </cell>
        </row>
        <row r="3137">
          <cell r="B3137" t="str">
            <v>172.16.12.49</v>
          </cell>
          <cell r="C3137" t="str">
            <v>SO Disc C</v>
          </cell>
          <cell r="D3137" t="str">
            <v>PH_WINDOWS_PLATINUM_AR</v>
          </cell>
          <cell r="E3137">
            <v>4</v>
          </cell>
          <cell r="F3137" t="str">
            <v>Wintel Support VW Argentina</v>
          </cell>
        </row>
        <row r="3138">
          <cell r="B3138" t="str">
            <v>172.16.12.49</v>
          </cell>
          <cell r="C3138" t="str">
            <v>SO Disc D</v>
          </cell>
          <cell r="D3138" t="str">
            <v>PH_WINDOWS_PLATINUM_AR</v>
          </cell>
          <cell r="E3138">
            <v>4</v>
          </cell>
          <cell r="F3138" t="str">
            <v>Wintel Support VW Argentina</v>
          </cell>
        </row>
        <row r="3139">
          <cell r="B3139" t="str">
            <v>172.16.12.49</v>
          </cell>
          <cell r="C3139" t="str">
            <v>SO Disc G</v>
          </cell>
          <cell r="D3139" t="str">
            <v>PH_WINDOWS_PLATINUM_AR</v>
          </cell>
          <cell r="E3139">
            <v>4</v>
          </cell>
          <cell r="F3139" t="str">
            <v>Wintel Support VW Argentina</v>
          </cell>
        </row>
        <row r="3140">
          <cell r="B3140" t="str">
            <v>172.16.12.49</v>
          </cell>
          <cell r="C3140" t="str">
            <v>SO Uptime</v>
          </cell>
          <cell r="D3140" t="str">
            <v>PH_WINDOWS_PLATINUM_AR</v>
          </cell>
          <cell r="E3140">
            <v>4</v>
          </cell>
          <cell r="F3140" t="str">
            <v>Wintel Support VW Argentina</v>
          </cell>
        </row>
        <row r="3141">
          <cell r="B3141" t="str">
            <v>172.16.12.66</v>
          </cell>
          <cell r="C3141" t="str">
            <v>SO Antivirus Services</v>
          </cell>
          <cell r="D3141" t="str">
            <v>PH_WINDOWS_PLATINUM_AR</v>
          </cell>
          <cell r="E3141">
            <v>2</v>
          </cell>
          <cell r="F3141" t="str">
            <v>Wintel Support VW Argentina</v>
          </cell>
        </row>
        <row r="3142">
          <cell r="B3142" t="str">
            <v>172.16.12.66</v>
          </cell>
          <cell r="C3142" t="str">
            <v>So CPU</v>
          </cell>
          <cell r="D3142" t="str">
            <v>PH_WINDOWS_PLATINUM_AR</v>
          </cell>
          <cell r="E3142">
            <v>2</v>
          </cell>
          <cell r="F3142" t="str">
            <v>Wintel Support VW Argentina</v>
          </cell>
        </row>
        <row r="3143">
          <cell r="B3143" t="str">
            <v>172.16.12.66</v>
          </cell>
          <cell r="C3143" t="str">
            <v>So Ping</v>
          </cell>
          <cell r="D3143" t="str">
            <v>PH_WINDOWS_PLATINUM_AR</v>
          </cell>
          <cell r="E3143">
            <v>2</v>
          </cell>
          <cell r="F3143" t="str">
            <v>Wintel Support VW Argentina</v>
          </cell>
        </row>
        <row r="3144">
          <cell r="B3144" t="str">
            <v>172.16.12.66</v>
          </cell>
          <cell r="C3144" t="str">
            <v>So Ram</v>
          </cell>
          <cell r="D3144" t="str">
            <v>PH_WINDOWS_PLATINUM_AR</v>
          </cell>
          <cell r="E3144">
            <v>2</v>
          </cell>
          <cell r="F3144" t="str">
            <v>Wintel Support VW Argentina</v>
          </cell>
        </row>
        <row r="3145">
          <cell r="B3145" t="str">
            <v>172.16.12.66</v>
          </cell>
          <cell r="C3145" t="str">
            <v>So Uptime</v>
          </cell>
          <cell r="D3145" t="str">
            <v>PH_WINDOWS_PLATINUM_AR</v>
          </cell>
          <cell r="E3145">
            <v>2</v>
          </cell>
          <cell r="F3145" t="str">
            <v>Wintel Support VW Argentina</v>
          </cell>
        </row>
        <row r="3146">
          <cell r="B3146" t="str">
            <v>172.16.12.66</v>
          </cell>
          <cell r="C3146" t="str">
            <v>So Disk C</v>
          </cell>
          <cell r="D3146" t="str">
            <v>PH_WINDOWS_PLATINUM_AR</v>
          </cell>
          <cell r="E3146">
            <v>2</v>
          </cell>
          <cell r="F3146" t="str">
            <v>Wintel Support VW Argentina</v>
          </cell>
        </row>
        <row r="3147">
          <cell r="B3147" t="str">
            <v>172.16.12.66</v>
          </cell>
          <cell r="C3147" t="str">
            <v>So Disk D (Application)</v>
          </cell>
          <cell r="D3147" t="str">
            <v>PH_WINDOWS_PLATINUM_AR</v>
          </cell>
          <cell r="E3147">
            <v>2</v>
          </cell>
          <cell r="F3147" t="str">
            <v>Wintel Support VW Argentina</v>
          </cell>
        </row>
        <row r="3148">
          <cell r="B3148" t="str">
            <v>172.16.12.66</v>
          </cell>
          <cell r="C3148" t="str">
            <v>SO Disk E</v>
          </cell>
          <cell r="D3148" t="str">
            <v>PH_WINDOWS_PLATINUM_AR</v>
          </cell>
          <cell r="E3148">
            <v>2</v>
          </cell>
          <cell r="F3148" t="str">
            <v>Wintel Support VW Argentina</v>
          </cell>
        </row>
        <row r="3149">
          <cell r="B3149" t="str">
            <v>172.16.12.66</v>
          </cell>
          <cell r="C3149" t="str">
            <v>SO DISK F</v>
          </cell>
          <cell r="D3149" t="str">
            <v>PH_WINDOWS_PLATINUM_AR</v>
          </cell>
          <cell r="E3149">
            <v>2</v>
          </cell>
          <cell r="F3149" t="str">
            <v>Wintel Support VW Argentina</v>
          </cell>
        </row>
        <row r="3150">
          <cell r="B3150" t="str">
            <v>172.16.12.66</v>
          </cell>
          <cell r="C3150" t="str">
            <v>So Disk G (Data CCTV)</v>
          </cell>
          <cell r="D3150" t="str">
            <v>PH_WINDOWS_PLATINUM_AR</v>
          </cell>
          <cell r="E3150">
            <v>2</v>
          </cell>
          <cell r="F3150" t="str">
            <v>Wintel Support VW Argentina</v>
          </cell>
        </row>
        <row r="3151">
          <cell r="B3151" t="str">
            <v>172.16.12.66</v>
          </cell>
          <cell r="C3151" t="str">
            <v>SO DISK H</v>
          </cell>
          <cell r="D3151" t="str">
            <v>PH_WINDOWS_PLATINUM_AR</v>
          </cell>
          <cell r="E3151">
            <v>2</v>
          </cell>
          <cell r="F3151" t="str">
            <v>Wintel Support VW Argentina</v>
          </cell>
        </row>
        <row r="3152">
          <cell r="B3152" t="str">
            <v>172.16.12.66</v>
          </cell>
          <cell r="C3152" t="str">
            <v>SO DISK E</v>
          </cell>
          <cell r="D3152" t="str">
            <v>PH_WINDOWS_PLATINUM_AR</v>
          </cell>
          <cell r="E3152">
            <v>2</v>
          </cell>
          <cell r="F3152" t="str">
            <v>Wintel Support VW Argentina</v>
          </cell>
        </row>
        <row r="3153">
          <cell r="B3153" t="str">
            <v>10.133.9.64</v>
          </cell>
          <cell r="C3153" t="str">
            <v>SO Disk E</v>
          </cell>
          <cell r="D3153" t="str">
            <v>PH_WINDOWS_PLATINUM_AR</v>
          </cell>
          <cell r="E3153">
            <v>2</v>
          </cell>
          <cell r="F3153" t="str">
            <v>OPS Data Base Administration Support Argentina</v>
          </cell>
        </row>
        <row r="3154">
          <cell r="B3154" t="str">
            <v>10.133.9.64</v>
          </cell>
          <cell r="C3154" t="str">
            <v>SO Disk F</v>
          </cell>
          <cell r="D3154" t="str">
            <v>PH_WINDOWS_PLATINUM_AR</v>
          </cell>
          <cell r="E3154">
            <v>2</v>
          </cell>
          <cell r="F3154" t="str">
            <v>OPS Data Base Administration Support Argentina</v>
          </cell>
        </row>
        <row r="3155">
          <cell r="B3155" t="str">
            <v>10.133.9.64</v>
          </cell>
          <cell r="C3155" t="str">
            <v>SO Disk G</v>
          </cell>
          <cell r="D3155" t="str">
            <v>PH_WINDOWS_PLATINUM_AR</v>
          </cell>
          <cell r="E3155">
            <v>2</v>
          </cell>
          <cell r="F3155" t="str">
            <v>OPS Data Base Administration Support Argentina</v>
          </cell>
        </row>
        <row r="3156">
          <cell r="B3156" t="str">
            <v>10.133.9.64</v>
          </cell>
          <cell r="C3156" t="str">
            <v>SQL Server MSSQLSERVICE Agent</v>
          </cell>
          <cell r="D3156" t="str">
            <v>PH_WINDOWS_SILVER_AR</v>
          </cell>
          <cell r="E3156">
            <v>3</v>
          </cell>
          <cell r="F3156" t="str">
            <v>OPS Data Base Administration Support Argentina</v>
          </cell>
        </row>
        <row r="3157">
          <cell r="B3157" t="str">
            <v>10.133.9.64</v>
          </cell>
          <cell r="C3157" t="str">
            <v>SQL Server MSSQLSERVICE Service</v>
          </cell>
          <cell r="D3157" t="str">
            <v>PH_WINDOWS_SILVER_AR</v>
          </cell>
          <cell r="E3157">
            <v>2</v>
          </cell>
          <cell r="F3157" t="str">
            <v>OPS Data Base Administration Support Argentina</v>
          </cell>
        </row>
        <row r="3158">
          <cell r="B3158" t="str">
            <v>10.133.9.64</v>
          </cell>
          <cell r="C3158" t="str">
            <v>SO Antivirus Services</v>
          </cell>
          <cell r="D3158" t="str">
            <v>PH_WINDOWS_PLATINUM_AR</v>
          </cell>
          <cell r="E3158">
            <v>2</v>
          </cell>
          <cell r="F3158" t="str">
            <v>Wintel Support VW Argentina</v>
          </cell>
        </row>
        <row r="3159">
          <cell r="B3159" t="str">
            <v>10.133.9.64</v>
          </cell>
          <cell r="C3159" t="str">
            <v>SO CPU</v>
          </cell>
          <cell r="D3159" t="str">
            <v>PH_WINDOWS_PLATINUM_AR</v>
          </cell>
          <cell r="E3159">
            <v>2</v>
          </cell>
          <cell r="F3159" t="str">
            <v>Wintel Support VW Argentina</v>
          </cell>
        </row>
        <row r="3160">
          <cell r="B3160" t="str">
            <v>10.133.9.64</v>
          </cell>
          <cell r="C3160" t="str">
            <v>SO Ping</v>
          </cell>
          <cell r="D3160" t="str">
            <v>PH_WINDOWS_PLATINUM_AR</v>
          </cell>
          <cell r="E3160">
            <v>2</v>
          </cell>
          <cell r="F3160" t="str">
            <v>Wintel Support VW Argentina</v>
          </cell>
        </row>
        <row r="3161">
          <cell r="B3161" t="str">
            <v>10.133.9.64</v>
          </cell>
          <cell r="C3161" t="str">
            <v>SO Ram</v>
          </cell>
          <cell r="D3161" t="str">
            <v>PH_WINDOWS_PLATINUM_AR</v>
          </cell>
          <cell r="E3161">
            <v>2</v>
          </cell>
          <cell r="F3161" t="str">
            <v>Wintel Support VW Argentina</v>
          </cell>
        </row>
        <row r="3162">
          <cell r="B3162" t="str">
            <v>10.133.9.64</v>
          </cell>
          <cell r="C3162" t="str">
            <v>SO Uptime</v>
          </cell>
          <cell r="D3162" t="str">
            <v>PH_WINDOWS_PLATINUM_AR</v>
          </cell>
          <cell r="E3162">
            <v>2</v>
          </cell>
          <cell r="F3162" t="str">
            <v>Wintel Support VW Argentina</v>
          </cell>
        </row>
        <row r="3163">
          <cell r="B3163" t="str">
            <v>10.133.9.64</v>
          </cell>
          <cell r="C3163" t="str">
            <v>SO Disk C</v>
          </cell>
          <cell r="D3163" t="str">
            <v>PH_WINDOWS_PLATINUM_AR</v>
          </cell>
          <cell r="E3163">
            <v>2</v>
          </cell>
          <cell r="F3163" t="str">
            <v>Wintel Support VW Argentina</v>
          </cell>
        </row>
        <row r="3164">
          <cell r="B3164" t="str">
            <v>10.133.9.65</v>
          </cell>
          <cell r="C3164" t="str">
            <v>SO Antivirus Services</v>
          </cell>
          <cell r="D3164" t="str">
            <v>PH_WINDOWS_PLATINUM_AR</v>
          </cell>
          <cell r="E3164">
            <v>2</v>
          </cell>
          <cell r="F3164" t="str">
            <v>Wintel Support VW Argentina</v>
          </cell>
        </row>
        <row r="3165">
          <cell r="B3165" t="str">
            <v>10.133.9.65</v>
          </cell>
          <cell r="C3165" t="str">
            <v>SO CPU</v>
          </cell>
          <cell r="D3165" t="str">
            <v>PH_WINDOWS_PLATINUM_AR</v>
          </cell>
          <cell r="E3165">
            <v>2</v>
          </cell>
          <cell r="F3165" t="str">
            <v>Wintel Support VW Argentina</v>
          </cell>
        </row>
        <row r="3166">
          <cell r="B3166" t="str">
            <v>10.133.9.65</v>
          </cell>
          <cell r="C3166" t="str">
            <v>SO Ping</v>
          </cell>
          <cell r="D3166" t="str">
            <v>PH_WINDOWS_PLATINUM_AR</v>
          </cell>
          <cell r="E3166">
            <v>2</v>
          </cell>
          <cell r="F3166" t="str">
            <v>Wintel Support VW Argentina</v>
          </cell>
        </row>
        <row r="3167">
          <cell r="B3167" t="str">
            <v>10.133.9.65</v>
          </cell>
          <cell r="C3167" t="str">
            <v>SO Ram</v>
          </cell>
          <cell r="D3167" t="str">
            <v>PH_WINDOWS_PLATINUM_AR</v>
          </cell>
          <cell r="E3167">
            <v>2</v>
          </cell>
          <cell r="F3167" t="str">
            <v>Wintel Support VW Argentina</v>
          </cell>
        </row>
        <row r="3168">
          <cell r="B3168" t="str">
            <v>10.133.9.65</v>
          </cell>
          <cell r="C3168" t="str">
            <v>SO Uptime</v>
          </cell>
          <cell r="D3168" t="str">
            <v>PH_WINDOWS_PLATINUM_AR</v>
          </cell>
          <cell r="E3168">
            <v>2</v>
          </cell>
          <cell r="F3168" t="str">
            <v>Wintel Support VW Argentina</v>
          </cell>
        </row>
        <row r="3169">
          <cell r="B3169" t="str">
            <v>10.133.9.65</v>
          </cell>
          <cell r="C3169" t="str">
            <v>SO Disk C</v>
          </cell>
          <cell r="D3169" t="str">
            <v>PH_WINDOWS_PLATINUM_AR</v>
          </cell>
          <cell r="E3169">
            <v>2</v>
          </cell>
          <cell r="F3169" t="str">
            <v>Wintel Support VW Argentina</v>
          </cell>
        </row>
        <row r="3170">
          <cell r="B3170" t="str">
            <v>10.133.9.65</v>
          </cell>
          <cell r="C3170" t="str">
            <v>SO Disk E</v>
          </cell>
          <cell r="D3170" t="str">
            <v>PH_WINDOWS_PLATINUM_AR</v>
          </cell>
          <cell r="E3170">
            <v>2</v>
          </cell>
          <cell r="F3170" t="str">
            <v>Wintel Support VW Argentina</v>
          </cell>
        </row>
        <row r="3171">
          <cell r="B3171" t="str">
            <v>10.133.9.64</v>
          </cell>
          <cell r="C3171" t="str">
            <v>SQL Server MSSQLEXPRESS Service</v>
          </cell>
          <cell r="D3171" t="str">
            <v>PH_WINDOWS_PLATINUM_AR</v>
          </cell>
          <cell r="E3171">
            <v>3</v>
          </cell>
          <cell r="F3171" t="str">
            <v>OPS Data Base Administration Support Argentina</v>
          </cell>
        </row>
        <row r="3172">
          <cell r="B3172" t="str">
            <v>10.133.8.254</v>
          </cell>
          <cell r="C3172" t="str">
            <v>SO Antivirus Services</v>
          </cell>
          <cell r="D3172" t="str">
            <v>PH_WINDOWS_PLATINUM_AR</v>
          </cell>
          <cell r="E3172">
            <v>2</v>
          </cell>
          <cell r="F3172" t="str">
            <v>Wintel Support VW Argentina</v>
          </cell>
        </row>
        <row r="3173">
          <cell r="B3173" t="str">
            <v>10.133.8.254</v>
          </cell>
          <cell r="C3173" t="str">
            <v>So CPU</v>
          </cell>
          <cell r="D3173" t="str">
            <v>PH_WINDOWS_PLATINUM_AR</v>
          </cell>
          <cell r="E3173">
            <v>2</v>
          </cell>
          <cell r="F3173" t="str">
            <v>Wintel Support VW Argentina</v>
          </cell>
        </row>
        <row r="3174">
          <cell r="B3174" t="str">
            <v>10.133.8.254</v>
          </cell>
          <cell r="C3174" t="str">
            <v>So Ping</v>
          </cell>
          <cell r="D3174" t="str">
            <v>PH_WINDOWS_PLATINUM_AR</v>
          </cell>
          <cell r="E3174">
            <v>2</v>
          </cell>
          <cell r="F3174" t="str">
            <v>Wintel Support VW Argentina</v>
          </cell>
        </row>
        <row r="3175">
          <cell r="B3175" t="str">
            <v>10.133.8.254</v>
          </cell>
          <cell r="C3175" t="str">
            <v>So Ram</v>
          </cell>
          <cell r="D3175" t="str">
            <v>PH_WINDOWS_PLATINUM_AR</v>
          </cell>
          <cell r="E3175">
            <v>2</v>
          </cell>
          <cell r="F3175" t="str">
            <v>Wintel Support VW Argentina</v>
          </cell>
        </row>
        <row r="3176">
          <cell r="B3176" t="str">
            <v>10.133.8.254</v>
          </cell>
          <cell r="C3176" t="str">
            <v>So Uptime</v>
          </cell>
          <cell r="D3176" t="str">
            <v>PH_WINDOWS_PLATINUM_AR</v>
          </cell>
          <cell r="E3176">
            <v>2</v>
          </cell>
          <cell r="F3176" t="str">
            <v>Wintel Support VW Argentina</v>
          </cell>
        </row>
        <row r="3177">
          <cell r="B3177" t="str">
            <v>10.133.8.254</v>
          </cell>
          <cell r="C3177" t="str">
            <v>So Disk C</v>
          </cell>
          <cell r="D3177" t="str">
            <v>PH_WINDOWS_PLATINUM_AR</v>
          </cell>
          <cell r="E3177">
            <v>2</v>
          </cell>
          <cell r="F3177" t="str">
            <v>Wintel Support VW Argentina</v>
          </cell>
        </row>
        <row r="3178">
          <cell r="B3178" t="str">
            <v>10.133.8.254</v>
          </cell>
          <cell r="C3178" t="str">
            <v>So Disk D</v>
          </cell>
          <cell r="D3178" t="str">
            <v>PH_WINDOWS_PLATINUM_AR</v>
          </cell>
          <cell r="E3178">
            <v>2</v>
          </cell>
          <cell r="F3178" t="str">
            <v>Wintel Support VW Argentina</v>
          </cell>
        </row>
        <row r="3179">
          <cell r="B3179" t="str">
            <v>10.133.8.254</v>
          </cell>
          <cell r="C3179" t="str">
            <v>So Disk E</v>
          </cell>
          <cell r="D3179" t="str">
            <v>PH_WINDOWS_PLATINUM_AR</v>
          </cell>
          <cell r="E3179">
            <v>2</v>
          </cell>
          <cell r="F3179" t="str">
            <v>Wintel Support VW Argentina</v>
          </cell>
        </row>
        <row r="3180">
          <cell r="B3180" t="str">
            <v>10.133.8.63</v>
          </cell>
          <cell r="C3180" t="str">
            <v>So Antivirus Services</v>
          </cell>
          <cell r="D3180" t="str">
            <v>PH_WINDOWS_PLATINUM_AR</v>
          </cell>
          <cell r="E3180">
            <v>3</v>
          </cell>
          <cell r="F3180" t="str">
            <v>Wintel Support VW Argentina</v>
          </cell>
        </row>
        <row r="3181">
          <cell r="B3181" t="str">
            <v>10.133.8.63</v>
          </cell>
          <cell r="C3181" t="str">
            <v>So CPU</v>
          </cell>
          <cell r="D3181" t="str">
            <v>PH_WINDOWS_PLATINUM_AR</v>
          </cell>
          <cell r="E3181">
            <v>4</v>
          </cell>
          <cell r="F3181" t="str">
            <v>Wintel Support VW Argentina</v>
          </cell>
        </row>
        <row r="3182">
          <cell r="B3182" t="str">
            <v>10.133.8.63</v>
          </cell>
          <cell r="C3182" t="str">
            <v>So Disk C: OS</v>
          </cell>
          <cell r="D3182" t="str">
            <v>PH_WINDOWS_PLATINUM_AR</v>
          </cell>
          <cell r="E3182">
            <v>4</v>
          </cell>
          <cell r="F3182" t="str">
            <v>Wintel Support VW Argentina</v>
          </cell>
        </row>
        <row r="3183">
          <cell r="B3183" t="str">
            <v>10.133.8.63</v>
          </cell>
          <cell r="C3183" t="str">
            <v>So Disk E: Datos Datos</v>
          </cell>
          <cell r="D3183" t="str">
            <v>PH_WINDOWS_PLATINUM_AR</v>
          </cell>
          <cell r="E3183">
            <v>4</v>
          </cell>
          <cell r="F3183" t="str">
            <v>Wintel Support VW Argentina</v>
          </cell>
        </row>
        <row r="3184">
          <cell r="B3184" t="str">
            <v>10.133.8.63</v>
          </cell>
          <cell r="C3184" t="str">
            <v>Ping</v>
          </cell>
          <cell r="D3184" t="str">
            <v>PH_WINDOWS_PLATINUM_AR</v>
          </cell>
          <cell r="E3184">
            <v>4</v>
          </cell>
          <cell r="F3184" t="str">
            <v>Wintel Support VW Argentina</v>
          </cell>
        </row>
        <row r="3185">
          <cell r="B3185" t="str">
            <v>10.133.8.63</v>
          </cell>
          <cell r="C3185" t="str">
            <v>So RAM</v>
          </cell>
          <cell r="D3185" t="str">
            <v>PH_WINDOWS_PLATINUM_AR</v>
          </cell>
          <cell r="E3185">
            <v>4</v>
          </cell>
          <cell r="F3185" t="str">
            <v>Wintel Support VW Argentina</v>
          </cell>
        </row>
        <row r="3186">
          <cell r="B3186" t="str">
            <v>10.133.8.63</v>
          </cell>
          <cell r="C3186" t="str">
            <v>So Uptime</v>
          </cell>
          <cell r="D3186" t="str">
            <v>PH_WINDOWS_BRONZE_AR</v>
          </cell>
          <cell r="E3186">
            <v>2</v>
          </cell>
          <cell r="F3186" t="str">
            <v>Wintel Support VW Argentina</v>
          </cell>
        </row>
        <row r="3187">
          <cell r="B3187" t="str">
            <v>192.168.5.143</v>
          </cell>
          <cell r="C3187" t="str">
            <v>SO AV</v>
          </cell>
          <cell r="D3187" t="str">
            <v>PH_WINDOWS_BRONZE_AR</v>
          </cell>
          <cell r="E3187">
            <v>3</v>
          </cell>
          <cell r="F3187" t="str">
            <v>Wintel Support VW Argentina</v>
          </cell>
        </row>
        <row r="3188">
          <cell r="B3188" t="str">
            <v>192.168.5.143</v>
          </cell>
          <cell r="C3188" t="str">
            <v>SO CPU</v>
          </cell>
          <cell r="D3188" t="str">
            <v>PH_WINDOWS_BRONZE_AR</v>
          </cell>
          <cell r="E3188">
            <v>3</v>
          </cell>
          <cell r="F3188" t="str">
            <v>Wintel Support VW Argentina</v>
          </cell>
        </row>
        <row r="3189">
          <cell r="B3189" t="str">
            <v>192.168.5.143</v>
          </cell>
          <cell r="C3189" t="str">
            <v>SO Ping</v>
          </cell>
          <cell r="D3189" t="str">
            <v>PH_WINDOWS_BRONZE_AR</v>
          </cell>
          <cell r="E3189">
            <v>3</v>
          </cell>
          <cell r="F3189" t="str">
            <v>Wintel Support VW Argentina</v>
          </cell>
        </row>
        <row r="3190">
          <cell r="B3190" t="str">
            <v>192.168.5.143</v>
          </cell>
          <cell r="C3190" t="str">
            <v>SO Ram</v>
          </cell>
          <cell r="D3190" t="str">
            <v>PH_WINDOWS_BRONZE_AR</v>
          </cell>
          <cell r="E3190">
            <v>3</v>
          </cell>
          <cell r="F3190" t="str">
            <v>Wintel Support VW Argentina</v>
          </cell>
        </row>
        <row r="3191">
          <cell r="B3191" t="str">
            <v>192.168.5.143</v>
          </cell>
          <cell r="C3191" t="str">
            <v>SO Uptime</v>
          </cell>
          <cell r="D3191" t="str">
            <v>PH_WINDOWS_BRONZE_AR</v>
          </cell>
          <cell r="E3191">
            <v>3</v>
          </cell>
          <cell r="F3191" t="str">
            <v>Wintel Support VW Argentina</v>
          </cell>
        </row>
        <row r="3192">
          <cell r="B3192" t="str">
            <v>192.168.5.143</v>
          </cell>
          <cell r="C3192" t="str">
            <v>SO Disc C</v>
          </cell>
          <cell r="D3192" t="str">
            <v>PH_WINDOWS_BRONZE_AR</v>
          </cell>
          <cell r="E3192">
            <v>3</v>
          </cell>
          <cell r="F3192" t="str">
            <v>Wintel Support VW Argentina</v>
          </cell>
        </row>
        <row r="3193">
          <cell r="B3193" t="str">
            <v>192.168.5.143</v>
          </cell>
          <cell r="C3193" t="str">
            <v>SO Disc D</v>
          </cell>
          <cell r="D3193" t="str">
            <v>PH_WINDOWS_BRONZE_AR</v>
          </cell>
          <cell r="E3193">
            <v>3</v>
          </cell>
          <cell r="F3193" t="str">
            <v>Wintel Support VW Argentina</v>
          </cell>
        </row>
        <row r="3194">
          <cell r="B3194" t="str">
            <v>10.133.8.223</v>
          </cell>
          <cell r="C3194" t="str">
            <v>SO AV</v>
          </cell>
          <cell r="D3194" t="str">
            <v>PH_WINDOWS_BRONZE_AR</v>
          </cell>
          <cell r="E3194">
            <v>3</v>
          </cell>
          <cell r="F3194" t="str">
            <v>Wintel Support VW Argentina</v>
          </cell>
        </row>
        <row r="3195">
          <cell r="B3195" t="str">
            <v>10.133.8.223</v>
          </cell>
          <cell r="C3195" t="str">
            <v>SO CPU</v>
          </cell>
          <cell r="D3195" t="str">
            <v>PH_WINDOWS_BRONZE_AR</v>
          </cell>
          <cell r="E3195">
            <v>3</v>
          </cell>
          <cell r="F3195" t="str">
            <v>Wintel Support VW Argentina</v>
          </cell>
        </row>
        <row r="3196">
          <cell r="B3196" t="str">
            <v>10.133.8.223</v>
          </cell>
          <cell r="C3196" t="str">
            <v>SO Ping</v>
          </cell>
          <cell r="D3196" t="str">
            <v>PH_WINDOWS_BRONZE_AR</v>
          </cell>
          <cell r="E3196">
            <v>3</v>
          </cell>
          <cell r="F3196" t="str">
            <v>Wintel Support VW Argentina</v>
          </cell>
        </row>
        <row r="3197">
          <cell r="B3197" t="str">
            <v>10.133.8.223</v>
          </cell>
          <cell r="C3197" t="str">
            <v>SO Ram</v>
          </cell>
          <cell r="D3197" t="str">
            <v>PH_WINDOWS_BRONZE_AR</v>
          </cell>
          <cell r="E3197">
            <v>3</v>
          </cell>
          <cell r="F3197" t="str">
            <v>Wintel Support VW Argentina</v>
          </cell>
        </row>
        <row r="3198">
          <cell r="B3198" t="str">
            <v>10.133.8.223</v>
          </cell>
          <cell r="C3198" t="str">
            <v>SO Uptime</v>
          </cell>
          <cell r="D3198" t="str">
            <v>PH_WINDOWS_BRONZE_AR</v>
          </cell>
          <cell r="E3198">
            <v>3</v>
          </cell>
          <cell r="F3198" t="str">
            <v>Wintel Support VW Argentina</v>
          </cell>
        </row>
        <row r="3199">
          <cell r="B3199" t="str">
            <v>10.133.8.223</v>
          </cell>
          <cell r="C3199" t="str">
            <v>SO Disc C</v>
          </cell>
          <cell r="D3199" t="str">
            <v>PH_WINDOWS_BRONZE_AR</v>
          </cell>
          <cell r="E3199">
            <v>3</v>
          </cell>
          <cell r="F3199" t="str">
            <v>Wintel Support VW Argentina</v>
          </cell>
        </row>
        <row r="3200">
          <cell r="B3200" t="str">
            <v>10.133.8.223</v>
          </cell>
          <cell r="C3200" t="str">
            <v>SO Disc D</v>
          </cell>
          <cell r="D3200" t="str">
            <v>PH_WINDOWS_BRONZE_AR</v>
          </cell>
          <cell r="E3200">
            <v>3</v>
          </cell>
          <cell r="F3200" t="str">
            <v>Wintel Support VW Argentina</v>
          </cell>
        </row>
        <row r="3201">
          <cell r="B3201" t="str">
            <v>172.16.12.64</v>
          </cell>
          <cell r="C3201" t="str">
            <v>SO AV</v>
          </cell>
          <cell r="D3201" t="str">
            <v>PH_WINDOWS_BRONZE_AR</v>
          </cell>
          <cell r="E3201">
            <v>3</v>
          </cell>
          <cell r="F3201" t="str">
            <v>Wintel Support VW Argentina</v>
          </cell>
        </row>
        <row r="3202">
          <cell r="B3202" t="str">
            <v>172.16.12.64</v>
          </cell>
          <cell r="C3202" t="str">
            <v>SO CPU</v>
          </cell>
          <cell r="D3202" t="str">
            <v>PH_WINDOWS_BRONZE_AR</v>
          </cell>
          <cell r="E3202">
            <v>3</v>
          </cell>
          <cell r="F3202" t="str">
            <v>Wintel Support VW Argentina</v>
          </cell>
        </row>
        <row r="3203">
          <cell r="B3203" t="str">
            <v>172.16.12.64</v>
          </cell>
          <cell r="C3203" t="str">
            <v>SO Ping</v>
          </cell>
          <cell r="D3203" t="str">
            <v>PH_WINDOWS_BRONZE_AR</v>
          </cell>
          <cell r="E3203">
            <v>3</v>
          </cell>
          <cell r="F3203" t="str">
            <v>Wintel Support VW Argentina</v>
          </cell>
        </row>
        <row r="3204">
          <cell r="B3204" t="str">
            <v>172.16.12.64</v>
          </cell>
          <cell r="C3204" t="str">
            <v>SO Ram</v>
          </cell>
          <cell r="D3204" t="str">
            <v>PH_WINDOWS_BRONZE_AR</v>
          </cell>
          <cell r="E3204">
            <v>3</v>
          </cell>
          <cell r="F3204" t="str">
            <v>Wintel Support VW Argentina</v>
          </cell>
        </row>
        <row r="3205">
          <cell r="B3205" t="str">
            <v>172.16.12.64</v>
          </cell>
          <cell r="C3205" t="str">
            <v>SO Uptime</v>
          </cell>
          <cell r="D3205" t="str">
            <v>PH_WINDOWS_BRONZE_AR</v>
          </cell>
          <cell r="E3205">
            <v>3</v>
          </cell>
          <cell r="F3205" t="str">
            <v>Wintel Support VW Argentina</v>
          </cell>
        </row>
        <row r="3206">
          <cell r="B3206" t="str">
            <v>172.16.12.64</v>
          </cell>
          <cell r="C3206" t="str">
            <v>SO Disc C</v>
          </cell>
          <cell r="D3206" t="str">
            <v>PH_WINDOWS_BRONZE_AR</v>
          </cell>
          <cell r="E3206">
            <v>3</v>
          </cell>
          <cell r="F3206" t="str">
            <v>Wintel Support VW Argentina</v>
          </cell>
        </row>
        <row r="3207">
          <cell r="B3207" t="str">
            <v>172.16.12.64</v>
          </cell>
          <cell r="C3207" t="str">
            <v>SO Disc D</v>
          </cell>
          <cell r="D3207" t="str">
            <v>PH_WINDOWS_BRONZE_AR</v>
          </cell>
          <cell r="E3207">
            <v>3</v>
          </cell>
          <cell r="F3207" t="str">
            <v>Wintel Support VW Argentina</v>
          </cell>
        </row>
        <row r="3208">
          <cell r="B3208" t="str">
            <v>10.133.8.144</v>
          </cell>
          <cell r="C3208" t="str">
            <v>Ora VWARRMAN Invalid Objects</v>
          </cell>
          <cell r="D3208" t="str">
            <v>PH_WINDOWS_BRONZE_AR</v>
          </cell>
          <cell r="E3208">
            <v>4</v>
          </cell>
          <cell r="F3208" t="str">
            <v>Data Base Administration Support VW Argentina</v>
          </cell>
        </row>
        <row r="3209">
          <cell r="B3209" t="str">
            <v>10.133.8.144</v>
          </cell>
          <cell r="C3209" t="str">
            <v>Ora VWARRMAN Jobs</v>
          </cell>
          <cell r="D3209" t="str">
            <v>PH_WINDOWS_BRONZE_AR</v>
          </cell>
          <cell r="E3209">
            <v>4</v>
          </cell>
          <cell r="F3209" t="str">
            <v>Data Base Administration Support VW Argentina</v>
          </cell>
        </row>
        <row r="3210">
          <cell r="B3210" t="str">
            <v>10.133.8.144</v>
          </cell>
          <cell r="C3210" t="str">
            <v>Ora VWARRMAN LISTENER Services</v>
          </cell>
          <cell r="D3210" t="str">
            <v>PH_WINDOWS_BRONZE_AR</v>
          </cell>
          <cell r="E3210">
            <v>4</v>
          </cell>
          <cell r="F3210" t="str">
            <v>Data Base Administration Support VW Argentina</v>
          </cell>
        </row>
        <row r="3211">
          <cell r="B3211" t="str">
            <v>10.133.8.144</v>
          </cell>
          <cell r="C3211" t="str">
            <v>Ora VWARRMAN Login</v>
          </cell>
          <cell r="D3211" t="str">
            <v>PH_WINDOWS_BRONZE_AR</v>
          </cell>
          <cell r="E3211">
            <v>4</v>
          </cell>
          <cell r="F3211" t="str">
            <v>Data Base Administration Support VW Argentina</v>
          </cell>
        </row>
        <row r="3212">
          <cell r="B3212" t="str">
            <v>10.133.8.144</v>
          </cell>
          <cell r="C3212" t="str">
            <v>Ora VWARRMAN Max Extents</v>
          </cell>
          <cell r="D3212" t="str">
            <v>PH_WINDOWS_BRONZE_AR</v>
          </cell>
          <cell r="E3212">
            <v>4</v>
          </cell>
          <cell r="F3212" t="str">
            <v>Data Base Administration Support VW Argentina</v>
          </cell>
        </row>
        <row r="3213">
          <cell r="B3213" t="str">
            <v>10.133.8.144</v>
          </cell>
          <cell r="C3213" t="str">
            <v>Ora VWARRMAN Services</v>
          </cell>
          <cell r="D3213" t="str">
            <v>PH_WINDOWS_BRONZE_AR</v>
          </cell>
          <cell r="E3213">
            <v>4</v>
          </cell>
          <cell r="F3213" t="str">
            <v>Data Base Administration Support VW Argentina</v>
          </cell>
        </row>
        <row r="3214">
          <cell r="B3214" t="str">
            <v>10.133.8.144</v>
          </cell>
          <cell r="C3214" t="str">
            <v>Ora VWARRMAN Tablespaces</v>
          </cell>
          <cell r="D3214" t="str">
            <v>PH_WINDOWS_BRONZE_AR</v>
          </cell>
          <cell r="E3214">
            <v>4</v>
          </cell>
          <cell r="F3214" t="str">
            <v>Data Base Administration Support VW Argentina</v>
          </cell>
        </row>
        <row r="3215">
          <cell r="B3215" t="str">
            <v>10.133.8.144</v>
          </cell>
          <cell r="C3215" t="str">
            <v>Ora VWARRMAN Users</v>
          </cell>
          <cell r="D3215" t="str">
            <v>PH_WINDOWS_BRONZE_AR</v>
          </cell>
          <cell r="E3215">
            <v>4</v>
          </cell>
          <cell r="F3215" t="str">
            <v>Data Base Administration Support VW Argentina</v>
          </cell>
        </row>
        <row r="3216">
          <cell r="B3216" t="str">
            <v>10.133.55.54</v>
          </cell>
          <cell r="C3216" t="str">
            <v>Check_port 80</v>
          </cell>
          <cell r="D3216" t="str">
            <v>PH_WINDOWS_BRONZE_AR</v>
          </cell>
          <cell r="E3216">
            <v>4</v>
          </cell>
          <cell r="F3216" t="str">
            <v>Middleware Support VW Argentina</v>
          </cell>
        </row>
        <row r="3217">
          <cell r="B3217" t="str">
            <v>10.133.5.44</v>
          </cell>
          <cell r="C3217" t="str">
            <v>Check_port 80</v>
          </cell>
          <cell r="D3217" t="str">
            <v>PH_WINDOWS_BRONZE_AR</v>
          </cell>
          <cell r="E3217">
            <v>4</v>
          </cell>
          <cell r="F3217" t="str">
            <v>Middleware Support VW Argentina</v>
          </cell>
        </row>
        <row r="3218">
          <cell r="B3218" t="str">
            <v>192.168.5.44</v>
          </cell>
          <cell r="C3218" t="str">
            <v>disco C</v>
          </cell>
          <cell r="D3218" t="str">
            <v>PH_WINDOWS_BRONZE_AR</v>
          </cell>
          <cell r="E3218">
            <v>4</v>
          </cell>
          <cell r="F3218" t="str">
            <v>Wintel Support VW Argentina</v>
          </cell>
        </row>
        <row r="3219">
          <cell r="B3219" t="str">
            <v>192.168.5.44</v>
          </cell>
          <cell r="C3219" t="str">
            <v>CPU</v>
          </cell>
          <cell r="D3219" t="str">
            <v>PH_WINDOWS_BRONZE_AR</v>
          </cell>
          <cell r="E3219">
            <v>4</v>
          </cell>
          <cell r="F3219" t="str">
            <v>Wintel Support VW Argentina</v>
          </cell>
        </row>
        <row r="3220">
          <cell r="B3220" t="str">
            <v>192.168.5.44</v>
          </cell>
          <cell r="C3220" t="str">
            <v>RAM</v>
          </cell>
          <cell r="D3220" t="str">
            <v>PH_WINDOWS_BRONZE_AR</v>
          </cell>
          <cell r="E3220">
            <v>4</v>
          </cell>
          <cell r="F3220" t="str">
            <v>Wintel Support VW Argentina</v>
          </cell>
        </row>
        <row r="3221">
          <cell r="B3221" t="str">
            <v>192.168.5.44</v>
          </cell>
          <cell r="C3221" t="str">
            <v>Ping</v>
          </cell>
          <cell r="D3221" t="str">
            <v>PH_WINDOWS_BRONZE_AR</v>
          </cell>
          <cell r="E3221">
            <v>4</v>
          </cell>
          <cell r="F3221" t="str">
            <v>Wintel Support VW Argentina</v>
          </cell>
        </row>
        <row r="3222">
          <cell r="B3222" t="str">
            <v>192.168.5.44</v>
          </cell>
          <cell r="C3222" t="str">
            <v>AV</v>
          </cell>
          <cell r="D3222" t="str">
            <v>PH_WINDOWS_BRONZE_AR</v>
          </cell>
          <cell r="E3222">
            <v>4</v>
          </cell>
          <cell r="F3222" t="str">
            <v>Wintel Support VW Argentina</v>
          </cell>
        </row>
        <row r="3223">
          <cell r="B3223" t="str">
            <v>192.168.5.44</v>
          </cell>
          <cell r="C3223" t="str">
            <v>UPTIMe</v>
          </cell>
          <cell r="D3223" t="str">
            <v>PH_WINDOWS_BRONZE_AR</v>
          </cell>
          <cell r="E3223">
            <v>4</v>
          </cell>
          <cell r="F3223" t="str">
            <v>Wintel Support VW Argentina</v>
          </cell>
        </row>
        <row r="3224">
          <cell r="B3224" t="str">
            <v>192.168.5.44</v>
          </cell>
          <cell r="C3224" t="str">
            <v>SO Disk D</v>
          </cell>
          <cell r="D3224" t="str">
            <v>PH_WINDOWS_PLATINUM_AR</v>
          </cell>
          <cell r="E3224">
            <v>1</v>
          </cell>
          <cell r="F3224" t="str">
            <v>Wintel Support VW Argentina</v>
          </cell>
        </row>
        <row r="3225">
          <cell r="B3225" t="str">
            <v>192.168.5.45</v>
          </cell>
          <cell r="C3225" t="str">
            <v>Check_port 80</v>
          </cell>
          <cell r="D3225" t="str">
            <v>PH_WINDOWS_BRONZE_AR</v>
          </cell>
          <cell r="E3225">
            <v>4</v>
          </cell>
          <cell r="F3225" t="str">
            <v>Middleware Support VW Argentina</v>
          </cell>
        </row>
        <row r="3226">
          <cell r="B3226" t="str">
            <v>192.168.5.45</v>
          </cell>
          <cell r="C3226" t="str">
            <v>UPTIMe</v>
          </cell>
          <cell r="D3226" t="str">
            <v>PH_WINDOWS_BRONZE_AR</v>
          </cell>
          <cell r="E3226">
            <v>4</v>
          </cell>
          <cell r="F3226" t="str">
            <v>Wintel Support VW Argentina</v>
          </cell>
        </row>
        <row r="3227">
          <cell r="B3227" t="str">
            <v>192.168.5.45</v>
          </cell>
          <cell r="C3227" t="str">
            <v>disco C</v>
          </cell>
          <cell r="D3227" t="str">
            <v>PH_WINDOWS_BRONZE_AR</v>
          </cell>
          <cell r="E3227">
            <v>4</v>
          </cell>
          <cell r="F3227" t="str">
            <v>Wintel Support VW Argentina</v>
          </cell>
        </row>
        <row r="3228">
          <cell r="B3228" t="str">
            <v>192.168.5.45</v>
          </cell>
          <cell r="C3228" t="str">
            <v>CPU</v>
          </cell>
          <cell r="D3228" t="str">
            <v>PH_WINDOWS_BRONZE_AR</v>
          </cell>
          <cell r="E3228">
            <v>4</v>
          </cell>
          <cell r="F3228" t="str">
            <v>Wintel Support VW Argentina</v>
          </cell>
        </row>
        <row r="3229">
          <cell r="B3229" t="str">
            <v>192.168.5.45</v>
          </cell>
          <cell r="C3229" t="str">
            <v>RAM</v>
          </cell>
          <cell r="D3229" t="str">
            <v>PH_WINDOWS_BRONZE_AR</v>
          </cell>
          <cell r="E3229">
            <v>4</v>
          </cell>
          <cell r="F3229" t="str">
            <v>Wintel Support VW Argentina</v>
          </cell>
        </row>
        <row r="3230">
          <cell r="B3230" t="str">
            <v>192.168.5.45</v>
          </cell>
          <cell r="C3230" t="str">
            <v>Ping</v>
          </cell>
          <cell r="D3230" t="str">
            <v>PH_WINDOWS_BRONZE_AR</v>
          </cell>
          <cell r="E3230">
            <v>4</v>
          </cell>
          <cell r="F3230" t="str">
            <v>Wintel Support VW Argentina</v>
          </cell>
        </row>
        <row r="3231">
          <cell r="B3231" t="str">
            <v>192.168.5.45</v>
          </cell>
          <cell r="C3231" t="str">
            <v>AV</v>
          </cell>
          <cell r="D3231" t="str">
            <v>PH_WINDOWS_BRONZE_AR</v>
          </cell>
          <cell r="E3231">
            <v>4</v>
          </cell>
          <cell r="F3231" t="str">
            <v>Wintel Support VW Argentina</v>
          </cell>
        </row>
        <row r="3232">
          <cell r="B3232" t="str">
            <v>192.168.5.45</v>
          </cell>
          <cell r="C3232" t="str">
            <v>UPTIMe</v>
          </cell>
          <cell r="D3232" t="str">
            <v>PH_WINDOWS_BRONZE_AR</v>
          </cell>
          <cell r="E3232">
            <v>4</v>
          </cell>
          <cell r="F3232" t="str">
            <v>Wintel Support VW Argentina</v>
          </cell>
        </row>
        <row r="3233">
          <cell r="B3233" t="str">
            <v>192.168.4.26</v>
          </cell>
          <cell r="C3233" t="str">
            <v>SO Disk D (db_home)</v>
          </cell>
          <cell r="D3233" t="str">
            <v>PH_WINDOWS_PLATINUM_AR</v>
          </cell>
          <cell r="E3233">
            <v>2</v>
          </cell>
          <cell r="F3233" t="str">
            <v>Data Base Administration Support VW Argentina</v>
          </cell>
        </row>
        <row r="3234">
          <cell r="B3234" t="str">
            <v>192.168.4.26</v>
          </cell>
          <cell r="C3234" t="str">
            <v>SO Disk E (db_data)</v>
          </cell>
          <cell r="D3234" t="str">
            <v>PH_WINDOWS_PLATINUM_AR</v>
          </cell>
          <cell r="E3234">
            <v>2</v>
          </cell>
          <cell r="F3234" t="str">
            <v>Data Base Administration Support VW Argentina</v>
          </cell>
        </row>
        <row r="3235">
          <cell r="B3235" t="str">
            <v>192.168.4.26</v>
          </cell>
          <cell r="C3235" t="str">
            <v>SO Disk F (db_crm)</v>
          </cell>
          <cell r="D3235" t="str">
            <v>PH_WINDOWS_PLATINUM_AR</v>
          </cell>
          <cell r="E3235">
            <v>2</v>
          </cell>
          <cell r="F3235" t="str">
            <v>Data Base Administration Support VW Argentina</v>
          </cell>
        </row>
        <row r="3236">
          <cell r="B3236" t="str">
            <v>192.168.4.26</v>
          </cell>
          <cell r="C3236" t="str">
            <v>SO Disk G (Backups)</v>
          </cell>
          <cell r="D3236" t="str">
            <v>PH_WINDOWS_PLATINUM_AR</v>
          </cell>
          <cell r="E3236">
            <v>2</v>
          </cell>
          <cell r="F3236" t="str">
            <v>Data Base Administration Support VW Argentina</v>
          </cell>
        </row>
        <row r="3237">
          <cell r="B3237" t="str">
            <v>192.168.4.26</v>
          </cell>
          <cell r="C3237" t="str">
            <v>SO Disk H (db_logs)</v>
          </cell>
          <cell r="D3237" t="str">
            <v>PH_WINDOWS_PLATINUM_AR</v>
          </cell>
          <cell r="E3237">
            <v>2</v>
          </cell>
          <cell r="F3237" t="str">
            <v>Data Base Administration Support VW Argentina</v>
          </cell>
        </row>
        <row r="3238">
          <cell r="B3238" t="str">
            <v>192.168.4.26</v>
          </cell>
          <cell r="C3238" t="str">
            <v>SO Disk M (db_temporal)</v>
          </cell>
          <cell r="D3238" t="str">
            <v>PH_WINDOWS_PLATINUM_AR</v>
          </cell>
          <cell r="E3238">
            <v>2</v>
          </cell>
          <cell r="F3238" t="str">
            <v>Data Base Administration Support VW Argentina</v>
          </cell>
        </row>
        <row r="3239">
          <cell r="B3239" t="str">
            <v>192.168.4.26</v>
          </cell>
          <cell r="C3239" t="str">
            <v>DBA SQL Server (MSSQLSERVER)</v>
          </cell>
          <cell r="D3239" t="str">
            <v>PH_WINDOWS_PLATINUM_AR</v>
          </cell>
          <cell r="E3239">
            <v>2</v>
          </cell>
          <cell r="F3239" t="str">
            <v>Data Base Administration Support VW Argentina</v>
          </cell>
        </row>
        <row r="3240">
          <cell r="B3240" t="str">
            <v>192.168.4.26</v>
          </cell>
          <cell r="C3240" t="str">
            <v>DBA SQL Server Agent (MSSQLSERVER)</v>
          </cell>
          <cell r="D3240" t="str">
            <v>PH_WINDOWS_PLATINUM_AR</v>
          </cell>
          <cell r="E3240">
            <v>2</v>
          </cell>
          <cell r="F3240" t="str">
            <v>Data Base Administration Support VW Argentina</v>
          </cell>
        </row>
        <row r="3241">
          <cell r="B3241" t="str">
            <v>192.168.4.26</v>
          </cell>
          <cell r="C3241" t="str">
            <v>SO AV</v>
          </cell>
          <cell r="D3241" t="str">
            <v>PH_WINDOWS_PLATINUM_AR</v>
          </cell>
          <cell r="E3241">
            <v>2</v>
          </cell>
          <cell r="F3241" t="str">
            <v>Wintel Support VW Argentina</v>
          </cell>
        </row>
        <row r="3242">
          <cell r="B3242" t="str">
            <v>192.168.4.26</v>
          </cell>
          <cell r="C3242" t="str">
            <v>SO CPU</v>
          </cell>
          <cell r="D3242" t="str">
            <v>PH_WINDOWS_PLATINUM_AR</v>
          </cell>
          <cell r="E3242">
            <v>2</v>
          </cell>
          <cell r="F3242" t="str">
            <v>Wintel Support VW Argentina</v>
          </cell>
        </row>
        <row r="3243">
          <cell r="B3243" t="str">
            <v>192.168.4.26</v>
          </cell>
          <cell r="C3243" t="str">
            <v>SO Ram</v>
          </cell>
          <cell r="D3243" t="str">
            <v>PH_WINDOWS_PLATINUM_AR</v>
          </cell>
          <cell r="E3243">
            <v>2</v>
          </cell>
          <cell r="F3243" t="str">
            <v>Wintel Support VW Argentina</v>
          </cell>
        </row>
        <row r="3244">
          <cell r="B3244" t="str">
            <v>192.168.4.26</v>
          </cell>
          <cell r="C3244" t="str">
            <v>SO Ping</v>
          </cell>
          <cell r="D3244" t="str">
            <v>PH_WINDOWS_PLATINUM_AR</v>
          </cell>
          <cell r="E3244">
            <v>2</v>
          </cell>
          <cell r="F3244" t="str">
            <v>Wintel Support VW Argentina</v>
          </cell>
        </row>
        <row r="3245">
          <cell r="B3245" t="str">
            <v>192.168.4.26</v>
          </cell>
          <cell r="C3245" t="str">
            <v>So Uptime</v>
          </cell>
          <cell r="D3245" t="str">
            <v>PH_WINDOWS_PLATINUM_AR</v>
          </cell>
          <cell r="E3245">
            <v>2</v>
          </cell>
          <cell r="F3245" t="str">
            <v>Wintel Support VW Argentina</v>
          </cell>
        </row>
        <row r="3246">
          <cell r="B3246" t="str">
            <v>192.168.4.26</v>
          </cell>
          <cell r="C3246" t="str">
            <v>SO Disk C (OS)</v>
          </cell>
          <cell r="D3246" t="str">
            <v>PH_WINDOWS_PLATINUM_AR</v>
          </cell>
          <cell r="E3246">
            <v>2</v>
          </cell>
          <cell r="F3246" t="str">
            <v>Wintel Support VW Argentina</v>
          </cell>
        </row>
        <row r="3247">
          <cell r="B3247" t="str">
            <v>192.168.4.51</v>
          </cell>
          <cell r="C3247" t="str">
            <v>SQL Server (MSSQLSERVER)</v>
          </cell>
          <cell r="D3247" t="str">
            <v>PH_WINDOWS_BRONZE_AR</v>
          </cell>
          <cell r="E3247">
            <v>4</v>
          </cell>
          <cell r="F3247" t="str">
            <v>Data Base Administration Support VW Argentina</v>
          </cell>
        </row>
        <row r="3248">
          <cell r="B3248" t="str">
            <v>192.168.4.51</v>
          </cell>
          <cell r="C3248" t="str">
            <v>So RAM</v>
          </cell>
          <cell r="D3248" t="str">
            <v>PH_WINDOWS_BRONZE_AR</v>
          </cell>
          <cell r="E3248">
            <v>4</v>
          </cell>
          <cell r="F3248" t="str">
            <v>Wintel Support VW Argentina</v>
          </cell>
        </row>
        <row r="3249">
          <cell r="B3249" t="str">
            <v>192.168.4.51</v>
          </cell>
          <cell r="C3249" t="str">
            <v>So CPU</v>
          </cell>
          <cell r="D3249" t="str">
            <v>PH_WINDOWS_BRONZE_AR</v>
          </cell>
          <cell r="E3249">
            <v>4</v>
          </cell>
          <cell r="F3249" t="str">
            <v>Wintel Support VW Argentina</v>
          </cell>
        </row>
        <row r="3250">
          <cell r="B3250" t="str">
            <v>10.133.8.133</v>
          </cell>
          <cell r="C3250" t="str">
            <v>SO Disk E</v>
          </cell>
          <cell r="D3250" t="str">
            <v>PH_WINDOWS_PLATINUM_AR</v>
          </cell>
          <cell r="E3250">
            <v>1</v>
          </cell>
          <cell r="F3250" t="str">
            <v>Data Base Administration Support VW Argentina</v>
          </cell>
        </row>
        <row r="3251">
          <cell r="B3251" t="str">
            <v>10.133.8.133</v>
          </cell>
          <cell r="C3251" t="str">
            <v>SO Disk F</v>
          </cell>
          <cell r="D3251" t="str">
            <v>PH_WINDOWS_PLATINUM_AR</v>
          </cell>
          <cell r="E3251">
            <v>1</v>
          </cell>
          <cell r="F3251" t="str">
            <v>Data Base Administration Support VW Argentina</v>
          </cell>
        </row>
        <row r="3252">
          <cell r="B3252" t="str">
            <v>10.133.8.133</v>
          </cell>
          <cell r="C3252" t="str">
            <v>SO Disk G</v>
          </cell>
          <cell r="D3252" t="str">
            <v>PH_WINDOWS_PLATINUM_AR</v>
          </cell>
          <cell r="E3252">
            <v>1</v>
          </cell>
          <cell r="F3252" t="str">
            <v>Data Base Administration Support VW Argentina</v>
          </cell>
        </row>
        <row r="3253">
          <cell r="B3253" t="str">
            <v>10.133.8.133</v>
          </cell>
          <cell r="C3253" t="str">
            <v>SO Disk H</v>
          </cell>
          <cell r="D3253" t="str">
            <v>PH_WINDOWS_PLATINUM_AR</v>
          </cell>
          <cell r="E3253">
            <v>1</v>
          </cell>
          <cell r="F3253" t="str">
            <v>Data Base Administration Support VW Argentina</v>
          </cell>
        </row>
        <row r="3254">
          <cell r="B3254" t="str">
            <v>10.133.8.133</v>
          </cell>
          <cell r="C3254" t="str">
            <v>SQL Server (MSSQLSERVER)</v>
          </cell>
          <cell r="D3254" t="str">
            <v>PH_WINDOWS_PLATINUM_AR</v>
          </cell>
          <cell r="E3254">
            <v>2</v>
          </cell>
          <cell r="F3254" t="str">
            <v>Data Base Administration Support VW Argentina</v>
          </cell>
        </row>
        <row r="3255">
          <cell r="B3255" t="str">
            <v>10.133.8.133</v>
          </cell>
          <cell r="C3255" t="str">
            <v>DBA SQL Server Agent MSSQLSERVER Service</v>
          </cell>
          <cell r="D3255" t="str">
            <v>PH_WINDOWS_PLATINUM_AR</v>
          </cell>
          <cell r="E3255">
            <v>4</v>
          </cell>
          <cell r="F3255" t="str">
            <v>Data Base Administration Support VW Argentina</v>
          </cell>
        </row>
        <row r="3256">
          <cell r="B3256" t="str">
            <v>10.133.8.133</v>
          </cell>
          <cell r="C3256" t="str">
            <v>DBA SQL Server MSSQLSERVER Service</v>
          </cell>
          <cell r="D3256" t="str">
            <v>PH_WINDOWS_PLATINUM_AR</v>
          </cell>
          <cell r="E3256">
            <v>2</v>
          </cell>
          <cell r="F3256" t="str">
            <v>Data Base Administration Support VW Argentina</v>
          </cell>
        </row>
        <row r="3257">
          <cell r="B3257" t="str">
            <v>10.133.8.133</v>
          </cell>
          <cell r="C3257" t="str">
            <v>So Antivirus Services</v>
          </cell>
          <cell r="D3257" t="str">
            <v>PH_WINDOWS_PLATINUM_AR</v>
          </cell>
          <cell r="E3257">
            <v>3</v>
          </cell>
          <cell r="F3257" t="str">
            <v>Wintel Support VW Argentina</v>
          </cell>
        </row>
        <row r="3258">
          <cell r="B3258" t="str">
            <v>10.133.8.133</v>
          </cell>
          <cell r="C3258" t="str">
            <v>So CPU</v>
          </cell>
          <cell r="D3258" t="str">
            <v>PH_WINDOWS_PLATINUM_AR</v>
          </cell>
          <cell r="E3258">
            <v>4</v>
          </cell>
          <cell r="F3258" t="str">
            <v>Wintel Support VW Argentina</v>
          </cell>
        </row>
        <row r="3259">
          <cell r="B3259" t="str">
            <v>10.133.8.133</v>
          </cell>
          <cell r="C3259" t="str">
            <v>So Disk C</v>
          </cell>
          <cell r="D3259" t="str">
            <v>PH_WINDOWS_PLATINUM_AR</v>
          </cell>
          <cell r="E3259">
            <v>1</v>
          </cell>
          <cell r="F3259" t="str">
            <v>Wintel Support VW Argentina</v>
          </cell>
        </row>
        <row r="3260">
          <cell r="B3260" t="str">
            <v>10.133.8.133</v>
          </cell>
          <cell r="C3260" t="str">
            <v>So Ping</v>
          </cell>
          <cell r="D3260" t="str">
            <v>PH_WINDOWS_PLATINUM_AR</v>
          </cell>
          <cell r="E3260">
            <v>1</v>
          </cell>
          <cell r="F3260" t="str">
            <v>Wintel Support VW Argentina</v>
          </cell>
        </row>
        <row r="3261">
          <cell r="B3261" t="str">
            <v>10.133.8.133</v>
          </cell>
          <cell r="C3261" t="str">
            <v>So RAM</v>
          </cell>
          <cell r="D3261" t="str">
            <v>PH_WINDOWS_PLATINUM_AR</v>
          </cell>
          <cell r="E3261">
            <v>4</v>
          </cell>
          <cell r="F3261" t="str">
            <v>Wintel Support VW Argentina</v>
          </cell>
        </row>
        <row r="3262">
          <cell r="B3262" t="str">
            <v>10.133.8.133</v>
          </cell>
          <cell r="C3262" t="str">
            <v>So Uptime</v>
          </cell>
          <cell r="D3262" t="str">
            <v>PH_WINDOWS_PLATINUM_AR</v>
          </cell>
          <cell r="E3262">
            <v>4</v>
          </cell>
          <cell r="F3262" t="str">
            <v>Wintel Support VW Argentina</v>
          </cell>
        </row>
        <row r="3263">
          <cell r="B3263" t="str">
            <v>10.133.8.133</v>
          </cell>
          <cell r="C3263" t="str">
            <v>SO Disk D</v>
          </cell>
          <cell r="D3263" t="str">
            <v>PH_WINDOWS_PLATINUM_AR</v>
          </cell>
          <cell r="E3263">
            <v>1</v>
          </cell>
          <cell r="F3263" t="str">
            <v>Wintel Support VW Argentina</v>
          </cell>
        </row>
        <row r="3264">
          <cell r="B3264" t="str">
            <v>10.133.8.134</v>
          </cell>
          <cell r="C3264" t="str">
            <v>SQL Server (MSSQLSERVER)</v>
          </cell>
          <cell r="D3264" t="str">
            <v>PH_WINDOWS_BRONZE_AR</v>
          </cell>
          <cell r="E3264">
            <v>1</v>
          </cell>
          <cell r="F3264" t="str">
            <v>Data Base Administration Support VW Argentina</v>
          </cell>
        </row>
        <row r="3265">
          <cell r="B3265" t="str">
            <v>10.133.8.134</v>
          </cell>
          <cell r="C3265" t="str">
            <v>So Disck C</v>
          </cell>
          <cell r="D3265" t="str">
            <v>PH_WINDOWS_BRONZE_AR</v>
          </cell>
          <cell r="E3265">
            <v>2</v>
          </cell>
          <cell r="F3265" t="str">
            <v>Wintel Support VW Argentina</v>
          </cell>
        </row>
        <row r="3266">
          <cell r="B3266" t="str">
            <v>10.133.8.134</v>
          </cell>
          <cell r="C3266" t="str">
            <v>So Ping</v>
          </cell>
          <cell r="D3266" t="str">
            <v>PH_WINDOWS_BRONZE_AR</v>
          </cell>
          <cell r="E3266">
            <v>1</v>
          </cell>
          <cell r="F3266" t="str">
            <v>Wintel Support VW Argentina</v>
          </cell>
        </row>
        <row r="3267">
          <cell r="B3267" t="str">
            <v>10.133.8.134</v>
          </cell>
          <cell r="C3267" t="str">
            <v>SO CPU</v>
          </cell>
          <cell r="D3267" t="str">
            <v>PH_WINDOWS_BRONZE_AR</v>
          </cell>
          <cell r="E3267">
            <v>3</v>
          </cell>
          <cell r="F3267" t="str">
            <v>Wintel Support VW Argentina</v>
          </cell>
        </row>
        <row r="3268">
          <cell r="B3268" t="str">
            <v>10.133.8.134</v>
          </cell>
          <cell r="C3268" t="str">
            <v>So Antivirus Services</v>
          </cell>
          <cell r="D3268" t="str">
            <v>PH_WINDOWS_BRONZE_AR</v>
          </cell>
          <cell r="E3268">
            <v>3</v>
          </cell>
          <cell r="F3268" t="str">
            <v>Wintel Support VW Argentina</v>
          </cell>
        </row>
        <row r="3269">
          <cell r="B3269" t="str">
            <v>10.133.8.134</v>
          </cell>
          <cell r="C3269" t="str">
            <v>SO Ram</v>
          </cell>
          <cell r="D3269" t="str">
            <v>PH_WINDOWS_BRONZE_AR</v>
          </cell>
          <cell r="E3269">
            <v>3</v>
          </cell>
          <cell r="F3269" t="str">
            <v>Wintel Support VW Argentina</v>
          </cell>
        </row>
        <row r="3270">
          <cell r="B3270" t="str">
            <v>10.133.8.134</v>
          </cell>
          <cell r="C3270" t="str">
            <v>Uptime</v>
          </cell>
          <cell r="D3270" t="str">
            <v>PH_WINDOWS_BRONZE_AR</v>
          </cell>
          <cell r="E3270">
            <v>1</v>
          </cell>
          <cell r="F3270" t="str">
            <v>Wintel Support VW Argentina</v>
          </cell>
        </row>
        <row r="3271">
          <cell r="B3271" t="str">
            <v>10.133.8.134</v>
          </cell>
          <cell r="C3271" t="str">
            <v>Power BI Report Server</v>
          </cell>
          <cell r="D3271" t="str">
            <v>PH_WINDOWS_BRONZE_AR</v>
          </cell>
          <cell r="E3271">
            <v>4</v>
          </cell>
          <cell r="F3271" t="str">
            <v>Wintel Support VW Argentina</v>
          </cell>
        </row>
        <row r="3272">
          <cell r="B3272" t="str">
            <v>10.133.8.47</v>
          </cell>
          <cell r="C3272" t="str">
            <v>SO Disk E (DB_Home)</v>
          </cell>
          <cell r="D3272" t="str">
            <v>PH_WINDOWS_PLATINUM_AR</v>
          </cell>
          <cell r="E3272">
            <v>2</v>
          </cell>
          <cell r="F3272" t="str">
            <v>Data Base Administration Support VW Argentina</v>
          </cell>
        </row>
        <row r="3273">
          <cell r="B3273" t="str">
            <v>10.133.8.47</v>
          </cell>
          <cell r="C3273" t="str">
            <v>SO Disk F (DB_Data)</v>
          </cell>
          <cell r="D3273" t="str">
            <v>PH_WINDOWS_PLATINUM_AR</v>
          </cell>
          <cell r="E3273">
            <v>2</v>
          </cell>
          <cell r="F3273" t="str">
            <v>Data Base Administration Support VW Argentina</v>
          </cell>
        </row>
        <row r="3274">
          <cell r="B3274" t="str">
            <v>10.133.8.47</v>
          </cell>
          <cell r="C3274" t="str">
            <v>SO Disk G (DB_Backups)</v>
          </cell>
          <cell r="D3274" t="str">
            <v>PH_WINDOWS_PLATINUM_AR</v>
          </cell>
          <cell r="E3274">
            <v>2</v>
          </cell>
          <cell r="F3274" t="str">
            <v>Data Base Administration Support VW Argentina</v>
          </cell>
        </row>
        <row r="3275">
          <cell r="B3275" t="str">
            <v>10.133.8.47</v>
          </cell>
          <cell r="C3275" t="str">
            <v>SO Disk H (sqlagent)</v>
          </cell>
          <cell r="D3275" t="str">
            <v>PH_WINDOWS_PLATINUM_AR</v>
          </cell>
          <cell r="E3275">
            <v>2</v>
          </cell>
          <cell r="F3275" t="str">
            <v>Data Base Administration Support VW Argentina</v>
          </cell>
        </row>
        <row r="3276">
          <cell r="B3276" t="str">
            <v>10.133.8.47</v>
          </cell>
          <cell r="C3276" t="str">
            <v>DBA SQL Server MSSQLSERVER Agent</v>
          </cell>
          <cell r="D3276" t="str">
            <v>PH_WINDOWS_PLATINUM_AR</v>
          </cell>
          <cell r="E3276">
            <v>3</v>
          </cell>
          <cell r="F3276" t="str">
            <v>Data Base Administration Support VW Argentina</v>
          </cell>
        </row>
        <row r="3277">
          <cell r="B3277" t="str">
            <v>10.133.8.47</v>
          </cell>
          <cell r="C3277" t="str">
            <v>DBA SQL Server MSSQLSERVER Service</v>
          </cell>
          <cell r="D3277" t="str">
            <v>PH_WINDOWS_PLATINUM_AR</v>
          </cell>
          <cell r="E3277">
            <v>3</v>
          </cell>
          <cell r="F3277" t="str">
            <v>Data Base Administration Support VW Argentina</v>
          </cell>
        </row>
        <row r="3278">
          <cell r="B3278" t="str">
            <v>10.133.8.47</v>
          </cell>
          <cell r="C3278" t="str">
            <v>MIDDLEWARE Port [:80]</v>
          </cell>
          <cell r="D3278" t="str">
            <v>PH_WINDOWS_BRONZE_AR</v>
          </cell>
          <cell r="E3278">
            <v>3</v>
          </cell>
          <cell r="F3278" t="str">
            <v>Middleware Support VW Argentina</v>
          </cell>
        </row>
        <row r="3279">
          <cell r="B3279" t="str">
            <v>10.133.8.47</v>
          </cell>
          <cell r="C3279" t="str">
            <v>SO AV</v>
          </cell>
          <cell r="D3279" t="str">
            <v>PH_WINDOWS_PLATINUM_AR</v>
          </cell>
          <cell r="E3279">
            <v>2</v>
          </cell>
          <cell r="F3279" t="str">
            <v>Wintel Support VW Argentina</v>
          </cell>
        </row>
        <row r="3280">
          <cell r="B3280" t="str">
            <v>10.133.8.47</v>
          </cell>
          <cell r="C3280" t="str">
            <v>SO CPU</v>
          </cell>
          <cell r="D3280" t="str">
            <v>PH_WINDOWS_PLATINUM_AR</v>
          </cell>
          <cell r="E3280">
            <v>2</v>
          </cell>
          <cell r="F3280" t="str">
            <v>Wintel Support VW Argentina</v>
          </cell>
        </row>
        <row r="3281">
          <cell r="B3281" t="str">
            <v>10.133.8.47</v>
          </cell>
          <cell r="C3281" t="str">
            <v>SO Ram</v>
          </cell>
          <cell r="D3281" t="str">
            <v>PH_WINDOWS_PLATINUM_AR</v>
          </cell>
          <cell r="E3281">
            <v>2</v>
          </cell>
          <cell r="F3281" t="str">
            <v>Wintel Support VW Argentina</v>
          </cell>
        </row>
        <row r="3282">
          <cell r="B3282" t="str">
            <v>10.133.8.47</v>
          </cell>
          <cell r="C3282" t="str">
            <v>SO Ping</v>
          </cell>
          <cell r="D3282" t="str">
            <v>PH_WINDOWS_PLATINUM_AR</v>
          </cell>
          <cell r="E3282">
            <v>2</v>
          </cell>
          <cell r="F3282" t="str">
            <v>Wintel Support VW Argentina</v>
          </cell>
        </row>
        <row r="3283">
          <cell r="B3283" t="str">
            <v>10.133.8.47</v>
          </cell>
          <cell r="C3283" t="str">
            <v>So Uptime</v>
          </cell>
          <cell r="D3283" t="str">
            <v>PH_WINDOWS_PLATINUM_AR</v>
          </cell>
          <cell r="E3283">
            <v>2</v>
          </cell>
          <cell r="F3283" t="str">
            <v>Wintel Support VW Argentina</v>
          </cell>
        </row>
        <row r="3284">
          <cell r="B3284" t="str">
            <v>10.133.8.47</v>
          </cell>
          <cell r="C3284" t="str">
            <v>SO Disk C (OS)</v>
          </cell>
          <cell r="D3284" t="str">
            <v>PH_WINDOWS_PLATINUM_AR</v>
          </cell>
          <cell r="E3284">
            <v>2</v>
          </cell>
          <cell r="F3284" t="str">
            <v>Wintel Support VW Argentina</v>
          </cell>
        </row>
        <row r="3285">
          <cell r="B3285" t="str">
            <v>10.133.8.47</v>
          </cell>
          <cell r="C3285" t="str">
            <v>SO Disk D (App_Home)</v>
          </cell>
          <cell r="D3285" t="str">
            <v>PH_WINDOWS_PLATINUM_AR</v>
          </cell>
          <cell r="E3285">
            <v>2</v>
          </cell>
          <cell r="F3285" t="str">
            <v>Wintel Support VW Argentina</v>
          </cell>
        </row>
        <row r="3286">
          <cell r="B3286" t="str">
            <v>10.133.8.47</v>
          </cell>
          <cell r="C3286" t="str">
            <v>Power BI Report Server</v>
          </cell>
          <cell r="D3286" t="str">
            <v>PH_WINDOWS_SILVER_AR</v>
          </cell>
          <cell r="E3286">
            <v>3</v>
          </cell>
          <cell r="F3286" t="str">
            <v>Wintel Support VW Argentina</v>
          </cell>
        </row>
        <row r="3287">
          <cell r="B3287" t="str">
            <v>192.168.5.120</v>
          </cell>
          <cell r="C3287" t="str">
            <v>CPU</v>
          </cell>
          <cell r="D3287" t="str">
            <v>PH_WINDOWS_PLATINUM_AR</v>
          </cell>
          <cell r="E3287">
            <v>2</v>
          </cell>
          <cell r="F3287" t="str">
            <v>Wintel Support VW Argentina</v>
          </cell>
        </row>
        <row r="3288">
          <cell r="B3288" t="str">
            <v>192.168.5.120</v>
          </cell>
          <cell r="C3288" t="str">
            <v>PING</v>
          </cell>
          <cell r="D3288" t="str">
            <v>PH_WINDOWS_PLATINUM_AR</v>
          </cell>
          <cell r="E3288">
            <v>2</v>
          </cell>
          <cell r="F3288" t="str">
            <v>Wintel Support VW Argentina</v>
          </cell>
        </row>
        <row r="3289">
          <cell r="B3289" t="str">
            <v>192.168.5.120</v>
          </cell>
          <cell r="C3289" t="str">
            <v>DISCO C</v>
          </cell>
          <cell r="D3289" t="str">
            <v>PH_WINDOWS_PLATINUM_AR</v>
          </cell>
          <cell r="E3289">
            <v>2</v>
          </cell>
          <cell r="F3289" t="str">
            <v>Wintel Support VW Argentina</v>
          </cell>
        </row>
        <row r="3290">
          <cell r="B3290" t="str">
            <v>192.168.5.120</v>
          </cell>
          <cell r="C3290" t="str">
            <v>RAM</v>
          </cell>
          <cell r="D3290" t="str">
            <v>PH_WINDOWS_PLATINUM_AR</v>
          </cell>
          <cell r="E3290">
            <v>2</v>
          </cell>
          <cell r="F3290" t="str">
            <v>Wintel Support VW Argentina</v>
          </cell>
        </row>
        <row r="3291">
          <cell r="B3291" t="str">
            <v>192.168.5.120</v>
          </cell>
          <cell r="C3291" t="str">
            <v>So Antivirus Services</v>
          </cell>
          <cell r="D3291" t="str">
            <v>PH_WINDOWS_PLATINUM_AR</v>
          </cell>
          <cell r="E3291">
            <v>3</v>
          </cell>
          <cell r="F3291" t="str">
            <v>Wintel Support VW Argentina</v>
          </cell>
        </row>
        <row r="3292">
          <cell r="B3292" t="str">
            <v>192.168.5.120</v>
          </cell>
          <cell r="C3292" t="str">
            <v>So Uptime</v>
          </cell>
          <cell r="D3292" t="str">
            <v>PH_WINDOWS_BRONZE_AR</v>
          </cell>
          <cell r="E3292">
            <v>2</v>
          </cell>
          <cell r="F3292" t="str">
            <v>Wintel Support VW Argentina</v>
          </cell>
        </row>
        <row r="3293">
          <cell r="B3293" t="str">
            <v>192.168.5.121</v>
          </cell>
          <cell r="C3293" t="str">
            <v>PING</v>
          </cell>
          <cell r="D3293" t="str">
            <v>PH_WINDOWS_PLATINUM_AR</v>
          </cell>
          <cell r="E3293">
            <v>2</v>
          </cell>
          <cell r="F3293" t="str">
            <v>Wintel Support VW Argentina</v>
          </cell>
        </row>
        <row r="3294">
          <cell r="B3294" t="str">
            <v>192.168.5.121</v>
          </cell>
          <cell r="C3294" t="str">
            <v>DISCO C</v>
          </cell>
          <cell r="D3294" t="str">
            <v>PH_WINDOWS_PLATINUM_AR</v>
          </cell>
          <cell r="E3294">
            <v>2</v>
          </cell>
          <cell r="F3294" t="str">
            <v>Wintel Support VW Argentina</v>
          </cell>
        </row>
        <row r="3295">
          <cell r="B3295" t="str">
            <v>192.168.5.121</v>
          </cell>
          <cell r="C3295" t="str">
            <v>RAM</v>
          </cell>
          <cell r="D3295" t="str">
            <v>PH_WINDOWS_PLATINUM_AR</v>
          </cell>
          <cell r="E3295">
            <v>2</v>
          </cell>
          <cell r="F3295" t="str">
            <v>Wintel Support VW Argentina</v>
          </cell>
        </row>
        <row r="3296">
          <cell r="B3296" t="str">
            <v>192.168.5.121</v>
          </cell>
          <cell r="C3296" t="str">
            <v>So Antivirus Services</v>
          </cell>
          <cell r="D3296" t="str">
            <v>PH_WINDOWS_PLATINUM_AR</v>
          </cell>
          <cell r="E3296">
            <v>3</v>
          </cell>
          <cell r="F3296" t="str">
            <v>Wintel Support VW Argentina</v>
          </cell>
        </row>
        <row r="3297">
          <cell r="B3297" t="str">
            <v>192.168.5.121</v>
          </cell>
          <cell r="C3297" t="str">
            <v>So Uptime</v>
          </cell>
          <cell r="D3297" t="str">
            <v>PH_WINDOWS_BRONZE_AR</v>
          </cell>
          <cell r="E3297">
            <v>2</v>
          </cell>
          <cell r="F3297" t="str">
            <v>Wintel Support VW Argentina</v>
          </cell>
        </row>
        <row r="3298">
          <cell r="B3298" t="str">
            <v>192.168.5.122</v>
          </cell>
          <cell r="C3298" t="str">
            <v>CPU</v>
          </cell>
          <cell r="D3298" t="str">
            <v>PH_WINDOWS_PLATINUM_AR</v>
          </cell>
          <cell r="E3298">
            <v>1</v>
          </cell>
          <cell r="F3298" t="str">
            <v>Wintel Support VW Argentina</v>
          </cell>
        </row>
        <row r="3299">
          <cell r="B3299" t="str">
            <v>192.168.5.122</v>
          </cell>
          <cell r="C3299" t="str">
            <v>PING</v>
          </cell>
          <cell r="D3299" t="str">
            <v>PH_WINDOWS_PLATINUM_AR</v>
          </cell>
          <cell r="E3299">
            <v>1</v>
          </cell>
          <cell r="F3299" t="str">
            <v>Wintel Support VW Argentina</v>
          </cell>
        </row>
        <row r="3300">
          <cell r="B3300" t="str">
            <v>192.168.5.122</v>
          </cell>
          <cell r="C3300" t="str">
            <v>DISCO C</v>
          </cell>
          <cell r="D3300" t="str">
            <v>PH_WINDOWS_PLATINUM_AR</v>
          </cell>
          <cell r="E3300">
            <v>1</v>
          </cell>
          <cell r="F3300" t="str">
            <v>Wintel Support VW Argentina</v>
          </cell>
        </row>
        <row r="3301">
          <cell r="B3301" t="str">
            <v>192.168.5.122</v>
          </cell>
          <cell r="C3301" t="str">
            <v>RAM</v>
          </cell>
          <cell r="D3301" t="str">
            <v>PH_WINDOWS_PLATINUM_AR</v>
          </cell>
          <cell r="E3301">
            <v>1</v>
          </cell>
          <cell r="F3301" t="str">
            <v>Wintel Support VW Argentina</v>
          </cell>
        </row>
        <row r="3302">
          <cell r="B3302" t="str">
            <v>192.168.5.122</v>
          </cell>
          <cell r="C3302" t="str">
            <v>So Antivirus Services</v>
          </cell>
          <cell r="D3302" t="str">
            <v>PH_WINDOWS_PLATINUM_AR</v>
          </cell>
          <cell r="E3302">
            <v>3</v>
          </cell>
          <cell r="F3302" t="str">
            <v>Wintel Support VW Argentina</v>
          </cell>
        </row>
        <row r="3303">
          <cell r="B3303" t="str">
            <v>192.168.5.122</v>
          </cell>
          <cell r="C3303" t="str">
            <v>So Uptime</v>
          </cell>
          <cell r="D3303" t="str">
            <v>PH_WINDOWS_BRONZE_AR</v>
          </cell>
          <cell r="E3303">
            <v>2</v>
          </cell>
          <cell r="F3303" t="str">
            <v>Wintel Support VW Argentina</v>
          </cell>
        </row>
        <row r="3304">
          <cell r="B3304" t="str">
            <v>192.168.5.123</v>
          </cell>
          <cell r="C3304" t="str">
            <v>CPU</v>
          </cell>
          <cell r="D3304" t="str">
            <v>PH_WINDOWS_PLATINUM_AR</v>
          </cell>
          <cell r="E3304">
            <v>1</v>
          </cell>
          <cell r="F3304" t="str">
            <v>Wintel Support VW Argentina</v>
          </cell>
        </row>
        <row r="3305">
          <cell r="B3305" t="str">
            <v>192.168.5.123</v>
          </cell>
          <cell r="C3305" t="str">
            <v>PING</v>
          </cell>
          <cell r="D3305" t="str">
            <v>PH_WINDOWS_PLATINUM_AR</v>
          </cell>
          <cell r="E3305">
            <v>1</v>
          </cell>
          <cell r="F3305" t="str">
            <v>Wintel Support VW Argentina</v>
          </cell>
        </row>
        <row r="3306">
          <cell r="B3306" t="str">
            <v>192.168.5.123</v>
          </cell>
          <cell r="C3306" t="str">
            <v>DISCO C</v>
          </cell>
          <cell r="D3306" t="str">
            <v>PH_WINDOWS_PLATINUM_AR</v>
          </cell>
          <cell r="E3306">
            <v>1</v>
          </cell>
          <cell r="F3306" t="str">
            <v>Wintel Support VW Argentina</v>
          </cell>
        </row>
        <row r="3307">
          <cell r="B3307" t="str">
            <v>192.168.5.123</v>
          </cell>
          <cell r="C3307" t="str">
            <v>RAM</v>
          </cell>
          <cell r="D3307" t="str">
            <v>PH_WINDOWS_PLATINUM_AR</v>
          </cell>
          <cell r="E3307">
            <v>1</v>
          </cell>
          <cell r="F3307" t="str">
            <v>Wintel Support VW Argentina</v>
          </cell>
        </row>
        <row r="3308">
          <cell r="B3308" t="str">
            <v>192.168.5.123</v>
          </cell>
          <cell r="C3308" t="str">
            <v>So Antivirus Services</v>
          </cell>
          <cell r="D3308" t="str">
            <v>PH_WINDOWS_PLATINUM_AR</v>
          </cell>
          <cell r="E3308">
            <v>3</v>
          </cell>
          <cell r="F3308" t="str">
            <v>Wintel Support VW Argentina</v>
          </cell>
        </row>
        <row r="3309">
          <cell r="B3309" t="str">
            <v>192.168.5.123</v>
          </cell>
          <cell r="C3309" t="str">
            <v>So Uptime</v>
          </cell>
          <cell r="D3309" t="str">
            <v>PH_WINDOWS_BRONZE_AR</v>
          </cell>
          <cell r="E3309">
            <v>2</v>
          </cell>
          <cell r="F3309" t="str">
            <v>Wintel Support VW Argentina</v>
          </cell>
        </row>
        <row r="3310">
          <cell r="B3310" t="str">
            <v>10.133.8.132</v>
          </cell>
          <cell r="C3310" t="str">
            <v>SO AV</v>
          </cell>
          <cell r="D3310" t="str">
            <v>PH_WINDOWS_PLATINUM_AR</v>
          </cell>
          <cell r="E3310">
            <v>2</v>
          </cell>
          <cell r="F3310" t="str">
            <v>Wintel Support VW Argentina</v>
          </cell>
        </row>
        <row r="3311">
          <cell r="B3311" t="str">
            <v>10.133.8.132</v>
          </cell>
          <cell r="C3311" t="str">
            <v>SO CPU</v>
          </cell>
          <cell r="D3311" t="str">
            <v>PH_WINDOWS_PLATINUM_AR</v>
          </cell>
          <cell r="E3311">
            <v>2</v>
          </cell>
          <cell r="F3311" t="str">
            <v>Wintel Support VW Argentina</v>
          </cell>
        </row>
        <row r="3312">
          <cell r="B3312" t="str">
            <v>10.133.8.132</v>
          </cell>
          <cell r="C3312" t="str">
            <v>SO Ping</v>
          </cell>
          <cell r="D3312" t="str">
            <v>PH_WINDOWS_PLATINUM_AR</v>
          </cell>
          <cell r="E3312">
            <v>2</v>
          </cell>
          <cell r="F3312" t="str">
            <v>Wintel Support VW Argentina</v>
          </cell>
        </row>
        <row r="3313">
          <cell r="B3313" t="str">
            <v>10.133.8.132</v>
          </cell>
          <cell r="C3313" t="str">
            <v>SO Ram</v>
          </cell>
          <cell r="D3313" t="str">
            <v>PH_WINDOWS_PLATINUM_AR</v>
          </cell>
          <cell r="E3313">
            <v>2</v>
          </cell>
          <cell r="F3313" t="str">
            <v>Wintel Support VW Argentina</v>
          </cell>
        </row>
        <row r="3314">
          <cell r="B3314" t="str">
            <v>10.133.8.132</v>
          </cell>
          <cell r="C3314" t="str">
            <v>SO Uptime</v>
          </cell>
          <cell r="D3314" t="str">
            <v>PH_WINDOWS_PLATINUM_AR</v>
          </cell>
          <cell r="E3314">
            <v>2</v>
          </cell>
          <cell r="F3314" t="str">
            <v>Wintel Support VW Argentina</v>
          </cell>
        </row>
        <row r="3315">
          <cell r="B3315" t="str">
            <v>10.133.8.132</v>
          </cell>
          <cell r="C3315" t="str">
            <v>SO Disc C</v>
          </cell>
          <cell r="D3315" t="str">
            <v>PH_WINDOWS_PLATINUM_AR</v>
          </cell>
          <cell r="E3315">
            <v>2</v>
          </cell>
          <cell r="F3315" t="str">
            <v>Wintel Support VW Argentina</v>
          </cell>
        </row>
        <row r="3316">
          <cell r="B3316" t="str">
            <v>10.133.8.132</v>
          </cell>
          <cell r="C3316" t="str">
            <v>SO Disc D</v>
          </cell>
          <cell r="D3316" t="str">
            <v>PH_WINDOWS_PLATINUM_AR</v>
          </cell>
          <cell r="E3316">
            <v>2</v>
          </cell>
          <cell r="F3316" t="str">
            <v>Wintel Support VW Argentina</v>
          </cell>
        </row>
        <row r="3317">
          <cell r="B3317" t="str">
            <v>10.133.8.125</v>
          </cell>
          <cell r="C3317" t="str">
            <v xml:space="preserve">OS Ping </v>
          </cell>
          <cell r="D3317" t="str">
            <v>PH_WINDOWS_PLATINUM_AR</v>
          </cell>
          <cell r="E3317">
            <v>1</v>
          </cell>
          <cell r="F3317" t="str">
            <v>Wintel Support VW Argentina</v>
          </cell>
        </row>
        <row r="3318">
          <cell r="B3318" t="str">
            <v>10.133.8.125</v>
          </cell>
          <cell r="C3318" t="str">
            <v>So Uptime</v>
          </cell>
          <cell r="D3318" t="str">
            <v>PH_WINDOWS_BRONZE_AR</v>
          </cell>
          <cell r="E3318">
            <v>2</v>
          </cell>
          <cell r="F3318" t="str">
            <v>Wintel Support VW Argentina</v>
          </cell>
        </row>
        <row r="3319">
          <cell r="B3319" t="str">
            <v>10.133.8.125</v>
          </cell>
          <cell r="C3319" t="str">
            <v xml:space="preserve"> OS CPU </v>
          </cell>
          <cell r="D3319" t="str">
            <v>PH_WINDOWS_PLATINUM_AR</v>
          </cell>
          <cell r="E3319">
            <v>1</v>
          </cell>
          <cell r="F3319" t="str">
            <v>Wintel Support VW Argentina</v>
          </cell>
        </row>
        <row r="3320">
          <cell r="B3320" t="str">
            <v>10.133.8.125</v>
          </cell>
          <cell r="C3320" t="str">
            <v xml:space="preserve"> OS RAM </v>
          </cell>
          <cell r="D3320" t="str">
            <v>PH_WINDOWS_PLATINUM_AR</v>
          </cell>
          <cell r="E3320">
            <v>1</v>
          </cell>
          <cell r="F3320" t="str">
            <v>Wintel Support VW Argentina</v>
          </cell>
        </row>
        <row r="3321">
          <cell r="B3321" t="str">
            <v>10.133.8.125</v>
          </cell>
          <cell r="C3321" t="str">
            <v xml:space="preserve"> OS Disk C: </v>
          </cell>
          <cell r="D3321" t="str">
            <v>PH_WINDOWS_PLATINUM_AR</v>
          </cell>
          <cell r="E3321">
            <v>1</v>
          </cell>
          <cell r="F3321" t="str">
            <v>Wintel Support VW Argentina</v>
          </cell>
        </row>
        <row r="3322">
          <cell r="B3322" t="str">
            <v>10.133.8.125</v>
          </cell>
          <cell r="C3322" t="str">
            <v xml:space="preserve"> OS Disk E: </v>
          </cell>
          <cell r="D3322" t="str">
            <v>PH_WINDOWS_PLATINUM_AR</v>
          </cell>
          <cell r="E3322">
            <v>1</v>
          </cell>
          <cell r="F3322" t="str">
            <v>Wintel Support VW Argentina</v>
          </cell>
        </row>
        <row r="3323">
          <cell r="B3323" t="str">
            <v>10.133.8.125</v>
          </cell>
          <cell r="C3323" t="str">
            <v xml:space="preserve"> OS Antivirus Services</v>
          </cell>
          <cell r="D3323" t="str">
            <v>PH_WINDOWS_PLATINUM_AR</v>
          </cell>
          <cell r="E3323">
            <v>3</v>
          </cell>
          <cell r="F3323" t="str">
            <v>Wintel Support VW Argentina</v>
          </cell>
        </row>
        <row r="3324">
          <cell r="B3324" t="str">
            <v>10.133.8.126</v>
          </cell>
          <cell r="C3324" t="str">
            <v>SQL Server (MSSQLSERVER)</v>
          </cell>
          <cell r="D3324" t="str">
            <v>PH_WINDOWS_BRONZE_AR</v>
          </cell>
          <cell r="E3324">
            <v>4</v>
          </cell>
          <cell r="F3324" t="str">
            <v>Data Base Administration Support VW Argentina</v>
          </cell>
        </row>
        <row r="3325">
          <cell r="B3325" t="str">
            <v>10.133.8.126</v>
          </cell>
          <cell r="C3325" t="str">
            <v xml:space="preserve">OS Ping </v>
          </cell>
          <cell r="D3325" t="str">
            <v>PH_WINDOWS_PLATINUM_AR</v>
          </cell>
          <cell r="E3325">
            <v>1</v>
          </cell>
          <cell r="F3325" t="str">
            <v>Wintel Support VW Argentina</v>
          </cell>
        </row>
        <row r="3326">
          <cell r="B3326" t="str">
            <v>10.133.8.126</v>
          </cell>
          <cell r="C3326" t="str">
            <v>So Uptime</v>
          </cell>
          <cell r="D3326" t="str">
            <v>PH_WINDOWS_BRONZE_AR</v>
          </cell>
          <cell r="E3326">
            <v>2</v>
          </cell>
          <cell r="F3326" t="str">
            <v>Wintel Support VW Argentina</v>
          </cell>
        </row>
        <row r="3327">
          <cell r="B3327" t="str">
            <v>10.133.8.126</v>
          </cell>
          <cell r="C3327" t="str">
            <v xml:space="preserve"> OS CPU </v>
          </cell>
          <cell r="D3327" t="str">
            <v>PH_WINDOWS_PLATINUM_AR</v>
          </cell>
          <cell r="E3327">
            <v>1</v>
          </cell>
          <cell r="F3327" t="str">
            <v>Wintel Support VW Argentina</v>
          </cell>
        </row>
        <row r="3328">
          <cell r="B3328" t="str">
            <v>10.133.8.126</v>
          </cell>
          <cell r="C3328" t="str">
            <v xml:space="preserve"> OS RAM </v>
          </cell>
          <cell r="D3328" t="str">
            <v>PH_WINDOWS_PLATINUM_AR</v>
          </cell>
          <cell r="E3328">
            <v>1</v>
          </cell>
          <cell r="F3328" t="str">
            <v>Wintel Support VW Argentina</v>
          </cell>
        </row>
        <row r="3329">
          <cell r="B3329" t="str">
            <v>10.133.8.126</v>
          </cell>
          <cell r="C3329" t="str">
            <v xml:space="preserve"> OS Disk C: </v>
          </cell>
          <cell r="D3329" t="str">
            <v>PH_WINDOWS_PLATINUM_AR</v>
          </cell>
          <cell r="E3329">
            <v>1</v>
          </cell>
          <cell r="F3329" t="str">
            <v>Wintel Support VW Argentina</v>
          </cell>
        </row>
        <row r="3330">
          <cell r="B3330" t="str">
            <v>10.133.8.126</v>
          </cell>
          <cell r="C3330" t="str">
            <v xml:space="preserve"> OS Disk D: </v>
          </cell>
          <cell r="D3330" t="str">
            <v>PH_WINDOWS_PLATINUM_AR</v>
          </cell>
          <cell r="E3330">
            <v>1</v>
          </cell>
          <cell r="F3330" t="str">
            <v>Wintel Support VW Argentina</v>
          </cell>
        </row>
        <row r="3331">
          <cell r="B3331" t="str">
            <v>10.133.8.126</v>
          </cell>
          <cell r="C3331" t="str">
            <v xml:space="preserve"> OS Disk E: </v>
          </cell>
          <cell r="D3331" t="str">
            <v>PH_WINDOWS_PLATINUM_AR</v>
          </cell>
          <cell r="E3331">
            <v>1</v>
          </cell>
          <cell r="F3331" t="str">
            <v>Wintel Support VW Argentina</v>
          </cell>
        </row>
        <row r="3332">
          <cell r="B3332" t="str">
            <v>10.133.8.126</v>
          </cell>
          <cell r="C3332" t="str">
            <v xml:space="preserve"> OS Antivirus Services</v>
          </cell>
          <cell r="D3332" t="str">
            <v>PH_WINDOWS_PLATINUM_AR</v>
          </cell>
          <cell r="E3332">
            <v>3</v>
          </cell>
          <cell r="F3332" t="str">
            <v>Wintel Support VW Argentina</v>
          </cell>
        </row>
        <row r="3333">
          <cell r="B3333" t="str">
            <v>10.133.8.127</v>
          </cell>
          <cell r="C3333" t="str">
            <v>SQL Server Agent (MSSQLSERVER)</v>
          </cell>
          <cell r="D3333" t="str">
            <v>PH_WINDOWS_PLATINUM_AR</v>
          </cell>
          <cell r="E3333">
            <v>2</v>
          </cell>
          <cell r="F3333" t="str">
            <v>Data Base Administration Support VW Argentina</v>
          </cell>
        </row>
        <row r="3334">
          <cell r="B3334" t="str">
            <v>10.133.8.127</v>
          </cell>
          <cell r="C3334" t="str">
            <v>00. OS Ping</v>
          </cell>
          <cell r="D3334" t="str">
            <v>PH_WINDOWS_PLATINUM_AR</v>
          </cell>
          <cell r="E3334">
            <v>1</v>
          </cell>
          <cell r="F3334" t="str">
            <v>Wintel Support VW Argentina</v>
          </cell>
        </row>
        <row r="3335">
          <cell r="B3335" t="str">
            <v>10.133.8.127</v>
          </cell>
          <cell r="C3335" t="str">
            <v>01. OS Uptime</v>
          </cell>
          <cell r="D3335" t="str">
            <v>PH_WINDOWS_BRONZE_AR</v>
          </cell>
          <cell r="E3335">
            <v>2</v>
          </cell>
          <cell r="F3335" t="str">
            <v>Wintel Support VW Argentina</v>
          </cell>
        </row>
        <row r="3336">
          <cell r="B3336" t="str">
            <v>10.133.8.127</v>
          </cell>
          <cell r="C3336" t="str">
            <v>02. OS CPU</v>
          </cell>
          <cell r="D3336" t="str">
            <v>PH_WINDOWS_PLATINUM_AR</v>
          </cell>
          <cell r="E3336">
            <v>1</v>
          </cell>
          <cell r="F3336" t="str">
            <v>Wintel Support VW Argentina</v>
          </cell>
        </row>
        <row r="3337">
          <cell r="B3337" t="str">
            <v>10.133.8.127</v>
          </cell>
          <cell r="C3337" t="str">
            <v>03. OS RAM</v>
          </cell>
          <cell r="D3337" t="str">
            <v>PH_WINDOWS_PLATINUM_AR</v>
          </cell>
          <cell r="E3337">
            <v>1</v>
          </cell>
          <cell r="F3337" t="str">
            <v>Wintel Support VW Argentina</v>
          </cell>
        </row>
        <row r="3338">
          <cell r="B3338" t="str">
            <v>10.133.8.127</v>
          </cell>
          <cell r="C3338" t="str">
            <v>10. OS Disk C:</v>
          </cell>
          <cell r="D3338" t="str">
            <v>PH_WINDOWS_PLATINUM_AR</v>
          </cell>
          <cell r="E3338">
            <v>1</v>
          </cell>
          <cell r="F3338" t="str">
            <v>Wintel Support VW Argentina</v>
          </cell>
        </row>
        <row r="3339">
          <cell r="B3339" t="str">
            <v>10.133.8.127</v>
          </cell>
          <cell r="C3339" t="str">
            <v>11. OS Disk D:</v>
          </cell>
          <cell r="D3339" t="str">
            <v>PH_WINDOWS_PLATINUM_AR</v>
          </cell>
          <cell r="E3339">
            <v>1</v>
          </cell>
          <cell r="F3339" t="str">
            <v>Wintel Support VW Argentina</v>
          </cell>
        </row>
        <row r="3340">
          <cell r="B3340" t="str">
            <v>10.133.8.127</v>
          </cell>
          <cell r="C3340" t="str">
            <v>12. OS Disk G:</v>
          </cell>
          <cell r="D3340" t="str">
            <v>PH_WINDOWS_PLATINUM_AR</v>
          </cell>
          <cell r="E3340">
            <v>2</v>
          </cell>
          <cell r="F3340" t="str">
            <v>Wintel Support VW Argentina</v>
          </cell>
        </row>
        <row r="3341">
          <cell r="B3341" t="str">
            <v>10.133.8.127</v>
          </cell>
          <cell r="C3341" t="str">
            <v>20. OS Antivirus Services</v>
          </cell>
          <cell r="D3341" t="str">
            <v>PH_WINDOWS_PLATINUM_AR</v>
          </cell>
          <cell r="E3341">
            <v>3</v>
          </cell>
          <cell r="F3341" t="str">
            <v>Wintel Support VW Argentina</v>
          </cell>
        </row>
        <row r="3342">
          <cell r="B3342" t="str">
            <v>10.133.8.128</v>
          </cell>
          <cell r="C3342" t="str">
            <v xml:space="preserve"> OS Ping </v>
          </cell>
          <cell r="D3342" t="str">
            <v>PH_WINDOWS_PLATINUM_AR</v>
          </cell>
          <cell r="E3342">
            <v>1</v>
          </cell>
          <cell r="F3342" t="str">
            <v>Wintel Support VW Argentina</v>
          </cell>
        </row>
        <row r="3343">
          <cell r="B3343" t="str">
            <v>10.133.8.128</v>
          </cell>
          <cell r="C3343" t="str">
            <v>So Uptime</v>
          </cell>
          <cell r="D3343" t="str">
            <v>PH_WINDOWS_BRONZE_AR</v>
          </cell>
          <cell r="E3343">
            <v>2</v>
          </cell>
          <cell r="F3343" t="str">
            <v>Wintel Support VW Argentina</v>
          </cell>
        </row>
        <row r="3344">
          <cell r="B3344" t="str">
            <v>10.133.8.128</v>
          </cell>
          <cell r="C3344" t="str">
            <v xml:space="preserve"> OS CPU </v>
          </cell>
          <cell r="D3344" t="str">
            <v>PH_WINDOWS_PLATINUM_AR</v>
          </cell>
          <cell r="E3344">
            <v>1</v>
          </cell>
          <cell r="F3344" t="str">
            <v>Wintel Support VW Argentina</v>
          </cell>
        </row>
        <row r="3345">
          <cell r="B3345" t="str">
            <v>10.133.8.128</v>
          </cell>
          <cell r="C3345" t="str">
            <v xml:space="preserve"> OS RAM </v>
          </cell>
          <cell r="D3345" t="str">
            <v>PH_WINDOWS_PLATINUM_AR</v>
          </cell>
          <cell r="E3345">
            <v>1</v>
          </cell>
          <cell r="F3345" t="str">
            <v>Wintel Support VW Argentina</v>
          </cell>
        </row>
        <row r="3346">
          <cell r="B3346" t="str">
            <v>10.133.8.128</v>
          </cell>
          <cell r="C3346" t="str">
            <v xml:space="preserve"> OS Disk C: </v>
          </cell>
          <cell r="D3346" t="str">
            <v>PH_WINDOWS_PLATINUM_AR</v>
          </cell>
          <cell r="E3346">
            <v>1</v>
          </cell>
          <cell r="F3346" t="str">
            <v>Wintel Support VW Argentina</v>
          </cell>
        </row>
        <row r="3347">
          <cell r="B3347" t="str">
            <v>10.133.8.128</v>
          </cell>
          <cell r="C3347" t="str">
            <v xml:space="preserve"> OS Disk E: </v>
          </cell>
          <cell r="D3347" t="str">
            <v>PH_WINDOWS_PLATINUM_AR</v>
          </cell>
          <cell r="E3347">
            <v>1</v>
          </cell>
          <cell r="F3347" t="str">
            <v>Wintel Support VW Argentina</v>
          </cell>
        </row>
        <row r="3348">
          <cell r="B3348" t="str">
            <v>10.133.8.128</v>
          </cell>
          <cell r="C3348" t="str">
            <v xml:space="preserve"> OS Antivirus Services</v>
          </cell>
          <cell r="D3348" t="str">
            <v>PH_WINDOWS_PLATINUM_AR</v>
          </cell>
          <cell r="E3348">
            <v>3</v>
          </cell>
          <cell r="F3348" t="str">
            <v>Wintel Support VW Argentina</v>
          </cell>
        </row>
        <row r="3349">
          <cell r="B3349" t="str">
            <v>192.168.3.52</v>
          </cell>
          <cell r="C3349" t="str">
            <v>CPU</v>
          </cell>
          <cell r="D3349" t="str">
            <v>PH_WINDOWS_PLATINUM_AR</v>
          </cell>
          <cell r="E3349">
            <v>1</v>
          </cell>
          <cell r="F3349" t="str">
            <v>Wintel Support VW Argentina</v>
          </cell>
        </row>
        <row r="3350">
          <cell r="B3350" t="str">
            <v>192.168.3.52</v>
          </cell>
          <cell r="C3350" t="str">
            <v>Disk C</v>
          </cell>
          <cell r="D3350" t="str">
            <v>PH_WINDOWS_PLATINUM_AR</v>
          </cell>
          <cell r="E3350">
            <v>1</v>
          </cell>
          <cell r="F3350" t="str">
            <v>Wintel Support VW Argentina</v>
          </cell>
        </row>
        <row r="3351">
          <cell r="B3351" t="str">
            <v>192.168.3.52</v>
          </cell>
          <cell r="C3351" t="str">
            <v>So Disk E</v>
          </cell>
          <cell r="D3351" t="str">
            <v>PH_WINDOWS_PLATINUM_AR</v>
          </cell>
          <cell r="E3351">
            <v>1</v>
          </cell>
          <cell r="F3351" t="str">
            <v>Wintel Support VW Argentina</v>
          </cell>
        </row>
        <row r="3352">
          <cell r="B3352" t="str">
            <v>192.168.3.52</v>
          </cell>
          <cell r="C3352" t="str">
            <v>Ping</v>
          </cell>
          <cell r="D3352" t="str">
            <v>PH_WINDOWS_PLATINUM_AR</v>
          </cell>
          <cell r="E3352">
            <v>1</v>
          </cell>
          <cell r="F3352" t="str">
            <v>Wintel Support VW Argentina</v>
          </cell>
        </row>
        <row r="3353">
          <cell r="B3353" t="str">
            <v>192.168.3.52</v>
          </cell>
          <cell r="C3353" t="str">
            <v>RAM</v>
          </cell>
          <cell r="D3353" t="str">
            <v>PH_WINDOWS_PLATINUM_AR</v>
          </cell>
          <cell r="E3353">
            <v>1</v>
          </cell>
          <cell r="F3353" t="str">
            <v>Wintel Support VW Argentina</v>
          </cell>
        </row>
        <row r="3354">
          <cell r="B3354" t="str">
            <v>192.168.3.52</v>
          </cell>
          <cell r="C3354" t="str">
            <v>Uptime</v>
          </cell>
          <cell r="D3354" t="str">
            <v>PH_WINDOWS_PLATINUM_AR</v>
          </cell>
          <cell r="E3354">
            <v>1</v>
          </cell>
          <cell r="F3354" t="str">
            <v>Wintel Support VW Argentina</v>
          </cell>
        </row>
        <row r="3355">
          <cell r="B3355" t="str">
            <v>192.168.3.52</v>
          </cell>
          <cell r="C3355" t="str">
            <v>Antivirus Services</v>
          </cell>
          <cell r="D3355" t="str">
            <v>PH_WINDOWS_PLATINUM_AR</v>
          </cell>
          <cell r="E3355">
            <v>3</v>
          </cell>
          <cell r="F3355" t="str">
            <v>Wintel Support VW Argentina</v>
          </cell>
        </row>
        <row r="3356">
          <cell r="B3356" t="str">
            <v>192.168.3.52</v>
          </cell>
          <cell r="C3356" t="str">
            <v>So Disk E</v>
          </cell>
          <cell r="D3356" t="str">
            <v>PH_WINDOWS_PLATINUM_AR</v>
          </cell>
          <cell r="E3356">
            <v>1</v>
          </cell>
          <cell r="F3356" t="str">
            <v>Wintel Support VW Argentina</v>
          </cell>
        </row>
        <row r="3357">
          <cell r="B3357" t="str">
            <v>192.168.5.75</v>
          </cell>
          <cell r="C3357" t="str">
            <v>So Antivirus Services</v>
          </cell>
          <cell r="D3357" t="str">
            <v>PH_WINDOWS_PLATINUM_AR</v>
          </cell>
          <cell r="E3357">
            <v>3</v>
          </cell>
          <cell r="F3357" t="str">
            <v>Wintel Support VW Argentina</v>
          </cell>
        </row>
        <row r="3358">
          <cell r="B3358" t="str">
            <v>192.168.5.75</v>
          </cell>
          <cell r="C3358" t="str">
            <v>So CPU</v>
          </cell>
          <cell r="D3358" t="str">
            <v>PH_WINDOWS_PLATINUM_AR</v>
          </cell>
          <cell r="E3358">
            <v>1</v>
          </cell>
          <cell r="F3358" t="str">
            <v>Wintel Support VW Argentina</v>
          </cell>
        </row>
        <row r="3359">
          <cell r="B3359" t="str">
            <v>192.168.5.75</v>
          </cell>
          <cell r="C3359" t="str">
            <v>So Disk C: S.O.</v>
          </cell>
          <cell r="D3359" t="str">
            <v>PH_WINDOWS_PLATINUM_AR</v>
          </cell>
          <cell r="E3359">
            <v>1</v>
          </cell>
          <cell r="F3359" t="str">
            <v>Wintel Support VW Argentina</v>
          </cell>
        </row>
        <row r="3360">
          <cell r="B3360" t="str">
            <v>192.168.5.75</v>
          </cell>
          <cell r="C3360" t="str">
            <v>So Disk D: APP</v>
          </cell>
          <cell r="D3360" t="str">
            <v>PH_WINDOWS_PLATINUM_AR</v>
          </cell>
          <cell r="E3360">
            <v>1</v>
          </cell>
          <cell r="F3360" t="str">
            <v>Wintel Support VW Argentina</v>
          </cell>
        </row>
        <row r="3361">
          <cell r="B3361" t="str">
            <v>192.168.5.75</v>
          </cell>
          <cell r="C3361" t="str">
            <v>So Disk G Backup</v>
          </cell>
          <cell r="D3361" t="str">
            <v>PH_WINDOWS_PLATINUM_AR</v>
          </cell>
          <cell r="E3361">
            <v>2</v>
          </cell>
          <cell r="F3361" t="str">
            <v>Wintel Support VW Argentina</v>
          </cell>
        </row>
        <row r="3362">
          <cell r="B3362" t="str">
            <v>192.168.5.75</v>
          </cell>
          <cell r="C3362" t="str">
            <v>So Disk P: Page File</v>
          </cell>
          <cell r="D3362" t="str">
            <v>PH_WINDOWS_PLATINUM_AR</v>
          </cell>
          <cell r="E3362">
            <v>1</v>
          </cell>
          <cell r="F3362" t="str">
            <v>Wintel Support VW Argentina</v>
          </cell>
        </row>
        <row r="3363">
          <cell r="B3363" t="str">
            <v>192.168.5.75</v>
          </cell>
          <cell r="C3363" t="str">
            <v>Ping</v>
          </cell>
          <cell r="D3363" t="str">
            <v>PH_WINDOWS_PLATINUM_AR</v>
          </cell>
          <cell r="E3363">
            <v>1</v>
          </cell>
          <cell r="F3363" t="str">
            <v>Wintel Support VW Argentina</v>
          </cell>
        </row>
        <row r="3364">
          <cell r="B3364" t="str">
            <v>192.168.5.75</v>
          </cell>
          <cell r="C3364" t="str">
            <v>So RAM</v>
          </cell>
          <cell r="D3364" t="str">
            <v>PH_WINDOWS_PLATINUM_AR</v>
          </cell>
          <cell r="E3364">
            <v>1</v>
          </cell>
          <cell r="F3364" t="str">
            <v>Wintel Support VW Argentina</v>
          </cell>
        </row>
        <row r="3365">
          <cell r="B3365" t="str">
            <v>192.168.5.75</v>
          </cell>
          <cell r="C3365" t="str">
            <v>So Uptime</v>
          </cell>
          <cell r="D3365" t="str">
            <v>PH_WINDOWS_BRONZE_AR</v>
          </cell>
          <cell r="E3365">
            <v>2</v>
          </cell>
          <cell r="F3365" t="str">
            <v>Wintel Support VW Argentina</v>
          </cell>
        </row>
        <row r="3366">
          <cell r="B3366" t="str">
            <v>192.168.5.76</v>
          </cell>
          <cell r="C3366" t="str">
            <v>So Antivirus Services</v>
          </cell>
          <cell r="D3366" t="str">
            <v>PH_WINDOWS_PLATINUM_AR</v>
          </cell>
          <cell r="E3366">
            <v>3</v>
          </cell>
          <cell r="F3366" t="str">
            <v>Wintel Support VW Argentina</v>
          </cell>
        </row>
        <row r="3367">
          <cell r="B3367" t="str">
            <v>192.168.5.76</v>
          </cell>
          <cell r="C3367" t="str">
            <v>So CPU</v>
          </cell>
          <cell r="D3367" t="str">
            <v>PH_WINDOWS_PLATINUM_AR</v>
          </cell>
          <cell r="E3367">
            <v>1</v>
          </cell>
          <cell r="F3367" t="str">
            <v>Wintel Support VW Argentina</v>
          </cell>
        </row>
        <row r="3368">
          <cell r="B3368" t="str">
            <v>192.168.5.76</v>
          </cell>
          <cell r="C3368" t="str">
            <v>So Disk C: S.O.</v>
          </cell>
          <cell r="D3368" t="str">
            <v>PH_WINDOWS_PLATINUM_AR</v>
          </cell>
          <cell r="E3368">
            <v>1</v>
          </cell>
          <cell r="F3368" t="str">
            <v>Wintel Support VW Argentina</v>
          </cell>
        </row>
        <row r="3369">
          <cell r="B3369" t="str">
            <v>192.168.5.76</v>
          </cell>
          <cell r="C3369" t="str">
            <v>So Disk D: APP</v>
          </cell>
          <cell r="D3369" t="str">
            <v>PH_WINDOWS_PLATINUM_AR</v>
          </cell>
          <cell r="E3369">
            <v>1</v>
          </cell>
          <cell r="F3369" t="str">
            <v>Wintel Support VW Argentina</v>
          </cell>
        </row>
        <row r="3370">
          <cell r="B3370" t="str">
            <v>192.168.5.76</v>
          </cell>
          <cell r="C3370" t="str">
            <v>So Disk G Backup</v>
          </cell>
          <cell r="D3370" t="str">
            <v>PH_WINDOWS_PLATINUM_AR</v>
          </cell>
          <cell r="E3370">
            <v>2</v>
          </cell>
          <cell r="F3370" t="str">
            <v>Wintel Support VW Argentina</v>
          </cell>
        </row>
        <row r="3371">
          <cell r="B3371" t="str">
            <v>192.168.5.76</v>
          </cell>
          <cell r="C3371" t="str">
            <v>So Disk P: Page File</v>
          </cell>
          <cell r="D3371" t="str">
            <v>PH_WINDOWS_PLATINUM_AR</v>
          </cell>
          <cell r="E3371">
            <v>1</v>
          </cell>
          <cell r="F3371" t="str">
            <v>Wintel Support VW Argentina</v>
          </cell>
        </row>
        <row r="3372">
          <cell r="B3372" t="str">
            <v>192.168.5.76</v>
          </cell>
          <cell r="C3372" t="str">
            <v>Ping</v>
          </cell>
          <cell r="D3372" t="str">
            <v>PH_WINDOWS_PLATINUM_AR</v>
          </cell>
          <cell r="E3372">
            <v>1</v>
          </cell>
          <cell r="F3372" t="str">
            <v>Wintel Support VW Argentina</v>
          </cell>
        </row>
        <row r="3373">
          <cell r="B3373" t="str">
            <v>192.168.5.76</v>
          </cell>
          <cell r="C3373" t="str">
            <v>So RAM</v>
          </cell>
          <cell r="D3373" t="str">
            <v>PH_WINDOWS_PLATINUM_AR</v>
          </cell>
          <cell r="E3373">
            <v>1</v>
          </cell>
          <cell r="F3373" t="str">
            <v>Wintel Support VW Argentina</v>
          </cell>
        </row>
        <row r="3374">
          <cell r="B3374" t="str">
            <v>192.168.5.76</v>
          </cell>
          <cell r="C3374" t="str">
            <v>So Uptime</v>
          </cell>
          <cell r="D3374" t="str">
            <v>PH_WINDOWS_BRONZE_AR</v>
          </cell>
          <cell r="E3374">
            <v>2</v>
          </cell>
          <cell r="F3374" t="str">
            <v>Wintel Support VW Argentina</v>
          </cell>
        </row>
        <row r="3375">
          <cell r="B3375" t="str">
            <v>192.168.5.77</v>
          </cell>
          <cell r="C3375" t="str">
            <v>SQLWriter</v>
          </cell>
          <cell r="D3375" t="str">
            <v>PH_WINDOWS_PLATINUM_AR</v>
          </cell>
          <cell r="E3375">
            <v>2</v>
          </cell>
          <cell r="F3375" t="str">
            <v>Data Base Administration Support VW Argentina</v>
          </cell>
        </row>
        <row r="3376">
          <cell r="B3376" t="str">
            <v>192.168.5.77</v>
          </cell>
          <cell r="C3376" t="str">
            <v>CitrixBrokerService</v>
          </cell>
          <cell r="D3376" t="str">
            <v>PH_WINDOWS_PLATINUM_AR</v>
          </cell>
          <cell r="E3376">
            <v>3</v>
          </cell>
          <cell r="F3376" t="str">
            <v>Middleware Support VW Argentina</v>
          </cell>
        </row>
        <row r="3377">
          <cell r="B3377" t="str">
            <v>192.168.5.77</v>
          </cell>
          <cell r="C3377" t="str">
            <v>CitrixMonitor</v>
          </cell>
          <cell r="D3377" t="str">
            <v>PH_WINDOWS_PLATINUM_AR</v>
          </cell>
          <cell r="E3377">
            <v>3</v>
          </cell>
          <cell r="F3377" t="str">
            <v>Middleware Support VW Argentina</v>
          </cell>
        </row>
        <row r="3378">
          <cell r="B3378" t="str">
            <v>192.168.5.77</v>
          </cell>
          <cell r="C3378" t="str">
            <v>CitrixOrchestration</v>
          </cell>
          <cell r="D3378" t="str">
            <v>PH_WINDOWS_PLATINUM_AR</v>
          </cell>
          <cell r="E3378">
            <v>3</v>
          </cell>
          <cell r="F3378" t="str">
            <v>Middleware Support VW Argentina</v>
          </cell>
        </row>
        <row r="3379">
          <cell r="B3379" t="str">
            <v>192.168.5.77</v>
          </cell>
          <cell r="C3379" t="str">
            <v>CitrixPrivilegedService</v>
          </cell>
          <cell r="D3379" t="str">
            <v>PH_WINDOWS_PLATINUM_AR</v>
          </cell>
          <cell r="E3379">
            <v>3</v>
          </cell>
          <cell r="F3379" t="str">
            <v>Middleware Support VW Argentina</v>
          </cell>
        </row>
        <row r="3380">
          <cell r="B3380" t="str">
            <v>192.168.5.77</v>
          </cell>
          <cell r="C3380" t="str">
            <v>CitrixADIdentityService</v>
          </cell>
          <cell r="D3380" t="str">
            <v>PH_WINDOWS_PLATINUM_AR</v>
          </cell>
          <cell r="E3380">
            <v>4</v>
          </cell>
          <cell r="F3380" t="str">
            <v>Middleware Support VW Argentina</v>
          </cell>
        </row>
        <row r="3381">
          <cell r="B3381" t="str">
            <v>192.168.5.77</v>
          </cell>
          <cell r="C3381" t="str">
            <v>CitrixAnalytics</v>
          </cell>
          <cell r="D3381" t="str">
            <v>PH_WINDOWS_PLATINUM_AR</v>
          </cell>
          <cell r="E3381">
            <v>4</v>
          </cell>
          <cell r="F3381" t="str">
            <v>Middleware Support VW Argentina</v>
          </cell>
        </row>
        <row r="3382">
          <cell r="B3382" t="str">
            <v>192.168.5.77</v>
          </cell>
          <cell r="C3382" t="str">
            <v>CitrixAppLibrary</v>
          </cell>
          <cell r="D3382" t="str">
            <v>PH_WINDOWS_PLATINUM_AR</v>
          </cell>
          <cell r="E3382">
            <v>4</v>
          </cell>
          <cell r="F3382" t="str">
            <v>Middleware Support VW Argentina</v>
          </cell>
        </row>
        <row r="3383">
          <cell r="B3383" t="str">
            <v>192.168.5.77</v>
          </cell>
          <cell r="C3383" t="str">
            <v>CitrixConfigurationLogging</v>
          </cell>
          <cell r="D3383" t="str">
            <v>PH_WINDOWS_PLATINUM_AR</v>
          </cell>
          <cell r="E3383">
            <v>4</v>
          </cell>
          <cell r="F3383" t="str">
            <v>Middleware Support VW Argentina</v>
          </cell>
        </row>
        <row r="3384">
          <cell r="B3384" t="str">
            <v>192.168.5.77</v>
          </cell>
          <cell r="C3384" t="str">
            <v>CitrixConfigurationService</v>
          </cell>
          <cell r="D3384" t="str">
            <v>PH_WINDOWS_PLATINUM_AR</v>
          </cell>
          <cell r="E3384">
            <v>4</v>
          </cell>
          <cell r="F3384" t="str">
            <v>Middleware Support VW Argentina</v>
          </cell>
        </row>
        <row r="3385">
          <cell r="B3385" t="str">
            <v>192.168.5.77</v>
          </cell>
          <cell r="C3385" t="str">
            <v>CitrixDelegatedAdmin</v>
          </cell>
          <cell r="D3385" t="str">
            <v>PH_WINDOWS_PLATINUM_AR</v>
          </cell>
          <cell r="E3385">
            <v>4</v>
          </cell>
          <cell r="F3385" t="str">
            <v>Middleware Support VW Argentina</v>
          </cell>
        </row>
        <row r="3386">
          <cell r="B3386" t="str">
            <v>192.168.5.77</v>
          </cell>
          <cell r="C3386" t="str">
            <v>CitrixEnvTest</v>
          </cell>
          <cell r="D3386" t="str">
            <v>PH_WINDOWS_PLATINUM_AR</v>
          </cell>
          <cell r="E3386">
            <v>4</v>
          </cell>
          <cell r="F3386" t="str">
            <v>Middleware Support VW Argentina</v>
          </cell>
        </row>
        <row r="3387">
          <cell r="B3387" t="str">
            <v>192.168.5.77</v>
          </cell>
          <cell r="C3387" t="str">
            <v>CitrixHostService</v>
          </cell>
          <cell r="D3387" t="str">
            <v>PH_WINDOWS_PLATINUM_AR</v>
          </cell>
          <cell r="E3387">
            <v>4</v>
          </cell>
          <cell r="F3387" t="str">
            <v>Middleware Support VW Argentina</v>
          </cell>
        </row>
        <row r="3388">
          <cell r="B3388" t="str">
            <v>192.168.5.77</v>
          </cell>
          <cell r="C3388" t="str">
            <v>CitrixMachineCreationService</v>
          </cell>
          <cell r="D3388" t="str">
            <v>PH_WINDOWS_PLATINUM_AR</v>
          </cell>
          <cell r="E3388">
            <v>4</v>
          </cell>
          <cell r="F3388" t="str">
            <v>Middleware Support VW Argentina</v>
          </cell>
        </row>
        <row r="3389">
          <cell r="B3389" t="str">
            <v>192.168.5.77</v>
          </cell>
          <cell r="C3389" t="str">
            <v>CitrixTelemetryService</v>
          </cell>
          <cell r="D3389" t="str">
            <v>PH_WINDOWS_PLATINUM_AR</v>
          </cell>
          <cell r="E3389">
            <v>4</v>
          </cell>
          <cell r="F3389" t="str">
            <v>Middleware Support VW Argentina</v>
          </cell>
        </row>
        <row r="3390">
          <cell r="B3390" t="str">
            <v>192.168.5.77</v>
          </cell>
          <cell r="C3390" t="str">
            <v>CitrixTrust</v>
          </cell>
          <cell r="D3390" t="str">
            <v>PH_WINDOWS_PLATINUM_AR</v>
          </cell>
          <cell r="E3390">
            <v>4</v>
          </cell>
          <cell r="F3390" t="str">
            <v>Middleware Support VW Argentina</v>
          </cell>
        </row>
        <row r="3391">
          <cell r="B3391" t="str">
            <v>192.168.5.77</v>
          </cell>
          <cell r="C3391" t="str">
            <v>UmRdpService</v>
          </cell>
          <cell r="D3391" t="str">
            <v>PH_WINDOWS_PLATINUM_AR</v>
          </cell>
          <cell r="E3391">
            <v>4</v>
          </cell>
          <cell r="F3391" t="str">
            <v>Middleware Support VW Argentina</v>
          </cell>
        </row>
        <row r="3392">
          <cell r="B3392" t="str">
            <v>192.168.5.77</v>
          </cell>
          <cell r="C3392" t="str">
            <v>Citrix Licensing</v>
          </cell>
          <cell r="D3392" t="str">
            <v>PH_WINDOWS_PLATINUM_AR</v>
          </cell>
          <cell r="E3392">
            <v>1</v>
          </cell>
          <cell r="F3392" t="str">
            <v>Middleware Support VW Argentina</v>
          </cell>
        </row>
        <row r="3393">
          <cell r="B3393" t="str">
            <v>192.168.5.77</v>
          </cell>
          <cell r="C3393" t="str">
            <v>CitrixStorefront</v>
          </cell>
          <cell r="D3393" t="str">
            <v>PH_WINDOWS_PLATINUM_AR</v>
          </cell>
          <cell r="E3393">
            <v>1</v>
          </cell>
          <cell r="F3393" t="str">
            <v>Middleware Support VW Argentina</v>
          </cell>
        </row>
        <row r="3394">
          <cell r="B3394" t="str">
            <v>192.168.5.77</v>
          </cell>
          <cell r="C3394" t="str">
            <v>CitrixWebServicesforLicensing</v>
          </cell>
          <cell r="D3394" t="str">
            <v>PH_WINDOWS_PLATINUM_AR</v>
          </cell>
          <cell r="E3394">
            <v>1</v>
          </cell>
          <cell r="F3394" t="str">
            <v>Middleware Support VW Argentina</v>
          </cell>
        </row>
        <row r="3395">
          <cell r="B3395" t="str">
            <v>192.168.5.77</v>
          </cell>
          <cell r="C3395" t="str">
            <v>IISADMIN</v>
          </cell>
          <cell r="D3395" t="str">
            <v>PH_WINDOWS_PLATINUM_AR</v>
          </cell>
          <cell r="E3395">
            <v>1</v>
          </cell>
          <cell r="F3395" t="str">
            <v>Middleware Support VW Argentina</v>
          </cell>
        </row>
        <row r="3396">
          <cell r="B3396" t="str">
            <v>192.168.5.77</v>
          </cell>
          <cell r="C3396" t="str">
            <v>So Antivirus Services</v>
          </cell>
          <cell r="D3396" t="str">
            <v>PH_WINDOWS_PLATINUM_AR</v>
          </cell>
          <cell r="E3396">
            <v>3</v>
          </cell>
          <cell r="F3396" t="str">
            <v>Wintel Support VW Argentina</v>
          </cell>
        </row>
        <row r="3397">
          <cell r="B3397" t="str">
            <v>192.168.5.77</v>
          </cell>
          <cell r="C3397" t="str">
            <v>So CPU</v>
          </cell>
          <cell r="D3397" t="str">
            <v>PH_WINDOWS_PLATINUM_AR</v>
          </cell>
          <cell r="E3397">
            <v>1</v>
          </cell>
          <cell r="F3397" t="str">
            <v>Wintel Support VW Argentina</v>
          </cell>
        </row>
        <row r="3398">
          <cell r="B3398" t="str">
            <v>192.168.5.77</v>
          </cell>
          <cell r="C3398" t="str">
            <v>So Disk C: S.O.</v>
          </cell>
          <cell r="D3398" t="str">
            <v>PH_WINDOWS_PLATINUM_AR</v>
          </cell>
          <cell r="E3398">
            <v>1</v>
          </cell>
          <cell r="F3398" t="str">
            <v>Wintel Support VW Argentina</v>
          </cell>
        </row>
        <row r="3399">
          <cell r="B3399" t="str">
            <v>192.168.5.77</v>
          </cell>
          <cell r="C3399" t="str">
            <v>So Disk D: APP</v>
          </cell>
          <cell r="D3399" t="str">
            <v>PH_WINDOWS_PLATINUM_AR</v>
          </cell>
          <cell r="E3399">
            <v>1</v>
          </cell>
          <cell r="F3399" t="str">
            <v>Wintel Support VW Argentina</v>
          </cell>
        </row>
        <row r="3400">
          <cell r="B3400" t="str">
            <v>192.168.5.77</v>
          </cell>
          <cell r="C3400" t="str">
            <v>So Disk G Backup</v>
          </cell>
          <cell r="D3400" t="str">
            <v>PH_WINDOWS_PLATINUM_AR</v>
          </cell>
          <cell r="E3400">
            <v>2</v>
          </cell>
          <cell r="F3400" t="str">
            <v>Wintel Support VW Argentina</v>
          </cell>
        </row>
        <row r="3401">
          <cell r="B3401" t="str">
            <v>192.168.5.77</v>
          </cell>
          <cell r="C3401" t="str">
            <v>So Disk P: Page File</v>
          </cell>
          <cell r="D3401" t="str">
            <v>PH_WINDOWS_PLATINUM_AR</v>
          </cell>
          <cell r="E3401">
            <v>1</v>
          </cell>
          <cell r="F3401" t="str">
            <v>Wintel Support VW Argentina</v>
          </cell>
        </row>
        <row r="3402">
          <cell r="B3402" t="str">
            <v>192.168.5.77</v>
          </cell>
          <cell r="C3402" t="str">
            <v>Ping</v>
          </cell>
          <cell r="D3402" t="str">
            <v>PH_WINDOWS_PLATINUM_AR</v>
          </cell>
          <cell r="E3402">
            <v>1</v>
          </cell>
          <cell r="F3402" t="str">
            <v>Wintel Support VW Argentina</v>
          </cell>
        </row>
        <row r="3403">
          <cell r="B3403" t="str">
            <v>192.168.5.77</v>
          </cell>
          <cell r="C3403" t="str">
            <v>So RAM</v>
          </cell>
          <cell r="D3403" t="str">
            <v>PH_WINDOWS_PLATINUM_AR</v>
          </cell>
          <cell r="E3403">
            <v>1</v>
          </cell>
          <cell r="F3403" t="str">
            <v>Wintel Support VW Argentina</v>
          </cell>
        </row>
        <row r="3404">
          <cell r="B3404" t="str">
            <v>192.168.5.77</v>
          </cell>
          <cell r="C3404" t="str">
            <v>So Uptime</v>
          </cell>
          <cell r="D3404" t="str">
            <v>PH_WINDOWS_BRONZE_AR</v>
          </cell>
          <cell r="E3404">
            <v>2</v>
          </cell>
          <cell r="F3404" t="str">
            <v>Wintel Support VW Argentina</v>
          </cell>
        </row>
        <row r="3405">
          <cell r="B3405" t="str">
            <v>192.168.5.77</v>
          </cell>
          <cell r="C3405" t="str">
            <v>TermServLicensing</v>
          </cell>
          <cell r="D3405" t="str">
            <v>PH_WINDOWS_PLATINUM_AR</v>
          </cell>
          <cell r="E3405">
            <v>1</v>
          </cell>
          <cell r="F3405" t="str">
            <v>Wintel Support VW Argentina</v>
          </cell>
        </row>
        <row r="3406">
          <cell r="B3406" t="str">
            <v>192.168.5.77</v>
          </cell>
          <cell r="C3406" t="str">
            <v>TermService</v>
          </cell>
          <cell r="D3406" t="str">
            <v>PH_WINDOWS_PLATINUM_AR</v>
          </cell>
          <cell r="E3406">
            <v>1</v>
          </cell>
          <cell r="F3406" t="str">
            <v>Wintel Support VW Argentina</v>
          </cell>
        </row>
        <row r="3407">
          <cell r="B3407" t="str">
            <v>192.168.5.78</v>
          </cell>
          <cell r="C3407" t="str">
            <v>CitrixBrokerService</v>
          </cell>
          <cell r="D3407" t="str">
            <v>PH_WINDOWS_PLATINUM_AR</v>
          </cell>
          <cell r="E3407">
            <v>3</v>
          </cell>
          <cell r="F3407" t="str">
            <v>Middleware Support VW Argentina</v>
          </cell>
        </row>
        <row r="3408">
          <cell r="B3408" t="str">
            <v>192.168.5.78</v>
          </cell>
          <cell r="C3408" t="str">
            <v>CitrixMonitor</v>
          </cell>
          <cell r="D3408" t="str">
            <v>PH_WINDOWS_PLATINUM_AR</v>
          </cell>
          <cell r="E3408">
            <v>3</v>
          </cell>
          <cell r="F3408" t="str">
            <v>Middleware Support VW Argentina</v>
          </cell>
        </row>
        <row r="3409">
          <cell r="B3409" t="str">
            <v>192.168.5.78</v>
          </cell>
          <cell r="C3409" t="str">
            <v>CitrixOrchestration</v>
          </cell>
          <cell r="D3409" t="str">
            <v>PH_WINDOWS_PLATINUM_AR</v>
          </cell>
          <cell r="E3409">
            <v>3</v>
          </cell>
          <cell r="F3409" t="str">
            <v>Middleware Support VW Argentina</v>
          </cell>
        </row>
        <row r="3410">
          <cell r="B3410" t="str">
            <v>192.168.5.78</v>
          </cell>
          <cell r="C3410" t="str">
            <v>CitrixPrivilegedService</v>
          </cell>
          <cell r="D3410" t="str">
            <v>PH_WINDOWS_PLATINUM_AR</v>
          </cell>
          <cell r="E3410">
            <v>3</v>
          </cell>
          <cell r="F3410" t="str">
            <v>Middleware Support VW Argentina</v>
          </cell>
        </row>
        <row r="3411">
          <cell r="B3411" t="str">
            <v>192.168.5.78</v>
          </cell>
          <cell r="C3411" t="str">
            <v>CitrixADIdentityService</v>
          </cell>
          <cell r="D3411" t="str">
            <v>PH_WINDOWS_PLATINUM_AR</v>
          </cell>
          <cell r="E3411">
            <v>4</v>
          </cell>
          <cell r="F3411" t="str">
            <v>Middleware Support VW Argentina</v>
          </cell>
        </row>
        <row r="3412">
          <cell r="B3412" t="str">
            <v>192.168.5.78</v>
          </cell>
          <cell r="C3412" t="str">
            <v>CitrixAnalytics</v>
          </cell>
          <cell r="D3412" t="str">
            <v>PH_WINDOWS_PLATINUM_AR</v>
          </cell>
          <cell r="E3412">
            <v>4</v>
          </cell>
          <cell r="F3412" t="str">
            <v>Middleware Support VW Argentina</v>
          </cell>
        </row>
        <row r="3413">
          <cell r="B3413" t="str">
            <v>192.168.5.78</v>
          </cell>
          <cell r="C3413" t="str">
            <v>CitrixAppLibrary</v>
          </cell>
          <cell r="D3413" t="str">
            <v>PH_WINDOWS_PLATINUM_AR</v>
          </cell>
          <cell r="E3413">
            <v>4</v>
          </cell>
          <cell r="F3413" t="str">
            <v>Middleware Support VW Argentina</v>
          </cell>
        </row>
        <row r="3414">
          <cell r="B3414" t="str">
            <v>192.168.5.78</v>
          </cell>
          <cell r="C3414" t="str">
            <v>CitrixConfigurationLogging</v>
          </cell>
          <cell r="D3414" t="str">
            <v>PH_WINDOWS_PLATINUM_AR</v>
          </cell>
          <cell r="E3414">
            <v>4</v>
          </cell>
          <cell r="F3414" t="str">
            <v>Middleware Support VW Argentina</v>
          </cell>
        </row>
        <row r="3415">
          <cell r="B3415" t="str">
            <v>192.168.5.78</v>
          </cell>
          <cell r="C3415" t="str">
            <v>CitrixConfigurationService</v>
          </cell>
          <cell r="D3415" t="str">
            <v>PH_WINDOWS_PLATINUM_AR</v>
          </cell>
          <cell r="E3415">
            <v>4</v>
          </cell>
          <cell r="F3415" t="str">
            <v>Middleware Support VW Argentina</v>
          </cell>
        </row>
        <row r="3416">
          <cell r="B3416" t="str">
            <v>192.168.5.78</v>
          </cell>
          <cell r="C3416" t="str">
            <v>CitrixDelegatedAdmin</v>
          </cell>
          <cell r="D3416" t="str">
            <v>PH_WINDOWS_PLATINUM_AR</v>
          </cell>
          <cell r="E3416">
            <v>4</v>
          </cell>
          <cell r="F3416" t="str">
            <v>Middleware Support VW Argentina</v>
          </cell>
        </row>
        <row r="3417">
          <cell r="B3417" t="str">
            <v>192.168.5.78</v>
          </cell>
          <cell r="C3417" t="str">
            <v>CitrixEnvTest</v>
          </cell>
          <cell r="D3417" t="str">
            <v>PH_WINDOWS_PLATINUM_AR</v>
          </cell>
          <cell r="E3417">
            <v>4</v>
          </cell>
          <cell r="F3417" t="str">
            <v>Middleware Support VW Argentina</v>
          </cell>
        </row>
        <row r="3418">
          <cell r="B3418" t="str">
            <v>192.168.5.78</v>
          </cell>
          <cell r="C3418" t="str">
            <v>CitrixHostService</v>
          </cell>
          <cell r="D3418" t="str">
            <v>PH_WINDOWS_PLATINUM_AR</v>
          </cell>
          <cell r="E3418">
            <v>4</v>
          </cell>
          <cell r="F3418" t="str">
            <v>Middleware Support VW Argentina</v>
          </cell>
        </row>
        <row r="3419">
          <cell r="B3419" t="str">
            <v>192.168.5.78</v>
          </cell>
          <cell r="C3419" t="str">
            <v>CitrixMachineCreationService</v>
          </cell>
          <cell r="D3419" t="str">
            <v>PH_WINDOWS_PLATINUM_AR</v>
          </cell>
          <cell r="E3419">
            <v>4</v>
          </cell>
          <cell r="F3419" t="str">
            <v>Middleware Support VW Argentina</v>
          </cell>
        </row>
        <row r="3420">
          <cell r="B3420" t="str">
            <v>192.168.5.78</v>
          </cell>
          <cell r="C3420" t="str">
            <v>CitrixTelemetryService</v>
          </cell>
          <cell r="D3420" t="str">
            <v>PH_WINDOWS_PLATINUM_AR</v>
          </cell>
          <cell r="E3420">
            <v>4</v>
          </cell>
          <cell r="F3420" t="str">
            <v>Middleware Support VW Argentina</v>
          </cell>
        </row>
        <row r="3421">
          <cell r="B3421" t="str">
            <v>192.168.5.78</v>
          </cell>
          <cell r="C3421" t="str">
            <v>CitrixTrust</v>
          </cell>
          <cell r="D3421" t="str">
            <v>PH_WINDOWS_PLATINUM_AR</v>
          </cell>
          <cell r="E3421">
            <v>4</v>
          </cell>
          <cell r="F3421" t="str">
            <v>Middleware Support VW Argentina</v>
          </cell>
        </row>
        <row r="3422">
          <cell r="B3422" t="str">
            <v>192.168.5.78</v>
          </cell>
          <cell r="C3422" t="str">
            <v>UmRdpService</v>
          </cell>
          <cell r="D3422" t="str">
            <v>PH_WINDOWS_PLATINUM_AR</v>
          </cell>
          <cell r="E3422">
            <v>4</v>
          </cell>
          <cell r="F3422" t="str">
            <v>Middleware Support VW Argentina</v>
          </cell>
        </row>
        <row r="3423">
          <cell r="B3423" t="str">
            <v>192.168.5.78</v>
          </cell>
          <cell r="C3423" t="str">
            <v>CitrixStorefront</v>
          </cell>
          <cell r="D3423" t="str">
            <v>PH_WINDOWS_PLATINUM_AR</v>
          </cell>
          <cell r="E3423">
            <v>1</v>
          </cell>
          <cell r="F3423" t="str">
            <v>Middleware Support VW Argentina</v>
          </cell>
        </row>
        <row r="3424">
          <cell r="B3424" t="str">
            <v>192.168.5.78</v>
          </cell>
          <cell r="C3424" t="str">
            <v>IISADMIN</v>
          </cell>
          <cell r="D3424" t="str">
            <v>PH_WINDOWS_PLATINUM_AR</v>
          </cell>
          <cell r="E3424">
            <v>1</v>
          </cell>
          <cell r="F3424" t="str">
            <v>Middleware Support VW Argentina</v>
          </cell>
        </row>
        <row r="3425">
          <cell r="B3425" t="str">
            <v>192.168.5.78</v>
          </cell>
          <cell r="C3425" t="str">
            <v>SQLWriter</v>
          </cell>
          <cell r="D3425" t="str">
            <v>PH_WINDOWS_PLATINUM_AR</v>
          </cell>
          <cell r="E3425">
            <v>2</v>
          </cell>
          <cell r="F3425" t="str">
            <v>Middleware Support VW Argentina</v>
          </cell>
        </row>
        <row r="3426">
          <cell r="B3426" t="str">
            <v>192.168.5.78</v>
          </cell>
          <cell r="C3426" t="str">
            <v>TermService</v>
          </cell>
          <cell r="D3426" t="str">
            <v>PH_WINDOWS_PLATINUM_AR</v>
          </cell>
          <cell r="E3426">
            <v>2</v>
          </cell>
          <cell r="F3426" t="str">
            <v>Middleware Support VW Argentina</v>
          </cell>
        </row>
        <row r="3427">
          <cell r="B3427" t="str">
            <v>192.168.5.78</v>
          </cell>
          <cell r="C3427" t="str">
            <v>So Antivirus Services</v>
          </cell>
          <cell r="D3427" t="str">
            <v>PH_WINDOWS_PLATINUM_AR</v>
          </cell>
          <cell r="E3427">
            <v>3</v>
          </cell>
          <cell r="F3427" t="str">
            <v>Wintel Support VW Argentina</v>
          </cell>
        </row>
        <row r="3428">
          <cell r="B3428" t="str">
            <v>192.168.5.78</v>
          </cell>
          <cell r="C3428" t="str">
            <v>So CPU</v>
          </cell>
          <cell r="D3428" t="str">
            <v>PH_WINDOWS_PLATINUM_AR</v>
          </cell>
          <cell r="E3428">
            <v>1</v>
          </cell>
          <cell r="F3428" t="str">
            <v>Wintel Support VW Argentina</v>
          </cell>
        </row>
        <row r="3429">
          <cell r="B3429" t="str">
            <v>192.168.5.78</v>
          </cell>
          <cell r="C3429" t="str">
            <v>So Disk C: S.O.</v>
          </cell>
          <cell r="D3429" t="str">
            <v>PH_WINDOWS_PLATINUM_AR</v>
          </cell>
          <cell r="E3429">
            <v>1</v>
          </cell>
          <cell r="F3429" t="str">
            <v>Wintel Support VW Argentina</v>
          </cell>
        </row>
        <row r="3430">
          <cell r="B3430" t="str">
            <v>192.168.5.78</v>
          </cell>
          <cell r="C3430" t="str">
            <v>So Disk D: APP</v>
          </cell>
          <cell r="D3430" t="str">
            <v>PH_WINDOWS_PLATINUM_AR</v>
          </cell>
          <cell r="E3430">
            <v>1</v>
          </cell>
          <cell r="F3430" t="str">
            <v>Wintel Support VW Argentina</v>
          </cell>
        </row>
        <row r="3431">
          <cell r="B3431" t="str">
            <v>192.168.5.78</v>
          </cell>
          <cell r="C3431" t="str">
            <v>So Disk G Backup</v>
          </cell>
          <cell r="D3431" t="str">
            <v>PH_WINDOWS_PLATINUM_AR</v>
          </cell>
          <cell r="E3431">
            <v>2</v>
          </cell>
          <cell r="F3431" t="str">
            <v>Wintel Support VW Argentina</v>
          </cell>
        </row>
        <row r="3432">
          <cell r="B3432" t="str">
            <v>192.168.5.78</v>
          </cell>
          <cell r="C3432" t="str">
            <v>So Disk P: Page File</v>
          </cell>
          <cell r="D3432" t="str">
            <v>PH_WINDOWS_PLATINUM_AR</v>
          </cell>
          <cell r="E3432">
            <v>1</v>
          </cell>
          <cell r="F3432" t="str">
            <v>Wintel Support VW Argentina</v>
          </cell>
        </row>
        <row r="3433">
          <cell r="B3433" t="str">
            <v>192.168.5.78</v>
          </cell>
          <cell r="C3433" t="str">
            <v>Ping</v>
          </cell>
          <cell r="D3433" t="str">
            <v>PH_WINDOWS_PLATINUM_AR</v>
          </cell>
          <cell r="E3433">
            <v>1</v>
          </cell>
          <cell r="F3433" t="str">
            <v>Wintel Support VW Argentina</v>
          </cell>
        </row>
        <row r="3434">
          <cell r="B3434" t="str">
            <v>192.168.5.78</v>
          </cell>
          <cell r="C3434" t="str">
            <v>So RAM</v>
          </cell>
          <cell r="D3434" t="str">
            <v>PH_WINDOWS_PLATINUM_AR</v>
          </cell>
          <cell r="E3434">
            <v>1</v>
          </cell>
          <cell r="F3434" t="str">
            <v>Wintel Support VW Argentina</v>
          </cell>
        </row>
        <row r="3435">
          <cell r="B3435" t="str">
            <v>192.168.5.78</v>
          </cell>
          <cell r="C3435" t="str">
            <v>So Uptime</v>
          </cell>
          <cell r="D3435" t="str">
            <v>PH_WINDOWS_BRONZE_AR</v>
          </cell>
          <cell r="E3435">
            <v>2</v>
          </cell>
          <cell r="F3435" t="str">
            <v>Wintel Support VW Argentina</v>
          </cell>
        </row>
        <row r="3436">
          <cell r="B3436" t="str">
            <v>192.168.5.79</v>
          </cell>
          <cell r="C3436" t="str">
            <v>Citrix Desktop Service</v>
          </cell>
          <cell r="D3436" t="str">
            <v>PH_WINDOWS_PLATINUM_AR</v>
          </cell>
          <cell r="E3436">
            <v>3</v>
          </cell>
          <cell r="F3436" t="str">
            <v>Middleware Support VW Argentina</v>
          </cell>
        </row>
        <row r="3437">
          <cell r="B3437" t="str">
            <v>192.168.5.79</v>
          </cell>
          <cell r="C3437" t="str">
            <v>Citrix Group Policy Engine</v>
          </cell>
          <cell r="D3437" t="str">
            <v>PH_WINDOWS_PLATINUM_AR</v>
          </cell>
          <cell r="E3437">
            <v>3</v>
          </cell>
          <cell r="F3437" t="str">
            <v>Middleware Support VW Argentina</v>
          </cell>
        </row>
        <row r="3438">
          <cell r="B3438" t="str">
            <v>192.168.5.79</v>
          </cell>
          <cell r="C3438" t="str">
            <v>Citrix Print Manager Service</v>
          </cell>
          <cell r="D3438" t="str">
            <v>PH_WINDOWS_PLATINUM_AR</v>
          </cell>
          <cell r="E3438">
            <v>3</v>
          </cell>
          <cell r="F3438" t="str">
            <v>Middleware Support VW Argentina</v>
          </cell>
        </row>
        <row r="3439">
          <cell r="B3439" t="str">
            <v>192.168.5.79</v>
          </cell>
          <cell r="C3439" t="str">
            <v>So Antivirus Services</v>
          </cell>
          <cell r="D3439" t="str">
            <v>PH_WINDOWS_PLATINUM_AR</v>
          </cell>
          <cell r="E3439">
            <v>3</v>
          </cell>
          <cell r="F3439" t="str">
            <v>Wintel Support VW Argentina</v>
          </cell>
        </row>
        <row r="3440">
          <cell r="B3440" t="str">
            <v>192.168.5.79</v>
          </cell>
          <cell r="C3440" t="str">
            <v>So CPU</v>
          </cell>
          <cell r="D3440" t="str">
            <v>PH_WINDOWS_PLATINUM_AR</v>
          </cell>
          <cell r="E3440">
            <v>1</v>
          </cell>
          <cell r="F3440" t="str">
            <v>Wintel Support VW Argentina</v>
          </cell>
        </row>
        <row r="3441">
          <cell r="B3441" t="str">
            <v>192.168.5.79</v>
          </cell>
          <cell r="C3441" t="str">
            <v>So Disk C: S.O.</v>
          </cell>
          <cell r="D3441" t="str">
            <v>PH_WINDOWS_PLATINUM_AR</v>
          </cell>
          <cell r="E3441">
            <v>1</v>
          </cell>
          <cell r="F3441" t="str">
            <v>Wintel Support VW Argentina</v>
          </cell>
        </row>
        <row r="3442">
          <cell r="B3442" t="str">
            <v>192.168.5.79</v>
          </cell>
          <cell r="C3442" t="str">
            <v>So Disk D: APP</v>
          </cell>
          <cell r="D3442" t="str">
            <v>PH_WINDOWS_PLATINUM_AR</v>
          </cell>
          <cell r="E3442">
            <v>1</v>
          </cell>
          <cell r="F3442" t="str">
            <v>Wintel Support VW Argentina</v>
          </cell>
        </row>
        <row r="3443">
          <cell r="B3443" t="str">
            <v>192.168.5.79</v>
          </cell>
          <cell r="C3443" t="str">
            <v>So Disk P: Page File</v>
          </cell>
          <cell r="D3443" t="str">
            <v>PH_WINDOWS_PLATINUM_AR</v>
          </cell>
          <cell r="E3443">
            <v>1</v>
          </cell>
          <cell r="F3443" t="str">
            <v>Wintel Support VW Argentina</v>
          </cell>
        </row>
        <row r="3444">
          <cell r="B3444" t="str">
            <v>192.168.5.79</v>
          </cell>
          <cell r="C3444" t="str">
            <v>Ping</v>
          </cell>
          <cell r="D3444" t="str">
            <v>PH_WINDOWS_PLATINUM_AR</v>
          </cell>
          <cell r="E3444">
            <v>1</v>
          </cell>
          <cell r="F3444" t="str">
            <v>Wintel Support VW Argentina</v>
          </cell>
        </row>
        <row r="3445">
          <cell r="B3445" t="str">
            <v>192.168.5.79</v>
          </cell>
          <cell r="C3445" t="str">
            <v>So Print Spooler</v>
          </cell>
          <cell r="D3445" t="str">
            <v>PH_WINDOWS_PLATINUM_AR</v>
          </cell>
          <cell r="E3445">
            <v>1</v>
          </cell>
          <cell r="F3445" t="str">
            <v>Wintel Support VW Argentina</v>
          </cell>
        </row>
        <row r="3446">
          <cell r="B3446" t="str">
            <v>192.168.5.79</v>
          </cell>
          <cell r="C3446" t="str">
            <v>So RAM</v>
          </cell>
          <cell r="D3446" t="str">
            <v>PH_WINDOWS_PLATINUM_AR</v>
          </cell>
          <cell r="E3446">
            <v>1</v>
          </cell>
          <cell r="F3446" t="str">
            <v>Wintel Support VW Argentina</v>
          </cell>
        </row>
        <row r="3447">
          <cell r="B3447" t="str">
            <v>192.168.5.79</v>
          </cell>
          <cell r="C3447" t="str">
            <v>So Uptime</v>
          </cell>
          <cell r="D3447" t="str">
            <v>PH_WINDOWS_BRONZE_AR</v>
          </cell>
          <cell r="E3447">
            <v>2</v>
          </cell>
          <cell r="F3447" t="str">
            <v>Wintel Support VW Argentina</v>
          </cell>
        </row>
        <row r="3448">
          <cell r="B3448" t="str">
            <v>192.168.5.80</v>
          </cell>
          <cell r="C3448" t="str">
            <v>Citrix Desktop Service</v>
          </cell>
          <cell r="D3448" t="str">
            <v>PH_WINDOWS_PLATINUM_AR</v>
          </cell>
          <cell r="E3448">
            <v>3</v>
          </cell>
          <cell r="F3448" t="str">
            <v>Middleware Support VW Argentina</v>
          </cell>
        </row>
        <row r="3449">
          <cell r="B3449" t="str">
            <v>192.168.5.80</v>
          </cell>
          <cell r="C3449" t="str">
            <v>Citrix Group Policy Engine</v>
          </cell>
          <cell r="D3449" t="str">
            <v>PH_WINDOWS_PLATINUM_AR</v>
          </cell>
          <cell r="E3449">
            <v>3</v>
          </cell>
          <cell r="F3449" t="str">
            <v>Middleware Support VW Argentina</v>
          </cell>
        </row>
        <row r="3450">
          <cell r="B3450" t="str">
            <v>192.168.5.80</v>
          </cell>
          <cell r="C3450" t="str">
            <v>Citrix Print Manager Service</v>
          </cell>
          <cell r="D3450" t="str">
            <v>PH_WINDOWS_PLATINUM_AR</v>
          </cell>
          <cell r="E3450">
            <v>3</v>
          </cell>
          <cell r="F3450" t="str">
            <v>Middleware Support VW Argentina</v>
          </cell>
        </row>
        <row r="3451">
          <cell r="B3451" t="str">
            <v>192.168.5.80</v>
          </cell>
          <cell r="C3451" t="str">
            <v>So Antivirus Services</v>
          </cell>
          <cell r="D3451" t="str">
            <v>PH_WINDOWS_PLATINUM_AR</v>
          </cell>
          <cell r="E3451">
            <v>3</v>
          </cell>
          <cell r="F3451" t="str">
            <v>Wintel Support VW Argentina</v>
          </cell>
        </row>
        <row r="3452">
          <cell r="B3452" t="str">
            <v>192.168.5.80</v>
          </cell>
          <cell r="C3452" t="str">
            <v>So CPU</v>
          </cell>
          <cell r="D3452" t="str">
            <v>PH_WINDOWS_PLATINUM_AR</v>
          </cell>
          <cell r="E3452">
            <v>1</v>
          </cell>
          <cell r="F3452" t="str">
            <v>Wintel Support VW Argentina</v>
          </cell>
        </row>
        <row r="3453">
          <cell r="B3453" t="str">
            <v>192.168.5.80</v>
          </cell>
          <cell r="C3453" t="str">
            <v>So Disk C: S.O.</v>
          </cell>
          <cell r="D3453" t="str">
            <v>PH_WINDOWS_PLATINUM_AR</v>
          </cell>
          <cell r="E3453">
            <v>1</v>
          </cell>
          <cell r="F3453" t="str">
            <v>Wintel Support VW Argentina</v>
          </cell>
        </row>
        <row r="3454">
          <cell r="B3454" t="str">
            <v>192.168.5.80</v>
          </cell>
          <cell r="C3454" t="str">
            <v>So Disk D: APP</v>
          </cell>
          <cell r="D3454" t="str">
            <v>PH_WINDOWS_PLATINUM_AR</v>
          </cell>
          <cell r="E3454">
            <v>1</v>
          </cell>
          <cell r="F3454" t="str">
            <v>Wintel Support VW Argentina</v>
          </cell>
        </row>
        <row r="3455">
          <cell r="B3455" t="str">
            <v>192.168.5.80</v>
          </cell>
          <cell r="C3455" t="str">
            <v>So Disk P: Page File</v>
          </cell>
          <cell r="D3455" t="str">
            <v>PH_WINDOWS_PLATINUM_AR</v>
          </cell>
          <cell r="E3455">
            <v>1</v>
          </cell>
          <cell r="F3455" t="str">
            <v>Wintel Support VW Argentina</v>
          </cell>
        </row>
        <row r="3456">
          <cell r="B3456" t="str">
            <v>192.168.5.80</v>
          </cell>
          <cell r="C3456" t="str">
            <v>Ping</v>
          </cell>
          <cell r="D3456" t="str">
            <v>PH_WINDOWS_PLATINUM_AR</v>
          </cell>
          <cell r="E3456">
            <v>1</v>
          </cell>
          <cell r="F3456" t="str">
            <v>Wintel Support VW Argentina</v>
          </cell>
        </row>
        <row r="3457">
          <cell r="B3457" t="str">
            <v>192.168.5.80</v>
          </cell>
          <cell r="C3457" t="str">
            <v>So Print Spooler</v>
          </cell>
          <cell r="D3457" t="str">
            <v>PH_WINDOWS_PLATINUM_AR</v>
          </cell>
          <cell r="E3457">
            <v>1</v>
          </cell>
          <cell r="F3457" t="str">
            <v>Wintel Support VW Argentina</v>
          </cell>
        </row>
        <row r="3458">
          <cell r="B3458" t="str">
            <v>192.168.5.80</v>
          </cell>
          <cell r="C3458" t="str">
            <v>So RAM</v>
          </cell>
          <cell r="D3458" t="str">
            <v>PH_WINDOWS_PLATINUM_AR</v>
          </cell>
          <cell r="E3458">
            <v>1</v>
          </cell>
          <cell r="F3458" t="str">
            <v>Wintel Support VW Argentina</v>
          </cell>
        </row>
        <row r="3459">
          <cell r="B3459" t="str">
            <v>192.168.5.80</v>
          </cell>
          <cell r="C3459" t="str">
            <v>So Uptime</v>
          </cell>
          <cell r="D3459" t="str">
            <v>PH_WINDOWS_BRONZE_AR</v>
          </cell>
          <cell r="E3459">
            <v>2</v>
          </cell>
          <cell r="F3459" t="str">
            <v>Wintel Support VW Argentina</v>
          </cell>
        </row>
        <row r="3460">
          <cell r="B3460" t="str">
            <v>192.168.5.81</v>
          </cell>
          <cell r="C3460" t="str">
            <v>Citrix Desktop Service</v>
          </cell>
          <cell r="D3460" t="str">
            <v>PH_WINDOWS_PLATINUM_AR</v>
          </cell>
          <cell r="E3460">
            <v>3</v>
          </cell>
          <cell r="F3460" t="str">
            <v>Middleware Support VW Argentina</v>
          </cell>
        </row>
        <row r="3461">
          <cell r="B3461" t="str">
            <v>192.168.5.81</v>
          </cell>
          <cell r="C3461" t="str">
            <v>Citrix Group Policy Engine</v>
          </cell>
          <cell r="D3461" t="str">
            <v>PH_WINDOWS_PLATINUM_AR</v>
          </cell>
          <cell r="E3461">
            <v>3</v>
          </cell>
          <cell r="F3461" t="str">
            <v>Middleware Support VW Argentina</v>
          </cell>
        </row>
        <row r="3462">
          <cell r="B3462" t="str">
            <v>192.168.5.81</v>
          </cell>
          <cell r="C3462" t="str">
            <v>Citrix Print Manager Service</v>
          </cell>
          <cell r="D3462" t="str">
            <v>PH_WINDOWS_PLATINUM_AR</v>
          </cell>
          <cell r="E3462">
            <v>3</v>
          </cell>
          <cell r="F3462" t="str">
            <v>Middleware Support VW Argentina</v>
          </cell>
        </row>
        <row r="3463">
          <cell r="B3463" t="str">
            <v>192.168.5.81</v>
          </cell>
          <cell r="C3463" t="str">
            <v>So Antivirus Services</v>
          </cell>
          <cell r="D3463" t="str">
            <v>PH_WINDOWS_PLATINUM_AR</v>
          </cell>
          <cell r="E3463">
            <v>3</v>
          </cell>
          <cell r="F3463" t="str">
            <v>Wintel Support VW Argentina</v>
          </cell>
        </row>
        <row r="3464">
          <cell r="B3464" t="str">
            <v>192.168.5.81</v>
          </cell>
          <cell r="C3464" t="str">
            <v>So CPU</v>
          </cell>
          <cell r="D3464" t="str">
            <v>PH_WINDOWS_PLATINUM_AR</v>
          </cell>
          <cell r="E3464">
            <v>1</v>
          </cell>
          <cell r="F3464" t="str">
            <v>Wintel Support VW Argentina</v>
          </cell>
        </row>
        <row r="3465">
          <cell r="B3465" t="str">
            <v>192.168.5.81</v>
          </cell>
          <cell r="C3465" t="str">
            <v>So Disk C: S.O.</v>
          </cell>
          <cell r="D3465" t="str">
            <v>PH_WINDOWS_PLATINUM_AR</v>
          </cell>
          <cell r="E3465">
            <v>1</v>
          </cell>
          <cell r="F3465" t="str">
            <v>Wintel Support VW Argentina</v>
          </cell>
        </row>
        <row r="3466">
          <cell r="B3466" t="str">
            <v>192.168.5.81</v>
          </cell>
          <cell r="C3466" t="str">
            <v>So Disk D: APP</v>
          </cell>
          <cell r="D3466" t="str">
            <v>PH_WINDOWS_PLATINUM_AR</v>
          </cell>
          <cell r="E3466">
            <v>1</v>
          </cell>
          <cell r="F3466" t="str">
            <v>Wintel Support VW Argentina</v>
          </cell>
        </row>
        <row r="3467">
          <cell r="B3467" t="str">
            <v>192.168.5.81</v>
          </cell>
          <cell r="C3467" t="str">
            <v>So Disk P: Page File</v>
          </cell>
          <cell r="D3467" t="str">
            <v>PH_WINDOWS_PLATINUM_AR</v>
          </cell>
          <cell r="E3467">
            <v>1</v>
          </cell>
          <cell r="F3467" t="str">
            <v>Wintel Support VW Argentina</v>
          </cell>
        </row>
        <row r="3468">
          <cell r="B3468" t="str">
            <v>192.168.5.81</v>
          </cell>
          <cell r="C3468" t="str">
            <v>Ping</v>
          </cell>
          <cell r="D3468" t="str">
            <v>PH_WINDOWS_PLATINUM_AR</v>
          </cell>
          <cell r="E3468">
            <v>1</v>
          </cell>
          <cell r="F3468" t="str">
            <v>Wintel Support VW Argentina</v>
          </cell>
        </row>
        <row r="3469">
          <cell r="B3469" t="str">
            <v>192.168.5.81</v>
          </cell>
          <cell r="C3469" t="str">
            <v>So Print Spooler</v>
          </cell>
          <cell r="D3469" t="str">
            <v>PH_WINDOWS_PLATINUM_AR</v>
          </cell>
          <cell r="E3469">
            <v>1</v>
          </cell>
          <cell r="F3469" t="str">
            <v>Wintel Support VW Argentina</v>
          </cell>
        </row>
        <row r="3470">
          <cell r="B3470" t="str">
            <v>192.168.5.81</v>
          </cell>
          <cell r="C3470" t="str">
            <v>So RAM</v>
          </cell>
          <cell r="D3470" t="str">
            <v>PH_WINDOWS_PLATINUM_AR</v>
          </cell>
          <cell r="E3470">
            <v>1</v>
          </cell>
          <cell r="F3470" t="str">
            <v>Wintel Support VW Argentina</v>
          </cell>
        </row>
        <row r="3471">
          <cell r="B3471" t="str">
            <v>192.168.5.81</v>
          </cell>
          <cell r="C3471" t="str">
            <v>So Uptime</v>
          </cell>
          <cell r="D3471" t="str">
            <v>PH_WINDOWS_BRONZE_AR</v>
          </cell>
          <cell r="E3471">
            <v>2</v>
          </cell>
          <cell r="F3471" t="str">
            <v>Wintel Support VW Argentina</v>
          </cell>
        </row>
        <row r="3472">
          <cell r="B3472" t="str">
            <v>192.168.5.82</v>
          </cell>
          <cell r="C3472" t="str">
            <v>Citrix Desktop Service</v>
          </cell>
          <cell r="D3472" t="str">
            <v>PH_WINDOWS_PLATINUM_AR</v>
          </cell>
          <cell r="E3472">
            <v>3</v>
          </cell>
          <cell r="F3472" t="str">
            <v>Middleware Support VW Argentina</v>
          </cell>
        </row>
        <row r="3473">
          <cell r="B3473" t="str">
            <v>192.168.5.82</v>
          </cell>
          <cell r="C3473" t="str">
            <v>Citrix Group Policy Engine</v>
          </cell>
          <cell r="D3473" t="str">
            <v>PH_WINDOWS_PLATINUM_AR</v>
          </cell>
          <cell r="E3473">
            <v>3</v>
          </cell>
          <cell r="F3473" t="str">
            <v>Middleware Support VW Argentina</v>
          </cell>
        </row>
        <row r="3474">
          <cell r="B3474" t="str">
            <v>192.168.5.82</v>
          </cell>
          <cell r="C3474" t="str">
            <v>Citrix Print Manager Service</v>
          </cell>
          <cell r="D3474" t="str">
            <v>PH_WINDOWS_PLATINUM_AR</v>
          </cell>
          <cell r="E3474">
            <v>3</v>
          </cell>
          <cell r="F3474" t="str">
            <v>Middleware Support VW Argentina</v>
          </cell>
        </row>
        <row r="3475">
          <cell r="B3475" t="str">
            <v>192.168.5.82</v>
          </cell>
          <cell r="C3475" t="str">
            <v>So Antivirus Services</v>
          </cell>
          <cell r="D3475" t="str">
            <v>PH_WINDOWS_PLATINUM_AR</v>
          </cell>
          <cell r="E3475">
            <v>3</v>
          </cell>
          <cell r="F3475" t="str">
            <v>Wintel Support VW Argentina</v>
          </cell>
        </row>
        <row r="3476">
          <cell r="B3476" t="str">
            <v>192.168.5.82</v>
          </cell>
          <cell r="C3476" t="str">
            <v>So CPU</v>
          </cell>
          <cell r="D3476" t="str">
            <v>PH_WINDOWS_PLATINUM_AR</v>
          </cell>
          <cell r="E3476">
            <v>1</v>
          </cell>
          <cell r="F3476" t="str">
            <v>Wintel Support VW Argentina</v>
          </cell>
        </row>
        <row r="3477">
          <cell r="B3477" t="str">
            <v>192.168.5.82</v>
          </cell>
          <cell r="C3477" t="str">
            <v>So Disk C: S.O.</v>
          </cell>
          <cell r="D3477" t="str">
            <v>PH_WINDOWS_PLATINUM_AR</v>
          </cell>
          <cell r="E3477">
            <v>1</v>
          </cell>
          <cell r="F3477" t="str">
            <v>Wintel Support VW Argentina</v>
          </cell>
        </row>
        <row r="3478">
          <cell r="B3478" t="str">
            <v>192.168.5.82</v>
          </cell>
          <cell r="C3478" t="str">
            <v>So Disk D: APP</v>
          </cell>
          <cell r="D3478" t="str">
            <v>PH_WINDOWS_PLATINUM_AR</v>
          </cell>
          <cell r="E3478">
            <v>1</v>
          </cell>
          <cell r="F3478" t="str">
            <v>Wintel Support VW Argentina</v>
          </cell>
        </row>
        <row r="3479">
          <cell r="B3479" t="str">
            <v>192.168.5.82</v>
          </cell>
          <cell r="C3479" t="str">
            <v>So Disk P: Page File</v>
          </cell>
          <cell r="D3479" t="str">
            <v>PH_WINDOWS_PLATINUM_AR</v>
          </cell>
          <cell r="E3479">
            <v>1</v>
          </cell>
          <cell r="F3479" t="str">
            <v>Wintel Support VW Argentina</v>
          </cell>
        </row>
        <row r="3480">
          <cell r="B3480" t="str">
            <v>192.168.5.82</v>
          </cell>
          <cell r="C3480" t="str">
            <v>Ping</v>
          </cell>
          <cell r="D3480" t="str">
            <v>PH_WINDOWS_PLATINUM_AR</v>
          </cell>
          <cell r="E3480">
            <v>1</v>
          </cell>
          <cell r="F3480" t="str">
            <v>Wintel Support VW Argentina</v>
          </cell>
        </row>
        <row r="3481">
          <cell r="B3481" t="str">
            <v>192.168.5.82</v>
          </cell>
          <cell r="C3481" t="str">
            <v>So Print Spooler</v>
          </cell>
          <cell r="D3481" t="str">
            <v>PH_WINDOWS_PLATINUM_AR</v>
          </cell>
          <cell r="E3481">
            <v>1</v>
          </cell>
          <cell r="F3481" t="str">
            <v>Wintel Support VW Argentina</v>
          </cell>
        </row>
        <row r="3482">
          <cell r="B3482" t="str">
            <v>192.168.5.82</v>
          </cell>
          <cell r="C3482" t="str">
            <v>So RAM</v>
          </cell>
          <cell r="D3482" t="str">
            <v>PH_WINDOWS_PLATINUM_AR</v>
          </cell>
          <cell r="E3482">
            <v>1</v>
          </cell>
          <cell r="F3482" t="str">
            <v>Wintel Support VW Argentina</v>
          </cell>
        </row>
        <row r="3483">
          <cell r="B3483" t="str">
            <v>192.168.5.82</v>
          </cell>
          <cell r="C3483" t="str">
            <v>So Uptime</v>
          </cell>
          <cell r="D3483" t="str">
            <v>PH_WINDOWS_BRONZE_AR</v>
          </cell>
          <cell r="E3483">
            <v>2</v>
          </cell>
          <cell r="F3483" t="str">
            <v>Wintel Support VW Argentina</v>
          </cell>
        </row>
        <row r="3484">
          <cell r="B3484" t="str">
            <v>192.168.5.83</v>
          </cell>
          <cell r="C3484" t="str">
            <v>Citrix Desktop Service</v>
          </cell>
          <cell r="D3484" t="str">
            <v>PH_WINDOWS_PLATINUM_AR</v>
          </cell>
          <cell r="E3484">
            <v>3</v>
          </cell>
          <cell r="F3484" t="str">
            <v>Middleware Support VW Argentina</v>
          </cell>
        </row>
        <row r="3485">
          <cell r="B3485" t="str">
            <v>192.168.5.83</v>
          </cell>
          <cell r="C3485" t="str">
            <v>Citrix Group Policy Engine</v>
          </cell>
          <cell r="D3485" t="str">
            <v>PH_WINDOWS_PLATINUM_AR</v>
          </cell>
          <cell r="E3485">
            <v>3</v>
          </cell>
          <cell r="F3485" t="str">
            <v>Middleware Support VW Argentina</v>
          </cell>
        </row>
        <row r="3486">
          <cell r="B3486" t="str">
            <v>192.168.5.83</v>
          </cell>
          <cell r="C3486" t="str">
            <v>Citrix Print Manager Service</v>
          </cell>
          <cell r="D3486" t="str">
            <v>PH_WINDOWS_PLATINUM_AR</v>
          </cell>
          <cell r="E3486">
            <v>3</v>
          </cell>
          <cell r="F3486" t="str">
            <v>Middleware Support VW Argentina</v>
          </cell>
        </row>
        <row r="3487">
          <cell r="B3487" t="str">
            <v>192.168.5.83</v>
          </cell>
          <cell r="C3487" t="str">
            <v>So Antivirus Services</v>
          </cell>
          <cell r="D3487" t="str">
            <v>PH_WINDOWS_PLATINUM_AR</v>
          </cell>
          <cell r="E3487">
            <v>3</v>
          </cell>
          <cell r="F3487" t="str">
            <v>Wintel Support VW Argentina</v>
          </cell>
        </row>
        <row r="3488">
          <cell r="B3488" t="str">
            <v>192.168.5.83</v>
          </cell>
          <cell r="C3488" t="str">
            <v>So CPU</v>
          </cell>
          <cell r="D3488" t="str">
            <v>PH_WINDOWS_PLATINUM_AR</v>
          </cell>
          <cell r="E3488">
            <v>1</v>
          </cell>
          <cell r="F3488" t="str">
            <v>Wintel Support VW Argentina</v>
          </cell>
        </row>
        <row r="3489">
          <cell r="B3489" t="str">
            <v>192.168.5.83</v>
          </cell>
          <cell r="C3489" t="str">
            <v>So Disk C: S.O.</v>
          </cell>
          <cell r="D3489" t="str">
            <v>PH_WINDOWS_PLATINUM_AR</v>
          </cell>
          <cell r="E3489">
            <v>1</v>
          </cell>
          <cell r="F3489" t="str">
            <v>Wintel Support VW Argentina</v>
          </cell>
        </row>
        <row r="3490">
          <cell r="B3490" t="str">
            <v>192.168.5.83</v>
          </cell>
          <cell r="C3490" t="str">
            <v>So Disk D: APP</v>
          </cell>
          <cell r="D3490" t="str">
            <v>PH_WINDOWS_PLATINUM_AR</v>
          </cell>
          <cell r="E3490">
            <v>1</v>
          </cell>
          <cell r="F3490" t="str">
            <v>Wintel Support VW Argentina</v>
          </cell>
        </row>
        <row r="3491">
          <cell r="B3491" t="str">
            <v>192.168.5.83</v>
          </cell>
          <cell r="C3491" t="str">
            <v>So Disk P: Page File</v>
          </cell>
          <cell r="D3491" t="str">
            <v>PH_WINDOWS_PLATINUM_AR</v>
          </cell>
          <cell r="E3491">
            <v>1</v>
          </cell>
          <cell r="F3491" t="str">
            <v>Wintel Support VW Argentina</v>
          </cell>
        </row>
        <row r="3492">
          <cell r="B3492" t="str">
            <v>192.168.5.83</v>
          </cell>
          <cell r="C3492" t="str">
            <v>Ping</v>
          </cell>
          <cell r="D3492" t="str">
            <v>PH_WINDOWS_PLATINUM_AR</v>
          </cell>
          <cell r="E3492">
            <v>1</v>
          </cell>
          <cell r="F3492" t="str">
            <v>Wintel Support VW Argentina</v>
          </cell>
        </row>
        <row r="3493">
          <cell r="B3493" t="str">
            <v>192.168.5.83</v>
          </cell>
          <cell r="C3493" t="str">
            <v>So Print Spooler</v>
          </cell>
          <cell r="D3493" t="str">
            <v>PH_WINDOWS_PLATINUM_AR</v>
          </cell>
          <cell r="E3493">
            <v>1</v>
          </cell>
          <cell r="F3493" t="str">
            <v>Wintel Support VW Argentina</v>
          </cell>
        </row>
        <row r="3494">
          <cell r="B3494" t="str">
            <v>192.168.5.83</v>
          </cell>
          <cell r="C3494" t="str">
            <v>So RAM</v>
          </cell>
          <cell r="D3494" t="str">
            <v>PH_WINDOWS_PLATINUM_AR</v>
          </cell>
          <cell r="E3494">
            <v>1</v>
          </cell>
          <cell r="F3494" t="str">
            <v>Wintel Support VW Argentina</v>
          </cell>
        </row>
        <row r="3495">
          <cell r="B3495" t="str">
            <v>192.168.5.83</v>
          </cell>
          <cell r="C3495" t="str">
            <v>So Uptime</v>
          </cell>
          <cell r="D3495" t="str">
            <v>PH_WINDOWS_BRONZE_AR</v>
          </cell>
          <cell r="E3495">
            <v>2</v>
          </cell>
          <cell r="F3495" t="str">
            <v>Wintel Support VW Argentina</v>
          </cell>
        </row>
        <row r="3496">
          <cell r="B3496" t="str">
            <v>192.168.5.84</v>
          </cell>
          <cell r="C3496" t="str">
            <v>Citrix Desktop Service</v>
          </cell>
          <cell r="D3496" t="str">
            <v>PH_WINDOWS_PLATINUM_AR</v>
          </cell>
          <cell r="E3496">
            <v>3</v>
          </cell>
          <cell r="F3496" t="str">
            <v>Middleware Support VW Argentina</v>
          </cell>
        </row>
        <row r="3497">
          <cell r="B3497" t="str">
            <v>192.168.5.84</v>
          </cell>
          <cell r="C3497" t="str">
            <v>Citrix Group Policy Engine</v>
          </cell>
          <cell r="D3497" t="str">
            <v>PH_WINDOWS_PLATINUM_AR</v>
          </cell>
          <cell r="E3497">
            <v>3</v>
          </cell>
          <cell r="F3497" t="str">
            <v>Middleware Support VW Argentina</v>
          </cell>
        </row>
        <row r="3498">
          <cell r="B3498" t="str">
            <v>192.168.5.84</v>
          </cell>
          <cell r="C3498" t="str">
            <v>Citrix Print Manager Service</v>
          </cell>
          <cell r="D3498" t="str">
            <v>PH_WINDOWS_PLATINUM_AR</v>
          </cell>
          <cell r="E3498">
            <v>3</v>
          </cell>
          <cell r="F3498" t="str">
            <v>Middleware Support VW Argentina</v>
          </cell>
        </row>
        <row r="3499">
          <cell r="B3499" t="str">
            <v>192.168.5.84</v>
          </cell>
          <cell r="C3499" t="str">
            <v>So Antivirus Services</v>
          </cell>
          <cell r="D3499" t="str">
            <v>PH_WINDOWS_PLATINUM_AR</v>
          </cell>
          <cell r="E3499">
            <v>3</v>
          </cell>
          <cell r="F3499" t="str">
            <v>Wintel Support VW Argentina</v>
          </cell>
        </row>
        <row r="3500">
          <cell r="B3500" t="str">
            <v>192.168.5.84</v>
          </cell>
          <cell r="C3500" t="str">
            <v>So CPU</v>
          </cell>
          <cell r="D3500" t="str">
            <v>PH_WINDOWS_PLATINUM_AR</v>
          </cell>
          <cell r="E3500">
            <v>1</v>
          </cell>
          <cell r="F3500" t="str">
            <v>Wintel Support VW Argentina</v>
          </cell>
        </row>
        <row r="3501">
          <cell r="B3501" t="str">
            <v>192.168.5.84</v>
          </cell>
          <cell r="C3501" t="str">
            <v>So Disk C: S.O.</v>
          </cell>
          <cell r="D3501" t="str">
            <v>PH_WINDOWS_PLATINUM_AR</v>
          </cell>
          <cell r="E3501">
            <v>1</v>
          </cell>
          <cell r="F3501" t="str">
            <v>Wintel Support VW Argentina</v>
          </cell>
        </row>
        <row r="3502">
          <cell r="B3502" t="str">
            <v>192.168.5.84</v>
          </cell>
          <cell r="C3502" t="str">
            <v>So Disk D: APP</v>
          </cell>
          <cell r="D3502" t="str">
            <v>PH_WINDOWS_PLATINUM_AR</v>
          </cell>
          <cell r="E3502">
            <v>1</v>
          </cell>
          <cell r="F3502" t="str">
            <v>Wintel Support VW Argentina</v>
          </cell>
        </row>
        <row r="3503">
          <cell r="B3503" t="str">
            <v>192.168.5.84</v>
          </cell>
          <cell r="C3503" t="str">
            <v>So Disk P: Page File</v>
          </cell>
          <cell r="D3503" t="str">
            <v>PH_WINDOWS_PLATINUM_AR</v>
          </cell>
          <cell r="E3503">
            <v>1</v>
          </cell>
          <cell r="F3503" t="str">
            <v>Wintel Support VW Argentina</v>
          </cell>
        </row>
        <row r="3504">
          <cell r="B3504" t="str">
            <v>192.168.5.84</v>
          </cell>
          <cell r="C3504" t="str">
            <v>Ping</v>
          </cell>
          <cell r="D3504" t="str">
            <v>PH_WINDOWS_PLATINUM_AR</v>
          </cell>
          <cell r="E3504">
            <v>1</v>
          </cell>
          <cell r="F3504" t="str">
            <v>Wintel Support VW Argentina</v>
          </cell>
        </row>
        <row r="3505">
          <cell r="B3505" t="str">
            <v>192.168.5.84</v>
          </cell>
          <cell r="C3505" t="str">
            <v>So Print Spooler</v>
          </cell>
          <cell r="D3505" t="str">
            <v>PH_WINDOWS_PLATINUM_AR</v>
          </cell>
          <cell r="E3505">
            <v>1</v>
          </cell>
          <cell r="F3505" t="str">
            <v>Wintel Support VW Argentina</v>
          </cell>
        </row>
        <row r="3506">
          <cell r="B3506" t="str">
            <v>192.168.5.84</v>
          </cell>
          <cell r="C3506" t="str">
            <v>So RAM</v>
          </cell>
          <cell r="D3506" t="str">
            <v>PH_WINDOWS_PLATINUM_AR</v>
          </cell>
          <cell r="E3506">
            <v>1</v>
          </cell>
          <cell r="F3506" t="str">
            <v>Wintel Support VW Argentina</v>
          </cell>
        </row>
        <row r="3507">
          <cell r="B3507" t="str">
            <v>192.168.5.84</v>
          </cell>
          <cell r="C3507" t="str">
            <v>So Uptime</v>
          </cell>
          <cell r="D3507" t="str">
            <v>PH_WINDOWS_BRONZE_AR</v>
          </cell>
          <cell r="E3507">
            <v>2</v>
          </cell>
          <cell r="F3507" t="str">
            <v>Wintel Support VW Argentina</v>
          </cell>
        </row>
        <row r="3508">
          <cell r="B3508" t="str">
            <v>192.168.5.85</v>
          </cell>
          <cell r="C3508" t="str">
            <v>Citrix Desktop Service</v>
          </cell>
          <cell r="D3508" t="str">
            <v>PH_WINDOWS_PLATINUM_AR</v>
          </cell>
          <cell r="E3508">
            <v>3</v>
          </cell>
          <cell r="F3508" t="str">
            <v>Middleware Support VW Argentina</v>
          </cell>
        </row>
        <row r="3509">
          <cell r="B3509" t="str">
            <v>192.168.5.85</v>
          </cell>
          <cell r="C3509" t="str">
            <v>Citrix Group Policy Engine</v>
          </cell>
          <cell r="D3509" t="str">
            <v>PH_WINDOWS_PLATINUM_AR</v>
          </cell>
          <cell r="E3509">
            <v>3</v>
          </cell>
          <cell r="F3509" t="str">
            <v>Middleware Support VW Argentina</v>
          </cell>
        </row>
        <row r="3510">
          <cell r="B3510" t="str">
            <v>192.168.5.85</v>
          </cell>
          <cell r="C3510" t="str">
            <v>Citrix Print Manager Service</v>
          </cell>
          <cell r="D3510" t="str">
            <v>PH_WINDOWS_PLATINUM_AR</v>
          </cell>
          <cell r="E3510">
            <v>3</v>
          </cell>
          <cell r="F3510" t="str">
            <v>Middleware Support VW Argentina</v>
          </cell>
        </row>
        <row r="3511">
          <cell r="B3511" t="str">
            <v>192.168.5.85</v>
          </cell>
          <cell r="C3511" t="str">
            <v>So Antivirus Services</v>
          </cell>
          <cell r="D3511" t="str">
            <v>PH_WINDOWS_PLATINUM_AR</v>
          </cell>
          <cell r="E3511">
            <v>3</v>
          </cell>
          <cell r="F3511" t="str">
            <v>Wintel Support VW Argentina</v>
          </cell>
        </row>
        <row r="3512">
          <cell r="B3512" t="str">
            <v>192.168.5.85</v>
          </cell>
          <cell r="C3512" t="str">
            <v>So CPU</v>
          </cell>
          <cell r="D3512" t="str">
            <v>PH_WINDOWS_PLATINUM_AR</v>
          </cell>
          <cell r="E3512">
            <v>1</v>
          </cell>
          <cell r="F3512" t="str">
            <v>Wintel Support VW Argentina</v>
          </cell>
        </row>
        <row r="3513">
          <cell r="B3513" t="str">
            <v>192.168.5.85</v>
          </cell>
          <cell r="C3513" t="str">
            <v>So Disk C: S.O.</v>
          </cell>
          <cell r="D3513" t="str">
            <v>PH_WINDOWS_PLATINUM_AR</v>
          </cell>
          <cell r="E3513">
            <v>1</v>
          </cell>
          <cell r="F3513" t="str">
            <v>Wintel Support VW Argentina</v>
          </cell>
        </row>
        <row r="3514">
          <cell r="B3514" t="str">
            <v>192.168.5.85</v>
          </cell>
          <cell r="C3514" t="str">
            <v>So Disk D: APP</v>
          </cell>
          <cell r="D3514" t="str">
            <v>PH_WINDOWS_PLATINUM_AR</v>
          </cell>
          <cell r="E3514">
            <v>1</v>
          </cell>
          <cell r="F3514" t="str">
            <v>Wintel Support VW Argentina</v>
          </cell>
        </row>
        <row r="3515">
          <cell r="B3515" t="str">
            <v>192.168.5.85</v>
          </cell>
          <cell r="C3515" t="str">
            <v>So Disk P: Page File</v>
          </cell>
          <cell r="D3515" t="str">
            <v>PH_WINDOWS_PLATINUM_AR</v>
          </cell>
          <cell r="E3515">
            <v>1</v>
          </cell>
          <cell r="F3515" t="str">
            <v>Wintel Support VW Argentina</v>
          </cell>
        </row>
        <row r="3516">
          <cell r="B3516" t="str">
            <v>192.168.5.85</v>
          </cell>
          <cell r="C3516" t="str">
            <v>Ping</v>
          </cell>
          <cell r="D3516" t="str">
            <v>PH_WINDOWS_PLATINUM_AR</v>
          </cell>
          <cell r="E3516">
            <v>1</v>
          </cell>
          <cell r="F3516" t="str">
            <v>Wintel Support VW Argentina</v>
          </cell>
        </row>
        <row r="3517">
          <cell r="B3517" t="str">
            <v>192.168.5.85</v>
          </cell>
          <cell r="C3517" t="str">
            <v>So Print Spooler</v>
          </cell>
          <cell r="D3517" t="str">
            <v>PH_WINDOWS_PLATINUM_AR</v>
          </cell>
          <cell r="E3517">
            <v>1</v>
          </cell>
          <cell r="F3517" t="str">
            <v>Wintel Support VW Argentina</v>
          </cell>
        </row>
        <row r="3518">
          <cell r="B3518" t="str">
            <v>192.168.5.85</v>
          </cell>
          <cell r="C3518" t="str">
            <v>So RAM</v>
          </cell>
          <cell r="D3518" t="str">
            <v>PH_WINDOWS_PLATINUM_AR</v>
          </cell>
          <cell r="E3518">
            <v>1</v>
          </cell>
          <cell r="F3518" t="str">
            <v>Wintel Support VW Argentina</v>
          </cell>
        </row>
        <row r="3519">
          <cell r="B3519" t="str">
            <v>192.168.5.85</v>
          </cell>
          <cell r="C3519" t="str">
            <v>So Uptime</v>
          </cell>
          <cell r="D3519" t="str">
            <v>PH_WINDOWS_BRONZE_AR</v>
          </cell>
          <cell r="E3519">
            <v>2</v>
          </cell>
          <cell r="F3519" t="str">
            <v>Wintel Support VW Argentina</v>
          </cell>
        </row>
        <row r="3520">
          <cell r="B3520" t="str">
            <v>192.168.5.86</v>
          </cell>
          <cell r="C3520" t="str">
            <v>Citrix Desktop Service</v>
          </cell>
          <cell r="D3520" t="str">
            <v>PH_WINDOWS_PLATINUM_AR</v>
          </cell>
          <cell r="E3520">
            <v>3</v>
          </cell>
          <cell r="F3520" t="str">
            <v>Middleware Support VW Argentina</v>
          </cell>
        </row>
        <row r="3521">
          <cell r="B3521" t="str">
            <v>192.168.5.86</v>
          </cell>
          <cell r="C3521" t="str">
            <v>Citrix Group Policy Engine</v>
          </cell>
          <cell r="D3521" t="str">
            <v>PH_WINDOWS_PLATINUM_AR</v>
          </cell>
          <cell r="E3521">
            <v>3</v>
          </cell>
          <cell r="F3521" t="str">
            <v>Middleware Support VW Argentina</v>
          </cell>
        </row>
        <row r="3522">
          <cell r="B3522" t="str">
            <v>192.168.5.86</v>
          </cell>
          <cell r="C3522" t="str">
            <v>Citrix Print Manager Service</v>
          </cell>
          <cell r="D3522" t="str">
            <v>PH_WINDOWS_PLATINUM_AR</v>
          </cell>
          <cell r="E3522">
            <v>3</v>
          </cell>
          <cell r="F3522" t="str">
            <v>Middleware Support VW Argentina</v>
          </cell>
        </row>
        <row r="3523">
          <cell r="B3523" t="str">
            <v>192.168.5.86</v>
          </cell>
          <cell r="C3523" t="str">
            <v>So Antivirus Services</v>
          </cell>
          <cell r="D3523" t="str">
            <v>PH_WINDOWS_PLATINUM_AR</v>
          </cell>
          <cell r="E3523">
            <v>3</v>
          </cell>
          <cell r="F3523" t="str">
            <v>Wintel Support VW Argentina</v>
          </cell>
        </row>
        <row r="3524">
          <cell r="B3524" t="str">
            <v>192.168.5.86</v>
          </cell>
          <cell r="C3524" t="str">
            <v>So CPU</v>
          </cell>
          <cell r="D3524" t="str">
            <v>PH_WINDOWS_PLATINUM_AR</v>
          </cell>
          <cell r="E3524">
            <v>1</v>
          </cell>
          <cell r="F3524" t="str">
            <v>Wintel Support VW Argentina</v>
          </cell>
        </row>
        <row r="3525">
          <cell r="B3525" t="str">
            <v>192.168.5.86</v>
          </cell>
          <cell r="C3525" t="str">
            <v>So Disk C: S.O.</v>
          </cell>
          <cell r="D3525" t="str">
            <v>PH_WINDOWS_PLATINUM_AR</v>
          </cell>
          <cell r="E3525">
            <v>1</v>
          </cell>
          <cell r="F3525" t="str">
            <v>Wintel Support VW Argentina</v>
          </cell>
        </row>
        <row r="3526">
          <cell r="B3526" t="str">
            <v>192.168.5.86</v>
          </cell>
          <cell r="C3526" t="str">
            <v>So Disk D: APP</v>
          </cell>
          <cell r="D3526" t="str">
            <v>PH_WINDOWS_PLATINUM_AR</v>
          </cell>
          <cell r="E3526">
            <v>1</v>
          </cell>
          <cell r="F3526" t="str">
            <v>Wintel Support VW Argentina</v>
          </cell>
        </row>
        <row r="3527">
          <cell r="B3527" t="str">
            <v>192.168.5.86</v>
          </cell>
          <cell r="C3527" t="str">
            <v>So Disk P: Page File</v>
          </cell>
          <cell r="D3527" t="str">
            <v>PH_WINDOWS_PLATINUM_AR</v>
          </cell>
          <cell r="E3527">
            <v>1</v>
          </cell>
          <cell r="F3527" t="str">
            <v>Wintel Support VW Argentina</v>
          </cell>
        </row>
        <row r="3528">
          <cell r="B3528" t="str">
            <v>192.168.5.86</v>
          </cell>
          <cell r="C3528" t="str">
            <v>Ping</v>
          </cell>
          <cell r="D3528" t="str">
            <v>PH_WINDOWS_PLATINUM_AR</v>
          </cell>
          <cell r="E3528">
            <v>1</v>
          </cell>
          <cell r="F3528" t="str">
            <v>Wintel Support VW Argentina</v>
          </cell>
        </row>
        <row r="3529">
          <cell r="B3529" t="str">
            <v>192.168.5.86</v>
          </cell>
          <cell r="C3529" t="str">
            <v>So Print Spooler</v>
          </cell>
          <cell r="D3529" t="str">
            <v>PH_WINDOWS_PLATINUM_AR</v>
          </cell>
          <cell r="E3529">
            <v>1</v>
          </cell>
          <cell r="F3529" t="str">
            <v>Wintel Support VW Argentina</v>
          </cell>
        </row>
        <row r="3530">
          <cell r="B3530" t="str">
            <v>192.168.5.86</v>
          </cell>
          <cell r="C3530" t="str">
            <v>So RAM</v>
          </cell>
          <cell r="D3530" t="str">
            <v>PH_WINDOWS_PLATINUM_AR</v>
          </cell>
          <cell r="E3530">
            <v>1</v>
          </cell>
          <cell r="F3530" t="str">
            <v>Wintel Support VW Argentina</v>
          </cell>
        </row>
        <row r="3531">
          <cell r="B3531" t="str">
            <v>192.168.5.86</v>
          </cell>
          <cell r="C3531" t="str">
            <v>So Uptime</v>
          </cell>
          <cell r="D3531" t="str">
            <v>PH_WINDOWS_BRONZE_AR</v>
          </cell>
          <cell r="E3531">
            <v>2</v>
          </cell>
          <cell r="F3531" t="str">
            <v>Wintel Support VW Argentina</v>
          </cell>
        </row>
        <row r="3532">
          <cell r="B3532" t="str">
            <v>192.168.5.87</v>
          </cell>
          <cell r="C3532" t="str">
            <v>Citrix Desktop Service</v>
          </cell>
          <cell r="D3532" t="str">
            <v>PH_WINDOWS_PLATINUM_AR</v>
          </cell>
          <cell r="E3532">
            <v>3</v>
          </cell>
          <cell r="F3532" t="str">
            <v>Middleware Support VW Argentina</v>
          </cell>
        </row>
        <row r="3533">
          <cell r="B3533" t="str">
            <v>192.168.5.87</v>
          </cell>
          <cell r="C3533" t="str">
            <v>Citrix Group Policy Engine</v>
          </cell>
          <cell r="D3533" t="str">
            <v>PH_WINDOWS_PLATINUM_AR</v>
          </cell>
          <cell r="E3533">
            <v>3</v>
          </cell>
          <cell r="F3533" t="str">
            <v>Middleware Support VW Argentina</v>
          </cell>
        </row>
        <row r="3534">
          <cell r="B3534" t="str">
            <v>192.168.5.87</v>
          </cell>
          <cell r="C3534" t="str">
            <v>Citrix Print Manager Service</v>
          </cell>
          <cell r="D3534" t="str">
            <v>PH_WINDOWS_PLATINUM_AR</v>
          </cell>
          <cell r="E3534">
            <v>3</v>
          </cell>
          <cell r="F3534" t="str">
            <v>Middleware Support VW Argentina</v>
          </cell>
        </row>
        <row r="3535">
          <cell r="B3535" t="str">
            <v>192.168.5.87</v>
          </cell>
          <cell r="C3535" t="str">
            <v>So Antivirus Services</v>
          </cell>
          <cell r="D3535" t="str">
            <v>PH_WINDOWS_PLATINUM_AR</v>
          </cell>
          <cell r="E3535">
            <v>3</v>
          </cell>
          <cell r="F3535" t="str">
            <v>Wintel Support VW Argentina</v>
          </cell>
        </row>
        <row r="3536">
          <cell r="B3536" t="str">
            <v>192.168.5.87</v>
          </cell>
          <cell r="C3536" t="str">
            <v>So CPU</v>
          </cell>
          <cell r="D3536" t="str">
            <v>PH_WINDOWS_PLATINUM_AR</v>
          </cell>
          <cell r="E3536">
            <v>1</v>
          </cell>
          <cell r="F3536" t="str">
            <v>Wintel Support VW Argentina</v>
          </cell>
        </row>
        <row r="3537">
          <cell r="B3537" t="str">
            <v>192.168.5.87</v>
          </cell>
          <cell r="C3537" t="str">
            <v>So Disk C: S.O.</v>
          </cell>
          <cell r="D3537" t="str">
            <v>PH_WINDOWS_PLATINUM_AR</v>
          </cell>
          <cell r="E3537">
            <v>1</v>
          </cell>
          <cell r="F3537" t="str">
            <v>Wintel Support VW Argentina</v>
          </cell>
        </row>
        <row r="3538">
          <cell r="B3538" t="str">
            <v>192.168.5.87</v>
          </cell>
          <cell r="C3538" t="str">
            <v>So Disk D: APP</v>
          </cell>
          <cell r="D3538" t="str">
            <v>PH_WINDOWS_PLATINUM_AR</v>
          </cell>
          <cell r="E3538">
            <v>1</v>
          </cell>
          <cell r="F3538" t="str">
            <v>Wintel Support VW Argentina</v>
          </cell>
        </row>
        <row r="3539">
          <cell r="B3539" t="str">
            <v>192.168.5.87</v>
          </cell>
          <cell r="C3539" t="str">
            <v>So Disk P: Page File</v>
          </cell>
          <cell r="D3539" t="str">
            <v>PH_WINDOWS_PLATINUM_AR</v>
          </cell>
          <cell r="E3539">
            <v>1</v>
          </cell>
          <cell r="F3539" t="str">
            <v>Wintel Support VW Argentina</v>
          </cell>
        </row>
        <row r="3540">
          <cell r="B3540" t="str">
            <v>192.168.5.87</v>
          </cell>
          <cell r="C3540" t="str">
            <v>Ping</v>
          </cell>
          <cell r="D3540" t="str">
            <v>PH_WINDOWS_PLATINUM_AR</v>
          </cell>
          <cell r="E3540">
            <v>1</v>
          </cell>
          <cell r="F3540" t="str">
            <v>Wintel Support VW Argentina</v>
          </cell>
        </row>
        <row r="3541">
          <cell r="B3541" t="str">
            <v>192.168.5.87</v>
          </cell>
          <cell r="C3541" t="str">
            <v>So Print Spooler</v>
          </cell>
          <cell r="D3541" t="str">
            <v>PH_WINDOWS_PLATINUM_AR</v>
          </cell>
          <cell r="E3541">
            <v>1</v>
          </cell>
          <cell r="F3541" t="str">
            <v>Wintel Support VW Argentina</v>
          </cell>
        </row>
        <row r="3542">
          <cell r="B3542" t="str">
            <v>192.168.5.87</v>
          </cell>
          <cell r="C3542" t="str">
            <v>So RAM</v>
          </cell>
          <cell r="D3542" t="str">
            <v>PH_WINDOWS_PLATINUM_AR</v>
          </cell>
          <cell r="E3542">
            <v>1</v>
          </cell>
          <cell r="F3542" t="str">
            <v>Wintel Support VW Argentina</v>
          </cell>
        </row>
        <row r="3543">
          <cell r="B3543" t="str">
            <v>192.168.5.87</v>
          </cell>
          <cell r="C3543" t="str">
            <v>So Uptime</v>
          </cell>
          <cell r="D3543" t="str">
            <v>PH_WINDOWS_BRONZE_AR</v>
          </cell>
          <cell r="E3543">
            <v>2</v>
          </cell>
          <cell r="F3543" t="str">
            <v>Wintel Support VW Argentina</v>
          </cell>
        </row>
        <row r="3544">
          <cell r="B3544" t="str">
            <v>192.168.5.88</v>
          </cell>
          <cell r="C3544" t="str">
            <v>Citrix Desktop Service</v>
          </cell>
          <cell r="D3544" t="str">
            <v>PH_WINDOWS_PLATINUM_AR</v>
          </cell>
          <cell r="E3544">
            <v>3</v>
          </cell>
          <cell r="F3544" t="str">
            <v>Middleware Support VW Argentina</v>
          </cell>
        </row>
        <row r="3545">
          <cell r="B3545" t="str">
            <v>192.168.5.88</v>
          </cell>
          <cell r="C3545" t="str">
            <v>Citrix Group Policy Engine</v>
          </cell>
          <cell r="D3545" t="str">
            <v>PH_WINDOWS_PLATINUM_AR</v>
          </cell>
          <cell r="E3545">
            <v>3</v>
          </cell>
          <cell r="F3545" t="str">
            <v>Middleware Support VW Argentina</v>
          </cell>
        </row>
        <row r="3546">
          <cell r="B3546" t="str">
            <v>192.168.5.88</v>
          </cell>
          <cell r="C3546" t="str">
            <v>Citrix Print Manager Service</v>
          </cell>
          <cell r="D3546" t="str">
            <v>PH_WINDOWS_PLATINUM_AR</v>
          </cell>
          <cell r="E3546">
            <v>3</v>
          </cell>
          <cell r="F3546" t="str">
            <v>Middleware Support VW Argentina</v>
          </cell>
        </row>
        <row r="3547">
          <cell r="B3547" t="str">
            <v>192.168.5.88</v>
          </cell>
          <cell r="C3547" t="str">
            <v>So Antivirus Services</v>
          </cell>
          <cell r="D3547" t="str">
            <v>PH_WINDOWS_PLATINUM_AR</v>
          </cell>
          <cell r="E3547">
            <v>3</v>
          </cell>
          <cell r="F3547" t="str">
            <v>Wintel Support VW Argentina</v>
          </cell>
        </row>
        <row r="3548">
          <cell r="B3548" t="str">
            <v>192.168.5.88</v>
          </cell>
          <cell r="C3548" t="str">
            <v>So CPU</v>
          </cell>
          <cell r="D3548" t="str">
            <v>PH_WINDOWS_PLATINUM_AR</v>
          </cell>
          <cell r="E3548">
            <v>2</v>
          </cell>
          <cell r="F3548" t="str">
            <v>Wintel Support VW Argentina</v>
          </cell>
        </row>
        <row r="3549">
          <cell r="B3549" t="str">
            <v>192.168.5.88</v>
          </cell>
          <cell r="C3549" t="str">
            <v>So Disk C: S.O.</v>
          </cell>
          <cell r="D3549" t="str">
            <v>PH_WINDOWS_PLATINUM_AR</v>
          </cell>
          <cell r="E3549">
            <v>1</v>
          </cell>
          <cell r="F3549" t="str">
            <v>Wintel Support VW Argentina</v>
          </cell>
        </row>
        <row r="3550">
          <cell r="B3550" t="str">
            <v>192.168.5.88</v>
          </cell>
          <cell r="C3550" t="str">
            <v>So Disk D: APP</v>
          </cell>
          <cell r="D3550" t="str">
            <v>PH_WINDOWS_PLATINUM_AR</v>
          </cell>
          <cell r="E3550">
            <v>1</v>
          </cell>
          <cell r="F3550" t="str">
            <v>Wintel Support VW Argentina</v>
          </cell>
        </row>
        <row r="3551">
          <cell r="B3551" t="str">
            <v>192.168.5.88</v>
          </cell>
          <cell r="C3551" t="str">
            <v>So Disk P: Page File</v>
          </cell>
          <cell r="D3551" t="str">
            <v>PH_WINDOWS_PLATINUM_AR</v>
          </cell>
          <cell r="E3551">
            <v>1</v>
          </cell>
          <cell r="F3551" t="str">
            <v>Wintel Support VW Argentina</v>
          </cell>
        </row>
        <row r="3552">
          <cell r="B3552" t="str">
            <v>192.168.5.88</v>
          </cell>
          <cell r="C3552" t="str">
            <v>Ping</v>
          </cell>
          <cell r="D3552" t="str">
            <v>PH_WINDOWS_PLATINUM_AR</v>
          </cell>
          <cell r="E3552">
            <v>1</v>
          </cell>
          <cell r="F3552" t="str">
            <v>Wintel Support VW Argentina</v>
          </cell>
        </row>
        <row r="3553">
          <cell r="B3553" t="str">
            <v>192.168.5.88</v>
          </cell>
          <cell r="C3553" t="str">
            <v>So Print Spooler</v>
          </cell>
          <cell r="D3553" t="str">
            <v>PH_WINDOWS_PLATINUM_AR</v>
          </cell>
          <cell r="E3553">
            <v>1</v>
          </cell>
          <cell r="F3553" t="str">
            <v>Wintel Support VW Argentina</v>
          </cell>
        </row>
        <row r="3554">
          <cell r="B3554" t="str">
            <v>192.168.5.88</v>
          </cell>
          <cell r="C3554" t="str">
            <v>So RAM</v>
          </cell>
          <cell r="D3554" t="str">
            <v>PH_WINDOWS_PLATINUM_AR</v>
          </cell>
          <cell r="E3554">
            <v>1</v>
          </cell>
          <cell r="F3554" t="str">
            <v>Wintel Support VW Argentina</v>
          </cell>
        </row>
        <row r="3555">
          <cell r="B3555" t="str">
            <v>192.168.5.88</v>
          </cell>
          <cell r="C3555" t="str">
            <v>So Uptime</v>
          </cell>
          <cell r="D3555" t="str">
            <v>PH_WINDOWS_BRONZE_AR</v>
          </cell>
          <cell r="E3555">
            <v>2</v>
          </cell>
          <cell r="F3555" t="str">
            <v>Wintel Support VW Argentina</v>
          </cell>
        </row>
        <row r="3556">
          <cell r="B3556" t="str">
            <v>192.168.5.89</v>
          </cell>
          <cell r="C3556" t="str">
            <v>Citrix Desktop Service</v>
          </cell>
          <cell r="D3556" t="str">
            <v>PH_WINDOWS_PLATINUM_AR</v>
          </cell>
          <cell r="E3556">
            <v>3</v>
          </cell>
          <cell r="F3556" t="str">
            <v>Middleware Support VW Argentina</v>
          </cell>
        </row>
        <row r="3557">
          <cell r="B3557" t="str">
            <v>192.168.5.89</v>
          </cell>
          <cell r="C3557" t="str">
            <v>Citrix Group Policy Engine</v>
          </cell>
          <cell r="D3557" t="str">
            <v>PH_WINDOWS_PLATINUM_AR</v>
          </cell>
          <cell r="E3557">
            <v>3</v>
          </cell>
          <cell r="F3557" t="str">
            <v>Middleware Support VW Argentina</v>
          </cell>
        </row>
        <row r="3558">
          <cell r="B3558" t="str">
            <v>192.168.5.89</v>
          </cell>
          <cell r="C3558" t="str">
            <v>Citrix Print Manager Service</v>
          </cell>
          <cell r="D3558" t="str">
            <v>PH_WINDOWS_PLATINUM_AR</v>
          </cell>
          <cell r="E3558">
            <v>3</v>
          </cell>
          <cell r="F3558" t="str">
            <v>Middleware Support VW Argentina</v>
          </cell>
        </row>
        <row r="3559">
          <cell r="B3559" t="str">
            <v>192.168.5.89</v>
          </cell>
          <cell r="C3559" t="str">
            <v>So Antivirus Services</v>
          </cell>
          <cell r="D3559" t="str">
            <v>PH_WINDOWS_PLATINUM_AR</v>
          </cell>
          <cell r="E3559">
            <v>3</v>
          </cell>
          <cell r="F3559" t="str">
            <v>Wintel Support VW Argentina</v>
          </cell>
        </row>
        <row r="3560">
          <cell r="B3560" t="str">
            <v>192.168.5.89</v>
          </cell>
          <cell r="C3560" t="str">
            <v>So CPU</v>
          </cell>
          <cell r="D3560" t="str">
            <v>PH_WINDOWS_PLATINUM_AR</v>
          </cell>
          <cell r="E3560">
            <v>2</v>
          </cell>
          <cell r="F3560" t="str">
            <v>Wintel Support VW Argentina</v>
          </cell>
        </row>
        <row r="3561">
          <cell r="B3561" t="str">
            <v>192.168.5.89</v>
          </cell>
          <cell r="C3561" t="str">
            <v>So Disk C: S.O.</v>
          </cell>
          <cell r="D3561" t="str">
            <v>PH_WINDOWS_PLATINUM_AR</v>
          </cell>
          <cell r="E3561">
            <v>1</v>
          </cell>
          <cell r="F3561" t="str">
            <v>Wintel Support VW Argentina</v>
          </cell>
        </row>
        <row r="3562">
          <cell r="B3562" t="str">
            <v>192.168.5.89</v>
          </cell>
          <cell r="C3562" t="str">
            <v>So Disk D: APP</v>
          </cell>
          <cell r="D3562" t="str">
            <v>PH_WINDOWS_PLATINUM_AR</v>
          </cell>
          <cell r="E3562">
            <v>1</v>
          </cell>
          <cell r="F3562" t="str">
            <v>Wintel Support VW Argentina</v>
          </cell>
        </row>
        <row r="3563">
          <cell r="B3563" t="str">
            <v>192.168.5.89</v>
          </cell>
          <cell r="C3563" t="str">
            <v>Ping</v>
          </cell>
          <cell r="D3563" t="str">
            <v>PH_WINDOWS_PLATINUM_AR</v>
          </cell>
          <cell r="E3563">
            <v>1</v>
          </cell>
          <cell r="F3563" t="str">
            <v>Wintel Support VW Argentina</v>
          </cell>
        </row>
        <row r="3564">
          <cell r="B3564" t="str">
            <v>192.168.5.89</v>
          </cell>
          <cell r="C3564" t="str">
            <v>So Print Spooler</v>
          </cell>
          <cell r="D3564" t="str">
            <v>PH_WINDOWS_PLATINUM_AR</v>
          </cell>
          <cell r="E3564">
            <v>1</v>
          </cell>
          <cell r="F3564" t="str">
            <v>Wintel Support VW Argentina</v>
          </cell>
        </row>
        <row r="3565">
          <cell r="B3565" t="str">
            <v>192.168.5.89</v>
          </cell>
          <cell r="C3565" t="str">
            <v>So RAM</v>
          </cell>
          <cell r="D3565" t="str">
            <v>PH_WINDOWS_PLATINUM_AR</v>
          </cell>
          <cell r="E3565">
            <v>1</v>
          </cell>
          <cell r="F3565" t="str">
            <v>Wintel Support VW Argentina</v>
          </cell>
        </row>
        <row r="3566">
          <cell r="B3566" t="str">
            <v>192.168.5.89</v>
          </cell>
          <cell r="C3566" t="str">
            <v>So Uptime</v>
          </cell>
          <cell r="D3566" t="str">
            <v>PH_WINDOWS_BRONZE_AR</v>
          </cell>
          <cell r="E3566">
            <v>2</v>
          </cell>
          <cell r="F3566" t="str">
            <v>Wintel Support VW Argentina</v>
          </cell>
        </row>
        <row r="3567">
          <cell r="B3567" t="str">
            <v>192.168.5.90</v>
          </cell>
          <cell r="C3567" t="str">
            <v>Citrix Desktop Service</v>
          </cell>
          <cell r="D3567" t="str">
            <v>PH_WINDOWS_PLATINUM_AR</v>
          </cell>
          <cell r="E3567">
            <v>3</v>
          </cell>
          <cell r="F3567" t="str">
            <v>Middleware Support VW Argentina</v>
          </cell>
        </row>
        <row r="3568">
          <cell r="B3568" t="str">
            <v>192.168.5.90</v>
          </cell>
          <cell r="C3568" t="str">
            <v>Citrix Group Policy Engine</v>
          </cell>
          <cell r="D3568" t="str">
            <v>PH_WINDOWS_PLATINUM_AR</v>
          </cell>
          <cell r="E3568">
            <v>3</v>
          </cell>
          <cell r="F3568" t="str">
            <v>Middleware Support VW Argentina</v>
          </cell>
        </row>
        <row r="3569">
          <cell r="B3569" t="str">
            <v>192.168.5.90</v>
          </cell>
          <cell r="C3569" t="str">
            <v>Citrix Print Manager Service</v>
          </cell>
          <cell r="D3569" t="str">
            <v>PH_WINDOWS_PLATINUM_AR</v>
          </cell>
          <cell r="E3569">
            <v>3</v>
          </cell>
          <cell r="F3569" t="str">
            <v>Middleware Support VW Argentina</v>
          </cell>
        </row>
        <row r="3570">
          <cell r="B3570" t="str">
            <v>192.168.5.90</v>
          </cell>
          <cell r="C3570" t="str">
            <v>So Antivirus Services</v>
          </cell>
          <cell r="D3570" t="str">
            <v>PH_WINDOWS_PLATINUM_AR</v>
          </cell>
          <cell r="E3570">
            <v>3</v>
          </cell>
          <cell r="F3570" t="str">
            <v>Wintel Support VW Argentina</v>
          </cell>
        </row>
        <row r="3571">
          <cell r="B3571" t="str">
            <v>192.168.5.90</v>
          </cell>
          <cell r="C3571" t="str">
            <v>So CPU</v>
          </cell>
          <cell r="D3571" t="str">
            <v>PH_WINDOWS_PLATINUM_AR</v>
          </cell>
          <cell r="E3571">
            <v>1</v>
          </cell>
          <cell r="F3571" t="str">
            <v>Wintel Support VW Argentina</v>
          </cell>
        </row>
        <row r="3572">
          <cell r="B3572" t="str">
            <v>192.168.5.90</v>
          </cell>
          <cell r="C3572" t="str">
            <v>So Disk C: S.O.</v>
          </cell>
          <cell r="D3572" t="str">
            <v>PH_WINDOWS_PLATINUM_AR</v>
          </cell>
          <cell r="E3572">
            <v>1</v>
          </cell>
          <cell r="F3572" t="str">
            <v>Wintel Support VW Argentina</v>
          </cell>
        </row>
        <row r="3573">
          <cell r="B3573" t="str">
            <v>192.168.5.90</v>
          </cell>
          <cell r="C3573" t="str">
            <v>So Disk D: APP</v>
          </cell>
          <cell r="D3573" t="str">
            <v>PH_WINDOWS_PLATINUM_AR</v>
          </cell>
          <cell r="E3573">
            <v>1</v>
          </cell>
          <cell r="F3573" t="str">
            <v>Wintel Support VW Argentina</v>
          </cell>
        </row>
        <row r="3574">
          <cell r="B3574" t="str">
            <v>192.168.5.90</v>
          </cell>
          <cell r="C3574" t="str">
            <v>So Disk P: Page File</v>
          </cell>
          <cell r="D3574" t="str">
            <v>PH_WINDOWS_PLATINUM_AR</v>
          </cell>
          <cell r="E3574">
            <v>1</v>
          </cell>
          <cell r="F3574" t="str">
            <v>Wintel Support VW Argentina</v>
          </cell>
        </row>
        <row r="3575">
          <cell r="B3575" t="str">
            <v>192.168.5.90</v>
          </cell>
          <cell r="C3575" t="str">
            <v>Ping</v>
          </cell>
          <cell r="D3575" t="str">
            <v>PH_WINDOWS_PLATINUM_AR</v>
          </cell>
          <cell r="E3575">
            <v>1</v>
          </cell>
          <cell r="F3575" t="str">
            <v>Wintel Support VW Argentina</v>
          </cell>
        </row>
        <row r="3576">
          <cell r="B3576" t="str">
            <v>192.168.5.90</v>
          </cell>
          <cell r="C3576" t="str">
            <v>So Print Spooler</v>
          </cell>
          <cell r="D3576" t="str">
            <v>PH_WINDOWS_PLATINUM_AR</v>
          </cell>
          <cell r="E3576">
            <v>1</v>
          </cell>
          <cell r="F3576" t="str">
            <v>Wintel Support VW Argentina</v>
          </cell>
        </row>
        <row r="3577">
          <cell r="B3577" t="str">
            <v>192.168.5.90</v>
          </cell>
          <cell r="C3577" t="str">
            <v>So RAM</v>
          </cell>
          <cell r="D3577" t="str">
            <v>PH_WINDOWS_PLATINUM_AR</v>
          </cell>
          <cell r="E3577">
            <v>1</v>
          </cell>
          <cell r="F3577" t="str">
            <v>Wintel Support VW Argentina</v>
          </cell>
        </row>
        <row r="3578">
          <cell r="B3578" t="str">
            <v>192.168.5.90</v>
          </cell>
          <cell r="C3578" t="str">
            <v>So Uptime</v>
          </cell>
          <cell r="D3578" t="str">
            <v>PH_WINDOWS_BRONZE_AR</v>
          </cell>
          <cell r="E3578">
            <v>2</v>
          </cell>
          <cell r="F3578" t="str">
            <v>Wintel Support VW Argentina</v>
          </cell>
        </row>
        <row r="3579">
          <cell r="B3579" t="str">
            <v>192.168.5.91</v>
          </cell>
          <cell r="C3579" t="str">
            <v>Citrix Desktop Service</v>
          </cell>
          <cell r="D3579" t="str">
            <v>PH_WINDOWS_PLATINUM_AR</v>
          </cell>
          <cell r="E3579">
            <v>3</v>
          </cell>
          <cell r="F3579" t="str">
            <v>Middleware Support VW Argentina</v>
          </cell>
        </row>
        <row r="3580">
          <cell r="B3580" t="str">
            <v>192.168.5.91</v>
          </cell>
          <cell r="C3580" t="str">
            <v>Citrix Group Policy Engine</v>
          </cell>
          <cell r="D3580" t="str">
            <v>PH_WINDOWS_PLATINUM_AR</v>
          </cell>
          <cell r="E3580">
            <v>3</v>
          </cell>
          <cell r="F3580" t="str">
            <v>Middleware Support VW Argentina</v>
          </cell>
        </row>
        <row r="3581">
          <cell r="B3581" t="str">
            <v>192.168.5.91</v>
          </cell>
          <cell r="C3581" t="str">
            <v>Citrix Print Manager Service</v>
          </cell>
          <cell r="D3581" t="str">
            <v>PH_WINDOWS_PLATINUM_AR</v>
          </cell>
          <cell r="E3581">
            <v>3</v>
          </cell>
          <cell r="F3581" t="str">
            <v>Middleware Support VW Argentina</v>
          </cell>
        </row>
        <row r="3582">
          <cell r="B3582" t="str">
            <v>192.168.5.91</v>
          </cell>
          <cell r="C3582" t="str">
            <v>So Antivirus Services</v>
          </cell>
          <cell r="D3582" t="str">
            <v>PH_WINDOWS_PLATINUM_AR</v>
          </cell>
          <cell r="E3582">
            <v>3</v>
          </cell>
          <cell r="F3582" t="str">
            <v>Wintel Support VW Argentina</v>
          </cell>
        </row>
        <row r="3583">
          <cell r="B3583" t="str">
            <v>192.168.5.91</v>
          </cell>
          <cell r="C3583" t="str">
            <v>So CPU</v>
          </cell>
          <cell r="D3583" t="str">
            <v>PH_WINDOWS_PLATINUM_AR</v>
          </cell>
          <cell r="E3583">
            <v>1</v>
          </cell>
          <cell r="F3583" t="str">
            <v>Wintel Support VW Argentina</v>
          </cell>
        </row>
        <row r="3584">
          <cell r="B3584" t="str">
            <v>192.168.5.91</v>
          </cell>
          <cell r="C3584" t="str">
            <v>So Disk C: S.O.</v>
          </cell>
          <cell r="D3584" t="str">
            <v>PH_WINDOWS_PLATINUM_AR</v>
          </cell>
          <cell r="E3584">
            <v>1</v>
          </cell>
          <cell r="F3584" t="str">
            <v>Wintel Support VW Argentina</v>
          </cell>
        </row>
        <row r="3585">
          <cell r="B3585" t="str">
            <v>192.168.5.91</v>
          </cell>
          <cell r="C3585" t="str">
            <v>So Disk D: APP</v>
          </cell>
          <cell r="D3585" t="str">
            <v>PH_WINDOWS_PLATINUM_AR</v>
          </cell>
          <cell r="E3585">
            <v>1</v>
          </cell>
          <cell r="F3585" t="str">
            <v>Wintel Support VW Argentina</v>
          </cell>
        </row>
        <row r="3586">
          <cell r="B3586" t="str">
            <v>192.168.5.91</v>
          </cell>
          <cell r="C3586" t="str">
            <v>So Disk P: Page File</v>
          </cell>
          <cell r="D3586" t="str">
            <v>PH_WINDOWS_PLATINUM_AR</v>
          </cell>
          <cell r="E3586">
            <v>1</v>
          </cell>
          <cell r="F3586" t="str">
            <v>Wintel Support VW Argentina</v>
          </cell>
        </row>
        <row r="3587">
          <cell r="B3587" t="str">
            <v>192.168.5.91</v>
          </cell>
          <cell r="C3587" t="str">
            <v>Ping</v>
          </cell>
          <cell r="D3587" t="str">
            <v>PH_WINDOWS_PLATINUM_AR</v>
          </cell>
          <cell r="E3587">
            <v>1</v>
          </cell>
          <cell r="F3587" t="str">
            <v>Wintel Support VW Argentina</v>
          </cell>
        </row>
        <row r="3588">
          <cell r="B3588" t="str">
            <v>192.168.5.91</v>
          </cell>
          <cell r="C3588" t="str">
            <v>So Print Spooler</v>
          </cell>
          <cell r="D3588" t="str">
            <v>PH_WINDOWS_PLATINUM_AR</v>
          </cell>
          <cell r="E3588">
            <v>1</v>
          </cell>
          <cell r="F3588" t="str">
            <v>Wintel Support VW Argentina</v>
          </cell>
        </row>
        <row r="3589">
          <cell r="B3589" t="str">
            <v>192.168.5.91</v>
          </cell>
          <cell r="C3589" t="str">
            <v>So RAM</v>
          </cell>
          <cell r="D3589" t="str">
            <v>PH_WINDOWS_PLATINUM_AR</v>
          </cell>
          <cell r="E3589">
            <v>1</v>
          </cell>
          <cell r="F3589" t="str">
            <v>Wintel Support VW Argentina</v>
          </cell>
        </row>
        <row r="3590">
          <cell r="B3590" t="str">
            <v>192.168.5.91</v>
          </cell>
          <cell r="C3590" t="str">
            <v>So Uptime</v>
          </cell>
          <cell r="D3590" t="str">
            <v>PH_WINDOWS_BRONZE_AR</v>
          </cell>
          <cell r="E3590">
            <v>2</v>
          </cell>
          <cell r="F3590" t="str">
            <v>Wintel Support VW Argentina</v>
          </cell>
        </row>
        <row r="3591">
          <cell r="B3591" t="str">
            <v>192.168.5.92</v>
          </cell>
          <cell r="C3591" t="str">
            <v>Citrix Print Manager Service</v>
          </cell>
          <cell r="D3591" t="str">
            <v>PH_WINDOWS_PLATINUM_AR</v>
          </cell>
          <cell r="E3591">
            <v>1</v>
          </cell>
          <cell r="F3591" t="str">
            <v>Wintel Support VW Argentina</v>
          </cell>
        </row>
        <row r="3592">
          <cell r="B3592" t="str">
            <v>192.168.5.92</v>
          </cell>
          <cell r="C3592" t="str">
            <v>So Antivirus Services</v>
          </cell>
          <cell r="D3592" t="str">
            <v>PH_WINDOWS_PLATINUM_AR</v>
          </cell>
          <cell r="E3592">
            <v>3</v>
          </cell>
          <cell r="F3592" t="str">
            <v>Wintel Support VW Argentina</v>
          </cell>
        </row>
        <row r="3593">
          <cell r="B3593" t="str">
            <v>192.168.5.92</v>
          </cell>
          <cell r="C3593" t="str">
            <v>So CPU</v>
          </cell>
          <cell r="D3593" t="str">
            <v>PH_WINDOWS_PLATINUM_AR</v>
          </cell>
          <cell r="E3593">
            <v>1</v>
          </cell>
          <cell r="F3593" t="str">
            <v>Wintel Support VW Argentina</v>
          </cell>
        </row>
        <row r="3594">
          <cell r="B3594" t="str">
            <v>192.168.5.92</v>
          </cell>
          <cell r="C3594" t="str">
            <v>So Disk C: S.O.</v>
          </cell>
          <cell r="D3594" t="str">
            <v>PH_WINDOWS_PLATINUM_AR</v>
          </cell>
          <cell r="E3594">
            <v>1</v>
          </cell>
          <cell r="F3594" t="str">
            <v>Wintel Support VW Argentina</v>
          </cell>
        </row>
        <row r="3595">
          <cell r="B3595" t="str">
            <v>192.168.5.92</v>
          </cell>
          <cell r="C3595" t="str">
            <v>So Disk D: APP</v>
          </cell>
          <cell r="D3595" t="str">
            <v>PH_WINDOWS_PLATINUM_AR</v>
          </cell>
          <cell r="E3595">
            <v>1</v>
          </cell>
          <cell r="F3595" t="str">
            <v>Wintel Support VW Argentina</v>
          </cell>
        </row>
        <row r="3596">
          <cell r="B3596" t="str">
            <v>192.168.5.92</v>
          </cell>
          <cell r="C3596" t="str">
            <v>So Disk P: Page File</v>
          </cell>
          <cell r="D3596" t="str">
            <v>PH_WINDOWS_PLATINUM_AR</v>
          </cell>
          <cell r="E3596">
            <v>1</v>
          </cell>
          <cell r="F3596" t="str">
            <v>Wintel Support VW Argentina</v>
          </cell>
        </row>
        <row r="3597">
          <cell r="B3597" t="str">
            <v>192.168.5.92</v>
          </cell>
          <cell r="C3597" t="str">
            <v>Ping</v>
          </cell>
          <cell r="D3597" t="str">
            <v>PH_WINDOWS_PLATINUM_AR</v>
          </cell>
          <cell r="E3597">
            <v>1</v>
          </cell>
          <cell r="F3597" t="str">
            <v>Wintel Support VW Argentina</v>
          </cell>
        </row>
        <row r="3598">
          <cell r="B3598" t="str">
            <v>192.168.5.92</v>
          </cell>
          <cell r="C3598" t="str">
            <v>So Print Spooler</v>
          </cell>
          <cell r="D3598" t="str">
            <v>PH_WINDOWS_PLATINUM_AR</v>
          </cell>
          <cell r="E3598">
            <v>1</v>
          </cell>
          <cell r="F3598" t="str">
            <v>Wintel Support VW Argentina</v>
          </cell>
        </row>
        <row r="3599">
          <cell r="B3599" t="str">
            <v>192.168.5.92</v>
          </cell>
          <cell r="C3599" t="str">
            <v>So RAM</v>
          </cell>
          <cell r="D3599" t="str">
            <v>PH_WINDOWS_PLATINUM_AR</v>
          </cell>
          <cell r="E3599">
            <v>1</v>
          </cell>
          <cell r="F3599" t="str">
            <v>Wintel Support VW Argentina</v>
          </cell>
        </row>
        <row r="3600">
          <cell r="B3600" t="str">
            <v>192.168.5.92</v>
          </cell>
          <cell r="C3600" t="str">
            <v>So Uptime</v>
          </cell>
          <cell r="D3600" t="str">
            <v>PH_WINDOWS_BRONZE_AR</v>
          </cell>
          <cell r="E3600">
            <v>2</v>
          </cell>
          <cell r="F3600" t="str">
            <v>Wintel Support VW Argentina</v>
          </cell>
        </row>
        <row r="3601">
          <cell r="B3601" t="str">
            <v>192.168.5.92</v>
          </cell>
          <cell r="C3601" t="str">
            <v>Citrix Desktop Service</v>
          </cell>
          <cell r="D3601" t="str">
            <v>PH_WINDOWS_PLATINUM_AR</v>
          </cell>
          <cell r="E3601">
            <v>3</v>
          </cell>
          <cell r="F3601" t="str">
            <v>Wintel Support VW Argentina</v>
          </cell>
        </row>
        <row r="3602">
          <cell r="B3602" t="str">
            <v>192.168.5.92</v>
          </cell>
          <cell r="C3602" t="str">
            <v>Citrix Group Policy Engine</v>
          </cell>
          <cell r="D3602" t="str">
            <v>PH_WINDOWS_PLATINUM_AR</v>
          </cell>
          <cell r="E3602">
            <v>3</v>
          </cell>
          <cell r="F3602" t="str">
            <v>Wintel Support VW Argentina</v>
          </cell>
        </row>
        <row r="3603">
          <cell r="B3603" t="str">
            <v>192.168.5.105</v>
          </cell>
          <cell r="C3603" t="str">
            <v>So Antivirus Services</v>
          </cell>
          <cell r="D3603" t="str">
            <v>PH_WINDOWS_PLATINUM_AR</v>
          </cell>
          <cell r="E3603">
            <v>3</v>
          </cell>
          <cell r="F3603" t="str">
            <v>Wintel Support VW Argentina</v>
          </cell>
        </row>
        <row r="3604">
          <cell r="B3604" t="str">
            <v>192.168.5.105</v>
          </cell>
          <cell r="C3604" t="str">
            <v>So CPU</v>
          </cell>
          <cell r="D3604" t="str">
            <v>PH_WINDOWS_PLATINUM_AR</v>
          </cell>
          <cell r="E3604">
            <v>4</v>
          </cell>
          <cell r="F3604" t="str">
            <v>Wintel Support VW Argentina</v>
          </cell>
        </row>
        <row r="3605">
          <cell r="B3605" t="str">
            <v>192.168.5.105</v>
          </cell>
          <cell r="C3605" t="str">
            <v>So Disk C: S.O.</v>
          </cell>
          <cell r="D3605" t="str">
            <v>PH_WINDOWS_PLATINUM_AR</v>
          </cell>
          <cell r="E3605">
            <v>4</v>
          </cell>
          <cell r="F3605" t="str">
            <v>Wintel Support VW Argentina</v>
          </cell>
        </row>
        <row r="3606">
          <cell r="B3606" t="str">
            <v>192.168.5.105</v>
          </cell>
          <cell r="C3606" t="str">
            <v>So Disk D: APP</v>
          </cell>
          <cell r="D3606" t="str">
            <v>PH_WINDOWS_PLATINUM_AR</v>
          </cell>
          <cell r="E3606">
            <v>4</v>
          </cell>
          <cell r="F3606" t="str">
            <v>Wintel Support VW Argentina</v>
          </cell>
        </row>
        <row r="3607">
          <cell r="B3607" t="str">
            <v>192.168.5.105</v>
          </cell>
          <cell r="C3607" t="str">
            <v>Ping</v>
          </cell>
          <cell r="D3607" t="str">
            <v>PH_WINDOWS_PLATINUM_AR</v>
          </cell>
          <cell r="E3607">
            <v>4</v>
          </cell>
          <cell r="F3607" t="str">
            <v>Wintel Support VW Argentina</v>
          </cell>
        </row>
        <row r="3608">
          <cell r="B3608" t="str">
            <v>192.168.5.105</v>
          </cell>
          <cell r="C3608" t="str">
            <v>So RAM</v>
          </cell>
          <cell r="D3608" t="str">
            <v>PH_WINDOWS_PLATINUM_AR</v>
          </cell>
          <cell r="E3608">
            <v>4</v>
          </cell>
          <cell r="F3608" t="str">
            <v>Wintel Support VW Argentina</v>
          </cell>
        </row>
        <row r="3609">
          <cell r="B3609" t="str">
            <v>192.168.5.105</v>
          </cell>
          <cell r="C3609" t="str">
            <v>So Uptime</v>
          </cell>
          <cell r="D3609" t="str">
            <v>PH_WINDOWS_BRONZE_AR</v>
          </cell>
          <cell r="E3609">
            <v>2</v>
          </cell>
          <cell r="F3609" t="str">
            <v>Wintel Support VW Argentina</v>
          </cell>
        </row>
        <row r="3610">
          <cell r="B3610" t="str">
            <v>192.168.5.106</v>
          </cell>
          <cell r="C3610" t="str">
            <v>So Antivirus Services</v>
          </cell>
          <cell r="D3610" t="str">
            <v>PH_WINDOWS_PLATINUM_AR</v>
          </cell>
          <cell r="E3610">
            <v>3</v>
          </cell>
          <cell r="F3610" t="str">
            <v>Wintel Support VW Argentina</v>
          </cell>
        </row>
        <row r="3611">
          <cell r="B3611" t="str">
            <v>192.168.5.106</v>
          </cell>
          <cell r="C3611" t="str">
            <v>So CPU</v>
          </cell>
          <cell r="D3611" t="str">
            <v>PH_WINDOWS_PLATINUM_AR</v>
          </cell>
          <cell r="E3611">
            <v>4</v>
          </cell>
          <cell r="F3611" t="str">
            <v>Wintel Support VW Argentina</v>
          </cell>
        </row>
        <row r="3612">
          <cell r="B3612" t="str">
            <v>192.168.5.106</v>
          </cell>
          <cell r="C3612" t="str">
            <v>So Disk C: S.O.</v>
          </cell>
          <cell r="D3612" t="str">
            <v>PH_WINDOWS_PLATINUM_AR</v>
          </cell>
          <cell r="E3612">
            <v>4</v>
          </cell>
          <cell r="F3612" t="str">
            <v>Wintel Support VW Argentina</v>
          </cell>
        </row>
        <row r="3613">
          <cell r="B3613" t="str">
            <v>192.168.5.106</v>
          </cell>
          <cell r="C3613" t="str">
            <v>So Disk D: APP</v>
          </cell>
          <cell r="D3613" t="str">
            <v>PH_WINDOWS_PLATINUM_AR</v>
          </cell>
          <cell r="E3613">
            <v>4</v>
          </cell>
          <cell r="F3613" t="str">
            <v>Wintel Support VW Argentina</v>
          </cell>
        </row>
        <row r="3614">
          <cell r="B3614" t="str">
            <v>192.168.5.106</v>
          </cell>
          <cell r="C3614" t="str">
            <v>Ping</v>
          </cell>
          <cell r="D3614" t="str">
            <v>PH_WINDOWS_PLATINUM_AR</v>
          </cell>
          <cell r="E3614">
            <v>4</v>
          </cell>
          <cell r="F3614" t="str">
            <v>Wintel Support VW Argentina</v>
          </cell>
        </row>
        <row r="3615">
          <cell r="B3615" t="str">
            <v>192.168.5.106</v>
          </cell>
          <cell r="C3615" t="str">
            <v>So RAM</v>
          </cell>
          <cell r="D3615" t="str">
            <v>PH_WINDOWS_PLATINUM_AR</v>
          </cell>
          <cell r="E3615">
            <v>4</v>
          </cell>
          <cell r="F3615" t="str">
            <v>Wintel Support VW Argentina</v>
          </cell>
        </row>
        <row r="3616">
          <cell r="B3616" t="str">
            <v>192.168.5.106</v>
          </cell>
          <cell r="C3616" t="str">
            <v>So Uptime</v>
          </cell>
          <cell r="D3616" t="str">
            <v>PH_WINDOWS_BRONZE_AR</v>
          </cell>
          <cell r="E3616">
            <v>2</v>
          </cell>
          <cell r="F3616" t="str">
            <v>Wintel Support VW Argentina</v>
          </cell>
        </row>
        <row r="3617">
          <cell r="B3617" t="str">
            <v>192.168.5.107</v>
          </cell>
          <cell r="C3617" t="str">
            <v>So Antivirus Services</v>
          </cell>
          <cell r="D3617" t="str">
            <v>PH_WINDOWS_PLATINUM_AR</v>
          </cell>
          <cell r="E3617">
            <v>3</v>
          </cell>
          <cell r="F3617" t="str">
            <v>Wintel Support VW Argentina</v>
          </cell>
        </row>
        <row r="3618">
          <cell r="B3618" t="str">
            <v>192.168.5.107</v>
          </cell>
          <cell r="C3618" t="str">
            <v>So CPU</v>
          </cell>
          <cell r="D3618" t="str">
            <v>PH_WINDOWS_PLATINUM_AR</v>
          </cell>
          <cell r="E3618">
            <v>4</v>
          </cell>
          <cell r="F3618" t="str">
            <v>Wintel Support VW Argentina</v>
          </cell>
        </row>
        <row r="3619">
          <cell r="B3619" t="str">
            <v>192.168.5.107</v>
          </cell>
          <cell r="C3619" t="str">
            <v>So Disk C: S.O.</v>
          </cell>
          <cell r="D3619" t="str">
            <v>PH_WINDOWS_PLATINUM_AR</v>
          </cell>
          <cell r="E3619">
            <v>4</v>
          </cell>
          <cell r="F3619" t="str">
            <v>Wintel Support VW Argentina</v>
          </cell>
        </row>
        <row r="3620">
          <cell r="B3620" t="str">
            <v>192.168.5.107</v>
          </cell>
          <cell r="C3620" t="str">
            <v>So Disk D: APP</v>
          </cell>
          <cell r="D3620" t="str">
            <v>PH_WINDOWS_PLATINUM_AR</v>
          </cell>
          <cell r="E3620">
            <v>4</v>
          </cell>
          <cell r="F3620" t="str">
            <v>Wintel Support VW Argentina</v>
          </cell>
        </row>
        <row r="3621">
          <cell r="B3621" t="str">
            <v>192.168.5.107</v>
          </cell>
          <cell r="C3621" t="str">
            <v>Ping</v>
          </cell>
          <cell r="D3621" t="str">
            <v>PH_WINDOWS_PLATINUM_AR</v>
          </cell>
          <cell r="E3621">
            <v>4</v>
          </cell>
          <cell r="F3621" t="str">
            <v>Wintel Support VW Argentina</v>
          </cell>
        </row>
        <row r="3622">
          <cell r="B3622" t="str">
            <v>192.168.5.107</v>
          </cell>
          <cell r="C3622" t="str">
            <v>So RAM</v>
          </cell>
          <cell r="D3622" t="str">
            <v>PH_WINDOWS_PLATINUM_AR</v>
          </cell>
          <cell r="E3622">
            <v>4</v>
          </cell>
          <cell r="F3622" t="str">
            <v>Wintel Support VW Argentina</v>
          </cell>
        </row>
        <row r="3623">
          <cell r="B3623" t="str">
            <v>192.168.5.107</v>
          </cell>
          <cell r="C3623" t="str">
            <v>So Uptime</v>
          </cell>
          <cell r="D3623" t="str">
            <v>PH_WINDOWS_BRONZE_AR</v>
          </cell>
          <cell r="E3623">
            <v>2</v>
          </cell>
          <cell r="F3623" t="str">
            <v>Wintel Support VW Argentina</v>
          </cell>
        </row>
        <row r="3624">
          <cell r="B3624" t="str">
            <v>192.168.5.94</v>
          </cell>
          <cell r="C3624" t="str">
            <v>MSSQLSERVER</v>
          </cell>
          <cell r="D3624" t="str">
            <v>PH_WINDOWS_PLATINUM_AR</v>
          </cell>
          <cell r="E3624">
            <v>1</v>
          </cell>
          <cell r="F3624" t="str">
            <v>Data Base Administration Support VW Argentina</v>
          </cell>
        </row>
        <row r="3625">
          <cell r="B3625" t="str">
            <v>192.168.5.94</v>
          </cell>
          <cell r="C3625" t="str">
            <v>SQLSERVERAGENT</v>
          </cell>
          <cell r="D3625" t="str">
            <v>PH_WINDOWS_PLATINUM_AR</v>
          </cell>
          <cell r="E3625">
            <v>1</v>
          </cell>
          <cell r="F3625" t="str">
            <v>Data Base Administration Support VW Argentina</v>
          </cell>
        </row>
        <row r="3626">
          <cell r="B3626" t="str">
            <v>192.168.5.94</v>
          </cell>
          <cell r="C3626" t="str">
            <v>DBA SQL Server (MSSQLSERVER)</v>
          </cell>
          <cell r="D3626" t="str">
            <v>PH_WINDOWS_PLATINUM_AR</v>
          </cell>
          <cell r="E3626">
            <v>2</v>
          </cell>
          <cell r="F3626" t="str">
            <v>Data Base Administration Support VW Argentina</v>
          </cell>
        </row>
        <row r="3627">
          <cell r="B3627" t="str">
            <v>192.168.5.94</v>
          </cell>
          <cell r="C3627" t="str">
            <v>DBA SQL Server Agent (MSSQLSERVER)</v>
          </cell>
          <cell r="D3627" t="str">
            <v>PH_WINDOWS_PLATINUM_AR</v>
          </cell>
          <cell r="E3627">
            <v>2</v>
          </cell>
          <cell r="F3627" t="str">
            <v>Data Base Administration Support VW Argentina</v>
          </cell>
        </row>
        <row r="3628">
          <cell r="B3628" t="str">
            <v>192.168.5.94</v>
          </cell>
          <cell r="C3628" t="str">
            <v>So Disk D: DB</v>
          </cell>
          <cell r="D3628" t="str">
            <v>PH_WINDOWS_PLATINUM_AR</v>
          </cell>
          <cell r="E3628">
            <v>1</v>
          </cell>
          <cell r="F3628" t="str">
            <v>Data Base Administration Support VW Argentina</v>
          </cell>
        </row>
        <row r="3629">
          <cell r="B3629" t="str">
            <v>192.168.5.94</v>
          </cell>
          <cell r="C3629" t="str">
            <v>Ping</v>
          </cell>
          <cell r="D3629" t="str">
            <v>PH_WINDOWS_PLATINUM_AR</v>
          </cell>
          <cell r="E3629">
            <v>1</v>
          </cell>
          <cell r="F3629" t="str">
            <v>Wintel Support VW Argentina</v>
          </cell>
        </row>
        <row r="3630">
          <cell r="B3630" t="str">
            <v>172.16.12.54</v>
          </cell>
          <cell r="C3630" t="str">
            <v>IOManager</v>
          </cell>
          <cell r="D3630" t="str">
            <v>N/A</v>
          </cell>
          <cell r="E3630">
            <v>2</v>
          </cell>
          <cell r="F3630" t="str">
            <v>FIS Service Desk VW Argentina</v>
          </cell>
        </row>
        <row r="3631">
          <cell r="B3631" t="str">
            <v>172.16.12.54</v>
          </cell>
          <cell r="C3631" t="str">
            <v>AlarmServer</v>
          </cell>
          <cell r="D3631" t="str">
            <v>N/A</v>
          </cell>
          <cell r="E3631">
            <v>2</v>
          </cell>
          <cell r="F3631" t="str">
            <v>FIS Service Desk VW Argentina</v>
          </cell>
        </row>
        <row r="3632">
          <cell r="B3632" t="str">
            <v>172.16.12.54</v>
          </cell>
          <cell r="C3632" t="str">
            <v>TrendServer</v>
          </cell>
          <cell r="D3632" t="str">
            <v>N/A</v>
          </cell>
          <cell r="E3632">
            <v>2</v>
          </cell>
          <cell r="F3632" t="str">
            <v>FIS Service Desk VW Argentina</v>
          </cell>
        </row>
        <row r="3633">
          <cell r="B3633" t="str">
            <v>172.16.12.54</v>
          </cell>
          <cell r="C3633" t="str">
            <v>Apache HTTP Server</v>
          </cell>
          <cell r="D3633" t="str">
            <v>N/A</v>
          </cell>
          <cell r="E3633">
            <v>2</v>
          </cell>
          <cell r="F3633" t="str">
            <v>FIS Service Desk VW Argentina</v>
          </cell>
        </row>
        <row r="3634">
          <cell r="B3634" t="str">
            <v>172.16.12.54</v>
          </cell>
          <cell r="C3634" t="str">
            <v>CommlibScriptHost</v>
          </cell>
          <cell r="D3634" t="str">
            <v>N/A</v>
          </cell>
          <cell r="E3634">
            <v>2</v>
          </cell>
          <cell r="F3634" t="str">
            <v>FIS Service Desk VW Argentina</v>
          </cell>
        </row>
        <row r="3635">
          <cell r="B3635" t="str">
            <v>172.16.12.54</v>
          </cell>
          <cell r="C3635" t="str">
            <v>Emos.Web System</v>
          </cell>
          <cell r="D3635" t="str">
            <v>N/A</v>
          </cell>
          <cell r="E3635">
            <v>2</v>
          </cell>
          <cell r="F3635" t="str">
            <v>FIS Service Desk VW Argentina</v>
          </cell>
        </row>
        <row r="3636">
          <cell r="B3636" t="str">
            <v>172.16.12.54</v>
          </cell>
          <cell r="C3636" t="str">
            <v>OPCValuePoke</v>
          </cell>
          <cell r="D3636" t="str">
            <v>N/A</v>
          </cell>
          <cell r="E3636">
            <v>2</v>
          </cell>
          <cell r="F3636" t="str">
            <v>FIS Service Desk VW Argentina</v>
          </cell>
        </row>
        <row r="3637">
          <cell r="B3637" t="str">
            <v>172.16.12.54</v>
          </cell>
          <cell r="C3637" t="str">
            <v>WildFly Application Server</v>
          </cell>
          <cell r="D3637" t="str">
            <v>N/A</v>
          </cell>
          <cell r="E3637">
            <v>2</v>
          </cell>
          <cell r="F3637" t="str">
            <v>FIS Service Desk VW Argentina</v>
          </cell>
        </row>
        <row r="3638">
          <cell r="B3638" t="str">
            <v>172.16.12.54</v>
          </cell>
          <cell r="C3638" t="str">
            <v>SO AV</v>
          </cell>
          <cell r="D3638" t="str">
            <v>PH_WINDOWS_PLATINUM_AR</v>
          </cell>
          <cell r="E3638">
            <v>1</v>
          </cell>
          <cell r="F3638" t="str">
            <v>Wintel Support VW Argentina</v>
          </cell>
        </row>
        <row r="3639">
          <cell r="B3639" t="str">
            <v>172.16.12.54</v>
          </cell>
          <cell r="C3639" t="str">
            <v>SO CPU</v>
          </cell>
          <cell r="D3639" t="str">
            <v>PH_WINDOWS_PLATINUM_AR</v>
          </cell>
          <cell r="E3639">
            <v>1</v>
          </cell>
          <cell r="F3639" t="str">
            <v>Wintel Support VW Argentina</v>
          </cell>
        </row>
        <row r="3640">
          <cell r="B3640" t="str">
            <v>172.16.12.54</v>
          </cell>
          <cell r="C3640" t="str">
            <v>SO Disk C</v>
          </cell>
          <cell r="D3640" t="str">
            <v>PH_WINDOWS_PLATINUM_AR</v>
          </cell>
          <cell r="E3640">
            <v>1</v>
          </cell>
          <cell r="F3640" t="str">
            <v>Wintel Support VW Argentina</v>
          </cell>
        </row>
        <row r="3641">
          <cell r="B3641" t="str">
            <v>172.16.12.54</v>
          </cell>
          <cell r="C3641" t="str">
            <v>SO Disk D DXQControl</v>
          </cell>
          <cell r="D3641" t="str">
            <v>PH_WINDOWS_PLATINUM_AR</v>
          </cell>
          <cell r="E3641">
            <v>1</v>
          </cell>
          <cell r="F3641" t="str">
            <v>Wintel Support VW Argentina</v>
          </cell>
        </row>
        <row r="3642">
          <cell r="B3642" t="str">
            <v>172.16.12.54</v>
          </cell>
          <cell r="C3642" t="str">
            <v>SO Ping</v>
          </cell>
          <cell r="D3642" t="str">
            <v>PH_WINDOWS_PLATINUM_AR</v>
          </cell>
          <cell r="E3642">
            <v>1</v>
          </cell>
          <cell r="F3642" t="str">
            <v>Wintel Support VW Argentina</v>
          </cell>
        </row>
        <row r="3643">
          <cell r="B3643" t="str">
            <v>172.16.12.54</v>
          </cell>
          <cell r="C3643" t="str">
            <v>SO Ram</v>
          </cell>
          <cell r="D3643" t="str">
            <v>PH_WINDOWS_PLATINUM_AR</v>
          </cell>
          <cell r="E3643">
            <v>1</v>
          </cell>
          <cell r="F3643" t="str">
            <v>Wintel Support VW Argentina</v>
          </cell>
        </row>
        <row r="3644">
          <cell r="B3644" t="str">
            <v>172.16.12.54</v>
          </cell>
          <cell r="C3644" t="str">
            <v>SO Uptime</v>
          </cell>
          <cell r="D3644" t="str">
            <v>PH_WINDOWS_PLATINUM_AR</v>
          </cell>
          <cell r="E3644">
            <v>1</v>
          </cell>
          <cell r="F3644" t="str">
            <v>Wintel Support VW Argentina</v>
          </cell>
        </row>
        <row r="3645">
          <cell r="B3645" t="str">
            <v>172.16.12.55</v>
          </cell>
          <cell r="C3645" t="str">
            <v>SO AV</v>
          </cell>
          <cell r="D3645" t="str">
            <v>PH_WINDOWS_PLATINUM_AR</v>
          </cell>
          <cell r="E3645">
            <v>1</v>
          </cell>
          <cell r="F3645" t="str">
            <v>Wintel Support VW Argentina</v>
          </cell>
        </row>
        <row r="3646">
          <cell r="B3646" t="str">
            <v>172.16.12.55</v>
          </cell>
          <cell r="C3646" t="str">
            <v>SO CPU</v>
          </cell>
          <cell r="D3646" t="str">
            <v>PH_WINDOWS_PLATINUM_AR</v>
          </cell>
          <cell r="E3646">
            <v>1</v>
          </cell>
          <cell r="F3646" t="str">
            <v>Wintel Support VW Argentina</v>
          </cell>
        </row>
        <row r="3647">
          <cell r="B3647" t="str">
            <v>172.16.12.55</v>
          </cell>
          <cell r="C3647" t="str">
            <v>SO Disk C</v>
          </cell>
          <cell r="D3647" t="str">
            <v>PH_WINDOWS_PLATINUM_AR</v>
          </cell>
          <cell r="E3647">
            <v>1</v>
          </cell>
          <cell r="F3647" t="str">
            <v>Wintel Support VW Argentina</v>
          </cell>
        </row>
        <row r="3648">
          <cell r="B3648" t="str">
            <v>172.16.12.55</v>
          </cell>
          <cell r="C3648" t="str">
            <v>SO Disk D DXQControl</v>
          </cell>
          <cell r="D3648" t="str">
            <v>PH_WINDOWS_PLATINUM_AR</v>
          </cell>
          <cell r="E3648">
            <v>1</v>
          </cell>
          <cell r="F3648" t="str">
            <v>Wintel Support VW Argentina</v>
          </cell>
        </row>
        <row r="3649">
          <cell r="B3649" t="str">
            <v>172.16.12.55</v>
          </cell>
          <cell r="C3649" t="str">
            <v>SO Ping</v>
          </cell>
          <cell r="D3649" t="str">
            <v>PH_WINDOWS_PLATINUM_AR</v>
          </cell>
          <cell r="E3649">
            <v>1</v>
          </cell>
          <cell r="F3649" t="str">
            <v>Wintel Support VW Argentina</v>
          </cell>
        </row>
        <row r="3650">
          <cell r="B3650" t="str">
            <v>172.16.12.55</v>
          </cell>
          <cell r="C3650" t="str">
            <v>SO Ram</v>
          </cell>
          <cell r="D3650" t="str">
            <v>PH_WINDOWS_PLATINUM_AR</v>
          </cell>
          <cell r="E3650">
            <v>1</v>
          </cell>
          <cell r="F3650" t="str">
            <v>Wintel Support VW Argentina</v>
          </cell>
        </row>
        <row r="3651">
          <cell r="B3651" t="str">
            <v>172.16.12.55</v>
          </cell>
          <cell r="C3651" t="str">
            <v>SO Uptime</v>
          </cell>
          <cell r="D3651" t="str">
            <v>PH_WINDOWS_PLATINUM_AR</v>
          </cell>
          <cell r="E3651">
            <v>1</v>
          </cell>
          <cell r="F3651" t="str">
            <v>Wintel Support VW Argentina</v>
          </cell>
        </row>
        <row r="3652">
          <cell r="B3652" t="str">
            <v>172.16.12.83</v>
          </cell>
          <cell r="C3652" t="str">
            <v xml:space="preserve">SO Antivirus Services	</v>
          </cell>
          <cell r="D3652" t="str">
            <v>PH_WINDOWS_PLATINUM_AR</v>
          </cell>
          <cell r="E3652">
            <v>1</v>
          </cell>
          <cell r="F3652" t="str">
            <v>Wintel Support VW Argentina</v>
          </cell>
        </row>
        <row r="3653">
          <cell r="B3653" t="str">
            <v>172.16.12.83</v>
          </cell>
          <cell r="C3653" t="str">
            <v>So CPU</v>
          </cell>
          <cell r="D3653" t="str">
            <v>PH_WINDOWS_PLATINUM_AR</v>
          </cell>
          <cell r="E3653">
            <v>1</v>
          </cell>
          <cell r="F3653" t="str">
            <v>Wintel Support VW Argentina</v>
          </cell>
        </row>
        <row r="3654">
          <cell r="B3654" t="str">
            <v>172.16.12.83</v>
          </cell>
          <cell r="C3654" t="str">
            <v>So Ping</v>
          </cell>
          <cell r="D3654" t="str">
            <v>PH_WINDOWS_PLATINUM_AR</v>
          </cell>
          <cell r="E3654">
            <v>1</v>
          </cell>
          <cell r="F3654" t="str">
            <v>Wintel Support VW Argentina</v>
          </cell>
        </row>
        <row r="3655">
          <cell r="B3655" t="str">
            <v>172.16.12.83</v>
          </cell>
          <cell r="C3655" t="str">
            <v>So Ram</v>
          </cell>
          <cell r="D3655" t="str">
            <v>PH_WINDOWS_PLATINUM_AR</v>
          </cell>
          <cell r="E3655">
            <v>1</v>
          </cell>
          <cell r="F3655" t="str">
            <v>Wintel Support VW Argentina</v>
          </cell>
        </row>
        <row r="3656">
          <cell r="B3656" t="str">
            <v>172.16.12.83</v>
          </cell>
          <cell r="C3656" t="str">
            <v>So Uptime</v>
          </cell>
          <cell r="D3656" t="str">
            <v>PH_WINDOWS_PLATINUM_AR</v>
          </cell>
          <cell r="E3656">
            <v>1</v>
          </cell>
          <cell r="F3656" t="str">
            <v>Wintel Support VW Argentina</v>
          </cell>
        </row>
        <row r="3657">
          <cell r="B3657" t="str">
            <v>172.16.12.83</v>
          </cell>
          <cell r="C3657" t="str">
            <v>So Disk C</v>
          </cell>
          <cell r="D3657" t="str">
            <v>PH_WINDOWS_PLATINUM_AR</v>
          </cell>
          <cell r="E3657">
            <v>1</v>
          </cell>
          <cell r="F3657" t="str">
            <v>Wintel Support VW Argentina</v>
          </cell>
        </row>
        <row r="3658">
          <cell r="B3658" t="str">
            <v>172.16.12.83</v>
          </cell>
          <cell r="C3658" t="str">
            <v>So Disk D</v>
          </cell>
          <cell r="D3658" t="str">
            <v>PH_WINDOWS_SILVER_AR</v>
          </cell>
          <cell r="E3658">
            <v>3</v>
          </cell>
          <cell r="F3658" t="str">
            <v>Wintel Support VW Argentina</v>
          </cell>
        </row>
        <row r="3659">
          <cell r="B3659" t="str">
            <v>172.16.12.84</v>
          </cell>
          <cell r="C3659" t="str">
            <v xml:space="preserve">SO Antivirus Services	</v>
          </cell>
          <cell r="D3659" t="str">
            <v>PH_WINDOWS_PLATINUM_AR</v>
          </cell>
          <cell r="E3659">
            <v>1</v>
          </cell>
          <cell r="F3659" t="str">
            <v>Wintel Support VW Argentina</v>
          </cell>
        </row>
        <row r="3660">
          <cell r="B3660" t="str">
            <v>172.16.12.84</v>
          </cell>
          <cell r="C3660" t="str">
            <v>So CPU</v>
          </cell>
          <cell r="D3660" t="str">
            <v>PH_WINDOWS_PLATINUM_AR</v>
          </cell>
          <cell r="E3660">
            <v>1</v>
          </cell>
          <cell r="F3660" t="str">
            <v>Wintel Support VW Argentina</v>
          </cell>
        </row>
        <row r="3661">
          <cell r="B3661" t="str">
            <v>172.16.12.84</v>
          </cell>
          <cell r="C3661" t="str">
            <v>So Ping</v>
          </cell>
          <cell r="D3661" t="str">
            <v>PH_WINDOWS_PLATINUM_AR</v>
          </cell>
          <cell r="E3661">
            <v>1</v>
          </cell>
          <cell r="F3661" t="str">
            <v>Wintel Support VW Argentina</v>
          </cell>
        </row>
        <row r="3662">
          <cell r="B3662" t="str">
            <v>172.16.12.84</v>
          </cell>
          <cell r="C3662" t="str">
            <v>So Ram</v>
          </cell>
          <cell r="D3662" t="str">
            <v>PH_WINDOWS_PLATINUM_AR</v>
          </cell>
          <cell r="E3662">
            <v>1</v>
          </cell>
          <cell r="F3662" t="str">
            <v>Wintel Support VW Argentina</v>
          </cell>
        </row>
        <row r="3663">
          <cell r="B3663" t="str">
            <v>172.16.12.84</v>
          </cell>
          <cell r="C3663" t="str">
            <v>So Uptime</v>
          </cell>
          <cell r="D3663" t="str">
            <v>PH_WINDOWS_PLATINUM_AR</v>
          </cell>
          <cell r="E3663">
            <v>1</v>
          </cell>
          <cell r="F3663" t="str">
            <v>Wintel Support VW Argentina</v>
          </cell>
        </row>
        <row r="3664">
          <cell r="B3664" t="str">
            <v>172.16.12.84</v>
          </cell>
          <cell r="C3664" t="str">
            <v>So Disk C</v>
          </cell>
          <cell r="D3664" t="str">
            <v>PH_WINDOWS_PLATINUM_AR</v>
          </cell>
          <cell r="E3664">
            <v>1</v>
          </cell>
          <cell r="F3664" t="str">
            <v>Wintel Support VW Argentina</v>
          </cell>
        </row>
        <row r="3665">
          <cell r="B3665" t="str">
            <v>10.133.8.80</v>
          </cell>
          <cell r="C3665" t="str">
            <v>SO AV</v>
          </cell>
          <cell r="D3665" t="str">
            <v>PH_WINDOWS_SILVER_AR</v>
          </cell>
          <cell r="E3665">
            <v>3</v>
          </cell>
          <cell r="F3665" t="str">
            <v>Wintel Support VW Argentina</v>
          </cell>
        </row>
        <row r="3666">
          <cell r="B3666" t="str">
            <v>10.133.8.80</v>
          </cell>
          <cell r="C3666" t="str">
            <v>SO CPU</v>
          </cell>
          <cell r="D3666" t="str">
            <v>PH_WINDOWS_SILVER_AR</v>
          </cell>
          <cell r="E3666">
            <v>3</v>
          </cell>
          <cell r="F3666" t="str">
            <v>Wintel Support VW Argentina</v>
          </cell>
        </row>
        <row r="3667">
          <cell r="B3667" t="str">
            <v>10.133.8.80</v>
          </cell>
          <cell r="C3667" t="str">
            <v>SO RAM</v>
          </cell>
          <cell r="D3667" t="str">
            <v>PH_WINDOWS_SILVER_AR</v>
          </cell>
          <cell r="E3667">
            <v>3</v>
          </cell>
          <cell r="F3667" t="str">
            <v>Wintel Support VW Argentina</v>
          </cell>
        </row>
        <row r="3668">
          <cell r="B3668" t="str">
            <v>10.133.8.80</v>
          </cell>
          <cell r="C3668" t="str">
            <v>Disco C</v>
          </cell>
          <cell r="D3668" t="str">
            <v>PH_WINDOWS_SILVER_AR</v>
          </cell>
          <cell r="E3668">
            <v>3</v>
          </cell>
          <cell r="F3668" t="str">
            <v>Wintel Support VW Argentina</v>
          </cell>
        </row>
        <row r="3669">
          <cell r="B3669" t="str">
            <v>10.133.8.80</v>
          </cell>
          <cell r="C3669" t="str">
            <v>Disco D-APP_Home</v>
          </cell>
          <cell r="D3669" t="str">
            <v>PH_WINDOWS_SILVER_AR</v>
          </cell>
          <cell r="E3669">
            <v>3</v>
          </cell>
          <cell r="F3669" t="str">
            <v>Wintel Support VW Argentina</v>
          </cell>
        </row>
        <row r="3670">
          <cell r="B3670" t="str">
            <v>10.133.8.80</v>
          </cell>
          <cell r="C3670" t="str">
            <v>Disco E-APP_Data</v>
          </cell>
          <cell r="D3670" t="str">
            <v>PH_WINDOWS_SILVER_AR</v>
          </cell>
          <cell r="E3670">
            <v>3</v>
          </cell>
          <cell r="F3670" t="str">
            <v>Wintel Support VW Argentina</v>
          </cell>
        </row>
        <row r="3671">
          <cell r="B3671" t="str">
            <v>10.133.8.80</v>
          </cell>
          <cell r="C3671" t="str">
            <v>Uptime</v>
          </cell>
          <cell r="D3671" t="str">
            <v>PH_WINDOWS_SILVER_AR</v>
          </cell>
          <cell r="E3671">
            <v>3</v>
          </cell>
          <cell r="F3671" t="str">
            <v>Wintel Support VW Argentina</v>
          </cell>
        </row>
        <row r="3672">
          <cell r="B3672" t="str">
            <v>172.16.12.84</v>
          </cell>
          <cell r="C3672" t="str">
            <v>So Disk D</v>
          </cell>
          <cell r="D3672" t="str">
            <v>PH_WINDOWS_SILVER_AR</v>
          </cell>
          <cell r="E3672">
            <v>3</v>
          </cell>
          <cell r="F3672" t="str">
            <v>Wintel Support VW Argentina</v>
          </cell>
        </row>
        <row r="3673">
          <cell r="B3673" t="str">
            <v>192.168.4.18</v>
          </cell>
          <cell r="C3673" t="str">
            <v>Ora VWAAP2012 Export Data Pump</v>
          </cell>
          <cell r="D3673" t="str">
            <v>PH_WINDOWS_PLATINUM_AR</v>
          </cell>
          <cell r="E3673">
            <v>4</v>
          </cell>
          <cell r="F3673" t="str">
            <v>Data Base Administration Support VW Argentina</v>
          </cell>
        </row>
        <row r="3674">
          <cell r="B3674" t="str">
            <v>192.168.4.18</v>
          </cell>
          <cell r="C3674" t="str">
            <v>Ora VWAAP2012 Invalid Objects</v>
          </cell>
          <cell r="D3674" t="str">
            <v>PH_WINDOWS_PLATINUM_AR</v>
          </cell>
          <cell r="E3674">
            <v>4</v>
          </cell>
          <cell r="F3674" t="str">
            <v>Data Base Administration Support VW Argentina</v>
          </cell>
        </row>
        <row r="3675">
          <cell r="B3675" t="str">
            <v>192.168.4.18</v>
          </cell>
          <cell r="C3675" t="str">
            <v>Ora VWAAP2012 Jobs</v>
          </cell>
          <cell r="D3675" t="str">
            <v>PH_WINDOWS_PLATINUM_AR</v>
          </cell>
          <cell r="E3675">
            <v>4</v>
          </cell>
          <cell r="F3675" t="str">
            <v>Data Base Administration Support VW Argentina</v>
          </cell>
        </row>
        <row r="3676">
          <cell r="B3676" t="str">
            <v>192.168.4.18</v>
          </cell>
          <cell r="C3676" t="str">
            <v>Ora VWAAP2012 Login</v>
          </cell>
          <cell r="D3676" t="str">
            <v>PH_WINDOWS_PLATINUM_AR</v>
          </cell>
          <cell r="E3676">
            <v>4</v>
          </cell>
          <cell r="F3676" t="str">
            <v>Data Base Administration Support VW Argentina</v>
          </cell>
        </row>
        <row r="3677">
          <cell r="B3677" t="str">
            <v>192.168.4.18</v>
          </cell>
          <cell r="C3677" t="str">
            <v>Ora VWAAP2012 Max Extents</v>
          </cell>
          <cell r="D3677" t="str">
            <v>PH_WINDOWS_PLATINUM_AR</v>
          </cell>
          <cell r="E3677">
            <v>4</v>
          </cell>
          <cell r="F3677" t="str">
            <v>Data Base Administration Support VW Argentina</v>
          </cell>
        </row>
        <row r="3678">
          <cell r="B3678" t="str">
            <v>192.168.4.18</v>
          </cell>
          <cell r="C3678" t="str">
            <v>Ora VWAAP2012 RMAN Archive</v>
          </cell>
          <cell r="D3678" t="str">
            <v>PH_WINDOWS_PLATINUM_AR</v>
          </cell>
          <cell r="E3678">
            <v>4</v>
          </cell>
          <cell r="F3678" t="str">
            <v>Data Base Administration Support VW Argentina</v>
          </cell>
        </row>
        <row r="3679">
          <cell r="B3679" t="str">
            <v>192.168.4.18</v>
          </cell>
          <cell r="C3679" t="str">
            <v>Ora VWAAP2012 Tablespaces</v>
          </cell>
          <cell r="D3679" t="str">
            <v>PH_WINDOWS_PLATINUM_AR</v>
          </cell>
          <cell r="E3679">
            <v>4</v>
          </cell>
          <cell r="F3679" t="str">
            <v>Data Base Administration Support VW Argentina</v>
          </cell>
        </row>
        <row r="3680">
          <cell r="B3680" t="str">
            <v>192.168.4.18</v>
          </cell>
          <cell r="C3680" t="str">
            <v>AMS Check archivo Input DUCATI_COT</v>
          </cell>
          <cell r="D3680" t="str">
            <v>PH_WINDOWS_PLATINUM_AR</v>
          </cell>
          <cell r="E3680">
            <v>2</v>
          </cell>
          <cell r="F3680" t="str">
            <v>Data Base Administration Support VW Argentina</v>
          </cell>
        </row>
        <row r="3681">
          <cell r="B3681" t="str">
            <v>192.168.4.18</v>
          </cell>
          <cell r="C3681" t="str">
            <v>AMS Check archivo Input ET2000_COT</v>
          </cell>
          <cell r="D3681" t="str">
            <v>PH_WINDOWS_PLATINUM_AR</v>
          </cell>
          <cell r="E3681">
            <v>2</v>
          </cell>
          <cell r="F3681" t="str">
            <v>Data Base Administration Support VW Argentina</v>
          </cell>
        </row>
        <row r="3682">
          <cell r="B3682" t="str">
            <v>192.168.4.18</v>
          </cell>
          <cell r="C3682" t="str">
            <v>AMS check_oracle_dbDCS0001</v>
          </cell>
          <cell r="D3682" t="str">
            <v>PH_WINDOWS_PLATINUM_AR</v>
          </cell>
          <cell r="E3682">
            <v>2</v>
          </cell>
          <cell r="F3682" t="str">
            <v>Data Base Administration Support VW Argentina</v>
          </cell>
        </row>
        <row r="3683">
          <cell r="B3683" t="str">
            <v>192.168.4.18</v>
          </cell>
          <cell r="C3683" t="str">
            <v>AMS Check archivo Input PROCKD_COT</v>
          </cell>
          <cell r="D3683" t="str">
            <v>PH_WINDOWS_PLATINUM_AR</v>
          </cell>
          <cell r="E3683">
            <v>2</v>
          </cell>
          <cell r="F3683" t="str">
            <v>Data Base Administration Support VW Argentina</v>
          </cell>
        </row>
        <row r="3684">
          <cell r="B3684" t="str">
            <v>192.168.4.18</v>
          </cell>
          <cell r="C3684" t="str">
            <v>Ora DCS0001P Users</v>
          </cell>
          <cell r="D3684" t="str">
            <v>PH_WINDOWS_BRONZE_AR</v>
          </cell>
          <cell r="E3684">
            <v>4</v>
          </cell>
          <cell r="F3684" t="str">
            <v>Data Base Administration Support VW Argentina</v>
          </cell>
        </row>
        <row r="3685">
          <cell r="B3685" t="str">
            <v>192.168.4.18</v>
          </cell>
          <cell r="C3685" t="str">
            <v>Ora DCS0001P Tablespaces</v>
          </cell>
          <cell r="D3685" t="str">
            <v>PH_WINDOWS_PLATINUM_AR</v>
          </cell>
          <cell r="E3685">
            <v>4</v>
          </cell>
          <cell r="F3685" t="str">
            <v>Data Base Administration Support VW Argentina</v>
          </cell>
        </row>
        <row r="3686">
          <cell r="B3686" t="str">
            <v>192.168.4.18</v>
          </cell>
          <cell r="C3686" t="str">
            <v>Ora DCS0001P Services</v>
          </cell>
          <cell r="D3686" t="str">
            <v>PH_WINDOWS_PLATINUM_AR</v>
          </cell>
          <cell r="E3686">
            <v>4</v>
          </cell>
          <cell r="F3686" t="str">
            <v>Data Base Administration Support VW Argentina</v>
          </cell>
        </row>
        <row r="3687">
          <cell r="B3687" t="str">
            <v>192.168.4.18</v>
          </cell>
          <cell r="C3687" t="str">
            <v>Ora DCS0001P Invalid Objects</v>
          </cell>
          <cell r="D3687" t="str">
            <v>PH_WINDOWS_PLATINUM_AR</v>
          </cell>
          <cell r="E3687">
            <v>4</v>
          </cell>
          <cell r="F3687" t="str">
            <v>Data Base Administration Support VW Argentina</v>
          </cell>
        </row>
        <row r="3688">
          <cell r="B3688" t="str">
            <v>192.168.4.18</v>
          </cell>
          <cell r="C3688" t="str">
            <v>Ora DCS0001P Jobs</v>
          </cell>
          <cell r="D3688" t="str">
            <v>PH_WINDOWS_PLATINUM_AR</v>
          </cell>
          <cell r="E3688">
            <v>4</v>
          </cell>
          <cell r="F3688" t="str">
            <v>Data Base Administration Support VW Argentina</v>
          </cell>
        </row>
        <row r="3689">
          <cell r="B3689" t="str">
            <v>192.168.4.18</v>
          </cell>
          <cell r="C3689" t="str">
            <v>Ora VDCS0001P LISTENER</v>
          </cell>
          <cell r="D3689" t="str">
            <v>PH_WINDOWS_PLATINUM_AR</v>
          </cell>
          <cell r="E3689">
            <v>4</v>
          </cell>
          <cell r="F3689" t="str">
            <v>Data Base Administration Support VW Argentina</v>
          </cell>
        </row>
        <row r="3690">
          <cell r="B3690" t="str">
            <v>192.168.4.18</v>
          </cell>
          <cell r="C3690" t="str">
            <v>So Disk E</v>
          </cell>
          <cell r="D3690" t="str">
            <v>PH_WINDOWS_PLATINUM_AR</v>
          </cell>
          <cell r="E3690">
            <v>4</v>
          </cell>
          <cell r="F3690" t="str">
            <v>Data Base Administration Support VW Argentina</v>
          </cell>
        </row>
        <row r="3691">
          <cell r="B3691" t="str">
            <v>192.168.4.18</v>
          </cell>
          <cell r="C3691" t="str">
            <v>So Disk F</v>
          </cell>
          <cell r="D3691" t="str">
            <v>PH_WINDOWS_PLATINUM_AR</v>
          </cell>
          <cell r="E3691">
            <v>4</v>
          </cell>
          <cell r="F3691" t="str">
            <v>Data Base Administration Support VW Argentina</v>
          </cell>
        </row>
        <row r="3692">
          <cell r="B3692" t="str">
            <v>192.168.4.18</v>
          </cell>
          <cell r="C3692" t="str">
            <v xml:space="preserve">So Disk G </v>
          </cell>
          <cell r="D3692" t="str">
            <v>PH_WINDOWS_PLATINUM_AR</v>
          </cell>
          <cell r="E3692">
            <v>4</v>
          </cell>
          <cell r="F3692" t="str">
            <v>Data Base Administration Support VW Argentina</v>
          </cell>
        </row>
        <row r="3693">
          <cell r="B3693" t="str">
            <v>192.168.4.18</v>
          </cell>
          <cell r="C3693" t="str">
            <v>Ora DCS0001P Login</v>
          </cell>
          <cell r="D3693" t="str">
            <v>PH_WINDOWS_PLATINUM_AR</v>
          </cell>
          <cell r="E3693">
            <v>4</v>
          </cell>
          <cell r="F3693" t="str">
            <v>Data Base Administration Support VW Argentina</v>
          </cell>
        </row>
        <row r="3694">
          <cell r="B3694" t="str">
            <v>192.168.4.18</v>
          </cell>
          <cell r="C3694" t="str">
            <v>Ora DCS0001P Max Extents</v>
          </cell>
          <cell r="D3694" t="str">
            <v>PH_WINDOWS_PLATINUM_AR</v>
          </cell>
          <cell r="E3694">
            <v>4</v>
          </cell>
          <cell r="F3694" t="str">
            <v>Data Base Administration Support VW Argentina</v>
          </cell>
        </row>
        <row r="3695">
          <cell r="B3695" t="str">
            <v>192.168.4.18</v>
          </cell>
          <cell r="C3695" t="str">
            <v>AMS Check archivo Input PLUMA_COT</v>
          </cell>
          <cell r="D3695" t="str">
            <v>PH_WINDOWS_PLATINUM_AR</v>
          </cell>
          <cell r="E3695">
            <v>2</v>
          </cell>
          <cell r="F3695" t="str">
            <v>Data Base Administration Support VW Argentina</v>
          </cell>
        </row>
        <row r="3696">
          <cell r="B3696" t="str">
            <v>192.168.4.18</v>
          </cell>
          <cell r="C3696" t="str">
            <v>Ora VWAAP2012 Users</v>
          </cell>
          <cell r="D3696" t="str">
            <v>PH_WINDOWS_BRONZE_AR</v>
          </cell>
          <cell r="E3696">
            <v>4</v>
          </cell>
          <cell r="F3696" t="str">
            <v>Data Base Administration Support VW Argentina</v>
          </cell>
        </row>
        <row r="3697">
          <cell r="B3697" t="str">
            <v>192.168.4.18</v>
          </cell>
          <cell r="C3697" t="str">
            <v>AMS encolamiento envio remitos COT/ARBA</v>
          </cell>
          <cell r="D3697" t="str">
            <v>PH_WINDOWS_PLATINUM_AR</v>
          </cell>
          <cell r="E3697">
            <v>2</v>
          </cell>
          <cell r="F3697" t="str">
            <v>NON SAP Support VW Argentina</v>
          </cell>
        </row>
        <row r="3698">
          <cell r="B3698" t="str">
            <v>192.168.4.18</v>
          </cell>
          <cell r="C3698" t="str">
            <v>AMS_Check_oracle_DBINTEGRADOR_COT</v>
          </cell>
          <cell r="D3698" t="str">
            <v>PH_WINDOWS_PLATINUM_AR</v>
          </cell>
          <cell r="E3698">
            <v>2</v>
          </cell>
          <cell r="F3698" t="str">
            <v>NON SAP Support VW Argentina</v>
          </cell>
        </row>
        <row r="3699">
          <cell r="B3699" t="str">
            <v>192.168.4.18</v>
          </cell>
          <cell r="C3699" t="str">
            <v>AMS Check oracle DBDCS0001</v>
          </cell>
          <cell r="D3699" t="str">
            <v>PH_WINDOWS_PLATINUM_AR</v>
          </cell>
          <cell r="E3699">
            <v>2</v>
          </cell>
          <cell r="F3699" t="str">
            <v>NON SAP Support VW Argentina</v>
          </cell>
        </row>
        <row r="3700">
          <cell r="B3700" t="str">
            <v>192.168.4.18</v>
          </cell>
          <cell r="C3700" t="str">
            <v>So Antivirus Services</v>
          </cell>
          <cell r="D3700" t="str">
            <v>PH_WINDOWS_PLATINUM_AR</v>
          </cell>
          <cell r="E3700">
            <v>3</v>
          </cell>
          <cell r="F3700" t="str">
            <v>Wintel Support VW Argentina</v>
          </cell>
        </row>
        <row r="3701">
          <cell r="B3701" t="str">
            <v>192.168.4.18</v>
          </cell>
          <cell r="C3701" t="str">
            <v>So CPU</v>
          </cell>
          <cell r="D3701" t="str">
            <v>PH_WINDOWS_PLATINUM_AR</v>
          </cell>
          <cell r="E3701">
            <v>4</v>
          </cell>
          <cell r="F3701" t="str">
            <v>Wintel Support VW Argentina</v>
          </cell>
        </row>
        <row r="3702">
          <cell r="B3702" t="str">
            <v>192.168.4.18</v>
          </cell>
          <cell r="C3702" t="str">
            <v>So Disk C:</v>
          </cell>
          <cell r="D3702" t="str">
            <v>PH_WINDOWS_PLATINUM_AR</v>
          </cell>
          <cell r="E3702">
            <v>4</v>
          </cell>
          <cell r="F3702" t="str">
            <v>Wintel Support VW Argentina</v>
          </cell>
        </row>
        <row r="3703">
          <cell r="B3703" t="str">
            <v>192.168.4.18</v>
          </cell>
          <cell r="C3703" t="str">
            <v>Ping</v>
          </cell>
          <cell r="D3703" t="str">
            <v>PH_WINDOWS_PLATINUM_AR</v>
          </cell>
          <cell r="E3703">
            <v>4</v>
          </cell>
          <cell r="F3703" t="str">
            <v>Wintel Support VW Argentina</v>
          </cell>
        </row>
        <row r="3704">
          <cell r="B3704" t="str">
            <v>192.168.4.18</v>
          </cell>
          <cell r="C3704" t="str">
            <v>So RAM</v>
          </cell>
          <cell r="D3704" t="str">
            <v>PH_WINDOWS_PLATINUM_AR</v>
          </cell>
          <cell r="E3704">
            <v>4</v>
          </cell>
          <cell r="F3704" t="str">
            <v>Wintel Support VW Argentina</v>
          </cell>
        </row>
        <row r="3705">
          <cell r="B3705" t="str">
            <v>192.168.4.18</v>
          </cell>
          <cell r="C3705" t="str">
            <v>So Uptime</v>
          </cell>
          <cell r="D3705" t="str">
            <v>PH_WINDOWS_BRONZE_AR</v>
          </cell>
          <cell r="E3705">
            <v>2</v>
          </cell>
          <cell r="F3705" t="str">
            <v>Wintel Support VW Argentina</v>
          </cell>
        </row>
        <row r="3706">
          <cell r="B3706" t="str">
            <v>192.168.4.19</v>
          </cell>
          <cell r="C3706" t="str">
            <v>So Disk E</v>
          </cell>
          <cell r="D3706" t="str">
            <v>PH_WINDOWS_BRONZE_AR</v>
          </cell>
          <cell r="E3706">
            <v>4</v>
          </cell>
          <cell r="F3706" t="str">
            <v>Data Base Administration Support VW Argentina</v>
          </cell>
        </row>
        <row r="3707">
          <cell r="B3707" t="str">
            <v>192.168.4.19</v>
          </cell>
          <cell r="C3707" t="str">
            <v>So Disk F</v>
          </cell>
          <cell r="D3707" t="str">
            <v>PH_WINDOWS_BRONZE_AR</v>
          </cell>
          <cell r="E3707">
            <v>4</v>
          </cell>
          <cell r="F3707" t="str">
            <v>Data Base Administration Support VW Argentina</v>
          </cell>
        </row>
        <row r="3708">
          <cell r="B3708" t="str">
            <v>192.168.4.19</v>
          </cell>
          <cell r="C3708" t="str">
            <v xml:space="preserve">So Disk G </v>
          </cell>
          <cell r="D3708" t="str">
            <v>PH_WINDOWS_BRONZE_AR</v>
          </cell>
          <cell r="E3708">
            <v>4</v>
          </cell>
          <cell r="F3708" t="str">
            <v>Data Base Administration Support VW Argentina</v>
          </cell>
        </row>
        <row r="3709">
          <cell r="B3709" t="str">
            <v>192.168.4.19</v>
          </cell>
          <cell r="C3709" t="str">
            <v>Ora VWAAQ2012 Jobs</v>
          </cell>
          <cell r="D3709" t="str">
            <v>PH_WINDOWS_BRONZE_AR</v>
          </cell>
          <cell r="E3709">
            <v>4</v>
          </cell>
          <cell r="F3709" t="str">
            <v>Data Base Administration Support VW Argentina</v>
          </cell>
        </row>
        <row r="3710">
          <cell r="B3710" t="str">
            <v>192.168.4.19</v>
          </cell>
          <cell r="C3710" t="str">
            <v>Ora VWAAQ2012 Login</v>
          </cell>
          <cell r="D3710" t="str">
            <v>PH_WINDOWS_BRONZE_AR</v>
          </cell>
          <cell r="E3710">
            <v>4</v>
          </cell>
          <cell r="F3710" t="str">
            <v>Data Base Administration Support VW Argentina</v>
          </cell>
        </row>
        <row r="3711">
          <cell r="B3711" t="str">
            <v>192.168.4.19</v>
          </cell>
          <cell r="C3711" t="str">
            <v>Ora VWAAQ2012 Max Extents</v>
          </cell>
          <cell r="D3711" t="str">
            <v>PH_WINDOWS_BRONZE_AR</v>
          </cell>
          <cell r="E3711">
            <v>4</v>
          </cell>
          <cell r="F3711" t="str">
            <v>Data Base Administration Support VW Argentina</v>
          </cell>
        </row>
        <row r="3712">
          <cell r="B3712" t="str">
            <v>192.168.4.19</v>
          </cell>
          <cell r="C3712" t="str">
            <v>Ora VWAAQ2012 Tablespaces</v>
          </cell>
          <cell r="D3712" t="str">
            <v>PH_WINDOWS_BRONZE_AR</v>
          </cell>
          <cell r="E3712">
            <v>4</v>
          </cell>
          <cell r="F3712" t="str">
            <v>Data Base Administration Support VW Argentina</v>
          </cell>
        </row>
        <row r="3713">
          <cell r="B3713" t="str">
            <v>192.168.4.19</v>
          </cell>
          <cell r="C3713" t="str">
            <v>Ora VWAAQ2012 Users</v>
          </cell>
          <cell r="D3713" t="str">
            <v>PH_WINDOWS_BRONZE_AR</v>
          </cell>
          <cell r="E3713">
            <v>4</v>
          </cell>
          <cell r="F3713" t="str">
            <v>Data Base Administration Support VW Argentina</v>
          </cell>
        </row>
        <row r="3714">
          <cell r="B3714" t="str">
            <v>192.168.4.19</v>
          </cell>
          <cell r="C3714" t="str">
            <v>So Antivirus Services</v>
          </cell>
          <cell r="D3714" t="str">
            <v>PH_WINDOWS_BRONZE_AR</v>
          </cell>
          <cell r="E3714">
            <v>3</v>
          </cell>
          <cell r="F3714" t="str">
            <v>Wintel Support VW Argentina</v>
          </cell>
        </row>
        <row r="3715">
          <cell r="B3715" t="str">
            <v>192.168.4.19</v>
          </cell>
          <cell r="C3715" t="str">
            <v>So CPU</v>
          </cell>
          <cell r="D3715" t="str">
            <v>PH_WINDOWS_BRONZE_AR</v>
          </cell>
          <cell r="E3715">
            <v>1</v>
          </cell>
          <cell r="F3715" t="str">
            <v>Wintel Support VW Argentina</v>
          </cell>
        </row>
        <row r="3716">
          <cell r="B3716" t="str">
            <v>192.168.4.19</v>
          </cell>
          <cell r="C3716" t="str">
            <v>So Disk C:</v>
          </cell>
          <cell r="D3716" t="str">
            <v>PH_WINDOWS_BRONZE_AR</v>
          </cell>
          <cell r="E3716">
            <v>1</v>
          </cell>
          <cell r="F3716" t="str">
            <v>Wintel Support VW Argentina</v>
          </cell>
        </row>
        <row r="3717">
          <cell r="B3717" t="str">
            <v>192.168.4.19</v>
          </cell>
          <cell r="C3717" t="str">
            <v>Ping</v>
          </cell>
          <cell r="D3717" t="str">
            <v>PH_WINDOWS_BRONZE_AR</v>
          </cell>
          <cell r="E3717">
            <v>1</v>
          </cell>
          <cell r="F3717" t="str">
            <v>Wintel Support VW Argentina</v>
          </cell>
        </row>
        <row r="3718">
          <cell r="B3718" t="str">
            <v>192.168.4.19</v>
          </cell>
          <cell r="C3718" t="str">
            <v>So RAM</v>
          </cell>
          <cell r="D3718" t="str">
            <v>PH_WINDOWS_BRONZE_AR</v>
          </cell>
          <cell r="E3718">
            <v>1</v>
          </cell>
          <cell r="F3718" t="str">
            <v>Wintel Support VW Argentina</v>
          </cell>
        </row>
        <row r="3719">
          <cell r="B3719" t="str">
            <v>192.168.4.19</v>
          </cell>
          <cell r="C3719" t="str">
            <v>So Uptime</v>
          </cell>
          <cell r="D3719" t="str">
            <v>PH_WINDOWS_BRONZE_AR</v>
          </cell>
          <cell r="E3719">
            <v>2</v>
          </cell>
          <cell r="F3719" t="str">
            <v>Wintel Support VW Argentina</v>
          </cell>
        </row>
        <row r="3720">
          <cell r="B3720" t="str">
            <v>10.133.8.108</v>
          </cell>
          <cell r="C3720" t="str">
            <v>Ping</v>
          </cell>
          <cell r="D3720" t="str">
            <v>PH_WINDOWS_PLATINUM_AR</v>
          </cell>
          <cell r="E3720">
            <v>4</v>
          </cell>
          <cell r="F3720" t="str">
            <v>Active Directory Support VW Argentina</v>
          </cell>
        </row>
        <row r="3721">
          <cell r="B3721" t="str">
            <v>172.16.12.56</v>
          </cell>
          <cell r="C3721" t="str">
            <v>SO Disk D MSSQL_APP</v>
          </cell>
          <cell r="D3721" t="str">
            <v>PH_WINDOWS_PLATINUM_AR</v>
          </cell>
          <cell r="E3721">
            <v>1</v>
          </cell>
          <cell r="F3721" t="str">
            <v>Data Base Administration Support VW Argentina</v>
          </cell>
        </row>
        <row r="3722">
          <cell r="B3722" t="str">
            <v>172.16.12.56</v>
          </cell>
          <cell r="C3722" t="str">
            <v>SO Disk E MSSQL_DATA</v>
          </cell>
          <cell r="D3722" t="str">
            <v>PH_WINDOWS_PLATINUM_AR</v>
          </cell>
          <cell r="E3722">
            <v>1</v>
          </cell>
          <cell r="F3722" t="str">
            <v>Data Base Administration Support VW Argentina</v>
          </cell>
        </row>
        <row r="3723">
          <cell r="B3723" t="str">
            <v>172.16.12.56</v>
          </cell>
          <cell r="C3723" t="str">
            <v>SO Disk F MSSQL_LOG</v>
          </cell>
          <cell r="D3723" t="str">
            <v>PH_WINDOWS_PLATINUM_AR</v>
          </cell>
          <cell r="E3723">
            <v>1</v>
          </cell>
          <cell r="F3723" t="str">
            <v>Data Base Administration Support VW Argentina</v>
          </cell>
        </row>
        <row r="3724">
          <cell r="B3724" t="str">
            <v>172.16.12.56</v>
          </cell>
          <cell r="C3724" t="str">
            <v>SO Disk G MSSQL_TEMP</v>
          </cell>
          <cell r="D3724" t="str">
            <v>PH_WINDOWS_PLATINUM_AR</v>
          </cell>
          <cell r="E3724">
            <v>1</v>
          </cell>
          <cell r="F3724" t="str">
            <v>Data Base Administration Support VW Argentina</v>
          </cell>
        </row>
        <row r="3725">
          <cell r="B3725" t="str">
            <v>172.16.12.56</v>
          </cell>
          <cell r="C3725" t="str">
            <v>SO Disk H MSSQL_BACKUP</v>
          </cell>
          <cell r="D3725" t="str">
            <v>PH_WINDOWS_PLATINUM_AR</v>
          </cell>
          <cell r="E3725">
            <v>1</v>
          </cell>
          <cell r="F3725" t="str">
            <v>Data Base Administration Support VW Argentina</v>
          </cell>
        </row>
        <row r="3726">
          <cell r="B3726" t="str">
            <v>172.16.12.56</v>
          </cell>
          <cell r="C3726" t="str">
            <v>SQL Server (DURR_SYSTEMS)</v>
          </cell>
          <cell r="D3726" t="str">
            <v>N/A</v>
          </cell>
          <cell r="E3726">
            <v>1</v>
          </cell>
          <cell r="F3726" t="str">
            <v>FIS Service Desk VW Argentina</v>
          </cell>
        </row>
        <row r="3727">
          <cell r="B3727" t="str">
            <v>172.16.12.56</v>
          </cell>
          <cell r="C3727" t="str">
            <v>SQL Server Agent (DURR_SYSTEMS)</v>
          </cell>
          <cell r="D3727" t="str">
            <v>N/A</v>
          </cell>
          <cell r="E3727">
            <v>1</v>
          </cell>
          <cell r="F3727" t="str">
            <v>FIS Service Desk VW Argentina</v>
          </cell>
        </row>
        <row r="3728">
          <cell r="B3728" t="str">
            <v>172.16.12.56</v>
          </cell>
          <cell r="C3728" t="str">
            <v>SQL Server Browser</v>
          </cell>
          <cell r="D3728" t="str">
            <v>N/A</v>
          </cell>
          <cell r="E3728">
            <v>1</v>
          </cell>
          <cell r="F3728" t="str">
            <v>FIS Service Desk VW Argentina</v>
          </cell>
        </row>
        <row r="3729">
          <cell r="B3729" t="str">
            <v>172.16.12.56</v>
          </cell>
          <cell r="C3729" t="str">
            <v>SO AV</v>
          </cell>
          <cell r="D3729" t="str">
            <v>PH_WINDOWS_PLATINUM_AR</v>
          </cell>
          <cell r="E3729">
            <v>1</v>
          </cell>
          <cell r="F3729" t="str">
            <v>Wintel Support VW Argentina</v>
          </cell>
        </row>
        <row r="3730">
          <cell r="B3730" t="str">
            <v>172.16.12.56</v>
          </cell>
          <cell r="C3730" t="str">
            <v>SO CPU</v>
          </cell>
          <cell r="D3730" t="str">
            <v>PH_WINDOWS_PLATINUM_AR</v>
          </cell>
          <cell r="E3730">
            <v>1</v>
          </cell>
          <cell r="F3730" t="str">
            <v>Wintel Support VW Argentina</v>
          </cell>
        </row>
        <row r="3731">
          <cell r="B3731" t="str">
            <v>172.16.12.56</v>
          </cell>
          <cell r="C3731" t="str">
            <v>SO Disk C</v>
          </cell>
          <cell r="D3731" t="str">
            <v>PH_WINDOWS_PLATINUM_AR</v>
          </cell>
          <cell r="E3731">
            <v>1</v>
          </cell>
          <cell r="F3731" t="str">
            <v>Wintel Support VW Argentina</v>
          </cell>
        </row>
        <row r="3732">
          <cell r="B3732" t="str">
            <v>172.16.12.56</v>
          </cell>
          <cell r="C3732" t="str">
            <v>SO Ping</v>
          </cell>
          <cell r="D3732" t="str">
            <v>PH_WINDOWS_PLATINUM_AR</v>
          </cell>
          <cell r="E3732">
            <v>1</v>
          </cell>
          <cell r="F3732" t="str">
            <v>Wintel Support VW Argentina</v>
          </cell>
        </row>
        <row r="3733">
          <cell r="B3733" t="str">
            <v>172.16.12.56</v>
          </cell>
          <cell r="C3733" t="str">
            <v>SO Ram</v>
          </cell>
          <cell r="D3733" t="str">
            <v>PH_WINDOWS_PLATINUM_AR</v>
          </cell>
          <cell r="E3733">
            <v>1</v>
          </cell>
          <cell r="F3733" t="str">
            <v>Wintel Support VW Argentina</v>
          </cell>
        </row>
        <row r="3734">
          <cell r="B3734" t="str">
            <v>172.16.12.56</v>
          </cell>
          <cell r="C3734" t="str">
            <v>SO Uptime</v>
          </cell>
          <cell r="D3734" t="str">
            <v>PH_WINDOWS_PLATINUM_AR</v>
          </cell>
          <cell r="E3734">
            <v>1</v>
          </cell>
          <cell r="F3734" t="str">
            <v>Wintel Support VW Argentina</v>
          </cell>
        </row>
        <row r="3735">
          <cell r="B3735" t="str">
            <v>172.16.12.57</v>
          </cell>
          <cell r="C3735" t="str">
            <v>SO Disk D MSSQL_APP</v>
          </cell>
          <cell r="D3735" t="str">
            <v>PH_WINDOWS_PLATINUM_AR</v>
          </cell>
          <cell r="E3735">
            <v>1</v>
          </cell>
          <cell r="F3735" t="str">
            <v>Data Base Administration Support VW Argentina</v>
          </cell>
        </row>
        <row r="3736">
          <cell r="B3736" t="str">
            <v>172.16.12.57</v>
          </cell>
          <cell r="C3736" t="str">
            <v>SO Disk E MSSQL_DATA</v>
          </cell>
          <cell r="D3736" t="str">
            <v>PH_WINDOWS_PLATINUM_AR</v>
          </cell>
          <cell r="E3736">
            <v>1</v>
          </cell>
          <cell r="F3736" t="str">
            <v>Data Base Administration Support VW Argentina</v>
          </cell>
        </row>
        <row r="3737">
          <cell r="B3737" t="str">
            <v>172.16.12.57</v>
          </cell>
          <cell r="C3737" t="str">
            <v>SO Disk F MSSQL_LOG</v>
          </cell>
          <cell r="D3737" t="str">
            <v>PH_WINDOWS_PLATINUM_AR</v>
          </cell>
          <cell r="E3737">
            <v>1</v>
          </cell>
          <cell r="F3737" t="str">
            <v>Data Base Administration Support VW Argentina</v>
          </cell>
        </row>
        <row r="3738">
          <cell r="B3738" t="str">
            <v>172.16.12.57</v>
          </cell>
          <cell r="C3738" t="str">
            <v>SO Disk G MSSQL_TEMP</v>
          </cell>
          <cell r="D3738" t="str">
            <v>PH_WINDOWS_PLATINUM_AR</v>
          </cell>
          <cell r="E3738">
            <v>1</v>
          </cell>
          <cell r="F3738" t="str">
            <v>Data Base Administration Support VW Argentina</v>
          </cell>
        </row>
        <row r="3739">
          <cell r="B3739" t="str">
            <v>172.16.12.57</v>
          </cell>
          <cell r="C3739" t="str">
            <v>SO Disk H MSSQL_BACKUP</v>
          </cell>
          <cell r="D3739" t="str">
            <v>PH_WINDOWS_PLATINUM_AR</v>
          </cell>
          <cell r="E3739">
            <v>1</v>
          </cell>
          <cell r="F3739" t="str">
            <v>Data Base Administration Support VW Argentina</v>
          </cell>
        </row>
        <row r="3740">
          <cell r="B3740" t="str">
            <v>172.16.12.57</v>
          </cell>
          <cell r="C3740" t="str">
            <v>SO AV</v>
          </cell>
          <cell r="D3740" t="str">
            <v>PH_WINDOWS_PLATINUM_AR</v>
          </cell>
          <cell r="E3740">
            <v>1</v>
          </cell>
          <cell r="F3740" t="str">
            <v>Wintel Support VW Argentina</v>
          </cell>
        </row>
        <row r="3741">
          <cell r="B3741" t="str">
            <v>172.16.12.57</v>
          </cell>
          <cell r="C3741" t="str">
            <v>SO CPU</v>
          </cell>
          <cell r="D3741" t="str">
            <v>PH_WINDOWS_PLATINUM_AR</v>
          </cell>
          <cell r="E3741">
            <v>1</v>
          </cell>
          <cell r="F3741" t="str">
            <v>Wintel Support VW Argentina</v>
          </cell>
        </row>
        <row r="3742">
          <cell r="B3742" t="str">
            <v>172.16.12.57</v>
          </cell>
          <cell r="C3742" t="str">
            <v>SO Disk C</v>
          </cell>
          <cell r="D3742" t="str">
            <v>PH_WINDOWS_PLATINUM_AR</v>
          </cell>
          <cell r="E3742">
            <v>1</v>
          </cell>
          <cell r="F3742" t="str">
            <v>Wintel Support VW Argentina</v>
          </cell>
        </row>
        <row r="3743">
          <cell r="B3743" t="str">
            <v>172.16.12.57</v>
          </cell>
          <cell r="C3743" t="str">
            <v>SO Ping</v>
          </cell>
          <cell r="D3743" t="str">
            <v>PH_WINDOWS_PLATINUM_AR</v>
          </cell>
          <cell r="E3743">
            <v>1</v>
          </cell>
          <cell r="F3743" t="str">
            <v>Wintel Support VW Argentina</v>
          </cell>
        </row>
        <row r="3744">
          <cell r="B3744" t="str">
            <v>172.16.12.57</v>
          </cell>
          <cell r="C3744" t="str">
            <v>SO Ram</v>
          </cell>
          <cell r="D3744" t="str">
            <v>PH_WINDOWS_PLATINUM_AR</v>
          </cell>
          <cell r="E3744">
            <v>1</v>
          </cell>
          <cell r="F3744" t="str">
            <v>Wintel Support VW Argentina</v>
          </cell>
        </row>
        <row r="3745">
          <cell r="B3745" t="str">
            <v>172.16.12.57</v>
          </cell>
          <cell r="C3745" t="str">
            <v>SO Uptime</v>
          </cell>
          <cell r="D3745" t="str">
            <v>PH_WINDOWS_PLATINUM_AR</v>
          </cell>
          <cell r="E3745">
            <v>1</v>
          </cell>
          <cell r="F3745" t="str">
            <v>Wintel Support VW Argentina</v>
          </cell>
        </row>
        <row r="3746">
          <cell r="B3746" t="str">
            <v>172.16.12.69</v>
          </cell>
          <cell r="C3746" t="str">
            <v>Port 80</v>
          </cell>
          <cell r="D3746" t="str">
            <v>PH_WINDOWS_BRONZE_AR</v>
          </cell>
          <cell r="E3746">
            <v>4</v>
          </cell>
          <cell r="F3746" t="str">
            <v>Middleware Support VW Argentina</v>
          </cell>
        </row>
        <row r="3747">
          <cell r="B3747" t="str">
            <v>172.16.12.69</v>
          </cell>
          <cell r="C3747" t="str">
            <v>So CPU</v>
          </cell>
          <cell r="D3747" t="str">
            <v>PH_WINDOWS_PLATINUM_AR</v>
          </cell>
          <cell r="E3747">
            <v>1</v>
          </cell>
          <cell r="F3747" t="str">
            <v>Wintel Support VW Argentina</v>
          </cell>
        </row>
        <row r="3748">
          <cell r="B3748" t="str">
            <v>172.16.12.69</v>
          </cell>
          <cell r="C3748" t="str">
            <v>RAM</v>
          </cell>
          <cell r="D3748" t="str">
            <v>PH_WINDOWS_PLATINUM_AR</v>
          </cell>
          <cell r="E3748">
            <v>1</v>
          </cell>
          <cell r="F3748" t="str">
            <v>Wintel Support VW Argentina</v>
          </cell>
        </row>
        <row r="3749">
          <cell r="B3749" t="str">
            <v>172.16.12.69</v>
          </cell>
          <cell r="C3749" t="str">
            <v>Ping</v>
          </cell>
          <cell r="D3749" t="str">
            <v>PH_WINDOWS_PLATINUM_AR</v>
          </cell>
          <cell r="E3749">
            <v>1</v>
          </cell>
          <cell r="F3749" t="str">
            <v>Wintel Support VW Argentina</v>
          </cell>
        </row>
        <row r="3750">
          <cell r="B3750" t="str">
            <v>172.16.12.69</v>
          </cell>
          <cell r="C3750" t="str">
            <v>Antivirus Services</v>
          </cell>
          <cell r="D3750" t="str">
            <v>PH_WINDOWS_PLATINUM_AR</v>
          </cell>
          <cell r="E3750">
            <v>1</v>
          </cell>
          <cell r="F3750" t="str">
            <v>Wintel Support VW Argentina</v>
          </cell>
        </row>
        <row r="3751">
          <cell r="B3751" t="str">
            <v>172.16.12.69</v>
          </cell>
          <cell r="C3751" t="str">
            <v>So Uptime</v>
          </cell>
          <cell r="D3751" t="str">
            <v>PH_WINDOWS_PLATINUM_AR</v>
          </cell>
          <cell r="E3751">
            <v>1</v>
          </cell>
          <cell r="F3751" t="str">
            <v>Wintel Support VW Argentina</v>
          </cell>
        </row>
        <row r="3752">
          <cell r="B3752" t="str">
            <v>172.16.12.69</v>
          </cell>
          <cell r="C3752" t="str">
            <v>Disco C</v>
          </cell>
          <cell r="D3752" t="str">
            <v>PH_WINDOWS_PLATINUM_AR</v>
          </cell>
          <cell r="E3752">
            <v>1</v>
          </cell>
          <cell r="F3752" t="str">
            <v>Wintel Support VW Argentina</v>
          </cell>
        </row>
        <row r="3753">
          <cell r="B3753" t="str">
            <v>172.16.12.69</v>
          </cell>
          <cell r="C3753" t="str">
            <v>Disco D</v>
          </cell>
          <cell r="D3753" t="str">
            <v>PH_WINDOWS_PLATINUM_AR</v>
          </cell>
          <cell r="E3753">
            <v>1</v>
          </cell>
          <cell r="F3753" t="str">
            <v>Wintel Support VW Argentina</v>
          </cell>
        </row>
        <row r="3754">
          <cell r="B3754" t="str">
            <v>172.16.12.91</v>
          </cell>
          <cell r="C3754" t="str">
            <v>So CPU</v>
          </cell>
          <cell r="D3754" t="str">
            <v>PH_WINDOWS_PLATINUM_AR</v>
          </cell>
          <cell r="E3754">
            <v>3</v>
          </cell>
          <cell r="F3754" t="str">
            <v>Wintel Support VW Argentina</v>
          </cell>
        </row>
        <row r="3755">
          <cell r="B3755" t="str">
            <v>172.16.12.91</v>
          </cell>
          <cell r="C3755" t="str">
            <v>So Ping</v>
          </cell>
          <cell r="D3755" t="str">
            <v>PH_WINDOWS_PLATINUM_AR</v>
          </cell>
          <cell r="E3755">
            <v>3</v>
          </cell>
          <cell r="F3755" t="str">
            <v>Wintel Support VW Argentina</v>
          </cell>
        </row>
        <row r="3756">
          <cell r="B3756" t="str">
            <v>172.16.12.91</v>
          </cell>
          <cell r="C3756" t="str">
            <v>So Ram</v>
          </cell>
          <cell r="D3756" t="str">
            <v>PH_WINDOWS_PLATINUM_AR</v>
          </cell>
          <cell r="E3756">
            <v>3</v>
          </cell>
          <cell r="F3756" t="str">
            <v>Wintel Support VW Argentina</v>
          </cell>
        </row>
        <row r="3757">
          <cell r="B3757" t="str">
            <v>172.16.12.91</v>
          </cell>
          <cell r="C3757" t="str">
            <v>So Uptime</v>
          </cell>
          <cell r="D3757" t="str">
            <v>PH_WINDOWS_PLATINUM_AR</v>
          </cell>
          <cell r="E3757">
            <v>3</v>
          </cell>
          <cell r="F3757" t="str">
            <v>Wintel Support VW Argentina</v>
          </cell>
        </row>
        <row r="3758">
          <cell r="B3758" t="str">
            <v>172.16.12.91</v>
          </cell>
          <cell r="C3758" t="str">
            <v>So Disk C</v>
          </cell>
          <cell r="D3758" t="str">
            <v>PH_WINDOWS_PLATINUM_AR</v>
          </cell>
          <cell r="E3758">
            <v>3</v>
          </cell>
          <cell r="F3758" t="str">
            <v>Wintel Support VW Argentina</v>
          </cell>
        </row>
        <row r="3759">
          <cell r="B3759" t="str">
            <v>172.16.12.91</v>
          </cell>
          <cell r="C3759" t="str">
            <v>So Disk D</v>
          </cell>
          <cell r="D3759" t="str">
            <v>PH_WINDOWS_PLATINUM_AR</v>
          </cell>
          <cell r="E3759">
            <v>3</v>
          </cell>
          <cell r="F3759" t="str">
            <v>Wintel Support VW Argentina</v>
          </cell>
        </row>
        <row r="3760">
          <cell r="B3760" t="str">
            <v>10.133.8.67</v>
          </cell>
          <cell r="C3760" t="str">
            <v>MSSQLSERVER</v>
          </cell>
          <cell r="D3760" t="str">
            <v>PH_WINDOWS_SILVER_AR</v>
          </cell>
          <cell r="E3760">
            <v>3</v>
          </cell>
          <cell r="F3760" t="str">
            <v>Data Base Administration Support VW Argentina</v>
          </cell>
        </row>
        <row r="3761">
          <cell r="B3761" t="str">
            <v>10.133.8.67</v>
          </cell>
          <cell r="C3761" t="str">
            <v>Check_port 80</v>
          </cell>
          <cell r="D3761" t="str">
            <v>PH_WINDOWS_PLATINUM_AR</v>
          </cell>
          <cell r="E3761">
            <v>2</v>
          </cell>
          <cell r="F3761" t="str">
            <v>Middleware Support VW Argentina</v>
          </cell>
        </row>
        <row r="3762">
          <cell r="B3762" t="str">
            <v>10.133.8.67</v>
          </cell>
          <cell r="C3762" t="str">
            <v>Docuware job server App Pool</v>
          </cell>
          <cell r="D3762" t="str">
            <v>PH_WINDOWS_PLATINUM_AR</v>
          </cell>
          <cell r="E3762">
            <v>1</v>
          </cell>
          <cell r="F3762" t="str">
            <v>Wintel Support VW Argentina</v>
          </cell>
        </row>
        <row r="3763">
          <cell r="B3763" t="str">
            <v>10.133.8.67</v>
          </cell>
          <cell r="C3763" t="str">
            <v>Docuware Platform Services (RO) App Pool</v>
          </cell>
          <cell r="D3763" t="str">
            <v>PH_WINDOWS_PLATINUM_AR</v>
          </cell>
          <cell r="E3763">
            <v>1</v>
          </cell>
          <cell r="F3763" t="str">
            <v>Wintel Support VW Argentina</v>
          </cell>
        </row>
        <row r="3764">
          <cell r="B3764" t="str">
            <v>10.133.8.67</v>
          </cell>
          <cell r="C3764" t="str">
            <v>Docuware Platform Services App Pool</v>
          </cell>
          <cell r="D3764" t="str">
            <v>PH_WINDOWS_PLATINUM_AR</v>
          </cell>
          <cell r="E3764">
            <v>1</v>
          </cell>
          <cell r="F3764" t="str">
            <v>Wintel Support VW Argentina</v>
          </cell>
        </row>
        <row r="3765">
          <cell r="B3765" t="str">
            <v>10.133.8.67</v>
          </cell>
          <cell r="C3765" t="str">
            <v>Docuware Web Client Settings App Pool</v>
          </cell>
          <cell r="D3765" t="str">
            <v>PH_WINDOWS_PLATINUM_AR</v>
          </cell>
          <cell r="E3765">
            <v>1</v>
          </cell>
          <cell r="F3765" t="str">
            <v>Wintel Support VW Argentina</v>
          </cell>
        </row>
        <row r="3766">
          <cell r="B3766" t="str">
            <v>10.133.8.67</v>
          </cell>
          <cell r="C3766" t="str">
            <v>Docuware Web Client Settings UI App Pool</v>
          </cell>
          <cell r="D3766" t="str">
            <v>PH_WINDOWS_PLATINUM_AR</v>
          </cell>
          <cell r="E3766">
            <v>1</v>
          </cell>
          <cell r="F3766" t="str">
            <v>Wintel Support VW Argentina</v>
          </cell>
        </row>
        <row r="3767">
          <cell r="B3767" t="str">
            <v>10.133.8.67</v>
          </cell>
          <cell r="C3767" t="str">
            <v>Docuware Internal Database V2</v>
          </cell>
          <cell r="D3767" t="str">
            <v>PH_WINDOWS_PLATINUM_AR</v>
          </cell>
          <cell r="E3767">
            <v>1</v>
          </cell>
          <cell r="F3767" t="str">
            <v>Wintel Support VW Argentina</v>
          </cell>
        </row>
        <row r="3768">
          <cell r="B3768" t="str">
            <v>10.133.8.67</v>
          </cell>
          <cell r="C3768" t="str">
            <v>So Antivirus Services</v>
          </cell>
          <cell r="D3768" t="str">
            <v>PH_WINDOWS_PLATINUM_AR</v>
          </cell>
          <cell r="E3768">
            <v>3</v>
          </cell>
          <cell r="F3768" t="str">
            <v>Wintel Support VW Argentina</v>
          </cell>
        </row>
        <row r="3769">
          <cell r="B3769" t="str">
            <v>10.133.8.67</v>
          </cell>
          <cell r="C3769" t="str">
            <v>So CPU</v>
          </cell>
          <cell r="D3769" t="str">
            <v>PH_WINDOWS_PLATINUM_AR</v>
          </cell>
          <cell r="E3769">
            <v>1</v>
          </cell>
          <cell r="F3769" t="str">
            <v>Wintel Support VW Argentina</v>
          </cell>
        </row>
        <row r="3770">
          <cell r="B3770" t="str">
            <v>10.133.8.67</v>
          </cell>
          <cell r="C3770" t="str">
            <v>So Disk C: - OS -</v>
          </cell>
          <cell r="D3770" t="str">
            <v>PH_WINDOWS_PLATINUM_AR</v>
          </cell>
          <cell r="E3770">
            <v>1</v>
          </cell>
          <cell r="F3770" t="str">
            <v>Wintel Support VW Argentina</v>
          </cell>
        </row>
        <row r="3771">
          <cell r="B3771" t="str">
            <v>10.133.8.67</v>
          </cell>
          <cell r="C3771" t="str">
            <v>So Disk D: - OS -</v>
          </cell>
          <cell r="D3771" t="str">
            <v>PH_WINDOWS_PLATINUM_AR</v>
          </cell>
          <cell r="E3771">
            <v>1</v>
          </cell>
          <cell r="F3771" t="str">
            <v>Wintel Support VW Argentina</v>
          </cell>
        </row>
        <row r="3772">
          <cell r="B3772" t="str">
            <v>10.133.8.67</v>
          </cell>
          <cell r="C3772" t="str">
            <v>So Disk E: - OS -</v>
          </cell>
          <cell r="D3772" t="str">
            <v>PH_WINDOWS_PLATINUM_AR</v>
          </cell>
          <cell r="E3772">
            <v>1</v>
          </cell>
          <cell r="F3772" t="str">
            <v>Wintel Support VW Argentina</v>
          </cell>
        </row>
        <row r="3773">
          <cell r="B3773" t="str">
            <v>10.133.8.67</v>
          </cell>
          <cell r="C3773" t="str">
            <v>So Disk F - OS -</v>
          </cell>
          <cell r="D3773" t="str">
            <v>PH_WINDOWS_PLATINUM_AR</v>
          </cell>
          <cell r="E3773">
            <v>1</v>
          </cell>
          <cell r="F3773" t="str">
            <v>Wintel Support VW Argentina</v>
          </cell>
        </row>
        <row r="3774">
          <cell r="B3774" t="str">
            <v>10.133.8.67</v>
          </cell>
          <cell r="C3774" t="str">
            <v>Ping</v>
          </cell>
          <cell r="D3774" t="str">
            <v>PH_WINDOWS_PLATINUM_AR</v>
          </cell>
          <cell r="E3774">
            <v>1</v>
          </cell>
          <cell r="F3774" t="str">
            <v>Wintel Support VW Argentina</v>
          </cell>
        </row>
        <row r="3775">
          <cell r="B3775" t="str">
            <v>10.133.8.67</v>
          </cell>
          <cell r="C3775" t="str">
            <v>So RAM</v>
          </cell>
          <cell r="D3775" t="str">
            <v>PH_WINDOWS_PLATINUM_AR</v>
          </cell>
          <cell r="E3775">
            <v>1</v>
          </cell>
          <cell r="F3775" t="str">
            <v>Wintel Support VW Argentina</v>
          </cell>
        </row>
        <row r="3776">
          <cell r="B3776" t="str">
            <v>10.133.8.67</v>
          </cell>
          <cell r="C3776" t="str">
            <v>So Uptime</v>
          </cell>
          <cell r="D3776" t="str">
            <v>PH_WINDOWS_BRONZE_AR</v>
          </cell>
          <cell r="E3776">
            <v>2</v>
          </cell>
          <cell r="F3776" t="str">
            <v>Wintel Support VW Argentina</v>
          </cell>
        </row>
        <row r="3777">
          <cell r="B3777" t="str">
            <v>10.133.8.68</v>
          </cell>
          <cell r="C3777" t="str">
            <v>MSSQLSERVER</v>
          </cell>
          <cell r="D3777" t="str">
            <v>PH_WINDOWS_PLATINUM_AR</v>
          </cell>
          <cell r="E3777">
            <v>2</v>
          </cell>
          <cell r="F3777" t="str">
            <v>Data Base Administration Support VW Argentina</v>
          </cell>
        </row>
        <row r="3778">
          <cell r="B3778" t="str">
            <v>10.133.8.68</v>
          </cell>
          <cell r="C3778" t="str">
            <v>DBA MySql DOCUWARE  Service</v>
          </cell>
          <cell r="D3778" t="str">
            <v>PH_WINDOWS_PLATINUM_AR</v>
          </cell>
          <cell r="E3778">
            <v>1</v>
          </cell>
          <cell r="F3778" t="str">
            <v>Enviar Email a Luciano.heis@vw.com.ar</v>
          </cell>
        </row>
        <row r="3779">
          <cell r="B3779" t="str">
            <v>10.133.8.68</v>
          </cell>
          <cell r="C3779" t="str">
            <v>DocuWare Internal Database V2</v>
          </cell>
          <cell r="D3779" t="str">
            <v>PH_WINDOWS_PLATINUM_AR</v>
          </cell>
          <cell r="E3779">
            <v>1</v>
          </cell>
          <cell r="F3779" t="str">
            <v>Wintel Support VW Argentina</v>
          </cell>
        </row>
        <row r="3780">
          <cell r="B3780" t="str">
            <v>10.133.8.68</v>
          </cell>
          <cell r="C3780" t="str">
            <v>Server</v>
          </cell>
          <cell r="D3780" t="str">
            <v>PH_WINDOWS_PLATINUM_AR</v>
          </cell>
          <cell r="E3780">
            <v>1</v>
          </cell>
          <cell r="F3780" t="str">
            <v>Wintel Support VW Argentina</v>
          </cell>
        </row>
        <row r="3781">
          <cell r="B3781" t="str">
            <v>10.133.8.68</v>
          </cell>
          <cell r="C3781" t="str">
            <v>So Antivirus Services</v>
          </cell>
          <cell r="D3781" t="str">
            <v>PH_WINDOWS_PLATINUM_AR</v>
          </cell>
          <cell r="E3781">
            <v>3</v>
          </cell>
          <cell r="F3781" t="str">
            <v>Wintel Support VW Argentina</v>
          </cell>
        </row>
        <row r="3782">
          <cell r="B3782" t="str">
            <v>10.133.8.68</v>
          </cell>
          <cell r="C3782" t="str">
            <v>So CPU</v>
          </cell>
          <cell r="D3782" t="str">
            <v>PH_WINDOWS_PLATINUM_AR</v>
          </cell>
          <cell r="E3782">
            <v>1</v>
          </cell>
          <cell r="F3782" t="str">
            <v>Wintel Support VW Argentina</v>
          </cell>
        </row>
        <row r="3783">
          <cell r="B3783" t="str">
            <v>10.133.8.68</v>
          </cell>
          <cell r="C3783" t="str">
            <v>So Disk C: - OS -</v>
          </cell>
          <cell r="D3783" t="str">
            <v>PH_WINDOWS_PLATINUM_AR</v>
          </cell>
          <cell r="E3783">
            <v>1</v>
          </cell>
          <cell r="F3783" t="str">
            <v>Wintel Support VW Argentina</v>
          </cell>
        </row>
        <row r="3784">
          <cell r="B3784" t="str">
            <v>10.133.8.68</v>
          </cell>
          <cell r="C3784" t="str">
            <v>So Disk D: - OS -</v>
          </cell>
          <cell r="D3784" t="str">
            <v>PH_WINDOWS_PLATINUM_AR</v>
          </cell>
          <cell r="E3784">
            <v>1</v>
          </cell>
          <cell r="F3784" t="str">
            <v>Wintel Support VW Argentina</v>
          </cell>
        </row>
        <row r="3785">
          <cell r="B3785" t="str">
            <v>10.133.8.68</v>
          </cell>
          <cell r="C3785" t="str">
            <v>So Disk E: - OS -</v>
          </cell>
          <cell r="D3785" t="str">
            <v>PH_WINDOWS_PLATINUM_AR</v>
          </cell>
          <cell r="E3785">
            <v>1</v>
          </cell>
          <cell r="F3785" t="str">
            <v>Wintel Support VW Argentina</v>
          </cell>
        </row>
        <row r="3786">
          <cell r="B3786" t="str">
            <v>10.133.8.68</v>
          </cell>
          <cell r="C3786" t="str">
            <v>So Disk F - OS -</v>
          </cell>
          <cell r="D3786" t="str">
            <v>PH_WINDOWS_PLATINUM_AR</v>
          </cell>
          <cell r="E3786">
            <v>1</v>
          </cell>
          <cell r="F3786" t="str">
            <v>Wintel Support VW Argentina</v>
          </cell>
        </row>
        <row r="3787">
          <cell r="B3787" t="str">
            <v>10.133.8.68</v>
          </cell>
          <cell r="C3787" t="str">
            <v>Ping</v>
          </cell>
          <cell r="D3787" t="str">
            <v>PH_WINDOWS_PLATINUM_AR</v>
          </cell>
          <cell r="E3787">
            <v>1</v>
          </cell>
          <cell r="F3787" t="str">
            <v>Wintel Support VW Argentina</v>
          </cell>
        </row>
        <row r="3788">
          <cell r="B3788" t="str">
            <v>10.133.8.68</v>
          </cell>
          <cell r="C3788" t="str">
            <v>So RAM</v>
          </cell>
          <cell r="D3788" t="str">
            <v>PH_WINDOWS_PLATINUM_AR</v>
          </cell>
          <cell r="E3788">
            <v>1</v>
          </cell>
          <cell r="F3788" t="str">
            <v>Wintel Support VW Argentina</v>
          </cell>
        </row>
        <row r="3789">
          <cell r="B3789" t="str">
            <v>10.133.8.68</v>
          </cell>
          <cell r="C3789" t="str">
            <v>So Uptime</v>
          </cell>
          <cell r="D3789" t="str">
            <v>PH_WINDOWS_BRONZE_AR</v>
          </cell>
          <cell r="E3789">
            <v>2</v>
          </cell>
          <cell r="F3789" t="str">
            <v>Wintel Support VW Argentina</v>
          </cell>
        </row>
        <row r="3790">
          <cell r="B3790" t="str">
            <v>10.133.8.69</v>
          </cell>
          <cell r="C3790" t="str">
            <v>Check_port 80</v>
          </cell>
          <cell r="D3790" t="str">
            <v>PH_WINDOWS_BRONZE_AR</v>
          </cell>
          <cell r="E3790">
            <v>3</v>
          </cell>
          <cell r="F3790" t="str">
            <v>Middleware Support VW Argentina</v>
          </cell>
        </row>
        <row r="3791">
          <cell r="B3791" t="str">
            <v>10.133.8.69</v>
          </cell>
          <cell r="C3791" t="str">
            <v>So Antivirus Services</v>
          </cell>
          <cell r="D3791" t="str">
            <v>PH_WINDOWS_BRONZE_AR</v>
          </cell>
          <cell r="E3791">
            <v>3</v>
          </cell>
          <cell r="F3791" t="str">
            <v>Wintel Support VW Argentina</v>
          </cell>
        </row>
        <row r="3792">
          <cell r="B3792" t="str">
            <v>10.133.8.69</v>
          </cell>
          <cell r="C3792" t="str">
            <v>So CPU</v>
          </cell>
          <cell r="D3792" t="str">
            <v>PH_WINDOWS_BRONZE_AR</v>
          </cell>
          <cell r="E3792">
            <v>4</v>
          </cell>
          <cell r="F3792" t="str">
            <v>Wintel Support VW Argentina</v>
          </cell>
        </row>
        <row r="3793">
          <cell r="B3793" t="str">
            <v>10.133.8.69</v>
          </cell>
          <cell r="C3793" t="str">
            <v>So Disk C: - OS -</v>
          </cell>
          <cell r="D3793" t="str">
            <v>PH_WINDOWS_BRONZE_AR</v>
          </cell>
          <cell r="E3793">
            <v>4</v>
          </cell>
          <cell r="F3793" t="str">
            <v>Wintel Support VW Argentina</v>
          </cell>
        </row>
        <row r="3794">
          <cell r="B3794" t="str">
            <v>10.133.8.69</v>
          </cell>
          <cell r="C3794" t="str">
            <v>So Disk D: - OS -</v>
          </cell>
          <cell r="D3794" t="str">
            <v>PH_WINDOWS_BRONZE_AR</v>
          </cell>
          <cell r="E3794">
            <v>4</v>
          </cell>
          <cell r="F3794" t="str">
            <v>Wintel Support VW Argentina</v>
          </cell>
        </row>
        <row r="3795">
          <cell r="B3795" t="str">
            <v>10.133.8.69</v>
          </cell>
          <cell r="C3795" t="str">
            <v>So Disk E: - OS -</v>
          </cell>
          <cell r="D3795" t="str">
            <v>PH_WINDOWS_BRONZE_AR</v>
          </cell>
          <cell r="E3795">
            <v>4</v>
          </cell>
          <cell r="F3795" t="str">
            <v>Wintel Support VW Argentina</v>
          </cell>
        </row>
        <row r="3796">
          <cell r="B3796" t="str">
            <v>10.133.8.69</v>
          </cell>
          <cell r="C3796" t="str">
            <v>So Disk F - OS -</v>
          </cell>
          <cell r="D3796" t="str">
            <v>PH_WINDOWS_BRONZE_AR</v>
          </cell>
          <cell r="E3796">
            <v>4</v>
          </cell>
          <cell r="F3796" t="str">
            <v>Wintel Support VW Argentina</v>
          </cell>
        </row>
        <row r="3797">
          <cell r="B3797" t="str">
            <v>10.133.8.69</v>
          </cell>
          <cell r="C3797" t="str">
            <v>Ping</v>
          </cell>
          <cell r="D3797" t="str">
            <v>PH_WINDOWS_BRONZE_AR</v>
          </cell>
          <cell r="E3797">
            <v>4</v>
          </cell>
          <cell r="F3797" t="str">
            <v>Wintel Support VW Argentina</v>
          </cell>
        </row>
        <row r="3798">
          <cell r="B3798" t="str">
            <v>10.133.8.69</v>
          </cell>
          <cell r="C3798" t="str">
            <v>So RAM</v>
          </cell>
          <cell r="D3798" t="str">
            <v>PH_WINDOWS_BRONZE_AR</v>
          </cell>
          <cell r="E3798">
            <v>4</v>
          </cell>
          <cell r="F3798" t="str">
            <v>Wintel Support VW Argentina</v>
          </cell>
        </row>
        <row r="3799">
          <cell r="B3799" t="str">
            <v>10.133.8.69</v>
          </cell>
          <cell r="C3799" t="str">
            <v>So Uptime</v>
          </cell>
          <cell r="D3799" t="str">
            <v>PH_WINDOWS_BRONZE_AR</v>
          </cell>
          <cell r="E3799">
            <v>2</v>
          </cell>
          <cell r="F3799" t="str">
            <v>Wintel Support VW Argentina</v>
          </cell>
        </row>
        <row r="3800">
          <cell r="B3800" t="str">
            <v>10.133.8.70</v>
          </cell>
          <cell r="C3800" t="str">
            <v>D (App_Home)</v>
          </cell>
          <cell r="D3800" t="str">
            <v>n/a</v>
          </cell>
          <cell r="E3800">
            <v>3</v>
          </cell>
          <cell r="F3800" t="str">
            <v>NON SAP Support VW Argentina</v>
          </cell>
        </row>
        <row r="3801">
          <cell r="B3801" t="str">
            <v>10.133.8.70</v>
          </cell>
          <cell r="C3801" t="str">
            <v>CPU</v>
          </cell>
          <cell r="D3801" t="str">
            <v>PH_WINDOWS_BRONZE_AR</v>
          </cell>
          <cell r="E3801">
            <v>3</v>
          </cell>
          <cell r="F3801" t="str">
            <v>Wintel Support VW Argentina</v>
          </cell>
        </row>
        <row r="3802">
          <cell r="B3802" t="str">
            <v>10.133.8.70</v>
          </cell>
          <cell r="C3802" t="str">
            <v>PING</v>
          </cell>
          <cell r="D3802" t="str">
            <v>PH_WINDOWS_BRONZE_AR</v>
          </cell>
          <cell r="E3802">
            <v>3</v>
          </cell>
          <cell r="F3802" t="str">
            <v>Wintel Support VW Argentina</v>
          </cell>
        </row>
        <row r="3803">
          <cell r="B3803" t="str">
            <v>10.133.8.70</v>
          </cell>
          <cell r="C3803" t="str">
            <v>DISCO C</v>
          </cell>
          <cell r="D3803" t="str">
            <v>PH_WINDOWS_BRONZE_AR</v>
          </cell>
          <cell r="E3803">
            <v>3</v>
          </cell>
          <cell r="F3803" t="str">
            <v>Wintel Support VW Argentina</v>
          </cell>
        </row>
        <row r="3804">
          <cell r="B3804" t="str">
            <v>10.133.8.70</v>
          </cell>
          <cell r="C3804" t="str">
            <v>E (PageFile)</v>
          </cell>
          <cell r="D3804" t="str">
            <v>PH_WINDOWS_BRONZE_AR</v>
          </cell>
          <cell r="E3804">
            <v>3</v>
          </cell>
          <cell r="F3804" t="str">
            <v>Wintel Support VW Argentina</v>
          </cell>
        </row>
        <row r="3805">
          <cell r="B3805" t="str">
            <v>10.133.8.70</v>
          </cell>
          <cell r="C3805" t="str">
            <v>So Antivirus Services</v>
          </cell>
          <cell r="D3805" t="str">
            <v>PH_WINDOWS_BRONZE_AR</v>
          </cell>
          <cell r="E3805">
            <v>3</v>
          </cell>
          <cell r="F3805" t="str">
            <v>Wintel Support VW Argentina</v>
          </cell>
        </row>
        <row r="3806">
          <cell r="B3806" t="str">
            <v>10.133.8.70</v>
          </cell>
          <cell r="C3806" t="str">
            <v>RAM</v>
          </cell>
          <cell r="D3806" t="str">
            <v>PH_WINDOWS_BRONZE_AR</v>
          </cell>
          <cell r="E3806">
            <v>3</v>
          </cell>
          <cell r="F3806" t="str">
            <v>Wintel Support VW Argentina</v>
          </cell>
        </row>
        <row r="3807">
          <cell r="B3807" t="str">
            <v>10.133.8.70</v>
          </cell>
          <cell r="C3807" t="str">
            <v>So Uptime</v>
          </cell>
          <cell r="D3807" t="str">
            <v>PH_WINDOWS_BRONZE_AR</v>
          </cell>
          <cell r="E3807">
            <v>2</v>
          </cell>
          <cell r="F3807" t="str">
            <v>Wintel Support VW Argentina</v>
          </cell>
        </row>
        <row r="3808">
          <cell r="B3808" t="str">
            <v>10.133.8.37</v>
          </cell>
          <cell r="C3808" t="str">
            <v>DBA SQL Server - SQLEXPRESS -</v>
          </cell>
          <cell r="D3808" t="str">
            <v>PH_WINDOWS_BRONZE_AR</v>
          </cell>
          <cell r="E3808">
            <v>4</v>
          </cell>
          <cell r="F3808" t="str">
            <v>Data Base Administration Support VW Argentina</v>
          </cell>
        </row>
        <row r="3809">
          <cell r="B3809" t="str">
            <v>10.133.8.37</v>
          </cell>
          <cell r="C3809" t="str">
            <v>So Antivirus Services</v>
          </cell>
          <cell r="D3809" t="str">
            <v>PH_WINDOWS_BRONZE_AR</v>
          </cell>
          <cell r="E3809">
            <v>3</v>
          </cell>
          <cell r="F3809" t="str">
            <v>Wintel Support VW Argentina</v>
          </cell>
        </row>
        <row r="3810">
          <cell r="B3810" t="str">
            <v>10.133.8.37</v>
          </cell>
          <cell r="C3810" t="str">
            <v>So CPU</v>
          </cell>
          <cell r="D3810" t="str">
            <v>PH_WINDOWS_BRONZE_AR</v>
          </cell>
          <cell r="E3810">
            <v>3</v>
          </cell>
          <cell r="F3810" t="str">
            <v>Wintel Support VW Argentina</v>
          </cell>
        </row>
        <row r="3811">
          <cell r="B3811" t="str">
            <v>10.133.8.37</v>
          </cell>
          <cell r="C3811" t="str">
            <v>So Disk C: - SO</v>
          </cell>
          <cell r="D3811" t="str">
            <v>PH_WINDOWS_BRONZE_AR</v>
          </cell>
          <cell r="E3811">
            <v>3</v>
          </cell>
          <cell r="F3811" t="str">
            <v>Wintel Support VW Argentina</v>
          </cell>
        </row>
        <row r="3812">
          <cell r="B3812" t="str">
            <v>10.133.8.37</v>
          </cell>
          <cell r="C3812" t="str">
            <v>So Disk D: - App</v>
          </cell>
          <cell r="D3812" t="str">
            <v>PH_WINDOWS_BRONZE_AR</v>
          </cell>
          <cell r="E3812">
            <v>3</v>
          </cell>
          <cell r="F3812" t="str">
            <v>Wintel Support VW Argentina</v>
          </cell>
        </row>
        <row r="3813">
          <cell r="B3813" t="str">
            <v>10.133.8.37</v>
          </cell>
          <cell r="C3813" t="str">
            <v>So Disk E: - Work</v>
          </cell>
          <cell r="D3813" t="str">
            <v>PH_WINDOWS_BRONZE_AR</v>
          </cell>
          <cell r="E3813">
            <v>3</v>
          </cell>
          <cell r="F3813" t="str">
            <v>Wintel Support VW Argentina</v>
          </cell>
        </row>
        <row r="3814">
          <cell r="B3814" t="str">
            <v>10.133.8.37</v>
          </cell>
          <cell r="C3814" t="str">
            <v>So Disk F - Instalacion-Soft</v>
          </cell>
          <cell r="D3814" t="str">
            <v>PH_WINDOWS_BRONZE_AR</v>
          </cell>
          <cell r="E3814">
            <v>3</v>
          </cell>
          <cell r="F3814" t="str">
            <v>Wintel Support VW Argentina</v>
          </cell>
        </row>
        <row r="3815">
          <cell r="B3815" t="str">
            <v>10.133.8.37</v>
          </cell>
          <cell r="C3815" t="str">
            <v>So Disk P: - Page File</v>
          </cell>
          <cell r="D3815" t="str">
            <v>PH_WINDOWS_BRONZE_AR</v>
          </cell>
          <cell r="E3815">
            <v>3</v>
          </cell>
          <cell r="F3815" t="str">
            <v>Wintel Support VW Argentina</v>
          </cell>
        </row>
        <row r="3816">
          <cell r="B3816" t="str">
            <v>10.133.8.37</v>
          </cell>
          <cell r="C3816" t="str">
            <v>Ping</v>
          </cell>
          <cell r="D3816" t="str">
            <v>PH_WINDOWS_BRONZE_AR</v>
          </cell>
          <cell r="E3816">
            <v>3</v>
          </cell>
          <cell r="F3816" t="str">
            <v>Wintel Support VW Argentina</v>
          </cell>
        </row>
        <row r="3817">
          <cell r="B3817" t="str">
            <v>10.133.8.37</v>
          </cell>
          <cell r="C3817" t="str">
            <v>So RAM</v>
          </cell>
          <cell r="D3817" t="str">
            <v>PH_WINDOWS_BRONZE_AR</v>
          </cell>
          <cell r="E3817">
            <v>3</v>
          </cell>
          <cell r="F3817" t="str">
            <v>Wintel Support VW Argentina</v>
          </cell>
        </row>
        <row r="3818">
          <cell r="B3818" t="str">
            <v>10.133.8.37</v>
          </cell>
          <cell r="C3818" t="str">
            <v>So Uptime</v>
          </cell>
          <cell r="D3818" t="str">
            <v>PH_WINDOWS_BRONZE_AR</v>
          </cell>
          <cell r="E3818">
            <v>2</v>
          </cell>
          <cell r="F3818" t="str">
            <v>Wintel Support VW Argentina</v>
          </cell>
        </row>
        <row r="3819">
          <cell r="B3819" t="str">
            <v>10.133.8.38</v>
          </cell>
          <cell r="C3819" t="str">
            <v>Ora DCS03 Invalid Objects</v>
          </cell>
          <cell r="D3819" t="str">
            <v>PH_WINDOWS_BRONZE_AR</v>
          </cell>
          <cell r="E3819">
            <v>4</v>
          </cell>
          <cell r="F3819" t="str">
            <v>Data Base Administration Support VW Argentina</v>
          </cell>
        </row>
        <row r="3820">
          <cell r="B3820" t="str">
            <v>10.133.8.38</v>
          </cell>
          <cell r="C3820" t="str">
            <v>Ora DCS03 Jobs</v>
          </cell>
          <cell r="D3820" t="str">
            <v>PH_WINDOWS_BRONZE_AR</v>
          </cell>
          <cell r="E3820">
            <v>4</v>
          </cell>
          <cell r="F3820" t="str">
            <v>Data Base Administration Support VW Argentina</v>
          </cell>
        </row>
        <row r="3821">
          <cell r="B3821" t="str">
            <v>10.133.8.38</v>
          </cell>
          <cell r="C3821" t="str">
            <v>Ora DCS03 Login</v>
          </cell>
          <cell r="D3821" t="str">
            <v>PH_WINDOWS_BRONZE_AR</v>
          </cell>
          <cell r="E3821">
            <v>4</v>
          </cell>
          <cell r="F3821" t="str">
            <v>Data Base Administration Support VW Argentina</v>
          </cell>
        </row>
        <row r="3822">
          <cell r="B3822" t="str">
            <v>10.133.8.38</v>
          </cell>
          <cell r="C3822" t="str">
            <v>Ora DCS03 Max Extents</v>
          </cell>
          <cell r="D3822" t="str">
            <v>PH_WINDOWS_BRONZE_AR</v>
          </cell>
          <cell r="E3822">
            <v>4</v>
          </cell>
          <cell r="F3822" t="str">
            <v>Data Base Administration Support VW Argentina</v>
          </cell>
        </row>
        <row r="3823">
          <cell r="B3823" t="str">
            <v>10.133.8.38</v>
          </cell>
          <cell r="C3823" t="str">
            <v>Ora DCS03 Tablespaces</v>
          </cell>
          <cell r="D3823" t="str">
            <v>PH_WINDOWS_BRONZE_AR</v>
          </cell>
          <cell r="E3823">
            <v>4</v>
          </cell>
          <cell r="F3823" t="str">
            <v>Data Base Administration Support VW Argentina</v>
          </cell>
        </row>
        <row r="3824">
          <cell r="B3824" t="str">
            <v>10.133.8.38</v>
          </cell>
          <cell r="C3824" t="str">
            <v>Ora DCS03 Users</v>
          </cell>
          <cell r="D3824" t="str">
            <v>PH_WINDOWS_BRONZE_AR</v>
          </cell>
          <cell r="E3824">
            <v>4</v>
          </cell>
          <cell r="F3824" t="str">
            <v>Data Base Administration Support VW Argentina</v>
          </cell>
        </row>
        <row r="3825">
          <cell r="B3825" t="str">
            <v>10.133.8.38</v>
          </cell>
          <cell r="C3825" t="str">
            <v>Ora TRXPDESA Invalid Objects</v>
          </cell>
          <cell r="D3825" t="str">
            <v>PH_WINDOWS_BRONZE_AR</v>
          </cell>
          <cell r="E3825">
            <v>4</v>
          </cell>
          <cell r="F3825" t="str">
            <v>Data Base Administration Support VW Argentina</v>
          </cell>
        </row>
        <row r="3826">
          <cell r="B3826" t="str">
            <v>10.133.8.38</v>
          </cell>
          <cell r="C3826" t="str">
            <v>Ora TRXPDESA Jobs</v>
          </cell>
          <cell r="D3826" t="str">
            <v>PH_WINDOWS_BRONZE_AR</v>
          </cell>
          <cell r="E3826">
            <v>4</v>
          </cell>
          <cell r="F3826" t="str">
            <v>Data Base Administration Support VW Argentina</v>
          </cell>
        </row>
        <row r="3827">
          <cell r="B3827" t="str">
            <v>10.133.8.38</v>
          </cell>
          <cell r="C3827" t="str">
            <v>Ora TRXPDESA Login</v>
          </cell>
          <cell r="D3827" t="str">
            <v>PH_WINDOWS_BRONZE_AR</v>
          </cell>
          <cell r="E3827">
            <v>4</v>
          </cell>
          <cell r="F3827" t="str">
            <v>Data Base Administration Support VW Argentina</v>
          </cell>
        </row>
        <row r="3828">
          <cell r="B3828" t="str">
            <v>10.133.8.38</v>
          </cell>
          <cell r="C3828" t="str">
            <v>Ora TRXPDESA Max Extents</v>
          </cell>
          <cell r="D3828" t="str">
            <v>PH_WINDOWS_BRONZE_AR</v>
          </cell>
          <cell r="E3828">
            <v>4</v>
          </cell>
          <cell r="F3828" t="str">
            <v>Data Base Administration Support VW Argentina</v>
          </cell>
        </row>
        <row r="3829">
          <cell r="B3829" t="str">
            <v>10.133.8.38</v>
          </cell>
          <cell r="C3829" t="str">
            <v>Ora TRXPDESA Tablespaces</v>
          </cell>
          <cell r="D3829" t="str">
            <v>PH_WINDOWS_BRONZE_AR</v>
          </cell>
          <cell r="E3829">
            <v>4</v>
          </cell>
          <cell r="F3829" t="str">
            <v>Data Base Administration Support VW Argentina</v>
          </cell>
        </row>
        <row r="3830">
          <cell r="B3830" t="str">
            <v>10.133.8.38</v>
          </cell>
          <cell r="C3830" t="str">
            <v>Ora TRXPDESA Users</v>
          </cell>
          <cell r="D3830" t="str">
            <v>PH_WINDOWS_BRONZE_AR</v>
          </cell>
          <cell r="E3830">
            <v>4</v>
          </cell>
          <cell r="F3830" t="str">
            <v>Data Base Administration Support VW Argentina</v>
          </cell>
        </row>
        <row r="3831">
          <cell r="B3831" t="str">
            <v>10.133.8.38</v>
          </cell>
          <cell r="C3831" t="str">
            <v>So Disk D:</v>
          </cell>
          <cell r="D3831" t="str">
            <v>PH_WINDOWS_BRONZE_AR</v>
          </cell>
          <cell r="E3831">
            <v>3</v>
          </cell>
          <cell r="F3831" t="str">
            <v>Data Base Administration Support VW Argentina</v>
          </cell>
        </row>
        <row r="3832">
          <cell r="B3832" t="str">
            <v>10.133.8.38</v>
          </cell>
          <cell r="C3832" t="str">
            <v>So Disk E:</v>
          </cell>
          <cell r="D3832" t="str">
            <v>PH_WINDOWS_BRONZE_AR</v>
          </cell>
          <cell r="E3832">
            <v>3</v>
          </cell>
          <cell r="F3832" t="str">
            <v>Data Base Administration Support VW Argentina</v>
          </cell>
        </row>
        <row r="3833">
          <cell r="B3833" t="str">
            <v>10.133.8.38</v>
          </cell>
          <cell r="C3833" t="str">
            <v>So Disk G</v>
          </cell>
          <cell r="D3833" t="str">
            <v>PH_WINDOWS_BRONZE_AR</v>
          </cell>
          <cell r="E3833">
            <v>3</v>
          </cell>
          <cell r="F3833" t="str">
            <v>Data Base Administration Support VW Argentina</v>
          </cell>
        </row>
        <row r="3834">
          <cell r="B3834" t="str">
            <v>10.133.8.38</v>
          </cell>
          <cell r="C3834" t="str">
            <v>So Antivirus Services</v>
          </cell>
          <cell r="D3834" t="str">
            <v>PH_WINDOWS_BRONZE_AR</v>
          </cell>
          <cell r="E3834">
            <v>3</v>
          </cell>
          <cell r="F3834" t="str">
            <v>Wintel Support VW Argentina</v>
          </cell>
        </row>
        <row r="3835">
          <cell r="B3835" t="str">
            <v>10.133.8.38</v>
          </cell>
          <cell r="C3835" t="str">
            <v>So CPU</v>
          </cell>
          <cell r="D3835" t="str">
            <v>PH_WINDOWS_BRONZE_AR</v>
          </cell>
          <cell r="E3835">
            <v>3</v>
          </cell>
          <cell r="F3835" t="str">
            <v>Wintel Support VW Argentina</v>
          </cell>
        </row>
        <row r="3836">
          <cell r="B3836" t="str">
            <v>10.133.8.38</v>
          </cell>
          <cell r="C3836" t="str">
            <v>So Disk C:</v>
          </cell>
          <cell r="D3836" t="str">
            <v>PH_WINDOWS_BRONZE_AR</v>
          </cell>
          <cell r="E3836">
            <v>3</v>
          </cell>
          <cell r="F3836" t="str">
            <v>Wintel Support VW Argentina</v>
          </cell>
        </row>
        <row r="3837">
          <cell r="B3837" t="str">
            <v>10.133.8.38</v>
          </cell>
          <cell r="C3837" t="str">
            <v>So Disk D:</v>
          </cell>
          <cell r="D3837" t="str">
            <v>PH_WINDOWS_BRONZE_AR</v>
          </cell>
          <cell r="E3837">
            <v>3</v>
          </cell>
          <cell r="F3837" t="str">
            <v>Wintel Support VW Argentina</v>
          </cell>
        </row>
        <row r="3838">
          <cell r="B3838" t="str">
            <v>10.133.8.38</v>
          </cell>
          <cell r="C3838" t="str">
            <v>So Disk E:</v>
          </cell>
          <cell r="D3838" t="str">
            <v>PH_WINDOWS_BRONZE_AR</v>
          </cell>
          <cell r="E3838">
            <v>3</v>
          </cell>
          <cell r="F3838" t="str">
            <v>Wintel Support VW Argentina</v>
          </cell>
        </row>
        <row r="3839">
          <cell r="B3839" t="str">
            <v>10.133.8.38</v>
          </cell>
          <cell r="C3839" t="str">
            <v>So Disk G</v>
          </cell>
          <cell r="D3839" t="str">
            <v>PH_WINDOWS_BRONZE_AR</v>
          </cell>
          <cell r="E3839">
            <v>3</v>
          </cell>
          <cell r="F3839" t="str">
            <v>Wintel Support VW Argentina</v>
          </cell>
        </row>
        <row r="3840">
          <cell r="B3840" t="str">
            <v>10.133.8.38</v>
          </cell>
          <cell r="C3840" t="str">
            <v>Ping</v>
          </cell>
          <cell r="D3840" t="str">
            <v>PH_WINDOWS_BRONZE_AR</v>
          </cell>
          <cell r="E3840">
            <v>3</v>
          </cell>
          <cell r="F3840" t="str">
            <v>Wintel Support VW Argentina</v>
          </cell>
        </row>
        <row r="3841">
          <cell r="B3841" t="str">
            <v>10.133.8.38</v>
          </cell>
          <cell r="C3841" t="str">
            <v>So RAM</v>
          </cell>
          <cell r="D3841" t="str">
            <v>PH_WINDOWS_BRONZE_AR</v>
          </cell>
          <cell r="E3841">
            <v>3</v>
          </cell>
          <cell r="F3841" t="str">
            <v>Wintel Support VW Argentina</v>
          </cell>
        </row>
        <row r="3842">
          <cell r="B3842" t="str">
            <v>10.133.8.38</v>
          </cell>
          <cell r="C3842" t="str">
            <v>So Uptime</v>
          </cell>
          <cell r="D3842" t="str">
            <v>PH_WINDOWS_BRONZE_AR</v>
          </cell>
          <cell r="E3842">
            <v>2</v>
          </cell>
          <cell r="F3842" t="str">
            <v>Wintel Support VW Argentina</v>
          </cell>
        </row>
        <row r="3843">
          <cell r="B3843" t="str">
            <v>10.133.55.197</v>
          </cell>
          <cell r="C3843" t="str">
            <v>So Antivirus Services</v>
          </cell>
          <cell r="D3843" t="str">
            <v>PH_WINDOWS_PLATINUM_AR</v>
          </cell>
          <cell r="E3843">
            <v>3</v>
          </cell>
          <cell r="F3843" t="str">
            <v>Wintel Support VW Argentina</v>
          </cell>
        </row>
        <row r="3844">
          <cell r="B3844" t="str">
            <v>10.133.55.197</v>
          </cell>
          <cell r="C3844" t="str">
            <v>So CPU</v>
          </cell>
          <cell r="D3844" t="str">
            <v>PH_WINDOWS_PLATINUM_AR</v>
          </cell>
          <cell r="E3844">
            <v>1</v>
          </cell>
          <cell r="F3844" t="str">
            <v>Wintel Support VW Argentina</v>
          </cell>
        </row>
        <row r="3845">
          <cell r="B3845" t="str">
            <v>10.133.55.197</v>
          </cell>
          <cell r="C3845" t="str">
            <v>So DHCP SERVER</v>
          </cell>
          <cell r="D3845" t="str">
            <v>PH_WINDOWS_PLATINUM_AR</v>
          </cell>
          <cell r="E3845">
            <v>1</v>
          </cell>
          <cell r="F3845" t="str">
            <v>Wintel Support VW Argentina</v>
          </cell>
        </row>
        <row r="3846">
          <cell r="B3846" t="str">
            <v>10.133.55.197</v>
          </cell>
          <cell r="C3846" t="str">
            <v>So Disk C:</v>
          </cell>
          <cell r="D3846" t="str">
            <v>PH_WINDOWS_PLATINUM_AR</v>
          </cell>
          <cell r="E3846">
            <v>1</v>
          </cell>
          <cell r="F3846" t="str">
            <v>Wintel Support VW Argentina</v>
          </cell>
        </row>
        <row r="3847">
          <cell r="B3847" t="str">
            <v>10.133.55.197</v>
          </cell>
          <cell r="C3847" t="str">
            <v>Ping</v>
          </cell>
          <cell r="D3847" t="str">
            <v>PH_WINDOWS_PLATINUM_AR</v>
          </cell>
          <cell r="E3847">
            <v>1</v>
          </cell>
          <cell r="F3847" t="str">
            <v>Wintel Support VW Argentina</v>
          </cell>
        </row>
        <row r="3848">
          <cell r="B3848" t="str">
            <v>10.133.55.197</v>
          </cell>
          <cell r="C3848" t="str">
            <v>So RAM</v>
          </cell>
          <cell r="D3848" t="str">
            <v>PH_WINDOWS_PLATINUM_AR</v>
          </cell>
          <cell r="E3848">
            <v>1</v>
          </cell>
          <cell r="F3848" t="str">
            <v>Wintel Support VW Argentina</v>
          </cell>
        </row>
        <row r="3849">
          <cell r="B3849" t="str">
            <v>10.133.55.197</v>
          </cell>
          <cell r="C3849" t="str">
            <v>So Uptime</v>
          </cell>
          <cell r="D3849" t="str">
            <v>PH_WINDOWS_BRONZE_AR</v>
          </cell>
          <cell r="E3849">
            <v>2</v>
          </cell>
          <cell r="F3849" t="str">
            <v>Wintel Support VW Argentina</v>
          </cell>
        </row>
        <row r="3850">
          <cell r="B3850" t="str">
            <v>10.133.55.198</v>
          </cell>
          <cell r="C3850" t="str">
            <v>So Antivirus Services</v>
          </cell>
          <cell r="D3850" t="str">
            <v>PH_WINDOWS_PLATINUM_AR</v>
          </cell>
          <cell r="E3850">
            <v>3</v>
          </cell>
          <cell r="F3850" t="str">
            <v>Wintel Support VW Argentina</v>
          </cell>
        </row>
        <row r="3851">
          <cell r="B3851" t="str">
            <v>10.133.55.198</v>
          </cell>
          <cell r="C3851" t="str">
            <v>So Antivirus Services</v>
          </cell>
          <cell r="D3851" t="str">
            <v>PH_WINDOWS_PLATINUM_AR</v>
          </cell>
          <cell r="E3851">
            <v>3</v>
          </cell>
          <cell r="F3851" t="str">
            <v>Wintel Support VW Argentina</v>
          </cell>
        </row>
        <row r="3852">
          <cell r="B3852" t="str">
            <v>10.133.55.198</v>
          </cell>
          <cell r="C3852" t="str">
            <v>So CPU</v>
          </cell>
          <cell r="D3852" t="str">
            <v>PH_WINDOWS_PLATINUM_AR</v>
          </cell>
          <cell r="E3852">
            <v>1</v>
          </cell>
          <cell r="F3852" t="str">
            <v>Wintel Support VW Argentina</v>
          </cell>
        </row>
        <row r="3853">
          <cell r="B3853" t="str">
            <v>10.133.55.198</v>
          </cell>
          <cell r="C3853" t="str">
            <v>So DHCP SERVER</v>
          </cell>
          <cell r="D3853" t="str">
            <v>PH_WINDOWS_PLATINUM_AR</v>
          </cell>
          <cell r="E3853">
            <v>1</v>
          </cell>
          <cell r="F3853" t="str">
            <v>Wintel Support VW Argentina</v>
          </cell>
        </row>
        <row r="3854">
          <cell r="B3854" t="str">
            <v>10.133.55.198</v>
          </cell>
          <cell r="C3854" t="str">
            <v>So Disk C:</v>
          </cell>
          <cell r="D3854" t="str">
            <v>PH_WINDOWS_PLATINUM_AR</v>
          </cell>
          <cell r="E3854">
            <v>1</v>
          </cell>
          <cell r="F3854" t="str">
            <v>Wintel Support VW Argentina</v>
          </cell>
        </row>
        <row r="3855">
          <cell r="B3855" t="str">
            <v>10.133.55.198</v>
          </cell>
          <cell r="C3855" t="str">
            <v>Ping</v>
          </cell>
          <cell r="D3855" t="str">
            <v>PH_WINDOWS_PLATINUM_AR</v>
          </cell>
          <cell r="E3855">
            <v>1</v>
          </cell>
          <cell r="F3855" t="str">
            <v>Wintel Support VW Argentina</v>
          </cell>
        </row>
        <row r="3856">
          <cell r="B3856" t="str">
            <v>10.133.55.198</v>
          </cell>
          <cell r="C3856" t="str">
            <v>So RAM</v>
          </cell>
          <cell r="D3856" t="str">
            <v>PH_WINDOWS_PLATINUM_AR</v>
          </cell>
          <cell r="E3856">
            <v>1</v>
          </cell>
          <cell r="F3856" t="str">
            <v>Wintel Support VW Argentina</v>
          </cell>
        </row>
        <row r="3857">
          <cell r="B3857" t="str">
            <v>10.133.55.198</v>
          </cell>
          <cell r="C3857" t="str">
            <v>So Uptime</v>
          </cell>
          <cell r="D3857" t="str">
            <v>PH_WINDOWS_BRONZE_AR</v>
          </cell>
          <cell r="E3857">
            <v>2</v>
          </cell>
          <cell r="F3857" t="str">
            <v>Wintel Support VW Argentina</v>
          </cell>
        </row>
        <row r="3858">
          <cell r="B3858" t="str">
            <v>10.133.55.198</v>
          </cell>
          <cell r="C3858" t="str">
            <v>Syslog Agent</v>
          </cell>
          <cell r="D3858" t="str">
            <v>PH_WINDOWS_PLATINUM_AR</v>
          </cell>
          <cell r="E3858">
            <v>1</v>
          </cell>
          <cell r="F3858" t="str">
            <v>Wintel Support VW Argentina</v>
          </cell>
        </row>
        <row r="3859">
          <cell r="B3859" t="str">
            <v>10.133.9.49</v>
          </cell>
          <cell r="C3859" t="str">
            <v>SO Antivirus Services</v>
          </cell>
          <cell r="D3859" t="str">
            <v>PH_WINDOWS_PLATINUM_AR</v>
          </cell>
          <cell r="E3859">
            <v>1</v>
          </cell>
          <cell r="F3859" t="str">
            <v>Wintel Support VW Argentina</v>
          </cell>
        </row>
        <row r="3860">
          <cell r="B3860" t="str">
            <v>10.133.9.49</v>
          </cell>
          <cell r="C3860" t="str">
            <v>SO CPU</v>
          </cell>
          <cell r="D3860" t="str">
            <v>PH_WINDOWS_PLATINUM_AR</v>
          </cell>
          <cell r="E3860">
            <v>1</v>
          </cell>
          <cell r="F3860" t="str">
            <v>Wintel Support VW Argentina</v>
          </cell>
        </row>
        <row r="3861">
          <cell r="B3861" t="str">
            <v>10.133.9.49</v>
          </cell>
          <cell r="C3861" t="str">
            <v>SO Ping</v>
          </cell>
          <cell r="D3861" t="str">
            <v>PH_WINDOWS_PLATINUM_AR</v>
          </cell>
          <cell r="E3861">
            <v>1</v>
          </cell>
          <cell r="F3861" t="str">
            <v>Wintel Support VW Argentina</v>
          </cell>
        </row>
        <row r="3862">
          <cell r="B3862" t="str">
            <v>10.133.9.49</v>
          </cell>
          <cell r="C3862" t="str">
            <v>SO Ram</v>
          </cell>
          <cell r="D3862" t="str">
            <v>PH_WINDOWS_PLATINUM_AR</v>
          </cell>
          <cell r="E3862">
            <v>1</v>
          </cell>
          <cell r="F3862" t="str">
            <v>Wintel Support VW Argentina</v>
          </cell>
        </row>
        <row r="3863">
          <cell r="B3863" t="str">
            <v>10.133.9.49</v>
          </cell>
          <cell r="C3863" t="str">
            <v>SO Uptime</v>
          </cell>
          <cell r="D3863" t="str">
            <v>PH_WINDOWS_PLATINUM_AR</v>
          </cell>
          <cell r="E3863">
            <v>1</v>
          </cell>
          <cell r="F3863" t="str">
            <v>Wintel Support VW Argentina</v>
          </cell>
        </row>
        <row r="3864">
          <cell r="B3864" t="str">
            <v>10.133.9.49</v>
          </cell>
          <cell r="C3864" t="str">
            <v>SO Disk C</v>
          </cell>
          <cell r="D3864" t="str">
            <v>PH_WINDOWS_PLATINUM_AR</v>
          </cell>
          <cell r="E3864">
            <v>1</v>
          </cell>
          <cell r="F3864" t="str">
            <v>Wintel Support VW Argentina</v>
          </cell>
        </row>
        <row r="3865">
          <cell r="B3865" t="str">
            <v>10.133.9.49</v>
          </cell>
          <cell r="C3865" t="str">
            <v>SO Disk D</v>
          </cell>
          <cell r="D3865" t="str">
            <v>PH_WINDOWS_PLATINUM_AR</v>
          </cell>
          <cell r="E3865">
            <v>1</v>
          </cell>
          <cell r="F3865" t="str">
            <v>Wintel Support VW Argentina</v>
          </cell>
        </row>
        <row r="3866">
          <cell r="B3866" t="str">
            <v>10.133.8.52</v>
          </cell>
          <cell r="C3866" t="str">
            <v>Ping</v>
          </cell>
          <cell r="D3866" t="str">
            <v>PH_WINDOWS_GOLD_AR</v>
          </cell>
          <cell r="E3866">
            <v>3</v>
          </cell>
          <cell r="F3866" t="str">
            <v>OPS Unix Support Argentina</v>
          </cell>
        </row>
        <row r="3867">
          <cell r="B3867" t="str">
            <v>172.16.12.77</v>
          </cell>
          <cell r="C3867" t="str">
            <v>SO CPU</v>
          </cell>
          <cell r="D3867" t="str">
            <v>PH_WINDOWS_PLATINUM_AR</v>
          </cell>
          <cell r="E3867">
            <v>1</v>
          </cell>
          <cell r="F3867" t="str">
            <v>Wintel Support VW Argentina</v>
          </cell>
        </row>
        <row r="3868">
          <cell r="B3868" t="str">
            <v>172.16.12.77</v>
          </cell>
          <cell r="C3868" t="str">
            <v>SO Ping</v>
          </cell>
          <cell r="D3868" t="str">
            <v>PH_WINDOWS_PLATINUM_AR</v>
          </cell>
          <cell r="E3868">
            <v>1</v>
          </cell>
          <cell r="F3868" t="str">
            <v>Wintel Support VW Argentina</v>
          </cell>
        </row>
        <row r="3869">
          <cell r="B3869" t="str">
            <v>172.16.12.77</v>
          </cell>
          <cell r="C3869" t="str">
            <v>SO Ram</v>
          </cell>
          <cell r="D3869" t="str">
            <v>PH_WINDOWS_PLATINUM_AR</v>
          </cell>
          <cell r="E3869">
            <v>1</v>
          </cell>
          <cell r="F3869" t="str">
            <v>Wintel Support VW Argentina</v>
          </cell>
        </row>
        <row r="3870">
          <cell r="B3870" t="str">
            <v>172.16.12.77</v>
          </cell>
          <cell r="C3870" t="str">
            <v>SO Uptime</v>
          </cell>
          <cell r="D3870" t="str">
            <v>PH_WINDOWS_PLATINUM_AR</v>
          </cell>
          <cell r="E3870">
            <v>1</v>
          </cell>
          <cell r="F3870" t="str">
            <v>Wintel Support VW Argentina</v>
          </cell>
        </row>
        <row r="3871">
          <cell r="B3871" t="str">
            <v>172.16.12.77</v>
          </cell>
          <cell r="C3871" t="str">
            <v>SO Disk C</v>
          </cell>
          <cell r="D3871" t="str">
            <v>PH_WINDOWS_PLATINUM_AR</v>
          </cell>
          <cell r="E3871">
            <v>1</v>
          </cell>
          <cell r="F3871" t="str">
            <v>Wintel Support VW Argentina</v>
          </cell>
        </row>
        <row r="3872">
          <cell r="B3872" t="str">
            <v>172.16.12.77</v>
          </cell>
          <cell r="C3872" t="str">
            <v>SO Disk D</v>
          </cell>
          <cell r="D3872" t="str">
            <v>PH_WINDOWS_PLATINUM_AR</v>
          </cell>
          <cell r="E3872">
            <v>1</v>
          </cell>
          <cell r="F3872" t="str">
            <v>Wintel Support VW Argentina</v>
          </cell>
        </row>
        <row r="3873">
          <cell r="B3873" t="str">
            <v>172.16.4.105</v>
          </cell>
          <cell r="C3873" t="str">
            <v>So Antivirus Services</v>
          </cell>
          <cell r="D3873" t="str">
            <v>PH_WINDOWS_PLATINUM_AR</v>
          </cell>
          <cell r="E3873">
            <v>3</v>
          </cell>
          <cell r="F3873" t="str">
            <v>Wintel Support VW Argentina</v>
          </cell>
        </row>
        <row r="3874">
          <cell r="B3874" t="str">
            <v>172.16.4.105</v>
          </cell>
          <cell r="C3874" t="str">
            <v>So CPU</v>
          </cell>
          <cell r="D3874" t="str">
            <v>PH_WINDOWS_PLATINUM_AR</v>
          </cell>
          <cell r="E3874">
            <v>3</v>
          </cell>
          <cell r="F3874" t="str">
            <v>Wintel Support VW Argentina</v>
          </cell>
        </row>
        <row r="3875">
          <cell r="B3875" t="str">
            <v>172.16.4.105</v>
          </cell>
          <cell r="C3875" t="str">
            <v>SO Disk C (OS)</v>
          </cell>
          <cell r="D3875" t="str">
            <v>PH_WINDOWS_PLATINUM_AR</v>
          </cell>
          <cell r="E3875">
            <v>3</v>
          </cell>
          <cell r="F3875" t="str">
            <v>Wintel Support VW Argentina</v>
          </cell>
        </row>
        <row r="3876">
          <cell r="B3876" t="str">
            <v>172.16.4.105</v>
          </cell>
          <cell r="C3876" t="str">
            <v>SO Disk D (APP)</v>
          </cell>
          <cell r="D3876" t="str">
            <v>PH_WINDOWS_PLATINUM_AR</v>
          </cell>
          <cell r="E3876">
            <v>3</v>
          </cell>
          <cell r="F3876" t="str">
            <v>Wintel Support VW Argentina</v>
          </cell>
        </row>
        <row r="3877">
          <cell r="B3877" t="str">
            <v>172.16.4.105</v>
          </cell>
          <cell r="C3877" t="str">
            <v>Ping</v>
          </cell>
          <cell r="D3877" t="str">
            <v>PH_WINDOWS_PLATINUM_AR</v>
          </cell>
          <cell r="E3877">
            <v>3</v>
          </cell>
          <cell r="F3877" t="str">
            <v>Wintel Support VW Argentina</v>
          </cell>
        </row>
        <row r="3878">
          <cell r="B3878" t="str">
            <v>172.16.4.105</v>
          </cell>
          <cell r="C3878" t="str">
            <v>So RAM</v>
          </cell>
          <cell r="D3878" t="str">
            <v>PH_WINDOWS_PLATINUM_AR</v>
          </cell>
          <cell r="E3878">
            <v>3</v>
          </cell>
          <cell r="F3878" t="str">
            <v>Wintel Support VW Argentina</v>
          </cell>
        </row>
        <row r="3879">
          <cell r="B3879" t="str">
            <v>172.16.4.105</v>
          </cell>
          <cell r="C3879" t="str">
            <v>So Uptime</v>
          </cell>
          <cell r="D3879" t="str">
            <v>PH_WINDOWS_PLATINUM_AR</v>
          </cell>
          <cell r="E3879">
            <v>3</v>
          </cell>
          <cell r="F3879" t="str">
            <v>Wintel Support VW Argentina</v>
          </cell>
        </row>
        <row r="3880">
          <cell r="B3880" t="str">
            <v>10.133.54.147</v>
          </cell>
          <cell r="C3880" t="str">
            <v>DDBB MS SQL Server</v>
          </cell>
          <cell r="D3880" t="str">
            <v>PH_WINDOWS_SILVER_AR</v>
          </cell>
          <cell r="E3880">
            <v>4</v>
          </cell>
          <cell r="F3880" t="str">
            <v>Data Base Administration Support VW Argentina</v>
          </cell>
        </row>
        <row r="3881">
          <cell r="B3881" t="str">
            <v>10.133.54.147</v>
          </cell>
          <cell r="C3881" t="str">
            <v>DDBB SQL Server Agent</v>
          </cell>
          <cell r="D3881" t="str">
            <v>PH_WINDOWS_SILVER_AR</v>
          </cell>
          <cell r="E3881">
            <v>4</v>
          </cell>
          <cell r="F3881" t="str">
            <v>Data Base Administration Support VW Argentina</v>
          </cell>
        </row>
        <row r="3882">
          <cell r="B3882" t="str">
            <v>10.133.54.147</v>
          </cell>
          <cell r="C3882" t="str">
            <v>So Disk E: - DBA</v>
          </cell>
          <cell r="D3882" t="str">
            <v>PH_WINDOWS_SILVER_AR</v>
          </cell>
          <cell r="E3882">
            <v>4</v>
          </cell>
          <cell r="F3882" t="str">
            <v>Data Base Administration Support VW Argentina</v>
          </cell>
        </row>
        <row r="3883">
          <cell r="B3883" t="str">
            <v>10.133.54.147</v>
          </cell>
          <cell r="C3883" t="str">
            <v>So CPU</v>
          </cell>
          <cell r="D3883" t="str">
            <v>PH_WINDOWS_BRONZE_AR</v>
          </cell>
          <cell r="E3883">
            <v>3</v>
          </cell>
          <cell r="F3883" t="str">
            <v>Wintel Support VW Argentina</v>
          </cell>
        </row>
        <row r="3884">
          <cell r="B3884" t="str">
            <v>10.133.54.147</v>
          </cell>
          <cell r="C3884" t="str">
            <v>So Disk C:</v>
          </cell>
          <cell r="D3884" t="str">
            <v>PH_WINDOWS_BRONZE_AR</v>
          </cell>
          <cell r="E3884">
            <v>3</v>
          </cell>
          <cell r="F3884" t="str">
            <v>Wintel Support VW Argentina</v>
          </cell>
        </row>
        <row r="3885">
          <cell r="B3885" t="str">
            <v>10.133.54.147</v>
          </cell>
          <cell r="C3885" t="str">
            <v>So Disk D: - APP</v>
          </cell>
          <cell r="D3885" t="str">
            <v>PH_WINDOWS_BRONZE_AR</v>
          </cell>
          <cell r="E3885">
            <v>3</v>
          </cell>
          <cell r="F3885" t="str">
            <v>Wintel Support VW Argentina</v>
          </cell>
        </row>
        <row r="3886">
          <cell r="B3886" t="str">
            <v>10.133.54.147</v>
          </cell>
          <cell r="C3886" t="str">
            <v>Ping</v>
          </cell>
          <cell r="D3886" t="str">
            <v>PH_WINDOWS_BRONZE_AR</v>
          </cell>
          <cell r="E3886">
            <v>3</v>
          </cell>
          <cell r="F3886" t="str">
            <v>Wintel Support VW Argentina</v>
          </cell>
        </row>
        <row r="3887">
          <cell r="B3887" t="str">
            <v>10.133.54.147</v>
          </cell>
          <cell r="C3887" t="str">
            <v>So RAM</v>
          </cell>
          <cell r="D3887" t="str">
            <v>PH_WINDOWS_BRONZE_AR</v>
          </cell>
          <cell r="E3887">
            <v>3</v>
          </cell>
          <cell r="F3887" t="str">
            <v>Wintel Support VW Argentina</v>
          </cell>
        </row>
        <row r="3888">
          <cell r="B3888" t="str">
            <v>10.133.54.147</v>
          </cell>
          <cell r="C3888" t="str">
            <v>So Uptime</v>
          </cell>
          <cell r="D3888" t="str">
            <v>PH_WINDOWS_BRONZE_AR</v>
          </cell>
          <cell r="E3888">
            <v>2</v>
          </cell>
          <cell r="F3888" t="str">
            <v>Wintel Support VW Argentina</v>
          </cell>
        </row>
        <row r="3889">
          <cell r="B3889" t="str">
            <v>10.133.54.147</v>
          </cell>
          <cell r="C3889" t="str">
            <v>So Disk F - BACKUPS</v>
          </cell>
          <cell r="D3889" t="str">
            <v>PH_WINDOWS_BRONZE_AR</v>
          </cell>
          <cell r="E3889">
            <v>3</v>
          </cell>
          <cell r="F3889" t="str">
            <v>Wintel Support VW Argentina</v>
          </cell>
        </row>
        <row r="3890">
          <cell r="B3890" t="str">
            <v>10.133.8.120</v>
          </cell>
          <cell r="C3890" t="str">
            <v>ORA Disk E [DB Home]</v>
          </cell>
          <cell r="D3890" t="str">
            <v>PH_WINDOWS_PLATINUM_AR</v>
          </cell>
          <cell r="E3890">
            <v>1</v>
          </cell>
          <cell r="F3890" t="str">
            <v>Data Base Administration Support VW Argentina</v>
          </cell>
        </row>
        <row r="3891">
          <cell r="B3891" t="str">
            <v>10.133.8.120</v>
          </cell>
          <cell r="C3891" t="str">
            <v>ORA Disk F [DB Data]</v>
          </cell>
          <cell r="D3891" t="str">
            <v>PH_WINDOWS_PLATINUM_AR</v>
          </cell>
          <cell r="E3891">
            <v>2</v>
          </cell>
          <cell r="F3891" t="str">
            <v>Data Base Administration Support VW Argentina</v>
          </cell>
        </row>
        <row r="3892">
          <cell r="B3892" t="str">
            <v>10.133.8.120</v>
          </cell>
          <cell r="C3892" t="str">
            <v>ORA Disk G [DB Backup]</v>
          </cell>
          <cell r="D3892" t="str">
            <v>PH_WINDOWS_PLATINUM_AR</v>
          </cell>
          <cell r="E3892">
            <v>2</v>
          </cell>
          <cell r="F3892" t="str">
            <v>Data Base Administration Support VW Argentina</v>
          </cell>
        </row>
        <row r="3893">
          <cell r="B3893" t="str">
            <v>10.133.8.120</v>
          </cell>
          <cell r="C3893" t="str">
            <v>ORA SQL Server Service</v>
          </cell>
          <cell r="D3893" t="str">
            <v>PH_WINDOWS_PLATINUM_AR</v>
          </cell>
          <cell r="E3893">
            <v>2</v>
          </cell>
          <cell r="F3893" t="str">
            <v>Data Base Administration Support VW Argentina</v>
          </cell>
        </row>
        <row r="3894">
          <cell r="B3894" t="str">
            <v>10.133.8.120</v>
          </cell>
          <cell r="C3894" t="str">
            <v>Check_port 80</v>
          </cell>
          <cell r="D3894" t="str">
            <v>PH_WINDOWS_PLATINUM_AR</v>
          </cell>
          <cell r="E3894">
            <v>3</v>
          </cell>
          <cell r="F3894" t="str">
            <v>Middleware Support VW Argentina</v>
          </cell>
        </row>
        <row r="3895">
          <cell r="B3895" t="str">
            <v>10.133.8.120</v>
          </cell>
          <cell r="C3895">
            <v>443</v>
          </cell>
          <cell r="D3895" t="str">
            <v>PH_WINDOWS_PLATINUM_AR</v>
          </cell>
          <cell r="E3895">
            <v>3</v>
          </cell>
          <cell r="F3895" t="str">
            <v>Middleware Support VW Argentina</v>
          </cell>
        </row>
        <row r="3896">
          <cell r="B3896" t="str">
            <v>10.133.8.120</v>
          </cell>
          <cell r="C3896" t="str">
            <v>00. OS Ping</v>
          </cell>
          <cell r="D3896" t="str">
            <v>PH_WINDOWS_PLATINUM_AR</v>
          </cell>
          <cell r="E3896">
            <v>1</v>
          </cell>
          <cell r="F3896" t="str">
            <v>Wintel Support VW Argentina</v>
          </cell>
        </row>
        <row r="3897">
          <cell r="B3897" t="str">
            <v>10.133.8.120</v>
          </cell>
          <cell r="C3897" t="str">
            <v>So Uptime</v>
          </cell>
          <cell r="D3897" t="str">
            <v>PH_WINDOWS_BRONZE_AR</v>
          </cell>
          <cell r="E3897">
            <v>2</v>
          </cell>
          <cell r="F3897" t="str">
            <v>Wintel Support VW Argentina</v>
          </cell>
        </row>
        <row r="3898">
          <cell r="B3898" t="str">
            <v>10.133.8.120</v>
          </cell>
          <cell r="C3898" t="str">
            <v>02. OS CPU</v>
          </cell>
          <cell r="D3898" t="str">
            <v>PH_WINDOWS_PLATINUM_AR</v>
          </cell>
          <cell r="E3898">
            <v>1</v>
          </cell>
          <cell r="F3898" t="str">
            <v>Wintel Support VW Argentina</v>
          </cell>
        </row>
        <row r="3899">
          <cell r="B3899" t="str">
            <v>10.133.8.120</v>
          </cell>
          <cell r="C3899" t="str">
            <v>03. OS RAM</v>
          </cell>
          <cell r="D3899" t="str">
            <v>PH_WINDOWS_PLATINUM_AR</v>
          </cell>
          <cell r="E3899">
            <v>1</v>
          </cell>
          <cell r="F3899" t="str">
            <v>Wintel Support VW Argentina</v>
          </cell>
        </row>
        <row r="3900">
          <cell r="B3900" t="str">
            <v>10.133.8.120</v>
          </cell>
          <cell r="C3900" t="str">
            <v>10. OS Disk C:</v>
          </cell>
          <cell r="D3900" t="str">
            <v>PH_WINDOWS_PLATINUM_AR</v>
          </cell>
          <cell r="E3900">
            <v>1</v>
          </cell>
          <cell r="F3900" t="str">
            <v>Wintel Support VW Argentina</v>
          </cell>
        </row>
        <row r="3901">
          <cell r="B3901" t="str">
            <v>10.133.8.120</v>
          </cell>
          <cell r="C3901" t="str">
            <v>11. OS Disk D:</v>
          </cell>
          <cell r="D3901" t="str">
            <v>PH_WINDOWS_PLATINUM_AR</v>
          </cell>
          <cell r="E3901">
            <v>1</v>
          </cell>
          <cell r="F3901" t="str">
            <v>Wintel Support VW Argentina</v>
          </cell>
        </row>
        <row r="3902">
          <cell r="B3902" t="str">
            <v>10.133.8.120</v>
          </cell>
          <cell r="C3902" t="str">
            <v>20. OS Antivirus Services</v>
          </cell>
          <cell r="D3902" t="str">
            <v>PH_WINDOWS_PLATINUM_AR</v>
          </cell>
          <cell r="E3902">
            <v>3</v>
          </cell>
          <cell r="F3902" t="str">
            <v>Wintel Support VW Argentina</v>
          </cell>
        </row>
        <row r="3903">
          <cell r="B3903" t="str">
            <v>10.133.8.96</v>
          </cell>
          <cell r="C3903" t="str">
            <v>So CPU</v>
          </cell>
          <cell r="D3903" t="str">
            <v>PH_WINDOWS_PLATINUM_AR</v>
          </cell>
          <cell r="E3903">
            <v>2</v>
          </cell>
          <cell r="F3903" t="str">
            <v>Wintel Support VW Argentina</v>
          </cell>
        </row>
        <row r="3904">
          <cell r="B3904" t="str">
            <v>10.133.8.96</v>
          </cell>
          <cell r="C3904" t="str">
            <v>disco C</v>
          </cell>
          <cell r="D3904" t="str">
            <v>PH_WINDOWS_PLATINUM_AR</v>
          </cell>
          <cell r="E3904">
            <v>2</v>
          </cell>
          <cell r="F3904" t="str">
            <v>Wintel Support VW Argentina</v>
          </cell>
        </row>
        <row r="3905">
          <cell r="B3905" t="str">
            <v>10.133.8.96</v>
          </cell>
          <cell r="C3905" t="str">
            <v>So Disk D (App_veeam)</v>
          </cell>
          <cell r="D3905" t="str">
            <v>PH_WINDOWS_PLATINUM_AR</v>
          </cell>
          <cell r="E3905">
            <v>2</v>
          </cell>
          <cell r="F3905" t="str">
            <v>Wintel Support VW Argentina</v>
          </cell>
        </row>
        <row r="3906">
          <cell r="B3906" t="str">
            <v>10.133.8.96</v>
          </cell>
          <cell r="C3906" t="str">
            <v>RAM</v>
          </cell>
          <cell r="D3906" t="str">
            <v>PH_WINDOWS_PLATINUM_AR</v>
          </cell>
          <cell r="E3906">
            <v>2</v>
          </cell>
          <cell r="F3906" t="str">
            <v>Wintel Support VW Argentina</v>
          </cell>
        </row>
        <row r="3907">
          <cell r="B3907" t="str">
            <v>10.133.8.96</v>
          </cell>
          <cell r="C3907" t="str">
            <v>Ping</v>
          </cell>
          <cell r="D3907" t="str">
            <v>PH_WINDOWS_PLATINUM_AR</v>
          </cell>
          <cell r="E3907">
            <v>2</v>
          </cell>
          <cell r="F3907" t="str">
            <v>Wintel Support VW Argentina</v>
          </cell>
        </row>
        <row r="3908">
          <cell r="B3908" t="str">
            <v>10.133.8.96</v>
          </cell>
          <cell r="C3908" t="str">
            <v>Antivirus Services</v>
          </cell>
          <cell r="D3908" t="str">
            <v>PH_WINDOWS_PLATINUM_AR</v>
          </cell>
          <cell r="E3908">
            <v>2</v>
          </cell>
          <cell r="F3908" t="str">
            <v>Wintel Support VW Argentina</v>
          </cell>
        </row>
        <row r="3909">
          <cell r="B3909" t="str">
            <v>10.133.8.96</v>
          </cell>
          <cell r="C3909" t="str">
            <v>So Uptime</v>
          </cell>
          <cell r="D3909" t="str">
            <v>PH_WINDOWS_PLATINUM_AR</v>
          </cell>
          <cell r="E3909">
            <v>2</v>
          </cell>
          <cell r="F3909" t="str">
            <v>Wintel Support VW Argentina</v>
          </cell>
        </row>
        <row r="3910">
          <cell r="B3910" t="str">
            <v>10.133.8.94</v>
          </cell>
          <cell r="C3910" t="str">
            <v>D (App_Home)</v>
          </cell>
          <cell r="D3910" t="str">
            <v>PH_WINDOWS_SILVER_AR</v>
          </cell>
          <cell r="E3910">
            <v>3</v>
          </cell>
          <cell r="F3910" t="str">
            <v>Data Base Administration Support VW Argentina</v>
          </cell>
        </row>
        <row r="3911">
          <cell r="B3911" t="str">
            <v>10.133.8.94</v>
          </cell>
          <cell r="C3911" t="str">
            <v>E (Sql_Data)</v>
          </cell>
          <cell r="D3911" t="str">
            <v>PH_WINDOWS_SILVER_AR</v>
          </cell>
          <cell r="E3911">
            <v>3</v>
          </cell>
          <cell r="F3911" t="str">
            <v>Data Base Administration Support VW Argentina</v>
          </cell>
        </row>
        <row r="3912">
          <cell r="B3912" t="str">
            <v>10.133.8.94</v>
          </cell>
          <cell r="C3912" t="str">
            <v>F (Sql_Logs)</v>
          </cell>
          <cell r="D3912" t="str">
            <v>PH_WINDOWS_SILVER_AR</v>
          </cell>
          <cell r="E3912">
            <v>3</v>
          </cell>
          <cell r="F3912" t="str">
            <v>Data Base Administration Support VW Argentina</v>
          </cell>
        </row>
        <row r="3913">
          <cell r="B3913" t="str">
            <v>10.133.8.94</v>
          </cell>
          <cell r="C3913" t="str">
            <v>G (Sql_Backups)</v>
          </cell>
          <cell r="D3913" t="str">
            <v>PH_WINDOWS_SILVER_AR</v>
          </cell>
          <cell r="E3913">
            <v>3</v>
          </cell>
          <cell r="F3913" t="str">
            <v>Data Base Administration Support VW Argentina</v>
          </cell>
        </row>
        <row r="3914">
          <cell r="B3914" t="str">
            <v>10.133.8.94</v>
          </cell>
          <cell r="C3914" t="str">
            <v>SQL Server (EPLAN)</v>
          </cell>
          <cell r="D3914" t="str">
            <v>PH_WINDOWS_SILVER_AR</v>
          </cell>
          <cell r="E3914">
            <v>3</v>
          </cell>
          <cell r="F3914" t="str">
            <v>Data Base Administration Support VW Argentina</v>
          </cell>
        </row>
        <row r="3915">
          <cell r="B3915" t="str">
            <v>10.133.8.94</v>
          </cell>
          <cell r="C3915" t="str">
            <v>CPU</v>
          </cell>
          <cell r="D3915" t="str">
            <v>PH_WINDOWS_PLATINUM_AR</v>
          </cell>
          <cell r="E3915">
            <v>1</v>
          </cell>
          <cell r="F3915" t="str">
            <v>Wintel Support VW Argentina</v>
          </cell>
        </row>
        <row r="3916">
          <cell r="B3916" t="str">
            <v>10.133.8.94</v>
          </cell>
          <cell r="C3916" t="str">
            <v>PING</v>
          </cell>
          <cell r="D3916" t="str">
            <v>PH_WINDOWS_PLATINUM_AR</v>
          </cell>
          <cell r="E3916">
            <v>1</v>
          </cell>
          <cell r="F3916" t="str">
            <v>Wintel Support VW Argentina</v>
          </cell>
        </row>
        <row r="3917">
          <cell r="B3917" t="str">
            <v>10.133.8.94</v>
          </cell>
          <cell r="C3917" t="str">
            <v>DISCO C</v>
          </cell>
          <cell r="D3917" t="str">
            <v>PH_WINDOWS_PLATINUM_AR</v>
          </cell>
          <cell r="E3917">
            <v>1</v>
          </cell>
          <cell r="F3917" t="str">
            <v>Wintel Support VW Argentina</v>
          </cell>
        </row>
        <row r="3918">
          <cell r="B3918" t="str">
            <v>10.133.8.94</v>
          </cell>
          <cell r="C3918" t="str">
            <v>So Antivirus Services</v>
          </cell>
          <cell r="D3918" t="str">
            <v>PH_WINDOWS_PLATINUM_AR</v>
          </cell>
          <cell r="E3918">
            <v>3</v>
          </cell>
          <cell r="F3918" t="str">
            <v>Wintel Support VW Argentina</v>
          </cell>
        </row>
        <row r="3919">
          <cell r="B3919" t="str">
            <v>10.133.8.94</v>
          </cell>
          <cell r="C3919" t="str">
            <v>RAM</v>
          </cell>
          <cell r="D3919" t="str">
            <v>PH_WINDOWS_PLATINUM_AR</v>
          </cell>
          <cell r="E3919">
            <v>1</v>
          </cell>
          <cell r="F3919" t="str">
            <v>Wintel Support VW Argentina</v>
          </cell>
        </row>
        <row r="3920">
          <cell r="B3920" t="str">
            <v>10.133.8.94</v>
          </cell>
          <cell r="C3920" t="str">
            <v>So Uptime</v>
          </cell>
          <cell r="D3920" t="str">
            <v>PH_WINDOWS_BRONZE_AR</v>
          </cell>
          <cell r="E3920">
            <v>2</v>
          </cell>
          <cell r="F3920" t="str">
            <v>Wintel Support VW Argentina</v>
          </cell>
        </row>
        <row r="3921">
          <cell r="B3921" t="str">
            <v>10.133.54.232</v>
          </cell>
          <cell r="C3921" t="str">
            <v>SQL Server (EPOSERVER2)</v>
          </cell>
          <cell r="D3921" t="str">
            <v>PH_WINDOWS_PLATINUM_AR</v>
          </cell>
          <cell r="E3921">
            <v>4</v>
          </cell>
          <cell r="F3921" t="str">
            <v>Data Base Administration Support VW Argentina</v>
          </cell>
        </row>
        <row r="3922">
          <cell r="B3922" t="str">
            <v>10.133.54.232</v>
          </cell>
          <cell r="C3922" t="str">
            <v>So CPU</v>
          </cell>
          <cell r="D3922" t="str">
            <v>PH_WINDOWS_PLATINUM_AR</v>
          </cell>
          <cell r="E3922">
            <v>1</v>
          </cell>
          <cell r="F3922" t="str">
            <v>Wintel Support VW Argentina</v>
          </cell>
        </row>
        <row r="3923">
          <cell r="B3923" t="str">
            <v>10.133.54.232</v>
          </cell>
          <cell r="C3923" t="str">
            <v>So Disk C: - OS</v>
          </cell>
          <cell r="D3923" t="str">
            <v>PH_WINDOWS_PLATINUM_AR</v>
          </cell>
          <cell r="E3923">
            <v>1</v>
          </cell>
          <cell r="F3923" t="str">
            <v>Wintel Support VW Argentina</v>
          </cell>
        </row>
        <row r="3924">
          <cell r="B3924" t="str">
            <v>10.133.54.232</v>
          </cell>
          <cell r="C3924" t="str">
            <v>So Disk D: - App</v>
          </cell>
          <cell r="D3924" t="str">
            <v>PH_WINDOWS_PLATINUM_AR</v>
          </cell>
          <cell r="E3924">
            <v>1</v>
          </cell>
          <cell r="F3924" t="str">
            <v>Wintel Support VW Argentina</v>
          </cell>
        </row>
        <row r="3925">
          <cell r="B3925" t="str">
            <v>10.133.54.232</v>
          </cell>
          <cell r="C3925" t="str">
            <v>So Disk P: - Page File</v>
          </cell>
          <cell r="D3925" t="str">
            <v>PH_WINDOWS_PLATINUM_AR</v>
          </cell>
          <cell r="E3925">
            <v>1</v>
          </cell>
          <cell r="F3925" t="str">
            <v>Wintel Support VW Argentina</v>
          </cell>
        </row>
        <row r="3926">
          <cell r="B3926" t="str">
            <v>10.133.54.232</v>
          </cell>
          <cell r="C3926" t="str">
            <v>Ping</v>
          </cell>
          <cell r="D3926" t="str">
            <v>PH_WINDOWS_PLATINUM_AR</v>
          </cell>
          <cell r="E3926">
            <v>1</v>
          </cell>
          <cell r="F3926" t="str">
            <v>Wintel Support VW Argentina</v>
          </cell>
        </row>
        <row r="3927">
          <cell r="B3927" t="str">
            <v>10.133.54.232</v>
          </cell>
          <cell r="C3927" t="str">
            <v>So RAM</v>
          </cell>
          <cell r="D3927" t="str">
            <v>PH_WINDOWS_PLATINUM_AR</v>
          </cell>
          <cell r="E3927">
            <v>1</v>
          </cell>
          <cell r="F3927" t="str">
            <v>Wintel Support VW Argentina</v>
          </cell>
        </row>
        <row r="3928">
          <cell r="B3928" t="str">
            <v>10.133.54.232</v>
          </cell>
          <cell r="C3928" t="str">
            <v>So Uptime</v>
          </cell>
          <cell r="D3928" t="str">
            <v>PH_WINDOWS_BRONZE_AR</v>
          </cell>
          <cell r="E3928">
            <v>2</v>
          </cell>
          <cell r="F3928" t="str">
            <v>Wintel Support VW Argentina</v>
          </cell>
        </row>
        <row r="3929">
          <cell r="B3929" t="str">
            <v>10.133.8.231</v>
          </cell>
          <cell r="C3929" t="str">
            <v>SO AV</v>
          </cell>
          <cell r="D3929" t="str">
            <v>PH_WINDOWS_PLATINUM_AR</v>
          </cell>
          <cell r="E3929">
            <v>2</v>
          </cell>
          <cell r="F3929" t="str">
            <v>Wintel Support VW Argentina</v>
          </cell>
        </row>
        <row r="3930">
          <cell r="B3930" t="str">
            <v>10.133.8.231</v>
          </cell>
          <cell r="C3930" t="str">
            <v>SO CPU</v>
          </cell>
          <cell r="D3930" t="str">
            <v>PH_WINDOWS_PLATINUM_AR</v>
          </cell>
          <cell r="E3930">
            <v>2</v>
          </cell>
          <cell r="F3930" t="str">
            <v>Wintel Support VW Argentina</v>
          </cell>
        </row>
        <row r="3931">
          <cell r="B3931" t="str">
            <v>10.133.8.231</v>
          </cell>
          <cell r="C3931" t="str">
            <v>SO Ram</v>
          </cell>
          <cell r="D3931" t="str">
            <v>PH_WINDOWS_PLATINUM_AR</v>
          </cell>
          <cell r="E3931">
            <v>2</v>
          </cell>
          <cell r="F3931" t="str">
            <v>Wintel Support VW Argentina</v>
          </cell>
        </row>
        <row r="3932">
          <cell r="B3932" t="str">
            <v>10.133.8.231</v>
          </cell>
          <cell r="C3932" t="str">
            <v>SO Uptime</v>
          </cell>
          <cell r="D3932" t="str">
            <v>PH_WINDOWS_PLATINUM_AR</v>
          </cell>
          <cell r="E3932">
            <v>2</v>
          </cell>
          <cell r="F3932" t="str">
            <v>Wintel Support VW Argentina</v>
          </cell>
        </row>
        <row r="3933">
          <cell r="B3933" t="str">
            <v>10.133.8.231</v>
          </cell>
          <cell r="C3933" t="str">
            <v>SO Ping</v>
          </cell>
          <cell r="D3933" t="str">
            <v>PH_WINDOWS_PLATINUM_AR</v>
          </cell>
          <cell r="E3933">
            <v>2</v>
          </cell>
          <cell r="F3933" t="str">
            <v>Wintel Support VW Argentina</v>
          </cell>
        </row>
        <row r="3934">
          <cell r="B3934" t="str">
            <v>10.133.8.231</v>
          </cell>
          <cell r="C3934" t="str">
            <v>SO Disk C (OS)</v>
          </cell>
          <cell r="D3934" t="str">
            <v>PH_WINDOWS_PLATINUM_AR</v>
          </cell>
          <cell r="E3934">
            <v>2</v>
          </cell>
          <cell r="F3934" t="str">
            <v>Wintel Support VW Argentina</v>
          </cell>
        </row>
        <row r="3935">
          <cell r="B3935" t="str">
            <v>10.133.8.231</v>
          </cell>
          <cell r="C3935" t="str">
            <v>SO Disk E (ePO_Home)</v>
          </cell>
          <cell r="D3935" t="str">
            <v>PH_WINDOWS_PLATINUM_AR</v>
          </cell>
          <cell r="E3935">
            <v>2</v>
          </cell>
          <cell r="F3935" t="str">
            <v>Wintel Support VW Argentina</v>
          </cell>
        </row>
        <row r="3936">
          <cell r="B3936" t="str">
            <v>10.133.8.232</v>
          </cell>
          <cell r="C3936" t="str">
            <v>SO Disk E (DB_Home)</v>
          </cell>
          <cell r="D3936" t="str">
            <v>PH_WINDOWS_PLATINUM_AR</v>
          </cell>
          <cell r="E3936">
            <v>2</v>
          </cell>
          <cell r="F3936" t="str">
            <v>Data Base Administration Support VW Argentina</v>
          </cell>
        </row>
        <row r="3937">
          <cell r="B3937" t="str">
            <v>10.133.8.232</v>
          </cell>
          <cell r="C3937" t="str">
            <v>SO Disk F (Data)</v>
          </cell>
          <cell r="D3937" t="str">
            <v>PH_WINDOWS_PLATINUM_AR</v>
          </cell>
          <cell r="E3937">
            <v>2</v>
          </cell>
          <cell r="F3937" t="str">
            <v>Data Base Administration Support VW Argentina</v>
          </cell>
        </row>
        <row r="3938">
          <cell r="B3938" t="str">
            <v>10.133.8.232</v>
          </cell>
          <cell r="C3938" t="str">
            <v>DBA SQL Server MSSQLSERVER Agent</v>
          </cell>
          <cell r="D3938" t="str">
            <v>PH_WINDOWS_PLATINUM_AR</v>
          </cell>
          <cell r="E3938">
            <v>2</v>
          </cell>
          <cell r="F3938" t="str">
            <v>Data Base Administration Support VW Argentina</v>
          </cell>
        </row>
        <row r="3939">
          <cell r="B3939" t="str">
            <v>10.133.8.232</v>
          </cell>
          <cell r="C3939" t="str">
            <v>DBA SQL Server MSSQLSERVER Service</v>
          </cell>
          <cell r="D3939" t="str">
            <v>PH_WINDOWS_PLATINUM_AR</v>
          </cell>
          <cell r="E3939">
            <v>2</v>
          </cell>
          <cell r="F3939" t="str">
            <v>Data Base Administration Support VW Argentina</v>
          </cell>
        </row>
        <row r="3940">
          <cell r="B3940" t="str">
            <v>10.133.8.232</v>
          </cell>
          <cell r="C3940" t="str">
            <v>SO AV</v>
          </cell>
          <cell r="D3940" t="str">
            <v>PH_WINDOWS_PLATINUM_AR</v>
          </cell>
          <cell r="E3940">
            <v>2</v>
          </cell>
          <cell r="F3940" t="str">
            <v>Wintel Support VW Argentina</v>
          </cell>
        </row>
        <row r="3941">
          <cell r="B3941" t="str">
            <v>10.133.8.232</v>
          </cell>
          <cell r="C3941" t="str">
            <v>SO CPU</v>
          </cell>
          <cell r="D3941" t="str">
            <v>PH_WINDOWS_PLATINUM_AR</v>
          </cell>
          <cell r="E3941">
            <v>2</v>
          </cell>
          <cell r="F3941" t="str">
            <v>Wintel Support VW Argentina</v>
          </cell>
        </row>
        <row r="3942">
          <cell r="B3942" t="str">
            <v>10.133.8.232</v>
          </cell>
          <cell r="C3942" t="str">
            <v>SO Ram</v>
          </cell>
          <cell r="D3942" t="str">
            <v>PH_WINDOWS_PLATINUM_AR</v>
          </cell>
          <cell r="E3942">
            <v>2</v>
          </cell>
          <cell r="F3942" t="str">
            <v>Wintel Support VW Argentina</v>
          </cell>
        </row>
        <row r="3943">
          <cell r="B3943" t="str">
            <v>10.133.8.232</v>
          </cell>
          <cell r="C3943" t="str">
            <v>SO Uptime</v>
          </cell>
          <cell r="D3943" t="str">
            <v>PH_WINDOWS_PLATINUM_AR</v>
          </cell>
          <cell r="E3943">
            <v>2</v>
          </cell>
          <cell r="F3943" t="str">
            <v>Wintel Support VW Argentina</v>
          </cell>
        </row>
        <row r="3944">
          <cell r="B3944" t="str">
            <v>10.133.8.232</v>
          </cell>
          <cell r="C3944" t="str">
            <v>SO Ping</v>
          </cell>
          <cell r="D3944" t="str">
            <v>PH_WINDOWS_PLATINUM_AR</v>
          </cell>
          <cell r="E3944">
            <v>2</v>
          </cell>
          <cell r="F3944" t="str">
            <v>Wintel Support VW Argentina</v>
          </cell>
        </row>
        <row r="3945">
          <cell r="B3945" t="str">
            <v>10.133.8.232</v>
          </cell>
          <cell r="C3945" t="str">
            <v>SO Disk C (OS)</v>
          </cell>
          <cell r="D3945" t="str">
            <v>PH_WINDOWS_PLATINUM_AR</v>
          </cell>
          <cell r="E3945">
            <v>2</v>
          </cell>
          <cell r="F3945" t="str">
            <v>Wintel Support VW Argentina</v>
          </cell>
        </row>
        <row r="3946">
          <cell r="B3946" t="str">
            <v>10.133.8.239</v>
          </cell>
          <cell r="C3946" t="str">
            <v>SQL Server MSSQLSERVICE Service</v>
          </cell>
          <cell r="D3946" t="str">
            <v>PH_WINDOWS_BRONZE_AR</v>
          </cell>
          <cell r="E3946">
            <v>4</v>
          </cell>
          <cell r="F3946" t="str">
            <v>OPS Data Base Administration Support Argentina</v>
          </cell>
        </row>
        <row r="3947">
          <cell r="B3947" t="str">
            <v>10.133.8.239</v>
          </cell>
          <cell r="C3947" t="str">
            <v>So CPU</v>
          </cell>
          <cell r="D3947" t="str">
            <v>PH_WINDOWS_BRONZE_AR</v>
          </cell>
          <cell r="E3947">
            <v>4</v>
          </cell>
          <cell r="F3947" t="str">
            <v>Wintel Support VW Argentina</v>
          </cell>
        </row>
        <row r="3948">
          <cell r="B3948" t="str">
            <v>10.133.8.239</v>
          </cell>
          <cell r="C3948" t="str">
            <v>So Disk C</v>
          </cell>
          <cell r="D3948" t="str">
            <v>PH_WINDOWS_BRONZE_AR</v>
          </cell>
          <cell r="E3948">
            <v>4</v>
          </cell>
          <cell r="F3948" t="str">
            <v>Wintel Support VW Argentina</v>
          </cell>
        </row>
        <row r="3949">
          <cell r="B3949" t="str">
            <v>10.133.8.239</v>
          </cell>
          <cell r="C3949" t="str">
            <v>So Ram</v>
          </cell>
          <cell r="D3949" t="str">
            <v>PH_WINDOWS_BRONZE_AR</v>
          </cell>
          <cell r="E3949">
            <v>4</v>
          </cell>
          <cell r="F3949" t="str">
            <v>Wintel Support VW Argentina</v>
          </cell>
        </row>
        <row r="3950">
          <cell r="B3950" t="str">
            <v>10.133.8.239</v>
          </cell>
          <cell r="C3950" t="str">
            <v>So Ping</v>
          </cell>
          <cell r="D3950" t="str">
            <v>PH_WINDOWS_BRONZE_AR</v>
          </cell>
          <cell r="E3950">
            <v>4</v>
          </cell>
          <cell r="F3950" t="str">
            <v>Wintel Support VW Argentina</v>
          </cell>
        </row>
        <row r="3951">
          <cell r="B3951" t="str">
            <v>10.133.8.239</v>
          </cell>
          <cell r="C3951" t="str">
            <v>So Uptime</v>
          </cell>
          <cell r="D3951" t="str">
            <v>PH_WINDOWS_BRONZE_AR</v>
          </cell>
          <cell r="E3951">
            <v>4</v>
          </cell>
          <cell r="F3951" t="str">
            <v>Wintel Support VW Argentina</v>
          </cell>
        </row>
        <row r="3952">
          <cell r="B3952" t="str">
            <v>10.133.8.239</v>
          </cell>
          <cell r="C3952" t="str">
            <v>So Disk D</v>
          </cell>
          <cell r="D3952" t="str">
            <v>PH_WINDOWS_BRONZE_AR</v>
          </cell>
          <cell r="E3952">
            <v>4</v>
          </cell>
          <cell r="F3952" t="str">
            <v>Wintel Support VW Argentina</v>
          </cell>
        </row>
        <row r="3953">
          <cell r="B3953" t="str">
            <v>192.168.5.111</v>
          </cell>
          <cell r="C3953" t="str">
            <v>So CPU</v>
          </cell>
          <cell r="D3953" t="str">
            <v>PH_WINDOWS_PLATINUM_AR</v>
          </cell>
          <cell r="E3953">
            <v>1</v>
          </cell>
          <cell r="F3953" t="str">
            <v>Wintel Support VW Argentina</v>
          </cell>
        </row>
        <row r="3954">
          <cell r="B3954" t="str">
            <v>192.168.5.111</v>
          </cell>
          <cell r="C3954" t="str">
            <v>So Ping</v>
          </cell>
          <cell r="D3954" t="str">
            <v>PH_WINDOWS_PLATINUM_AR</v>
          </cell>
          <cell r="E3954">
            <v>1</v>
          </cell>
          <cell r="F3954" t="str">
            <v>Wintel Support VW Argentina</v>
          </cell>
        </row>
        <row r="3955">
          <cell r="B3955" t="str">
            <v>192.168.5.111</v>
          </cell>
          <cell r="C3955" t="str">
            <v>So Ram</v>
          </cell>
          <cell r="D3955" t="str">
            <v>PH_WINDOWS_PLATINUM_AR</v>
          </cell>
          <cell r="E3955">
            <v>1</v>
          </cell>
          <cell r="F3955" t="str">
            <v>Wintel Support VW Argentina</v>
          </cell>
        </row>
        <row r="3956">
          <cell r="B3956" t="str">
            <v>192.168.5.111</v>
          </cell>
          <cell r="C3956" t="str">
            <v>So Uptime</v>
          </cell>
          <cell r="D3956" t="str">
            <v>PH_WINDOWS_PLATINUM_AR</v>
          </cell>
          <cell r="E3956">
            <v>1</v>
          </cell>
          <cell r="F3956" t="str">
            <v>Wintel Support VW Argentina</v>
          </cell>
        </row>
        <row r="3957">
          <cell r="B3957" t="str">
            <v>192.168.5.111</v>
          </cell>
          <cell r="C3957" t="str">
            <v>So Disk C</v>
          </cell>
          <cell r="D3957" t="str">
            <v>PH_WINDOWS_PLATINUM_AR</v>
          </cell>
          <cell r="E3957">
            <v>1</v>
          </cell>
          <cell r="F3957" t="str">
            <v>Wintel Support VW Argentina</v>
          </cell>
        </row>
        <row r="3958">
          <cell r="B3958" t="str">
            <v>192.168.5.111</v>
          </cell>
          <cell r="C3958" t="str">
            <v>So Disk D</v>
          </cell>
          <cell r="D3958" t="str">
            <v>PH_WINDOWS_PLATINUM_AR</v>
          </cell>
          <cell r="E3958">
            <v>1</v>
          </cell>
          <cell r="F3958" t="str">
            <v>Wintel Support VW Argentina</v>
          </cell>
        </row>
        <row r="3959">
          <cell r="B3959" t="str">
            <v>192.168.5.111</v>
          </cell>
          <cell r="C3959" t="str">
            <v>So Disk E</v>
          </cell>
          <cell r="D3959" t="str">
            <v>PH_WINDOWS_PLATINUM_AR</v>
          </cell>
          <cell r="E3959">
            <v>1</v>
          </cell>
          <cell r="F3959" t="str">
            <v>Wintel Support VW Argentina</v>
          </cell>
        </row>
        <row r="3960">
          <cell r="B3960" t="str">
            <v>10.133.8.247</v>
          </cell>
          <cell r="C3960" t="str">
            <v>So Antivirus Services</v>
          </cell>
          <cell r="D3960" t="str">
            <v>PH_WINDOWS_PLATINUM_AR</v>
          </cell>
          <cell r="E3960">
            <v>1</v>
          </cell>
          <cell r="F3960" t="str">
            <v>Wintel Support VW Argentina</v>
          </cell>
        </row>
        <row r="3961">
          <cell r="B3961" t="str">
            <v>10.133.8.247</v>
          </cell>
          <cell r="C3961" t="str">
            <v>So CPU</v>
          </cell>
          <cell r="D3961" t="str">
            <v>PH_WINDOWS_PLATINUM_AR</v>
          </cell>
          <cell r="E3961">
            <v>1</v>
          </cell>
          <cell r="F3961" t="str">
            <v>Wintel Support VW Argentina</v>
          </cell>
        </row>
        <row r="3962">
          <cell r="B3962" t="str">
            <v>10.133.8.247</v>
          </cell>
          <cell r="C3962" t="str">
            <v>So Ping</v>
          </cell>
          <cell r="D3962" t="str">
            <v>PH_WINDOWS_PLATINUM_AR</v>
          </cell>
          <cell r="E3962">
            <v>1</v>
          </cell>
          <cell r="F3962" t="str">
            <v>Wintel Support VW Argentina</v>
          </cell>
        </row>
        <row r="3963">
          <cell r="B3963" t="str">
            <v>10.133.8.247</v>
          </cell>
          <cell r="C3963" t="str">
            <v>So RAM</v>
          </cell>
          <cell r="D3963" t="str">
            <v>PH_WINDOWS_PLATINUM_AR</v>
          </cell>
          <cell r="E3963">
            <v>1</v>
          </cell>
          <cell r="F3963" t="str">
            <v>Wintel Support VW Argentina</v>
          </cell>
        </row>
        <row r="3964">
          <cell r="B3964" t="str">
            <v>10.133.8.247</v>
          </cell>
          <cell r="C3964" t="str">
            <v>So Disk C</v>
          </cell>
          <cell r="D3964" t="str">
            <v>PH_WINDOWS_PLATINUM_AR</v>
          </cell>
          <cell r="E3964">
            <v>1</v>
          </cell>
          <cell r="F3964" t="str">
            <v>Wintel Support VW Argentina</v>
          </cell>
        </row>
        <row r="3965">
          <cell r="B3965" t="str">
            <v>10.133.8.247</v>
          </cell>
          <cell r="C3965" t="str">
            <v>So Disk D</v>
          </cell>
          <cell r="D3965" t="str">
            <v>PH_WINDOWS_PLATINUM_AR</v>
          </cell>
          <cell r="E3965">
            <v>1</v>
          </cell>
          <cell r="F3965" t="str">
            <v>Wintel Support VW Argentina</v>
          </cell>
        </row>
        <row r="3966">
          <cell r="B3966" t="str">
            <v>10.133.8.247</v>
          </cell>
          <cell r="C3966" t="str">
            <v>So Uptime</v>
          </cell>
          <cell r="D3966" t="str">
            <v>PH_WINDOWS_PLATINUM_AR</v>
          </cell>
          <cell r="E3966">
            <v>1</v>
          </cell>
          <cell r="F3966" t="str">
            <v>Wintel Support VW Argentina</v>
          </cell>
        </row>
        <row r="3967">
          <cell r="B3967" t="str">
            <v>10.133.9.33</v>
          </cell>
          <cell r="C3967" t="str">
            <v>SO Antivirus Services</v>
          </cell>
          <cell r="D3967" t="str">
            <v>PH_WINDOWS_PLATINUM_AR</v>
          </cell>
          <cell r="E3967">
            <v>1</v>
          </cell>
          <cell r="F3967" t="str">
            <v>Wintel Support VW Argentina</v>
          </cell>
        </row>
        <row r="3968">
          <cell r="B3968" t="str">
            <v>10.133.9.33</v>
          </cell>
          <cell r="C3968" t="str">
            <v>So CPU</v>
          </cell>
          <cell r="D3968" t="str">
            <v>PH_WINDOWS_PLATINUM_AR</v>
          </cell>
          <cell r="E3968">
            <v>1</v>
          </cell>
          <cell r="F3968" t="str">
            <v>Wintel Support VW Argentina</v>
          </cell>
        </row>
        <row r="3969">
          <cell r="B3969" t="str">
            <v>10.133.9.33</v>
          </cell>
          <cell r="C3969" t="str">
            <v>So Ping</v>
          </cell>
          <cell r="D3969" t="str">
            <v>PH_WINDOWS_PLATINUM_AR</v>
          </cell>
          <cell r="E3969">
            <v>1</v>
          </cell>
          <cell r="F3969" t="str">
            <v>Wintel Support VW Argentina</v>
          </cell>
        </row>
        <row r="3970">
          <cell r="B3970" t="str">
            <v>10.133.9.33</v>
          </cell>
          <cell r="C3970" t="str">
            <v>So Ram</v>
          </cell>
          <cell r="D3970" t="str">
            <v>PH_WINDOWS_PLATINUM_AR</v>
          </cell>
          <cell r="E3970">
            <v>1</v>
          </cell>
          <cell r="F3970" t="str">
            <v>Wintel Support VW Argentina</v>
          </cell>
        </row>
        <row r="3971">
          <cell r="B3971" t="str">
            <v>10.133.9.33</v>
          </cell>
          <cell r="C3971" t="str">
            <v>So Uptime</v>
          </cell>
          <cell r="D3971" t="str">
            <v>PH_WINDOWS_PLATINUM_AR</v>
          </cell>
          <cell r="E3971">
            <v>1</v>
          </cell>
          <cell r="F3971" t="str">
            <v>Wintel Support VW Argentina</v>
          </cell>
        </row>
        <row r="3972">
          <cell r="B3972" t="str">
            <v>10.133.9.33</v>
          </cell>
          <cell r="C3972" t="str">
            <v>So Disk C</v>
          </cell>
          <cell r="D3972" t="str">
            <v>PH_WINDOWS_PLATINUM_AR</v>
          </cell>
          <cell r="E3972">
            <v>1</v>
          </cell>
          <cell r="F3972" t="str">
            <v>Wintel Support VW Argentina</v>
          </cell>
        </row>
        <row r="3973">
          <cell r="B3973" t="str">
            <v>10.133.9.33</v>
          </cell>
          <cell r="C3973" t="str">
            <v>So Disk D</v>
          </cell>
          <cell r="D3973" t="str">
            <v>PH_WINDOWS_PLATINUM_AR</v>
          </cell>
          <cell r="E3973">
            <v>1</v>
          </cell>
          <cell r="F3973" t="str">
            <v>Wintel Support VW Argentina</v>
          </cell>
        </row>
        <row r="3974">
          <cell r="B3974" t="str">
            <v>172.16.12.72</v>
          </cell>
          <cell r="C3974" t="str">
            <v>So Antivirus Services</v>
          </cell>
          <cell r="D3974" t="str">
            <v>PH_WINDOWS_PLATINUM_AR</v>
          </cell>
          <cell r="E3974">
            <v>3</v>
          </cell>
          <cell r="F3974" t="str">
            <v>Wintel Support VW Argentina</v>
          </cell>
        </row>
        <row r="3975">
          <cell r="B3975" t="str">
            <v>172.16.12.72</v>
          </cell>
          <cell r="C3975" t="str">
            <v>So CPU</v>
          </cell>
          <cell r="D3975" t="str">
            <v>PH_WINDOWS_PLATINUM_AR</v>
          </cell>
          <cell r="E3975">
            <v>3</v>
          </cell>
          <cell r="F3975" t="str">
            <v>Wintel Support VW Argentina</v>
          </cell>
        </row>
        <row r="3976">
          <cell r="B3976" t="str">
            <v>172.16.12.72</v>
          </cell>
          <cell r="C3976" t="str">
            <v>So RAM</v>
          </cell>
          <cell r="D3976" t="str">
            <v>PH_WINDOWS_PLATINUM_AR</v>
          </cell>
          <cell r="E3976">
            <v>3</v>
          </cell>
          <cell r="F3976" t="str">
            <v>Wintel Support VW Argentina</v>
          </cell>
        </row>
        <row r="3977">
          <cell r="B3977" t="str">
            <v>172.16.12.72</v>
          </cell>
          <cell r="C3977" t="str">
            <v>Ping</v>
          </cell>
          <cell r="D3977" t="str">
            <v>PH_WINDOWS_PLATINUM_AR</v>
          </cell>
          <cell r="E3977">
            <v>3</v>
          </cell>
          <cell r="F3977" t="str">
            <v>Wintel Support VW Argentina</v>
          </cell>
        </row>
        <row r="3978">
          <cell r="B3978" t="str">
            <v>172.16.12.72</v>
          </cell>
          <cell r="C3978" t="str">
            <v>So Uptime</v>
          </cell>
          <cell r="D3978" t="str">
            <v>PH_WINDOWS_PLATINUM_AR</v>
          </cell>
          <cell r="E3978">
            <v>3</v>
          </cell>
          <cell r="F3978" t="str">
            <v>Wintel Support VW Argentina</v>
          </cell>
        </row>
        <row r="3979">
          <cell r="B3979" t="str">
            <v>172.16.12.72</v>
          </cell>
          <cell r="C3979" t="str">
            <v>C</v>
          </cell>
          <cell r="D3979" t="str">
            <v>PH_WINDOWS_PLATINUM_AR</v>
          </cell>
          <cell r="E3979">
            <v>3</v>
          </cell>
          <cell r="F3979" t="str">
            <v>Wintel Support VW Argentina</v>
          </cell>
        </row>
        <row r="3980">
          <cell r="B3980" t="str">
            <v>172.16.12.72</v>
          </cell>
          <cell r="C3980" t="str">
            <v>D</v>
          </cell>
          <cell r="D3980" t="str">
            <v>PH_WINDOWS_PLATINUM_AR</v>
          </cell>
          <cell r="E3980">
            <v>3</v>
          </cell>
          <cell r="F3980" t="str">
            <v>Wintel Support VW Argentina</v>
          </cell>
        </row>
        <row r="3981">
          <cell r="B3981" t="str">
            <v>172.16.12.72</v>
          </cell>
          <cell r="C3981" t="str">
            <v>E</v>
          </cell>
          <cell r="D3981" t="str">
            <v>PH_WINDOWS_PLATINUM_AR</v>
          </cell>
          <cell r="E3981">
            <v>3</v>
          </cell>
          <cell r="F3981" t="str">
            <v>Wintel Support VW Argentina</v>
          </cell>
        </row>
        <row r="3982">
          <cell r="B3982"/>
          <cell r="C3982" t="str">
            <v>PING</v>
          </cell>
          <cell r="D3982" t="str">
            <v>PH_WINDOWS_BRONZE_AR</v>
          </cell>
          <cell r="E3982">
            <v>4</v>
          </cell>
          <cell r="F3982" t="str">
            <v>OPS Unix Support Argentina</v>
          </cell>
        </row>
        <row r="3983">
          <cell r="B3983" t="str">
            <v>10.133.9.27</v>
          </cell>
          <cell r="C3983" t="str">
            <v>SO Antivirus Services</v>
          </cell>
          <cell r="D3983" t="str">
            <v>PH_WINDOWS_SILVER_AR</v>
          </cell>
          <cell r="E3983">
            <v>2</v>
          </cell>
          <cell r="F3983" t="str">
            <v>Wintel Support VW Argentina</v>
          </cell>
        </row>
        <row r="3984">
          <cell r="B3984" t="str">
            <v>10.133.9.27</v>
          </cell>
          <cell r="C3984" t="str">
            <v>So CPU</v>
          </cell>
          <cell r="D3984" t="str">
            <v>PH_WINDOWS_SILVER_AR</v>
          </cell>
          <cell r="E3984">
            <v>2</v>
          </cell>
          <cell r="F3984" t="str">
            <v>Wintel Support VW Argentina</v>
          </cell>
        </row>
        <row r="3985">
          <cell r="B3985" t="str">
            <v>10.133.9.27</v>
          </cell>
          <cell r="C3985" t="str">
            <v>So Ping</v>
          </cell>
          <cell r="D3985" t="str">
            <v>PH_WINDOWS_SILVER_AR</v>
          </cell>
          <cell r="E3985">
            <v>2</v>
          </cell>
          <cell r="F3985" t="str">
            <v>Wintel Support VW Argentina</v>
          </cell>
        </row>
        <row r="3986">
          <cell r="B3986" t="str">
            <v>10.133.9.27</v>
          </cell>
          <cell r="C3986" t="str">
            <v>So Ram</v>
          </cell>
          <cell r="D3986" t="str">
            <v>PH_WINDOWS_SILVER_AR</v>
          </cell>
          <cell r="E3986">
            <v>2</v>
          </cell>
          <cell r="F3986" t="str">
            <v>Wintel Support VW Argentina</v>
          </cell>
        </row>
        <row r="3987">
          <cell r="B3987" t="str">
            <v>10.133.9.27</v>
          </cell>
          <cell r="C3987" t="str">
            <v>So Uptime</v>
          </cell>
          <cell r="D3987" t="str">
            <v>PH_WINDOWS_SILVER_AR</v>
          </cell>
          <cell r="E3987">
            <v>2</v>
          </cell>
          <cell r="F3987" t="str">
            <v>Wintel Support VW Argentina</v>
          </cell>
        </row>
        <row r="3988">
          <cell r="B3988" t="str">
            <v>10.133.9.27</v>
          </cell>
          <cell r="C3988" t="str">
            <v>So Disk C</v>
          </cell>
          <cell r="D3988" t="str">
            <v>PH_WINDOWS_SILVER_AR</v>
          </cell>
          <cell r="E3988">
            <v>2</v>
          </cell>
          <cell r="F3988" t="str">
            <v>Wintel Support VW Argentina</v>
          </cell>
        </row>
        <row r="3989">
          <cell r="B3989" t="str">
            <v>10.133.9.27</v>
          </cell>
          <cell r="C3989" t="str">
            <v>So Disk D</v>
          </cell>
          <cell r="D3989" t="str">
            <v>PH_WINDOWS_SILVER_AR</v>
          </cell>
          <cell r="E3989">
            <v>2</v>
          </cell>
          <cell r="F3989" t="str">
            <v>Wintel Support VW Argentina</v>
          </cell>
        </row>
        <row r="3990">
          <cell r="B3990" t="str">
            <v>10.133.9.71</v>
          </cell>
          <cell r="C3990" t="str">
            <v>So Disk E</v>
          </cell>
          <cell r="D3990" t="str">
            <v>PH_WINDOWS_SILVER_AR</v>
          </cell>
          <cell r="E3990">
            <v>3</v>
          </cell>
          <cell r="F3990" t="str">
            <v>OPS Data Base Administration Support Argentina</v>
          </cell>
        </row>
        <row r="3991">
          <cell r="B3991" t="str">
            <v>10.133.9.71</v>
          </cell>
          <cell r="C3991" t="str">
            <v>So Disk F</v>
          </cell>
          <cell r="D3991" t="str">
            <v>PH_WINDOWS_SILVER_AR</v>
          </cell>
          <cell r="E3991">
            <v>3</v>
          </cell>
          <cell r="F3991" t="str">
            <v>OPS Data Base Administration Support Argentina</v>
          </cell>
        </row>
        <row r="3992">
          <cell r="B3992" t="str">
            <v>10.133.9.71</v>
          </cell>
          <cell r="C3992" t="str">
            <v>So Disk G</v>
          </cell>
          <cell r="D3992" t="str">
            <v>PH_WINDOWS_SILVER_AR</v>
          </cell>
          <cell r="E3992">
            <v>3</v>
          </cell>
          <cell r="F3992" t="str">
            <v>OPS Data Base Administration Support Argentina</v>
          </cell>
        </row>
        <row r="3993">
          <cell r="B3993" t="str">
            <v>10.133.9.71</v>
          </cell>
          <cell r="C3993" t="str">
            <v>So Disk H</v>
          </cell>
          <cell r="D3993" t="str">
            <v>PH_WINDOWS_SILVER_AR</v>
          </cell>
          <cell r="E3993">
            <v>3</v>
          </cell>
          <cell r="F3993" t="str">
            <v>OPS Data Base Administration Support Argentina</v>
          </cell>
        </row>
        <row r="3994">
          <cell r="B3994" t="str">
            <v>10.133.9.71</v>
          </cell>
          <cell r="C3994" t="str">
            <v>So CPU</v>
          </cell>
          <cell r="D3994" t="str">
            <v>PH_WINDOWS_SILVER_AR</v>
          </cell>
          <cell r="E3994">
            <v>3</v>
          </cell>
          <cell r="F3994" t="str">
            <v>Wintel Support VW Argentina</v>
          </cell>
        </row>
        <row r="3995">
          <cell r="B3995" t="str">
            <v>10.133.9.71</v>
          </cell>
          <cell r="C3995" t="str">
            <v>So Ping</v>
          </cell>
          <cell r="D3995" t="str">
            <v>PH_WINDOWS_SILVER_AR</v>
          </cell>
          <cell r="E3995">
            <v>3</v>
          </cell>
          <cell r="F3995" t="str">
            <v>Wintel Support VW Argentina</v>
          </cell>
        </row>
        <row r="3996">
          <cell r="B3996" t="str">
            <v>10.133.9.71</v>
          </cell>
          <cell r="C3996" t="str">
            <v>So Ram</v>
          </cell>
          <cell r="D3996" t="str">
            <v>PH_WINDOWS_SILVER_AR</v>
          </cell>
          <cell r="E3996">
            <v>3</v>
          </cell>
          <cell r="F3996" t="str">
            <v>Wintel Support VW Argentina</v>
          </cell>
        </row>
        <row r="3997">
          <cell r="B3997" t="str">
            <v>10.133.9.71</v>
          </cell>
          <cell r="C3997" t="str">
            <v>So Uptime</v>
          </cell>
          <cell r="D3997" t="str">
            <v>PH_WINDOWS_SILVER_AR</v>
          </cell>
          <cell r="E3997">
            <v>3</v>
          </cell>
          <cell r="F3997" t="str">
            <v>Wintel Support VW Argentina</v>
          </cell>
        </row>
        <row r="3998">
          <cell r="B3998" t="str">
            <v>10.133.9.71</v>
          </cell>
          <cell r="C3998" t="str">
            <v>So Disk C</v>
          </cell>
          <cell r="D3998" t="str">
            <v>PH_WINDOWS_SILVER_AR</v>
          </cell>
          <cell r="E3998">
            <v>3</v>
          </cell>
          <cell r="F3998" t="str">
            <v>Wintel Support VW Argentina</v>
          </cell>
        </row>
        <row r="3999">
          <cell r="B3999" t="str">
            <v>10.133.9.71</v>
          </cell>
          <cell r="C3999" t="str">
            <v>So Disk D</v>
          </cell>
          <cell r="D3999" t="str">
            <v>PH_WINDOWS_SILVER_AR</v>
          </cell>
          <cell r="E3999">
            <v>3</v>
          </cell>
          <cell r="F3999" t="str">
            <v>Wintel Support VW Argentina</v>
          </cell>
        </row>
        <row r="4000">
          <cell r="B4000" t="str">
            <v>10.133.9.72</v>
          </cell>
          <cell r="C4000" t="str">
            <v>So Disk E</v>
          </cell>
          <cell r="D4000" t="str">
            <v>PH_WINDOWS_BRONZE_AR</v>
          </cell>
          <cell r="E4000">
            <v>4</v>
          </cell>
          <cell r="F4000" t="str">
            <v>OPS Data Base Administration Support Argentina</v>
          </cell>
        </row>
        <row r="4001">
          <cell r="B4001" t="str">
            <v>10.133.9.72</v>
          </cell>
          <cell r="C4001" t="str">
            <v>So Disk F</v>
          </cell>
          <cell r="D4001" t="str">
            <v>PH_WINDOWS_BRONZE_AR</v>
          </cell>
          <cell r="E4001">
            <v>4</v>
          </cell>
          <cell r="F4001" t="str">
            <v>OPS Data Base Administration Support Argentina</v>
          </cell>
        </row>
        <row r="4002">
          <cell r="B4002" t="str">
            <v>10.133.9.72</v>
          </cell>
          <cell r="C4002" t="str">
            <v>So Disk G</v>
          </cell>
          <cell r="D4002" t="str">
            <v>PH_WINDOWS_BRONZE_AR</v>
          </cell>
          <cell r="E4002">
            <v>4</v>
          </cell>
          <cell r="F4002" t="str">
            <v>OPS Data Base Administration Support Argentina</v>
          </cell>
        </row>
        <row r="4003">
          <cell r="B4003" t="str">
            <v>10.133.9.72</v>
          </cell>
          <cell r="C4003" t="str">
            <v>So Disk H</v>
          </cell>
          <cell r="D4003" t="str">
            <v>PH_WINDOWS_BRONZE_AR</v>
          </cell>
          <cell r="E4003">
            <v>4</v>
          </cell>
          <cell r="F4003" t="str">
            <v>OPS Data Base Administration Support Argentina</v>
          </cell>
        </row>
        <row r="4004">
          <cell r="B4004" t="str">
            <v>10.133.9.72</v>
          </cell>
          <cell r="C4004" t="str">
            <v>So CPU</v>
          </cell>
          <cell r="D4004" t="str">
            <v>PH_WINDOWS_BRONZE_AR</v>
          </cell>
          <cell r="E4004">
            <v>4</v>
          </cell>
          <cell r="F4004" t="str">
            <v>Wintel Support VW Argentina</v>
          </cell>
        </row>
        <row r="4005">
          <cell r="B4005" t="str">
            <v>10.133.9.72</v>
          </cell>
          <cell r="C4005" t="str">
            <v>So Ping</v>
          </cell>
          <cell r="D4005" t="str">
            <v>PH_WINDOWS_BRONZE_AR</v>
          </cell>
          <cell r="E4005">
            <v>4</v>
          </cell>
          <cell r="F4005" t="str">
            <v>Wintel Support VW Argentina</v>
          </cell>
        </row>
        <row r="4006">
          <cell r="B4006" t="str">
            <v>10.133.9.72</v>
          </cell>
          <cell r="C4006" t="str">
            <v>So Ram</v>
          </cell>
          <cell r="D4006" t="str">
            <v>PH_WINDOWS_BRONZE_AR</v>
          </cell>
          <cell r="E4006">
            <v>4</v>
          </cell>
          <cell r="F4006" t="str">
            <v>Wintel Support VW Argentina</v>
          </cell>
        </row>
        <row r="4007">
          <cell r="B4007" t="str">
            <v>10.133.9.72</v>
          </cell>
          <cell r="C4007" t="str">
            <v>So Uptime</v>
          </cell>
          <cell r="D4007" t="str">
            <v>PH_WINDOWS_BRONZE_AR</v>
          </cell>
          <cell r="E4007">
            <v>4</v>
          </cell>
          <cell r="F4007" t="str">
            <v>Wintel Support VW Argentina</v>
          </cell>
        </row>
        <row r="4008">
          <cell r="B4008" t="str">
            <v>10.133.9.72</v>
          </cell>
          <cell r="C4008" t="str">
            <v>So Disk C</v>
          </cell>
          <cell r="D4008" t="str">
            <v>PH_WINDOWS_BRONZE_AR</v>
          </cell>
          <cell r="E4008">
            <v>4</v>
          </cell>
          <cell r="F4008" t="str">
            <v>Wintel Support VW Argentina</v>
          </cell>
        </row>
        <row r="4009">
          <cell r="B4009" t="str">
            <v>10.133.9.72</v>
          </cell>
          <cell r="C4009" t="str">
            <v>So Disk D</v>
          </cell>
          <cell r="D4009" t="str">
            <v>PH_WINDOWS_BRONZE_AR</v>
          </cell>
          <cell r="E4009">
            <v>4</v>
          </cell>
          <cell r="F4009" t="str">
            <v>Wintel Support VW Argentina</v>
          </cell>
        </row>
        <row r="4010">
          <cell r="B4010" t="str">
            <v>10.133.8.45</v>
          </cell>
          <cell r="C4010" t="str">
            <v>So Antivirus Services</v>
          </cell>
          <cell r="D4010" t="str">
            <v>PH_WINDOWS_BRONZE_AR</v>
          </cell>
          <cell r="E4010">
            <v>3</v>
          </cell>
          <cell r="F4010" t="str">
            <v>Wintel Support VW Argentina</v>
          </cell>
        </row>
        <row r="4011">
          <cell r="B4011" t="str">
            <v>10.133.8.45</v>
          </cell>
          <cell r="C4011" t="str">
            <v>So CPU</v>
          </cell>
          <cell r="D4011" t="str">
            <v>PH_WINDOWS_BRONZE_AR</v>
          </cell>
          <cell r="E4011">
            <v>3</v>
          </cell>
          <cell r="F4011" t="str">
            <v>Wintel Support VW Argentina</v>
          </cell>
        </row>
        <row r="4012">
          <cell r="B4012" t="str">
            <v>10.133.8.45</v>
          </cell>
          <cell r="C4012" t="str">
            <v>Ping</v>
          </cell>
          <cell r="D4012" t="str">
            <v>PH_WINDOWS_BRONZE_AR</v>
          </cell>
          <cell r="E4012">
            <v>3</v>
          </cell>
          <cell r="F4012" t="str">
            <v>Wintel Support VW Argentina</v>
          </cell>
        </row>
        <row r="4013">
          <cell r="B4013" t="str">
            <v>10.133.8.45</v>
          </cell>
          <cell r="C4013" t="str">
            <v>So RAM</v>
          </cell>
          <cell r="D4013" t="str">
            <v>PH_WINDOWS_BRONZE_AR</v>
          </cell>
          <cell r="E4013">
            <v>3</v>
          </cell>
          <cell r="F4013" t="str">
            <v>Wintel Support VW Argentina</v>
          </cell>
        </row>
        <row r="4014">
          <cell r="B4014" t="str">
            <v>10.133.8.45</v>
          </cell>
          <cell r="C4014" t="str">
            <v>So Uptime</v>
          </cell>
          <cell r="D4014" t="str">
            <v>PH_WINDOWS_BRONZE_AR</v>
          </cell>
          <cell r="E4014">
            <v>2</v>
          </cell>
          <cell r="F4014" t="str">
            <v>Wintel Support VW Argentina</v>
          </cell>
        </row>
        <row r="4015">
          <cell r="B4015" t="str">
            <v>10.133.8.45</v>
          </cell>
          <cell r="C4015" t="str">
            <v>So Disk C:</v>
          </cell>
          <cell r="D4015" t="str">
            <v>PH_WINDOWS_PLATINUM_AR</v>
          </cell>
          <cell r="E4015">
            <v>2</v>
          </cell>
          <cell r="F4015" t="str">
            <v>Wintel Support VW Argentina</v>
          </cell>
        </row>
        <row r="4016">
          <cell r="B4016" t="str">
            <v>10.133.8.45</v>
          </cell>
          <cell r="C4016" t="str">
            <v>So Disk D:</v>
          </cell>
          <cell r="D4016" t="str">
            <v>PH_WINDOWS_PLATINUM_AR</v>
          </cell>
          <cell r="E4016">
            <v>2</v>
          </cell>
          <cell r="F4016" t="str">
            <v>Wintel Support VW Argentina</v>
          </cell>
        </row>
        <row r="4017">
          <cell r="B4017" t="str">
            <v>10.133.8.45</v>
          </cell>
          <cell r="C4017" t="str">
            <v>So Disk P:</v>
          </cell>
          <cell r="D4017" t="str">
            <v>PH_WINDOWS_PLATINUM_AR</v>
          </cell>
          <cell r="E4017">
            <v>2</v>
          </cell>
          <cell r="F4017" t="str">
            <v>Wintel Support VW Argentina</v>
          </cell>
        </row>
        <row r="4018">
          <cell r="B4018" t="str">
            <v>10.133.8.46</v>
          </cell>
          <cell r="C4018" t="str">
            <v>So Antivirus Services</v>
          </cell>
          <cell r="D4018" t="str">
            <v>PH_WINDOWS_BRONZE_AR</v>
          </cell>
          <cell r="E4018">
            <v>3</v>
          </cell>
          <cell r="F4018" t="str">
            <v>Wintel Support VW Argentina</v>
          </cell>
        </row>
        <row r="4019">
          <cell r="B4019" t="str">
            <v>10.133.8.46</v>
          </cell>
          <cell r="C4019" t="str">
            <v>So CPU</v>
          </cell>
          <cell r="D4019" t="str">
            <v>PH_WINDOWS_BRONZE_AR</v>
          </cell>
          <cell r="E4019">
            <v>4</v>
          </cell>
          <cell r="F4019" t="str">
            <v>Wintel Support VW Argentina</v>
          </cell>
        </row>
        <row r="4020">
          <cell r="B4020" t="str">
            <v>10.133.8.46</v>
          </cell>
          <cell r="C4020" t="str">
            <v>So Disk C:</v>
          </cell>
          <cell r="D4020" t="str">
            <v>PH_WINDOWS_BRONZE_AR</v>
          </cell>
          <cell r="E4020">
            <v>4</v>
          </cell>
          <cell r="F4020" t="str">
            <v>Wintel Support VW Argentina</v>
          </cell>
        </row>
        <row r="4021">
          <cell r="B4021" t="str">
            <v>10.133.8.46</v>
          </cell>
          <cell r="C4021" t="str">
            <v>So Disk D:</v>
          </cell>
          <cell r="D4021" t="str">
            <v>PH_WINDOWS_BRONZE_AR</v>
          </cell>
          <cell r="E4021">
            <v>4</v>
          </cell>
          <cell r="F4021" t="str">
            <v>Wintel Support VW Argentina</v>
          </cell>
        </row>
        <row r="4022">
          <cell r="B4022" t="str">
            <v>10.133.8.46</v>
          </cell>
          <cell r="C4022" t="str">
            <v>So Disk P:</v>
          </cell>
          <cell r="D4022" t="str">
            <v>PH_WINDOWS_BRONZE_AR</v>
          </cell>
          <cell r="E4022">
            <v>4</v>
          </cell>
          <cell r="F4022" t="str">
            <v>Wintel Support VW Argentina</v>
          </cell>
        </row>
        <row r="4023">
          <cell r="B4023" t="str">
            <v>10.133.8.46</v>
          </cell>
          <cell r="C4023" t="str">
            <v>Ping</v>
          </cell>
          <cell r="D4023" t="str">
            <v>PH_WINDOWS_BRONZE_AR</v>
          </cell>
          <cell r="E4023">
            <v>4</v>
          </cell>
          <cell r="F4023" t="str">
            <v>Wintel Support VW Argentina</v>
          </cell>
        </row>
        <row r="4024">
          <cell r="B4024" t="str">
            <v>10.133.8.46</v>
          </cell>
          <cell r="C4024" t="str">
            <v>So RAM</v>
          </cell>
          <cell r="D4024" t="str">
            <v>PH_WINDOWS_BRONZE_AR</v>
          </cell>
          <cell r="E4024">
            <v>4</v>
          </cell>
          <cell r="F4024" t="str">
            <v>Wintel Support VW Argentina</v>
          </cell>
        </row>
        <row r="4025">
          <cell r="B4025" t="str">
            <v>10.133.8.46</v>
          </cell>
          <cell r="C4025" t="str">
            <v>So Uptime</v>
          </cell>
          <cell r="D4025" t="str">
            <v>PH_WINDOWS_BRONZE_AR</v>
          </cell>
          <cell r="E4025">
            <v>2</v>
          </cell>
          <cell r="F4025" t="str">
            <v>Wintel Support VW Argentina</v>
          </cell>
        </row>
        <row r="4026">
          <cell r="B4026" t="str">
            <v>10.133.8.87</v>
          </cell>
          <cell r="C4026" t="str">
            <v>So Antivirus Services</v>
          </cell>
          <cell r="D4026" t="str">
            <v>PH_WINDOWS_PLATINUM_AR</v>
          </cell>
          <cell r="E4026">
            <v>3</v>
          </cell>
          <cell r="F4026" t="str">
            <v>Wintel Support VW Argentina</v>
          </cell>
        </row>
        <row r="4027">
          <cell r="B4027" t="str">
            <v>10.133.8.87</v>
          </cell>
          <cell r="C4027" t="str">
            <v>Ping</v>
          </cell>
          <cell r="D4027" t="str">
            <v>PH_WINDOWS_PLATINUM_AR</v>
          </cell>
          <cell r="E4027">
            <v>4</v>
          </cell>
          <cell r="F4027" t="str">
            <v>Wintel Support VW Argentina</v>
          </cell>
        </row>
        <row r="4028">
          <cell r="B4028" t="str">
            <v>10.133.8.87</v>
          </cell>
          <cell r="C4028" t="str">
            <v>So RAM</v>
          </cell>
          <cell r="D4028" t="str">
            <v>PH_WINDOWS_PLATINUM_AR</v>
          </cell>
          <cell r="E4028">
            <v>4</v>
          </cell>
          <cell r="F4028" t="str">
            <v>Wintel Support VW Argentina</v>
          </cell>
        </row>
        <row r="4029">
          <cell r="B4029" t="str">
            <v>10.133.8.87</v>
          </cell>
          <cell r="C4029" t="str">
            <v xml:space="preserve">SO AV </v>
          </cell>
          <cell r="D4029" t="str">
            <v>PH_WINDOWS_PLATINUM_AR</v>
          </cell>
          <cell r="E4029">
            <v>4</v>
          </cell>
          <cell r="F4029" t="str">
            <v>Wintel Support VW Argentina</v>
          </cell>
        </row>
        <row r="4030">
          <cell r="B4030" t="str">
            <v>10.133.8.87</v>
          </cell>
          <cell r="C4030" t="str">
            <v>SO CPU</v>
          </cell>
          <cell r="D4030" t="str">
            <v>PH_WINDOWS_PLATINUM_AR</v>
          </cell>
          <cell r="E4030">
            <v>4</v>
          </cell>
          <cell r="F4030" t="str">
            <v>Wintel Support VW Argentina</v>
          </cell>
        </row>
        <row r="4031">
          <cell r="B4031" t="str">
            <v>10.133.8.87</v>
          </cell>
          <cell r="C4031" t="str">
            <v>So Disk C:</v>
          </cell>
          <cell r="D4031" t="str">
            <v>PH_WINDOWS_PLATINUM_AR</v>
          </cell>
          <cell r="E4031">
            <v>4</v>
          </cell>
          <cell r="F4031" t="str">
            <v>Wintel Support VW Argentina</v>
          </cell>
        </row>
        <row r="4032">
          <cell r="B4032" t="str">
            <v>10.133.8.87</v>
          </cell>
          <cell r="C4032" t="str">
            <v>So Disk D:</v>
          </cell>
          <cell r="D4032" t="str">
            <v>PH_WINDOWS_PLATINUM_AR</v>
          </cell>
          <cell r="E4032">
            <v>4</v>
          </cell>
          <cell r="F4032" t="str">
            <v>Wintel Support VW Argentina</v>
          </cell>
        </row>
        <row r="4033">
          <cell r="B4033" t="str">
            <v>10.133.8.87</v>
          </cell>
          <cell r="C4033" t="str">
            <v>SO Ping</v>
          </cell>
          <cell r="D4033" t="str">
            <v>PH_WINDOWS_PLATINUM_AR</v>
          </cell>
          <cell r="E4033">
            <v>4</v>
          </cell>
          <cell r="F4033" t="str">
            <v>Wintel Support VW Argentina</v>
          </cell>
        </row>
        <row r="4034">
          <cell r="B4034" t="str">
            <v>10.133.8.87</v>
          </cell>
          <cell r="C4034" t="str">
            <v xml:space="preserve">SO RAM </v>
          </cell>
          <cell r="D4034" t="str">
            <v>PH_WINDOWS_PLATINUM_AR</v>
          </cell>
          <cell r="E4034">
            <v>4</v>
          </cell>
          <cell r="F4034" t="str">
            <v>Wintel Support VW Argentina</v>
          </cell>
        </row>
        <row r="4035">
          <cell r="B4035" t="str">
            <v>10.133.8.87</v>
          </cell>
          <cell r="C4035" t="str">
            <v>So Uptime</v>
          </cell>
          <cell r="D4035" t="str">
            <v>PH_WINDOWS_BRONZE_AR</v>
          </cell>
          <cell r="E4035">
            <v>2</v>
          </cell>
          <cell r="F4035" t="str">
            <v>Wintel Support VW Argentina</v>
          </cell>
        </row>
        <row r="4036">
          <cell r="B4036" t="str">
            <v>10.133.8.59</v>
          </cell>
          <cell r="C4036" t="str">
            <v>So Antivirus Services</v>
          </cell>
          <cell r="D4036" t="str">
            <v>PH_WINDOWS_BRONZE_AR</v>
          </cell>
          <cell r="E4036">
            <v>3</v>
          </cell>
          <cell r="F4036" t="str">
            <v>Wintel Support VW Argentina</v>
          </cell>
        </row>
        <row r="4037">
          <cell r="B4037" t="str">
            <v>10.133.8.59</v>
          </cell>
          <cell r="C4037" t="str">
            <v>So CPU</v>
          </cell>
          <cell r="D4037" t="str">
            <v>PH_WINDOWS_BRONZE_AR</v>
          </cell>
          <cell r="E4037">
            <v>1</v>
          </cell>
          <cell r="F4037" t="str">
            <v>Wintel Support VW Argentina</v>
          </cell>
        </row>
        <row r="4038">
          <cell r="B4038" t="str">
            <v>10.133.8.59</v>
          </cell>
          <cell r="C4038" t="str">
            <v>So Disk C:</v>
          </cell>
          <cell r="D4038" t="str">
            <v>PH_WINDOWS_BRONZE_AR</v>
          </cell>
          <cell r="E4038">
            <v>1</v>
          </cell>
          <cell r="F4038" t="str">
            <v>Wintel Support VW Argentina</v>
          </cell>
        </row>
        <row r="4039">
          <cell r="B4039" t="str">
            <v>10.133.8.59</v>
          </cell>
          <cell r="C4039" t="str">
            <v>So Disk D:</v>
          </cell>
          <cell r="D4039" t="str">
            <v>PH_WINDOWS_BRONZE_AR</v>
          </cell>
          <cell r="E4039">
            <v>1</v>
          </cell>
          <cell r="F4039" t="str">
            <v>Wintel Support VW Argentina</v>
          </cell>
        </row>
        <row r="4040">
          <cell r="B4040" t="str">
            <v>10.133.8.59</v>
          </cell>
          <cell r="C4040" t="str">
            <v>Ping</v>
          </cell>
          <cell r="D4040" t="str">
            <v>PH_WINDOWS_BRONZE_AR</v>
          </cell>
          <cell r="E4040">
            <v>1</v>
          </cell>
          <cell r="F4040" t="str">
            <v>Wintel Support VW Argentina</v>
          </cell>
        </row>
        <row r="4041">
          <cell r="B4041" t="str">
            <v>10.133.8.59</v>
          </cell>
          <cell r="C4041" t="str">
            <v>So RAM</v>
          </cell>
          <cell r="D4041" t="str">
            <v>PH_WINDOWS_BRONZE_AR</v>
          </cell>
          <cell r="E4041">
            <v>1</v>
          </cell>
          <cell r="F4041" t="str">
            <v>Wintel Support VW Argentina</v>
          </cell>
        </row>
        <row r="4042">
          <cell r="B4042" t="str">
            <v>10.133.8.59</v>
          </cell>
          <cell r="C4042" t="str">
            <v>So Uptime</v>
          </cell>
          <cell r="D4042" t="str">
            <v>PH_WINDOWS_BRONZE_AR</v>
          </cell>
          <cell r="E4042">
            <v>2</v>
          </cell>
          <cell r="F4042" t="str">
            <v>Wintel Support VW Argentina</v>
          </cell>
        </row>
        <row r="4043">
          <cell r="B4043" t="str">
            <v>10.133.8.58</v>
          </cell>
          <cell r="C4043" t="str">
            <v>So Disk D:</v>
          </cell>
          <cell r="D4043" t="str">
            <v>PH_WINDOWS_BRONZE_AR</v>
          </cell>
          <cell r="E4043">
            <v>3</v>
          </cell>
          <cell r="F4043" t="str">
            <v>Data Base Administration Support VW Argentina</v>
          </cell>
        </row>
        <row r="4044">
          <cell r="B4044" t="str">
            <v>10.133.8.58</v>
          </cell>
          <cell r="C4044" t="str">
            <v>So Disk E:</v>
          </cell>
          <cell r="D4044" t="str">
            <v>PH_WINDOWS_BRONZE_AR</v>
          </cell>
          <cell r="E4044">
            <v>3</v>
          </cell>
          <cell r="F4044" t="str">
            <v>Data Base Administration Support VW Argentina</v>
          </cell>
        </row>
        <row r="4045">
          <cell r="B4045" t="str">
            <v>10.133.8.58</v>
          </cell>
          <cell r="C4045" t="str">
            <v>ITSDESA Export Data Pump</v>
          </cell>
          <cell r="D4045" t="str">
            <v>PH_WINDOWS_BRONZE_AR</v>
          </cell>
          <cell r="E4045">
            <v>4</v>
          </cell>
          <cell r="F4045" t="str">
            <v>Data Base Administration Support VW Argentina</v>
          </cell>
        </row>
        <row r="4046">
          <cell r="B4046" t="str">
            <v>10.133.8.58</v>
          </cell>
          <cell r="C4046" t="str">
            <v>ITSDESA Invalid Objects</v>
          </cell>
          <cell r="D4046" t="str">
            <v>PH_WINDOWS_BRONZE_AR</v>
          </cell>
          <cell r="E4046">
            <v>4</v>
          </cell>
          <cell r="F4046" t="str">
            <v>Data Base Administration Support VW Argentina</v>
          </cell>
        </row>
        <row r="4047">
          <cell r="B4047" t="str">
            <v>10.133.8.58</v>
          </cell>
          <cell r="C4047" t="str">
            <v>ITSDESA Jobs</v>
          </cell>
          <cell r="D4047" t="str">
            <v>PH_WINDOWS_BRONZE_AR</v>
          </cell>
          <cell r="E4047">
            <v>4</v>
          </cell>
          <cell r="F4047" t="str">
            <v>Data Base Administration Support VW Argentina</v>
          </cell>
        </row>
        <row r="4048">
          <cell r="B4048" t="str">
            <v>10.133.8.58</v>
          </cell>
          <cell r="C4048" t="str">
            <v>ITSDESA Login</v>
          </cell>
          <cell r="D4048" t="str">
            <v>PH_WINDOWS_BRONZE_AR</v>
          </cell>
          <cell r="E4048">
            <v>4</v>
          </cell>
          <cell r="F4048" t="str">
            <v>Data Base Administration Support VW Argentina</v>
          </cell>
        </row>
        <row r="4049">
          <cell r="B4049" t="str">
            <v>10.133.8.58</v>
          </cell>
          <cell r="C4049" t="str">
            <v>ITSDESA Max Extents</v>
          </cell>
          <cell r="D4049" t="str">
            <v>PH_WINDOWS_BRONZE_AR</v>
          </cell>
          <cell r="E4049">
            <v>4</v>
          </cell>
          <cell r="F4049" t="str">
            <v>Data Base Administration Support VW Argentina</v>
          </cell>
        </row>
        <row r="4050">
          <cell r="B4050" t="str">
            <v>10.133.8.58</v>
          </cell>
          <cell r="C4050" t="str">
            <v>ITSDESA Tablespaces</v>
          </cell>
          <cell r="D4050" t="str">
            <v>PH_WINDOWS_BRONZE_AR</v>
          </cell>
          <cell r="E4050">
            <v>4</v>
          </cell>
          <cell r="F4050" t="str">
            <v>Data Base Administration Support VW Argentina</v>
          </cell>
        </row>
        <row r="4051">
          <cell r="B4051" t="str">
            <v>10.133.8.58</v>
          </cell>
          <cell r="C4051" t="str">
            <v>ITSDESA Users</v>
          </cell>
          <cell r="D4051" t="str">
            <v>PH_WINDOWS_BRONZE_AR</v>
          </cell>
          <cell r="E4051">
            <v>4</v>
          </cell>
          <cell r="F4051" t="str">
            <v>Data Base Administration Support VW Argentina</v>
          </cell>
        </row>
        <row r="4052">
          <cell r="B4052" t="str">
            <v>10.133.8.58</v>
          </cell>
          <cell r="C4052" t="str">
            <v>So Antivirus Services</v>
          </cell>
          <cell r="D4052" t="str">
            <v>PH_WINDOWS_BRONZE_AR</v>
          </cell>
          <cell r="E4052">
            <v>3</v>
          </cell>
          <cell r="F4052" t="str">
            <v>Wintel Support VW Argentina</v>
          </cell>
        </row>
        <row r="4053">
          <cell r="B4053" t="str">
            <v>10.133.8.58</v>
          </cell>
          <cell r="C4053" t="str">
            <v>So CPU</v>
          </cell>
          <cell r="D4053" t="str">
            <v>PH_WINDOWS_BRONZE_AR</v>
          </cell>
          <cell r="E4053">
            <v>3</v>
          </cell>
          <cell r="F4053" t="str">
            <v>Wintel Support VW Argentina</v>
          </cell>
        </row>
        <row r="4054">
          <cell r="B4054" t="str">
            <v>10.133.8.58</v>
          </cell>
          <cell r="C4054" t="str">
            <v>So Disk C:</v>
          </cell>
          <cell r="D4054" t="str">
            <v>PH_WINDOWS_BRONZE_AR</v>
          </cell>
          <cell r="E4054">
            <v>3</v>
          </cell>
          <cell r="F4054" t="str">
            <v>Wintel Support VW Argentina</v>
          </cell>
        </row>
        <row r="4055">
          <cell r="B4055" t="str">
            <v>10.133.8.58</v>
          </cell>
          <cell r="C4055" t="str">
            <v>Ping</v>
          </cell>
          <cell r="D4055" t="str">
            <v>PH_WINDOWS_BRONZE_AR</v>
          </cell>
          <cell r="E4055">
            <v>3</v>
          </cell>
          <cell r="F4055" t="str">
            <v>Wintel Support VW Argentina</v>
          </cell>
        </row>
        <row r="4056">
          <cell r="B4056" t="str">
            <v>10.133.8.58</v>
          </cell>
          <cell r="C4056" t="str">
            <v>So RAM</v>
          </cell>
          <cell r="D4056" t="str">
            <v>PH_WINDOWS_BRONZE_AR</v>
          </cell>
          <cell r="E4056">
            <v>3</v>
          </cell>
          <cell r="F4056" t="str">
            <v>Wintel Support VW Argentina</v>
          </cell>
        </row>
        <row r="4057">
          <cell r="B4057" t="str">
            <v>10.133.8.58</v>
          </cell>
          <cell r="C4057" t="str">
            <v>So Uptime</v>
          </cell>
          <cell r="D4057" t="str">
            <v>PH_WINDOWS_BRONZE_AR</v>
          </cell>
          <cell r="E4057">
            <v>2</v>
          </cell>
          <cell r="F4057" t="str">
            <v>Wintel Support VW Argentina</v>
          </cell>
        </row>
        <row r="4058">
          <cell r="B4058" t="str">
            <v>10.133.8.89</v>
          </cell>
          <cell r="C4058" t="str">
            <v>http://10.133.8.89:8080/</v>
          </cell>
          <cell r="D4058" t="str">
            <v>PH_WINDOWS_BRONZE_AR</v>
          </cell>
          <cell r="E4058">
            <v>3</v>
          </cell>
          <cell r="F4058" t="str">
            <v>Middleware Support VW Argentina</v>
          </cell>
        </row>
        <row r="4059">
          <cell r="B4059" t="str">
            <v>10.133.8.89</v>
          </cell>
          <cell r="C4059" t="str">
            <v>So Antivirus Services</v>
          </cell>
          <cell r="D4059" t="str">
            <v>PH_WINDOWS_PLATINUM_AR</v>
          </cell>
          <cell r="E4059">
            <v>3</v>
          </cell>
          <cell r="F4059" t="str">
            <v>Wintel Support VW Argentina</v>
          </cell>
        </row>
        <row r="4060">
          <cell r="B4060" t="str">
            <v>10.133.8.89</v>
          </cell>
          <cell r="C4060" t="str">
            <v>So CPU</v>
          </cell>
          <cell r="D4060" t="str">
            <v>PH_WINDOWS_PLATINUM_AR</v>
          </cell>
          <cell r="E4060">
            <v>1</v>
          </cell>
          <cell r="F4060" t="str">
            <v>Wintel Support VW Argentina</v>
          </cell>
        </row>
        <row r="4061">
          <cell r="B4061" t="str">
            <v>10.133.8.89</v>
          </cell>
          <cell r="C4061" t="str">
            <v>So Disk C:</v>
          </cell>
          <cell r="D4061" t="str">
            <v>PH_WINDOWS_PLATINUM_AR</v>
          </cell>
          <cell r="E4061">
            <v>1</v>
          </cell>
          <cell r="F4061" t="str">
            <v>Wintel Support VW Argentina</v>
          </cell>
        </row>
        <row r="4062">
          <cell r="B4062" t="str">
            <v>10.133.8.89</v>
          </cell>
          <cell r="C4062" t="str">
            <v>So Disk D:</v>
          </cell>
          <cell r="D4062" t="str">
            <v>PH_WINDOWS_PLATINUM_AR</v>
          </cell>
          <cell r="E4062">
            <v>1</v>
          </cell>
          <cell r="F4062" t="str">
            <v>Wintel Support VW Argentina</v>
          </cell>
        </row>
        <row r="4063">
          <cell r="B4063" t="str">
            <v>10.133.8.89</v>
          </cell>
          <cell r="C4063" t="str">
            <v>Ping</v>
          </cell>
          <cell r="D4063" t="str">
            <v>PH_WINDOWS_PLATINUM_AR</v>
          </cell>
          <cell r="E4063">
            <v>1</v>
          </cell>
          <cell r="F4063" t="str">
            <v>Wintel Support VW Argentina</v>
          </cell>
        </row>
        <row r="4064">
          <cell r="B4064" t="str">
            <v>10.133.8.89</v>
          </cell>
          <cell r="C4064" t="str">
            <v>So RAM</v>
          </cell>
          <cell r="D4064" t="str">
            <v>PH_WINDOWS_PLATINUM_AR</v>
          </cell>
          <cell r="E4064">
            <v>1</v>
          </cell>
          <cell r="F4064" t="str">
            <v>Wintel Support VW Argentina</v>
          </cell>
        </row>
        <row r="4065">
          <cell r="B4065" t="str">
            <v>10.133.8.89</v>
          </cell>
          <cell r="C4065" t="str">
            <v>So Uptime</v>
          </cell>
          <cell r="D4065" t="str">
            <v>PH_WINDOWS_BRONZE_AR</v>
          </cell>
          <cell r="E4065">
            <v>2</v>
          </cell>
          <cell r="F4065" t="str">
            <v>Wintel Support VW Argentina</v>
          </cell>
        </row>
        <row r="4066">
          <cell r="B4066" t="str">
            <v>10.133.8.89</v>
          </cell>
          <cell r="C4066" t="str">
            <v>CPU</v>
          </cell>
          <cell r="D4066" t="str">
            <v>PH_WINDOWS_PLATINUM_AR</v>
          </cell>
          <cell r="E4066">
            <v>1</v>
          </cell>
          <cell r="F4066" t="str">
            <v>Wintel Support VW Argentina</v>
          </cell>
        </row>
        <row r="4067">
          <cell r="B4067" t="str">
            <v>10.133.8.89</v>
          </cell>
          <cell r="C4067" t="str">
            <v xml:space="preserve"> PING</v>
          </cell>
          <cell r="D4067" t="str">
            <v>PH_WINDOWS_PLATINUM_AR</v>
          </cell>
          <cell r="E4067">
            <v>1</v>
          </cell>
          <cell r="F4067" t="str">
            <v>Wintel Support VW Argentina</v>
          </cell>
        </row>
        <row r="4068">
          <cell r="B4068" t="str">
            <v>10.133.8.89</v>
          </cell>
          <cell r="C4068" t="str">
            <v>So Uptime</v>
          </cell>
          <cell r="D4068" t="str">
            <v>PH_WINDOWS_BRONZE_AR</v>
          </cell>
          <cell r="E4068">
            <v>2</v>
          </cell>
          <cell r="F4068" t="str">
            <v>Wintel Support VW Argentina</v>
          </cell>
        </row>
        <row r="4069">
          <cell r="B4069" t="str">
            <v>10.133.8.89</v>
          </cell>
          <cell r="C4069" t="str">
            <v>DISCO C</v>
          </cell>
          <cell r="D4069" t="str">
            <v>PH_WINDOWS_PLATINUM_AR</v>
          </cell>
          <cell r="E4069">
            <v>1</v>
          </cell>
          <cell r="F4069" t="str">
            <v>Wintel Support VW Argentina</v>
          </cell>
        </row>
        <row r="4070">
          <cell r="B4070" t="str">
            <v>10.133.8.89</v>
          </cell>
          <cell r="C4070" t="str">
            <v>DISCO D</v>
          </cell>
          <cell r="D4070" t="str">
            <v>PH_WINDOWS_PLATINUM_AR</v>
          </cell>
          <cell r="E4070">
            <v>1</v>
          </cell>
          <cell r="F4070" t="str">
            <v>Wintel Support VW Argentina</v>
          </cell>
        </row>
        <row r="4071">
          <cell r="B4071" t="str">
            <v>10.133.8.88</v>
          </cell>
          <cell r="C4071" t="str">
            <v>PING</v>
          </cell>
          <cell r="D4071" t="str">
            <v>PH_WINDOWS_PLATINUM_AR</v>
          </cell>
          <cell r="E4071">
            <v>1</v>
          </cell>
          <cell r="F4071" t="str">
            <v>Wintel Support VW Argentina</v>
          </cell>
        </row>
        <row r="4072">
          <cell r="B4072" t="str">
            <v>10.133.8.88</v>
          </cell>
          <cell r="C4072" t="str">
            <v>So Disk D:</v>
          </cell>
          <cell r="D4072" t="str">
            <v>PH_WINDOWS_PLATINUM_AR</v>
          </cell>
          <cell r="E4072">
            <v>1</v>
          </cell>
          <cell r="F4072" t="str">
            <v>Data Base Administration Support VW Argentina</v>
          </cell>
        </row>
        <row r="4073">
          <cell r="B4073" t="str">
            <v>10.133.8.88</v>
          </cell>
          <cell r="C4073" t="str">
            <v>So Disk G</v>
          </cell>
          <cell r="D4073" t="str">
            <v>PH_WINDOWS_PLATINUM_AR</v>
          </cell>
          <cell r="E4073">
            <v>2</v>
          </cell>
          <cell r="F4073" t="str">
            <v>Data Base Administration Support VW Argentina</v>
          </cell>
        </row>
        <row r="4074">
          <cell r="B4074" t="str">
            <v>10.133.8.88</v>
          </cell>
          <cell r="C4074" t="str">
            <v>ITSPROD Invalid Objects</v>
          </cell>
          <cell r="D4074" t="str">
            <v>PH_WINDOWS_PLATINUM_AR</v>
          </cell>
          <cell r="E4074">
            <v>4</v>
          </cell>
          <cell r="F4074" t="str">
            <v>Data Base Administration Support VW Argentina</v>
          </cell>
        </row>
        <row r="4075">
          <cell r="B4075" t="str">
            <v>10.133.8.88</v>
          </cell>
          <cell r="C4075" t="str">
            <v>ITSPROD Jobs</v>
          </cell>
          <cell r="D4075" t="str">
            <v>PH_WINDOWS_PLATINUM_AR</v>
          </cell>
          <cell r="E4075">
            <v>4</v>
          </cell>
          <cell r="F4075" t="str">
            <v>Data Base Administration Support VW Argentina</v>
          </cell>
        </row>
        <row r="4076">
          <cell r="B4076" t="str">
            <v>10.133.8.88</v>
          </cell>
          <cell r="C4076" t="str">
            <v>ITSPROD Login</v>
          </cell>
          <cell r="D4076" t="str">
            <v>PH_WINDOWS_PLATINUM_AR</v>
          </cell>
          <cell r="E4076">
            <v>4</v>
          </cell>
          <cell r="F4076" t="str">
            <v>Data Base Administration Support VW Argentina</v>
          </cell>
        </row>
        <row r="4077">
          <cell r="B4077" t="str">
            <v>10.133.8.88</v>
          </cell>
          <cell r="C4077" t="str">
            <v>ITSPROD Max Extents</v>
          </cell>
          <cell r="D4077" t="str">
            <v>PH_WINDOWS_PLATINUM_AR</v>
          </cell>
          <cell r="E4077">
            <v>4</v>
          </cell>
          <cell r="F4077" t="str">
            <v>Data Base Administration Support VW Argentina</v>
          </cell>
        </row>
        <row r="4078">
          <cell r="B4078" t="str">
            <v>10.133.8.88</v>
          </cell>
          <cell r="C4078" t="str">
            <v>ITSPROD Tablespaces</v>
          </cell>
          <cell r="D4078" t="str">
            <v>PH_WINDOWS_PLATINUM_AR</v>
          </cell>
          <cell r="E4078">
            <v>4</v>
          </cell>
          <cell r="F4078" t="str">
            <v>Data Base Administration Support VW Argentina</v>
          </cell>
        </row>
        <row r="4079">
          <cell r="B4079" t="str">
            <v>10.133.8.88</v>
          </cell>
          <cell r="C4079" t="str">
            <v>ITSPROD Users</v>
          </cell>
          <cell r="D4079" t="str">
            <v>PH_WINDOWS_BRONZE_AR</v>
          </cell>
          <cell r="E4079">
            <v>4</v>
          </cell>
          <cell r="F4079" t="str">
            <v>Data Base Administration Support VW Argentina</v>
          </cell>
        </row>
        <row r="4080">
          <cell r="B4080" t="str">
            <v>10.133.8.88</v>
          </cell>
          <cell r="C4080" t="str">
            <v>Ora ITSPROD Export Data Pump</v>
          </cell>
          <cell r="D4080" t="str">
            <v>PH_WINDOWS_PLATINUM_AR</v>
          </cell>
          <cell r="E4080">
            <v>4</v>
          </cell>
          <cell r="F4080" t="str">
            <v>Data Base Administration Support VW Argentina</v>
          </cell>
        </row>
        <row r="4081">
          <cell r="B4081" t="str">
            <v>10.133.8.88</v>
          </cell>
          <cell r="C4081" t="str">
            <v>Ora ITSPROD RMAN Level 0</v>
          </cell>
          <cell r="D4081" t="str">
            <v>PH_WINDOWS_PLATINUM_AR</v>
          </cell>
          <cell r="E4081">
            <v>4</v>
          </cell>
          <cell r="F4081" t="str">
            <v>Data Base Administration Support VW Argentina</v>
          </cell>
        </row>
        <row r="4082">
          <cell r="B4082" t="str">
            <v>10.133.8.88</v>
          </cell>
          <cell r="C4082" t="str">
            <v>Ora VWARPASVITSPD Services</v>
          </cell>
          <cell r="D4082" t="str">
            <v>PH_WINDOWS_PLATINUM_AR</v>
          </cell>
          <cell r="E4082">
            <v>4</v>
          </cell>
          <cell r="F4082" t="str">
            <v>Data Base Administration Support VW Argentina</v>
          </cell>
        </row>
        <row r="4083">
          <cell r="B4083" t="str">
            <v>10.133.8.88</v>
          </cell>
          <cell r="C4083" t="str">
            <v>Todos los checks de OPS Data Base Administration Support Argentina_cle, tomar como ejemplo los checks del server vwarbasraf00003</v>
          </cell>
          <cell r="D4083" t="str">
            <v>PH_WINDOWS_PLATINUM_AR</v>
          </cell>
          <cell r="E4083">
            <v>4</v>
          </cell>
          <cell r="F4083" t="str">
            <v>Data Base Administration Support VW Argentina</v>
          </cell>
        </row>
        <row r="4084">
          <cell r="B4084" t="str">
            <v>10.133.8.88</v>
          </cell>
          <cell r="C4084" t="str">
            <v>So Antivirus Services</v>
          </cell>
          <cell r="D4084" t="str">
            <v>PH_WINDOWS_PLATINUM_AR</v>
          </cell>
          <cell r="E4084">
            <v>3</v>
          </cell>
          <cell r="F4084" t="str">
            <v>Wintel Support VW Argentina</v>
          </cell>
        </row>
        <row r="4085">
          <cell r="B4085" t="str">
            <v>10.133.8.88</v>
          </cell>
          <cell r="C4085" t="str">
            <v>So CPU</v>
          </cell>
          <cell r="D4085" t="str">
            <v>PH_WINDOWS_PLATINUM_AR</v>
          </cell>
          <cell r="E4085">
            <v>1</v>
          </cell>
          <cell r="F4085" t="str">
            <v>Wintel Support VW Argentina</v>
          </cell>
        </row>
        <row r="4086">
          <cell r="B4086" t="str">
            <v>10.133.8.88</v>
          </cell>
          <cell r="C4086" t="str">
            <v>So Disk C:</v>
          </cell>
          <cell r="D4086" t="str">
            <v>PH_WINDOWS_PLATINUM_AR</v>
          </cell>
          <cell r="E4086">
            <v>1</v>
          </cell>
          <cell r="F4086" t="str">
            <v>Wintel Support VW Argentina</v>
          </cell>
        </row>
        <row r="4087">
          <cell r="B4087" t="str">
            <v>10.133.8.88</v>
          </cell>
          <cell r="C4087" t="str">
            <v>So RAM</v>
          </cell>
          <cell r="D4087" t="str">
            <v>PH_WINDOWS_PLATINUM_AR</v>
          </cell>
          <cell r="E4087">
            <v>1</v>
          </cell>
          <cell r="F4087" t="str">
            <v>Wintel Support VW Argentina</v>
          </cell>
        </row>
        <row r="4088">
          <cell r="B4088" t="str">
            <v>10.133.8.88</v>
          </cell>
          <cell r="C4088" t="str">
            <v>So Uptime</v>
          </cell>
          <cell r="D4088" t="str">
            <v>PH_WINDOWS_BRONZE_AR</v>
          </cell>
          <cell r="E4088">
            <v>2</v>
          </cell>
          <cell r="F4088" t="str">
            <v>Wintel Support VW Argentina</v>
          </cell>
        </row>
        <row r="4089">
          <cell r="B4089" t="str">
            <v>10.133.8.64</v>
          </cell>
          <cell r="C4089" t="str">
            <v>So Antivirus Services</v>
          </cell>
          <cell r="D4089" t="str">
            <v>PH_WINDOWS_BRONZE_AR</v>
          </cell>
          <cell r="E4089">
            <v>3</v>
          </cell>
          <cell r="F4089" t="str">
            <v>Wintel Support VW Argentina</v>
          </cell>
        </row>
        <row r="4090">
          <cell r="B4090" t="str">
            <v>10.133.8.64</v>
          </cell>
          <cell r="C4090" t="str">
            <v>So CPU</v>
          </cell>
          <cell r="D4090" t="str">
            <v>PH_WINDOWS_BRONZE_AR</v>
          </cell>
          <cell r="E4090">
            <v>3</v>
          </cell>
          <cell r="F4090" t="str">
            <v>Wintel Support VW Argentina</v>
          </cell>
        </row>
        <row r="4091">
          <cell r="B4091" t="str">
            <v>10.133.8.64</v>
          </cell>
          <cell r="C4091" t="str">
            <v>So Disk C: S.O.</v>
          </cell>
          <cell r="D4091" t="str">
            <v>PH_WINDOWS_BRONZE_AR</v>
          </cell>
          <cell r="E4091">
            <v>3</v>
          </cell>
          <cell r="F4091" t="str">
            <v>Wintel Support VW Argentina</v>
          </cell>
        </row>
        <row r="4092">
          <cell r="B4092" t="str">
            <v>10.133.8.64</v>
          </cell>
          <cell r="C4092" t="str">
            <v>So Disk D: APP</v>
          </cell>
          <cell r="D4092" t="str">
            <v>PH_WINDOWS_BRONZE_AR</v>
          </cell>
          <cell r="E4092">
            <v>3</v>
          </cell>
          <cell r="F4092" t="str">
            <v>Wintel Support VW Argentina</v>
          </cell>
        </row>
        <row r="4093">
          <cell r="B4093" t="str">
            <v>10.133.8.64</v>
          </cell>
          <cell r="C4093" t="str">
            <v>So Disk E: APP</v>
          </cell>
          <cell r="D4093" t="str">
            <v>PH_WINDOWS_BRONZE_AR</v>
          </cell>
          <cell r="E4093">
            <v>3</v>
          </cell>
          <cell r="F4093" t="str">
            <v>Wintel Support VW Argentina</v>
          </cell>
        </row>
        <row r="4094">
          <cell r="B4094" t="str">
            <v>10.133.8.64</v>
          </cell>
          <cell r="C4094" t="str">
            <v>Ping</v>
          </cell>
          <cell r="D4094" t="str">
            <v>PH_WINDOWS_BRONZE_AR</v>
          </cell>
          <cell r="E4094">
            <v>3</v>
          </cell>
          <cell r="F4094" t="str">
            <v>Wintel Support VW Argentina</v>
          </cell>
        </row>
        <row r="4095">
          <cell r="B4095" t="str">
            <v>10.133.8.64</v>
          </cell>
          <cell r="C4095" t="str">
            <v>So RAM</v>
          </cell>
          <cell r="D4095" t="str">
            <v>PH_WINDOWS_BRONZE_AR</v>
          </cell>
          <cell r="E4095">
            <v>3</v>
          </cell>
          <cell r="F4095" t="str">
            <v>Wintel Support VW Argentina</v>
          </cell>
        </row>
        <row r="4096">
          <cell r="B4096" t="str">
            <v>10.133.8.64</v>
          </cell>
          <cell r="C4096" t="str">
            <v>So Uptime</v>
          </cell>
          <cell r="D4096" t="str">
            <v>PH_WINDOWS_BRONZE_AR</v>
          </cell>
          <cell r="E4096">
            <v>2</v>
          </cell>
          <cell r="F4096" t="str">
            <v>Wintel Support VW Argentina</v>
          </cell>
        </row>
        <row r="4097">
          <cell r="B4097" t="str">
            <v>10.133.8.65</v>
          </cell>
          <cell r="C4097" t="str">
            <v>So Disk D: APP</v>
          </cell>
          <cell r="D4097" t="str">
            <v>PH_WINDOWS_BRONZE_AR</v>
          </cell>
          <cell r="E4097">
            <v>1</v>
          </cell>
          <cell r="F4097" t="str">
            <v>Data Base Administration Support VW Argentina</v>
          </cell>
        </row>
        <row r="4098">
          <cell r="B4098" t="str">
            <v>10.133.8.65</v>
          </cell>
          <cell r="C4098" t="str">
            <v>So Disk E: APP</v>
          </cell>
          <cell r="D4098" t="str">
            <v>PH_WINDOWS_BRONZE_AR</v>
          </cell>
          <cell r="E4098">
            <v>1</v>
          </cell>
          <cell r="F4098" t="str">
            <v>Data Base Administration Support VW Argentina</v>
          </cell>
        </row>
        <row r="4099">
          <cell r="B4099" t="str">
            <v>10.133.8.65</v>
          </cell>
          <cell r="C4099" t="str">
            <v>ITSQA Invalid Objects</v>
          </cell>
          <cell r="D4099" t="str">
            <v>PH_WINDOWS_BRONZE_AR</v>
          </cell>
          <cell r="E4099">
            <v>4</v>
          </cell>
          <cell r="F4099" t="str">
            <v>Data Base Administration Support VW Argentina</v>
          </cell>
        </row>
        <row r="4100">
          <cell r="B4100" t="str">
            <v>10.133.8.65</v>
          </cell>
          <cell r="C4100" t="str">
            <v>ITSQA Jobs</v>
          </cell>
          <cell r="D4100" t="str">
            <v>PH_WINDOWS_BRONZE_AR</v>
          </cell>
          <cell r="E4100">
            <v>4</v>
          </cell>
          <cell r="F4100" t="str">
            <v>Data Base Administration Support VW Argentina</v>
          </cell>
        </row>
        <row r="4101">
          <cell r="B4101" t="str">
            <v>10.133.8.65</v>
          </cell>
          <cell r="C4101" t="str">
            <v>ITSQA Login</v>
          </cell>
          <cell r="D4101" t="str">
            <v>PH_WINDOWS_BRONZE_AR</v>
          </cell>
          <cell r="E4101">
            <v>4</v>
          </cell>
          <cell r="F4101" t="str">
            <v>Data Base Administration Support VW Argentina</v>
          </cell>
        </row>
        <row r="4102">
          <cell r="B4102" t="str">
            <v>10.133.8.65</v>
          </cell>
          <cell r="C4102" t="str">
            <v>ITSQA Max Extents</v>
          </cell>
          <cell r="D4102" t="str">
            <v>PH_WINDOWS_BRONZE_AR</v>
          </cell>
          <cell r="E4102">
            <v>4</v>
          </cell>
          <cell r="F4102" t="str">
            <v>Data Base Administration Support VW Argentina</v>
          </cell>
        </row>
        <row r="4103">
          <cell r="B4103" t="str">
            <v>10.133.8.65</v>
          </cell>
          <cell r="C4103" t="str">
            <v>ITSQA Tablespaces</v>
          </cell>
          <cell r="D4103" t="str">
            <v>PH_WINDOWS_BRONZE_AR</v>
          </cell>
          <cell r="E4103">
            <v>4</v>
          </cell>
          <cell r="F4103" t="str">
            <v>Data Base Administration Support VW Argentina</v>
          </cell>
        </row>
        <row r="4104">
          <cell r="B4104" t="str">
            <v>10.133.8.65</v>
          </cell>
          <cell r="C4104" t="str">
            <v>ITSQA Users</v>
          </cell>
          <cell r="D4104" t="str">
            <v>PH_WINDOWS_BRONZE_AR</v>
          </cell>
          <cell r="E4104">
            <v>4</v>
          </cell>
          <cell r="F4104" t="str">
            <v>Data Base Administration Support VW Argentina</v>
          </cell>
        </row>
        <row r="4105">
          <cell r="B4105" t="str">
            <v>10.133.8.65</v>
          </cell>
          <cell r="C4105" t="str">
            <v>So Antivirus Services</v>
          </cell>
          <cell r="D4105" t="str">
            <v>PH_WINDOWS_BRONZE_AR</v>
          </cell>
          <cell r="E4105">
            <v>3</v>
          </cell>
          <cell r="F4105" t="str">
            <v>Wintel Support VW Argentina</v>
          </cell>
        </row>
        <row r="4106">
          <cell r="B4106" t="str">
            <v>10.133.8.65</v>
          </cell>
          <cell r="C4106" t="str">
            <v>So CPU</v>
          </cell>
          <cell r="D4106" t="str">
            <v>PH_WINDOWS_BRONZE_AR</v>
          </cell>
          <cell r="E4106">
            <v>1</v>
          </cell>
          <cell r="F4106" t="str">
            <v>Wintel Support VW Argentina</v>
          </cell>
        </row>
        <row r="4107">
          <cell r="B4107" t="str">
            <v>10.133.8.65</v>
          </cell>
          <cell r="C4107" t="str">
            <v>So Disk C: S.O.</v>
          </cell>
          <cell r="D4107" t="str">
            <v>PH_WINDOWS_BRONZE_AR</v>
          </cell>
          <cell r="E4107">
            <v>1</v>
          </cell>
          <cell r="F4107" t="str">
            <v>Wintel Support VW Argentina</v>
          </cell>
        </row>
        <row r="4108">
          <cell r="B4108" t="str">
            <v>10.133.8.65</v>
          </cell>
          <cell r="C4108" t="str">
            <v>Ping</v>
          </cell>
          <cell r="D4108" t="str">
            <v>PH_WINDOWS_BRONZE_AR</v>
          </cell>
          <cell r="E4108">
            <v>1</v>
          </cell>
          <cell r="F4108" t="str">
            <v>Wintel Support VW Argentina</v>
          </cell>
        </row>
        <row r="4109">
          <cell r="B4109" t="str">
            <v>10.133.8.65</v>
          </cell>
          <cell r="C4109" t="str">
            <v>So RAM</v>
          </cell>
          <cell r="D4109" t="str">
            <v>PH_WINDOWS_BRONZE_AR</v>
          </cell>
          <cell r="E4109">
            <v>1</v>
          </cell>
          <cell r="F4109" t="str">
            <v>Wintel Support VW Argentina</v>
          </cell>
        </row>
        <row r="4110">
          <cell r="B4110" t="str">
            <v>10.133.8.65</v>
          </cell>
          <cell r="C4110" t="str">
            <v>So Uptime</v>
          </cell>
          <cell r="D4110" t="str">
            <v>PH_WINDOWS_BRONZE_AR</v>
          </cell>
          <cell r="E4110">
            <v>2</v>
          </cell>
          <cell r="F4110" t="str">
            <v>Wintel Support VW Argentina</v>
          </cell>
        </row>
        <row r="4111">
          <cell r="B4111" t="str">
            <v>192.168.21.39</v>
          </cell>
          <cell r="C4111" t="str">
            <v>SO AV</v>
          </cell>
          <cell r="D4111" t="str">
            <v>PH_WINDOWS_PLATINUM_AR</v>
          </cell>
          <cell r="E4111">
            <v>3</v>
          </cell>
          <cell r="F4111" t="str">
            <v>Wintel Support VW Argentina</v>
          </cell>
        </row>
        <row r="4112">
          <cell r="B4112" t="str">
            <v>192.168.21.39</v>
          </cell>
          <cell r="C4112" t="str">
            <v>SO CPU</v>
          </cell>
          <cell r="D4112" t="str">
            <v>PH_WINDOWS_PLATINUM_AR</v>
          </cell>
          <cell r="E4112">
            <v>3</v>
          </cell>
          <cell r="F4112" t="str">
            <v>Wintel Support VW Argentina</v>
          </cell>
        </row>
        <row r="4113">
          <cell r="B4113" t="str">
            <v>192.168.21.39</v>
          </cell>
          <cell r="C4113" t="str">
            <v>SO Ping</v>
          </cell>
          <cell r="D4113" t="str">
            <v>PH_WINDOWS_PLATINUM_AR</v>
          </cell>
          <cell r="E4113">
            <v>3</v>
          </cell>
          <cell r="F4113" t="str">
            <v>Wintel Support VW Argentina</v>
          </cell>
        </row>
        <row r="4114">
          <cell r="B4114" t="str">
            <v>192.168.21.39</v>
          </cell>
          <cell r="C4114" t="str">
            <v>SO Ram</v>
          </cell>
          <cell r="D4114" t="str">
            <v>PH_WINDOWS_PLATINUM_AR</v>
          </cell>
          <cell r="E4114">
            <v>3</v>
          </cell>
          <cell r="F4114" t="str">
            <v>Wintel Support VW Argentina</v>
          </cell>
        </row>
        <row r="4115">
          <cell r="B4115" t="str">
            <v>192.168.21.39</v>
          </cell>
          <cell r="C4115" t="str">
            <v>SO Uptime</v>
          </cell>
          <cell r="D4115" t="str">
            <v>PH_WINDOWS_PLATINUM_AR</v>
          </cell>
          <cell r="E4115">
            <v>3</v>
          </cell>
          <cell r="F4115" t="str">
            <v>Wintel Support VW Argentina</v>
          </cell>
        </row>
        <row r="4116">
          <cell r="B4116" t="str">
            <v>192.168.21.39</v>
          </cell>
          <cell r="C4116" t="str">
            <v>SO Disc C</v>
          </cell>
          <cell r="D4116" t="str">
            <v>PH_WINDOWS_PLATINUM_AR</v>
          </cell>
          <cell r="E4116">
            <v>3</v>
          </cell>
          <cell r="F4116" t="str">
            <v>Wintel Support VW Argentina</v>
          </cell>
        </row>
        <row r="4117">
          <cell r="B4117" t="str">
            <v>192.168.21.39</v>
          </cell>
          <cell r="C4117" t="str">
            <v>SO Disc D</v>
          </cell>
          <cell r="D4117" t="str">
            <v>PH_WINDOWS_PLATINUM_AR</v>
          </cell>
          <cell r="E4117">
            <v>3</v>
          </cell>
          <cell r="F4117" t="str">
            <v>Wintel Support VW Argentina</v>
          </cell>
        </row>
        <row r="4118">
          <cell r="B4118" t="str">
            <v>10.133.54.108</v>
          </cell>
          <cell r="C4118" t="str">
            <v>So Disk C: - S.O.</v>
          </cell>
          <cell r="D4118" t="str">
            <v>PH_WINDOWS_BRONZE_AR</v>
          </cell>
          <cell r="E4118">
            <v>2</v>
          </cell>
          <cell r="F4118" t="str">
            <v>Wintel Support VW Argentina</v>
          </cell>
        </row>
        <row r="4119">
          <cell r="B4119" t="str">
            <v>10.133.54.108</v>
          </cell>
          <cell r="C4119" t="str">
            <v>So RAM</v>
          </cell>
          <cell r="D4119" t="str">
            <v>PH_WINDOWS_BRONZE_AR</v>
          </cell>
          <cell r="E4119">
            <v>2</v>
          </cell>
          <cell r="F4119" t="str">
            <v>Wintel Support VW Argentina</v>
          </cell>
        </row>
        <row r="4120">
          <cell r="B4120" t="str">
            <v>10.133.54.108</v>
          </cell>
          <cell r="C4120" t="str">
            <v>So Uptime</v>
          </cell>
          <cell r="D4120" t="str">
            <v>PH_WINDOWS_BRONZE_AR</v>
          </cell>
          <cell r="E4120">
            <v>2</v>
          </cell>
          <cell r="F4120" t="str">
            <v>Wintel Support VW Argentina</v>
          </cell>
        </row>
        <row r="4121">
          <cell r="B4121" t="str">
            <v>10.133.54.108</v>
          </cell>
          <cell r="C4121" t="str">
            <v>So Antivirus Services</v>
          </cell>
          <cell r="D4121" t="str">
            <v>PH_WINDOWS_PLATINUM_AR</v>
          </cell>
          <cell r="E4121">
            <v>3</v>
          </cell>
          <cell r="F4121" t="str">
            <v>Wintel Support VW Argentina</v>
          </cell>
        </row>
        <row r="4122">
          <cell r="B4122" t="str">
            <v>10.133.54.108</v>
          </cell>
          <cell r="C4122" t="str">
            <v>So CPU</v>
          </cell>
          <cell r="D4122" t="str">
            <v>PH_WINDOWS_PLATINUM_AR</v>
          </cell>
          <cell r="E4122">
            <v>2</v>
          </cell>
          <cell r="F4122" t="str">
            <v>Wintel Support VW Argentina</v>
          </cell>
        </row>
        <row r="4123">
          <cell r="B4123" t="str">
            <v>10.133.54.108</v>
          </cell>
          <cell r="C4123" t="str">
            <v>Ping</v>
          </cell>
          <cell r="D4123" t="str">
            <v>PH_WINDOWS_PLATINUM_AR</v>
          </cell>
          <cell r="E4123">
            <v>2</v>
          </cell>
          <cell r="F4123" t="str">
            <v>Wintel Support VW Argentina</v>
          </cell>
        </row>
        <row r="4124">
          <cell r="B4124" t="str">
            <v>10.133.4.42</v>
          </cell>
          <cell r="C4124" t="str">
            <v>So CPU</v>
          </cell>
          <cell r="D4124" t="str">
            <v>PH_WINDOWS_PLATINUM_AR</v>
          </cell>
          <cell r="E4124">
            <v>2</v>
          </cell>
          <cell r="F4124" t="str">
            <v>Wintel Support VW Argentina</v>
          </cell>
        </row>
        <row r="4125">
          <cell r="B4125" t="str">
            <v>10.133.4.42</v>
          </cell>
          <cell r="C4125" t="str">
            <v>RAM</v>
          </cell>
          <cell r="D4125" t="str">
            <v>PH_WINDOWS_PLATINUM_AR</v>
          </cell>
          <cell r="E4125">
            <v>2</v>
          </cell>
          <cell r="F4125" t="str">
            <v>Wintel Support VW Argentina</v>
          </cell>
        </row>
        <row r="4126">
          <cell r="B4126" t="str">
            <v>10.133.4.42</v>
          </cell>
          <cell r="C4126" t="str">
            <v>Ping</v>
          </cell>
          <cell r="D4126" t="str">
            <v>PH_WINDOWS_PLATINUM_AR</v>
          </cell>
          <cell r="E4126">
            <v>2</v>
          </cell>
          <cell r="F4126" t="str">
            <v>Wintel Support VW Argentina</v>
          </cell>
        </row>
        <row r="4127">
          <cell r="B4127" t="str">
            <v>10.133.4.42</v>
          </cell>
          <cell r="C4127" t="str">
            <v>Antivirus Services</v>
          </cell>
          <cell r="D4127" t="str">
            <v>PH_WINDOWS_PLATINUM_AR</v>
          </cell>
          <cell r="E4127">
            <v>2</v>
          </cell>
          <cell r="F4127" t="str">
            <v>Wintel Support VW Argentina</v>
          </cell>
        </row>
        <row r="4128">
          <cell r="B4128" t="str">
            <v>10.133.4.42</v>
          </cell>
          <cell r="C4128" t="str">
            <v>So Uptime</v>
          </cell>
          <cell r="D4128" t="str">
            <v>PH_WINDOWS_PLATINUM_AR</v>
          </cell>
          <cell r="E4128">
            <v>2</v>
          </cell>
          <cell r="F4128" t="str">
            <v>Wintel Support VW Argentina</v>
          </cell>
        </row>
        <row r="4129">
          <cell r="B4129" t="str">
            <v>10.133.4.42</v>
          </cell>
          <cell r="C4129" t="str">
            <v>Disco C</v>
          </cell>
          <cell r="D4129" t="str">
            <v>PH_WINDOWS_PLATINUM_AR</v>
          </cell>
          <cell r="E4129">
            <v>2</v>
          </cell>
          <cell r="F4129" t="str">
            <v>Wintel Support VW Argentina</v>
          </cell>
        </row>
        <row r="4130">
          <cell r="B4130" t="str">
            <v>10.133.4.42</v>
          </cell>
          <cell r="C4130" t="str">
            <v>Disco D</v>
          </cell>
          <cell r="D4130" t="str">
            <v>PH_WINDOWS_PLATINUM_AR</v>
          </cell>
          <cell r="E4130">
            <v>2</v>
          </cell>
          <cell r="F4130" t="str">
            <v>Wintel Support VW Argentina</v>
          </cell>
        </row>
        <row r="4131">
          <cell r="B4131" t="str">
            <v>10.133.4.43</v>
          </cell>
          <cell r="C4131" t="str">
            <v>So CPU</v>
          </cell>
          <cell r="D4131" t="str">
            <v>PH_WINDOWS_PLATINUM_AR</v>
          </cell>
          <cell r="E4131">
            <v>2</v>
          </cell>
          <cell r="F4131" t="str">
            <v>Wintel Support VW Argentina</v>
          </cell>
        </row>
        <row r="4132">
          <cell r="B4132" t="str">
            <v>10.133.4.43</v>
          </cell>
          <cell r="C4132" t="str">
            <v>RAM</v>
          </cell>
          <cell r="D4132" t="str">
            <v>PH_WINDOWS_PLATINUM_AR</v>
          </cell>
          <cell r="E4132">
            <v>2</v>
          </cell>
          <cell r="F4132" t="str">
            <v>Wintel Support VW Argentina</v>
          </cell>
        </row>
        <row r="4133">
          <cell r="B4133" t="str">
            <v>10.133.4.43</v>
          </cell>
          <cell r="C4133" t="str">
            <v>Ping</v>
          </cell>
          <cell r="D4133" t="str">
            <v>PH_WINDOWS_PLATINUM_AR</v>
          </cell>
          <cell r="E4133">
            <v>2</v>
          </cell>
          <cell r="F4133" t="str">
            <v>Wintel Support VW Argentina</v>
          </cell>
        </row>
        <row r="4134">
          <cell r="B4134" t="str">
            <v>10.133.4.43</v>
          </cell>
          <cell r="C4134" t="str">
            <v>Antivirus Services</v>
          </cell>
          <cell r="D4134" t="str">
            <v>PH_WINDOWS_PLATINUM_AR</v>
          </cell>
          <cell r="E4134">
            <v>2</v>
          </cell>
          <cell r="F4134" t="str">
            <v>Wintel Support VW Argentina</v>
          </cell>
        </row>
        <row r="4135">
          <cell r="B4135" t="str">
            <v>10.133.4.43</v>
          </cell>
          <cell r="C4135" t="str">
            <v>So Uptime</v>
          </cell>
          <cell r="D4135" t="str">
            <v>PH_WINDOWS_PLATINUM_AR</v>
          </cell>
          <cell r="E4135">
            <v>2</v>
          </cell>
          <cell r="F4135" t="str">
            <v>Wintel Support VW Argentina</v>
          </cell>
        </row>
        <row r="4136">
          <cell r="B4136" t="str">
            <v>10.133.4.43</v>
          </cell>
          <cell r="C4136" t="str">
            <v>Disco C</v>
          </cell>
          <cell r="D4136" t="str">
            <v>PH_WINDOWS_PLATINUM_AR</v>
          </cell>
          <cell r="E4136">
            <v>2</v>
          </cell>
          <cell r="F4136" t="str">
            <v>Wintel Support VW Argentina</v>
          </cell>
        </row>
        <row r="4137">
          <cell r="B4137" t="str">
            <v>10.133.4.43</v>
          </cell>
          <cell r="C4137" t="str">
            <v>Disco D</v>
          </cell>
          <cell r="D4137" t="str">
            <v>PH_WINDOWS_PLATINUM_AR</v>
          </cell>
          <cell r="E4137">
            <v>2</v>
          </cell>
          <cell r="F4137" t="str">
            <v>Wintel Support VW Argentina</v>
          </cell>
        </row>
        <row r="4138">
          <cell r="B4138" t="str">
            <v>10.133.4.44</v>
          </cell>
          <cell r="C4138" t="str">
            <v>So CPU</v>
          </cell>
          <cell r="D4138" t="str">
            <v>PH_WINDOWS_PLATINUM_AR</v>
          </cell>
          <cell r="E4138">
            <v>2</v>
          </cell>
          <cell r="F4138" t="str">
            <v>Wintel Support VW Argentina</v>
          </cell>
        </row>
        <row r="4139">
          <cell r="B4139" t="str">
            <v>10.133.4.44</v>
          </cell>
          <cell r="C4139" t="str">
            <v>RAM</v>
          </cell>
          <cell r="D4139" t="str">
            <v>PH_WINDOWS_PLATINUM_AR</v>
          </cell>
          <cell r="E4139">
            <v>2</v>
          </cell>
          <cell r="F4139" t="str">
            <v>Wintel Support VW Argentina</v>
          </cell>
        </row>
        <row r="4140">
          <cell r="B4140" t="str">
            <v>10.133.4.44</v>
          </cell>
          <cell r="C4140" t="str">
            <v>Ping</v>
          </cell>
          <cell r="D4140" t="str">
            <v>PH_WINDOWS_PLATINUM_AR</v>
          </cell>
          <cell r="E4140">
            <v>2</v>
          </cell>
          <cell r="F4140" t="str">
            <v>Wintel Support VW Argentina</v>
          </cell>
        </row>
        <row r="4141">
          <cell r="B4141" t="str">
            <v>10.133.4.44</v>
          </cell>
          <cell r="C4141" t="str">
            <v>Antivirus Services</v>
          </cell>
          <cell r="D4141" t="str">
            <v>PH_WINDOWS_PLATINUM_AR</v>
          </cell>
          <cell r="E4141">
            <v>2</v>
          </cell>
          <cell r="F4141" t="str">
            <v>Wintel Support VW Argentina</v>
          </cell>
        </row>
        <row r="4142">
          <cell r="B4142" t="str">
            <v>10.133.4.44</v>
          </cell>
          <cell r="C4142" t="str">
            <v>So Uptime</v>
          </cell>
          <cell r="D4142" t="str">
            <v>PH_WINDOWS_PLATINUM_AR</v>
          </cell>
          <cell r="E4142">
            <v>2</v>
          </cell>
          <cell r="F4142" t="str">
            <v>Wintel Support VW Argentina</v>
          </cell>
        </row>
        <row r="4143">
          <cell r="B4143" t="str">
            <v>10.133.4.44</v>
          </cell>
          <cell r="C4143" t="str">
            <v>Disco C</v>
          </cell>
          <cell r="D4143" t="str">
            <v>PH_WINDOWS_PLATINUM_AR</v>
          </cell>
          <cell r="E4143">
            <v>2</v>
          </cell>
          <cell r="F4143" t="str">
            <v>Wintel Support VW Argentina</v>
          </cell>
        </row>
        <row r="4144">
          <cell r="B4144" t="str">
            <v>10.133.4.44</v>
          </cell>
          <cell r="C4144" t="str">
            <v>Disco D</v>
          </cell>
          <cell r="D4144" t="str">
            <v>PH_WINDOWS_PLATINUM_AR</v>
          </cell>
          <cell r="E4144">
            <v>2</v>
          </cell>
          <cell r="F4144" t="str">
            <v>Wintel Support VW Argentina</v>
          </cell>
        </row>
        <row r="4145">
          <cell r="B4145" t="str">
            <v>10.133.54.107</v>
          </cell>
          <cell r="C4145" t="str">
            <v>So Antivirus Services</v>
          </cell>
          <cell r="D4145" t="str">
            <v>PH_WINDOWS_PLATINUM_AR</v>
          </cell>
          <cell r="E4145">
            <v>3</v>
          </cell>
          <cell r="F4145" t="str">
            <v>Wintel Support VW Argentina</v>
          </cell>
        </row>
        <row r="4146">
          <cell r="B4146" t="str">
            <v>10.133.54.107</v>
          </cell>
          <cell r="C4146" t="str">
            <v>So CPU</v>
          </cell>
          <cell r="D4146" t="str">
            <v>PH_WINDOWS_PLATINUM_AR</v>
          </cell>
          <cell r="E4146">
            <v>2</v>
          </cell>
          <cell r="F4146" t="str">
            <v>Wintel Support VW Argentina</v>
          </cell>
        </row>
        <row r="4147">
          <cell r="B4147" t="str">
            <v>10.133.54.107</v>
          </cell>
          <cell r="C4147" t="str">
            <v>Ping</v>
          </cell>
          <cell r="D4147" t="str">
            <v>PH_WINDOWS_PLATINUM_AR</v>
          </cell>
          <cell r="E4147">
            <v>2</v>
          </cell>
          <cell r="F4147" t="str">
            <v>Wintel Support VW Argentina</v>
          </cell>
        </row>
        <row r="4148">
          <cell r="B4148" t="str">
            <v>10.133.54.107</v>
          </cell>
          <cell r="C4148" t="str">
            <v>So Disk C: - S.O.</v>
          </cell>
          <cell r="D4148" t="str">
            <v>PH_WINDOWS_PLATINUM_AR</v>
          </cell>
          <cell r="E4148">
            <v>4</v>
          </cell>
          <cell r="F4148" t="str">
            <v>Wintel Support VW Argentina</v>
          </cell>
        </row>
        <row r="4149">
          <cell r="B4149" t="str">
            <v>10.133.54.107</v>
          </cell>
          <cell r="C4149" t="str">
            <v>So RAM</v>
          </cell>
          <cell r="D4149" t="str">
            <v>PH_WINDOWS_PLATINUM_AR</v>
          </cell>
          <cell r="E4149">
            <v>4</v>
          </cell>
          <cell r="F4149" t="str">
            <v>Wintel Support VW Argentina</v>
          </cell>
        </row>
        <row r="4150">
          <cell r="B4150" t="str">
            <v>10.133.54.107</v>
          </cell>
          <cell r="C4150" t="str">
            <v>So Uptime</v>
          </cell>
          <cell r="D4150" t="str">
            <v>PH_WINDOWS_BRONZE_AR</v>
          </cell>
          <cell r="E4150">
            <v>2</v>
          </cell>
          <cell r="F4150" t="str">
            <v>Wintel Support VW Argentina</v>
          </cell>
        </row>
        <row r="4151">
          <cell r="B4151" t="str">
            <v>10.133.4.45</v>
          </cell>
          <cell r="C4151" t="str">
            <v>SO Antivirus Services</v>
          </cell>
          <cell r="D4151" t="str">
            <v>PH_WINDOWS_BRONZE_AR</v>
          </cell>
          <cell r="E4151">
            <v>3</v>
          </cell>
          <cell r="F4151" t="str">
            <v>Wintel Support VW Argentina</v>
          </cell>
        </row>
        <row r="4152">
          <cell r="B4152" t="str">
            <v>10.133.4.45</v>
          </cell>
          <cell r="C4152" t="str">
            <v>So CPU</v>
          </cell>
          <cell r="D4152" t="str">
            <v>PH_WINDOWS_BRONZE_AR</v>
          </cell>
          <cell r="E4152">
            <v>3</v>
          </cell>
          <cell r="F4152" t="str">
            <v>Wintel Support VW Argentina</v>
          </cell>
        </row>
        <row r="4153">
          <cell r="B4153" t="str">
            <v>10.133.4.45</v>
          </cell>
          <cell r="C4153" t="str">
            <v>So Ping</v>
          </cell>
          <cell r="D4153" t="str">
            <v>PH_WINDOWS_BRONZE_AR</v>
          </cell>
          <cell r="E4153">
            <v>3</v>
          </cell>
          <cell r="F4153" t="str">
            <v>Wintel Support VW Argentina</v>
          </cell>
        </row>
        <row r="4154">
          <cell r="B4154" t="str">
            <v>10.133.4.45</v>
          </cell>
          <cell r="C4154" t="str">
            <v>So Ram</v>
          </cell>
          <cell r="D4154" t="str">
            <v>PH_WINDOWS_BRONZE_AR</v>
          </cell>
          <cell r="E4154">
            <v>3</v>
          </cell>
          <cell r="F4154" t="str">
            <v>Wintel Support VW Argentina</v>
          </cell>
        </row>
        <row r="4155">
          <cell r="B4155" t="str">
            <v>10.133.4.45</v>
          </cell>
          <cell r="C4155" t="str">
            <v>So Uptime</v>
          </cell>
          <cell r="D4155" t="str">
            <v>PH_WINDOWS_BRONZE_AR</v>
          </cell>
          <cell r="E4155">
            <v>3</v>
          </cell>
          <cell r="F4155" t="str">
            <v>Wintel Support VW Argentina</v>
          </cell>
        </row>
        <row r="4156">
          <cell r="B4156" t="str">
            <v>10.133.4.45</v>
          </cell>
          <cell r="C4156" t="str">
            <v>So Disk C</v>
          </cell>
          <cell r="D4156" t="str">
            <v>PH_WINDOWS_BRONZE_AR</v>
          </cell>
          <cell r="E4156">
            <v>3</v>
          </cell>
          <cell r="F4156" t="str">
            <v>Wintel Support VW Argentina</v>
          </cell>
        </row>
        <row r="4157">
          <cell r="B4157" t="str">
            <v>10.133.4.45</v>
          </cell>
          <cell r="C4157" t="str">
            <v>So Disk D</v>
          </cell>
          <cell r="D4157" t="str">
            <v>PH_WINDOWS_BRONZE_AR</v>
          </cell>
          <cell r="E4157">
            <v>3</v>
          </cell>
          <cell r="F4157" t="str">
            <v>Wintel Support VW Argentina</v>
          </cell>
        </row>
        <row r="4158">
          <cell r="B4158" t="str">
            <v>10.133.8.49</v>
          </cell>
          <cell r="C4158" t="str">
            <v>So Antivirus Services</v>
          </cell>
          <cell r="D4158" t="str">
            <v>PH_WINDOWS_PLATINUM_AR</v>
          </cell>
          <cell r="E4158">
            <v>3</v>
          </cell>
          <cell r="F4158" t="str">
            <v>Wintel Support VW Argentina</v>
          </cell>
        </row>
        <row r="4159">
          <cell r="B4159" t="str">
            <v>10.133.8.49</v>
          </cell>
          <cell r="C4159" t="str">
            <v>So CPU</v>
          </cell>
          <cell r="D4159" t="str">
            <v>PH_WINDOWS_PLATINUM_AR</v>
          </cell>
          <cell r="E4159">
            <v>4</v>
          </cell>
          <cell r="F4159" t="str">
            <v>Wintel Support VW Argentina</v>
          </cell>
        </row>
        <row r="4160">
          <cell r="B4160" t="str">
            <v>10.133.8.49</v>
          </cell>
          <cell r="C4160" t="str">
            <v>So Disk C:</v>
          </cell>
          <cell r="D4160" t="str">
            <v>PH_WINDOWS_PLATINUM_AR</v>
          </cell>
          <cell r="E4160">
            <v>4</v>
          </cell>
          <cell r="F4160" t="str">
            <v>Wintel Support VW Argentina</v>
          </cell>
        </row>
        <row r="4161">
          <cell r="B4161" t="str">
            <v>10.133.8.49</v>
          </cell>
          <cell r="C4161" t="str">
            <v>SO Disk D</v>
          </cell>
          <cell r="D4161" t="str">
            <v>PH_WINDOWS_PLATINUM_AR</v>
          </cell>
          <cell r="E4161">
            <v>4</v>
          </cell>
          <cell r="F4161" t="str">
            <v>Wintel Support VW Argentina</v>
          </cell>
        </row>
        <row r="4162">
          <cell r="B4162" t="str">
            <v>10.133.8.49</v>
          </cell>
          <cell r="C4162" t="str">
            <v>Ping</v>
          </cell>
          <cell r="D4162" t="str">
            <v>PH_WINDOWS_PLATINUM_AR</v>
          </cell>
          <cell r="E4162">
            <v>4</v>
          </cell>
          <cell r="F4162" t="str">
            <v>Wintel Support VW Argentina</v>
          </cell>
        </row>
        <row r="4163">
          <cell r="B4163" t="str">
            <v>10.133.8.49</v>
          </cell>
          <cell r="C4163" t="str">
            <v>So RAM</v>
          </cell>
          <cell r="D4163" t="str">
            <v>PH_WINDOWS_PLATINUM_AR</v>
          </cell>
          <cell r="E4163">
            <v>4</v>
          </cell>
          <cell r="F4163" t="str">
            <v>Wintel Support VW Argentina</v>
          </cell>
        </row>
        <row r="4164">
          <cell r="B4164" t="str">
            <v>10.133.8.49</v>
          </cell>
          <cell r="C4164" t="str">
            <v>So Uptime</v>
          </cell>
          <cell r="D4164" t="str">
            <v>PH_WINDOWS_BRONZE_AR</v>
          </cell>
          <cell r="E4164">
            <v>2</v>
          </cell>
          <cell r="F4164" t="str">
            <v>Wintel Support VW Argentina</v>
          </cell>
        </row>
        <row r="4165">
          <cell r="B4165" t="str">
            <v>10.133.4.47</v>
          </cell>
          <cell r="C4165" t="str">
            <v>So CPU</v>
          </cell>
          <cell r="D4165" t="str">
            <v>PH_WINDOWS_SILVER_AR</v>
          </cell>
          <cell r="E4165">
            <v>4</v>
          </cell>
          <cell r="F4165" t="str">
            <v>Wintel Support VW Argentina</v>
          </cell>
        </row>
        <row r="4166">
          <cell r="B4166" t="str">
            <v>10.133.4.47</v>
          </cell>
          <cell r="C4166" t="str">
            <v>So Ping</v>
          </cell>
          <cell r="D4166" t="str">
            <v>PH_WINDOWS_SILVER_AR</v>
          </cell>
          <cell r="E4166">
            <v>4</v>
          </cell>
          <cell r="F4166" t="str">
            <v>Wintel Support VW Argentina</v>
          </cell>
        </row>
        <row r="4167">
          <cell r="B4167" t="str">
            <v>10.133.4.47</v>
          </cell>
          <cell r="C4167" t="str">
            <v>So Ram</v>
          </cell>
          <cell r="D4167" t="str">
            <v>PH_WINDOWS_SILVER_AR</v>
          </cell>
          <cell r="E4167">
            <v>4</v>
          </cell>
          <cell r="F4167" t="str">
            <v>Wintel Support VW Argentina</v>
          </cell>
        </row>
        <row r="4168">
          <cell r="B4168" t="str">
            <v>10.133.4.47</v>
          </cell>
          <cell r="C4168" t="str">
            <v>So Uptime</v>
          </cell>
          <cell r="D4168" t="str">
            <v>PH_WINDOWS_SILVER_AR</v>
          </cell>
          <cell r="E4168">
            <v>4</v>
          </cell>
          <cell r="F4168" t="str">
            <v>Wintel Support VW Argentina</v>
          </cell>
        </row>
        <row r="4169">
          <cell r="B4169" t="str">
            <v>10.133.4.47</v>
          </cell>
          <cell r="C4169" t="str">
            <v>So Disk C</v>
          </cell>
          <cell r="D4169" t="str">
            <v>PH_WINDOWS_SILVER_AR</v>
          </cell>
          <cell r="E4169">
            <v>4</v>
          </cell>
          <cell r="F4169" t="str">
            <v>Wintel Support VW Argentina</v>
          </cell>
        </row>
        <row r="4170">
          <cell r="B4170" t="str">
            <v>10.133.4.47</v>
          </cell>
          <cell r="C4170" t="str">
            <v>So Disk D</v>
          </cell>
          <cell r="D4170" t="str">
            <v>PH_WINDOWS_SILVER_AR</v>
          </cell>
          <cell r="E4170">
            <v>4</v>
          </cell>
          <cell r="F4170" t="str">
            <v>Wintel Support VW Argentina</v>
          </cell>
        </row>
        <row r="4171">
          <cell r="B4171" t="str">
            <v>192.168.3.20</v>
          </cell>
          <cell r="C4171" t="str">
            <v>Check rvsEVO files inbox</v>
          </cell>
          <cell r="D4171" t="str">
            <v>PH_WINDOWS_PLATINUM_AR</v>
          </cell>
          <cell r="E4171">
            <v>3</v>
          </cell>
          <cell r="F4171" t="str">
            <v>Data Center Support VW Argentina Pacheco</v>
          </cell>
        </row>
        <row r="4172">
          <cell r="B4172" t="str">
            <v>192.168.3.20</v>
          </cell>
          <cell r="C4172" t="str">
            <v>Check rvsEVO files outbox</v>
          </cell>
          <cell r="D4172" t="str">
            <v>PH_WINDOWS_PLATINUM_AR</v>
          </cell>
          <cell r="E4172">
            <v>3</v>
          </cell>
          <cell r="F4172" t="str">
            <v>Data Center Support VW Argentina Pacheco</v>
          </cell>
        </row>
        <row r="4173">
          <cell r="B4173" t="str">
            <v>192.168.3.20</v>
          </cell>
          <cell r="C4173" t="str">
            <v>RVS Files \\FinanciacionBBVA\Acuerdo02</v>
          </cell>
          <cell r="D4173" t="str">
            <v>PH_WINDOWS_PLATINUM_AR</v>
          </cell>
          <cell r="E4173">
            <v>4</v>
          </cell>
          <cell r="F4173" t="str">
            <v>Data Center Support VW Argentina Pacheco</v>
          </cell>
        </row>
        <row r="4174">
          <cell r="B4174" t="str">
            <v>192.168.3.20</v>
          </cell>
          <cell r="C4174" t="str">
            <v>RVS Files \\FinanciacionBBVA\Certificates</v>
          </cell>
          <cell r="D4174" t="str">
            <v>PH_WINDOWS_PLATINUM_AR</v>
          </cell>
          <cell r="E4174">
            <v>4</v>
          </cell>
          <cell r="F4174" t="str">
            <v>Data Center Support VW Argentina Pacheco</v>
          </cell>
        </row>
        <row r="4175">
          <cell r="B4175" t="str">
            <v>192.168.3.20</v>
          </cell>
          <cell r="C4175" t="str">
            <v>RVS Files \\FinanciacionBBVA\Credit</v>
          </cell>
          <cell r="D4175" t="str">
            <v>PH_WINDOWS_PLATINUM_AR</v>
          </cell>
          <cell r="E4175">
            <v>4</v>
          </cell>
          <cell r="F4175" t="str">
            <v>Data Center Support VW Argentina Pacheco</v>
          </cell>
        </row>
        <row r="4176">
          <cell r="B4176" t="str">
            <v>192.168.3.20</v>
          </cell>
          <cell r="C4176" t="str">
            <v>RVS Files \\FinanciacionBBVA\Funding</v>
          </cell>
          <cell r="D4176" t="str">
            <v>PH_WINDOWS_PLATINUM_AR</v>
          </cell>
          <cell r="E4176">
            <v>4</v>
          </cell>
          <cell r="F4176" t="str">
            <v>Data Center Support VW Argentina Pacheco</v>
          </cell>
        </row>
        <row r="4177">
          <cell r="B4177" t="str">
            <v>192.168.3.20</v>
          </cell>
          <cell r="C4177" t="str">
            <v>RVS Files \\FinanciacionBBVA\Invoicing</v>
          </cell>
          <cell r="D4177" t="str">
            <v>PH_WINDOWS_PLATINUM_AR</v>
          </cell>
          <cell r="E4177">
            <v>4</v>
          </cell>
          <cell r="F4177" t="str">
            <v>Data Center Support VW Argentina Pacheco</v>
          </cell>
        </row>
        <row r="4178">
          <cell r="B4178" t="str">
            <v>192.168.3.20</v>
          </cell>
          <cell r="C4178" t="str">
            <v>RVS Files \\FinanciacionBBVA\Rejection</v>
          </cell>
          <cell r="D4178" t="str">
            <v>PH_WINDOWS_PLATINUM_AR</v>
          </cell>
          <cell r="E4178">
            <v>4</v>
          </cell>
          <cell r="F4178" t="str">
            <v>Data Center Support VW Argentina Pacheco</v>
          </cell>
        </row>
        <row r="4179">
          <cell r="B4179" t="str">
            <v>192.168.3.20</v>
          </cell>
          <cell r="C4179" t="str">
            <v>RVS Files \\FinanciacionBBVA\Settled</v>
          </cell>
          <cell r="D4179" t="str">
            <v>PH_WINDOWS_PLATINUM_AR</v>
          </cell>
          <cell r="E4179">
            <v>4</v>
          </cell>
          <cell r="F4179" t="str">
            <v>Data Center Support VW Argentina Pacheco</v>
          </cell>
        </row>
        <row r="4180">
          <cell r="B4180" t="str">
            <v>192.168.3.20</v>
          </cell>
          <cell r="C4180" t="str">
            <v>RVS Files \\FinanciacionBBVA\VWACertificatesrelease</v>
          </cell>
          <cell r="D4180" t="str">
            <v>PH_WINDOWS_PLATINUM_AR</v>
          </cell>
          <cell r="E4180">
            <v>4</v>
          </cell>
          <cell r="F4180" t="str">
            <v>Data Center Support VW Argentina Pacheco</v>
          </cell>
        </row>
        <row r="4181">
          <cell r="B4181" t="str">
            <v>192.168.3.20</v>
          </cell>
          <cell r="C4181" t="str">
            <v>RVS Files \\SantanderRioWS\Rendicion</v>
          </cell>
          <cell r="D4181" t="str">
            <v>PH_WINDOWS_PLATINUM_AR</v>
          </cell>
          <cell r="E4181">
            <v>4</v>
          </cell>
          <cell r="F4181" t="str">
            <v>Data Center Support VW Argentina Pacheco</v>
          </cell>
        </row>
        <row r="4182">
          <cell r="B4182" t="str">
            <v>192.168.3.20</v>
          </cell>
          <cell r="C4182" t="str">
            <v>RVS Server</v>
          </cell>
          <cell r="D4182" t="str">
            <v>PH_WINDOWS_PLATINUM_AR</v>
          </cell>
          <cell r="E4182">
            <v>2</v>
          </cell>
          <cell r="F4182" t="str">
            <v>Data Center Support VW Argentina Pacheco</v>
          </cell>
        </row>
        <row r="4183">
          <cell r="B4183" t="str">
            <v>192.168.3.20</v>
          </cell>
          <cell r="C4183" t="str">
            <v>W02.BBVA.TXT</v>
          </cell>
          <cell r="D4183" t="str">
            <v>PH_WINDOWS_PLATINUM_AR</v>
          </cell>
          <cell r="E4183">
            <v>4</v>
          </cell>
          <cell r="F4183" t="str">
            <v>Data Center Support VW Argentina Pacheco</v>
          </cell>
        </row>
        <row r="4184">
          <cell r="B4184" t="str">
            <v>192.168.3.20</v>
          </cell>
          <cell r="C4184" t="str">
            <v>W03A.BBVA.TXT</v>
          </cell>
          <cell r="D4184" t="str">
            <v>PH_WINDOWS_PLATINUM_AR</v>
          </cell>
          <cell r="E4184">
            <v>4</v>
          </cell>
          <cell r="F4184" t="str">
            <v>Data Center Support VW Argentina Pacheco</v>
          </cell>
        </row>
        <row r="4185">
          <cell r="B4185" t="str">
            <v>192.168.3.20</v>
          </cell>
          <cell r="C4185" t="str">
            <v>W03B.BBVA.TXT</v>
          </cell>
          <cell r="D4185" t="str">
            <v>PH_WINDOWS_PLATINUM_AR</v>
          </cell>
          <cell r="E4185">
            <v>4</v>
          </cell>
          <cell r="F4185" t="str">
            <v>Data Center Support VW Argentina Pacheco</v>
          </cell>
        </row>
        <row r="4186">
          <cell r="B4186" t="str">
            <v>192.168.3.20</v>
          </cell>
          <cell r="C4186" t="str">
            <v>W05.BBVA.TXT</v>
          </cell>
          <cell r="D4186" t="str">
            <v>PH_WINDOWS_PLATINUM_AR</v>
          </cell>
          <cell r="E4186">
            <v>4</v>
          </cell>
          <cell r="F4186" t="str">
            <v>Data Center Support VW Argentina Pacheco</v>
          </cell>
        </row>
        <row r="4187">
          <cell r="B4187" t="str">
            <v>192.168.3.20</v>
          </cell>
          <cell r="C4187" t="str">
            <v>W07.BBVA.TXT</v>
          </cell>
          <cell r="D4187" t="str">
            <v>PH_WINDOWS_PLATINUM_AR</v>
          </cell>
          <cell r="E4187">
            <v>4</v>
          </cell>
          <cell r="F4187" t="str">
            <v>Data Center Support VW Argentina Pacheco</v>
          </cell>
        </row>
        <row r="4188">
          <cell r="B4188" t="str">
            <v>192.168.3.20</v>
          </cell>
          <cell r="C4188" t="str">
            <v>W10.BBVA.TXT</v>
          </cell>
          <cell r="D4188" t="str">
            <v>PH_WINDOWS_PLATINUM_AR</v>
          </cell>
          <cell r="E4188">
            <v>4</v>
          </cell>
          <cell r="F4188" t="str">
            <v>Data Center Support VW Argentina Pacheco</v>
          </cell>
        </row>
        <row r="4189">
          <cell r="B4189" t="str">
            <v>192.168.3.20</v>
          </cell>
          <cell r="C4189" t="str">
            <v>W11.BBVA.TXT</v>
          </cell>
          <cell r="D4189" t="str">
            <v>PH_WINDOWS_PLATINUM_AR</v>
          </cell>
          <cell r="E4189">
            <v>4</v>
          </cell>
          <cell r="F4189" t="str">
            <v>Data Center Support VW Argentina Pacheco</v>
          </cell>
        </row>
        <row r="4190">
          <cell r="B4190" t="str">
            <v>192.168.3.20</v>
          </cell>
          <cell r="C4190" t="str">
            <v>W13.BBVA.TXT</v>
          </cell>
          <cell r="D4190" t="str">
            <v>PH_WINDOWS_PLATINUM_AR</v>
          </cell>
          <cell r="E4190">
            <v>4</v>
          </cell>
          <cell r="F4190" t="str">
            <v>Data Center Support VW Argentina Pacheco</v>
          </cell>
        </row>
        <row r="4191">
          <cell r="B4191" t="str">
            <v>192.168.3.20</v>
          </cell>
          <cell r="C4191" t="str">
            <v>W14.BBVA.CSV</v>
          </cell>
          <cell r="D4191" t="str">
            <v>PH_WINDOWS_PLATINUM_AR</v>
          </cell>
          <cell r="E4191">
            <v>4</v>
          </cell>
          <cell r="F4191" t="str">
            <v>Data Center Support VW Argentina Pacheco</v>
          </cell>
        </row>
        <row r="4192">
          <cell r="B4192" t="str">
            <v>192.168.3.20</v>
          </cell>
          <cell r="C4192" t="str">
            <v xml:space="preserve">NOC Certificado Santander cash </v>
          </cell>
          <cell r="D4192" t="str">
            <v>PH_WINDOWS_21D_AR</v>
          </cell>
          <cell r="E4192" t="str">
            <v>SR</v>
          </cell>
          <cell r="F4192" t="str">
            <v>Data Center Support VW Argentina Pacheco</v>
          </cell>
        </row>
        <row r="4193">
          <cell r="B4193" t="str">
            <v>192.168.3.20</v>
          </cell>
          <cell r="C4193" t="str">
            <v>Port 3305</v>
          </cell>
          <cell r="D4193" t="str">
            <v>PH_WINDOWS_PLATINUM_AR</v>
          </cell>
          <cell r="E4193">
            <v>2</v>
          </cell>
          <cell r="F4193" t="str">
            <v>Middleware Support VW Argentina</v>
          </cell>
        </row>
        <row r="4194">
          <cell r="B4194" t="str">
            <v>192.168.3.20</v>
          </cell>
          <cell r="C4194" t="str">
            <v>Port 3755</v>
          </cell>
          <cell r="D4194" t="str">
            <v>PH_WINDOWS_PLATINUM_AR</v>
          </cell>
          <cell r="E4194">
            <v>2</v>
          </cell>
          <cell r="F4194" t="str">
            <v>Middleware Support VW Argentina</v>
          </cell>
        </row>
        <row r="4195">
          <cell r="B4195" t="str">
            <v>192.168.3.20</v>
          </cell>
          <cell r="C4195" t="str">
            <v>MIDD Certificado WS BBVA</v>
          </cell>
          <cell r="D4195" t="str">
            <v>GENERAR RR</v>
          </cell>
          <cell r="E4195"/>
          <cell r="F4195" t="str">
            <v>Middleware Support VW Argentina</v>
          </cell>
        </row>
        <row r="4196">
          <cell r="B4196" t="str">
            <v>192.168.3.20</v>
          </cell>
          <cell r="C4196" t="str">
            <v>MIDD Certificado WS BBVA</v>
          </cell>
          <cell r="D4196" t="str">
            <v>GENERAR RR</v>
          </cell>
          <cell r="E4196"/>
          <cell r="F4196" t="str">
            <v>Middleware Support VW Argentina</v>
          </cell>
        </row>
        <row r="4197">
          <cell r="B4197" t="str">
            <v>192.168.3.20</v>
          </cell>
          <cell r="C4197" t="str">
            <v>MIDD Certificado WS Santander</v>
          </cell>
          <cell r="D4197" t="str">
            <v>GENERAR RR</v>
          </cell>
          <cell r="E4197"/>
          <cell r="F4197" t="str">
            <v>Middleware Support VW Argentina</v>
          </cell>
        </row>
        <row r="4198">
          <cell r="B4198" t="str">
            <v>192.168.3.20</v>
          </cell>
          <cell r="C4198" t="str">
            <v>So Antivirus Services</v>
          </cell>
          <cell r="D4198" t="str">
            <v>PH_WINDOWS_PLATINUM_AR</v>
          </cell>
          <cell r="E4198">
            <v>3</v>
          </cell>
          <cell r="F4198" t="str">
            <v>Wintel Support VW Argentina</v>
          </cell>
        </row>
        <row r="4199">
          <cell r="B4199" t="str">
            <v>192.168.3.20</v>
          </cell>
          <cell r="C4199" t="str">
            <v>So CPU</v>
          </cell>
          <cell r="D4199" t="str">
            <v>PH_WINDOWS_PLATINUM_AR</v>
          </cell>
          <cell r="E4199">
            <v>1</v>
          </cell>
          <cell r="F4199" t="str">
            <v>Wintel Support VW Argentina</v>
          </cell>
        </row>
        <row r="4200">
          <cell r="B4200" t="str">
            <v>192.168.3.20</v>
          </cell>
          <cell r="C4200" t="str">
            <v>So Disk C:</v>
          </cell>
          <cell r="D4200" t="str">
            <v>PH_WINDOWS_PLATINUM_AR</v>
          </cell>
          <cell r="E4200">
            <v>1</v>
          </cell>
          <cell r="F4200" t="str">
            <v>Wintel Support VW Argentina</v>
          </cell>
        </row>
        <row r="4201">
          <cell r="B4201" t="str">
            <v>192.168.3.20</v>
          </cell>
          <cell r="C4201" t="str">
            <v>Ping</v>
          </cell>
          <cell r="D4201" t="str">
            <v>PH_WINDOWS_PLATINUM_AR</v>
          </cell>
          <cell r="E4201">
            <v>1</v>
          </cell>
          <cell r="F4201" t="str">
            <v>Wintel Support VW Argentina</v>
          </cell>
        </row>
        <row r="4202">
          <cell r="B4202" t="str">
            <v>192.168.3.20</v>
          </cell>
          <cell r="C4202" t="str">
            <v>So RAM</v>
          </cell>
          <cell r="D4202" t="str">
            <v>PH_WINDOWS_PLATINUM_AR</v>
          </cell>
          <cell r="E4202">
            <v>1</v>
          </cell>
          <cell r="F4202" t="str">
            <v>Wintel Support VW Argentina</v>
          </cell>
        </row>
        <row r="4203">
          <cell r="B4203" t="str">
            <v>192.168.3.20</v>
          </cell>
          <cell r="C4203" t="str">
            <v>So Uptime</v>
          </cell>
          <cell r="D4203" t="str">
            <v>PH_WINDOWS_BRONZE_AR</v>
          </cell>
          <cell r="E4203">
            <v>2</v>
          </cell>
          <cell r="F4203" t="str">
            <v>Wintel Support VW Argentina</v>
          </cell>
        </row>
        <row r="4204">
          <cell r="B4204" t="str">
            <v>10.133.55.199</v>
          </cell>
          <cell r="C4204" t="str">
            <v>SQL Server SQLEXPRESS Service</v>
          </cell>
          <cell r="D4204" t="str">
            <v>PH_WINDOWS_PLATINUM_AR</v>
          </cell>
          <cell r="E4204">
            <v>4</v>
          </cell>
          <cell r="F4204" t="str">
            <v>OPS Data Base Administration Support Argentina</v>
          </cell>
        </row>
        <row r="4205">
          <cell r="B4205" t="str">
            <v>10.133.55.199</v>
          </cell>
          <cell r="C4205" t="str">
            <v>So Antivirus Services</v>
          </cell>
          <cell r="D4205" t="str">
            <v>PH_WINDOWS_PLATINUM_AR</v>
          </cell>
          <cell r="E4205">
            <v>3</v>
          </cell>
          <cell r="F4205" t="str">
            <v>Wintel Support VW Argentina</v>
          </cell>
        </row>
        <row r="4206">
          <cell r="B4206" t="str">
            <v>10.133.55.199</v>
          </cell>
          <cell r="C4206" t="str">
            <v>So CPU</v>
          </cell>
          <cell r="D4206" t="str">
            <v>PH_WINDOWS_PLATINUM_AR</v>
          </cell>
          <cell r="E4206">
            <v>4</v>
          </cell>
          <cell r="F4206" t="str">
            <v>Wintel Support VW Argentina</v>
          </cell>
        </row>
        <row r="4207">
          <cell r="B4207" t="str">
            <v>10.133.55.199</v>
          </cell>
          <cell r="C4207" t="str">
            <v>So Disk C:</v>
          </cell>
          <cell r="D4207" t="str">
            <v>PH_WINDOWS_PLATINUM_AR</v>
          </cell>
          <cell r="E4207">
            <v>4</v>
          </cell>
          <cell r="F4207" t="str">
            <v>Wintel Support VW Argentina</v>
          </cell>
        </row>
        <row r="4208">
          <cell r="B4208" t="str">
            <v>ba</v>
          </cell>
          <cell r="C4208" t="str">
            <v>So Disk D:</v>
          </cell>
          <cell r="D4208" t="str">
            <v>PH_WINDOWS_PLATINUM_AR</v>
          </cell>
          <cell r="E4208">
            <v>4</v>
          </cell>
          <cell r="F4208" t="str">
            <v>Wintel Support VW Argentina</v>
          </cell>
        </row>
        <row r="4209">
          <cell r="B4209" t="str">
            <v>10.133.55.199</v>
          </cell>
          <cell r="C4209" t="str">
            <v>Ping</v>
          </cell>
          <cell r="D4209" t="str">
            <v>PH_WINDOWS_PLATINUM_AR</v>
          </cell>
          <cell r="E4209">
            <v>4</v>
          </cell>
          <cell r="F4209" t="str">
            <v>Wintel Support VW Argentina</v>
          </cell>
        </row>
        <row r="4210">
          <cell r="B4210" t="str">
            <v>10.133.55.199</v>
          </cell>
          <cell r="C4210" t="str">
            <v>So RAM</v>
          </cell>
          <cell r="D4210" t="str">
            <v>PH_WINDOWS_PLATINUM_AR</v>
          </cell>
          <cell r="E4210">
            <v>4</v>
          </cell>
          <cell r="F4210" t="str">
            <v>Wintel Support VW Argentina</v>
          </cell>
        </row>
        <row r="4211">
          <cell r="B4211" t="str">
            <v>10.133.55.199</v>
          </cell>
          <cell r="C4211" t="str">
            <v>So Uptime</v>
          </cell>
          <cell r="D4211" t="str">
            <v>PH_WINDOWS_BRONZE_AR</v>
          </cell>
          <cell r="E4211">
            <v>2</v>
          </cell>
          <cell r="F4211" t="str">
            <v>Wintel Support VW Argentina</v>
          </cell>
        </row>
        <row r="4212">
          <cell r="B4212" t="str">
            <v>10.133.54.33</v>
          </cell>
          <cell r="C4212" t="str">
            <v>Service Agente EMERIXTANDEMQA</v>
          </cell>
          <cell r="D4212" t="str">
            <v>PH_WINDOWS_BRONZE_AR</v>
          </cell>
          <cell r="E4212">
            <v>3</v>
          </cell>
          <cell r="F4212" t="str">
            <v>Data Base Administration Support VW Argentina</v>
          </cell>
        </row>
        <row r="4213">
          <cell r="B4213" t="str">
            <v>10.133.54.33</v>
          </cell>
          <cell r="C4213" t="str">
            <v>Service SERVER EMERIXTANDEMQA</v>
          </cell>
          <cell r="D4213" t="str">
            <v>PH_WINDOWS_BRONZE_AR</v>
          </cell>
          <cell r="E4213">
            <v>3</v>
          </cell>
          <cell r="F4213" t="str">
            <v>Data Base Administration Support VW Argentina</v>
          </cell>
        </row>
        <row r="4214">
          <cell r="B4214" t="str">
            <v>10.133.54.33</v>
          </cell>
          <cell r="C4214" t="str">
            <v>Check_port 80</v>
          </cell>
          <cell r="D4214" t="str">
            <v>PH_WINDOWS_BRONZE_AR</v>
          </cell>
          <cell r="E4214">
            <v>3</v>
          </cell>
          <cell r="F4214" t="str">
            <v>Middleware Support VW Argentina</v>
          </cell>
        </row>
        <row r="4215">
          <cell r="B4215" t="str">
            <v>10.133.54.33</v>
          </cell>
          <cell r="C4215" t="str">
            <v>So Antivirus Services</v>
          </cell>
          <cell r="D4215" t="str">
            <v>PH_WINDOWS_BRONZE_AR</v>
          </cell>
          <cell r="E4215">
            <v>3</v>
          </cell>
          <cell r="F4215" t="str">
            <v>Wintel Support VW Argentina</v>
          </cell>
        </row>
        <row r="4216">
          <cell r="B4216" t="str">
            <v>10.133.54.33</v>
          </cell>
          <cell r="C4216" t="str">
            <v>So CPU</v>
          </cell>
          <cell r="D4216" t="str">
            <v>PH_WINDOWS_BRONZE_AR</v>
          </cell>
          <cell r="E4216">
            <v>3</v>
          </cell>
          <cell r="F4216" t="str">
            <v>Wintel Support VW Argentina</v>
          </cell>
        </row>
        <row r="4217">
          <cell r="B4217" t="str">
            <v>10.133.54.33</v>
          </cell>
          <cell r="C4217" t="str">
            <v>So Disk C: - S.O.</v>
          </cell>
          <cell r="D4217" t="str">
            <v>PH_WINDOWS_BRONZE_AR</v>
          </cell>
          <cell r="E4217">
            <v>3</v>
          </cell>
          <cell r="F4217" t="str">
            <v>Wintel Support VW Argentina</v>
          </cell>
        </row>
        <row r="4218">
          <cell r="B4218" t="str">
            <v>10.133.54.33</v>
          </cell>
          <cell r="C4218" t="str">
            <v>So Disk D:</v>
          </cell>
          <cell r="D4218" t="str">
            <v>PH_WINDOWS_BRONZE_AR</v>
          </cell>
          <cell r="E4218">
            <v>3</v>
          </cell>
          <cell r="F4218" t="str">
            <v>Wintel Support VW Argentina</v>
          </cell>
        </row>
        <row r="4219">
          <cell r="B4219" t="str">
            <v>10.133.54.33</v>
          </cell>
          <cell r="C4219" t="str">
            <v>Ping</v>
          </cell>
          <cell r="D4219" t="str">
            <v>PH_WINDOWS_BRONZE_AR</v>
          </cell>
          <cell r="E4219">
            <v>3</v>
          </cell>
          <cell r="F4219" t="str">
            <v>Wintel Support VW Argentina</v>
          </cell>
        </row>
        <row r="4220">
          <cell r="B4220" t="str">
            <v>10.133.54.33</v>
          </cell>
          <cell r="C4220" t="str">
            <v>So RAM</v>
          </cell>
          <cell r="D4220" t="str">
            <v>PH_WINDOWS_BRONZE_AR</v>
          </cell>
          <cell r="E4220">
            <v>3</v>
          </cell>
          <cell r="F4220" t="str">
            <v>Wintel Support VW Argentina</v>
          </cell>
        </row>
        <row r="4221">
          <cell r="B4221" t="str">
            <v>10.133.54.33</v>
          </cell>
          <cell r="C4221" t="str">
            <v>So Uptime</v>
          </cell>
          <cell r="D4221" t="str">
            <v>PH_WINDOWS_BRONZE_AR</v>
          </cell>
          <cell r="E4221">
            <v>2</v>
          </cell>
          <cell r="F4221" t="str">
            <v>Wintel Support VW Argentina</v>
          </cell>
        </row>
        <row r="4222">
          <cell r="B4222" t="str">
            <v>192.168.5.148</v>
          </cell>
          <cell r="C4222" t="str">
            <v>DBA SQL Server (MSSQLSERVER)</v>
          </cell>
          <cell r="D4222" t="str">
            <v>PH_WINDOWS_PLATINUM_AR</v>
          </cell>
          <cell r="E4222">
            <v>4</v>
          </cell>
          <cell r="F4222" t="str">
            <v>Data Base Administration Support VW Argentina</v>
          </cell>
        </row>
        <row r="4223">
          <cell r="B4223" t="str">
            <v>192.168.5.148</v>
          </cell>
          <cell r="C4223" t="str">
            <v>DBA SQL Server Agent (MSSQLSERVER)</v>
          </cell>
          <cell r="D4223" t="str">
            <v>PH_WINDOWS_PLATINUM_AR</v>
          </cell>
          <cell r="E4223">
            <v>4</v>
          </cell>
          <cell r="F4223" t="str">
            <v>Data Base Administration Support VW Argentina</v>
          </cell>
        </row>
        <row r="4224">
          <cell r="B4224" t="str">
            <v>192.168.5.148</v>
          </cell>
          <cell r="C4224" t="str">
            <v>DBA Backup Disk E:</v>
          </cell>
          <cell r="D4224" t="str">
            <v>PH_WINDOWS_PLATINUM_AR</v>
          </cell>
          <cell r="E4224">
            <v>4</v>
          </cell>
          <cell r="F4224" t="str">
            <v>Data Base Administration Support VW Argentina</v>
          </cell>
        </row>
        <row r="4225">
          <cell r="B4225" t="str">
            <v>192.168.5.148</v>
          </cell>
          <cell r="C4225" t="str">
            <v>DBA HOME Disk D:</v>
          </cell>
          <cell r="D4225" t="str">
            <v>PH_WINDOWS_PLATINUM_AR</v>
          </cell>
          <cell r="E4225">
            <v>4</v>
          </cell>
          <cell r="F4225" t="str">
            <v>Data Base Administration Support VW Argentina</v>
          </cell>
        </row>
        <row r="4226">
          <cell r="B4226" t="str">
            <v>192.168.5.148</v>
          </cell>
          <cell r="C4226" t="str">
            <v>DBA LOG Disk H:</v>
          </cell>
          <cell r="D4226" t="str">
            <v>PH_WINDOWS_PLATINUM_AR</v>
          </cell>
          <cell r="E4226">
            <v>4</v>
          </cell>
          <cell r="F4226" t="str">
            <v>Data Base Administration Support VW Argentina</v>
          </cell>
        </row>
        <row r="4227">
          <cell r="B4227" t="str">
            <v>192.168.5.148</v>
          </cell>
          <cell r="C4227" t="str">
            <v>So CPU</v>
          </cell>
          <cell r="D4227" t="str">
            <v>PH_WINDOWS_PLATINUM_AR</v>
          </cell>
          <cell r="E4227">
            <v>1</v>
          </cell>
          <cell r="F4227" t="str">
            <v>Wintel Support VW Argentina</v>
          </cell>
        </row>
        <row r="4228">
          <cell r="B4228" t="str">
            <v>192.168.5.148</v>
          </cell>
          <cell r="C4228" t="str">
            <v>Disk C:\</v>
          </cell>
          <cell r="D4228" t="str">
            <v>PH_WINDOWS_PLATINUM_AR</v>
          </cell>
          <cell r="E4228">
            <v>1</v>
          </cell>
          <cell r="F4228" t="str">
            <v>Wintel Support VW Argentina</v>
          </cell>
        </row>
        <row r="4229">
          <cell r="B4229" t="str">
            <v>192.168.5.148</v>
          </cell>
          <cell r="C4229" t="str">
            <v>Ping</v>
          </cell>
          <cell r="D4229" t="str">
            <v>PH_WINDOWS_PLATINUM_AR</v>
          </cell>
          <cell r="E4229">
            <v>1</v>
          </cell>
          <cell r="F4229" t="str">
            <v>Wintel Support VW Argentina</v>
          </cell>
        </row>
        <row r="4230">
          <cell r="B4230" t="str">
            <v>192.168.5.148</v>
          </cell>
          <cell r="C4230" t="str">
            <v>ram</v>
          </cell>
          <cell r="D4230" t="str">
            <v>PH_WINDOWS_PLATINUM_AR</v>
          </cell>
          <cell r="E4230">
            <v>1</v>
          </cell>
          <cell r="F4230" t="str">
            <v>Wintel Support VW Argentina</v>
          </cell>
        </row>
        <row r="4231">
          <cell r="B4231" t="str">
            <v>192.168.5.148</v>
          </cell>
          <cell r="C4231" t="str">
            <v>Uptime</v>
          </cell>
          <cell r="D4231" t="str">
            <v>PH_WINDOWS_PLATINUM_AR</v>
          </cell>
          <cell r="E4231">
            <v>1</v>
          </cell>
          <cell r="F4231" t="str">
            <v>Wintel Support VW Argentina</v>
          </cell>
        </row>
        <row r="4232">
          <cell r="B4232" t="str">
            <v>192.168.5.196</v>
          </cell>
          <cell r="C4232" t="str">
            <v>So Disk D</v>
          </cell>
          <cell r="D4232" t="str">
            <v>PH_WINDOWS_BRONZE_AR</v>
          </cell>
          <cell r="E4232">
            <v>3</v>
          </cell>
          <cell r="F4232" t="str">
            <v>Data Base Administration Support VW Argentina</v>
          </cell>
        </row>
        <row r="4233">
          <cell r="B4233" t="str">
            <v>192.168.5.196</v>
          </cell>
          <cell r="C4233" t="str">
            <v>So Disk E</v>
          </cell>
          <cell r="D4233" t="str">
            <v>PH_WINDOWS_BRONZE_AR</v>
          </cell>
          <cell r="E4233">
            <v>3</v>
          </cell>
          <cell r="F4233" t="str">
            <v>Data Base Administration Support VW Argentina</v>
          </cell>
        </row>
        <row r="4234">
          <cell r="B4234" t="str">
            <v>192.168.5.196</v>
          </cell>
          <cell r="C4234" t="str">
            <v>So Disk F</v>
          </cell>
          <cell r="D4234" t="str">
            <v>PH_WINDOWS_BRONZE_AR</v>
          </cell>
          <cell r="E4234">
            <v>3</v>
          </cell>
          <cell r="F4234" t="str">
            <v>Data Base Administration Support VW Argentina</v>
          </cell>
        </row>
        <row r="4235">
          <cell r="B4235" t="str">
            <v>192.168.5.196</v>
          </cell>
          <cell r="C4235" t="str">
            <v>So Disk G</v>
          </cell>
          <cell r="D4235" t="str">
            <v>PH_WINDOWS_BRONZE_AR</v>
          </cell>
          <cell r="E4235">
            <v>3</v>
          </cell>
          <cell r="F4235" t="str">
            <v>Data Base Administration Support VW Argentina</v>
          </cell>
        </row>
        <row r="4236">
          <cell r="B4236" t="str">
            <v>192.168.5.196</v>
          </cell>
          <cell r="C4236" t="str">
            <v>So Disk H</v>
          </cell>
          <cell r="D4236" t="str">
            <v>PH_WINDOWS_BRONZE_AR</v>
          </cell>
          <cell r="E4236">
            <v>3</v>
          </cell>
          <cell r="F4236" t="str">
            <v>Data Base Administration Support VW Argentina</v>
          </cell>
        </row>
        <row r="4237">
          <cell r="B4237" t="str">
            <v>192.168.5.196</v>
          </cell>
          <cell r="C4237" t="str">
            <v>So CPU</v>
          </cell>
          <cell r="D4237" t="str">
            <v>PH_WINDOWS_BRONZE_AR</v>
          </cell>
          <cell r="E4237">
            <v>3</v>
          </cell>
          <cell r="F4237" t="str">
            <v>Wintel Support VW Argentina</v>
          </cell>
        </row>
        <row r="4238">
          <cell r="B4238" t="str">
            <v>192.168.5.196</v>
          </cell>
          <cell r="C4238" t="str">
            <v>Ping</v>
          </cell>
          <cell r="D4238" t="str">
            <v>PH_WINDOWS_BRONZE_AR</v>
          </cell>
          <cell r="E4238">
            <v>3</v>
          </cell>
          <cell r="F4238" t="str">
            <v>Wintel Support VW Argentina</v>
          </cell>
        </row>
        <row r="4239">
          <cell r="B4239" t="str">
            <v>192.168.5.196</v>
          </cell>
          <cell r="C4239" t="str">
            <v>ram</v>
          </cell>
          <cell r="D4239" t="str">
            <v>PH_WINDOWS_BRONZE_AR</v>
          </cell>
          <cell r="E4239">
            <v>3</v>
          </cell>
          <cell r="F4239" t="str">
            <v>Wintel Support VW Argentina</v>
          </cell>
        </row>
        <row r="4240">
          <cell r="B4240" t="str">
            <v>192.168.5.196</v>
          </cell>
          <cell r="C4240" t="str">
            <v>Uptime</v>
          </cell>
          <cell r="D4240" t="str">
            <v>PH_WINDOWS_BRONZE_AR</v>
          </cell>
          <cell r="E4240">
            <v>3</v>
          </cell>
          <cell r="F4240" t="str">
            <v>Wintel Support VW Argentina</v>
          </cell>
        </row>
        <row r="4241">
          <cell r="B4241" t="str">
            <v>192.168.5.196</v>
          </cell>
          <cell r="C4241" t="str">
            <v>So Disk C</v>
          </cell>
          <cell r="D4241" t="str">
            <v>PH_WINDOWS_BRONZE_AR</v>
          </cell>
          <cell r="E4241">
            <v>3</v>
          </cell>
          <cell r="F4241" t="str">
            <v>Wintel Support VW Argentina</v>
          </cell>
        </row>
        <row r="4242">
          <cell r="B4242" t="str">
            <v>192.168.5.149</v>
          </cell>
          <cell r="C4242" t="str">
            <v>DBA SQL Server (MSSQLSERVER)</v>
          </cell>
          <cell r="D4242" t="str">
            <v>PH_WINDOWS_PLATINUM_AR</v>
          </cell>
          <cell r="E4242">
            <v>4</v>
          </cell>
          <cell r="F4242" t="str">
            <v>Data Base Administration Support VW Argentina</v>
          </cell>
        </row>
        <row r="4243">
          <cell r="B4243" t="str">
            <v>192.168.5.149</v>
          </cell>
          <cell r="C4243" t="str">
            <v>DBA SQL Server Agent (MSSQLSERVER)</v>
          </cell>
          <cell r="D4243" t="str">
            <v>PH_WINDOWS_PLATINUM_AR</v>
          </cell>
          <cell r="E4243">
            <v>4</v>
          </cell>
          <cell r="F4243" t="str">
            <v>Data Base Administration Support VW Argentina</v>
          </cell>
        </row>
        <row r="4244">
          <cell r="B4244" t="str">
            <v>192.168.5.149</v>
          </cell>
          <cell r="C4244" t="str">
            <v>DBA Backup Disk E:</v>
          </cell>
          <cell r="D4244" t="str">
            <v>PH_WINDOWS_PLATINUM_AR</v>
          </cell>
          <cell r="E4244">
            <v>4</v>
          </cell>
          <cell r="F4244" t="str">
            <v>Data Base Administration Support VW Argentina</v>
          </cell>
        </row>
        <row r="4245">
          <cell r="B4245" t="str">
            <v>192.168.5.149</v>
          </cell>
          <cell r="C4245" t="str">
            <v>DBA HOME Disk D:</v>
          </cell>
          <cell r="D4245" t="str">
            <v>PH_WINDOWS_PLATINUM_AR</v>
          </cell>
          <cell r="E4245">
            <v>4</v>
          </cell>
          <cell r="F4245" t="str">
            <v>Data Base Administration Support VW Argentina</v>
          </cell>
        </row>
        <row r="4246">
          <cell r="B4246" t="str">
            <v>192.168.5.149</v>
          </cell>
          <cell r="C4246" t="str">
            <v>DBA LOG Disk H:</v>
          </cell>
          <cell r="D4246" t="str">
            <v>PH_WINDOWS_PLATINUM_AR</v>
          </cell>
          <cell r="E4246">
            <v>4</v>
          </cell>
          <cell r="F4246" t="str">
            <v>Data Base Administration Support VW Argentina</v>
          </cell>
        </row>
        <row r="4247">
          <cell r="B4247" t="str">
            <v>192.168.5.149</v>
          </cell>
          <cell r="C4247" t="str">
            <v>SO Antivirus Services</v>
          </cell>
          <cell r="D4247" t="str">
            <v>PH_WINDOWS_PLATINUM_AR</v>
          </cell>
          <cell r="E4247">
            <v>1</v>
          </cell>
          <cell r="F4247" t="str">
            <v>Wintel Support VW Argentina</v>
          </cell>
        </row>
        <row r="4248">
          <cell r="B4248" t="str">
            <v>192.168.5.149</v>
          </cell>
          <cell r="C4248" t="str">
            <v>So CPU</v>
          </cell>
          <cell r="D4248" t="str">
            <v>PH_WINDOWS_PLATINUM_AR</v>
          </cell>
          <cell r="E4248">
            <v>1</v>
          </cell>
          <cell r="F4248" t="str">
            <v>Wintel Support VW Argentina</v>
          </cell>
        </row>
        <row r="4249">
          <cell r="B4249" t="str">
            <v>192.168.5.149</v>
          </cell>
          <cell r="C4249" t="str">
            <v>Disk C:\</v>
          </cell>
          <cell r="D4249" t="str">
            <v>PH_WINDOWS_PLATINUM_AR</v>
          </cell>
          <cell r="E4249">
            <v>1</v>
          </cell>
          <cell r="F4249" t="str">
            <v>Wintel Support VW Argentina</v>
          </cell>
        </row>
        <row r="4250">
          <cell r="B4250" t="str">
            <v>192.168.5.149</v>
          </cell>
          <cell r="C4250" t="str">
            <v>Ping</v>
          </cell>
          <cell r="D4250" t="str">
            <v>PH_WINDOWS_PLATINUM_AR</v>
          </cell>
          <cell r="E4250">
            <v>1</v>
          </cell>
          <cell r="F4250" t="str">
            <v>Wintel Support VW Argentina</v>
          </cell>
        </row>
        <row r="4251">
          <cell r="B4251" t="str">
            <v>192.168.5.149</v>
          </cell>
          <cell r="C4251" t="str">
            <v>ram</v>
          </cell>
          <cell r="D4251" t="str">
            <v>PH_WINDOWS_PLATINUM_AR</v>
          </cell>
          <cell r="E4251">
            <v>1</v>
          </cell>
          <cell r="F4251" t="str">
            <v>Wintel Support VW Argentina</v>
          </cell>
        </row>
        <row r="4252">
          <cell r="B4252" t="str">
            <v>192.168.5.149</v>
          </cell>
          <cell r="C4252" t="str">
            <v>Uptime</v>
          </cell>
          <cell r="D4252" t="str">
            <v>PH_WINDOWS_PLATINUM_AR</v>
          </cell>
          <cell r="E4252">
            <v>1</v>
          </cell>
          <cell r="F4252" t="str">
            <v>Wintel Support VW Argentina</v>
          </cell>
        </row>
        <row r="4253">
          <cell r="B4253" t="str">
            <v>192.168.5.150</v>
          </cell>
          <cell r="C4253" t="str">
            <v>DBA SQL Server (MSSQLSERVER)</v>
          </cell>
          <cell r="D4253" t="str">
            <v>PH_WINDOWS_BRONZE_AR</v>
          </cell>
          <cell r="E4253">
            <v>3</v>
          </cell>
          <cell r="F4253" t="str">
            <v>Data Base Administration Support VW Argentina</v>
          </cell>
        </row>
        <row r="4254">
          <cell r="B4254" t="str">
            <v>192.168.5.150</v>
          </cell>
          <cell r="C4254" t="str">
            <v>DBA SQL Server Agent (MSSQLSERVER)</v>
          </cell>
          <cell r="D4254" t="str">
            <v>PH_WINDOWS_BRONZE_AR</v>
          </cell>
          <cell r="E4254">
            <v>3</v>
          </cell>
          <cell r="F4254" t="str">
            <v>Data Base Administration Support VW Argentina</v>
          </cell>
        </row>
        <row r="4255">
          <cell r="B4255" t="str">
            <v>192.168.5.150</v>
          </cell>
          <cell r="C4255" t="str">
            <v>DBA Backup Disk E:</v>
          </cell>
          <cell r="D4255" t="str">
            <v>PH_WINDOWS_BRONZE_AR</v>
          </cell>
          <cell r="E4255">
            <v>3</v>
          </cell>
          <cell r="F4255" t="str">
            <v>Data Base Administration Support VW Argentina</v>
          </cell>
        </row>
        <row r="4256">
          <cell r="B4256" t="str">
            <v>192.168.5.150</v>
          </cell>
          <cell r="C4256" t="str">
            <v>DBA HOME Disk D:</v>
          </cell>
          <cell r="D4256" t="str">
            <v>PH_WINDOWS_BRONZE_AR</v>
          </cell>
          <cell r="E4256">
            <v>3</v>
          </cell>
          <cell r="F4256" t="str">
            <v>Data Base Administration Support VW Argentina</v>
          </cell>
        </row>
        <row r="4257">
          <cell r="B4257" t="str">
            <v>192.168.5.150</v>
          </cell>
          <cell r="C4257" t="str">
            <v>DBA LOG Disk H:</v>
          </cell>
          <cell r="D4257" t="str">
            <v>PH_WINDOWS_BRONZE_AR</v>
          </cell>
          <cell r="E4257">
            <v>3</v>
          </cell>
          <cell r="F4257" t="str">
            <v>Data Base Administration Support VW Argentina</v>
          </cell>
        </row>
        <row r="4258">
          <cell r="B4258" t="str">
            <v>192.168.5.150</v>
          </cell>
          <cell r="C4258" t="str">
            <v>SQL Server MSSQLSERVICE Service</v>
          </cell>
          <cell r="D4258" t="str">
            <v>PH_WINDOWS_BRONZE_AR</v>
          </cell>
          <cell r="E4258">
            <v>4</v>
          </cell>
          <cell r="F4258" t="str">
            <v>Data Base Administration Support VW Argentina</v>
          </cell>
        </row>
        <row r="4259">
          <cell r="B4259" t="str">
            <v>192.168.5.150</v>
          </cell>
          <cell r="C4259" t="str">
            <v>SQL Server MSSQLSERVICE Agent</v>
          </cell>
          <cell r="D4259" t="str">
            <v>PH_WINDOWS_BRONZE_AR</v>
          </cell>
          <cell r="E4259">
            <v>4</v>
          </cell>
          <cell r="F4259" t="str">
            <v>Data Base Administration Support VW Argentina</v>
          </cell>
        </row>
        <row r="4260">
          <cell r="B4260" t="str">
            <v>192.168.5.150</v>
          </cell>
          <cell r="C4260" t="str">
            <v>SO Antivirus Services</v>
          </cell>
          <cell r="D4260" t="str">
            <v>PH_WINDOWS_BRONZE_AR</v>
          </cell>
          <cell r="E4260">
            <v>3</v>
          </cell>
          <cell r="F4260" t="str">
            <v>Wintel Support VW Argentina</v>
          </cell>
        </row>
        <row r="4261">
          <cell r="B4261" t="str">
            <v>192.168.5.150</v>
          </cell>
          <cell r="C4261" t="str">
            <v>So CPU</v>
          </cell>
          <cell r="D4261" t="str">
            <v>PH_WINDOWS_BRONZE_AR</v>
          </cell>
          <cell r="E4261">
            <v>3</v>
          </cell>
          <cell r="F4261" t="str">
            <v>Wintel Support VW Argentina</v>
          </cell>
        </row>
        <row r="4262">
          <cell r="B4262" t="str">
            <v>192.168.5.150</v>
          </cell>
          <cell r="C4262" t="str">
            <v>Disk C:\</v>
          </cell>
          <cell r="D4262" t="str">
            <v>PH_WINDOWS_BRONZE_AR</v>
          </cell>
          <cell r="E4262">
            <v>3</v>
          </cell>
          <cell r="F4262" t="str">
            <v>Wintel Support VW Argentina</v>
          </cell>
        </row>
        <row r="4263">
          <cell r="B4263" t="str">
            <v>192.168.5.150</v>
          </cell>
          <cell r="C4263" t="str">
            <v>Ping</v>
          </cell>
          <cell r="D4263" t="str">
            <v>PH_WINDOWS_BRONZE_AR</v>
          </cell>
          <cell r="E4263">
            <v>3</v>
          </cell>
          <cell r="F4263" t="str">
            <v>Wintel Support VW Argentina</v>
          </cell>
        </row>
        <row r="4264">
          <cell r="B4264" t="str">
            <v>192.168.5.150</v>
          </cell>
          <cell r="C4264" t="str">
            <v>ram</v>
          </cell>
          <cell r="D4264" t="str">
            <v>PH_WINDOWS_BRONZE_AR</v>
          </cell>
          <cell r="E4264">
            <v>3</v>
          </cell>
          <cell r="F4264" t="str">
            <v>Wintel Support VW Argentina</v>
          </cell>
        </row>
        <row r="4265">
          <cell r="B4265" t="str">
            <v>192.168.5.150</v>
          </cell>
          <cell r="C4265" t="str">
            <v>Uptime</v>
          </cell>
          <cell r="D4265" t="str">
            <v>PH_WINDOWS_BRONZE_AR</v>
          </cell>
          <cell r="E4265">
            <v>3</v>
          </cell>
          <cell r="F4265" t="str">
            <v>Wintel Support VW Argentina</v>
          </cell>
        </row>
        <row r="4266">
          <cell r="B4266" t="str">
            <v>192.168.5.194</v>
          </cell>
          <cell r="C4266" t="str">
            <v>So Disk D</v>
          </cell>
          <cell r="D4266" t="str">
            <v>PH_WINDOWS_PLATINUM_AR</v>
          </cell>
          <cell r="E4266">
            <v>3</v>
          </cell>
          <cell r="F4266" t="str">
            <v>Data Base Administration Support VW Argentina</v>
          </cell>
        </row>
        <row r="4267">
          <cell r="B4267" t="str">
            <v>192.168.5.194</v>
          </cell>
          <cell r="C4267" t="str">
            <v>So Disk E</v>
          </cell>
          <cell r="D4267" t="str">
            <v>PH_WINDOWS_PLATINUM_AR</v>
          </cell>
          <cell r="E4267">
            <v>3</v>
          </cell>
          <cell r="F4267" t="str">
            <v>Data Base Administration Support VW Argentina</v>
          </cell>
        </row>
        <row r="4268">
          <cell r="B4268" t="str">
            <v>192.168.5.194</v>
          </cell>
          <cell r="C4268" t="str">
            <v>So Disk F</v>
          </cell>
          <cell r="D4268" t="str">
            <v>PH_WINDOWS_PLATINUM_AR</v>
          </cell>
          <cell r="E4268">
            <v>3</v>
          </cell>
          <cell r="F4268" t="str">
            <v>Data Base Administration Support VW Argentina</v>
          </cell>
        </row>
        <row r="4269">
          <cell r="B4269" t="str">
            <v>192.168.5.194</v>
          </cell>
          <cell r="C4269" t="str">
            <v>So Disk G</v>
          </cell>
          <cell r="D4269" t="str">
            <v>PH_WINDOWS_PLATINUM_AR</v>
          </cell>
          <cell r="E4269">
            <v>3</v>
          </cell>
          <cell r="F4269" t="str">
            <v>Data Base Administration Support VW Argentina</v>
          </cell>
        </row>
        <row r="4270">
          <cell r="B4270" t="str">
            <v>192.168.5.196</v>
          </cell>
          <cell r="C4270" t="str">
            <v>So Disk H</v>
          </cell>
          <cell r="D4270" t="str">
            <v>PH_WINDOWS_PLATINUM_AR</v>
          </cell>
          <cell r="E4270">
            <v>3</v>
          </cell>
          <cell r="F4270" t="str">
            <v>Data Base Administration Support VW Argentina</v>
          </cell>
        </row>
        <row r="4271">
          <cell r="B4271" t="str">
            <v>192.168.5.196</v>
          </cell>
          <cell r="C4271" t="str">
            <v>SQL Server MSSQLSERVICE Service</v>
          </cell>
          <cell r="D4271" t="str">
            <v>PH_WINDOWS_PLATINUM_AR</v>
          </cell>
          <cell r="E4271">
            <v>3</v>
          </cell>
          <cell r="F4271" t="str">
            <v>Data Base Administration Support VW Argentina</v>
          </cell>
        </row>
        <row r="4272">
          <cell r="B4272" t="str">
            <v>192.168.5.196</v>
          </cell>
          <cell r="C4272" t="str">
            <v>SQL Server MSSQLSERVICE Agent</v>
          </cell>
          <cell r="D4272" t="str">
            <v>PH_WINDOWS_PLATINUM_AR</v>
          </cell>
          <cell r="E4272">
            <v>3</v>
          </cell>
          <cell r="F4272" t="str">
            <v>Data Base Administration Support VW Argentina</v>
          </cell>
        </row>
        <row r="4273">
          <cell r="B4273" t="str">
            <v>192.168.5.194</v>
          </cell>
          <cell r="C4273" t="str">
            <v>So CPU</v>
          </cell>
          <cell r="D4273" t="str">
            <v>PH_WINDOWS_PLATINUM_AR</v>
          </cell>
          <cell r="E4273">
            <v>3</v>
          </cell>
          <cell r="F4273" t="str">
            <v>Wintel Support VW Argentina</v>
          </cell>
        </row>
        <row r="4274">
          <cell r="B4274" t="str">
            <v>192.168.5.194</v>
          </cell>
          <cell r="C4274" t="str">
            <v>Ping</v>
          </cell>
          <cell r="D4274" t="str">
            <v>PH_WINDOWS_PLATINUM_AR</v>
          </cell>
          <cell r="E4274">
            <v>3</v>
          </cell>
          <cell r="F4274" t="str">
            <v>Wintel Support VW Argentina</v>
          </cell>
        </row>
        <row r="4275">
          <cell r="B4275" t="str">
            <v>192.168.5.194</v>
          </cell>
          <cell r="C4275" t="str">
            <v>ram</v>
          </cell>
          <cell r="D4275" t="str">
            <v>PH_WINDOWS_PLATINUM_AR</v>
          </cell>
          <cell r="E4275">
            <v>3</v>
          </cell>
          <cell r="F4275" t="str">
            <v>Wintel Support VW Argentina</v>
          </cell>
        </row>
        <row r="4276">
          <cell r="B4276" t="str">
            <v>192.168.5.194</v>
          </cell>
          <cell r="C4276" t="str">
            <v>Uptime</v>
          </cell>
          <cell r="D4276" t="str">
            <v>PH_WINDOWS_PLATINUM_AR</v>
          </cell>
          <cell r="E4276">
            <v>3</v>
          </cell>
          <cell r="F4276" t="str">
            <v>Wintel Support VW Argentina</v>
          </cell>
        </row>
        <row r="4277">
          <cell r="B4277" t="str">
            <v>192.168.5.194</v>
          </cell>
          <cell r="C4277" t="str">
            <v>So Disk C</v>
          </cell>
          <cell r="D4277" t="str">
            <v>PH_WINDOWS_PLATINUM_AR</v>
          </cell>
          <cell r="E4277">
            <v>3</v>
          </cell>
          <cell r="F4277" t="str">
            <v>Wintel Support VW Argentina</v>
          </cell>
        </row>
        <row r="4278">
          <cell r="B4278" t="str">
            <v>192.168.5.195</v>
          </cell>
          <cell r="C4278" t="str">
            <v>So Disk D</v>
          </cell>
          <cell r="D4278" t="str">
            <v>PH_WINDOWS_PLATINUM_AR</v>
          </cell>
          <cell r="E4278">
            <v>3</v>
          </cell>
          <cell r="F4278" t="str">
            <v>Data Base Administration Support VW Argentina</v>
          </cell>
        </row>
        <row r="4279">
          <cell r="B4279" t="str">
            <v>192.168.5.195</v>
          </cell>
          <cell r="C4279" t="str">
            <v>So Disk E</v>
          </cell>
          <cell r="D4279" t="str">
            <v>PH_WINDOWS_PLATINUM_AR</v>
          </cell>
          <cell r="E4279">
            <v>3</v>
          </cell>
          <cell r="F4279" t="str">
            <v>Data Base Administration Support VW Argentina</v>
          </cell>
        </row>
        <row r="4280">
          <cell r="B4280" t="str">
            <v>192.168.5.195</v>
          </cell>
          <cell r="C4280" t="str">
            <v>So Disk F</v>
          </cell>
          <cell r="D4280" t="str">
            <v>PH_WINDOWS_PLATINUM_AR</v>
          </cell>
          <cell r="E4280">
            <v>3</v>
          </cell>
          <cell r="F4280" t="str">
            <v>Data Base Administration Support VW Argentina</v>
          </cell>
        </row>
        <row r="4281">
          <cell r="B4281" t="str">
            <v>192.168.5.195</v>
          </cell>
          <cell r="C4281" t="str">
            <v>So Disk G</v>
          </cell>
          <cell r="D4281" t="str">
            <v>PH_WINDOWS_PLATINUM_AR</v>
          </cell>
          <cell r="E4281">
            <v>3</v>
          </cell>
          <cell r="F4281" t="str">
            <v>Data Base Administration Support VW Argentina</v>
          </cell>
        </row>
        <row r="4282">
          <cell r="B4282" t="str">
            <v>192.168.5.195</v>
          </cell>
          <cell r="C4282" t="str">
            <v>So Disk H</v>
          </cell>
          <cell r="D4282" t="str">
            <v>PH_WINDOWS_PLATINUM_AR</v>
          </cell>
          <cell r="E4282">
            <v>3</v>
          </cell>
          <cell r="F4282" t="str">
            <v>Data Base Administration Support VW Argentina</v>
          </cell>
        </row>
        <row r="4283">
          <cell r="B4283" t="str">
            <v>192.168.5.195</v>
          </cell>
          <cell r="C4283" t="str">
            <v>SQL Server MSSQLSERVICE Service</v>
          </cell>
          <cell r="D4283" t="str">
            <v>PH_WINDOWS_PLATINUM_AR</v>
          </cell>
          <cell r="E4283">
            <v>3</v>
          </cell>
          <cell r="F4283" t="str">
            <v>Data Base Administration Support VW Argentina</v>
          </cell>
        </row>
        <row r="4284">
          <cell r="B4284" t="str">
            <v>192.168.5.195</v>
          </cell>
          <cell r="C4284" t="str">
            <v>SQL Server MSSQLSERVICE Agent</v>
          </cell>
          <cell r="D4284" t="str">
            <v>PH_WINDOWS_PLATINUM_AR</v>
          </cell>
          <cell r="E4284">
            <v>3</v>
          </cell>
          <cell r="F4284" t="str">
            <v>Data Base Administration Support VW Argentina</v>
          </cell>
        </row>
        <row r="4285">
          <cell r="B4285" t="str">
            <v>192.168.5.195</v>
          </cell>
          <cell r="C4285" t="str">
            <v>So CPU</v>
          </cell>
          <cell r="D4285" t="str">
            <v>PH_WINDOWS_PLATINUM_AR</v>
          </cell>
          <cell r="E4285">
            <v>3</v>
          </cell>
          <cell r="F4285" t="str">
            <v>Wintel Support VW Argentina</v>
          </cell>
        </row>
        <row r="4286">
          <cell r="B4286" t="str">
            <v>192.168.5.195</v>
          </cell>
          <cell r="C4286" t="str">
            <v>Ping</v>
          </cell>
          <cell r="D4286" t="str">
            <v>PH_WINDOWS_PLATINUM_AR</v>
          </cell>
          <cell r="E4286">
            <v>3</v>
          </cell>
          <cell r="F4286" t="str">
            <v>Wintel Support VW Argentina</v>
          </cell>
        </row>
        <row r="4287">
          <cell r="B4287" t="str">
            <v>192.168.5.195</v>
          </cell>
          <cell r="C4287" t="str">
            <v>ram</v>
          </cell>
          <cell r="D4287" t="str">
            <v>PH_WINDOWS_PLATINUM_AR</v>
          </cell>
          <cell r="E4287">
            <v>3</v>
          </cell>
          <cell r="F4287" t="str">
            <v>Wintel Support VW Argentina</v>
          </cell>
        </row>
        <row r="4288">
          <cell r="B4288" t="str">
            <v>192.168.5.195</v>
          </cell>
          <cell r="C4288" t="str">
            <v>Uptime</v>
          </cell>
          <cell r="D4288" t="str">
            <v>PH_WINDOWS_PLATINUM_AR</v>
          </cell>
          <cell r="E4288">
            <v>3</v>
          </cell>
          <cell r="F4288" t="str">
            <v>Wintel Support VW Argentina</v>
          </cell>
        </row>
        <row r="4289">
          <cell r="B4289" t="str">
            <v>192.168.5.195</v>
          </cell>
          <cell r="C4289" t="str">
            <v>So Disk C</v>
          </cell>
          <cell r="D4289" t="str">
            <v>PH_WINDOWS_PLATINUM_AR</v>
          </cell>
          <cell r="E4289">
            <v>3</v>
          </cell>
          <cell r="F4289" t="str">
            <v>Wintel Support VW Argentina</v>
          </cell>
        </row>
        <row r="4290">
          <cell r="B4290" t="str">
            <v>172.16.12.81</v>
          </cell>
          <cell r="C4290" t="str">
            <v xml:space="preserve">SO Antivirus Services	</v>
          </cell>
          <cell r="D4290" t="str">
            <v>PH_WINDOWS_PLATINUM_AR</v>
          </cell>
          <cell r="E4290">
            <v>1</v>
          </cell>
          <cell r="F4290" t="str">
            <v>Wintel Support VW Argentina</v>
          </cell>
        </row>
        <row r="4291">
          <cell r="B4291" t="str">
            <v>172.16.12.81</v>
          </cell>
          <cell r="C4291" t="str">
            <v>So CPU</v>
          </cell>
          <cell r="D4291" t="str">
            <v>PH_WINDOWS_PLATINUM_AR</v>
          </cell>
          <cell r="E4291">
            <v>1</v>
          </cell>
          <cell r="F4291" t="str">
            <v>Wintel Support VW Argentina</v>
          </cell>
        </row>
        <row r="4292">
          <cell r="B4292" t="str">
            <v>172.16.12.81</v>
          </cell>
          <cell r="C4292" t="str">
            <v>So Ping</v>
          </cell>
          <cell r="D4292" t="str">
            <v>PH_WINDOWS_PLATINUM_AR</v>
          </cell>
          <cell r="E4292">
            <v>1</v>
          </cell>
          <cell r="F4292" t="str">
            <v>Wintel Support VW Argentina</v>
          </cell>
        </row>
        <row r="4293">
          <cell r="B4293" t="str">
            <v>172.16.12.81</v>
          </cell>
          <cell r="C4293" t="str">
            <v>So Ram</v>
          </cell>
          <cell r="D4293" t="str">
            <v>PH_WINDOWS_PLATINUM_AR</v>
          </cell>
          <cell r="E4293">
            <v>1</v>
          </cell>
          <cell r="F4293" t="str">
            <v>Wintel Support VW Argentina</v>
          </cell>
        </row>
        <row r="4294">
          <cell r="B4294" t="str">
            <v>172.16.12.81</v>
          </cell>
          <cell r="C4294" t="str">
            <v>So Uptime</v>
          </cell>
          <cell r="D4294" t="str">
            <v>PH_WINDOWS_PLATINUM_AR</v>
          </cell>
          <cell r="E4294">
            <v>1</v>
          </cell>
          <cell r="F4294" t="str">
            <v>Wintel Support VW Argentina</v>
          </cell>
        </row>
        <row r="4295">
          <cell r="B4295" t="str">
            <v>172.16.12.81</v>
          </cell>
          <cell r="C4295" t="str">
            <v>So Disk C</v>
          </cell>
          <cell r="D4295" t="str">
            <v>PH_WINDOWS_PLATINUM_AR</v>
          </cell>
          <cell r="E4295">
            <v>1</v>
          </cell>
          <cell r="F4295" t="str">
            <v>Wintel Support VW Argentina</v>
          </cell>
        </row>
        <row r="4296">
          <cell r="B4296" t="str">
            <v>172.16.12.81</v>
          </cell>
          <cell r="C4296" t="str">
            <v>So Disk D</v>
          </cell>
          <cell r="D4296" t="str">
            <v>PH_WINDOWS_PLATINUM_AR</v>
          </cell>
          <cell r="E4296">
            <v>1</v>
          </cell>
          <cell r="F4296" t="str">
            <v>Wintel Support VW Argentina</v>
          </cell>
        </row>
        <row r="4297">
          <cell r="B4297" t="str">
            <v>10.133.8.129</v>
          </cell>
          <cell r="C4297" t="str">
            <v>11. OS Disk D:</v>
          </cell>
          <cell r="D4297" t="str">
            <v>PH_WINDOWS_PLATINUM_AR</v>
          </cell>
          <cell r="E4297">
            <v>2</v>
          </cell>
          <cell r="F4297" t="str">
            <v>Data Base Administration Support VW Argentina</v>
          </cell>
        </row>
        <row r="4298">
          <cell r="B4298" t="str">
            <v>10.133.8.129</v>
          </cell>
          <cell r="C4298" t="str">
            <v>SQL Server (VWARMAGI)</v>
          </cell>
          <cell r="D4298" t="str">
            <v>PH_WINDOWS_PLATINUM_AR</v>
          </cell>
          <cell r="E4298">
            <v>2</v>
          </cell>
          <cell r="F4298" t="str">
            <v>Data Base Administration Support VW Argentina</v>
          </cell>
        </row>
        <row r="4299">
          <cell r="B4299" t="str">
            <v>10.133.8.129</v>
          </cell>
          <cell r="C4299" t="str">
            <v>DBA SQL Server MAGICINFO Service</v>
          </cell>
          <cell r="D4299" t="str">
            <v>PH_WINDOWS_PLATINUM_AR</v>
          </cell>
          <cell r="E4299">
            <v>2</v>
          </cell>
          <cell r="F4299" t="str">
            <v>Data Base Administration Support VW Argentina</v>
          </cell>
        </row>
        <row r="4300">
          <cell r="B4300" t="str">
            <v>10.133.8.129</v>
          </cell>
          <cell r="C4300" t="str">
            <v>00. OS Ping</v>
          </cell>
          <cell r="D4300" t="str">
            <v>PH_WINDOWS_PLATINUM_AR</v>
          </cell>
          <cell r="E4300">
            <v>1</v>
          </cell>
          <cell r="F4300" t="str">
            <v>Wintel Support VW Argentina</v>
          </cell>
        </row>
        <row r="4301">
          <cell r="B4301" t="str">
            <v>10.133.8.129</v>
          </cell>
          <cell r="C4301" t="str">
            <v>01. OS Uptime</v>
          </cell>
          <cell r="D4301" t="str">
            <v>PH_WINDOWS_BRONZE_AR</v>
          </cell>
          <cell r="E4301">
            <v>2</v>
          </cell>
          <cell r="F4301" t="str">
            <v>Wintel Support VW Argentina</v>
          </cell>
        </row>
        <row r="4302">
          <cell r="B4302" t="str">
            <v>10.133.8.129</v>
          </cell>
          <cell r="C4302" t="str">
            <v>02. OS CPU</v>
          </cell>
          <cell r="D4302" t="str">
            <v>PH_WINDOWS_PLATINUM_AR</v>
          </cell>
          <cell r="E4302">
            <v>1</v>
          </cell>
          <cell r="F4302" t="str">
            <v>Wintel Support VW Argentina</v>
          </cell>
        </row>
        <row r="4303">
          <cell r="B4303" t="str">
            <v>10.133.8.129</v>
          </cell>
          <cell r="C4303" t="str">
            <v>03. OS RAM</v>
          </cell>
          <cell r="D4303" t="str">
            <v>PH_WINDOWS_PLATINUM_AR</v>
          </cell>
          <cell r="E4303">
            <v>1</v>
          </cell>
          <cell r="F4303" t="str">
            <v>Wintel Support VW Argentina</v>
          </cell>
        </row>
        <row r="4304">
          <cell r="B4304" t="str">
            <v>10.133.8.129</v>
          </cell>
          <cell r="C4304" t="str">
            <v>10. OS Disk C:</v>
          </cell>
          <cell r="D4304" t="str">
            <v>PH_WINDOWS_PLATINUM_AR</v>
          </cell>
          <cell r="E4304">
            <v>1</v>
          </cell>
          <cell r="F4304" t="str">
            <v>Wintel Support VW Argentina</v>
          </cell>
        </row>
        <row r="4305">
          <cell r="B4305" t="str">
            <v>10.133.8.129</v>
          </cell>
          <cell r="C4305" t="str">
            <v>20. OS Antivirus Services</v>
          </cell>
          <cell r="D4305" t="str">
            <v>PH_WINDOWS_PLATINUM_AR</v>
          </cell>
          <cell r="E4305">
            <v>3</v>
          </cell>
          <cell r="F4305" t="str">
            <v>Wintel Support VW Argentina</v>
          </cell>
        </row>
        <row r="4306">
          <cell r="B4306" t="str">
            <v>192.168.3.24</v>
          </cell>
          <cell r="C4306" t="str">
            <v>So Antivirus Services</v>
          </cell>
          <cell r="D4306" t="str">
            <v>PH_WINDOWS_PLATINUM_AR</v>
          </cell>
          <cell r="E4306">
            <v>1</v>
          </cell>
          <cell r="F4306" t="str">
            <v>Wintel Support VW Argentina</v>
          </cell>
        </row>
        <row r="4307">
          <cell r="B4307" t="str">
            <v>192.168.3.24</v>
          </cell>
          <cell r="C4307" t="str">
            <v>So CPU</v>
          </cell>
          <cell r="D4307" t="str">
            <v>PH_WINDOWS_PLATINUM_AR</v>
          </cell>
          <cell r="E4307">
            <v>1</v>
          </cell>
          <cell r="F4307" t="str">
            <v>Wintel Support VW Argentina</v>
          </cell>
        </row>
        <row r="4308">
          <cell r="B4308" t="str">
            <v>192.168.3.24</v>
          </cell>
          <cell r="C4308" t="str">
            <v>Ping</v>
          </cell>
          <cell r="D4308" t="str">
            <v>PH_WINDOWS_PLATINUM_AR</v>
          </cell>
          <cell r="E4308">
            <v>1</v>
          </cell>
          <cell r="F4308" t="str">
            <v>Wintel Support VW Argentina</v>
          </cell>
        </row>
        <row r="4309">
          <cell r="B4309" t="str">
            <v>192.168.3.24</v>
          </cell>
          <cell r="C4309" t="str">
            <v>So RAM</v>
          </cell>
          <cell r="D4309" t="str">
            <v>PH_WINDOWS_PLATINUM_AR</v>
          </cell>
          <cell r="E4309">
            <v>1</v>
          </cell>
          <cell r="F4309" t="str">
            <v>Wintel Support VW Argentina</v>
          </cell>
        </row>
        <row r="4310">
          <cell r="B4310" t="str">
            <v>192.168.3.24</v>
          </cell>
          <cell r="C4310" t="str">
            <v>So Disk C</v>
          </cell>
          <cell r="D4310" t="str">
            <v>PH_WINDOWS_PLATINUM_AR</v>
          </cell>
          <cell r="E4310">
            <v>1</v>
          </cell>
          <cell r="F4310" t="str">
            <v>Wintel Support VW Argentina</v>
          </cell>
        </row>
        <row r="4311">
          <cell r="B4311" t="str">
            <v>192.168.3.24</v>
          </cell>
          <cell r="C4311" t="str">
            <v>So Disk D</v>
          </cell>
          <cell r="D4311" t="str">
            <v>PH_WINDOWS_PLATINUM_AR</v>
          </cell>
          <cell r="E4311">
            <v>1</v>
          </cell>
          <cell r="F4311" t="str">
            <v>Wintel Support VW Argentina</v>
          </cell>
        </row>
        <row r="4312">
          <cell r="B4312" t="str">
            <v>192.168.3.24</v>
          </cell>
          <cell r="C4312" t="str">
            <v>So Uptime</v>
          </cell>
          <cell r="D4312" t="str">
            <v>PH_WINDOWS_PLATINUM_AR</v>
          </cell>
          <cell r="E4312">
            <v>1</v>
          </cell>
          <cell r="F4312" t="str">
            <v>Wintel Support VW Argentina</v>
          </cell>
        </row>
        <row r="4313">
          <cell r="B4313" t="str">
            <v>192.168.4.27</v>
          </cell>
          <cell r="C4313" t="str">
            <v>MySQL MARIADB</v>
          </cell>
          <cell r="D4313" t="str">
            <v>PH_WINDOWS_PLATINUM_AR</v>
          </cell>
          <cell r="E4313">
            <v>2</v>
          </cell>
          <cell r="F4313" t="str">
            <v>Data Base Administration Support VW Argentina</v>
          </cell>
        </row>
        <row r="4314">
          <cell r="B4314" t="str">
            <v>192.168.4.27</v>
          </cell>
          <cell r="C4314" t="str">
            <v>DBA MySQL Backup</v>
          </cell>
          <cell r="D4314" t="str">
            <v>PH_WINDOWS_PLATINUM_AR</v>
          </cell>
          <cell r="E4314">
            <v>4</v>
          </cell>
          <cell r="F4314" t="str">
            <v>Data Base Administration Support VW Argentina</v>
          </cell>
        </row>
        <row r="4315">
          <cell r="B4315" t="str">
            <v>192.168.4.27</v>
          </cell>
          <cell r="C4315" t="str">
            <v>SO AV</v>
          </cell>
          <cell r="D4315" t="str">
            <v>PH_WINDOWS_PLATINUM_AR</v>
          </cell>
          <cell r="E4315">
            <v>1</v>
          </cell>
          <cell r="F4315" t="str">
            <v>Wintel Support VW Argentina</v>
          </cell>
        </row>
        <row r="4316">
          <cell r="B4316" t="str">
            <v>192.168.4.27</v>
          </cell>
          <cell r="C4316" t="str">
            <v>SO CPU</v>
          </cell>
          <cell r="D4316" t="str">
            <v>PH_WINDOWS_PLATINUM_AR</v>
          </cell>
          <cell r="E4316">
            <v>1</v>
          </cell>
          <cell r="F4316" t="str">
            <v>Wintel Support VW Argentina</v>
          </cell>
        </row>
        <row r="4317">
          <cell r="B4317" t="str">
            <v>192.168.4.27</v>
          </cell>
          <cell r="C4317" t="str">
            <v>SO Ping</v>
          </cell>
          <cell r="D4317" t="str">
            <v>PH_WINDOWS_PLATINUM_AR</v>
          </cell>
          <cell r="E4317">
            <v>1</v>
          </cell>
          <cell r="F4317" t="str">
            <v>Wintel Support VW Argentina</v>
          </cell>
        </row>
        <row r="4318">
          <cell r="B4318" t="str">
            <v>192.168.4.27</v>
          </cell>
          <cell r="C4318" t="str">
            <v>SO Ram</v>
          </cell>
          <cell r="D4318" t="str">
            <v>PH_WINDOWS_PLATINUM_AR</v>
          </cell>
          <cell r="E4318">
            <v>1</v>
          </cell>
          <cell r="F4318" t="str">
            <v>Wintel Support VW Argentina</v>
          </cell>
        </row>
        <row r="4319">
          <cell r="B4319" t="str">
            <v>192.168.4.27</v>
          </cell>
          <cell r="C4319" t="str">
            <v>SO Uptime</v>
          </cell>
          <cell r="D4319" t="str">
            <v>PH_WINDOWS_PLATINUM_AR</v>
          </cell>
          <cell r="E4319">
            <v>1</v>
          </cell>
          <cell r="F4319" t="str">
            <v>Wintel Support VW Argentina</v>
          </cell>
        </row>
        <row r="4320">
          <cell r="B4320" t="str">
            <v>192.168.4.27</v>
          </cell>
          <cell r="C4320" t="str">
            <v>SO Disk C OS</v>
          </cell>
          <cell r="D4320" t="str">
            <v>PH_WINDOWS_PLATINUM_AR</v>
          </cell>
          <cell r="E4320">
            <v>1</v>
          </cell>
          <cell r="F4320" t="str">
            <v>Wintel Support VW Argentina</v>
          </cell>
        </row>
        <row r="4321">
          <cell r="B4321" t="str">
            <v>192.168.4.27</v>
          </cell>
          <cell r="C4321" t="str">
            <v>SO Disk E App_Home</v>
          </cell>
          <cell r="D4321" t="str">
            <v>PH_WINDOWS_PLATINUM_AR</v>
          </cell>
          <cell r="E4321">
            <v>1</v>
          </cell>
          <cell r="F4321" t="str">
            <v>Wintel Support VW Argentina</v>
          </cell>
        </row>
        <row r="4322">
          <cell r="B4322" t="str">
            <v>10.133.9.52</v>
          </cell>
          <cell r="C4322" t="str">
            <v>AMS URL MAXIMO</v>
          </cell>
          <cell r="D4322" t="str">
            <v>PH_WINDOWS_PLATINUM_AR</v>
          </cell>
          <cell r="E4322">
            <v>4</v>
          </cell>
          <cell r="F4322" t="str">
            <v>OPS Middleware Support Argentina</v>
          </cell>
        </row>
        <row r="4323">
          <cell r="B4323" t="str">
            <v>10.133.9.52</v>
          </cell>
          <cell r="C4323" t="str">
            <v>SO Antivirus Services</v>
          </cell>
          <cell r="D4323" t="str">
            <v>PH_WINDOWS_PLATINUM_AR</v>
          </cell>
          <cell r="E4323">
            <v>2</v>
          </cell>
          <cell r="F4323" t="str">
            <v>Wintel Support VW Argentina</v>
          </cell>
        </row>
        <row r="4324">
          <cell r="B4324" t="str">
            <v>10.133.9.52</v>
          </cell>
          <cell r="C4324" t="str">
            <v>SO CPU</v>
          </cell>
          <cell r="D4324" t="str">
            <v>PH_WINDOWS_PLATINUM_AR</v>
          </cell>
          <cell r="E4324">
            <v>2</v>
          </cell>
          <cell r="F4324" t="str">
            <v>Wintel Support VW Argentina</v>
          </cell>
        </row>
        <row r="4325">
          <cell r="B4325" t="str">
            <v>10.133.9.52</v>
          </cell>
          <cell r="C4325" t="str">
            <v>SO Ping</v>
          </cell>
          <cell r="D4325" t="str">
            <v>PH_WINDOWS_PLATINUM_AR</v>
          </cell>
          <cell r="E4325">
            <v>2</v>
          </cell>
          <cell r="F4325" t="str">
            <v>Wintel Support VW Argentina</v>
          </cell>
        </row>
        <row r="4326">
          <cell r="B4326" t="str">
            <v>10.133.9.52</v>
          </cell>
          <cell r="C4326" t="str">
            <v>So Ram</v>
          </cell>
          <cell r="D4326" t="str">
            <v>PH_WINDOWS_PLATINUM_AR</v>
          </cell>
          <cell r="E4326">
            <v>2</v>
          </cell>
          <cell r="F4326" t="str">
            <v>Wintel Support VW Argentina</v>
          </cell>
        </row>
        <row r="4327">
          <cell r="B4327" t="str">
            <v>10.133.9.52</v>
          </cell>
          <cell r="C4327" t="str">
            <v>So Uptime</v>
          </cell>
          <cell r="D4327" t="str">
            <v>PH_WINDOWS_PLATINUM_AR</v>
          </cell>
          <cell r="E4327">
            <v>2</v>
          </cell>
          <cell r="F4327" t="str">
            <v>Wintel Support VW Argentina</v>
          </cell>
        </row>
        <row r="4328">
          <cell r="B4328" t="str">
            <v>10.133.9.52</v>
          </cell>
          <cell r="C4328" t="str">
            <v>So Disk C</v>
          </cell>
          <cell r="D4328" t="str">
            <v>PH_WINDOWS_PLATINUM_AR</v>
          </cell>
          <cell r="E4328">
            <v>2</v>
          </cell>
          <cell r="F4328" t="str">
            <v>Wintel Support VW Argentina</v>
          </cell>
        </row>
        <row r="4329">
          <cell r="B4329" t="str">
            <v>10.133.9.52</v>
          </cell>
          <cell r="C4329" t="str">
            <v>So Disk D</v>
          </cell>
          <cell r="D4329" t="str">
            <v>PH_WINDOWS_PLATINUM_AR</v>
          </cell>
          <cell r="E4329">
            <v>2</v>
          </cell>
          <cell r="F4329" t="str">
            <v>Wintel Support VW Argentina</v>
          </cell>
        </row>
        <row r="4330">
          <cell r="B4330" t="str">
            <v>10.133.9.52</v>
          </cell>
          <cell r="C4330" t="str">
            <v>So Disk F</v>
          </cell>
          <cell r="D4330" t="str">
            <v>PH_WINDOWS_PLATINUM_AR</v>
          </cell>
          <cell r="E4330">
            <v>2</v>
          </cell>
          <cell r="F4330" t="str">
            <v>Wintel Support VW Argentina</v>
          </cell>
        </row>
        <row r="4331">
          <cell r="B4331" t="str">
            <v>10.133.9.53</v>
          </cell>
          <cell r="C4331" t="str">
            <v>So Disk E</v>
          </cell>
          <cell r="D4331" t="str">
            <v>PH_WINDOWS_PLATINUM_AR</v>
          </cell>
          <cell r="E4331">
            <v>2</v>
          </cell>
          <cell r="F4331" t="str">
            <v>Data Base Administration Support VW Argentina</v>
          </cell>
        </row>
        <row r="4332">
          <cell r="B4332" t="str">
            <v>10.133.9.53</v>
          </cell>
          <cell r="C4332" t="str">
            <v>So Disk F</v>
          </cell>
          <cell r="D4332" t="str">
            <v>PH_WINDOWS_PLATINUM_AR</v>
          </cell>
          <cell r="E4332">
            <v>2</v>
          </cell>
          <cell r="F4332" t="str">
            <v>Data Base Administration Support VW Argentina</v>
          </cell>
        </row>
        <row r="4333">
          <cell r="B4333" t="str">
            <v>10.133.9.53</v>
          </cell>
          <cell r="C4333" t="str">
            <v>So Disk G</v>
          </cell>
          <cell r="D4333" t="str">
            <v>PH_WINDOWS_PLATINUM_AR</v>
          </cell>
          <cell r="E4333">
            <v>2</v>
          </cell>
          <cell r="F4333" t="str">
            <v>Data Base Administration Support VW Argentina</v>
          </cell>
        </row>
        <row r="4334">
          <cell r="B4334" t="str">
            <v>10.133.9.53</v>
          </cell>
          <cell r="C4334" t="str">
            <v>Ora VWMAXPRD Users</v>
          </cell>
          <cell r="D4334" t="str">
            <v>PH_WINDOWS_BRONZE_AR</v>
          </cell>
          <cell r="E4334">
            <v>4</v>
          </cell>
          <cell r="F4334" t="str">
            <v>Data Base Administration Support VW Argentina</v>
          </cell>
        </row>
        <row r="4335">
          <cell r="B4335" t="str">
            <v>10.133.9.53</v>
          </cell>
          <cell r="C4335" t="str">
            <v>Ora VWMAXPRD Tablespaces</v>
          </cell>
          <cell r="D4335" t="str">
            <v>PH_WINDOWS_PLATINUM_AR</v>
          </cell>
          <cell r="E4335">
            <v>4</v>
          </cell>
          <cell r="F4335" t="str">
            <v>Data Base Administration Support VW Argentina</v>
          </cell>
        </row>
        <row r="4336">
          <cell r="B4336" t="str">
            <v>10.133.9.53</v>
          </cell>
          <cell r="C4336" t="str">
            <v>Ora VWMAXPRD Services</v>
          </cell>
          <cell r="D4336" t="str">
            <v>PH_WINDOWS_PLATINUM_AR</v>
          </cell>
          <cell r="E4336">
            <v>4</v>
          </cell>
          <cell r="F4336" t="str">
            <v>Data Base Administration Support VW Argentina</v>
          </cell>
        </row>
        <row r="4337">
          <cell r="B4337" t="str">
            <v>10.133.9.53</v>
          </cell>
          <cell r="C4337" t="str">
            <v>Ora VWMAXPRD Invalid Objects</v>
          </cell>
          <cell r="D4337" t="str">
            <v>PH_WINDOWS_PLATINUM_AR</v>
          </cell>
          <cell r="E4337">
            <v>4</v>
          </cell>
          <cell r="F4337" t="str">
            <v>Data Base Administration Support VW Argentina</v>
          </cell>
        </row>
        <row r="4338">
          <cell r="B4338" t="str">
            <v>10.133.9.53</v>
          </cell>
          <cell r="C4338" t="str">
            <v>Ora VWMAXPRD Jobs</v>
          </cell>
          <cell r="D4338" t="str">
            <v>PH_WINDOWS_PLATINUM_AR</v>
          </cell>
          <cell r="E4338">
            <v>4</v>
          </cell>
          <cell r="F4338" t="str">
            <v>Data Base Administration Support VW Argentina</v>
          </cell>
        </row>
        <row r="4339">
          <cell r="B4339" t="str">
            <v>10.133.9.53</v>
          </cell>
          <cell r="C4339" t="str">
            <v>Ora VWMAXPRD LISTENER</v>
          </cell>
          <cell r="D4339" t="str">
            <v>PH_WINDOWS_PLATINUM_AR</v>
          </cell>
          <cell r="E4339">
            <v>4</v>
          </cell>
          <cell r="F4339" t="str">
            <v>Data Base Administration Support VW Argentina</v>
          </cell>
        </row>
        <row r="4340">
          <cell r="B4340" t="str">
            <v>10.133.9.53</v>
          </cell>
          <cell r="C4340" t="str">
            <v>Ora VWMAXPRD Login</v>
          </cell>
          <cell r="D4340" t="str">
            <v>PH_WINDOWS_PLATINUM_AR</v>
          </cell>
          <cell r="E4340">
            <v>4</v>
          </cell>
          <cell r="F4340" t="str">
            <v>Data Base Administration Support VW Argentina</v>
          </cell>
        </row>
        <row r="4341">
          <cell r="B4341" t="str">
            <v>10.133.9.53</v>
          </cell>
          <cell r="C4341" t="str">
            <v>Ora VWMAXPRD Max Extents</v>
          </cell>
          <cell r="D4341" t="str">
            <v>PH_WINDOWS_PLATINUM_AR</v>
          </cell>
          <cell r="E4341">
            <v>4</v>
          </cell>
          <cell r="F4341" t="str">
            <v>Data Base Administration Support VW Argentina</v>
          </cell>
        </row>
        <row r="4342">
          <cell r="B4342" t="str">
            <v>10.133.9.53</v>
          </cell>
          <cell r="C4342" t="str">
            <v>Ora VWMAXPRD RMAN Level 0</v>
          </cell>
          <cell r="D4342" t="str">
            <v>PH_WINDOWS_PLATINUM_AR</v>
          </cell>
          <cell r="E4342">
            <v>4</v>
          </cell>
          <cell r="F4342" t="str">
            <v>Data Base Administration Support VW Argentina</v>
          </cell>
        </row>
        <row r="4343">
          <cell r="B4343" t="str">
            <v>10.133.9.53</v>
          </cell>
          <cell r="C4343" t="str">
            <v>Ora VWMAXPRD Export</v>
          </cell>
          <cell r="D4343" t="str">
            <v>PH_WINDOWS_PLATINUM_AR</v>
          </cell>
          <cell r="E4343">
            <v>4</v>
          </cell>
          <cell r="F4343" t="str">
            <v>Data Base Administration Support VW Argentina</v>
          </cell>
        </row>
        <row r="4344">
          <cell r="B4344" t="str">
            <v>10.133.9.53</v>
          </cell>
          <cell r="C4344" t="str">
            <v>SO Antivirus Services</v>
          </cell>
          <cell r="D4344" t="str">
            <v>PH_WINDOWS_PLATINUM_AR</v>
          </cell>
          <cell r="E4344">
            <v>2</v>
          </cell>
          <cell r="F4344" t="str">
            <v>Wintel Support VW Argentina</v>
          </cell>
        </row>
        <row r="4345">
          <cell r="B4345" t="str">
            <v>10.133.9.53</v>
          </cell>
          <cell r="C4345" t="str">
            <v>SO CPU</v>
          </cell>
          <cell r="D4345" t="str">
            <v>PH_WINDOWS_PLATINUM_AR</v>
          </cell>
          <cell r="E4345">
            <v>2</v>
          </cell>
          <cell r="F4345" t="str">
            <v>Wintel Support VW Argentina</v>
          </cell>
        </row>
        <row r="4346">
          <cell r="B4346" t="str">
            <v>10.133.9.53</v>
          </cell>
          <cell r="C4346" t="str">
            <v>SO Ping</v>
          </cell>
          <cell r="D4346" t="str">
            <v>PH_WINDOWS_PLATINUM_AR</v>
          </cell>
          <cell r="E4346">
            <v>2</v>
          </cell>
          <cell r="F4346" t="str">
            <v>Wintel Support VW Argentina</v>
          </cell>
        </row>
        <row r="4347">
          <cell r="B4347" t="str">
            <v>10.133.9.53</v>
          </cell>
          <cell r="C4347" t="str">
            <v>So Ram</v>
          </cell>
          <cell r="D4347" t="str">
            <v>PH_WINDOWS_PLATINUM_AR</v>
          </cell>
          <cell r="E4347">
            <v>2</v>
          </cell>
          <cell r="F4347" t="str">
            <v>Wintel Support VW Argentina</v>
          </cell>
        </row>
        <row r="4348">
          <cell r="B4348" t="str">
            <v>10.133.9.53</v>
          </cell>
          <cell r="C4348" t="str">
            <v>So Uptime</v>
          </cell>
          <cell r="D4348" t="str">
            <v>PH_WINDOWS_PLATINUM_AR</v>
          </cell>
          <cell r="E4348">
            <v>2</v>
          </cell>
          <cell r="F4348" t="str">
            <v>Wintel Support VW Argentina</v>
          </cell>
        </row>
        <row r="4349">
          <cell r="B4349" t="str">
            <v>10.133.9.53</v>
          </cell>
          <cell r="C4349" t="str">
            <v>So Disk C</v>
          </cell>
          <cell r="D4349" t="str">
            <v>PH_WINDOWS_PLATINUM_AR</v>
          </cell>
          <cell r="E4349">
            <v>2</v>
          </cell>
          <cell r="F4349" t="str">
            <v>Wintel Support VW Argentina</v>
          </cell>
        </row>
        <row r="4350">
          <cell r="B4350" t="str">
            <v>10.133.9.54</v>
          </cell>
          <cell r="C4350" t="str">
            <v>So Disk E</v>
          </cell>
          <cell r="D4350" t="str">
            <v>PH_WINDOWS_PLATINUM_AR</v>
          </cell>
          <cell r="E4350">
            <v>2</v>
          </cell>
          <cell r="F4350" t="str">
            <v>OPS Data Base Administration Support Argentina</v>
          </cell>
        </row>
        <row r="4351">
          <cell r="B4351" t="str">
            <v>10.133.9.54</v>
          </cell>
          <cell r="C4351" t="str">
            <v>So Disk F</v>
          </cell>
          <cell r="D4351" t="str">
            <v>PH_WINDOWS_PLATINUM_AR</v>
          </cell>
          <cell r="E4351">
            <v>2</v>
          </cell>
          <cell r="F4351" t="str">
            <v>OPS Data Base Administration Support Argentina</v>
          </cell>
        </row>
        <row r="4352">
          <cell r="B4352" t="str">
            <v>10.133.9.54</v>
          </cell>
          <cell r="C4352" t="str">
            <v>So Disk G</v>
          </cell>
          <cell r="D4352" t="str">
            <v>PH_WINDOWS_PLATINUM_AR</v>
          </cell>
          <cell r="E4352">
            <v>2</v>
          </cell>
          <cell r="F4352" t="str">
            <v>OPS Data Base Administration Support Argentina</v>
          </cell>
        </row>
        <row r="4353">
          <cell r="B4353" t="str">
            <v>10.133.9.54</v>
          </cell>
          <cell r="C4353" t="str">
            <v>Ora VWMAXQA Users</v>
          </cell>
          <cell r="D4353" t="str">
            <v>PH_WINDOWS_BRONZE_AR</v>
          </cell>
          <cell r="E4353">
            <v>4</v>
          </cell>
          <cell r="F4353" t="str">
            <v>OPS Data Base Administration Support Argentina</v>
          </cell>
        </row>
        <row r="4354">
          <cell r="B4354" t="str">
            <v>10.133.9.54</v>
          </cell>
          <cell r="C4354" t="str">
            <v>Ora VWMAXQA Tablespaces</v>
          </cell>
          <cell r="D4354" t="str">
            <v>PH_WINDOWS_SILVER_AR</v>
          </cell>
          <cell r="E4354">
            <v>4</v>
          </cell>
          <cell r="F4354" t="str">
            <v>OPS Data Base Administration Support Argentina</v>
          </cell>
        </row>
        <row r="4355">
          <cell r="B4355" t="str">
            <v>10.133.9.54</v>
          </cell>
          <cell r="C4355" t="str">
            <v>Ora VWMAXQA Services</v>
          </cell>
          <cell r="D4355" t="str">
            <v>PH_WINDOWS_SILVER_AR</v>
          </cell>
          <cell r="E4355">
            <v>4</v>
          </cell>
          <cell r="F4355" t="str">
            <v>OPS Data Base Administration Support Argentina</v>
          </cell>
        </row>
        <row r="4356">
          <cell r="B4356" t="str">
            <v>10.133.9.54</v>
          </cell>
          <cell r="C4356" t="str">
            <v>Ora VWMAXQA Invalid Objects</v>
          </cell>
          <cell r="D4356" t="str">
            <v>PH_WINDOWS_SILVER_AR</v>
          </cell>
          <cell r="E4356">
            <v>4</v>
          </cell>
          <cell r="F4356" t="str">
            <v>OPS Data Base Administration Support Argentina</v>
          </cell>
        </row>
        <row r="4357">
          <cell r="B4357" t="str">
            <v>10.133.9.54</v>
          </cell>
          <cell r="C4357" t="str">
            <v>Ora VWMAXQA Jobs</v>
          </cell>
          <cell r="D4357" t="str">
            <v>PH_WINDOWS_SILVER_AR</v>
          </cell>
          <cell r="E4357">
            <v>4</v>
          </cell>
          <cell r="F4357" t="str">
            <v>OPS Data Base Administration Support Argentina</v>
          </cell>
        </row>
        <row r="4358">
          <cell r="B4358" t="str">
            <v>10.133.9.54</v>
          </cell>
          <cell r="C4358" t="str">
            <v>Ora VWMAXQA Login</v>
          </cell>
          <cell r="D4358" t="str">
            <v>PH_WINDOWS_SILVER_AR</v>
          </cell>
          <cell r="E4358">
            <v>4</v>
          </cell>
          <cell r="F4358" t="str">
            <v>OPS Data Base Administration Support Argentina</v>
          </cell>
        </row>
        <row r="4359">
          <cell r="B4359" t="str">
            <v>10.133.9.54</v>
          </cell>
          <cell r="C4359" t="str">
            <v>Ora VWMAXQA Max Extents</v>
          </cell>
          <cell r="D4359" t="str">
            <v>PH_WINDOWS_SILVER_AR</v>
          </cell>
          <cell r="E4359">
            <v>4</v>
          </cell>
          <cell r="F4359" t="str">
            <v>OPS Data Base Administration Support Argentina</v>
          </cell>
        </row>
        <row r="4360">
          <cell r="B4360" t="str">
            <v>10.133.9.54</v>
          </cell>
          <cell r="C4360" t="str">
            <v>Ora VWMAXQA Export</v>
          </cell>
          <cell r="D4360" t="str">
            <v>PH_WINDOWS_SILVER_AR</v>
          </cell>
          <cell r="E4360">
            <v>4</v>
          </cell>
          <cell r="F4360" t="str">
            <v>OPS Data Base Administration Support Argentina</v>
          </cell>
        </row>
        <row r="4361">
          <cell r="B4361" t="str">
            <v>10.133.9.54</v>
          </cell>
          <cell r="C4361" t="str">
            <v>Ora VWMAXQA RMAN Level 0</v>
          </cell>
          <cell r="D4361" t="str">
            <v>PH_WINDOWS_SILVER_AR</v>
          </cell>
          <cell r="E4361">
            <v>4</v>
          </cell>
          <cell r="F4361" t="str">
            <v>OPS Data Base Administration Support Argentina</v>
          </cell>
        </row>
        <row r="4362">
          <cell r="B4362" t="str">
            <v>10.133.9.54</v>
          </cell>
          <cell r="C4362" t="str">
            <v>Ora VWMAXQA LISTENER</v>
          </cell>
          <cell r="D4362" t="str">
            <v>PH_WINDOWS_SILVER_AR</v>
          </cell>
          <cell r="E4362">
            <v>4</v>
          </cell>
          <cell r="F4362" t="str">
            <v>OPS Data Base Administration Support Argentina</v>
          </cell>
        </row>
        <row r="4363">
          <cell r="B4363" t="str">
            <v>10.133.9.54</v>
          </cell>
          <cell r="C4363" t="str">
            <v>SO Antivirus Services</v>
          </cell>
          <cell r="D4363" t="str">
            <v>PH_WINDOWS_PLATINUM_AR</v>
          </cell>
          <cell r="E4363">
            <v>2</v>
          </cell>
          <cell r="F4363" t="str">
            <v>Wintel Support VW Argentina</v>
          </cell>
        </row>
        <row r="4364">
          <cell r="B4364" t="str">
            <v>10.133.9.54</v>
          </cell>
          <cell r="C4364" t="str">
            <v>SO CPU</v>
          </cell>
          <cell r="D4364" t="str">
            <v>PH_WINDOWS_PLATINUM_AR</v>
          </cell>
          <cell r="E4364">
            <v>2</v>
          </cell>
          <cell r="F4364" t="str">
            <v>Wintel Support VW Argentina</v>
          </cell>
        </row>
        <row r="4365">
          <cell r="B4365" t="str">
            <v>10.133.9.54</v>
          </cell>
          <cell r="C4365" t="str">
            <v>SO Ping</v>
          </cell>
          <cell r="D4365" t="str">
            <v>PH_WINDOWS_PLATINUM_AR</v>
          </cell>
          <cell r="E4365">
            <v>2</v>
          </cell>
          <cell r="F4365" t="str">
            <v>Wintel Support VW Argentina</v>
          </cell>
        </row>
        <row r="4366">
          <cell r="B4366" t="str">
            <v>10.133.9.54</v>
          </cell>
          <cell r="C4366" t="str">
            <v>So Ram</v>
          </cell>
          <cell r="D4366" t="str">
            <v>PH_WINDOWS_PLATINUM_AR</v>
          </cell>
          <cell r="E4366">
            <v>2</v>
          </cell>
          <cell r="F4366" t="str">
            <v>Wintel Support VW Argentina</v>
          </cell>
        </row>
        <row r="4367">
          <cell r="B4367" t="str">
            <v>10.133.9.54</v>
          </cell>
          <cell r="C4367" t="str">
            <v>So Uptime</v>
          </cell>
          <cell r="D4367" t="str">
            <v>PH_WINDOWS_PLATINUM_AR</v>
          </cell>
          <cell r="E4367">
            <v>2</v>
          </cell>
          <cell r="F4367" t="str">
            <v>Wintel Support VW Argentina</v>
          </cell>
        </row>
        <row r="4368">
          <cell r="B4368" t="str">
            <v>10.133.9.54</v>
          </cell>
          <cell r="C4368" t="str">
            <v>So Disk C</v>
          </cell>
          <cell r="D4368" t="str">
            <v>PH_WINDOWS_PLATINUM_AR</v>
          </cell>
          <cell r="E4368">
            <v>2</v>
          </cell>
          <cell r="F4368" t="str">
            <v>Wintel Support VW Argentina</v>
          </cell>
        </row>
        <row r="4369">
          <cell r="B4369" t="str">
            <v>10.133.9.54</v>
          </cell>
          <cell r="C4369" t="str">
            <v>So Disk D</v>
          </cell>
          <cell r="D4369" t="str">
            <v>PH_WINDOWS_PLATINUM_AR</v>
          </cell>
          <cell r="E4369">
            <v>2</v>
          </cell>
          <cell r="F4369" t="str">
            <v>Wintel Support VW Argentina</v>
          </cell>
        </row>
        <row r="4370">
          <cell r="B4370" t="str">
            <v>10.133.4.46</v>
          </cell>
          <cell r="C4370" t="str">
            <v>So Antivirus Services</v>
          </cell>
          <cell r="D4370" t="str">
            <v>PH_WINDOWS_BRONZE_AR</v>
          </cell>
          <cell r="E4370">
            <v>4</v>
          </cell>
          <cell r="F4370" t="str">
            <v>Wintel Support VW Argentina</v>
          </cell>
        </row>
        <row r="4371">
          <cell r="B4371" t="str">
            <v>10.133.4.46</v>
          </cell>
          <cell r="C4371" t="str">
            <v>So CPU</v>
          </cell>
          <cell r="D4371" t="str">
            <v>PH_WINDOWS_BRONZE_AR</v>
          </cell>
          <cell r="E4371">
            <v>4</v>
          </cell>
          <cell r="F4371" t="str">
            <v>Wintel Support VW Argentina</v>
          </cell>
        </row>
        <row r="4372">
          <cell r="B4372" t="str">
            <v>10.133.4.46</v>
          </cell>
          <cell r="C4372" t="str">
            <v>Ping</v>
          </cell>
          <cell r="D4372" t="str">
            <v>PH_WINDOWS_BRONZE_AR</v>
          </cell>
          <cell r="E4372">
            <v>4</v>
          </cell>
          <cell r="F4372" t="str">
            <v>Wintel Support VW Argentina</v>
          </cell>
        </row>
        <row r="4373">
          <cell r="B4373" t="str">
            <v>10.133.4.46</v>
          </cell>
          <cell r="C4373" t="str">
            <v>So RAM</v>
          </cell>
          <cell r="D4373" t="str">
            <v>PH_WINDOWS_BRONZE_AR</v>
          </cell>
          <cell r="E4373">
            <v>4</v>
          </cell>
          <cell r="F4373" t="str">
            <v>Wintel Support VW Argentina</v>
          </cell>
        </row>
        <row r="4374">
          <cell r="B4374" t="str">
            <v>10.133.4.46</v>
          </cell>
          <cell r="C4374" t="str">
            <v>So Uptime</v>
          </cell>
          <cell r="D4374" t="str">
            <v>PH_WINDOWS_BRONZE_AR</v>
          </cell>
          <cell r="E4374">
            <v>4</v>
          </cell>
          <cell r="F4374" t="str">
            <v>Wintel Support VW Argentina</v>
          </cell>
        </row>
        <row r="4375">
          <cell r="B4375" t="str">
            <v>10.133.4.46</v>
          </cell>
          <cell r="C4375" t="str">
            <v>So Disk C</v>
          </cell>
          <cell r="D4375" t="str">
            <v>PH_WINDOWS_BRONZE_AR</v>
          </cell>
          <cell r="E4375">
            <v>4</v>
          </cell>
          <cell r="F4375" t="str">
            <v>Wintel Support VW Argentina</v>
          </cell>
        </row>
        <row r="4376">
          <cell r="B4376" t="str">
            <v>10.133.4.46</v>
          </cell>
          <cell r="C4376" t="str">
            <v>So Disk D</v>
          </cell>
          <cell r="D4376" t="str">
            <v>PH_WINDOWS_BRONZE_AR</v>
          </cell>
          <cell r="E4376">
            <v>4</v>
          </cell>
          <cell r="F4376" t="str">
            <v>Wintel Support VW Argentina</v>
          </cell>
        </row>
        <row r="4377">
          <cell r="B4377" t="str">
            <v>10.133.54.57</v>
          </cell>
          <cell r="C4377" t="str">
            <v>So Antivirus Services</v>
          </cell>
          <cell r="D4377" t="str">
            <v>PH_WINDOWS_PLATINUM_AR</v>
          </cell>
          <cell r="E4377">
            <v>3</v>
          </cell>
          <cell r="F4377" t="str">
            <v>Wintel Support VW Argentina</v>
          </cell>
        </row>
        <row r="4378">
          <cell r="B4378" t="str">
            <v>10.133.54.57</v>
          </cell>
          <cell r="C4378" t="str">
            <v>So CPU</v>
          </cell>
          <cell r="D4378" t="str">
            <v>PH_WINDOWS_PLATINUM_AR</v>
          </cell>
          <cell r="E4378">
            <v>3</v>
          </cell>
          <cell r="F4378" t="str">
            <v>Wintel Support VW Argentina</v>
          </cell>
        </row>
        <row r="4379">
          <cell r="B4379" t="str">
            <v>10.133.54.57</v>
          </cell>
          <cell r="C4379" t="str">
            <v>So Disk C: - S.O.</v>
          </cell>
          <cell r="D4379" t="str">
            <v>PH_WINDOWS_PLATINUM_AR</v>
          </cell>
          <cell r="E4379">
            <v>3</v>
          </cell>
          <cell r="F4379" t="str">
            <v>Wintel Support VW Argentina</v>
          </cell>
        </row>
        <row r="4380">
          <cell r="B4380" t="str">
            <v>10.133.54.57</v>
          </cell>
          <cell r="C4380" t="str">
            <v>So Disk D: - APPS</v>
          </cell>
          <cell r="D4380" t="str">
            <v>PH_WINDOWS_PLATINUM_AR</v>
          </cell>
          <cell r="E4380">
            <v>3</v>
          </cell>
          <cell r="F4380" t="str">
            <v>Wintel Support VW Argentina</v>
          </cell>
        </row>
        <row r="4381">
          <cell r="B4381" t="str">
            <v>10.133.54.57</v>
          </cell>
          <cell r="C4381" t="str">
            <v>Ping</v>
          </cell>
          <cell r="D4381" t="str">
            <v>PH_WINDOWS_PLATINUM_AR</v>
          </cell>
          <cell r="E4381">
            <v>3</v>
          </cell>
          <cell r="F4381" t="str">
            <v>Wintel Support VW Argentina</v>
          </cell>
        </row>
        <row r="4382">
          <cell r="B4382" t="str">
            <v>10.133.54.57</v>
          </cell>
          <cell r="C4382" t="str">
            <v>So RAM</v>
          </cell>
          <cell r="D4382" t="str">
            <v>PH_WINDOWS_PLATINUM_AR</v>
          </cell>
          <cell r="E4382">
            <v>3</v>
          </cell>
          <cell r="F4382" t="str">
            <v>Wintel Support VW Argentina</v>
          </cell>
        </row>
        <row r="4383">
          <cell r="B4383" t="str">
            <v>10.133.54.57</v>
          </cell>
          <cell r="C4383" t="str">
            <v>So Uptime</v>
          </cell>
          <cell r="D4383" t="str">
            <v>PH_WINDOWS_BRONZE_AR</v>
          </cell>
          <cell r="E4383">
            <v>2</v>
          </cell>
          <cell r="F4383" t="str">
            <v>Wintel Support VW Argentina</v>
          </cell>
        </row>
        <row r="4384">
          <cell r="B4384" t="str">
            <v>10.133.8.212</v>
          </cell>
          <cell r="C4384" t="str">
            <v>SO AV</v>
          </cell>
          <cell r="D4384" t="str">
            <v>PH_WINDOWS_BRONZE_AR</v>
          </cell>
          <cell r="E4384">
            <v>3</v>
          </cell>
          <cell r="F4384" t="str">
            <v>Wintel Support VW Argentina</v>
          </cell>
        </row>
        <row r="4385">
          <cell r="B4385" t="str">
            <v>10.133.8.212</v>
          </cell>
          <cell r="C4385" t="str">
            <v>SO CPU</v>
          </cell>
          <cell r="D4385" t="str">
            <v>PH_WINDOWS_BRONZE_AR</v>
          </cell>
          <cell r="E4385">
            <v>3</v>
          </cell>
          <cell r="F4385" t="str">
            <v>Wintel Support VW Argentina</v>
          </cell>
        </row>
        <row r="4386">
          <cell r="B4386" t="str">
            <v>10.133.8.212</v>
          </cell>
          <cell r="C4386" t="str">
            <v>SO Disk C</v>
          </cell>
          <cell r="D4386" t="str">
            <v>PH_WINDOWS_BRONZE_AR</v>
          </cell>
          <cell r="E4386">
            <v>3</v>
          </cell>
          <cell r="F4386" t="str">
            <v>Wintel Support VW Argentina</v>
          </cell>
        </row>
        <row r="4387">
          <cell r="B4387" t="str">
            <v>10.133.8.212</v>
          </cell>
          <cell r="C4387" t="str">
            <v>SO Disk D APP_Home</v>
          </cell>
          <cell r="D4387" t="str">
            <v>PH_WINDOWS_BRONZE_AR</v>
          </cell>
          <cell r="E4387">
            <v>3</v>
          </cell>
          <cell r="F4387" t="str">
            <v>Wintel Support VW Argentina</v>
          </cell>
        </row>
        <row r="4388">
          <cell r="B4388" t="str">
            <v>10.133.8.212</v>
          </cell>
          <cell r="C4388" t="str">
            <v>SO Ping</v>
          </cell>
          <cell r="D4388" t="str">
            <v>PH_WINDOWS_BRONZE_AR</v>
          </cell>
          <cell r="E4388">
            <v>3</v>
          </cell>
          <cell r="F4388" t="str">
            <v>Wintel Support VW Argentina</v>
          </cell>
        </row>
        <row r="4389">
          <cell r="B4389" t="str">
            <v>10.133.8.212</v>
          </cell>
          <cell r="C4389" t="str">
            <v>SO Ram</v>
          </cell>
          <cell r="D4389" t="str">
            <v>PH_WINDOWS_BRONZE_AR</v>
          </cell>
          <cell r="E4389">
            <v>3</v>
          </cell>
          <cell r="F4389" t="str">
            <v>Wintel Support VW Argentina</v>
          </cell>
        </row>
        <row r="4390">
          <cell r="B4390" t="str">
            <v>10.133.8.212</v>
          </cell>
          <cell r="C4390" t="str">
            <v>SO Uptime</v>
          </cell>
          <cell r="D4390" t="str">
            <v>PH_WINDOWS_BRONZE_AR</v>
          </cell>
          <cell r="E4390">
            <v>3</v>
          </cell>
          <cell r="F4390" t="str">
            <v>Wintel Support VW Argentina</v>
          </cell>
        </row>
        <row r="4391">
          <cell r="B4391" t="str">
            <v>10.133.8.212</v>
          </cell>
          <cell r="C4391" t="str">
            <v>So CPU</v>
          </cell>
          <cell r="D4391" t="str">
            <v>PH_WINDOWS_BRONZE_AR</v>
          </cell>
          <cell r="E4391">
            <v>3</v>
          </cell>
          <cell r="F4391" t="str">
            <v>Wintel Support VW Argentina</v>
          </cell>
        </row>
        <row r="4392">
          <cell r="B4392" t="str">
            <v>10.133.8.212</v>
          </cell>
          <cell r="C4392" t="str">
            <v>disco C</v>
          </cell>
          <cell r="D4392" t="str">
            <v>PH_WINDOWS_BRONZE_AR</v>
          </cell>
          <cell r="E4392">
            <v>3</v>
          </cell>
          <cell r="F4392" t="str">
            <v>Wintel Support VW Argentina</v>
          </cell>
        </row>
        <row r="4393">
          <cell r="B4393" t="str">
            <v>10.133.8.212</v>
          </cell>
          <cell r="C4393" t="str">
            <v>So Disk D (App_Home)</v>
          </cell>
          <cell r="D4393" t="str">
            <v>PH_WINDOWS_BRONZE_AR</v>
          </cell>
          <cell r="E4393">
            <v>3</v>
          </cell>
          <cell r="F4393" t="str">
            <v>Wintel Support VW Argentina</v>
          </cell>
        </row>
        <row r="4394">
          <cell r="B4394" t="str">
            <v>10.133.8.212</v>
          </cell>
          <cell r="C4394" t="str">
            <v>RAM</v>
          </cell>
          <cell r="D4394" t="str">
            <v>PH_WINDOWS_BRONZE_AR</v>
          </cell>
          <cell r="E4394">
            <v>3</v>
          </cell>
          <cell r="F4394" t="str">
            <v>Wintel Support VW Argentina</v>
          </cell>
        </row>
        <row r="4395">
          <cell r="B4395" t="str">
            <v>10.133.8.212</v>
          </cell>
          <cell r="C4395" t="str">
            <v>Ping</v>
          </cell>
          <cell r="D4395" t="str">
            <v>PH_WINDOWS_BRONZE_AR</v>
          </cell>
          <cell r="E4395">
            <v>3</v>
          </cell>
          <cell r="F4395" t="str">
            <v>Wintel Support VW Argentina</v>
          </cell>
        </row>
        <row r="4396">
          <cell r="B4396" t="str">
            <v>10.133.8.212</v>
          </cell>
          <cell r="C4396" t="str">
            <v>Antivirus Services</v>
          </cell>
          <cell r="D4396" t="str">
            <v>PH_WINDOWS_BRONZE_AR</v>
          </cell>
          <cell r="E4396">
            <v>3</v>
          </cell>
          <cell r="F4396" t="str">
            <v>Wintel Support VW Argentina</v>
          </cell>
        </row>
        <row r="4397">
          <cell r="B4397" t="str">
            <v>10.133.8.212</v>
          </cell>
          <cell r="C4397" t="str">
            <v>So Uptime</v>
          </cell>
          <cell r="D4397" t="str">
            <v>PH_WINDOWS_BRONZE_AR</v>
          </cell>
          <cell r="E4397">
            <v>3</v>
          </cell>
          <cell r="F4397" t="str">
            <v>Wintel Support VW Argentina</v>
          </cell>
        </row>
        <row r="4398">
          <cell r="B4398" t="str">
            <v>192.168.3.24</v>
          </cell>
          <cell r="C4398" t="str">
            <v>So Antivirus Services</v>
          </cell>
          <cell r="D4398" t="str">
            <v>PH_WINDOWS_PLATINUM_AR</v>
          </cell>
          <cell r="E4398">
            <v>3</v>
          </cell>
          <cell r="F4398" t="str">
            <v>Wintel Support VW Argentina</v>
          </cell>
        </row>
        <row r="4399">
          <cell r="B4399" t="str">
            <v>192.168.3.24</v>
          </cell>
          <cell r="C4399" t="str">
            <v>So CPU</v>
          </cell>
          <cell r="D4399" t="str">
            <v>PH_WINDOWS_PLATINUM_AR</v>
          </cell>
          <cell r="E4399">
            <v>3</v>
          </cell>
          <cell r="F4399" t="str">
            <v>Wintel Support VW Argentina</v>
          </cell>
        </row>
        <row r="4400">
          <cell r="B4400" t="str">
            <v>192.168.3.24</v>
          </cell>
          <cell r="C4400" t="str">
            <v>Ping</v>
          </cell>
          <cell r="D4400" t="str">
            <v>PH_WINDOWS_PLATINUM_AR</v>
          </cell>
          <cell r="E4400">
            <v>3</v>
          </cell>
          <cell r="F4400" t="str">
            <v>Wintel Support VW Argentina</v>
          </cell>
        </row>
        <row r="4401">
          <cell r="B4401" t="str">
            <v>192.168.3.24</v>
          </cell>
          <cell r="C4401" t="str">
            <v>So RAM</v>
          </cell>
          <cell r="D4401" t="str">
            <v>PH_WINDOWS_PLATINUM_AR</v>
          </cell>
          <cell r="E4401">
            <v>3</v>
          </cell>
          <cell r="F4401" t="str">
            <v>Wintel Support VW Argentina</v>
          </cell>
        </row>
        <row r="4402">
          <cell r="B4402" t="str">
            <v>192.168.3.24</v>
          </cell>
          <cell r="C4402" t="str">
            <v>So Uptime</v>
          </cell>
          <cell r="D4402" t="str">
            <v>PH_WINDOWS_PLATINUM_AR</v>
          </cell>
          <cell r="E4402">
            <v>3</v>
          </cell>
          <cell r="F4402" t="str">
            <v>Wintel Support VW Argentina</v>
          </cell>
        </row>
        <row r="4403">
          <cell r="B4403" t="str">
            <v>192.168.3.24</v>
          </cell>
          <cell r="C4403" t="str">
            <v>So Disk C</v>
          </cell>
          <cell r="D4403" t="str">
            <v>PH_WINDOWS_PLATINUM_AR</v>
          </cell>
          <cell r="E4403">
            <v>3</v>
          </cell>
          <cell r="F4403" t="str">
            <v>Wintel Support VW Argentina</v>
          </cell>
        </row>
        <row r="4404">
          <cell r="B4404" t="str">
            <v>192.168.3.24</v>
          </cell>
          <cell r="C4404" t="str">
            <v>So Disk E</v>
          </cell>
          <cell r="D4404" t="str">
            <v>PH_WINDOWS_PLATINUM_AR</v>
          </cell>
          <cell r="E4404">
            <v>3</v>
          </cell>
          <cell r="F4404" t="str">
            <v>Wintel Support VW Argentina</v>
          </cell>
        </row>
        <row r="4405">
          <cell r="B4405" t="str">
            <v>192.168.3.24</v>
          </cell>
          <cell r="C4405" t="str">
            <v>So Disk F</v>
          </cell>
          <cell r="D4405" t="str">
            <v>PH_WINDOWS_PLATINUM_AR</v>
          </cell>
          <cell r="E4405">
            <v>3</v>
          </cell>
          <cell r="F4405" t="str">
            <v>Wintel Support VW Argentina</v>
          </cell>
        </row>
        <row r="4406">
          <cell r="B4406" t="str">
            <v>192.168.3.24</v>
          </cell>
          <cell r="C4406" t="str">
            <v>So Disk G</v>
          </cell>
          <cell r="D4406" t="str">
            <v>PH_WINDOWS_PLATINUM_AR</v>
          </cell>
          <cell r="E4406">
            <v>3</v>
          </cell>
          <cell r="F4406" t="str">
            <v>Wintel Support VW Argentina</v>
          </cell>
        </row>
        <row r="4407">
          <cell r="B4407" t="str">
            <v>192.168.3.24</v>
          </cell>
          <cell r="C4407" t="str">
            <v>So Disk H</v>
          </cell>
          <cell r="D4407" t="str">
            <v>PH_WINDOWS_PLATINUM_AR</v>
          </cell>
          <cell r="E4407">
            <v>3</v>
          </cell>
          <cell r="F4407" t="str">
            <v>Wintel Support VW Argentina</v>
          </cell>
        </row>
        <row r="4408">
          <cell r="B4408" t="str">
            <v>192.168.3.24</v>
          </cell>
          <cell r="C4408" t="str">
            <v>So Antivirus Services</v>
          </cell>
          <cell r="D4408" t="str">
            <v>PH_WINDOWS_BRONZE_AR</v>
          </cell>
          <cell r="E4408">
            <v>4</v>
          </cell>
          <cell r="F4408" t="str">
            <v>Wintel Support VW Argentina</v>
          </cell>
        </row>
        <row r="4409">
          <cell r="B4409" t="str">
            <v>192.168.3.24</v>
          </cell>
          <cell r="C4409" t="str">
            <v>So CPU</v>
          </cell>
          <cell r="D4409" t="str">
            <v>PH_WINDOWS_BRONZE_AR</v>
          </cell>
          <cell r="E4409">
            <v>4</v>
          </cell>
          <cell r="F4409" t="str">
            <v>Wintel Support VW Argentina</v>
          </cell>
        </row>
        <row r="4410">
          <cell r="B4410" t="str">
            <v>192.168.3.24</v>
          </cell>
          <cell r="C4410" t="str">
            <v>Ping</v>
          </cell>
          <cell r="D4410" t="str">
            <v>PH_WINDOWS_BRONZE_AR</v>
          </cell>
          <cell r="E4410">
            <v>4</v>
          </cell>
          <cell r="F4410" t="str">
            <v>Wintel Support VW Argentina</v>
          </cell>
        </row>
        <row r="4411">
          <cell r="B4411" t="str">
            <v>192.168.3.24</v>
          </cell>
          <cell r="C4411" t="str">
            <v>So RAM</v>
          </cell>
          <cell r="D4411" t="str">
            <v>PH_WINDOWS_BRONZE_AR</v>
          </cell>
          <cell r="E4411">
            <v>4</v>
          </cell>
          <cell r="F4411" t="str">
            <v>Wintel Support VW Argentina</v>
          </cell>
        </row>
        <row r="4412">
          <cell r="B4412" t="str">
            <v>192.168.3.24</v>
          </cell>
          <cell r="C4412" t="str">
            <v>So Uptime</v>
          </cell>
          <cell r="D4412" t="str">
            <v>PH_WINDOWS_BRONZE_AR</v>
          </cell>
          <cell r="E4412">
            <v>4</v>
          </cell>
          <cell r="F4412" t="str">
            <v>Wintel Support VW Argentina</v>
          </cell>
        </row>
        <row r="4413">
          <cell r="B4413" t="str">
            <v>192.168.3.24</v>
          </cell>
          <cell r="C4413" t="str">
            <v>So Disk C</v>
          </cell>
          <cell r="D4413" t="str">
            <v>PH_WINDOWS_BRONZE_AR</v>
          </cell>
          <cell r="E4413">
            <v>4</v>
          </cell>
          <cell r="F4413" t="str">
            <v>Wintel Support VW Argentina</v>
          </cell>
        </row>
        <row r="4414">
          <cell r="B4414" t="str">
            <v>192.168.3.24</v>
          </cell>
          <cell r="C4414" t="str">
            <v>So Disk E</v>
          </cell>
          <cell r="D4414" t="str">
            <v>PH_WINDOWS_BRONZE_AR</v>
          </cell>
          <cell r="E4414">
            <v>4</v>
          </cell>
          <cell r="F4414" t="str">
            <v>Wintel Support VW Argentina</v>
          </cell>
        </row>
        <row r="4415">
          <cell r="B4415" t="str">
            <v>192.168.3.24</v>
          </cell>
          <cell r="C4415" t="str">
            <v>So Disk F</v>
          </cell>
          <cell r="D4415" t="str">
            <v>PH_WINDOWS_BRONZE_AR</v>
          </cell>
          <cell r="E4415">
            <v>4</v>
          </cell>
          <cell r="F4415" t="str">
            <v>Wintel Support VW Argentina</v>
          </cell>
        </row>
        <row r="4416">
          <cell r="B4416" t="str">
            <v>192.168.3.24</v>
          </cell>
          <cell r="C4416" t="str">
            <v>So Disk G</v>
          </cell>
          <cell r="D4416" t="str">
            <v>PH_WINDOWS_BRONZE_AR</v>
          </cell>
          <cell r="E4416">
            <v>4</v>
          </cell>
          <cell r="F4416" t="str">
            <v>Wintel Support VW Argentina</v>
          </cell>
        </row>
        <row r="4417">
          <cell r="B4417" t="str">
            <v>192.168.3.24</v>
          </cell>
          <cell r="C4417" t="str">
            <v>So Disk H</v>
          </cell>
          <cell r="D4417" t="str">
            <v>PH_WINDOWS_BRONZE_AR</v>
          </cell>
          <cell r="E4417">
            <v>4</v>
          </cell>
          <cell r="F4417" t="str">
            <v>Wintel Support VW Argentina</v>
          </cell>
        </row>
        <row r="4418">
          <cell r="B4418" t="str">
            <v>172.16.12.24</v>
          </cell>
          <cell r="C4418" t="str">
            <v>So CPU</v>
          </cell>
          <cell r="D4418" t="str">
            <v>PH_WINDOWS_BRONZE_AR</v>
          </cell>
          <cell r="E4418">
            <v>3</v>
          </cell>
          <cell r="F4418" t="str">
            <v>Wintel Support VW Argentina</v>
          </cell>
        </row>
        <row r="4419">
          <cell r="B4419" t="str">
            <v>172.16.12.24</v>
          </cell>
          <cell r="C4419" t="str">
            <v>disco C</v>
          </cell>
          <cell r="D4419" t="str">
            <v>PH_WINDOWS_BRONZE_AR</v>
          </cell>
          <cell r="E4419">
            <v>3</v>
          </cell>
          <cell r="F4419" t="str">
            <v>Wintel Support VW Argentina</v>
          </cell>
        </row>
        <row r="4420">
          <cell r="B4420" t="str">
            <v>172.16.12.24</v>
          </cell>
          <cell r="C4420" t="str">
            <v>So Disk E (App_data)</v>
          </cell>
          <cell r="D4420" t="str">
            <v>PH_WINDOWS_BRONZE_AR</v>
          </cell>
          <cell r="E4420">
            <v>3</v>
          </cell>
          <cell r="F4420" t="str">
            <v>Wintel Support VW Argentina</v>
          </cell>
        </row>
        <row r="4421">
          <cell r="B4421" t="str">
            <v>172.16.12.24</v>
          </cell>
          <cell r="C4421" t="str">
            <v>RAM</v>
          </cell>
          <cell r="D4421" t="str">
            <v>PH_WINDOWS_BRONZE_AR</v>
          </cell>
          <cell r="E4421">
            <v>3</v>
          </cell>
          <cell r="F4421" t="str">
            <v>Wintel Support VW Argentina</v>
          </cell>
        </row>
        <row r="4422">
          <cell r="B4422" t="str">
            <v>172.16.12.24</v>
          </cell>
          <cell r="C4422" t="str">
            <v>Ping</v>
          </cell>
          <cell r="D4422" t="str">
            <v>PH_WINDOWS_BRONZE_AR</v>
          </cell>
          <cell r="E4422">
            <v>3</v>
          </cell>
          <cell r="F4422" t="str">
            <v>Wintel Support VW Argentina</v>
          </cell>
        </row>
        <row r="4423">
          <cell r="B4423" t="str">
            <v>172.16.12.24</v>
          </cell>
          <cell r="C4423" t="str">
            <v>Antivirus Services</v>
          </cell>
          <cell r="D4423" t="str">
            <v>PH_WINDOWS_BRONZE_AR</v>
          </cell>
          <cell r="E4423">
            <v>3</v>
          </cell>
          <cell r="F4423" t="str">
            <v>Wintel Support VW Argentina</v>
          </cell>
        </row>
        <row r="4424">
          <cell r="B4424" t="str">
            <v>172.16.12.24</v>
          </cell>
          <cell r="C4424" t="str">
            <v>So Uptime</v>
          </cell>
          <cell r="D4424" t="str">
            <v>PH_WINDOWS_BRONZE_AR</v>
          </cell>
          <cell r="E4424">
            <v>3</v>
          </cell>
          <cell r="F4424" t="str">
            <v>Wintel Support VW Argentina</v>
          </cell>
        </row>
        <row r="4425">
          <cell r="B4425" t="str">
            <v>10.133.8.253</v>
          </cell>
          <cell r="C4425" t="str">
            <v>SO AV</v>
          </cell>
          <cell r="D4425" t="str">
            <v>PH_WINDOWS_PLATINUM_AR</v>
          </cell>
          <cell r="E4425">
            <v>2</v>
          </cell>
          <cell r="F4425" t="str">
            <v>Wintel Support VW Argentina</v>
          </cell>
        </row>
        <row r="4426">
          <cell r="B4426" t="str">
            <v>10.133.8.253</v>
          </cell>
          <cell r="C4426" t="str">
            <v>SO CPU</v>
          </cell>
          <cell r="D4426" t="str">
            <v>PH_WINDOWS_PLATINUM_AR</v>
          </cell>
          <cell r="E4426">
            <v>2</v>
          </cell>
          <cell r="F4426" t="str">
            <v>Wintel Support VW Argentina</v>
          </cell>
        </row>
        <row r="4427">
          <cell r="B4427" t="str">
            <v>10.133.8.253</v>
          </cell>
          <cell r="C4427" t="str">
            <v>SO Ram</v>
          </cell>
          <cell r="D4427" t="str">
            <v>PH_WINDOWS_PLATINUM_AR</v>
          </cell>
          <cell r="E4427">
            <v>2</v>
          </cell>
          <cell r="F4427" t="str">
            <v>Wintel Support VW Argentina</v>
          </cell>
        </row>
        <row r="4428">
          <cell r="B4428" t="str">
            <v>10.133.8.253</v>
          </cell>
          <cell r="C4428" t="str">
            <v>SO Uptime</v>
          </cell>
          <cell r="D4428" t="str">
            <v>PH_WINDOWS_PLATINUM_AR</v>
          </cell>
          <cell r="E4428">
            <v>2</v>
          </cell>
          <cell r="F4428" t="str">
            <v>Wintel Support VW Argentina</v>
          </cell>
        </row>
        <row r="4429">
          <cell r="B4429" t="str">
            <v>10.133.8.253</v>
          </cell>
          <cell r="C4429" t="str">
            <v>SO Ping</v>
          </cell>
          <cell r="D4429" t="str">
            <v>PH_WINDOWS_PLATINUM_AR</v>
          </cell>
          <cell r="E4429">
            <v>2</v>
          </cell>
          <cell r="F4429" t="str">
            <v>Wintel Support VW Argentina</v>
          </cell>
        </row>
        <row r="4430">
          <cell r="B4430" t="str">
            <v>10.133.8.253</v>
          </cell>
          <cell r="C4430" t="str">
            <v>SO Disk C (OS)</v>
          </cell>
          <cell r="D4430" t="str">
            <v>PH_WINDOWS_PLATINUM_AR</v>
          </cell>
          <cell r="E4430">
            <v>2</v>
          </cell>
          <cell r="F4430" t="str">
            <v>Wintel Support VW Argentina</v>
          </cell>
        </row>
        <row r="4431">
          <cell r="B4431" t="str">
            <v>10.133.8.253</v>
          </cell>
          <cell r="C4431" t="str">
            <v>SO Disk D (APP_Home)</v>
          </cell>
          <cell r="D4431" t="str">
            <v>PH_WINDOWS_PLATINUM_AR</v>
          </cell>
          <cell r="E4431">
            <v>2</v>
          </cell>
          <cell r="F4431" t="str">
            <v>Wintel Support VW Argentina</v>
          </cell>
        </row>
        <row r="4432">
          <cell r="B4432" t="str">
            <v>172.16.12.61</v>
          </cell>
          <cell r="C4432" t="str">
            <v>Port 80</v>
          </cell>
          <cell r="D4432" t="str">
            <v>PH_WINDOWS_BRONZE_AR</v>
          </cell>
          <cell r="E4432">
            <v>3</v>
          </cell>
          <cell r="F4432" t="str">
            <v>Middleware Support VW Argentina</v>
          </cell>
        </row>
        <row r="4433">
          <cell r="B4433" t="str">
            <v>172.16.12.61</v>
          </cell>
          <cell r="C4433" t="str">
            <v>Port 443</v>
          </cell>
          <cell r="D4433" t="str">
            <v>PH_WINDOWS_BRONZE_AR</v>
          </cell>
          <cell r="E4433">
            <v>3</v>
          </cell>
          <cell r="F4433" t="str">
            <v>Middleware Support VW Argentina</v>
          </cell>
        </row>
        <row r="4434">
          <cell r="B4434" t="str">
            <v>172.16.12.61</v>
          </cell>
          <cell r="C4434" t="str">
            <v>SO AV</v>
          </cell>
          <cell r="D4434" t="str">
            <v>PH_WINDOWS_BRONZE_AR</v>
          </cell>
          <cell r="E4434">
            <v>3</v>
          </cell>
          <cell r="F4434" t="str">
            <v>Wintel Support VW Argentina</v>
          </cell>
        </row>
        <row r="4435">
          <cell r="B4435" t="str">
            <v>172.16.12.61</v>
          </cell>
          <cell r="C4435" t="str">
            <v>SO CPU</v>
          </cell>
          <cell r="D4435" t="str">
            <v>PH_WINDOWS_BRONZE_AR</v>
          </cell>
          <cell r="E4435">
            <v>3</v>
          </cell>
          <cell r="F4435" t="str">
            <v>Wintel Support VW Argentina</v>
          </cell>
        </row>
        <row r="4436">
          <cell r="B4436" t="str">
            <v>172.16.12.61</v>
          </cell>
          <cell r="C4436" t="str">
            <v>SO Ping</v>
          </cell>
          <cell r="D4436" t="str">
            <v>PH_WINDOWS_BRONZE_AR</v>
          </cell>
          <cell r="E4436">
            <v>3</v>
          </cell>
          <cell r="F4436" t="str">
            <v>Wintel Support VW Argentina</v>
          </cell>
        </row>
        <row r="4437">
          <cell r="B4437" t="str">
            <v>172.16.12.61</v>
          </cell>
          <cell r="C4437" t="str">
            <v>SO Ram</v>
          </cell>
          <cell r="D4437" t="str">
            <v>PH_WINDOWS_BRONZE_AR</v>
          </cell>
          <cell r="E4437">
            <v>3</v>
          </cell>
          <cell r="F4437" t="str">
            <v>Wintel Support VW Argentina</v>
          </cell>
        </row>
        <row r="4438">
          <cell r="B4438" t="str">
            <v>172.16.12.61</v>
          </cell>
          <cell r="C4438" t="str">
            <v>SO Uptime</v>
          </cell>
          <cell r="D4438" t="str">
            <v>PH_WINDOWS_BRONZE_AR</v>
          </cell>
          <cell r="E4438">
            <v>3</v>
          </cell>
          <cell r="F4438" t="str">
            <v>Wintel Support VW Argentina</v>
          </cell>
        </row>
        <row r="4439">
          <cell r="B4439" t="str">
            <v>172.16.12.61</v>
          </cell>
          <cell r="C4439" t="str">
            <v>SO DISK C OS</v>
          </cell>
          <cell r="D4439" t="str">
            <v>PH_WINDOWS_BRONZE_AR</v>
          </cell>
          <cell r="E4439">
            <v>3</v>
          </cell>
          <cell r="F4439" t="str">
            <v>Wintel Support VW Argentina</v>
          </cell>
        </row>
        <row r="4440">
          <cell r="B4440" t="str">
            <v>172.16.12.61</v>
          </cell>
          <cell r="C4440" t="str">
            <v>SO DISK D (APP_HOME)</v>
          </cell>
          <cell r="D4440" t="str">
            <v>PH_WINDOWS_BRONZE_AR</v>
          </cell>
          <cell r="E4440">
            <v>3</v>
          </cell>
          <cell r="F4440" t="str">
            <v>Wintel Support VW Argentina</v>
          </cell>
        </row>
        <row r="4441">
          <cell r="B4441" t="str">
            <v>172.16.12.62</v>
          </cell>
          <cell r="C4441" t="str">
            <v xml:space="preserve"> 
DBA DB_Backup Disk G</v>
          </cell>
          <cell r="D4441" t="str">
            <v>PH_WINDOWS_PLATINUM_AR</v>
          </cell>
          <cell r="E4441">
            <v>3</v>
          </cell>
          <cell r="F4441" t="str">
            <v>Data Base Administration Support VW Argentina</v>
          </cell>
        </row>
        <row r="4442">
          <cell r="B4442" t="str">
            <v>172.16.12.62</v>
          </cell>
          <cell r="C4442" t="str">
            <v>DBA DB_LOGS Disk F</v>
          </cell>
          <cell r="D4442" t="str">
            <v>PH_WINDOWS_PLATINUM_AR</v>
          </cell>
          <cell r="E4442">
            <v>3</v>
          </cell>
          <cell r="F4442" t="str">
            <v>Data Base Administration Support VW Argentina</v>
          </cell>
        </row>
        <row r="4443">
          <cell r="B4443" t="str">
            <v>172.16.12.62</v>
          </cell>
          <cell r="C4443" t="str">
            <v>DBA DB_HOME Disk D</v>
          </cell>
          <cell r="D4443" t="str">
            <v>PH_WINDOWS_PLATINUM_AR</v>
          </cell>
          <cell r="E4443">
            <v>3</v>
          </cell>
          <cell r="F4443" t="str">
            <v>Data Base Administration Support VW Argentina</v>
          </cell>
        </row>
        <row r="4444">
          <cell r="B4444" t="str">
            <v>172.16.12.62</v>
          </cell>
          <cell r="C4444" t="str">
            <v>DBA SQL Server ION Service</v>
          </cell>
          <cell r="D4444" t="str">
            <v>PH_WINDOWS_PLATINUM_AR</v>
          </cell>
          <cell r="E4444">
            <v>3</v>
          </cell>
          <cell r="F4444" t="str">
            <v>Data Base Administration Support VW Argentina</v>
          </cell>
        </row>
        <row r="4445">
          <cell r="B4445" t="str">
            <v>172.16.12.62</v>
          </cell>
          <cell r="C4445" t="str">
            <v>DBA SQL Server ION Agent</v>
          </cell>
          <cell r="D4445" t="str">
            <v>PH_WINDOWS_PLATINUM_AR</v>
          </cell>
          <cell r="E4445">
            <v>3</v>
          </cell>
          <cell r="F4445" t="str">
            <v>Data Base Administration Support VW Argentina</v>
          </cell>
        </row>
        <row r="4446">
          <cell r="B4446" t="str">
            <v>10.133.8.169</v>
          </cell>
          <cell r="C4446" t="str">
            <v>DBA SQL Server MSSQLSERVER Service</v>
          </cell>
          <cell r="D4446" t="str">
            <v>PH_WINDOWS_PLATINUM_AR</v>
          </cell>
          <cell r="E4446">
            <v>3</v>
          </cell>
          <cell r="F4446" t="str">
            <v>Data Base Administration Support VW Argentina</v>
          </cell>
        </row>
        <row r="4447">
          <cell r="B4447" t="str">
            <v>10.133.8.169</v>
          </cell>
          <cell r="C4447" t="str">
            <v>DBA SQL Server MSSQLSERVER Agent</v>
          </cell>
          <cell r="D4447" t="str">
            <v>PH_WINDOWS_PLATINUM_AR</v>
          </cell>
          <cell r="E4447">
            <v>3</v>
          </cell>
          <cell r="F4447" t="str">
            <v>Data Base Administration Support VW Argentina</v>
          </cell>
        </row>
        <row r="4448">
          <cell r="B4448" t="str">
            <v>10.133.8.169</v>
          </cell>
          <cell r="C4448" t="str">
            <v>DBA MSSQLSERVER Backup Disk G:</v>
          </cell>
          <cell r="D4448" t="str">
            <v>PH_WINDOWS_PLATINUM_AR</v>
          </cell>
          <cell r="E4448">
            <v>3</v>
          </cell>
          <cell r="F4448" t="str">
            <v>Data Base Administration Support VW Argentina</v>
          </cell>
        </row>
        <row r="4449">
          <cell r="B4449" t="str">
            <v>10.133.8.169</v>
          </cell>
          <cell r="C4449" t="str">
            <v>DBA MSSQLSERVER DB Home Disk D:</v>
          </cell>
          <cell r="D4449" t="str">
            <v>PH_WINDOWS_PLATINUM_AR</v>
          </cell>
          <cell r="E4449">
            <v>3</v>
          </cell>
          <cell r="F4449" t="str">
            <v>Data Base Administration Support VW Argentina</v>
          </cell>
        </row>
        <row r="4450">
          <cell r="B4450" t="str">
            <v>10.133.8.169</v>
          </cell>
          <cell r="C4450" t="str">
            <v>DBA MSSQLSERVER DB LOGS Disk F:</v>
          </cell>
          <cell r="D4450" t="str">
            <v>PH_WINDOWS_PLATINUM_AR</v>
          </cell>
          <cell r="E4450">
            <v>3</v>
          </cell>
          <cell r="F4450" t="str">
            <v>Data Base Administration Support VW Argentina</v>
          </cell>
        </row>
        <row r="4451">
          <cell r="B4451" t="str">
            <v>172.16.12.62</v>
          </cell>
          <cell r="C4451" t="str">
            <v>SO AV</v>
          </cell>
          <cell r="D4451" t="str">
            <v>PH_WINDOWS_BRONZE_AR</v>
          </cell>
          <cell r="E4451">
            <v>3</v>
          </cell>
          <cell r="F4451" t="str">
            <v>Wintel Support VW Argentina</v>
          </cell>
        </row>
        <row r="4452">
          <cell r="B4452" t="str">
            <v>172.16.12.62</v>
          </cell>
          <cell r="C4452" t="str">
            <v>SO CPU</v>
          </cell>
          <cell r="D4452" t="str">
            <v>PH_WINDOWS_BRONZE_AR</v>
          </cell>
          <cell r="E4452">
            <v>3</v>
          </cell>
          <cell r="F4452" t="str">
            <v>Wintel Support VW Argentina</v>
          </cell>
        </row>
        <row r="4453">
          <cell r="B4453" t="str">
            <v>172.16.12.62</v>
          </cell>
          <cell r="C4453" t="str">
            <v>SO Ping</v>
          </cell>
          <cell r="D4453" t="str">
            <v>PH_WINDOWS_BRONZE_AR</v>
          </cell>
          <cell r="E4453">
            <v>3</v>
          </cell>
          <cell r="F4453" t="str">
            <v>Wintel Support VW Argentina</v>
          </cell>
        </row>
        <row r="4454">
          <cell r="B4454" t="str">
            <v>172.16.12.62</v>
          </cell>
          <cell r="C4454" t="str">
            <v>SO Ram</v>
          </cell>
          <cell r="D4454" t="str">
            <v>PH_WINDOWS_BRONZE_AR</v>
          </cell>
          <cell r="E4454">
            <v>3</v>
          </cell>
          <cell r="F4454" t="str">
            <v>Wintel Support VW Argentina</v>
          </cell>
        </row>
        <row r="4455">
          <cell r="B4455" t="str">
            <v>172.16.12.62</v>
          </cell>
          <cell r="C4455" t="str">
            <v>SO Uptime</v>
          </cell>
          <cell r="D4455" t="str">
            <v>PH_WINDOWS_BRONZE_AR</v>
          </cell>
          <cell r="E4455">
            <v>3</v>
          </cell>
          <cell r="F4455" t="str">
            <v>Wintel Support VW Argentina</v>
          </cell>
        </row>
        <row r="4456">
          <cell r="B4456" t="str">
            <v>172.16.12.62</v>
          </cell>
          <cell r="C4456" t="str">
            <v>SO DISK C OS</v>
          </cell>
          <cell r="D4456" t="str">
            <v>PH_WINDOWS_BRONZE_AR</v>
          </cell>
          <cell r="E4456">
            <v>3</v>
          </cell>
          <cell r="F4456" t="str">
            <v>Wintel Support VW Argentina</v>
          </cell>
        </row>
        <row r="4457">
          <cell r="B4457" t="str">
            <v>192.168.5.189</v>
          </cell>
          <cell r="C4457" t="str">
            <v>MIDDLEWARE Port [:80]</v>
          </cell>
          <cell r="D4457" t="str">
            <v>PH_WINDOWS_BRONZE_AR</v>
          </cell>
          <cell r="E4457">
            <v>4</v>
          </cell>
          <cell r="F4457" t="str">
            <v>Middleware Support VW Argentina</v>
          </cell>
        </row>
        <row r="4458">
          <cell r="B4458" t="str">
            <v>192.168.5.189</v>
          </cell>
          <cell r="C4458" t="str">
            <v>SO Antivirus Services</v>
          </cell>
          <cell r="D4458" t="str">
            <v>PH_WINDOWS_BRONZE_AR</v>
          </cell>
          <cell r="E4458">
            <v>4</v>
          </cell>
          <cell r="F4458" t="str">
            <v>Wintel Support VW Argentina</v>
          </cell>
        </row>
        <row r="4459">
          <cell r="B4459" t="str">
            <v>192.168.5.189</v>
          </cell>
          <cell r="C4459" t="str">
            <v>So CPU</v>
          </cell>
          <cell r="D4459" t="str">
            <v>PH_WINDOWS_BRONZE_AR</v>
          </cell>
          <cell r="E4459">
            <v>4</v>
          </cell>
          <cell r="F4459" t="str">
            <v>Wintel Support VW Argentina</v>
          </cell>
        </row>
        <row r="4460">
          <cell r="B4460" t="str">
            <v>192.168.5.189</v>
          </cell>
          <cell r="C4460" t="str">
            <v>So Ping</v>
          </cell>
          <cell r="D4460" t="str">
            <v>PH_WINDOWS_BRONZE_AR</v>
          </cell>
          <cell r="E4460">
            <v>4</v>
          </cell>
          <cell r="F4460" t="str">
            <v>Wintel Support VW Argentina</v>
          </cell>
        </row>
        <row r="4461">
          <cell r="B4461" t="str">
            <v>192.168.5.189</v>
          </cell>
          <cell r="C4461" t="str">
            <v>So Ram</v>
          </cell>
          <cell r="D4461" t="str">
            <v>PH_WINDOWS_BRONZE_AR</v>
          </cell>
          <cell r="E4461">
            <v>4</v>
          </cell>
          <cell r="F4461" t="str">
            <v>Wintel Support VW Argentina</v>
          </cell>
        </row>
        <row r="4462">
          <cell r="B4462" t="str">
            <v>192.168.5.189</v>
          </cell>
          <cell r="C4462" t="str">
            <v>So Uptime</v>
          </cell>
          <cell r="D4462" t="str">
            <v>PH_WINDOWS_BRONZE_AR</v>
          </cell>
          <cell r="E4462">
            <v>4</v>
          </cell>
          <cell r="F4462" t="str">
            <v>Wintel Support VW Argentina</v>
          </cell>
        </row>
        <row r="4463">
          <cell r="B4463" t="str">
            <v>192.168.5.189</v>
          </cell>
          <cell r="C4463" t="str">
            <v>So Disk C</v>
          </cell>
          <cell r="D4463" t="str">
            <v>PH_WINDOWS_BRONZE_AR</v>
          </cell>
          <cell r="E4463">
            <v>4</v>
          </cell>
          <cell r="F4463" t="str">
            <v>Wintel Support VW Argentina</v>
          </cell>
        </row>
        <row r="4464">
          <cell r="B4464" t="str">
            <v>192.168.5.189</v>
          </cell>
          <cell r="C4464" t="str">
            <v>So Disk D</v>
          </cell>
          <cell r="D4464" t="str">
            <v>PH_WINDOWS_BRONZE_AR</v>
          </cell>
          <cell r="E4464">
            <v>4</v>
          </cell>
          <cell r="F4464" t="str">
            <v>Wintel Support VW Argentina</v>
          </cell>
        </row>
        <row r="4465">
          <cell r="B4465" t="str">
            <v>192.168.5.189</v>
          </cell>
          <cell r="C4465" t="str">
            <v>So Disk F</v>
          </cell>
          <cell r="D4465" t="str">
            <v>PH_WINDOWS_BRONZE_AR</v>
          </cell>
          <cell r="E4465">
            <v>4</v>
          </cell>
          <cell r="F4465" t="str">
            <v>Wintel Support VW Argentina</v>
          </cell>
        </row>
        <row r="4466">
          <cell r="B4466" t="str">
            <v>192.168.5.189</v>
          </cell>
          <cell r="C4466" t="str">
            <v>So Disk G</v>
          </cell>
          <cell r="D4466" t="str">
            <v>PH_WINDOWS_BRONZE_AR</v>
          </cell>
          <cell r="E4466">
            <v>4</v>
          </cell>
          <cell r="F4466" t="str">
            <v>Wintel Support VW Argentina</v>
          </cell>
        </row>
        <row r="4467">
          <cell r="B4467" t="str">
            <v>192.168.4.22</v>
          </cell>
          <cell r="C4467" t="str">
            <v>So Disk E</v>
          </cell>
          <cell r="D4467" t="str">
            <v>PH_WINDOWS_BRONZE_AR</v>
          </cell>
          <cell r="E4467">
            <v>4</v>
          </cell>
          <cell r="F4467" t="str">
            <v>Data Base Administration Support VW Argentina</v>
          </cell>
        </row>
        <row r="4468">
          <cell r="B4468" t="str">
            <v>192.168.4.22</v>
          </cell>
          <cell r="C4468" t="str">
            <v>So Disk H</v>
          </cell>
          <cell r="D4468" t="str">
            <v>PH_WINDOWS_BRONZE_AR</v>
          </cell>
          <cell r="E4468">
            <v>4</v>
          </cell>
          <cell r="F4468" t="str">
            <v>Data Base Administration Support VW Argentina</v>
          </cell>
        </row>
        <row r="4469">
          <cell r="B4469" t="str">
            <v>192.168.4.22</v>
          </cell>
          <cell r="C4469" t="str">
            <v>So Disk F</v>
          </cell>
          <cell r="D4469" t="str">
            <v>PH_WINDOWS_BRONZE_AR</v>
          </cell>
          <cell r="E4469">
            <v>4</v>
          </cell>
          <cell r="F4469" t="str">
            <v>Data Base Administration Support VW Argentina</v>
          </cell>
        </row>
        <row r="4470">
          <cell r="B4470" t="str">
            <v>192.168.4.22</v>
          </cell>
          <cell r="C4470" t="str">
            <v>So Disk G</v>
          </cell>
          <cell r="D4470" t="str">
            <v>PH_WINDOWS_BRONZE_AR</v>
          </cell>
          <cell r="E4470">
            <v>4</v>
          </cell>
          <cell r="F4470" t="str">
            <v>Data Base Administration Support VW Argentina</v>
          </cell>
        </row>
        <row r="4471">
          <cell r="B4471" t="str">
            <v>192.168.4.22</v>
          </cell>
          <cell r="C4471" t="str">
            <v>SO Antivirus Services</v>
          </cell>
          <cell r="D4471" t="str">
            <v>PH_WINDOWS_BRONZE_AR</v>
          </cell>
          <cell r="E4471">
            <v>4</v>
          </cell>
          <cell r="F4471" t="str">
            <v>Wintel Support VW Argentina</v>
          </cell>
        </row>
        <row r="4472">
          <cell r="B4472" t="str">
            <v>192.168.4.22</v>
          </cell>
          <cell r="C4472" t="str">
            <v>So CPU</v>
          </cell>
          <cell r="D4472" t="str">
            <v>PH_WINDOWS_BRONZE_AR</v>
          </cell>
          <cell r="E4472">
            <v>4</v>
          </cell>
          <cell r="F4472" t="str">
            <v>Wintel Support VW Argentina</v>
          </cell>
        </row>
        <row r="4473">
          <cell r="B4473" t="str">
            <v>192.168.4.22</v>
          </cell>
          <cell r="C4473" t="str">
            <v>So Ping</v>
          </cell>
          <cell r="D4473" t="str">
            <v>PH_WINDOWS_BRONZE_AR</v>
          </cell>
          <cell r="E4473">
            <v>4</v>
          </cell>
          <cell r="F4473" t="str">
            <v>Wintel Support VW Argentina</v>
          </cell>
        </row>
        <row r="4474">
          <cell r="B4474" t="str">
            <v>192.168.4.22</v>
          </cell>
          <cell r="C4474" t="str">
            <v>So Ram</v>
          </cell>
          <cell r="D4474" t="str">
            <v>PH_WINDOWS_BRONZE_AR</v>
          </cell>
          <cell r="E4474">
            <v>4</v>
          </cell>
          <cell r="F4474" t="str">
            <v>Wintel Support VW Argentina</v>
          </cell>
        </row>
        <row r="4475">
          <cell r="B4475" t="str">
            <v>192.168.4.22</v>
          </cell>
          <cell r="C4475" t="str">
            <v>So Uptime</v>
          </cell>
          <cell r="D4475" t="str">
            <v>PH_WINDOWS_BRONZE_AR</v>
          </cell>
          <cell r="E4475">
            <v>4</v>
          </cell>
          <cell r="F4475" t="str">
            <v>Wintel Support VW Argentina</v>
          </cell>
        </row>
        <row r="4476">
          <cell r="B4476" t="str">
            <v>192.168.4.22</v>
          </cell>
          <cell r="C4476" t="str">
            <v>So Disk C</v>
          </cell>
          <cell r="D4476" t="str">
            <v>PH_WINDOWS_BRONZE_AR</v>
          </cell>
          <cell r="E4476">
            <v>4</v>
          </cell>
          <cell r="F4476" t="str">
            <v>Wintel Support VW Argentina</v>
          </cell>
        </row>
        <row r="4477">
          <cell r="B4477" t="str">
            <v>192.168.3.72</v>
          </cell>
          <cell r="C4477" t="str">
            <v>MIDDLEWARE Port [:80]</v>
          </cell>
          <cell r="D4477" t="str">
            <v>PH_WINDOWS_BRONZE_AR</v>
          </cell>
          <cell r="E4477">
            <v>4</v>
          </cell>
          <cell r="F4477" t="str">
            <v>Middleware Support VW Argentina</v>
          </cell>
        </row>
        <row r="4478">
          <cell r="B4478" t="str">
            <v>192.168.3.72</v>
          </cell>
          <cell r="C4478" t="str">
            <v>SO Antivirus Services</v>
          </cell>
          <cell r="D4478" t="str">
            <v>PH_WINDOWS_BRONZE_AR</v>
          </cell>
          <cell r="E4478">
            <v>4</v>
          </cell>
          <cell r="F4478" t="str">
            <v>Wintel Support VW Argentina</v>
          </cell>
        </row>
        <row r="4479">
          <cell r="B4479" t="str">
            <v>192.168.3.72</v>
          </cell>
          <cell r="C4479" t="str">
            <v>So CPU</v>
          </cell>
          <cell r="D4479" t="str">
            <v>PH_WINDOWS_BRONZE_AR</v>
          </cell>
          <cell r="E4479">
            <v>4</v>
          </cell>
          <cell r="F4479" t="str">
            <v>Wintel Support VW Argentina</v>
          </cell>
        </row>
        <row r="4480">
          <cell r="B4480" t="str">
            <v>192.168.3.72</v>
          </cell>
          <cell r="C4480" t="str">
            <v>So Ping</v>
          </cell>
          <cell r="D4480" t="str">
            <v>PH_WINDOWS_BRONZE_AR</v>
          </cell>
          <cell r="E4480">
            <v>4</v>
          </cell>
          <cell r="F4480" t="str">
            <v>Wintel Support VW Argentina</v>
          </cell>
        </row>
        <row r="4481">
          <cell r="B4481" t="str">
            <v>192.168.3.72</v>
          </cell>
          <cell r="C4481" t="str">
            <v>So Ram</v>
          </cell>
          <cell r="D4481" t="str">
            <v>PH_WINDOWS_BRONZE_AR</v>
          </cell>
          <cell r="E4481">
            <v>4</v>
          </cell>
          <cell r="F4481" t="str">
            <v>Wintel Support VW Argentina</v>
          </cell>
        </row>
        <row r="4482">
          <cell r="B4482" t="str">
            <v>192.168.3.72</v>
          </cell>
          <cell r="C4482" t="str">
            <v>So Uptime</v>
          </cell>
          <cell r="D4482" t="str">
            <v>PH_WINDOWS_BRONZE_AR</v>
          </cell>
          <cell r="E4482">
            <v>4</v>
          </cell>
          <cell r="F4482" t="str">
            <v>Wintel Support VW Argentina</v>
          </cell>
        </row>
        <row r="4483">
          <cell r="B4483" t="str">
            <v>192.168.3.72</v>
          </cell>
          <cell r="C4483" t="str">
            <v>So Disk C</v>
          </cell>
          <cell r="D4483" t="str">
            <v>PH_WINDOWS_BRONZE_AR</v>
          </cell>
          <cell r="E4483">
            <v>4</v>
          </cell>
          <cell r="F4483" t="str">
            <v>Wintel Support VW Argentina</v>
          </cell>
        </row>
        <row r="4484">
          <cell r="B4484" t="str">
            <v>192.168.3.72</v>
          </cell>
          <cell r="C4484" t="str">
            <v>So Disk D</v>
          </cell>
          <cell r="D4484" t="str">
            <v>PH_WINDOWS_BRONZE_AR</v>
          </cell>
          <cell r="E4484">
            <v>4</v>
          </cell>
          <cell r="F4484" t="str">
            <v>Wintel Support VW Argentina</v>
          </cell>
        </row>
        <row r="4485">
          <cell r="B4485" t="str">
            <v>192.168.3.72</v>
          </cell>
          <cell r="C4485" t="str">
            <v>So Disk F</v>
          </cell>
          <cell r="D4485" t="str">
            <v>PH_WINDOWS_BRONZE_AR</v>
          </cell>
          <cell r="E4485">
            <v>4</v>
          </cell>
          <cell r="F4485" t="str">
            <v>Wintel Support VW Argentina</v>
          </cell>
        </row>
        <row r="4486">
          <cell r="B4486" t="str">
            <v>192.168.3.72</v>
          </cell>
          <cell r="C4486" t="str">
            <v>So Disk G</v>
          </cell>
          <cell r="D4486" t="str">
            <v>PH_WINDOWS_BRONZE_AR</v>
          </cell>
          <cell r="E4486">
            <v>4</v>
          </cell>
          <cell r="F4486" t="str">
            <v>Wintel Support VW Argentina</v>
          </cell>
        </row>
        <row r="4487">
          <cell r="B4487" t="str">
            <v>192.168.5.193</v>
          </cell>
          <cell r="C4487" t="str">
            <v xml:space="preserve">SO Antivirus Services	</v>
          </cell>
          <cell r="D4487" t="str">
            <v>PH_WINDOWS_BRONZE_AR</v>
          </cell>
          <cell r="E4487">
            <v>4</v>
          </cell>
          <cell r="F4487" t="str">
            <v>Wintel Support VW Argentina</v>
          </cell>
        </row>
        <row r="4488">
          <cell r="B4488" t="str">
            <v>192.168.5.193</v>
          </cell>
          <cell r="C4488" t="str">
            <v>So CPU</v>
          </cell>
          <cell r="D4488" t="str">
            <v>PH_WINDOWS_BRONZE_AR</v>
          </cell>
          <cell r="E4488">
            <v>4</v>
          </cell>
          <cell r="F4488" t="str">
            <v>Wintel Support VW Argentina</v>
          </cell>
        </row>
        <row r="4489">
          <cell r="B4489" t="str">
            <v>192.168.5.193</v>
          </cell>
          <cell r="C4489" t="str">
            <v>So Ping</v>
          </cell>
          <cell r="D4489" t="str">
            <v>PH_WINDOWS_BRONZE_AR</v>
          </cell>
          <cell r="E4489">
            <v>4</v>
          </cell>
          <cell r="F4489" t="str">
            <v>Wintel Support VW Argentina</v>
          </cell>
        </row>
        <row r="4490">
          <cell r="B4490" t="str">
            <v>192.168.5.193</v>
          </cell>
          <cell r="C4490" t="str">
            <v>So Ram</v>
          </cell>
          <cell r="D4490" t="str">
            <v>PH_WINDOWS_BRONZE_AR</v>
          </cell>
          <cell r="E4490">
            <v>4</v>
          </cell>
          <cell r="F4490" t="str">
            <v>Wintel Support VW Argentina</v>
          </cell>
        </row>
        <row r="4491">
          <cell r="B4491" t="str">
            <v>192.168.5.193</v>
          </cell>
          <cell r="C4491" t="str">
            <v>So Uptime</v>
          </cell>
          <cell r="D4491" t="str">
            <v>PH_WINDOWS_BRONZE_AR</v>
          </cell>
          <cell r="E4491">
            <v>4</v>
          </cell>
          <cell r="F4491" t="str">
            <v>Wintel Support VW Argentina</v>
          </cell>
        </row>
        <row r="4492">
          <cell r="B4492" t="str">
            <v>192.168.5.193</v>
          </cell>
          <cell r="C4492" t="str">
            <v>So Disk C</v>
          </cell>
          <cell r="D4492" t="str">
            <v>PH_WINDOWS_BRONZE_AR</v>
          </cell>
          <cell r="E4492">
            <v>4</v>
          </cell>
          <cell r="F4492" t="str">
            <v>Wintel Support VW Argentina</v>
          </cell>
        </row>
        <row r="4493">
          <cell r="B4493" t="str">
            <v>192.168.5.193</v>
          </cell>
          <cell r="C4493" t="str">
            <v>So Disk D</v>
          </cell>
          <cell r="D4493" t="str">
            <v>PH_WINDOWS_BRONZE_AR</v>
          </cell>
          <cell r="E4493">
            <v>4</v>
          </cell>
          <cell r="F4493" t="str">
            <v>Wintel Support VW Argentina</v>
          </cell>
        </row>
        <row r="4494">
          <cell r="B4494" t="str">
            <v>192.168.5.193</v>
          </cell>
          <cell r="C4494" t="str">
            <v>So Disk F</v>
          </cell>
          <cell r="D4494" t="str">
            <v>PH_WINDOWS_BRONZE_AR</v>
          </cell>
          <cell r="E4494">
            <v>4</v>
          </cell>
          <cell r="F4494" t="str">
            <v>Wintel Support VW Argentina</v>
          </cell>
        </row>
        <row r="4495">
          <cell r="B4495" t="str">
            <v>192.168.5.193</v>
          </cell>
          <cell r="C4495" t="str">
            <v xml:space="preserve">So Disk G </v>
          </cell>
          <cell r="D4495" t="str">
            <v>PH_WINDOWS_BRONZE_AR</v>
          </cell>
          <cell r="E4495">
            <v>4</v>
          </cell>
          <cell r="F4495" t="str">
            <v>Wintel Support VW Argentina</v>
          </cell>
        </row>
        <row r="4496">
          <cell r="B4496" t="str">
            <v>192.168.4.34</v>
          </cell>
          <cell r="C4496" t="str">
            <v>So Disk E</v>
          </cell>
          <cell r="D4496" t="str">
            <v>PH_WINDOWS_BRONZE_AR</v>
          </cell>
          <cell r="E4496">
            <v>4</v>
          </cell>
          <cell r="F4496" t="str">
            <v>Data Base Administration Support VW Argentina</v>
          </cell>
        </row>
        <row r="4497">
          <cell r="B4497" t="str">
            <v>192.168.4.34</v>
          </cell>
          <cell r="C4497" t="str">
            <v>So Disk F</v>
          </cell>
          <cell r="D4497" t="str">
            <v>PH_WINDOWS_BRONZE_AR</v>
          </cell>
          <cell r="E4497">
            <v>4</v>
          </cell>
          <cell r="F4497" t="str">
            <v>Data Base Administration Support VW Argentina</v>
          </cell>
        </row>
        <row r="4498">
          <cell r="B4498" t="str">
            <v>192.168.4.34</v>
          </cell>
          <cell r="C4498" t="str">
            <v xml:space="preserve">So Disk G </v>
          </cell>
          <cell r="D4498" t="str">
            <v>PH_WINDOWS_BRONZE_AR</v>
          </cell>
          <cell r="E4498">
            <v>4</v>
          </cell>
          <cell r="F4498" t="str">
            <v>Data Base Administration Support VW Argentina</v>
          </cell>
        </row>
        <row r="4499">
          <cell r="B4499" t="str">
            <v>192.168.4.34</v>
          </cell>
          <cell r="C4499" t="str">
            <v>So Disk H</v>
          </cell>
          <cell r="D4499" t="str">
            <v>PH_WINDOWS_BRONZE_AR</v>
          </cell>
          <cell r="E4499">
            <v>4</v>
          </cell>
          <cell r="F4499" t="str">
            <v>Data Base Administration Support VW Argentina</v>
          </cell>
        </row>
        <row r="4500">
          <cell r="B4500" t="str">
            <v>192.168.4.34</v>
          </cell>
          <cell r="C4500" t="str">
            <v xml:space="preserve">So Disk T </v>
          </cell>
          <cell r="D4500" t="str">
            <v>PH_WINDOWS_BRONZE_AR</v>
          </cell>
          <cell r="E4500">
            <v>4</v>
          </cell>
          <cell r="F4500" t="str">
            <v>Data Base Administration Support VW Argentina</v>
          </cell>
        </row>
        <row r="4501">
          <cell r="B4501" t="str">
            <v>192.168.4.34</v>
          </cell>
          <cell r="C4501" t="str">
            <v>SQL Server MSSQLSERVICE Agent</v>
          </cell>
          <cell r="D4501" t="str">
            <v>PH_WINDOWS_BRONZE_AR</v>
          </cell>
          <cell r="E4501">
            <v>4</v>
          </cell>
          <cell r="F4501" t="str">
            <v>OPS Data Base Administration Support Argentina</v>
          </cell>
        </row>
        <row r="4502">
          <cell r="B4502" t="str">
            <v>192.168.4.34</v>
          </cell>
          <cell r="C4502" t="str">
            <v>SQL Server MSSQLSERVICE Service</v>
          </cell>
          <cell r="D4502" t="str">
            <v>PH_WINDOWS_BRONZE_AR</v>
          </cell>
          <cell r="E4502">
            <v>4</v>
          </cell>
          <cell r="F4502" t="str">
            <v>OPS Data Base Administration Support Argentina</v>
          </cell>
        </row>
        <row r="4503">
          <cell r="B4503" t="str">
            <v>192.168.4.34</v>
          </cell>
          <cell r="C4503" t="str">
            <v xml:space="preserve">SO Antivirus Services	</v>
          </cell>
          <cell r="D4503" t="str">
            <v>PH_WINDOWS_BRONZE_AR</v>
          </cell>
          <cell r="E4503">
            <v>4</v>
          </cell>
          <cell r="F4503" t="str">
            <v>Wintel Support VW Argentina</v>
          </cell>
        </row>
        <row r="4504">
          <cell r="B4504" t="str">
            <v>192.168.4.34</v>
          </cell>
          <cell r="C4504" t="str">
            <v>So CPU</v>
          </cell>
          <cell r="D4504" t="str">
            <v>PH_WINDOWS_BRONZE_AR</v>
          </cell>
          <cell r="E4504">
            <v>4</v>
          </cell>
          <cell r="F4504" t="str">
            <v>Wintel Support VW Argentina</v>
          </cell>
        </row>
        <row r="4505">
          <cell r="B4505" t="str">
            <v>192.168.4.34</v>
          </cell>
          <cell r="C4505" t="str">
            <v>So Ping</v>
          </cell>
          <cell r="D4505" t="str">
            <v>PH_WINDOWS_BRONZE_AR</v>
          </cell>
          <cell r="E4505">
            <v>4</v>
          </cell>
          <cell r="F4505" t="str">
            <v>Wintel Support VW Argentina</v>
          </cell>
        </row>
        <row r="4506">
          <cell r="B4506" t="str">
            <v>192.168.4.34</v>
          </cell>
          <cell r="C4506" t="str">
            <v>So Ram</v>
          </cell>
          <cell r="D4506" t="str">
            <v>PH_WINDOWS_BRONZE_AR</v>
          </cell>
          <cell r="E4506">
            <v>4</v>
          </cell>
          <cell r="F4506" t="str">
            <v>Wintel Support VW Argentina</v>
          </cell>
        </row>
        <row r="4507">
          <cell r="B4507" t="str">
            <v>192.168.4.34</v>
          </cell>
          <cell r="C4507" t="str">
            <v>So Uptime</v>
          </cell>
          <cell r="D4507" t="str">
            <v>PH_WINDOWS_BRONZE_AR</v>
          </cell>
          <cell r="E4507">
            <v>4</v>
          </cell>
          <cell r="F4507" t="str">
            <v>Wintel Support VW Argentina</v>
          </cell>
        </row>
        <row r="4508">
          <cell r="B4508" t="str">
            <v>192.168.4.34</v>
          </cell>
          <cell r="C4508" t="str">
            <v>So Disk C</v>
          </cell>
          <cell r="D4508" t="str">
            <v>PH_WINDOWS_BRONZE_AR</v>
          </cell>
          <cell r="E4508">
            <v>4</v>
          </cell>
          <cell r="F4508" t="str">
            <v>Wintel Support VW Argentina</v>
          </cell>
        </row>
        <row r="4509">
          <cell r="B4509" t="str">
            <v>192.168.5.192</v>
          </cell>
          <cell r="C4509" t="str">
            <v xml:space="preserve">SO Antivirus Services	</v>
          </cell>
          <cell r="D4509" t="str">
            <v>PH_WINDOWS_BRONZE_AR</v>
          </cell>
          <cell r="E4509">
            <v>4</v>
          </cell>
          <cell r="F4509" t="str">
            <v>Wintel Support VW Argentina</v>
          </cell>
        </row>
        <row r="4510">
          <cell r="B4510" t="str">
            <v>192.168.5.192</v>
          </cell>
          <cell r="C4510" t="str">
            <v>So CPU</v>
          </cell>
          <cell r="D4510" t="str">
            <v>PH_WINDOWS_BRONZE_AR</v>
          </cell>
          <cell r="E4510">
            <v>4</v>
          </cell>
          <cell r="F4510" t="str">
            <v>Wintel Support VW Argentina</v>
          </cell>
        </row>
        <row r="4511">
          <cell r="B4511" t="str">
            <v>192.168.5.192</v>
          </cell>
          <cell r="C4511" t="str">
            <v>So Ping</v>
          </cell>
          <cell r="D4511" t="str">
            <v>PH_WINDOWS_BRONZE_AR</v>
          </cell>
          <cell r="E4511">
            <v>4</v>
          </cell>
          <cell r="F4511" t="str">
            <v>Wintel Support VW Argentina</v>
          </cell>
        </row>
        <row r="4512">
          <cell r="B4512" t="str">
            <v>192.168.5.192</v>
          </cell>
          <cell r="C4512" t="str">
            <v>So Ram</v>
          </cell>
          <cell r="D4512" t="str">
            <v>PH_WINDOWS_BRONZE_AR</v>
          </cell>
          <cell r="E4512">
            <v>4</v>
          </cell>
          <cell r="F4512" t="str">
            <v>Wintel Support VW Argentina</v>
          </cell>
        </row>
        <row r="4513">
          <cell r="B4513" t="str">
            <v>192.168.5.192</v>
          </cell>
          <cell r="C4513" t="str">
            <v>So Uptime</v>
          </cell>
          <cell r="D4513" t="str">
            <v>PH_WINDOWS_BRONZE_AR</v>
          </cell>
          <cell r="E4513">
            <v>4</v>
          </cell>
          <cell r="F4513" t="str">
            <v>Wintel Support VW Argentina</v>
          </cell>
        </row>
        <row r="4514">
          <cell r="B4514" t="str">
            <v>192.168.5.192</v>
          </cell>
          <cell r="C4514" t="str">
            <v>So Disk C</v>
          </cell>
          <cell r="D4514" t="str">
            <v>PH_WINDOWS_BRONZE_AR</v>
          </cell>
          <cell r="E4514">
            <v>4</v>
          </cell>
          <cell r="F4514" t="str">
            <v>Wintel Support VW Argentina</v>
          </cell>
        </row>
        <row r="4515">
          <cell r="B4515" t="str">
            <v>192.168.5.192</v>
          </cell>
          <cell r="C4515" t="str">
            <v>So Disk D</v>
          </cell>
          <cell r="D4515" t="str">
            <v>PH_WINDOWS_BRONZE_AR</v>
          </cell>
          <cell r="E4515">
            <v>4</v>
          </cell>
          <cell r="F4515" t="str">
            <v>Wintel Support VW Argentina</v>
          </cell>
        </row>
        <row r="4516">
          <cell r="B4516" t="str">
            <v>192.168.5.192</v>
          </cell>
          <cell r="C4516" t="str">
            <v>So Disk F</v>
          </cell>
          <cell r="D4516" t="str">
            <v>PH_WINDOWS_BRONZE_AR</v>
          </cell>
          <cell r="E4516">
            <v>4</v>
          </cell>
          <cell r="F4516" t="str">
            <v>Wintel Support VW Argentina</v>
          </cell>
        </row>
        <row r="4517">
          <cell r="B4517" t="str">
            <v>192.168.5.192</v>
          </cell>
          <cell r="C4517" t="str">
            <v xml:space="preserve">So Disk G </v>
          </cell>
          <cell r="D4517" t="str">
            <v>PH_WINDOWS_BRONZE_AR</v>
          </cell>
          <cell r="E4517">
            <v>4</v>
          </cell>
          <cell r="F4517" t="str">
            <v>Wintel Support VW Argentina</v>
          </cell>
        </row>
        <row r="4518">
          <cell r="B4518" t="str">
            <v>192.168.3.74</v>
          </cell>
          <cell r="C4518" t="str">
            <v xml:space="preserve">SO Antivirus Services	</v>
          </cell>
          <cell r="D4518" t="str">
            <v>PH_WINDOWS_BRONZE_AR</v>
          </cell>
          <cell r="E4518">
            <v>4</v>
          </cell>
          <cell r="F4518" t="str">
            <v>Wintel Support VW Argentina</v>
          </cell>
        </row>
        <row r="4519">
          <cell r="B4519" t="str">
            <v>192.168.3.74</v>
          </cell>
          <cell r="C4519" t="str">
            <v>So CPU</v>
          </cell>
          <cell r="D4519" t="str">
            <v>PH_WINDOWS_BRONZE_AR</v>
          </cell>
          <cell r="E4519">
            <v>4</v>
          </cell>
          <cell r="F4519" t="str">
            <v>Wintel Support VW Argentina</v>
          </cell>
        </row>
        <row r="4520">
          <cell r="B4520" t="str">
            <v>192.168.3.74</v>
          </cell>
          <cell r="C4520" t="str">
            <v>So Ping</v>
          </cell>
          <cell r="D4520" t="str">
            <v>PH_WINDOWS_BRONZE_AR</v>
          </cell>
          <cell r="E4520">
            <v>4</v>
          </cell>
          <cell r="F4520" t="str">
            <v>Wintel Support VW Argentina</v>
          </cell>
        </row>
        <row r="4521">
          <cell r="B4521" t="str">
            <v>192.168.3.74</v>
          </cell>
          <cell r="C4521" t="str">
            <v>So Ram</v>
          </cell>
          <cell r="D4521" t="str">
            <v>PH_WINDOWS_BRONZE_AR</v>
          </cell>
          <cell r="E4521">
            <v>4</v>
          </cell>
          <cell r="F4521" t="str">
            <v>Wintel Support VW Argentina</v>
          </cell>
        </row>
        <row r="4522">
          <cell r="B4522" t="str">
            <v>192.168.3.74</v>
          </cell>
          <cell r="C4522" t="str">
            <v>So Uptime</v>
          </cell>
          <cell r="D4522" t="str">
            <v>PH_WINDOWS_BRONZE_AR</v>
          </cell>
          <cell r="E4522">
            <v>4</v>
          </cell>
          <cell r="F4522" t="str">
            <v>Wintel Support VW Argentina</v>
          </cell>
        </row>
        <row r="4523">
          <cell r="B4523" t="str">
            <v>192.168.3.74</v>
          </cell>
          <cell r="C4523" t="str">
            <v>So Disk C</v>
          </cell>
          <cell r="D4523" t="str">
            <v>PH_WINDOWS_BRONZE_AR</v>
          </cell>
          <cell r="E4523">
            <v>4</v>
          </cell>
          <cell r="F4523" t="str">
            <v>Wintel Support VW Argentina</v>
          </cell>
        </row>
        <row r="4524">
          <cell r="B4524" t="str">
            <v>192.168.3.74</v>
          </cell>
          <cell r="C4524" t="str">
            <v>So Disk D</v>
          </cell>
          <cell r="D4524" t="str">
            <v>PH_WINDOWS_BRONZE_AR</v>
          </cell>
          <cell r="E4524">
            <v>4</v>
          </cell>
          <cell r="F4524" t="str">
            <v>Wintel Support VW Argentina</v>
          </cell>
        </row>
        <row r="4525">
          <cell r="B4525" t="str">
            <v>192.168.3.74</v>
          </cell>
          <cell r="C4525" t="str">
            <v>So Disk F</v>
          </cell>
          <cell r="D4525" t="str">
            <v>PH_WINDOWS_BRONZE_AR</v>
          </cell>
          <cell r="E4525">
            <v>4</v>
          </cell>
          <cell r="F4525" t="str">
            <v>Wintel Support VW Argentina</v>
          </cell>
        </row>
        <row r="4526">
          <cell r="B4526" t="str">
            <v>192.168.3.74</v>
          </cell>
          <cell r="C4526" t="str">
            <v xml:space="preserve">So Disk G </v>
          </cell>
          <cell r="D4526" t="str">
            <v>PH_WINDOWS_BRONZE_AR</v>
          </cell>
          <cell r="E4526">
            <v>4</v>
          </cell>
          <cell r="F4526" t="str">
            <v>Wintel Support VW Argentina</v>
          </cell>
        </row>
        <row r="4527">
          <cell r="B4527" t="str">
            <v>192.168.5.190</v>
          </cell>
          <cell r="C4527" t="str">
            <v>MIDDLEWARE Port [:80]</v>
          </cell>
          <cell r="D4527" t="str">
            <v>PH_WINDOWS_BRONZE_AR</v>
          </cell>
          <cell r="E4527">
            <v>4</v>
          </cell>
          <cell r="F4527" t="str">
            <v>Middleware Support VW Argentina</v>
          </cell>
        </row>
        <row r="4528">
          <cell r="B4528" t="str">
            <v>192.168.5.190</v>
          </cell>
          <cell r="C4528" t="str">
            <v>SO Antivirus Services</v>
          </cell>
          <cell r="D4528" t="str">
            <v>PH_WINDOWS_BRONZE_AR</v>
          </cell>
          <cell r="E4528">
            <v>4</v>
          </cell>
          <cell r="F4528" t="str">
            <v>Wintel Support VW Argentina</v>
          </cell>
        </row>
        <row r="4529">
          <cell r="B4529" t="str">
            <v>192.168.5.190</v>
          </cell>
          <cell r="C4529" t="str">
            <v>So CPU</v>
          </cell>
          <cell r="D4529" t="str">
            <v>PH_WINDOWS_BRONZE_AR</v>
          </cell>
          <cell r="E4529">
            <v>4</v>
          </cell>
          <cell r="F4529" t="str">
            <v>Wintel Support VW Argentina</v>
          </cell>
        </row>
        <row r="4530">
          <cell r="B4530" t="str">
            <v>192.168.5.190</v>
          </cell>
          <cell r="C4530" t="str">
            <v>So Ping</v>
          </cell>
          <cell r="D4530" t="str">
            <v>PH_WINDOWS_BRONZE_AR</v>
          </cell>
          <cell r="E4530">
            <v>4</v>
          </cell>
          <cell r="F4530" t="str">
            <v>Wintel Support VW Argentina</v>
          </cell>
        </row>
        <row r="4531">
          <cell r="B4531" t="str">
            <v>192.168.5.190</v>
          </cell>
          <cell r="C4531" t="str">
            <v>So Ram</v>
          </cell>
          <cell r="D4531" t="str">
            <v>PH_WINDOWS_BRONZE_AR</v>
          </cell>
          <cell r="E4531">
            <v>4</v>
          </cell>
          <cell r="F4531" t="str">
            <v>Wintel Support VW Argentina</v>
          </cell>
        </row>
        <row r="4532">
          <cell r="B4532" t="str">
            <v>192.168.5.190</v>
          </cell>
          <cell r="C4532" t="str">
            <v>So Uptime</v>
          </cell>
          <cell r="D4532" t="str">
            <v>PH_WINDOWS_BRONZE_AR</v>
          </cell>
          <cell r="E4532">
            <v>4</v>
          </cell>
          <cell r="F4532" t="str">
            <v>Wintel Support VW Argentina</v>
          </cell>
        </row>
        <row r="4533">
          <cell r="B4533" t="str">
            <v>192.168.5.190</v>
          </cell>
          <cell r="C4533" t="str">
            <v>So Disk C</v>
          </cell>
          <cell r="D4533" t="str">
            <v>PH_WINDOWS_BRONZE_AR</v>
          </cell>
          <cell r="E4533">
            <v>4</v>
          </cell>
          <cell r="F4533" t="str">
            <v>Wintel Support VW Argentina</v>
          </cell>
        </row>
        <row r="4534">
          <cell r="B4534" t="str">
            <v>192.168.5.190</v>
          </cell>
          <cell r="C4534" t="str">
            <v>So Disk D</v>
          </cell>
          <cell r="D4534" t="str">
            <v>PH_WINDOWS_BRONZE_AR</v>
          </cell>
          <cell r="E4534">
            <v>4</v>
          </cell>
          <cell r="F4534" t="str">
            <v>Wintel Support VW Argentina</v>
          </cell>
        </row>
        <row r="4535">
          <cell r="B4535" t="str">
            <v>192.168.5.190</v>
          </cell>
          <cell r="C4535" t="str">
            <v>So Disk F</v>
          </cell>
          <cell r="D4535" t="str">
            <v>PH_WINDOWS_BRONZE_AR</v>
          </cell>
          <cell r="E4535">
            <v>4</v>
          </cell>
          <cell r="F4535" t="str">
            <v>Wintel Support VW Argentina</v>
          </cell>
        </row>
        <row r="4536">
          <cell r="B4536" t="str">
            <v>192.168.5.190</v>
          </cell>
          <cell r="C4536" t="str">
            <v>So Disk G</v>
          </cell>
          <cell r="D4536" t="str">
            <v>PH_WINDOWS_BRONZE_AR</v>
          </cell>
          <cell r="E4536">
            <v>4</v>
          </cell>
          <cell r="F4536" t="str">
            <v>Wintel Support VW Argentina</v>
          </cell>
        </row>
        <row r="4537">
          <cell r="B4537" t="str">
            <v>192.168.4.33</v>
          </cell>
          <cell r="C4537" t="str">
            <v>DBA Disk E</v>
          </cell>
          <cell r="D4537" t="str">
            <v>PH_WINDOWS_BRONZE_AR</v>
          </cell>
          <cell r="E4537">
            <v>4</v>
          </cell>
          <cell r="F4537" t="str">
            <v>Data Base Administration Support VW Argentina</v>
          </cell>
        </row>
        <row r="4538">
          <cell r="B4538" t="str">
            <v>192.168.4.33</v>
          </cell>
          <cell r="C4538" t="str">
            <v>DBA Disk F</v>
          </cell>
          <cell r="D4538" t="str">
            <v>PH_WINDOWS_BRONZE_AR</v>
          </cell>
          <cell r="E4538">
            <v>4</v>
          </cell>
          <cell r="F4538" t="str">
            <v>Data Base Administration Support VW Argentina</v>
          </cell>
        </row>
        <row r="4539">
          <cell r="B4539" t="str">
            <v>192.168.4.33</v>
          </cell>
          <cell r="C4539" t="str">
            <v xml:space="preserve">DBA Disk G </v>
          </cell>
          <cell r="D4539" t="str">
            <v>PH_WINDOWS_BRONZE_AR</v>
          </cell>
          <cell r="E4539">
            <v>4</v>
          </cell>
          <cell r="F4539" t="str">
            <v>Data Base Administration Support VW Argentina</v>
          </cell>
        </row>
        <row r="4540">
          <cell r="B4540" t="str">
            <v>192.168.4.33</v>
          </cell>
          <cell r="C4540" t="str">
            <v>DBA Disk H</v>
          </cell>
          <cell r="D4540" t="str">
            <v>PH_WINDOWS_BRONZE_AR</v>
          </cell>
          <cell r="E4540">
            <v>4</v>
          </cell>
          <cell r="F4540" t="str">
            <v>Data Base Administration Support VW Argentina</v>
          </cell>
        </row>
        <row r="4541">
          <cell r="B4541" t="str">
            <v>192.168.4.33</v>
          </cell>
          <cell r="C4541" t="str">
            <v>DBA Disk T</v>
          </cell>
          <cell r="D4541" t="str">
            <v>PH_WINDOWS_BRONZE_AR</v>
          </cell>
          <cell r="E4541">
            <v>4</v>
          </cell>
          <cell r="F4541" t="str">
            <v>Data Base Administration Support VW Argentina</v>
          </cell>
        </row>
        <row r="4542">
          <cell r="B4542" t="str">
            <v>192.168.4.33</v>
          </cell>
          <cell r="C4542" t="str">
            <v>SO Antivirus Services</v>
          </cell>
          <cell r="D4542" t="str">
            <v>PH_WINDOWS_BRONZE_AR</v>
          </cell>
          <cell r="E4542">
            <v>4</v>
          </cell>
          <cell r="F4542" t="str">
            <v>Wintel Support VW Argentina</v>
          </cell>
        </row>
        <row r="4543">
          <cell r="B4543" t="str">
            <v>192.168.4.33</v>
          </cell>
          <cell r="C4543" t="str">
            <v>So CPU</v>
          </cell>
          <cell r="D4543" t="str">
            <v>PH_WINDOWS_BRONZE_AR</v>
          </cell>
          <cell r="E4543">
            <v>4</v>
          </cell>
          <cell r="F4543" t="str">
            <v>Wintel Support VW Argentina</v>
          </cell>
        </row>
        <row r="4544">
          <cell r="B4544" t="str">
            <v>192.168.4.33</v>
          </cell>
          <cell r="C4544" t="str">
            <v>So Ping</v>
          </cell>
          <cell r="D4544" t="str">
            <v>PH_WINDOWS_BRONZE_AR</v>
          </cell>
          <cell r="E4544">
            <v>4</v>
          </cell>
          <cell r="F4544" t="str">
            <v>Wintel Support VW Argentina</v>
          </cell>
        </row>
        <row r="4545">
          <cell r="B4545" t="str">
            <v>192.168.4.33</v>
          </cell>
          <cell r="C4545" t="str">
            <v>So Ram</v>
          </cell>
          <cell r="D4545" t="str">
            <v>PH_WINDOWS_BRONZE_AR</v>
          </cell>
          <cell r="E4545">
            <v>4</v>
          </cell>
          <cell r="F4545" t="str">
            <v>Wintel Support VW Argentina</v>
          </cell>
        </row>
        <row r="4546">
          <cell r="B4546" t="str">
            <v>192.168.4.33</v>
          </cell>
          <cell r="C4546" t="str">
            <v>So Uptime</v>
          </cell>
          <cell r="D4546" t="str">
            <v>PH_WINDOWS_BRONZE_AR</v>
          </cell>
          <cell r="E4546">
            <v>4</v>
          </cell>
          <cell r="F4546" t="str">
            <v>Wintel Support VW Argentina</v>
          </cell>
        </row>
        <row r="4547">
          <cell r="B4547" t="str">
            <v>192.168.4.33</v>
          </cell>
          <cell r="C4547" t="str">
            <v>So Disk C</v>
          </cell>
          <cell r="D4547" t="str">
            <v>PH_WINDOWS_BRONZE_AR</v>
          </cell>
          <cell r="E4547">
            <v>4</v>
          </cell>
          <cell r="F4547" t="str">
            <v>Wintel Support VW Argentina</v>
          </cell>
        </row>
        <row r="4548">
          <cell r="B4548" t="str">
            <v>192.168.3.73</v>
          </cell>
          <cell r="C4548" t="str">
            <v>MIDDLEWARE Port [:80]</v>
          </cell>
          <cell r="D4548" t="str">
            <v>PH_WINDOWS_BRONZE_AR</v>
          </cell>
          <cell r="E4548">
            <v>4</v>
          </cell>
          <cell r="F4548" t="str">
            <v>Middleware Support VW Argentina</v>
          </cell>
        </row>
        <row r="4549">
          <cell r="B4549" t="str">
            <v>192.168.3.73</v>
          </cell>
          <cell r="C4549" t="str">
            <v>SO Antivirus Services</v>
          </cell>
          <cell r="D4549" t="str">
            <v>PH_WINDOWS_BRONZE_AR</v>
          </cell>
          <cell r="E4549">
            <v>4</v>
          </cell>
          <cell r="F4549" t="str">
            <v>Wintel Support VW Argentina</v>
          </cell>
        </row>
        <row r="4550">
          <cell r="B4550" t="str">
            <v>192.168.3.73</v>
          </cell>
          <cell r="C4550" t="str">
            <v>So CPU</v>
          </cell>
          <cell r="D4550" t="str">
            <v>PH_WINDOWS_BRONZE_AR</v>
          </cell>
          <cell r="E4550">
            <v>4</v>
          </cell>
          <cell r="F4550" t="str">
            <v>Wintel Support VW Argentina</v>
          </cell>
        </row>
        <row r="4551">
          <cell r="B4551" t="str">
            <v>192.168.3.73</v>
          </cell>
          <cell r="C4551" t="str">
            <v>So Ping</v>
          </cell>
          <cell r="D4551" t="str">
            <v>PH_WINDOWS_BRONZE_AR</v>
          </cell>
          <cell r="E4551">
            <v>4</v>
          </cell>
          <cell r="F4551" t="str">
            <v>Wintel Support VW Argentina</v>
          </cell>
        </row>
        <row r="4552">
          <cell r="B4552" t="str">
            <v>192.168.3.73</v>
          </cell>
          <cell r="C4552" t="str">
            <v>So Ram</v>
          </cell>
          <cell r="D4552" t="str">
            <v>PH_WINDOWS_BRONZE_AR</v>
          </cell>
          <cell r="E4552">
            <v>4</v>
          </cell>
          <cell r="F4552" t="str">
            <v>Wintel Support VW Argentina</v>
          </cell>
        </row>
        <row r="4553">
          <cell r="B4553" t="str">
            <v>192.168.3.73</v>
          </cell>
          <cell r="C4553" t="str">
            <v>So Uptime</v>
          </cell>
          <cell r="D4553" t="str">
            <v>PH_WINDOWS_BRONZE_AR</v>
          </cell>
          <cell r="E4553">
            <v>4</v>
          </cell>
          <cell r="F4553" t="str">
            <v>Wintel Support VW Argentina</v>
          </cell>
        </row>
        <row r="4554">
          <cell r="B4554" t="str">
            <v>192.168.3.73</v>
          </cell>
          <cell r="C4554" t="str">
            <v>So Disk C</v>
          </cell>
          <cell r="D4554" t="str">
            <v>PH_WINDOWS_BRONZE_AR</v>
          </cell>
          <cell r="E4554">
            <v>4</v>
          </cell>
          <cell r="F4554" t="str">
            <v>Wintel Support VW Argentina</v>
          </cell>
        </row>
        <row r="4555">
          <cell r="B4555" t="str">
            <v>192.168.3.73</v>
          </cell>
          <cell r="C4555" t="str">
            <v>So Disk D</v>
          </cell>
          <cell r="D4555" t="str">
            <v>PH_WINDOWS_BRONZE_AR</v>
          </cell>
          <cell r="E4555">
            <v>4</v>
          </cell>
          <cell r="F4555" t="str">
            <v>Wintel Support VW Argentina</v>
          </cell>
        </row>
        <row r="4556">
          <cell r="B4556" t="str">
            <v>192.168.3.73</v>
          </cell>
          <cell r="C4556" t="str">
            <v>So Disk F</v>
          </cell>
          <cell r="D4556" t="str">
            <v>PH_WINDOWS_BRONZE_AR</v>
          </cell>
          <cell r="E4556">
            <v>4</v>
          </cell>
          <cell r="F4556" t="str">
            <v>Wintel Support VW Argentina</v>
          </cell>
        </row>
        <row r="4557">
          <cell r="B4557" t="str">
            <v>192.168.3.73</v>
          </cell>
          <cell r="C4557" t="str">
            <v>So Disk G</v>
          </cell>
          <cell r="D4557" t="str">
            <v>PH_WINDOWS_BRONZE_AR</v>
          </cell>
          <cell r="E4557">
            <v>4</v>
          </cell>
          <cell r="F4557" t="str">
            <v>Wintel Support VW Argentina</v>
          </cell>
        </row>
        <row r="4558">
          <cell r="B4558" t="str">
            <v>10.133.8.130</v>
          </cell>
          <cell r="C4558" t="str">
            <v>Ping</v>
          </cell>
          <cell r="D4558" t="str">
            <v>PH_WINDOWS_PLATINUM_AR</v>
          </cell>
          <cell r="E4558">
            <v>1</v>
          </cell>
          <cell r="F4558" t="str">
            <v>Wintel Support VW Argentina</v>
          </cell>
        </row>
        <row r="4559">
          <cell r="B4559" t="str">
            <v>10.133.8.130</v>
          </cell>
          <cell r="C4559" t="str">
            <v>SO CPU</v>
          </cell>
          <cell r="D4559" t="str">
            <v>PH_WINDOWS_PLATINUM_AR</v>
          </cell>
          <cell r="E4559">
            <v>3</v>
          </cell>
          <cell r="F4559" t="str">
            <v>Wintel Support VW Argentina</v>
          </cell>
        </row>
        <row r="4560">
          <cell r="B4560" t="str">
            <v>10.133.8.130</v>
          </cell>
          <cell r="C4560" t="str">
            <v>SO RAM</v>
          </cell>
          <cell r="D4560" t="str">
            <v>PH_WINDOWS_PLATINUM_AR</v>
          </cell>
          <cell r="E4560">
            <v>3</v>
          </cell>
          <cell r="F4560" t="str">
            <v>Wintel Support VW Argentina</v>
          </cell>
        </row>
        <row r="4561">
          <cell r="B4561" t="str">
            <v>10.133.8.130</v>
          </cell>
          <cell r="C4561" t="str">
            <v>SO Uptime</v>
          </cell>
          <cell r="D4561" t="str">
            <v>PH_WINDOWS_PLATINUM_AR</v>
          </cell>
          <cell r="E4561">
            <v>1</v>
          </cell>
          <cell r="F4561" t="str">
            <v>Wintel Support VW Argentina</v>
          </cell>
        </row>
        <row r="4562">
          <cell r="B4562" t="str">
            <v>10.133.8.130</v>
          </cell>
          <cell r="C4562" t="str">
            <v>Disk C</v>
          </cell>
          <cell r="D4562" t="str">
            <v>PH_WINDOWS_PLATINUM_AR</v>
          </cell>
          <cell r="E4562">
            <v>1</v>
          </cell>
          <cell r="F4562" t="str">
            <v>Wintel Support VW Argentina</v>
          </cell>
        </row>
        <row r="4563">
          <cell r="B4563" t="str">
            <v>172.16.12.79</v>
          </cell>
          <cell r="C4563" t="str">
            <v>SO Antivirus Services</v>
          </cell>
          <cell r="D4563" t="str">
            <v>PH_WINDOWS_PLATINUM_AR</v>
          </cell>
          <cell r="E4563">
            <v>1</v>
          </cell>
          <cell r="F4563" t="str">
            <v>Wintel Support VW Argentina</v>
          </cell>
        </row>
        <row r="4564">
          <cell r="B4564" t="str">
            <v>172.16.12.79</v>
          </cell>
          <cell r="C4564" t="str">
            <v>So CPU</v>
          </cell>
          <cell r="D4564" t="str">
            <v>PH_WINDOWS_PLATINUM_AR</v>
          </cell>
          <cell r="E4564">
            <v>1</v>
          </cell>
          <cell r="F4564" t="str">
            <v>Wintel Support VW Argentina</v>
          </cell>
        </row>
        <row r="4565">
          <cell r="B4565" t="str">
            <v>172.16.12.79</v>
          </cell>
          <cell r="C4565" t="str">
            <v>So Ping</v>
          </cell>
          <cell r="D4565" t="str">
            <v>PH_WINDOWS_PLATINUM_AR</v>
          </cell>
          <cell r="E4565">
            <v>1</v>
          </cell>
          <cell r="F4565" t="str">
            <v>Wintel Support VW Argentina</v>
          </cell>
        </row>
        <row r="4566">
          <cell r="B4566" t="str">
            <v>172.16.12.79</v>
          </cell>
          <cell r="C4566" t="str">
            <v>So Ram</v>
          </cell>
          <cell r="D4566" t="str">
            <v>PH_WINDOWS_PLATINUM_AR</v>
          </cell>
          <cell r="E4566">
            <v>1</v>
          </cell>
          <cell r="F4566" t="str">
            <v>Wintel Support VW Argentina</v>
          </cell>
        </row>
        <row r="4567">
          <cell r="B4567" t="str">
            <v>172.16.12.79</v>
          </cell>
          <cell r="C4567" t="str">
            <v>So Uptime</v>
          </cell>
          <cell r="D4567" t="str">
            <v>PH_WINDOWS_PLATINUM_AR</v>
          </cell>
          <cell r="E4567">
            <v>1</v>
          </cell>
          <cell r="F4567" t="str">
            <v>Wintel Support VW Argentina</v>
          </cell>
        </row>
        <row r="4568">
          <cell r="B4568" t="str">
            <v>172.16.12.79</v>
          </cell>
          <cell r="C4568" t="str">
            <v>So Disk C</v>
          </cell>
          <cell r="D4568" t="str">
            <v>PH_WINDOWS_PLATINUM_AR</v>
          </cell>
          <cell r="E4568">
            <v>1</v>
          </cell>
          <cell r="F4568" t="str">
            <v>Wintel Support VW Argentina</v>
          </cell>
        </row>
        <row r="4569">
          <cell r="B4569" t="str">
            <v>172.16.12.79</v>
          </cell>
          <cell r="C4569" t="str">
            <v>So Disk D</v>
          </cell>
          <cell r="D4569" t="str">
            <v>PH_WINDOWS_PLATINUM_AR</v>
          </cell>
          <cell r="E4569">
            <v>1</v>
          </cell>
          <cell r="F4569" t="str">
            <v>Wintel Support VW Argentina</v>
          </cell>
        </row>
        <row r="4570">
          <cell r="B4570" t="str">
            <v>10.133.55.76</v>
          </cell>
          <cell r="C4570" t="str">
            <v>So Altiris Services</v>
          </cell>
          <cell r="D4570" t="str">
            <v>PH_WINDOWS_PLATINUM_AR</v>
          </cell>
          <cell r="E4570">
            <v>4</v>
          </cell>
          <cell r="F4570" t="str">
            <v>Wintel Support VW Argentina</v>
          </cell>
        </row>
        <row r="4571">
          <cell r="B4571" t="str">
            <v>10.133.55.76</v>
          </cell>
          <cell r="C4571" t="str">
            <v>So Antivirus Services</v>
          </cell>
          <cell r="D4571" t="str">
            <v>PH_WINDOWS_PLATINUM_AR</v>
          </cell>
          <cell r="E4571">
            <v>3</v>
          </cell>
          <cell r="F4571" t="str">
            <v>Wintel Support VW Argentina</v>
          </cell>
        </row>
        <row r="4572">
          <cell r="B4572" t="str">
            <v>10.133.55.76</v>
          </cell>
          <cell r="C4572" t="str">
            <v>So Disk C: - S.O.</v>
          </cell>
          <cell r="D4572" t="str">
            <v>PH_WINDOWS_PLATINUM_AR</v>
          </cell>
          <cell r="E4572">
            <v>4</v>
          </cell>
          <cell r="F4572" t="str">
            <v>Wintel Support VW Argentina</v>
          </cell>
        </row>
        <row r="4573">
          <cell r="B4573" t="str">
            <v>10.133.55.76</v>
          </cell>
          <cell r="C4573" t="str">
            <v>Ping</v>
          </cell>
          <cell r="D4573" t="str">
            <v>PH_WINDOWS_PLATINUM_AR</v>
          </cell>
          <cell r="E4573">
            <v>4</v>
          </cell>
          <cell r="F4573" t="str">
            <v>Wintel Support VW Argentina</v>
          </cell>
        </row>
        <row r="4574">
          <cell r="B4574" t="str">
            <v>10.133.55.76</v>
          </cell>
          <cell r="C4574" t="str">
            <v>So CPU</v>
          </cell>
          <cell r="D4574" t="str">
            <v>PH_WINDOWS_PLATINUM_AR</v>
          </cell>
          <cell r="E4574">
            <v>4</v>
          </cell>
          <cell r="F4574" t="str">
            <v>Wintel Support VW Argentina</v>
          </cell>
        </row>
        <row r="4575">
          <cell r="B4575" t="str">
            <v>10.133.55.76</v>
          </cell>
          <cell r="C4575" t="str">
            <v>So RAM</v>
          </cell>
          <cell r="D4575" t="str">
            <v>PH_WINDOWS_PLATINUM_AR</v>
          </cell>
          <cell r="E4575">
            <v>4</v>
          </cell>
          <cell r="F4575" t="str">
            <v>Wintel Support VW Argentina</v>
          </cell>
        </row>
        <row r="4576">
          <cell r="B4576" t="str">
            <v>10.133.55.76</v>
          </cell>
          <cell r="C4576" t="str">
            <v>So Uptime</v>
          </cell>
          <cell r="D4576" t="str">
            <v>PH_WINDOWS_BRONZE_AR</v>
          </cell>
          <cell r="E4576">
            <v>2</v>
          </cell>
          <cell r="F4576" t="str">
            <v>Wintel Support VW Argentina</v>
          </cell>
        </row>
        <row r="4577">
          <cell r="B4577" t="str">
            <v>10.133.55.76</v>
          </cell>
          <cell r="C4577" t="str">
            <v>So Disk D: - APPS</v>
          </cell>
          <cell r="D4577" t="str">
            <v>PH_WINDOWS_PLATINUM_AR</v>
          </cell>
          <cell r="E4577">
            <v>4</v>
          </cell>
          <cell r="F4577" t="str">
            <v>Wintel Support VW Argentina</v>
          </cell>
        </row>
        <row r="4578">
          <cell r="B4578" t="str">
            <v>10.133.8.218</v>
          </cell>
          <cell r="C4578" t="str">
            <v>Ora RAFDESA Users</v>
          </cell>
          <cell r="D4578" t="str">
            <v>PH_WINDOWS_BRONZE_AR</v>
          </cell>
          <cell r="E4578">
            <v>4</v>
          </cell>
          <cell r="F4578" t="str">
            <v>Data Base Administration Support VW Argentina</v>
          </cell>
        </row>
        <row r="4579">
          <cell r="B4579" t="str">
            <v>10.133.8.218</v>
          </cell>
          <cell r="C4579" t="str">
            <v>Ora RAFDESA Tablespaces</v>
          </cell>
          <cell r="D4579" t="str">
            <v>PH_WINDOWS_BRONZE_AR</v>
          </cell>
          <cell r="E4579">
            <v>4</v>
          </cell>
          <cell r="F4579" t="str">
            <v>Data Base Administration Support VW Argentina</v>
          </cell>
        </row>
        <row r="4580">
          <cell r="B4580" t="str">
            <v>10.133.8.218</v>
          </cell>
          <cell r="C4580" t="str">
            <v>Ora RAFDESA Services</v>
          </cell>
          <cell r="D4580" t="str">
            <v>PH_WINDOWS_BRONZE_AR</v>
          </cell>
          <cell r="E4580">
            <v>4</v>
          </cell>
          <cell r="F4580" t="str">
            <v>Data Base Administration Support VW Argentina</v>
          </cell>
        </row>
        <row r="4581">
          <cell r="B4581" t="str">
            <v>10.133.8.218</v>
          </cell>
          <cell r="C4581" t="str">
            <v>Ora RAFDESA Invalid Objects</v>
          </cell>
          <cell r="D4581" t="str">
            <v>PH_WINDOWS_BRONZE_AR</v>
          </cell>
          <cell r="E4581">
            <v>4</v>
          </cell>
          <cell r="F4581" t="str">
            <v>Data Base Administration Support VW Argentina</v>
          </cell>
        </row>
        <row r="4582">
          <cell r="B4582" t="str">
            <v>10.133.8.218</v>
          </cell>
          <cell r="C4582" t="str">
            <v>Ora RAFDESA Jobs</v>
          </cell>
          <cell r="D4582" t="str">
            <v>PH_WINDOWS_BRONZE_AR</v>
          </cell>
          <cell r="E4582">
            <v>4</v>
          </cell>
          <cell r="F4582" t="str">
            <v>Data Base Administration Support VW Argentina</v>
          </cell>
        </row>
        <row r="4583">
          <cell r="B4583" t="str">
            <v>10.133.8.218</v>
          </cell>
          <cell r="C4583" t="str">
            <v>Ora RAFDESA LISTENER</v>
          </cell>
          <cell r="D4583" t="str">
            <v>PH_WINDOWS_BRONZE_AR</v>
          </cell>
          <cell r="E4583">
            <v>4</v>
          </cell>
          <cell r="F4583" t="str">
            <v>Data Base Administration Support VW Argentina</v>
          </cell>
        </row>
        <row r="4584">
          <cell r="B4584" t="str">
            <v>10.133.8.218</v>
          </cell>
          <cell r="C4584" t="str">
            <v>Ora RAFDESA Login</v>
          </cell>
          <cell r="D4584" t="str">
            <v>PH_WINDOWS_BRONZE_AR</v>
          </cell>
          <cell r="E4584">
            <v>4</v>
          </cell>
          <cell r="F4584" t="str">
            <v>Data Base Administration Support VW Argentina</v>
          </cell>
        </row>
        <row r="4585">
          <cell r="B4585" t="str">
            <v>10.133.8.218</v>
          </cell>
          <cell r="C4585" t="str">
            <v>Ora RAFDESA Max Extents</v>
          </cell>
          <cell r="D4585" t="str">
            <v>PH_WINDOWS_BRONZE_AR</v>
          </cell>
          <cell r="E4585">
            <v>4</v>
          </cell>
          <cell r="F4585" t="str">
            <v>Data Base Administration Support VW Argentina</v>
          </cell>
        </row>
        <row r="4586">
          <cell r="B4586" t="str">
            <v>10.133.8.218</v>
          </cell>
          <cell r="C4586" t="str">
            <v>Ora RAFDESA RMAN Level 0</v>
          </cell>
          <cell r="D4586" t="str">
            <v>PH_WINDOWS_BRONZE_AR</v>
          </cell>
          <cell r="E4586">
            <v>4</v>
          </cell>
          <cell r="F4586" t="str">
            <v>Data Base Administration Support VW Argentina</v>
          </cell>
        </row>
        <row r="4587">
          <cell r="B4587" t="str">
            <v>10.133.8.218</v>
          </cell>
          <cell r="C4587" t="str">
            <v>ORACLE_BACKUPS G:</v>
          </cell>
          <cell r="D4587" t="str">
            <v>PH_WINDOWS_BRONZE_AR</v>
          </cell>
          <cell r="E4587">
            <v>4</v>
          </cell>
          <cell r="F4587" t="str">
            <v>Data Base Administration Support VW Argentina</v>
          </cell>
        </row>
        <row r="4588">
          <cell r="B4588" t="str">
            <v>10.133.8.218</v>
          </cell>
          <cell r="C4588" t="str">
            <v>ORACLE_HOME Disk E:</v>
          </cell>
          <cell r="D4588" t="str">
            <v>PH_WINDOWS_BRONZE_AR</v>
          </cell>
          <cell r="E4588">
            <v>4</v>
          </cell>
          <cell r="F4588" t="str">
            <v>Data Base Administration Support VW Argentina</v>
          </cell>
        </row>
        <row r="4589">
          <cell r="B4589" t="str">
            <v>10.133.8.218</v>
          </cell>
          <cell r="C4589" t="str">
            <v>ORACLE_DATA Disk F:</v>
          </cell>
          <cell r="D4589" t="str">
            <v>PH_WINDOWS_BRONZE_AR</v>
          </cell>
          <cell r="E4589">
            <v>4</v>
          </cell>
          <cell r="F4589" t="str">
            <v>Data Base Administration Support VW Argentina</v>
          </cell>
        </row>
        <row r="4590">
          <cell r="B4590" t="str">
            <v>10.133.8.218</v>
          </cell>
          <cell r="C4590" t="str">
            <v>SO Antivirus Services</v>
          </cell>
          <cell r="D4590" t="str">
            <v>PH_WINDOWS_BRONZE_AR</v>
          </cell>
          <cell r="E4590">
            <v>4</v>
          </cell>
          <cell r="F4590" t="str">
            <v>Wintel Support VW Argentina</v>
          </cell>
        </row>
        <row r="4591">
          <cell r="B4591" t="str">
            <v>10.133.8.218</v>
          </cell>
          <cell r="C4591" t="str">
            <v>So CPU</v>
          </cell>
          <cell r="D4591" t="str">
            <v>PH_WINDOWS_BRONZE_AR</v>
          </cell>
          <cell r="E4591">
            <v>4</v>
          </cell>
          <cell r="F4591" t="str">
            <v>Wintel Support VW Argentina</v>
          </cell>
        </row>
        <row r="4592">
          <cell r="B4592" t="str">
            <v>10.133.8.218</v>
          </cell>
          <cell r="C4592" t="str">
            <v>So Ping</v>
          </cell>
          <cell r="D4592" t="str">
            <v>PH_WINDOWS_BRONZE_AR</v>
          </cell>
          <cell r="E4592">
            <v>4</v>
          </cell>
          <cell r="F4592" t="str">
            <v>Wintel Support VW Argentina</v>
          </cell>
        </row>
        <row r="4593">
          <cell r="B4593" t="str">
            <v>10.133.8.218</v>
          </cell>
          <cell r="C4593" t="str">
            <v>So Ram</v>
          </cell>
          <cell r="D4593" t="str">
            <v>PH_WINDOWS_BRONZE_AR</v>
          </cell>
          <cell r="E4593">
            <v>4</v>
          </cell>
          <cell r="F4593" t="str">
            <v>Wintel Support VW Argentina</v>
          </cell>
        </row>
        <row r="4594">
          <cell r="B4594" t="str">
            <v>10.133.8.218</v>
          </cell>
          <cell r="C4594" t="str">
            <v>So Uptime</v>
          </cell>
          <cell r="D4594" t="str">
            <v>PH_WINDOWS_BRONZE_AR</v>
          </cell>
          <cell r="E4594">
            <v>4</v>
          </cell>
          <cell r="F4594" t="str">
            <v>Wintel Support VW Argentina</v>
          </cell>
        </row>
        <row r="4595">
          <cell r="B4595" t="str">
            <v>10.133.8.218</v>
          </cell>
          <cell r="C4595" t="str">
            <v>So Disk C</v>
          </cell>
          <cell r="D4595" t="str">
            <v>PH_WINDOWS_BRONZE_AR</v>
          </cell>
          <cell r="E4595">
            <v>4</v>
          </cell>
          <cell r="F4595" t="str">
            <v>Wintel Support VW Argentina</v>
          </cell>
        </row>
        <row r="4596">
          <cell r="B4596" t="str">
            <v>10.133.8.165</v>
          </cell>
          <cell r="C4596" t="str">
            <v>Oracle_Home Disk E:</v>
          </cell>
          <cell r="D4596" t="str">
            <v>PH_WINDOWS_PLATINUM_AR</v>
          </cell>
          <cell r="E4596">
            <v>4</v>
          </cell>
          <cell r="F4596" t="str">
            <v>Data Base Administration Support VW Argentina</v>
          </cell>
        </row>
        <row r="4597">
          <cell r="B4597" t="str">
            <v>10.133.8.165</v>
          </cell>
          <cell r="C4597" t="str">
            <v>Oracle_Home Disk F:</v>
          </cell>
          <cell r="D4597" t="str">
            <v>PH_WINDOWS_PLATINUM_AR</v>
          </cell>
          <cell r="E4597">
            <v>4</v>
          </cell>
          <cell r="F4597" t="str">
            <v>Data Base Administration Support VW Argentina</v>
          </cell>
        </row>
        <row r="4598">
          <cell r="B4598" t="str">
            <v>10.133.8.165</v>
          </cell>
          <cell r="C4598" t="str">
            <v>Oracle_Home Disk G:</v>
          </cell>
          <cell r="D4598" t="str">
            <v>PH_WINDOWS_PLATINUM_AR</v>
          </cell>
          <cell r="E4598">
            <v>4</v>
          </cell>
          <cell r="F4598" t="str">
            <v>Data Base Administration Support VW Argentina</v>
          </cell>
        </row>
        <row r="4599">
          <cell r="B4599" t="str">
            <v>10.133.8.165</v>
          </cell>
          <cell r="C4599" t="str">
            <v>Ora DCS0003P Users</v>
          </cell>
          <cell r="D4599" t="str">
            <v>PH_WINDOWS_BRONZE_AR</v>
          </cell>
          <cell r="E4599">
            <v>4</v>
          </cell>
          <cell r="F4599" t="str">
            <v>Data Base Administration Support VW Argentina</v>
          </cell>
        </row>
        <row r="4600">
          <cell r="B4600" t="str">
            <v>10.133.8.165</v>
          </cell>
          <cell r="C4600" t="str">
            <v>Ora DCS03_NEW Tablespaces</v>
          </cell>
          <cell r="D4600" t="str">
            <v>PH_WINDOWS_PLATINUM_AR</v>
          </cell>
          <cell r="E4600">
            <v>4</v>
          </cell>
          <cell r="F4600" t="str">
            <v>Data Base Administration Support VW Argentina</v>
          </cell>
        </row>
        <row r="4601">
          <cell r="B4601" t="str">
            <v>10.133.8.165</v>
          </cell>
          <cell r="C4601" t="str">
            <v>Ora DCS03_NEW Services</v>
          </cell>
          <cell r="D4601" t="str">
            <v>PH_WINDOWS_PLATINUM_AR</v>
          </cell>
          <cell r="E4601">
            <v>4</v>
          </cell>
          <cell r="F4601" t="str">
            <v>Data Base Administration Support VW Argentina</v>
          </cell>
        </row>
        <row r="4602">
          <cell r="B4602" t="str">
            <v>10.133.8.165</v>
          </cell>
          <cell r="C4602" t="str">
            <v>Ora DCS03_NEW Invalid Objects</v>
          </cell>
          <cell r="D4602" t="str">
            <v>PH_WINDOWS_PLATINUM_AR</v>
          </cell>
          <cell r="E4602">
            <v>4</v>
          </cell>
          <cell r="F4602" t="str">
            <v>Data Base Administration Support VW Argentina</v>
          </cell>
        </row>
        <row r="4603">
          <cell r="B4603" t="str">
            <v>10.133.8.165</v>
          </cell>
          <cell r="C4603" t="str">
            <v>Ora DCS03_NEW Jobs</v>
          </cell>
          <cell r="D4603" t="str">
            <v>PH_WINDOWS_PLATINUM_AR</v>
          </cell>
          <cell r="E4603">
            <v>4</v>
          </cell>
          <cell r="F4603" t="str">
            <v>Data Base Administration Support VW Argentina</v>
          </cell>
        </row>
        <row r="4604">
          <cell r="B4604" t="str">
            <v>10.133.8.165</v>
          </cell>
          <cell r="C4604" t="str">
            <v>Ora DCS03_NEW LISTENER Services</v>
          </cell>
          <cell r="D4604" t="str">
            <v>PH_WINDOWS_PLATINUM_AR</v>
          </cell>
          <cell r="E4604">
            <v>4</v>
          </cell>
          <cell r="F4604" t="str">
            <v>Data Base Administration Support VW Argentina</v>
          </cell>
        </row>
        <row r="4605">
          <cell r="B4605" t="str">
            <v>10.133.8.165</v>
          </cell>
          <cell r="C4605" t="str">
            <v>Ora DCS03_NEW Login</v>
          </cell>
          <cell r="D4605" t="str">
            <v>PH_WINDOWS_PLATINUM_AR</v>
          </cell>
          <cell r="E4605">
            <v>4</v>
          </cell>
          <cell r="F4605" t="str">
            <v>Data Base Administration Support VW Argentina</v>
          </cell>
        </row>
        <row r="4606">
          <cell r="B4606" t="str">
            <v>10.133.8.165</v>
          </cell>
          <cell r="C4606" t="str">
            <v>Ora DCS03_NEW Max Extents</v>
          </cell>
          <cell r="D4606" t="str">
            <v>PH_WINDOWS_PLATINUM_AR</v>
          </cell>
          <cell r="E4606">
            <v>4</v>
          </cell>
          <cell r="F4606" t="str">
            <v>Data Base Administration Support VW Argentina</v>
          </cell>
        </row>
        <row r="4607">
          <cell r="B4607" t="str">
            <v>10.133.8.165</v>
          </cell>
          <cell r="C4607" t="str">
            <v>Ora DCS03_NEW Users</v>
          </cell>
          <cell r="D4607" t="str">
            <v>PH_WINDOWS_BRONZE_AR</v>
          </cell>
          <cell r="E4607">
            <v>4</v>
          </cell>
          <cell r="F4607" t="str">
            <v>Data Base Administration Support VW Argentina</v>
          </cell>
        </row>
        <row r="4608">
          <cell r="B4608" t="str">
            <v>10.133.8.165</v>
          </cell>
          <cell r="C4608" t="str">
            <v>AMS_Check_oracle_dbDCS0003</v>
          </cell>
          <cell r="D4608" t="str">
            <v>PH_WINDOWS_PLATINUM_AR</v>
          </cell>
          <cell r="E4608">
            <v>2</v>
          </cell>
          <cell r="F4608" t="str">
            <v>Data Base Administration Support VW Argentina</v>
          </cell>
        </row>
        <row r="4609">
          <cell r="B4609" t="str">
            <v>10.133.8.165</v>
          </cell>
          <cell r="C4609" t="str">
            <v>Ora DCS03_NEW RMAN Level 0</v>
          </cell>
          <cell r="D4609" t="str">
            <v>PH_WINDOWS_PLATINUM_AR</v>
          </cell>
          <cell r="E4609">
            <v>4</v>
          </cell>
          <cell r="F4609" t="str">
            <v>Data Base Administration Support VW Argentina</v>
          </cell>
        </row>
        <row r="4610">
          <cell r="B4610" t="str">
            <v>10.133.8.165</v>
          </cell>
          <cell r="C4610" t="str">
            <v>AMS_Check_oracle_DBDDA</v>
          </cell>
          <cell r="D4610" t="str">
            <v>PH_WINDOWS_PLATINUM_AR</v>
          </cell>
          <cell r="E4610">
            <v>2</v>
          </cell>
          <cell r="F4610" t="str">
            <v>NON SAP Support VW Argentina</v>
          </cell>
        </row>
        <row r="4611">
          <cell r="B4611" t="str">
            <v>10.133.8.165</v>
          </cell>
          <cell r="C4611" t="str">
            <v>AMS_Check_oracle_DBGEDASNET</v>
          </cell>
          <cell r="D4611" t="str">
            <v>PH_WINDOWS_PLATINUM_AR</v>
          </cell>
          <cell r="E4611">
            <v>2</v>
          </cell>
          <cell r="F4611" t="str">
            <v>NON SAP Support VW Argentina</v>
          </cell>
        </row>
        <row r="4612">
          <cell r="B4612" t="str">
            <v>10.133.8.165</v>
          </cell>
          <cell r="C4612" t="str">
            <v>AMS_Check_oracle_DBSPECS</v>
          </cell>
          <cell r="D4612" t="str">
            <v>PH_WINDOWS_PLATINUM_AR</v>
          </cell>
          <cell r="E4612">
            <v>2</v>
          </cell>
          <cell r="F4612" t="str">
            <v>NON SAP Support VW Argentina</v>
          </cell>
        </row>
        <row r="4613">
          <cell r="B4613" t="str">
            <v>10.133.8.165</v>
          </cell>
          <cell r="C4613" t="str">
            <v>AMS_Check_oracle_DBSIS21</v>
          </cell>
          <cell r="D4613" t="str">
            <v>PH_WINDOWS_PLATINUM_AR</v>
          </cell>
          <cell r="E4613">
            <v>2</v>
          </cell>
          <cell r="F4613" t="str">
            <v>NON SAP Support VW Argentina</v>
          </cell>
        </row>
        <row r="4614">
          <cell r="B4614" t="str">
            <v>10.133.8.165</v>
          </cell>
          <cell r="C4614" t="str">
            <v>AMS Check Oracle Exchange</v>
          </cell>
          <cell r="D4614" t="str">
            <v>PH_WINDOWS_PLATINUM_AR</v>
          </cell>
          <cell r="E4614">
            <v>2</v>
          </cell>
          <cell r="F4614" t="str">
            <v>NON SAP Support VW Argentina</v>
          </cell>
        </row>
        <row r="4615">
          <cell r="B4615" t="str">
            <v>10.133.8.171</v>
          </cell>
          <cell r="C4615" t="str">
            <v>Oracle_Home Disk E:</v>
          </cell>
          <cell r="D4615" t="str">
            <v>PH_WINDOWS_PLATINUM_AR</v>
          </cell>
          <cell r="E4615">
            <v>4</v>
          </cell>
          <cell r="F4615" t="str">
            <v>Data Base Administration Support VW Argentina</v>
          </cell>
        </row>
        <row r="4616">
          <cell r="B4616" t="str">
            <v>10.133.8.171</v>
          </cell>
          <cell r="C4616" t="str">
            <v>Oracle_Data Disk F:</v>
          </cell>
          <cell r="D4616" t="str">
            <v>PH_WINDOWS_PLATINUM_AR</v>
          </cell>
          <cell r="E4616">
            <v>4</v>
          </cell>
          <cell r="F4616" t="str">
            <v>Data Base Administration Support VW Argentina</v>
          </cell>
        </row>
        <row r="4617">
          <cell r="B4617" t="str">
            <v>10.133.8.171</v>
          </cell>
          <cell r="C4617" t="str">
            <v>Oracle_Backup Disk G:</v>
          </cell>
          <cell r="D4617" t="str">
            <v>PH_WINDOWS_PLATINUM_AR</v>
          </cell>
          <cell r="E4617">
            <v>4</v>
          </cell>
          <cell r="F4617" t="str">
            <v>Data Base Administration Support VW Argentina</v>
          </cell>
        </row>
        <row r="4618">
          <cell r="B4618" t="str">
            <v>10.133.8.171</v>
          </cell>
          <cell r="C4618" t="str">
            <v>Ora IMPEXPP Invalid Objects</v>
          </cell>
          <cell r="D4618" t="str">
            <v>PH_WINDOWS_PLATINUM_AR</v>
          </cell>
          <cell r="E4618">
            <v>4</v>
          </cell>
          <cell r="F4618" t="str">
            <v>Data Base Administration Support VW Argentina</v>
          </cell>
        </row>
        <row r="4619">
          <cell r="B4619" t="str">
            <v>10.133.8.171</v>
          </cell>
          <cell r="C4619" t="str">
            <v>Ora IMPEXPP Jobs</v>
          </cell>
          <cell r="D4619" t="str">
            <v>PH_WINDOWS_PLATINUM_AR</v>
          </cell>
          <cell r="E4619">
            <v>4</v>
          </cell>
          <cell r="F4619" t="str">
            <v>Data Base Administration Support VW Argentina</v>
          </cell>
        </row>
        <row r="4620">
          <cell r="B4620" t="str">
            <v>10.133.8.171</v>
          </cell>
          <cell r="C4620" t="str">
            <v>Ora IMPEXPP LISTENER</v>
          </cell>
          <cell r="D4620" t="str">
            <v>PH_WINDOWS_PLATINUM_AR</v>
          </cell>
          <cell r="E4620">
            <v>4</v>
          </cell>
          <cell r="F4620" t="str">
            <v>Data Base Administration Support VW Argentina</v>
          </cell>
        </row>
        <row r="4621">
          <cell r="B4621" t="str">
            <v>10.133.8.171</v>
          </cell>
          <cell r="C4621" t="str">
            <v>Ora IMPEXPP Login</v>
          </cell>
          <cell r="D4621" t="str">
            <v>PH_WINDOWS_PLATINUM_AR</v>
          </cell>
          <cell r="E4621">
            <v>4</v>
          </cell>
          <cell r="F4621" t="str">
            <v>Data Base Administration Support VW Argentina</v>
          </cell>
        </row>
        <row r="4622">
          <cell r="B4622" t="str">
            <v>10.133.8.171</v>
          </cell>
          <cell r="C4622" t="str">
            <v>Ora IMPEXPP Max Extents</v>
          </cell>
          <cell r="D4622" t="str">
            <v>PH_WINDOWS_PLATINUM_AR</v>
          </cell>
          <cell r="E4622">
            <v>4</v>
          </cell>
          <cell r="F4622" t="str">
            <v>Data Base Administration Support VW Argentina</v>
          </cell>
        </row>
        <row r="4623">
          <cell r="B4623" t="str">
            <v>10.133.8.171</v>
          </cell>
          <cell r="C4623" t="str">
            <v>Ora IMPEXPP Users</v>
          </cell>
          <cell r="D4623" t="str">
            <v>PH_WINDOWS_BRONZE_AR</v>
          </cell>
          <cell r="E4623">
            <v>4</v>
          </cell>
          <cell r="F4623" t="str">
            <v>Data Base Administration Support VW Argentina</v>
          </cell>
        </row>
        <row r="4624">
          <cell r="B4624" t="str">
            <v>10.133.8.171</v>
          </cell>
          <cell r="C4624" t="str">
            <v>Ora IMPEXPP Export</v>
          </cell>
          <cell r="D4624" t="str">
            <v>PH_WINDOWS_PLATINUM_AR</v>
          </cell>
          <cell r="E4624">
            <v>4</v>
          </cell>
          <cell r="F4624" t="str">
            <v>Data Base Administration Support VW Argentina</v>
          </cell>
        </row>
        <row r="4625">
          <cell r="B4625" t="str">
            <v>10.133.8.171</v>
          </cell>
          <cell r="C4625" t="str">
            <v>Ora IMPEXPP RMAN Level 0</v>
          </cell>
          <cell r="D4625" t="str">
            <v>PH_WINDOWS_PLATINUM_AR</v>
          </cell>
          <cell r="E4625">
            <v>4</v>
          </cell>
          <cell r="F4625" t="str">
            <v>Data Base Administration Support VW Argentina</v>
          </cell>
        </row>
        <row r="4626">
          <cell r="B4626" t="str">
            <v>10.133.8.171</v>
          </cell>
          <cell r="C4626" t="str">
            <v>Ora IMPEXPP Services</v>
          </cell>
          <cell r="D4626" t="str">
            <v>PH_WINDOWS_PLATINUM_AR</v>
          </cell>
          <cell r="E4626">
            <v>4</v>
          </cell>
          <cell r="F4626" t="str">
            <v>Data Base Administration Support VW Argentina</v>
          </cell>
        </row>
        <row r="4627">
          <cell r="B4627" t="str">
            <v>10.133.8.171</v>
          </cell>
          <cell r="C4627" t="str">
            <v>Ora IMPEXPP Tablespaces</v>
          </cell>
          <cell r="D4627" t="str">
            <v>PH_WINDOWS_PLATINUM_AR</v>
          </cell>
          <cell r="E4627">
            <v>4</v>
          </cell>
          <cell r="F4627" t="str">
            <v>Data Base Administration Support VW Argentina</v>
          </cell>
        </row>
        <row r="4628">
          <cell r="B4628" t="str">
            <v>10.133.8.171</v>
          </cell>
          <cell r="C4628" t="str">
            <v>Ping</v>
          </cell>
          <cell r="D4628" t="str">
            <v>PH_WINDOWS_PLATINUM_AR</v>
          </cell>
          <cell r="E4628">
            <v>1</v>
          </cell>
          <cell r="F4628" t="str">
            <v>Wintel Support VW Argentina</v>
          </cell>
        </row>
        <row r="4629">
          <cell r="B4629" t="str">
            <v>10.133.8.171</v>
          </cell>
          <cell r="C4629" t="str">
            <v>SO CPU</v>
          </cell>
          <cell r="D4629" t="str">
            <v>PH_WINDOWS_PLATINUM_AR</v>
          </cell>
          <cell r="E4629">
            <v>3</v>
          </cell>
          <cell r="F4629" t="str">
            <v>Wintel Support VW Argentina</v>
          </cell>
        </row>
        <row r="4630">
          <cell r="B4630" t="str">
            <v>10.133.8.171</v>
          </cell>
          <cell r="C4630" t="str">
            <v>SO RAM</v>
          </cell>
          <cell r="D4630" t="str">
            <v>PH_WINDOWS_PLATINUM_AR</v>
          </cell>
          <cell r="E4630">
            <v>3</v>
          </cell>
          <cell r="F4630" t="str">
            <v>Wintel Support VW Argentina</v>
          </cell>
        </row>
        <row r="4631">
          <cell r="B4631" t="str">
            <v>10.133.8.171</v>
          </cell>
          <cell r="C4631" t="str">
            <v>SO Uptime</v>
          </cell>
          <cell r="D4631" t="str">
            <v>PH_WINDOWS_PLATINUM_AR</v>
          </cell>
          <cell r="E4631">
            <v>1</v>
          </cell>
          <cell r="F4631" t="str">
            <v>Wintel Support VW Argentina</v>
          </cell>
        </row>
        <row r="4632">
          <cell r="B4632" t="str">
            <v>10.133.8.171</v>
          </cell>
          <cell r="C4632" t="str">
            <v>Disk C</v>
          </cell>
          <cell r="D4632" t="str">
            <v>PH_WINDOWS_PLATINUM_AR</v>
          </cell>
          <cell r="E4632">
            <v>1</v>
          </cell>
          <cell r="F4632" t="str">
            <v>Wintel Support VW Argentina</v>
          </cell>
        </row>
        <row r="4633">
          <cell r="B4633" t="str">
            <v>10.133.8.214</v>
          </cell>
          <cell r="C4633" t="str">
            <v>SO Disk E Oracle_Home</v>
          </cell>
          <cell r="D4633" t="str">
            <v>PH_WINDOWS_PLATINUM_AR</v>
          </cell>
          <cell r="E4633">
            <v>2</v>
          </cell>
          <cell r="F4633" t="str">
            <v>Data Base Administration Support VW Argentina</v>
          </cell>
        </row>
        <row r="4634">
          <cell r="B4634" t="str">
            <v>10.133.8.214</v>
          </cell>
          <cell r="C4634" t="str">
            <v>SO Disk F Oracle_Data</v>
          </cell>
          <cell r="D4634" t="str">
            <v>PH_WINDOWS_PLATINUM_AR</v>
          </cell>
          <cell r="E4634">
            <v>2</v>
          </cell>
          <cell r="F4634" t="str">
            <v>Data Base Administration Support VW Argentina</v>
          </cell>
        </row>
        <row r="4635">
          <cell r="B4635" t="str">
            <v>10.133.8.214</v>
          </cell>
          <cell r="C4635" t="str">
            <v>SO Disk G Oracle_Backups</v>
          </cell>
          <cell r="D4635" t="str">
            <v>PH_WINDOWS_PLATINUM_AR</v>
          </cell>
          <cell r="E4635">
            <v>2</v>
          </cell>
          <cell r="F4635" t="str">
            <v>Data Base Administration Support VW Argentina</v>
          </cell>
        </row>
        <row r="4636">
          <cell r="B4636" t="str">
            <v>10.133.8.214</v>
          </cell>
          <cell r="C4636" t="str">
            <v>Ora RAFPROD Login</v>
          </cell>
          <cell r="D4636" t="str">
            <v>PH_WINDOWS_PLATINUM_AR</v>
          </cell>
          <cell r="E4636">
            <v>2</v>
          </cell>
          <cell r="F4636" t="str">
            <v>Data Base Administration Support VW Argentina</v>
          </cell>
        </row>
        <row r="4637">
          <cell r="B4637" t="str">
            <v>10.133.8.214</v>
          </cell>
          <cell r="C4637" t="str">
            <v>Ora RAFPROD Invalid Objects</v>
          </cell>
          <cell r="D4637" t="str">
            <v>PH_WINDOWS_PLATINUM_AR</v>
          </cell>
          <cell r="E4637">
            <v>2</v>
          </cell>
          <cell r="F4637" t="str">
            <v>Data Base Administration Support VW Argentina</v>
          </cell>
        </row>
        <row r="4638">
          <cell r="B4638" t="str">
            <v>10.133.8.214</v>
          </cell>
          <cell r="C4638" t="str">
            <v>Ora RAFPROD Jobs</v>
          </cell>
          <cell r="D4638" t="str">
            <v>PH_WINDOWS_PLATINUM_AR</v>
          </cell>
          <cell r="E4638">
            <v>2</v>
          </cell>
          <cell r="F4638" t="str">
            <v>Data Base Administration Support VW Argentina</v>
          </cell>
        </row>
        <row r="4639">
          <cell r="B4639" t="str">
            <v>10.133.8.214</v>
          </cell>
          <cell r="C4639" t="str">
            <v>Ora RAFPROD User</v>
          </cell>
          <cell r="D4639" t="str">
            <v>PH_WINDOWS_BRONZE_AR</v>
          </cell>
          <cell r="E4639">
            <v>4</v>
          </cell>
          <cell r="F4639" t="str">
            <v>Data Base Administration Support VW Argentina</v>
          </cell>
        </row>
        <row r="4640">
          <cell r="B4640" t="str">
            <v>10.133.8.214</v>
          </cell>
          <cell r="C4640" t="str">
            <v>Ora RAFPROD Max Extents</v>
          </cell>
          <cell r="D4640" t="str">
            <v>PH_WINDOWS_PLATINUM_AR</v>
          </cell>
          <cell r="E4640">
            <v>2</v>
          </cell>
          <cell r="F4640" t="str">
            <v>Data Base Administration Support VW Argentina</v>
          </cell>
        </row>
        <row r="4641">
          <cell r="B4641" t="str">
            <v>10.133.8.214</v>
          </cell>
          <cell r="C4641" t="str">
            <v>Ora RAFPROD Tablespaces</v>
          </cell>
          <cell r="D4641" t="str">
            <v>PH_WINDOWS_PLATINUM_AR</v>
          </cell>
          <cell r="E4641">
            <v>2</v>
          </cell>
          <cell r="F4641" t="str">
            <v>Data Base Administration Support VW Argentina</v>
          </cell>
        </row>
        <row r="4642">
          <cell r="B4642" t="str">
            <v>10.133.8.214</v>
          </cell>
          <cell r="C4642" t="str">
            <v>Ora RAFPROD RMAN</v>
          </cell>
          <cell r="D4642" t="str">
            <v>PH_WINDOWS_PLATINUM_AR</v>
          </cell>
          <cell r="E4642">
            <v>4</v>
          </cell>
          <cell r="F4642" t="str">
            <v>Data Base Administration Support VW Argentina</v>
          </cell>
        </row>
        <row r="4643">
          <cell r="B4643" t="str">
            <v>10.133.8.214</v>
          </cell>
          <cell r="C4643" t="str">
            <v>SO AV</v>
          </cell>
          <cell r="D4643" t="str">
            <v>PH_WINDOWS_PLATINUM_AR</v>
          </cell>
          <cell r="E4643">
            <v>2</v>
          </cell>
          <cell r="F4643" t="str">
            <v>Wintel Support VW Argentina</v>
          </cell>
        </row>
        <row r="4644">
          <cell r="B4644" t="str">
            <v>10.133.8.214</v>
          </cell>
          <cell r="C4644" t="str">
            <v>SO CPU</v>
          </cell>
          <cell r="D4644" t="str">
            <v>PH_WINDOWS_PLATINUM_AR</v>
          </cell>
          <cell r="E4644">
            <v>2</v>
          </cell>
          <cell r="F4644" t="str">
            <v>Wintel Support VW Argentina</v>
          </cell>
        </row>
        <row r="4645">
          <cell r="B4645" t="str">
            <v>10.133.8.214</v>
          </cell>
          <cell r="C4645" t="str">
            <v>SO Disk C</v>
          </cell>
          <cell r="D4645" t="str">
            <v>PH_WINDOWS_PLATINUM_AR</v>
          </cell>
          <cell r="E4645">
            <v>2</v>
          </cell>
          <cell r="F4645" t="str">
            <v>Wintel Support VW Argentina</v>
          </cell>
        </row>
        <row r="4646">
          <cell r="B4646" t="str">
            <v>10.133.8.214</v>
          </cell>
          <cell r="C4646" t="str">
            <v>SO Ping</v>
          </cell>
          <cell r="D4646" t="str">
            <v>PH_WINDOWS_PLATINUM_AR</v>
          </cell>
          <cell r="E4646">
            <v>2</v>
          </cell>
          <cell r="F4646" t="str">
            <v>Wintel Support VW Argentina</v>
          </cell>
        </row>
        <row r="4647">
          <cell r="B4647" t="str">
            <v>10.133.8.214</v>
          </cell>
          <cell r="C4647" t="str">
            <v>SO Ram</v>
          </cell>
          <cell r="D4647" t="str">
            <v>PH_WINDOWS_PLATINUM_AR</v>
          </cell>
          <cell r="E4647">
            <v>2</v>
          </cell>
          <cell r="F4647" t="str">
            <v>Wintel Support VW Argentina</v>
          </cell>
        </row>
        <row r="4648">
          <cell r="B4648" t="str">
            <v>10.133.8.214</v>
          </cell>
          <cell r="C4648" t="str">
            <v>SO Uptime</v>
          </cell>
          <cell r="D4648" t="str">
            <v>PH_WINDOWS_PLATINUM_AR</v>
          </cell>
          <cell r="E4648">
            <v>2</v>
          </cell>
          <cell r="F4648" t="str">
            <v>Wintel Support VW Argentina</v>
          </cell>
        </row>
        <row r="4649">
          <cell r="B4649" t="str">
            <v>10.133.9.58</v>
          </cell>
          <cell r="C4649" t="str">
            <v>SO Disk E</v>
          </cell>
          <cell r="D4649" t="str">
            <v>PH_WINDOWS_PLATINUM_AR</v>
          </cell>
          <cell r="E4649">
            <v>2</v>
          </cell>
          <cell r="F4649" t="str">
            <v>OPS Data Base Administration Support Argentina</v>
          </cell>
        </row>
        <row r="4650">
          <cell r="B4650" t="str">
            <v>10.133.9.58</v>
          </cell>
          <cell r="C4650" t="str">
            <v>SO Disk F</v>
          </cell>
          <cell r="D4650" t="str">
            <v>PH_WINDOWS_PLATINUM_AR</v>
          </cell>
          <cell r="E4650">
            <v>2</v>
          </cell>
          <cell r="F4650" t="str">
            <v>OPS Data Base Administration Support Argentina</v>
          </cell>
        </row>
        <row r="4651">
          <cell r="B4651" t="str">
            <v>10.133.9.58</v>
          </cell>
          <cell r="C4651" t="str">
            <v>SO Disk G</v>
          </cell>
          <cell r="D4651" t="str">
            <v>PH_WINDOWS_PLATINUM_AR</v>
          </cell>
          <cell r="E4651">
            <v>2</v>
          </cell>
          <cell r="F4651" t="str">
            <v>OPS Data Base Administration Support Argentina</v>
          </cell>
        </row>
        <row r="4652">
          <cell r="B4652" t="str">
            <v>10.133.9.58</v>
          </cell>
          <cell r="C4652" t="str">
            <v>Ora PDB VWINVPRD Invalid Objects</v>
          </cell>
          <cell r="D4652" t="str">
            <v>PH_WINDOWS_PLATINUM_AR</v>
          </cell>
          <cell r="E4652">
            <v>4</v>
          </cell>
          <cell r="F4652" t="str">
            <v>OPS Data Base Administration Support Argentina</v>
          </cell>
        </row>
        <row r="4653">
          <cell r="B4653" t="str">
            <v>10.133.9.58</v>
          </cell>
          <cell r="C4653" t="str">
            <v>Ora PDB VWINVPRD Jobs</v>
          </cell>
          <cell r="D4653" t="str">
            <v>PH_WINDOWS_PLATINUM_AR</v>
          </cell>
          <cell r="E4653">
            <v>4</v>
          </cell>
          <cell r="F4653" t="str">
            <v>OPS Data Base Administration Support Argentina</v>
          </cell>
        </row>
        <row r="4654">
          <cell r="B4654" t="str">
            <v>10.133.9.58</v>
          </cell>
          <cell r="C4654" t="str">
            <v>Ora PDB VWINVPRD Login</v>
          </cell>
          <cell r="D4654" t="str">
            <v>PH_WINDOWS_PLATINUM_AR</v>
          </cell>
          <cell r="E4654">
            <v>4</v>
          </cell>
          <cell r="F4654" t="str">
            <v>OPS Data Base Administration Support Argentina</v>
          </cell>
        </row>
        <row r="4655">
          <cell r="B4655" t="str">
            <v>10.133.9.58</v>
          </cell>
          <cell r="C4655" t="str">
            <v>Ora PDB VWINVPRD Max Extents</v>
          </cell>
          <cell r="D4655" t="str">
            <v>PH_WINDOWS_PLATINUM_AR</v>
          </cell>
          <cell r="E4655">
            <v>4</v>
          </cell>
          <cell r="F4655" t="str">
            <v>OPS Data Base Administration Support Argentina</v>
          </cell>
        </row>
        <row r="4656">
          <cell r="B4656" t="str">
            <v>10.133.9.58</v>
          </cell>
          <cell r="C4656" t="str">
            <v>Ora PDB VWINVPRD Tablespaces</v>
          </cell>
          <cell r="D4656" t="str">
            <v>PH_WINDOWS_PLATINUM_AR</v>
          </cell>
          <cell r="E4656">
            <v>4</v>
          </cell>
          <cell r="F4656" t="str">
            <v>OPS Data Base Administration Support Argentina</v>
          </cell>
        </row>
        <row r="4657">
          <cell r="B4657" t="str">
            <v>10.133.9.58</v>
          </cell>
          <cell r="C4657" t="str">
            <v>Ora PDB VWINVPRD Users</v>
          </cell>
          <cell r="D4657" t="str">
            <v>PH_WINDOWS_BRONZE_AR</v>
          </cell>
          <cell r="E4657">
            <v>4</v>
          </cell>
          <cell r="F4657" t="str">
            <v>OPS Data Base Administration Support Argentina</v>
          </cell>
        </row>
        <row r="4658">
          <cell r="B4658" t="str">
            <v>10.133.9.58</v>
          </cell>
          <cell r="C4658" t="str">
            <v>Ora PDB VWMEPSF Invalid Objects</v>
          </cell>
          <cell r="D4658" t="str">
            <v>PH_WINDOWS_PLATINUM_AR</v>
          </cell>
          <cell r="E4658">
            <v>4</v>
          </cell>
          <cell r="F4658" t="str">
            <v>OPS Data Base Administration Support Argentina</v>
          </cell>
        </row>
        <row r="4659">
          <cell r="B4659" t="str">
            <v>10.133.9.58</v>
          </cell>
          <cell r="C4659" t="str">
            <v>Ora PDB VWMEPSF Jobs</v>
          </cell>
          <cell r="D4659" t="str">
            <v>PH_WINDOWS_PLATINUM_AR</v>
          </cell>
          <cell r="E4659">
            <v>4</v>
          </cell>
          <cell r="F4659" t="str">
            <v>OPS Data Base Administration Support Argentina</v>
          </cell>
        </row>
        <row r="4660">
          <cell r="B4660" t="str">
            <v>10.133.9.58</v>
          </cell>
          <cell r="C4660" t="str">
            <v>Ora PDB VWMEPSF Login</v>
          </cell>
          <cell r="D4660" t="str">
            <v>PH_WINDOWS_PLATINUM_AR</v>
          </cell>
          <cell r="E4660">
            <v>4</v>
          </cell>
          <cell r="F4660" t="str">
            <v>OPS Data Base Administration Support Argentina</v>
          </cell>
        </row>
        <row r="4661">
          <cell r="B4661" t="str">
            <v>10.133.9.58</v>
          </cell>
          <cell r="C4661" t="str">
            <v>Ora PDB VWMEPSF Max Extents</v>
          </cell>
          <cell r="D4661" t="str">
            <v>PH_WINDOWS_PLATINUM_AR</v>
          </cell>
          <cell r="E4661">
            <v>4</v>
          </cell>
          <cell r="F4661" t="str">
            <v>OPS Data Base Administration Support Argentina</v>
          </cell>
        </row>
        <row r="4662">
          <cell r="B4662" t="str">
            <v>10.133.9.58</v>
          </cell>
          <cell r="C4662" t="str">
            <v>Ora PDB VWMEPSF Tablespaces</v>
          </cell>
          <cell r="D4662" t="str">
            <v>PH_WINDOWS_PLATINUM_AR</v>
          </cell>
          <cell r="E4662">
            <v>4</v>
          </cell>
          <cell r="F4662" t="str">
            <v>OPS Data Base Administration Support Argentina</v>
          </cell>
        </row>
        <row r="4663">
          <cell r="B4663" t="str">
            <v>10.133.9.58</v>
          </cell>
          <cell r="C4663" t="str">
            <v>Ora PDB VWMEPSF Users</v>
          </cell>
          <cell r="D4663" t="str">
            <v>PH_WINDOWS_BRONZE_AR</v>
          </cell>
          <cell r="E4663">
            <v>4</v>
          </cell>
          <cell r="F4663" t="str">
            <v>OPS Data Base Administration Support Argentina</v>
          </cell>
        </row>
        <row r="4664">
          <cell r="B4664" t="str">
            <v>10.133.9.58</v>
          </cell>
          <cell r="C4664" t="str">
            <v>SO Antivirus Services</v>
          </cell>
          <cell r="D4664" t="str">
            <v>PH_WINDOWS_PLATINUM_AR</v>
          </cell>
          <cell r="E4664">
            <v>2</v>
          </cell>
          <cell r="F4664" t="str">
            <v>Wintel Support VW Argentina</v>
          </cell>
        </row>
        <row r="4665">
          <cell r="B4665" t="str">
            <v>10.133.9.58</v>
          </cell>
          <cell r="C4665" t="str">
            <v>SO CPU</v>
          </cell>
          <cell r="D4665" t="str">
            <v>PH_WINDOWS_PLATINUM_AR</v>
          </cell>
          <cell r="E4665">
            <v>2</v>
          </cell>
          <cell r="F4665" t="str">
            <v>Wintel Support VW Argentina</v>
          </cell>
        </row>
        <row r="4666">
          <cell r="B4666" t="str">
            <v>10.133.9.58</v>
          </cell>
          <cell r="C4666" t="str">
            <v>SO Ping</v>
          </cell>
          <cell r="D4666" t="str">
            <v>PH_WINDOWS_PLATINUM_AR</v>
          </cell>
          <cell r="E4666">
            <v>2</v>
          </cell>
          <cell r="F4666" t="str">
            <v>Wintel Support VW Argentina</v>
          </cell>
        </row>
        <row r="4667">
          <cell r="B4667" t="str">
            <v>10.133.9.58</v>
          </cell>
          <cell r="C4667" t="str">
            <v>SO Ram</v>
          </cell>
          <cell r="D4667" t="str">
            <v>PH_WINDOWS_PLATINUM_AR</v>
          </cell>
          <cell r="E4667">
            <v>2</v>
          </cell>
          <cell r="F4667" t="str">
            <v>Wintel Support VW Argentina</v>
          </cell>
        </row>
        <row r="4668">
          <cell r="B4668" t="str">
            <v>10.133.9.58</v>
          </cell>
          <cell r="C4668" t="str">
            <v>SO Uptime</v>
          </cell>
          <cell r="D4668" t="str">
            <v>PH_WINDOWS_PLATINUM_AR</v>
          </cell>
          <cell r="E4668">
            <v>2</v>
          </cell>
          <cell r="F4668" t="str">
            <v>Wintel Support VW Argentina</v>
          </cell>
        </row>
        <row r="4669">
          <cell r="B4669" t="str">
            <v>10.133.9.58</v>
          </cell>
          <cell r="C4669" t="str">
            <v>SO Disk C</v>
          </cell>
          <cell r="D4669" t="str">
            <v>PH_WINDOWS_PLATINUM_AR</v>
          </cell>
          <cell r="E4669">
            <v>2</v>
          </cell>
          <cell r="F4669" t="str">
            <v>Wintel Support VW Argentina</v>
          </cell>
        </row>
        <row r="4670">
          <cell r="B4670" t="str">
            <v>10.133.8.145</v>
          </cell>
          <cell r="C4670" t="str">
            <v>Ora DCS03P_11G Invalid Objects</v>
          </cell>
          <cell r="D4670" t="str">
            <v>PH_WINDOWS_BRONZE_AR</v>
          </cell>
          <cell r="E4670">
            <v>4</v>
          </cell>
          <cell r="F4670" t="str">
            <v>Data Base Administration Support VW Argentina</v>
          </cell>
        </row>
        <row r="4671">
          <cell r="B4671" t="str">
            <v>10.133.8.145</v>
          </cell>
          <cell r="C4671" t="str">
            <v>Ora DCS03P_11G Jobs</v>
          </cell>
          <cell r="D4671" t="str">
            <v>PH_WINDOWS_BRONZE_AR</v>
          </cell>
          <cell r="E4671">
            <v>4</v>
          </cell>
          <cell r="F4671" t="str">
            <v>Data Base Administration Support VW Argentina</v>
          </cell>
        </row>
        <row r="4672">
          <cell r="B4672" t="str">
            <v>10.133.8.145</v>
          </cell>
          <cell r="C4672" t="str">
            <v>Ora DCS03P_11G LISTENER Services</v>
          </cell>
          <cell r="D4672" t="str">
            <v>PH_WINDOWS_BRONZE_AR</v>
          </cell>
          <cell r="E4672">
            <v>4</v>
          </cell>
          <cell r="F4672" t="str">
            <v>Data Base Administration Support VW Argentina</v>
          </cell>
        </row>
        <row r="4673">
          <cell r="B4673" t="str">
            <v>10.133.8.145</v>
          </cell>
          <cell r="C4673" t="str">
            <v>Ora DCS03P_11G Login</v>
          </cell>
          <cell r="D4673" t="str">
            <v>PH_WINDOWS_BRONZE_AR</v>
          </cell>
          <cell r="E4673">
            <v>4</v>
          </cell>
          <cell r="F4673" t="str">
            <v>Data Base Administration Support VW Argentina</v>
          </cell>
        </row>
        <row r="4674">
          <cell r="B4674" t="str">
            <v>10.133.8.145</v>
          </cell>
          <cell r="C4674" t="str">
            <v>Ora DCS03P_11G Max Extents</v>
          </cell>
          <cell r="D4674" t="str">
            <v>PH_WINDOWS_BRONZE_AR</v>
          </cell>
          <cell r="E4674">
            <v>4</v>
          </cell>
          <cell r="F4674" t="str">
            <v>Data Base Administration Support VW Argentina</v>
          </cell>
        </row>
        <row r="4675">
          <cell r="B4675" t="str">
            <v>10.133.8.145</v>
          </cell>
          <cell r="C4675" t="str">
            <v>Ora DCS03P_11G Services</v>
          </cell>
          <cell r="D4675" t="str">
            <v>PH_WINDOWS_BRONZE_AR</v>
          </cell>
          <cell r="E4675">
            <v>4</v>
          </cell>
          <cell r="F4675" t="str">
            <v>Data Base Administration Support VW Argentina</v>
          </cell>
        </row>
        <row r="4676">
          <cell r="B4676" t="str">
            <v>10.133.8.145</v>
          </cell>
          <cell r="C4676" t="str">
            <v>Ora DCS03P_11G Tablespaces</v>
          </cell>
          <cell r="D4676" t="str">
            <v>PH_WINDOWS_BRONZE_AR</v>
          </cell>
          <cell r="E4676">
            <v>4</v>
          </cell>
          <cell r="F4676" t="str">
            <v>Data Base Administration Support VW Argentina</v>
          </cell>
        </row>
        <row r="4677">
          <cell r="B4677" t="str">
            <v>10.133.8.145</v>
          </cell>
          <cell r="C4677" t="str">
            <v>Ora DCS03P_11G Users</v>
          </cell>
          <cell r="D4677" t="str">
            <v>PH_WINDOWS_BRONZE_AR</v>
          </cell>
          <cell r="E4677">
            <v>4</v>
          </cell>
          <cell r="F4677" t="str">
            <v>Data Base Administration Support VW Argentina</v>
          </cell>
        </row>
        <row r="4678">
          <cell r="B4678" t="str">
            <v>10.133.8.145</v>
          </cell>
          <cell r="C4678" t="str">
            <v>Ora vwarpasvoraq1 DCS03P_11G RMAN Level 0</v>
          </cell>
          <cell r="D4678" t="str">
            <v>PH_WINDOWS_BRONZE_AR</v>
          </cell>
          <cell r="E4678">
            <v>4</v>
          </cell>
          <cell r="F4678" t="str">
            <v>Data Base Administration Support VW Argentina</v>
          </cell>
        </row>
        <row r="4679">
          <cell r="B4679" t="str">
            <v>10.133.8.145</v>
          </cell>
          <cell r="C4679" t="str">
            <v>So Antivirus Services</v>
          </cell>
          <cell r="D4679" t="str">
            <v>PH_WINDOWS_BRONZE_AR</v>
          </cell>
          <cell r="E4679">
            <v>3</v>
          </cell>
          <cell r="F4679" t="str">
            <v>Wintel Support VW Argentina</v>
          </cell>
        </row>
        <row r="4680">
          <cell r="B4680" t="str">
            <v>10.133.8.145</v>
          </cell>
          <cell r="C4680" t="str">
            <v>CPU</v>
          </cell>
          <cell r="D4680" t="str">
            <v>PH_WINDOWS_BRONZE_AR</v>
          </cell>
          <cell r="E4680">
            <v>1</v>
          </cell>
          <cell r="F4680" t="str">
            <v>Wintel Support VW Argentina</v>
          </cell>
        </row>
        <row r="4681">
          <cell r="B4681" t="str">
            <v>10.133.8.145</v>
          </cell>
          <cell r="C4681" t="str">
            <v>Disk C</v>
          </cell>
          <cell r="D4681" t="str">
            <v>PH_WINDOWS_BRONZE_AR</v>
          </cell>
          <cell r="E4681">
            <v>1</v>
          </cell>
          <cell r="F4681" t="str">
            <v>Wintel Support VW Argentina</v>
          </cell>
        </row>
        <row r="4682">
          <cell r="B4682" t="str">
            <v>10.133.8.145</v>
          </cell>
          <cell r="C4682" t="str">
            <v>Ping</v>
          </cell>
          <cell r="D4682" t="str">
            <v>PH_WINDOWS_BRONZE_AR</v>
          </cell>
          <cell r="E4682">
            <v>1</v>
          </cell>
          <cell r="F4682" t="str">
            <v>Wintel Support VW Argentina</v>
          </cell>
        </row>
        <row r="4683">
          <cell r="B4683" t="str">
            <v>10.133.8.145</v>
          </cell>
          <cell r="C4683" t="str">
            <v>RAM</v>
          </cell>
          <cell r="D4683" t="str">
            <v>PH_WINDOWS_BRONZE_AR</v>
          </cell>
          <cell r="E4683">
            <v>1</v>
          </cell>
          <cell r="F4683" t="str">
            <v>Wintel Support VW Argentina</v>
          </cell>
        </row>
        <row r="4684">
          <cell r="B4684" t="str">
            <v>10.133.8.145</v>
          </cell>
          <cell r="C4684" t="str">
            <v>Uptime</v>
          </cell>
          <cell r="D4684" t="str">
            <v>PH_WINDOWS_BRONZE_AR</v>
          </cell>
          <cell r="E4684">
            <v>1</v>
          </cell>
          <cell r="F4684" t="str">
            <v>Wintel Support VW Argentina</v>
          </cell>
        </row>
        <row r="4685">
          <cell r="B4685" t="str">
            <v>10.133.8.172</v>
          </cell>
          <cell r="C4685" t="str">
            <v>Oracle_Data Disk F:</v>
          </cell>
          <cell r="D4685" t="str">
            <v>PH_WINDOWS_BRONZE_AR</v>
          </cell>
          <cell r="E4685">
            <v>4</v>
          </cell>
          <cell r="F4685" t="str">
            <v>Data Base Administration Support VW Argentina</v>
          </cell>
        </row>
        <row r="4686">
          <cell r="B4686" t="str">
            <v>10.133.8.172</v>
          </cell>
          <cell r="C4686" t="str">
            <v>Ora IMPEXPT Tablespaces</v>
          </cell>
          <cell r="D4686" t="str">
            <v>PH_WINDOWS_BRONZE_AR</v>
          </cell>
          <cell r="E4686">
            <v>4</v>
          </cell>
          <cell r="F4686" t="str">
            <v>Data Base Administration Support VW Argentina</v>
          </cell>
        </row>
        <row r="4687">
          <cell r="B4687" t="str">
            <v>10.133.8.172</v>
          </cell>
          <cell r="C4687" t="str">
            <v>Ora IMPEXPT Users</v>
          </cell>
          <cell r="D4687" t="str">
            <v>PH_WINDOWS_BRONZE_AR</v>
          </cell>
          <cell r="E4687">
            <v>4</v>
          </cell>
          <cell r="F4687" t="str">
            <v>Data Base Administration Support VW Argentina</v>
          </cell>
        </row>
        <row r="4688">
          <cell r="B4688" t="str">
            <v>10.133.8.172</v>
          </cell>
          <cell r="C4688" t="str">
            <v>Ora IMPEXPT Invalid Objects</v>
          </cell>
          <cell r="D4688" t="str">
            <v>PH_WINDOWS_BRONZE_AR</v>
          </cell>
          <cell r="E4688">
            <v>4</v>
          </cell>
          <cell r="F4688" t="str">
            <v>Data Base Administration Support VW Argentina</v>
          </cell>
        </row>
        <row r="4689">
          <cell r="B4689" t="str">
            <v>10.133.8.172</v>
          </cell>
          <cell r="C4689" t="str">
            <v>Ora IMPEXPT Jobs</v>
          </cell>
          <cell r="D4689" t="str">
            <v>PH_WINDOWS_BRONZE_AR</v>
          </cell>
          <cell r="E4689">
            <v>4</v>
          </cell>
          <cell r="F4689" t="str">
            <v>Data Base Administration Support VW Argentina</v>
          </cell>
        </row>
        <row r="4690">
          <cell r="B4690" t="str">
            <v>10.133.8.172</v>
          </cell>
          <cell r="C4690" t="str">
            <v>Ora IMPEXPT LISTENER</v>
          </cell>
          <cell r="D4690" t="str">
            <v>PH_WINDOWS_BRONZE_AR</v>
          </cell>
          <cell r="E4690">
            <v>4</v>
          </cell>
          <cell r="F4690" t="str">
            <v>Data Base Administration Support VW Argentina</v>
          </cell>
        </row>
        <row r="4691">
          <cell r="B4691" t="str">
            <v>10.133.8.172</v>
          </cell>
          <cell r="C4691" t="str">
            <v>Ora IMPEXPT Login</v>
          </cell>
          <cell r="D4691" t="str">
            <v>PH_WINDOWS_BRONZE_AR</v>
          </cell>
          <cell r="E4691">
            <v>4</v>
          </cell>
          <cell r="F4691" t="str">
            <v>Data Base Administration Support VW Argentina</v>
          </cell>
        </row>
        <row r="4692">
          <cell r="B4692" t="str">
            <v>10.133.8.172</v>
          </cell>
          <cell r="C4692" t="str">
            <v>Ora IMPEXPT Max Extents</v>
          </cell>
          <cell r="D4692" t="str">
            <v>PH_WINDOWS_BRONZE_AR</v>
          </cell>
          <cell r="E4692">
            <v>4</v>
          </cell>
          <cell r="F4692" t="str">
            <v>Data Base Administration Support VW Argentina</v>
          </cell>
        </row>
        <row r="4693">
          <cell r="B4693" t="str">
            <v>10.133.8.172</v>
          </cell>
          <cell r="C4693" t="str">
            <v>Ora IMPEXPT RMAN Level 0</v>
          </cell>
          <cell r="D4693" t="str">
            <v>PH_WINDOWS_BRONZE_AR</v>
          </cell>
          <cell r="E4693">
            <v>4</v>
          </cell>
          <cell r="F4693" t="str">
            <v>Data Base Administration Support VW Argentina</v>
          </cell>
        </row>
        <row r="4694">
          <cell r="B4694" t="str">
            <v>10.133.8.172</v>
          </cell>
          <cell r="C4694" t="str">
            <v>Oracle_Backup Disk G:</v>
          </cell>
          <cell r="D4694" t="str">
            <v>PH_WINDOWS_BRONZE_AR</v>
          </cell>
          <cell r="E4694">
            <v>4</v>
          </cell>
          <cell r="F4694" t="str">
            <v>Data Base Administration Support VW Argentina</v>
          </cell>
        </row>
        <row r="4695">
          <cell r="B4695" t="str">
            <v>10.133.8.172</v>
          </cell>
          <cell r="C4695" t="str">
            <v>Oracle_Home Disk E:</v>
          </cell>
          <cell r="D4695" t="str">
            <v>PH_WINDOWS_BRONZE_AR</v>
          </cell>
          <cell r="E4695">
            <v>4</v>
          </cell>
          <cell r="F4695" t="str">
            <v>Data Base Administration Support VW Argentina</v>
          </cell>
        </row>
        <row r="4696">
          <cell r="B4696" t="str">
            <v>10.133.8.172</v>
          </cell>
          <cell r="C4696" t="str">
            <v>Ping</v>
          </cell>
          <cell r="D4696" t="str">
            <v>PH_WINDOWS_BRONZE_AR</v>
          </cell>
          <cell r="E4696">
            <v>1</v>
          </cell>
          <cell r="F4696" t="str">
            <v>Wintel Support VW Argentina</v>
          </cell>
        </row>
        <row r="4697">
          <cell r="B4697" t="str">
            <v>10.133.8.172</v>
          </cell>
          <cell r="C4697" t="str">
            <v>SO CPU</v>
          </cell>
          <cell r="D4697" t="str">
            <v>PH_WINDOWS_BRONZE_AR</v>
          </cell>
          <cell r="E4697">
            <v>3</v>
          </cell>
          <cell r="F4697" t="str">
            <v>Wintel Support VW Argentina</v>
          </cell>
        </row>
        <row r="4698">
          <cell r="B4698" t="str">
            <v>10.133.8.172</v>
          </cell>
          <cell r="C4698" t="str">
            <v>SO RAM</v>
          </cell>
          <cell r="D4698" t="str">
            <v>PH_WINDOWS_BRONZE_AR</v>
          </cell>
          <cell r="E4698">
            <v>3</v>
          </cell>
          <cell r="F4698" t="str">
            <v>Wintel Support VW Argentina</v>
          </cell>
        </row>
        <row r="4699">
          <cell r="B4699" t="str">
            <v>10.133.8.172</v>
          </cell>
          <cell r="C4699" t="str">
            <v>SO Uptime</v>
          </cell>
          <cell r="D4699" t="str">
            <v>PH_WINDOWS_BRONZE_AR</v>
          </cell>
          <cell r="E4699">
            <v>1</v>
          </cell>
          <cell r="F4699" t="str">
            <v>Wintel Support VW Argentina</v>
          </cell>
        </row>
        <row r="4700">
          <cell r="B4700" t="str">
            <v>10.133.8.172</v>
          </cell>
          <cell r="C4700" t="str">
            <v>Disk C</v>
          </cell>
          <cell r="D4700" t="str">
            <v>PH_WINDOWS_BRONZE_AR</v>
          </cell>
          <cell r="E4700">
            <v>1</v>
          </cell>
          <cell r="F4700" t="str">
            <v>Wintel Support VW Argentina</v>
          </cell>
        </row>
        <row r="4701">
          <cell r="B4701" t="str">
            <v>10.133.8.215</v>
          </cell>
          <cell r="C4701" t="str">
            <v>Ora RAFTEST Users</v>
          </cell>
          <cell r="D4701" t="str">
            <v>PH_WINDOWS_BRONZE_AR</v>
          </cell>
          <cell r="E4701">
            <v>4</v>
          </cell>
          <cell r="F4701" t="str">
            <v>Data Base Administration Support VW Argentina</v>
          </cell>
        </row>
        <row r="4702">
          <cell r="B4702" t="str">
            <v>10.133.8.215</v>
          </cell>
          <cell r="C4702" t="str">
            <v>Ora RAFTEST Tablespaces</v>
          </cell>
          <cell r="D4702" t="str">
            <v>PH_WINDOWS_BRONZE_AR</v>
          </cell>
          <cell r="E4702">
            <v>4</v>
          </cell>
          <cell r="F4702" t="str">
            <v>Data Base Administration Support VW Argentina</v>
          </cell>
        </row>
        <row r="4703">
          <cell r="B4703" t="str">
            <v>10.133.8.215</v>
          </cell>
          <cell r="C4703" t="str">
            <v>Ora RAFTEST Services</v>
          </cell>
          <cell r="D4703" t="str">
            <v>PH_WINDOWS_BRONZE_AR</v>
          </cell>
          <cell r="E4703">
            <v>4</v>
          </cell>
          <cell r="F4703" t="str">
            <v>Data Base Administration Support VW Argentina</v>
          </cell>
        </row>
        <row r="4704">
          <cell r="B4704" t="str">
            <v>10.133.8.215</v>
          </cell>
          <cell r="C4704" t="str">
            <v>Ora RAFTEST Invalid Objects</v>
          </cell>
          <cell r="D4704" t="str">
            <v>PH_WINDOWS_BRONZE_AR</v>
          </cell>
          <cell r="E4704">
            <v>4</v>
          </cell>
          <cell r="F4704" t="str">
            <v>Data Base Administration Support VW Argentina</v>
          </cell>
        </row>
        <row r="4705">
          <cell r="B4705" t="str">
            <v>10.133.8.215</v>
          </cell>
          <cell r="C4705" t="str">
            <v>Ora RAFTEST Jobs</v>
          </cell>
          <cell r="D4705" t="str">
            <v>PH_WINDOWS_BRONZE_AR</v>
          </cell>
          <cell r="E4705">
            <v>4</v>
          </cell>
          <cell r="F4705" t="str">
            <v>Data Base Administration Support VW Argentina</v>
          </cell>
        </row>
        <row r="4706">
          <cell r="B4706" t="str">
            <v>10.133.8.215</v>
          </cell>
          <cell r="C4706" t="str">
            <v>Ora RAFTEST LISTENER</v>
          </cell>
          <cell r="D4706" t="str">
            <v>PH_WINDOWS_BRONZE_AR</v>
          </cell>
          <cell r="E4706">
            <v>4</v>
          </cell>
          <cell r="F4706" t="str">
            <v>Data Base Administration Support VW Argentina</v>
          </cell>
        </row>
        <row r="4707">
          <cell r="B4707" t="str">
            <v>10.133.8.215</v>
          </cell>
          <cell r="C4707" t="str">
            <v>Ora RAFTEST Login</v>
          </cell>
          <cell r="D4707" t="str">
            <v>PH_WINDOWS_BRONZE_AR</v>
          </cell>
          <cell r="E4707">
            <v>4</v>
          </cell>
          <cell r="F4707" t="str">
            <v>Data Base Administration Support VW Argentina</v>
          </cell>
        </row>
        <row r="4708">
          <cell r="B4708" t="str">
            <v>10.133.8.215</v>
          </cell>
          <cell r="C4708" t="str">
            <v>Ora RAFTEST Max Extents</v>
          </cell>
          <cell r="D4708" t="str">
            <v>PH_WINDOWS_BRONZE_AR</v>
          </cell>
          <cell r="E4708">
            <v>4</v>
          </cell>
          <cell r="F4708" t="str">
            <v>Data Base Administration Support VW Argentina</v>
          </cell>
        </row>
        <row r="4709">
          <cell r="B4709" t="str">
            <v>10.133.9.59</v>
          </cell>
          <cell r="C4709" t="str">
            <v>So Disk E</v>
          </cell>
          <cell r="D4709" t="str">
            <v>PH_WINDOWS_BRONZE_AR</v>
          </cell>
          <cell r="E4709">
            <v>3</v>
          </cell>
          <cell r="F4709" t="str">
            <v>Data Base Administration Support VW Argentina</v>
          </cell>
        </row>
        <row r="4710">
          <cell r="B4710" t="str">
            <v>10.133.9.59</v>
          </cell>
          <cell r="C4710" t="str">
            <v>So Disk F</v>
          </cell>
          <cell r="D4710" t="str">
            <v>PH_WINDOWS_BRONZE_AR</v>
          </cell>
          <cell r="E4710">
            <v>3</v>
          </cell>
          <cell r="F4710" t="str">
            <v>Data Base Administration Support VW Argentina</v>
          </cell>
        </row>
        <row r="4711">
          <cell r="B4711" t="str">
            <v>10.133.9.59</v>
          </cell>
          <cell r="C4711" t="str">
            <v xml:space="preserve">So Disk G </v>
          </cell>
          <cell r="D4711" t="str">
            <v>PH_WINDOWS_BRONZE_AR</v>
          </cell>
          <cell r="E4711">
            <v>3</v>
          </cell>
          <cell r="F4711" t="str">
            <v>Data Base Administration Support VW Argentina</v>
          </cell>
        </row>
        <row r="4712">
          <cell r="B4712" t="str">
            <v>10.133.9.59</v>
          </cell>
          <cell r="C4712" t="str">
            <v xml:space="preserve">SO Antivirus Services	</v>
          </cell>
          <cell r="D4712" t="str">
            <v>PH_WINDOWS_BRONZE_AR</v>
          </cell>
          <cell r="E4712">
            <v>3</v>
          </cell>
          <cell r="F4712" t="str">
            <v>Wintel Support VW Argentina</v>
          </cell>
        </row>
        <row r="4713">
          <cell r="B4713" t="str">
            <v>10.133.9.59</v>
          </cell>
          <cell r="C4713" t="str">
            <v>So CPU</v>
          </cell>
          <cell r="D4713" t="str">
            <v>PH_WINDOWS_BRONZE_AR</v>
          </cell>
          <cell r="E4713">
            <v>3</v>
          </cell>
          <cell r="F4713" t="str">
            <v>Wintel Support VW Argentina</v>
          </cell>
        </row>
        <row r="4714">
          <cell r="B4714" t="str">
            <v>10.133.9.59</v>
          </cell>
          <cell r="C4714" t="str">
            <v>So Ping</v>
          </cell>
          <cell r="D4714" t="str">
            <v>PH_WINDOWS_BRONZE_AR</v>
          </cell>
          <cell r="E4714">
            <v>3</v>
          </cell>
          <cell r="F4714" t="str">
            <v>Wintel Support VW Argentina</v>
          </cell>
        </row>
        <row r="4715">
          <cell r="B4715" t="str">
            <v>10.133.9.59</v>
          </cell>
          <cell r="C4715" t="str">
            <v>So Ram</v>
          </cell>
          <cell r="D4715" t="str">
            <v>PH_WINDOWS_BRONZE_AR</v>
          </cell>
          <cell r="E4715">
            <v>3</v>
          </cell>
          <cell r="F4715" t="str">
            <v>Wintel Support VW Argentina</v>
          </cell>
        </row>
        <row r="4716">
          <cell r="B4716" t="str">
            <v>10.133.9.59</v>
          </cell>
          <cell r="C4716" t="str">
            <v>So Uptime</v>
          </cell>
          <cell r="D4716" t="str">
            <v>PH_WINDOWS_BRONZE_AR</v>
          </cell>
          <cell r="E4716">
            <v>3</v>
          </cell>
          <cell r="F4716" t="str">
            <v>Wintel Support VW Argentina</v>
          </cell>
        </row>
        <row r="4717">
          <cell r="B4717" t="str">
            <v>10.133.9.59</v>
          </cell>
          <cell r="C4717" t="str">
            <v>So Disk C</v>
          </cell>
          <cell r="D4717" t="str">
            <v>PH_WINDOWS_BRONZE_AR</v>
          </cell>
          <cell r="E4717">
            <v>3</v>
          </cell>
          <cell r="F4717" t="str">
            <v>Wintel Support VW Argentina</v>
          </cell>
        </row>
        <row r="4718">
          <cell r="B4718" t="str">
            <v>10.133.55.80</v>
          </cell>
          <cell r="C4718" t="str">
            <v>Check_port 80</v>
          </cell>
          <cell r="D4718" t="str">
            <v>PH_WINDOWS_PLATINUM_AR</v>
          </cell>
          <cell r="E4718">
            <v>3</v>
          </cell>
          <cell r="F4718" t="str">
            <v>Middleware Support VW Argentina</v>
          </cell>
        </row>
        <row r="4719">
          <cell r="B4719" t="str">
            <v>10.133.55.80</v>
          </cell>
          <cell r="C4719" t="str">
            <v>So Antivirus Services</v>
          </cell>
          <cell r="D4719" t="str">
            <v>PH_WINDOWS_PLATINUM_AR</v>
          </cell>
          <cell r="E4719">
            <v>3</v>
          </cell>
          <cell r="F4719" t="str">
            <v>Wintel Support VW Argentina</v>
          </cell>
        </row>
        <row r="4720">
          <cell r="B4720" t="str">
            <v>10.133.55.80</v>
          </cell>
          <cell r="C4720" t="str">
            <v>So CPU</v>
          </cell>
          <cell r="D4720" t="str">
            <v>PH_WINDOWS_PLATINUM_AR</v>
          </cell>
          <cell r="E4720">
            <v>4</v>
          </cell>
          <cell r="F4720" t="str">
            <v>Wintel Support VW Argentina</v>
          </cell>
        </row>
        <row r="4721">
          <cell r="B4721" t="str">
            <v>10.133.55.80</v>
          </cell>
          <cell r="C4721" t="str">
            <v>Ping</v>
          </cell>
          <cell r="D4721" t="str">
            <v>PH_WINDOWS_PLATINUM_AR</v>
          </cell>
          <cell r="E4721">
            <v>4</v>
          </cell>
          <cell r="F4721" t="str">
            <v>Wintel Support VW Argentina</v>
          </cell>
        </row>
        <row r="4722">
          <cell r="B4722" t="str">
            <v>10.133.55.80</v>
          </cell>
          <cell r="C4722" t="str">
            <v>So Disk C: - S.O.</v>
          </cell>
          <cell r="D4722" t="str">
            <v>PH_WINDOWS_PLATINUM_AR</v>
          </cell>
          <cell r="E4722">
            <v>4</v>
          </cell>
          <cell r="F4722" t="str">
            <v>Wintel Support VW Argentina</v>
          </cell>
        </row>
        <row r="4723">
          <cell r="B4723" t="str">
            <v>10.133.55.80</v>
          </cell>
          <cell r="C4723" t="str">
            <v>So RAM</v>
          </cell>
          <cell r="D4723" t="str">
            <v>PH_WINDOWS_PLATINUM_AR</v>
          </cell>
          <cell r="E4723">
            <v>4</v>
          </cell>
          <cell r="F4723" t="str">
            <v>Wintel Support VW Argentina</v>
          </cell>
        </row>
        <row r="4724">
          <cell r="B4724" t="str">
            <v>10.133.55.80</v>
          </cell>
          <cell r="C4724" t="str">
            <v>So Uptime</v>
          </cell>
          <cell r="D4724" t="str">
            <v>PH_WINDOWS_BRONZE_AR</v>
          </cell>
          <cell r="E4724">
            <v>2</v>
          </cell>
          <cell r="F4724" t="str">
            <v>Wintel Support VW Argentina</v>
          </cell>
        </row>
        <row r="4725">
          <cell r="B4725" t="str">
            <v>10.133.55.80</v>
          </cell>
          <cell r="C4725" t="str">
            <v>So Disk D: - Middle_Home</v>
          </cell>
          <cell r="D4725" t="str">
            <v>PH_WINDOWS_PLATINUM_AR</v>
          </cell>
          <cell r="E4725">
            <v>4</v>
          </cell>
          <cell r="F4725" t="str">
            <v>Wintel Support VW Argentina</v>
          </cell>
        </row>
        <row r="4726">
          <cell r="B4726" t="str">
            <v>10.133.55.80</v>
          </cell>
          <cell r="C4726" t="str">
            <v>So Disk E: - Middle_App</v>
          </cell>
          <cell r="D4726" t="str">
            <v>PH_WINDOWS_PLATINUM_AR</v>
          </cell>
          <cell r="E4726">
            <v>4</v>
          </cell>
          <cell r="F4726" t="str">
            <v>Wintel Support VW Argentina</v>
          </cell>
        </row>
        <row r="4727">
          <cell r="B4727" t="str">
            <v>192.168.2.111</v>
          </cell>
          <cell r="C4727">
            <v>443</v>
          </cell>
          <cell r="D4727" t="str">
            <v>PH_WINDOWS_PLATINUM_AR</v>
          </cell>
          <cell r="E4727">
            <v>3</v>
          </cell>
          <cell r="F4727" t="str">
            <v>Middleware Support VW Argentina</v>
          </cell>
        </row>
        <row r="4728">
          <cell r="B4728" t="str">
            <v>192.168.2.109</v>
          </cell>
          <cell r="C4728" t="str">
            <v>Port [:80]</v>
          </cell>
          <cell r="D4728" t="str">
            <v>PH_WINDOWS_PLATINUM_AR</v>
          </cell>
          <cell r="E4728">
            <v>2</v>
          </cell>
          <cell r="F4728" t="str">
            <v>Middleware Support VW Argentina</v>
          </cell>
        </row>
        <row r="4729">
          <cell r="B4729" t="str">
            <v>192.168.2.109</v>
          </cell>
          <cell r="C4729" t="str">
            <v>AMS https://vwbackoffice.ar.sa.vwg</v>
          </cell>
          <cell r="D4729" t="str">
            <v>PH_WINDOWS_BRONZE_AR</v>
          </cell>
          <cell r="E4729">
            <v>4</v>
          </cell>
          <cell r="F4729" t="str">
            <v>NON SAP Support VW Argentina</v>
          </cell>
        </row>
        <row r="4730">
          <cell r="B4730" t="str">
            <v>192.168.2.109</v>
          </cell>
          <cell r="C4730" t="str">
            <v>So Antivirus Services</v>
          </cell>
          <cell r="D4730" t="str">
            <v>PH_WINDOWS_PLATINUM_AR</v>
          </cell>
          <cell r="E4730">
            <v>3</v>
          </cell>
          <cell r="F4730" t="str">
            <v>Wintel Support VW Argentina</v>
          </cell>
        </row>
        <row r="4731">
          <cell r="B4731" t="str">
            <v>192.168.2.109</v>
          </cell>
          <cell r="C4731" t="str">
            <v>So CPU</v>
          </cell>
          <cell r="D4731" t="str">
            <v>PH_WINDOWS_PLATINUM_AR</v>
          </cell>
          <cell r="E4731">
            <v>4</v>
          </cell>
          <cell r="F4731" t="str">
            <v>Wintel Support VW Argentina</v>
          </cell>
        </row>
        <row r="4732">
          <cell r="B4732" t="str">
            <v>192.168.2.109</v>
          </cell>
          <cell r="C4732" t="str">
            <v>So Disk C: -</v>
          </cell>
          <cell r="D4732" t="str">
            <v>PH_WINDOWS_PLATINUM_AR</v>
          </cell>
          <cell r="E4732">
            <v>4</v>
          </cell>
          <cell r="F4732" t="str">
            <v>Wintel Support VW Argentina</v>
          </cell>
        </row>
        <row r="4733">
          <cell r="B4733" t="str">
            <v>192.168.2.109</v>
          </cell>
          <cell r="C4733" t="str">
            <v>So Disk D: -</v>
          </cell>
          <cell r="D4733" t="str">
            <v>PH_WINDOWS_PLATINUM_AR</v>
          </cell>
          <cell r="E4733">
            <v>4</v>
          </cell>
          <cell r="F4733" t="str">
            <v>Wintel Support VW Argentina</v>
          </cell>
        </row>
        <row r="4734">
          <cell r="B4734" t="str">
            <v>192.168.2.109</v>
          </cell>
          <cell r="C4734" t="str">
            <v>So Disk E: -</v>
          </cell>
          <cell r="D4734" t="str">
            <v>PH_WINDOWS_PLATINUM_AR</v>
          </cell>
          <cell r="E4734">
            <v>4</v>
          </cell>
          <cell r="F4734" t="str">
            <v>Wintel Support VW Argentina</v>
          </cell>
        </row>
        <row r="4735">
          <cell r="B4735" t="str">
            <v>192.168.2.109</v>
          </cell>
          <cell r="C4735" t="str">
            <v>Ping</v>
          </cell>
          <cell r="D4735" t="str">
            <v>PH_WINDOWS_PLATINUM_AR</v>
          </cell>
          <cell r="E4735">
            <v>4</v>
          </cell>
          <cell r="F4735" t="str">
            <v>Wintel Support VW Argentina</v>
          </cell>
        </row>
        <row r="4736">
          <cell r="B4736" t="str">
            <v>192.168.2.109</v>
          </cell>
          <cell r="C4736" t="str">
            <v>So RAM</v>
          </cell>
          <cell r="D4736" t="str">
            <v>PH_WINDOWS_PLATINUM_AR</v>
          </cell>
          <cell r="E4736">
            <v>4</v>
          </cell>
          <cell r="F4736" t="str">
            <v>Wintel Support VW Argentina</v>
          </cell>
        </row>
        <row r="4737">
          <cell r="B4737" t="str">
            <v>192.168.2.109</v>
          </cell>
          <cell r="C4737" t="str">
            <v>So Uptime</v>
          </cell>
          <cell r="D4737" t="str">
            <v>PH_WINDOWS_BRONZE_AR</v>
          </cell>
          <cell r="E4737">
            <v>2</v>
          </cell>
          <cell r="F4737" t="str">
            <v>Wintel Support VW Argentina</v>
          </cell>
        </row>
        <row r="4738">
          <cell r="B4738" t="str">
            <v>10.133.8.234</v>
          </cell>
          <cell r="C4738" t="str">
            <v>SO AV</v>
          </cell>
          <cell r="D4738" t="str">
            <v>PH_WINDOWS_BRONZE_AR</v>
          </cell>
          <cell r="E4738">
            <v>4</v>
          </cell>
          <cell r="F4738" t="str">
            <v>Wintel Support VW Argentina</v>
          </cell>
        </row>
        <row r="4739">
          <cell r="B4739" t="str">
            <v>10.133.8.234</v>
          </cell>
          <cell r="C4739" t="str">
            <v>SO CPU</v>
          </cell>
          <cell r="D4739" t="str">
            <v>PH_WINDOWS_BRONZE_AR</v>
          </cell>
          <cell r="E4739">
            <v>4</v>
          </cell>
          <cell r="F4739" t="str">
            <v>Wintel Support VW Argentina</v>
          </cell>
        </row>
        <row r="4740">
          <cell r="B4740" t="str">
            <v>10.133.8.234</v>
          </cell>
          <cell r="C4740" t="str">
            <v>SO Ping</v>
          </cell>
          <cell r="D4740" t="str">
            <v>PH_WINDOWS_BRONZE_AR</v>
          </cell>
          <cell r="E4740">
            <v>4</v>
          </cell>
          <cell r="F4740" t="str">
            <v>Wintel Support VW Argentina</v>
          </cell>
        </row>
        <row r="4741">
          <cell r="B4741" t="str">
            <v>10.133.8.234</v>
          </cell>
          <cell r="C4741" t="str">
            <v>SO Ram</v>
          </cell>
          <cell r="D4741" t="str">
            <v>PH_WINDOWS_BRONZE_AR</v>
          </cell>
          <cell r="E4741">
            <v>4</v>
          </cell>
          <cell r="F4741" t="str">
            <v>Wintel Support VW Argentina</v>
          </cell>
        </row>
        <row r="4742">
          <cell r="B4742" t="str">
            <v>10.133.8.234</v>
          </cell>
          <cell r="C4742" t="str">
            <v>SO Uptime</v>
          </cell>
          <cell r="D4742" t="str">
            <v>PH_WINDOWS_BRONZE_AR</v>
          </cell>
          <cell r="E4742">
            <v>4</v>
          </cell>
          <cell r="F4742" t="str">
            <v>Wintel Support VW Argentina</v>
          </cell>
        </row>
        <row r="4743">
          <cell r="B4743" t="str">
            <v>10.133.8.234</v>
          </cell>
          <cell r="C4743" t="str">
            <v>SO Disc C</v>
          </cell>
          <cell r="D4743" t="str">
            <v>PH_WINDOWS_BRONZE_AR</v>
          </cell>
          <cell r="E4743">
            <v>4</v>
          </cell>
          <cell r="F4743" t="str">
            <v>Wintel Support VW Argentina</v>
          </cell>
        </row>
        <row r="4744">
          <cell r="B4744" t="str">
            <v>10.133.8.234</v>
          </cell>
          <cell r="C4744" t="str">
            <v>SO Disc D</v>
          </cell>
          <cell r="D4744" t="str">
            <v>PH_WINDOWS_BRONZE_AR</v>
          </cell>
          <cell r="E4744">
            <v>4</v>
          </cell>
          <cell r="F4744" t="str">
            <v>Wintel Support VW Argentina</v>
          </cell>
        </row>
        <row r="4745">
          <cell r="B4745" t="str">
            <v>192.168.3.6</v>
          </cell>
          <cell r="C4745" t="str">
            <v>CPU</v>
          </cell>
          <cell r="D4745" t="str">
            <v>PH_WINDOWS_PLATINUM_AR</v>
          </cell>
          <cell r="E4745">
            <v>1</v>
          </cell>
          <cell r="F4745" t="str">
            <v>Wintel Support VW Argentina</v>
          </cell>
        </row>
        <row r="4746">
          <cell r="B4746" t="str">
            <v>192.168.3.6</v>
          </cell>
          <cell r="C4746" t="str">
            <v>PING</v>
          </cell>
          <cell r="D4746" t="str">
            <v>PH_WINDOWS_PLATINUM_AR</v>
          </cell>
          <cell r="E4746">
            <v>1</v>
          </cell>
          <cell r="F4746" t="str">
            <v>Wintel Support VW Argentina</v>
          </cell>
        </row>
        <row r="4747">
          <cell r="B4747" t="str">
            <v>192.168.3.6</v>
          </cell>
          <cell r="C4747" t="str">
            <v>DISCO C</v>
          </cell>
          <cell r="D4747" t="str">
            <v>PH_WINDOWS_PLATINUM_AR</v>
          </cell>
          <cell r="E4747">
            <v>1</v>
          </cell>
          <cell r="F4747" t="str">
            <v>Wintel Support VW Argentina</v>
          </cell>
        </row>
        <row r="4748">
          <cell r="B4748" t="str">
            <v>192.168.3.6</v>
          </cell>
          <cell r="C4748" t="str">
            <v>So Antivirus Services</v>
          </cell>
          <cell r="D4748" t="str">
            <v>PH_WINDOWS_PLATINUM_AR</v>
          </cell>
          <cell r="E4748">
            <v>3</v>
          </cell>
          <cell r="F4748" t="str">
            <v>Wintel Support VW Argentina</v>
          </cell>
        </row>
        <row r="4749">
          <cell r="B4749" t="str">
            <v>192.168.3.6</v>
          </cell>
          <cell r="C4749" t="str">
            <v>RAM</v>
          </cell>
          <cell r="D4749" t="str">
            <v>PH_WINDOWS_PLATINUM_AR</v>
          </cell>
          <cell r="E4749">
            <v>1</v>
          </cell>
          <cell r="F4749" t="str">
            <v>Wintel Support VW Argentina</v>
          </cell>
        </row>
        <row r="4750">
          <cell r="B4750" t="str">
            <v>192.168.3.6</v>
          </cell>
          <cell r="C4750" t="str">
            <v>So Uptime</v>
          </cell>
          <cell r="D4750" t="str">
            <v>PH_WINDOWS_BRONZE_AR</v>
          </cell>
          <cell r="E4750">
            <v>2</v>
          </cell>
          <cell r="F4750" t="str">
            <v>Wintel Support VW Argentina</v>
          </cell>
        </row>
        <row r="4751">
          <cell r="B4751" t="str">
            <v>10.133.8.85</v>
          </cell>
          <cell r="C4751" t="str">
            <v>Disk E: ORACLE_HOME</v>
          </cell>
          <cell r="D4751" t="str">
            <v>PH_WINDOWS_PLATINUM_AR</v>
          </cell>
          <cell r="E4751">
            <v>4</v>
          </cell>
          <cell r="F4751" t="str">
            <v>Data Base Administration Support VW Argentina</v>
          </cell>
        </row>
        <row r="4752">
          <cell r="B4752" t="str">
            <v>10.133.8.85</v>
          </cell>
          <cell r="C4752" t="str">
            <v>Disk F: ORACLE_DATA</v>
          </cell>
          <cell r="D4752" t="str">
            <v>PH_WINDOWS_PLATINUM_AR</v>
          </cell>
          <cell r="E4752">
            <v>4</v>
          </cell>
          <cell r="F4752" t="str">
            <v>Data Base Administration Support VW Argentina</v>
          </cell>
        </row>
        <row r="4753">
          <cell r="B4753" t="str">
            <v>10.133.8.85</v>
          </cell>
          <cell r="C4753" t="str">
            <v>Disk G: ORACLE_BACKUP</v>
          </cell>
          <cell r="D4753" t="str">
            <v>PH_WINDOWS_PLATINUM_AR</v>
          </cell>
          <cell r="E4753">
            <v>4</v>
          </cell>
          <cell r="F4753" t="str">
            <v>Data Base Administration Support VW Argentina</v>
          </cell>
        </row>
        <row r="4754">
          <cell r="B4754" t="str">
            <v>10.133.8.85</v>
          </cell>
          <cell r="C4754" t="str">
            <v>Ora VWARKPIP Export Data Pump</v>
          </cell>
          <cell r="D4754" t="str">
            <v>PH_WINDOWS_PLATINUM_AR</v>
          </cell>
          <cell r="E4754">
            <v>4</v>
          </cell>
          <cell r="F4754" t="str">
            <v>Data Base Administration Support VW Argentina</v>
          </cell>
        </row>
        <row r="4755">
          <cell r="B4755" t="str">
            <v>10.133.8.85</v>
          </cell>
          <cell r="C4755" t="str">
            <v>Ora VWARKPIP Users</v>
          </cell>
          <cell r="D4755" t="str">
            <v>PH_WINDOWS_BRONZE_AR</v>
          </cell>
          <cell r="E4755">
            <v>4</v>
          </cell>
          <cell r="F4755" t="str">
            <v>Data Base Administration Support VW Argentina</v>
          </cell>
        </row>
        <row r="4756">
          <cell r="B4756" t="str">
            <v>10.133.8.85</v>
          </cell>
          <cell r="C4756" t="str">
            <v>Ora VWARKPIP RMAN Archive</v>
          </cell>
          <cell r="D4756" t="str">
            <v>PH_WINDOWS_PLATINUM_AR</v>
          </cell>
          <cell r="E4756">
            <v>4</v>
          </cell>
          <cell r="F4756" t="str">
            <v>Data Base Administration Support VW Argentina</v>
          </cell>
        </row>
        <row r="4757">
          <cell r="B4757" t="str">
            <v>10.133.8.85</v>
          </cell>
          <cell r="C4757" t="str">
            <v>Ora VWARKPIP Login</v>
          </cell>
          <cell r="D4757" t="str">
            <v>PH_WINDOWS_PLATINUM_AR</v>
          </cell>
          <cell r="E4757">
            <v>4</v>
          </cell>
          <cell r="F4757" t="str">
            <v>Data Base Administration Support VW Argentina</v>
          </cell>
        </row>
        <row r="4758">
          <cell r="B4758" t="str">
            <v>10.133.8.85</v>
          </cell>
          <cell r="C4758" t="str">
            <v>Ora VWARKPIP Tablespaces</v>
          </cell>
          <cell r="D4758" t="str">
            <v>PH_WINDOWS_PLATINUM_AR</v>
          </cell>
          <cell r="E4758">
            <v>4</v>
          </cell>
          <cell r="F4758" t="str">
            <v>Data Base Administration Support VW Argentina</v>
          </cell>
        </row>
        <row r="4759">
          <cell r="B4759" t="str">
            <v>10.133.8.85</v>
          </cell>
          <cell r="C4759" t="str">
            <v>Ora VWARKPIP Max Extents</v>
          </cell>
          <cell r="D4759" t="str">
            <v>PH_WINDOWS_PLATINUM_AR</v>
          </cell>
          <cell r="E4759">
            <v>4</v>
          </cell>
          <cell r="F4759" t="str">
            <v>Data Base Administration Support VW Argentina</v>
          </cell>
        </row>
        <row r="4760">
          <cell r="B4760" t="str">
            <v>10.133.8.85</v>
          </cell>
          <cell r="C4760" t="str">
            <v>Ora VWARKPIP Invalid Objects</v>
          </cell>
          <cell r="D4760" t="str">
            <v>PH_WINDOWS_PLATINUM_AR</v>
          </cell>
          <cell r="E4760">
            <v>4</v>
          </cell>
          <cell r="F4760" t="str">
            <v>Data Base Administration Support VW Argentina</v>
          </cell>
        </row>
        <row r="4761">
          <cell r="B4761" t="str">
            <v>10.133.8.85</v>
          </cell>
          <cell r="C4761" t="str">
            <v>Ora VWARKPIP Jobs</v>
          </cell>
          <cell r="D4761" t="str">
            <v>PH_WINDOWS_PLATINUM_AR</v>
          </cell>
          <cell r="E4761">
            <v>4</v>
          </cell>
          <cell r="F4761" t="str">
            <v>Data Base Administration Support VW Argentina</v>
          </cell>
        </row>
        <row r="4762">
          <cell r="B4762" t="str">
            <v>10.133.8.85</v>
          </cell>
          <cell r="C4762" t="str">
            <v>Ora VWARKPIP Export Data Pump,</v>
          </cell>
          <cell r="D4762" t="str">
            <v>PH_WINDOWS_PLATINUM_AR</v>
          </cell>
          <cell r="E4762">
            <v>4</v>
          </cell>
          <cell r="F4762" t="str">
            <v>Data Base Administration Support VW Argentina</v>
          </cell>
        </row>
        <row r="4763">
          <cell r="B4763" t="str">
            <v>10.133.8.85</v>
          </cell>
          <cell r="C4763" t="str">
            <v>Ora VWARKPIP Users</v>
          </cell>
          <cell r="D4763" t="str">
            <v>PH_WINDOWS_BRONZE_AR</v>
          </cell>
          <cell r="E4763">
            <v>4</v>
          </cell>
          <cell r="F4763" t="str">
            <v>Data Base Administration Support VW Argentina</v>
          </cell>
        </row>
        <row r="4764">
          <cell r="B4764" t="str">
            <v>10.133.8.85</v>
          </cell>
          <cell r="C4764" t="str">
            <v>AMS ORACLE KPI PROD</v>
          </cell>
          <cell r="D4764" t="str">
            <v>PH_WINDOWS_PLATINUM_AR</v>
          </cell>
          <cell r="E4764">
            <v>4</v>
          </cell>
          <cell r="F4764" t="str">
            <v>NON SAP Support VW Argentina</v>
          </cell>
        </row>
        <row r="4765">
          <cell r="B4765" t="str">
            <v>10.133.8.85</v>
          </cell>
          <cell r="C4765" t="str">
            <v>So Antivirus Services</v>
          </cell>
          <cell r="D4765" t="str">
            <v>PH_WINDOWS_BRONZE_AR</v>
          </cell>
          <cell r="E4765">
            <v>3</v>
          </cell>
          <cell r="F4765" t="str">
            <v>Wintel Support VW Argentina</v>
          </cell>
        </row>
        <row r="4766">
          <cell r="B4766" t="str">
            <v>10.133.8.85</v>
          </cell>
          <cell r="C4766" t="str">
            <v>So CPU</v>
          </cell>
          <cell r="D4766" t="str">
            <v>PH_WINDOWS_BRONZE_AR</v>
          </cell>
          <cell r="E4766">
            <v>3</v>
          </cell>
          <cell r="F4766" t="str">
            <v>Wintel Support VW Argentina</v>
          </cell>
        </row>
        <row r="4767">
          <cell r="B4767" t="str">
            <v>10.133.8.85</v>
          </cell>
          <cell r="C4767" t="str">
            <v>So Disk C:</v>
          </cell>
          <cell r="D4767" t="str">
            <v>PH_WINDOWS_BRONZE_AR</v>
          </cell>
          <cell r="E4767">
            <v>3</v>
          </cell>
          <cell r="F4767" t="str">
            <v>Wintel Support VW Argentina</v>
          </cell>
        </row>
        <row r="4768">
          <cell r="B4768" t="str">
            <v>10.133.8.85</v>
          </cell>
          <cell r="C4768" t="str">
            <v>Ping</v>
          </cell>
          <cell r="D4768" t="str">
            <v>PH_WINDOWS_BRONZE_AR</v>
          </cell>
          <cell r="E4768">
            <v>3</v>
          </cell>
          <cell r="F4768" t="str">
            <v>Wintel Support VW Argentina</v>
          </cell>
        </row>
        <row r="4769">
          <cell r="B4769" t="str">
            <v>10.133.8.85</v>
          </cell>
          <cell r="C4769" t="str">
            <v>So RAM</v>
          </cell>
          <cell r="D4769" t="str">
            <v>PH_WINDOWS_BRONZE_AR</v>
          </cell>
          <cell r="E4769">
            <v>3</v>
          </cell>
          <cell r="F4769" t="str">
            <v>Wintel Support VW Argentina</v>
          </cell>
        </row>
        <row r="4770">
          <cell r="B4770" t="str">
            <v>10.133.8.85</v>
          </cell>
          <cell r="C4770" t="str">
            <v>So Uptime</v>
          </cell>
          <cell r="D4770" t="str">
            <v>PH_WINDOWS_BRONZE_AR</v>
          </cell>
          <cell r="E4770">
            <v>2</v>
          </cell>
          <cell r="F4770" t="str">
            <v>Wintel Support VW Argentina</v>
          </cell>
        </row>
        <row r="4771">
          <cell r="B4771" t="str">
            <v>10.133.8.93</v>
          </cell>
          <cell r="C4771" t="str">
            <v>CPU</v>
          </cell>
          <cell r="D4771" t="str">
            <v>PH_WINDOWS_PLATINUM_AR</v>
          </cell>
          <cell r="E4771">
            <v>4</v>
          </cell>
          <cell r="F4771" t="str">
            <v>Wintel Support VW Argentina</v>
          </cell>
        </row>
        <row r="4772">
          <cell r="B4772" t="str">
            <v>10.133.8.93</v>
          </cell>
          <cell r="C4772" t="str">
            <v>PING</v>
          </cell>
          <cell r="D4772" t="str">
            <v>PH_WINDOWS_PLATINUM_AR</v>
          </cell>
          <cell r="E4772">
            <v>4</v>
          </cell>
          <cell r="F4772" t="str">
            <v>Wintel Support VW Argentina</v>
          </cell>
        </row>
        <row r="4773">
          <cell r="B4773" t="str">
            <v>10.133.8.93</v>
          </cell>
          <cell r="C4773" t="str">
            <v>DISCO C</v>
          </cell>
          <cell r="D4773" t="str">
            <v>PH_WINDOWS_PLATINUM_AR</v>
          </cell>
          <cell r="E4773">
            <v>4</v>
          </cell>
          <cell r="F4773" t="str">
            <v>Wintel Support VW Argentina</v>
          </cell>
        </row>
        <row r="4774">
          <cell r="B4774" t="str">
            <v>10.133.8.93</v>
          </cell>
          <cell r="C4774" t="str">
            <v>D (App_Home)</v>
          </cell>
          <cell r="D4774" t="str">
            <v>PH_WINDOWS_PLATINUM_AR</v>
          </cell>
          <cell r="E4774">
            <v>4</v>
          </cell>
          <cell r="F4774" t="str">
            <v>Wintel Support VW Argentina</v>
          </cell>
        </row>
        <row r="4775">
          <cell r="B4775" t="str">
            <v>10.133.8.93</v>
          </cell>
          <cell r="C4775" t="str">
            <v>So Antivirus Services</v>
          </cell>
          <cell r="D4775" t="str">
            <v>PH_WINDOWS_PLATINUM_AR</v>
          </cell>
          <cell r="E4775">
            <v>3</v>
          </cell>
          <cell r="F4775" t="str">
            <v>Wintel Support VW Argentina</v>
          </cell>
        </row>
        <row r="4776">
          <cell r="B4776" t="str">
            <v>10.133.8.93</v>
          </cell>
          <cell r="C4776" t="str">
            <v>RAM</v>
          </cell>
          <cell r="D4776" t="str">
            <v>PH_WINDOWS_PLATINUM_AR</v>
          </cell>
          <cell r="E4776">
            <v>4</v>
          </cell>
          <cell r="F4776" t="str">
            <v>Wintel Support VW Argentina</v>
          </cell>
        </row>
        <row r="4777">
          <cell r="B4777" t="str">
            <v>10.133.8.93</v>
          </cell>
          <cell r="C4777" t="str">
            <v>So Uptime</v>
          </cell>
          <cell r="D4777" t="str">
            <v>PH_WINDOWS_BRONZE_AR</v>
          </cell>
          <cell r="E4777">
            <v>2</v>
          </cell>
          <cell r="F4777" t="str">
            <v>Wintel Support VW Argentina</v>
          </cell>
        </row>
        <row r="4778">
          <cell r="B4778" t="str">
            <v>172.16.12.10</v>
          </cell>
          <cell r="C4778" t="str">
            <v>AV</v>
          </cell>
          <cell r="D4778" t="str">
            <v>PH_WINDOWS_BRONZE_AR</v>
          </cell>
          <cell r="E4778">
            <v>4</v>
          </cell>
          <cell r="F4778" t="str">
            <v>Wintel Support VW Argentina</v>
          </cell>
        </row>
        <row r="4779">
          <cell r="B4779" t="str">
            <v>172.16.12.10</v>
          </cell>
          <cell r="C4779" t="str">
            <v>CPU</v>
          </cell>
          <cell r="D4779" t="str">
            <v>PH_WINDOWS_BRONZE_AR</v>
          </cell>
          <cell r="E4779">
            <v>4</v>
          </cell>
          <cell r="F4779" t="str">
            <v>Wintel Support VW Argentina</v>
          </cell>
        </row>
        <row r="4780">
          <cell r="B4780" t="str">
            <v>172.16.12.10</v>
          </cell>
          <cell r="C4780" t="str">
            <v>PING</v>
          </cell>
          <cell r="D4780" t="str">
            <v>PH_WINDOWS_BRONZE_AR</v>
          </cell>
          <cell r="E4780">
            <v>4</v>
          </cell>
          <cell r="F4780" t="str">
            <v>Wintel Support VW Argentina</v>
          </cell>
        </row>
        <row r="4781">
          <cell r="B4781" t="str">
            <v>172.16.12.10</v>
          </cell>
          <cell r="C4781" t="str">
            <v>RAM</v>
          </cell>
          <cell r="D4781" t="str">
            <v>PH_WINDOWS_BRONZE_AR</v>
          </cell>
          <cell r="E4781">
            <v>4</v>
          </cell>
          <cell r="F4781" t="str">
            <v>Wintel Support VW Argentina</v>
          </cell>
        </row>
        <row r="4782">
          <cell r="B4782" t="str">
            <v>172.16.12.10</v>
          </cell>
          <cell r="C4782" t="str">
            <v>So Uptime</v>
          </cell>
          <cell r="D4782" t="str">
            <v>PH_WINDOWS_BRONZE_AR</v>
          </cell>
          <cell r="E4782">
            <v>2</v>
          </cell>
          <cell r="F4782" t="str">
            <v>Wintel Support VW Argentina</v>
          </cell>
        </row>
        <row r="4783">
          <cell r="B4783" t="str">
            <v>172.16.12.10</v>
          </cell>
          <cell r="C4783" t="str">
            <v>DISCO C</v>
          </cell>
          <cell r="D4783" t="str">
            <v>PH_WINDOWS_BRONZE_AR</v>
          </cell>
          <cell r="E4783">
            <v>4</v>
          </cell>
          <cell r="F4783" t="str">
            <v>Wintel Support VW Argentina</v>
          </cell>
        </row>
        <row r="4784">
          <cell r="B4784" t="str">
            <v>172.16.12.10</v>
          </cell>
          <cell r="C4784" t="str">
            <v>DISCO D</v>
          </cell>
          <cell r="D4784" t="str">
            <v>PH_WINDOWS_BRONZE_AR</v>
          </cell>
          <cell r="E4784">
            <v>4</v>
          </cell>
          <cell r="F4784" t="str">
            <v>Wintel Support VW Argentina</v>
          </cell>
        </row>
        <row r="4785">
          <cell r="B4785" t="str">
            <v>172.16.12.11</v>
          </cell>
          <cell r="C4785" t="str">
            <v xml:space="preserve">So Antivirus Services </v>
          </cell>
          <cell r="D4785" t="str">
            <v>PH_WINDOWS_BRONZE_AR</v>
          </cell>
          <cell r="E4785">
            <v>3</v>
          </cell>
          <cell r="F4785" t="str">
            <v>Wintel Support VW Argentina</v>
          </cell>
        </row>
        <row r="4786">
          <cell r="B4786" t="str">
            <v>172.16.12.11</v>
          </cell>
          <cell r="C4786" t="str">
            <v>CPU</v>
          </cell>
          <cell r="D4786" t="str">
            <v>PH_WINDOWS_BRONZE_AR</v>
          </cell>
          <cell r="E4786">
            <v>4</v>
          </cell>
          <cell r="F4786" t="str">
            <v>Wintel Support VW Argentina</v>
          </cell>
        </row>
        <row r="4787">
          <cell r="B4787" t="str">
            <v>172.16.12.11</v>
          </cell>
          <cell r="C4787" t="str">
            <v>PING</v>
          </cell>
          <cell r="D4787" t="str">
            <v>PH_WINDOWS_BRONZE_AR</v>
          </cell>
          <cell r="E4787">
            <v>4</v>
          </cell>
          <cell r="F4787" t="str">
            <v>Wintel Support VW Argentina</v>
          </cell>
        </row>
        <row r="4788">
          <cell r="B4788" t="str">
            <v>172.16.12.11</v>
          </cell>
          <cell r="C4788" t="str">
            <v>RAM</v>
          </cell>
          <cell r="D4788" t="str">
            <v>PH_WINDOWS_BRONZE_AR</v>
          </cell>
          <cell r="E4788">
            <v>4</v>
          </cell>
          <cell r="F4788" t="str">
            <v>Wintel Support VW Argentina</v>
          </cell>
        </row>
        <row r="4789">
          <cell r="B4789" t="str">
            <v>172.16.12.11</v>
          </cell>
          <cell r="C4789" t="str">
            <v>So Uptime</v>
          </cell>
          <cell r="D4789" t="str">
            <v>PH_WINDOWS_BRONZE_AR</v>
          </cell>
          <cell r="E4789">
            <v>2</v>
          </cell>
          <cell r="F4789" t="str">
            <v>Wintel Support VW Argentina</v>
          </cell>
        </row>
        <row r="4790">
          <cell r="B4790" t="str">
            <v>172.16.12.11</v>
          </cell>
          <cell r="C4790" t="str">
            <v>DISCO C</v>
          </cell>
          <cell r="D4790" t="str">
            <v>PH_WINDOWS_BRONZE_AR</v>
          </cell>
          <cell r="E4790">
            <v>4</v>
          </cell>
          <cell r="F4790" t="str">
            <v>Wintel Support VW Argentina</v>
          </cell>
        </row>
        <row r="4791">
          <cell r="B4791" t="str">
            <v>172.16.12.11</v>
          </cell>
          <cell r="C4791" t="str">
            <v>DISCO D</v>
          </cell>
          <cell r="D4791" t="str">
            <v>PH_WINDOWS_BRONZE_AR</v>
          </cell>
          <cell r="E4791">
            <v>4</v>
          </cell>
          <cell r="F4791" t="str">
            <v>Wintel Support VW Argentina</v>
          </cell>
        </row>
        <row r="4792">
          <cell r="B4792" t="str">
            <v>172.16.12.12</v>
          </cell>
          <cell r="C4792" t="str">
            <v>CPU</v>
          </cell>
          <cell r="D4792" t="str">
            <v>PH_WINDOWS_BRONZE_AR</v>
          </cell>
          <cell r="E4792">
            <v>4</v>
          </cell>
          <cell r="F4792" t="str">
            <v>Wintel Support VW Argentina</v>
          </cell>
        </row>
        <row r="4793">
          <cell r="B4793" t="str">
            <v>172.16.12.12</v>
          </cell>
          <cell r="C4793" t="str">
            <v>PING</v>
          </cell>
          <cell r="D4793" t="str">
            <v>PH_WINDOWS_BRONZE_AR</v>
          </cell>
          <cell r="E4793">
            <v>4</v>
          </cell>
          <cell r="F4793" t="str">
            <v>Wintel Support VW Argentina</v>
          </cell>
        </row>
        <row r="4794">
          <cell r="B4794" t="str">
            <v>172.16.12.12</v>
          </cell>
          <cell r="C4794" t="str">
            <v>RAM</v>
          </cell>
          <cell r="D4794" t="str">
            <v>PH_WINDOWS_BRONZE_AR</v>
          </cell>
          <cell r="E4794">
            <v>4</v>
          </cell>
          <cell r="F4794" t="str">
            <v>Wintel Support VW Argentina</v>
          </cell>
        </row>
        <row r="4795">
          <cell r="B4795" t="str">
            <v>172.16.12.12</v>
          </cell>
          <cell r="C4795" t="str">
            <v>So Uptime</v>
          </cell>
          <cell r="D4795" t="str">
            <v>PH_WINDOWS_BRONZE_AR</v>
          </cell>
          <cell r="E4795">
            <v>4</v>
          </cell>
          <cell r="F4795" t="str">
            <v>Wintel Support VW Argentina</v>
          </cell>
        </row>
        <row r="4796">
          <cell r="B4796" t="str">
            <v>172.16.12.12</v>
          </cell>
          <cell r="C4796" t="str">
            <v>DISCO C</v>
          </cell>
          <cell r="D4796" t="str">
            <v>PH_WINDOWS_BRONZE_AR</v>
          </cell>
          <cell r="E4796">
            <v>4</v>
          </cell>
          <cell r="F4796" t="str">
            <v>Wintel Support VW Argentina</v>
          </cell>
        </row>
        <row r="4797">
          <cell r="B4797" t="str">
            <v>172.16.12.12</v>
          </cell>
          <cell r="C4797" t="str">
            <v>DISCO D</v>
          </cell>
          <cell r="D4797" t="str">
            <v>PH_WINDOWS_BRONZE_AR</v>
          </cell>
          <cell r="E4797">
            <v>4</v>
          </cell>
          <cell r="F4797" t="str">
            <v>Wintel Support VW Argentina</v>
          </cell>
        </row>
        <row r="4798">
          <cell r="B4798" t="str">
            <v>172.16.12.13</v>
          </cell>
          <cell r="C4798" t="str">
            <v>CPU</v>
          </cell>
          <cell r="D4798" t="str">
            <v>PH_WINDOWS_BRONZE_AR</v>
          </cell>
          <cell r="E4798">
            <v>4</v>
          </cell>
          <cell r="F4798" t="str">
            <v>Wintel Support VW Argentina</v>
          </cell>
        </row>
        <row r="4799">
          <cell r="B4799" t="str">
            <v>172.16.12.13</v>
          </cell>
          <cell r="C4799" t="str">
            <v>PING</v>
          </cell>
          <cell r="D4799" t="str">
            <v>PH_WINDOWS_BRONZE_AR</v>
          </cell>
          <cell r="E4799">
            <v>4</v>
          </cell>
          <cell r="F4799" t="str">
            <v>Wintel Support VW Argentina</v>
          </cell>
        </row>
        <row r="4800">
          <cell r="B4800" t="str">
            <v>172.16.12.13</v>
          </cell>
          <cell r="C4800" t="str">
            <v>RAM</v>
          </cell>
          <cell r="D4800" t="str">
            <v>PH_WINDOWS_BRONZE_AR</v>
          </cell>
          <cell r="E4800">
            <v>4</v>
          </cell>
          <cell r="F4800" t="str">
            <v>Wintel Support VW Argentina</v>
          </cell>
        </row>
        <row r="4801">
          <cell r="B4801" t="str">
            <v>172.16.12.13</v>
          </cell>
          <cell r="C4801" t="str">
            <v>So Uptime</v>
          </cell>
          <cell r="D4801" t="str">
            <v>PH_WINDOWS_BRONZE_AR</v>
          </cell>
          <cell r="E4801">
            <v>4</v>
          </cell>
          <cell r="F4801" t="str">
            <v>Wintel Support VW Argentina</v>
          </cell>
        </row>
        <row r="4802">
          <cell r="B4802" t="str">
            <v>172.16.12.13</v>
          </cell>
          <cell r="C4802" t="str">
            <v>DISCO C</v>
          </cell>
          <cell r="D4802" t="str">
            <v>PH_WINDOWS_BRONZE_AR</v>
          </cell>
          <cell r="E4802">
            <v>4</v>
          </cell>
          <cell r="F4802" t="str">
            <v>Wintel Support VW Argentina</v>
          </cell>
        </row>
        <row r="4803">
          <cell r="B4803" t="str">
            <v>172.16.12.13</v>
          </cell>
          <cell r="C4803" t="str">
            <v>DISCO D</v>
          </cell>
          <cell r="D4803" t="str">
            <v>PH_WINDOWS_BRONZE_AR</v>
          </cell>
          <cell r="E4803">
            <v>4</v>
          </cell>
          <cell r="F4803" t="str">
            <v>Wintel Support VW Argentina</v>
          </cell>
        </row>
        <row r="4804">
          <cell r="B4804" t="str">
            <v>172.16.12.20</v>
          </cell>
          <cell r="C4804" t="str">
            <v>Ping</v>
          </cell>
          <cell r="D4804" t="str">
            <v>PH_WINDOWS_BRONZE_AR</v>
          </cell>
          <cell r="E4804">
            <v>4</v>
          </cell>
          <cell r="F4804" t="str">
            <v>Wintel Support VW Argentina</v>
          </cell>
        </row>
        <row r="4805">
          <cell r="B4805" t="str">
            <v>172.16.12.20</v>
          </cell>
          <cell r="C4805" t="str">
            <v>So CPU</v>
          </cell>
          <cell r="D4805" t="str">
            <v>PH_WINDOWS_BRONZE_AR</v>
          </cell>
          <cell r="E4805">
            <v>4</v>
          </cell>
          <cell r="F4805" t="str">
            <v>Wintel Support VW Argentina</v>
          </cell>
        </row>
        <row r="4806">
          <cell r="B4806" t="str">
            <v>172.16.12.20</v>
          </cell>
          <cell r="C4806" t="str">
            <v>So RAM</v>
          </cell>
          <cell r="D4806" t="str">
            <v>PH_WINDOWS_BRONZE_AR</v>
          </cell>
          <cell r="E4806">
            <v>4</v>
          </cell>
          <cell r="F4806" t="str">
            <v>Wintel Support VW Argentina</v>
          </cell>
        </row>
        <row r="4807">
          <cell r="B4807" t="str">
            <v>172.16.12.20</v>
          </cell>
          <cell r="C4807" t="str">
            <v>So Disk C [OS]</v>
          </cell>
          <cell r="D4807" t="str">
            <v>PH_WINDOWS_BRONZE_AR</v>
          </cell>
          <cell r="E4807">
            <v>4</v>
          </cell>
          <cell r="F4807" t="str">
            <v>Wintel Support VW Argentina</v>
          </cell>
        </row>
        <row r="4808">
          <cell r="B4808" t="str">
            <v>172.16.12.20</v>
          </cell>
          <cell r="C4808" t="str">
            <v>So Disk D [CCTV APP]</v>
          </cell>
          <cell r="D4808" t="str">
            <v>PH_WINDOWS_BRONZE_AR</v>
          </cell>
          <cell r="E4808">
            <v>4</v>
          </cell>
          <cell r="F4808" t="str">
            <v>Wintel Support VW Argentina</v>
          </cell>
        </row>
        <row r="4809">
          <cell r="B4809" t="str">
            <v>172.16.12.20</v>
          </cell>
          <cell r="C4809" t="str">
            <v>So Antivirus Services</v>
          </cell>
          <cell r="D4809" t="str">
            <v>PH_WINDOWS_BRONZE_AR</v>
          </cell>
          <cell r="E4809">
            <v>3</v>
          </cell>
          <cell r="F4809" t="str">
            <v>Wintel Support VW Argentina</v>
          </cell>
        </row>
        <row r="4810">
          <cell r="B4810" t="str">
            <v>172.16.12.20</v>
          </cell>
          <cell r="C4810" t="str">
            <v>So Uptime</v>
          </cell>
          <cell r="D4810" t="str">
            <v>PH_WINDOWS_BRONZE_AR</v>
          </cell>
          <cell r="E4810">
            <v>2</v>
          </cell>
          <cell r="F4810" t="str">
            <v>Wintel Support VW Argentina</v>
          </cell>
        </row>
        <row r="4811">
          <cell r="B4811" t="str">
            <v>172.16.12.16</v>
          </cell>
          <cell r="C4811" t="str">
            <v xml:space="preserve">So Antivirus Services </v>
          </cell>
          <cell r="D4811" t="str">
            <v>PH_WINDOWS_BRONZE_AR</v>
          </cell>
          <cell r="E4811">
            <v>3</v>
          </cell>
          <cell r="F4811" t="str">
            <v>Wintel Support VW Argentina</v>
          </cell>
        </row>
        <row r="4812">
          <cell r="B4812" t="str">
            <v>172.16.12.16</v>
          </cell>
          <cell r="C4812" t="str">
            <v xml:space="preserve">So CPU </v>
          </cell>
          <cell r="D4812" t="str">
            <v>PH_WINDOWS_BRONZE_AR</v>
          </cell>
          <cell r="E4812">
            <v>4</v>
          </cell>
          <cell r="F4812" t="str">
            <v>Wintel Support VW Argentina</v>
          </cell>
        </row>
        <row r="4813">
          <cell r="B4813" t="str">
            <v>172.16.12.16</v>
          </cell>
          <cell r="C4813" t="str">
            <v>So Disk C</v>
          </cell>
          <cell r="D4813" t="str">
            <v>PH_WINDOWS_BRONZE_AR</v>
          </cell>
          <cell r="E4813">
            <v>4</v>
          </cell>
          <cell r="F4813" t="str">
            <v>Wintel Support VW Argentina</v>
          </cell>
        </row>
        <row r="4814">
          <cell r="B4814" t="str">
            <v>172.16.12.16</v>
          </cell>
          <cell r="C4814" t="str">
            <v>So Disk D</v>
          </cell>
          <cell r="D4814" t="str">
            <v>PH_WINDOWS_BRONZE_AR</v>
          </cell>
          <cell r="E4814">
            <v>4</v>
          </cell>
          <cell r="F4814" t="str">
            <v>Wintel Support VW Argentina</v>
          </cell>
        </row>
        <row r="4815">
          <cell r="B4815" t="str">
            <v>172.16.12.16</v>
          </cell>
          <cell r="C4815" t="str">
            <v xml:space="preserve">So Ping </v>
          </cell>
          <cell r="D4815" t="str">
            <v>PH_WINDOWS_BRONZE_AR</v>
          </cell>
          <cell r="E4815">
            <v>4</v>
          </cell>
          <cell r="F4815" t="str">
            <v>Wintel Support VW Argentina</v>
          </cell>
        </row>
        <row r="4816">
          <cell r="B4816" t="str">
            <v>172.16.12.16</v>
          </cell>
          <cell r="C4816" t="str">
            <v>So RAM</v>
          </cell>
          <cell r="D4816" t="str">
            <v>PH_WINDOWS_BRONZE_AR</v>
          </cell>
          <cell r="E4816">
            <v>4</v>
          </cell>
          <cell r="F4816" t="str">
            <v>Wintel Support VW Argentina</v>
          </cell>
        </row>
        <row r="4817">
          <cell r="B4817" t="str">
            <v>172.16.12.16</v>
          </cell>
          <cell r="C4817" t="str">
            <v>So Uptime</v>
          </cell>
          <cell r="D4817" t="str">
            <v>PH_WINDOWS_BRONZE_AR</v>
          </cell>
          <cell r="E4817">
            <v>2</v>
          </cell>
          <cell r="F4817" t="str">
            <v>Wintel Support VW Argentina</v>
          </cell>
        </row>
        <row r="4818">
          <cell r="B4818" t="str">
            <v>172.16.12.17</v>
          </cell>
          <cell r="C4818" t="str">
            <v>Ora VWPLTT Users</v>
          </cell>
          <cell r="D4818" t="str">
            <v>PH_WINDOWS_BRONZE_AR</v>
          </cell>
          <cell r="E4818">
            <v>4</v>
          </cell>
          <cell r="F4818" t="str">
            <v>Data Base Administration Support VW Argentina</v>
          </cell>
        </row>
        <row r="4819">
          <cell r="B4819" t="str">
            <v>172.16.12.17</v>
          </cell>
          <cell r="C4819" t="str">
            <v>Ora VWPLTT Tablespaces</v>
          </cell>
          <cell r="D4819" t="str">
            <v>PH_WINDOWS_BRONZE_AR</v>
          </cell>
          <cell r="E4819">
            <v>4</v>
          </cell>
          <cell r="F4819" t="str">
            <v>Data Base Administration Support VW Argentina</v>
          </cell>
        </row>
        <row r="4820">
          <cell r="B4820" t="str">
            <v>172.16.12.17</v>
          </cell>
          <cell r="C4820" t="str">
            <v>Ora VWPLTT Services</v>
          </cell>
          <cell r="D4820" t="str">
            <v>PH_WINDOWS_BRONZE_AR</v>
          </cell>
          <cell r="E4820">
            <v>4</v>
          </cell>
          <cell r="F4820" t="str">
            <v>Data Base Administration Support VW Argentina</v>
          </cell>
        </row>
        <row r="4821">
          <cell r="B4821" t="str">
            <v>172.16.12.17</v>
          </cell>
          <cell r="C4821" t="str">
            <v>Ora VWPLTT Invalid Objects</v>
          </cell>
          <cell r="D4821" t="str">
            <v>PH_WINDOWS_BRONZE_AR</v>
          </cell>
          <cell r="E4821">
            <v>4</v>
          </cell>
          <cell r="F4821" t="str">
            <v>Data Base Administration Support VW Argentina</v>
          </cell>
        </row>
        <row r="4822">
          <cell r="B4822" t="str">
            <v>172.16.12.17</v>
          </cell>
          <cell r="C4822" t="str">
            <v>Ora VWPLTT Jobs</v>
          </cell>
          <cell r="D4822" t="str">
            <v>PH_WINDOWS_BRONZE_AR</v>
          </cell>
          <cell r="E4822">
            <v>4</v>
          </cell>
          <cell r="F4822" t="str">
            <v>Data Base Administration Support VW Argentina</v>
          </cell>
        </row>
        <row r="4823">
          <cell r="B4823" t="str">
            <v>172.16.12.17</v>
          </cell>
          <cell r="C4823" t="str">
            <v>Ora VWPLTT LISTENER</v>
          </cell>
          <cell r="D4823" t="str">
            <v>PH_WINDOWS_BRONZE_AR</v>
          </cell>
          <cell r="E4823">
            <v>4</v>
          </cell>
          <cell r="F4823" t="str">
            <v>Data Base Administration Support VW Argentina</v>
          </cell>
        </row>
        <row r="4824">
          <cell r="B4824" t="str">
            <v>172.16.12.17</v>
          </cell>
          <cell r="C4824" t="str">
            <v>Ora VWPLTT Login</v>
          </cell>
          <cell r="D4824" t="str">
            <v>PH_WINDOWS_BRONZE_AR</v>
          </cell>
          <cell r="E4824">
            <v>4</v>
          </cell>
          <cell r="F4824" t="str">
            <v>Data Base Administration Support VW Argentina</v>
          </cell>
        </row>
        <row r="4825">
          <cell r="B4825" t="str">
            <v>172.16.12.17</v>
          </cell>
          <cell r="C4825" t="str">
            <v>Ora VWPLTT Max Extents</v>
          </cell>
          <cell r="D4825" t="str">
            <v>PH_WINDOWS_BRONZE_AR</v>
          </cell>
          <cell r="E4825">
            <v>4</v>
          </cell>
          <cell r="F4825" t="str">
            <v>Data Base Administration Support VW Argentina</v>
          </cell>
        </row>
        <row r="4826">
          <cell r="B4826" t="str">
            <v>172.16.12.17</v>
          </cell>
          <cell r="C4826" t="str">
            <v>Ora VWPLTT RMAN Level 0</v>
          </cell>
          <cell r="D4826" t="str">
            <v>PH_WINDOWS_BRONZE_AR</v>
          </cell>
          <cell r="E4826">
            <v>4</v>
          </cell>
          <cell r="F4826" t="str">
            <v>Data Base Administration Support VW Argentina</v>
          </cell>
        </row>
        <row r="4827">
          <cell r="B4827" t="str">
            <v>172.16.12.17</v>
          </cell>
          <cell r="C4827" t="str">
            <v>Disco G:</v>
          </cell>
          <cell r="D4827" t="str">
            <v>PH_WINDOWS_BRONZE_AR</v>
          </cell>
          <cell r="E4827">
            <v>4</v>
          </cell>
          <cell r="F4827" t="str">
            <v>Wintel Support VW Argentina</v>
          </cell>
        </row>
        <row r="4828">
          <cell r="B4828" t="str">
            <v>172.16.12.17</v>
          </cell>
          <cell r="C4828" t="str">
            <v>Disco C:</v>
          </cell>
          <cell r="D4828" t="str">
            <v>PH_WINDOWS_BRONZE_AR</v>
          </cell>
          <cell r="E4828">
            <v>4</v>
          </cell>
          <cell r="F4828" t="str">
            <v>Wintel Support VW Argentina</v>
          </cell>
        </row>
        <row r="4829">
          <cell r="B4829" t="str">
            <v>172.16.12.17</v>
          </cell>
          <cell r="C4829" t="str">
            <v>Disco D:</v>
          </cell>
          <cell r="D4829" t="str">
            <v>PH_WINDOWS_BRONZE_AR</v>
          </cell>
          <cell r="E4829">
            <v>4</v>
          </cell>
          <cell r="F4829" t="str">
            <v>Wintel Support VW Argentina</v>
          </cell>
        </row>
        <row r="4830">
          <cell r="B4830" t="str">
            <v>172.16.12.17</v>
          </cell>
          <cell r="C4830" t="str">
            <v>Disco E:</v>
          </cell>
          <cell r="D4830" t="str">
            <v>PH_WINDOWS_BRONZE_AR</v>
          </cell>
          <cell r="E4830">
            <v>4</v>
          </cell>
          <cell r="F4830" t="str">
            <v>Wintel Support VW Argentina</v>
          </cell>
        </row>
        <row r="4831">
          <cell r="B4831" t="str">
            <v>172.16.12.17</v>
          </cell>
          <cell r="C4831" t="str">
            <v>RAM</v>
          </cell>
          <cell r="D4831" t="str">
            <v>PH_WINDOWS_BRONZE_AR</v>
          </cell>
          <cell r="E4831">
            <v>4</v>
          </cell>
          <cell r="F4831" t="str">
            <v>Wintel Support VW Argentina</v>
          </cell>
        </row>
        <row r="4832">
          <cell r="B4832" t="str">
            <v>172.16.12.17</v>
          </cell>
          <cell r="C4832" t="str">
            <v>Ping</v>
          </cell>
          <cell r="D4832" t="str">
            <v>PH_WINDOWS_BRONZE_AR</v>
          </cell>
          <cell r="E4832">
            <v>4</v>
          </cell>
          <cell r="F4832" t="str">
            <v>Wintel Support VW Argentina</v>
          </cell>
        </row>
        <row r="4833">
          <cell r="B4833" t="str">
            <v>172.16.12.17</v>
          </cell>
          <cell r="C4833" t="str">
            <v>Antivirus Services</v>
          </cell>
          <cell r="D4833" t="str">
            <v>PH_WINDOWS_BRONZE_AR</v>
          </cell>
          <cell r="E4833">
            <v>4</v>
          </cell>
          <cell r="F4833" t="str">
            <v>Wintel Support VW Argentina</v>
          </cell>
        </row>
        <row r="4834">
          <cell r="B4834" t="str">
            <v>172.16.12.17</v>
          </cell>
          <cell r="C4834" t="str">
            <v>UPTIME</v>
          </cell>
          <cell r="D4834" t="str">
            <v>PH_WINDOWS_BRONZE_AR</v>
          </cell>
          <cell r="E4834">
            <v>3</v>
          </cell>
          <cell r="F4834" t="str">
            <v>Wintel Support VW Argentina</v>
          </cell>
        </row>
        <row r="4835">
          <cell r="B4835" t="str">
            <v>172.16.12.17</v>
          </cell>
          <cell r="C4835" t="str">
            <v>So CPU</v>
          </cell>
          <cell r="D4835" t="str">
            <v>PH_WINDOWS_BRONZE_AR</v>
          </cell>
          <cell r="E4835">
            <v>4</v>
          </cell>
          <cell r="F4835" t="str">
            <v>Wintel Support VW Argentina</v>
          </cell>
        </row>
        <row r="4836">
          <cell r="B4836" t="str">
            <v>172.16.12.14</v>
          </cell>
          <cell r="C4836" t="str">
            <v>So CPU</v>
          </cell>
          <cell r="D4836" t="str">
            <v>PH_WINDOWS_BRONZE_AR</v>
          </cell>
          <cell r="E4836">
            <v>4</v>
          </cell>
          <cell r="F4836" t="str">
            <v>Wintel Support VW Argentina</v>
          </cell>
        </row>
        <row r="4837">
          <cell r="B4837" t="str">
            <v>172.16.12.14</v>
          </cell>
          <cell r="C4837" t="str">
            <v>Ping</v>
          </cell>
          <cell r="D4837" t="str">
            <v>PH_WINDOWS_BRONZE_AR</v>
          </cell>
          <cell r="E4837">
            <v>4</v>
          </cell>
          <cell r="F4837" t="str">
            <v>Wintel Support VW Argentina</v>
          </cell>
        </row>
        <row r="4838">
          <cell r="B4838" t="str">
            <v>172.16.12.14</v>
          </cell>
          <cell r="C4838" t="str">
            <v>RAM</v>
          </cell>
          <cell r="D4838" t="str">
            <v>PH_WINDOWS_BRONZE_AR</v>
          </cell>
          <cell r="E4838">
            <v>4</v>
          </cell>
          <cell r="F4838" t="str">
            <v>Wintel Support VW Argentina</v>
          </cell>
        </row>
        <row r="4839">
          <cell r="B4839" t="str">
            <v>172.16.12.14</v>
          </cell>
          <cell r="C4839" t="str">
            <v>UPTIME</v>
          </cell>
          <cell r="D4839" t="str">
            <v>PH_WINDOWS_BRONZE_AR</v>
          </cell>
          <cell r="E4839">
            <v>4</v>
          </cell>
          <cell r="F4839" t="str">
            <v>Wintel Support VW Argentina</v>
          </cell>
        </row>
        <row r="4840">
          <cell r="B4840" t="str">
            <v>172.16.12.14</v>
          </cell>
          <cell r="C4840" t="str">
            <v>Disco C:</v>
          </cell>
          <cell r="D4840" t="str">
            <v>PH_WINDOWS_BRONZE_AR</v>
          </cell>
          <cell r="E4840">
            <v>4</v>
          </cell>
          <cell r="F4840" t="str">
            <v>Wintel Support VW Argentina</v>
          </cell>
        </row>
        <row r="4841">
          <cell r="B4841" t="str">
            <v>172.16.12.14</v>
          </cell>
          <cell r="C4841" t="str">
            <v>Disco D:</v>
          </cell>
          <cell r="D4841" t="str">
            <v>PH_WINDOWS_BRONZE_AR</v>
          </cell>
          <cell r="E4841">
            <v>4</v>
          </cell>
          <cell r="F4841" t="str">
            <v>Wintel Support VW Argentina</v>
          </cell>
        </row>
        <row r="4842">
          <cell r="B4842" t="str">
            <v>172.16.12.14</v>
          </cell>
          <cell r="C4842" t="str">
            <v>Disco E:</v>
          </cell>
          <cell r="D4842" t="str">
            <v>PH_WINDOWS_BRONZE_AR</v>
          </cell>
          <cell r="E4842">
            <v>4</v>
          </cell>
          <cell r="F4842" t="str">
            <v>Data Base Administration Support VW Argentina</v>
          </cell>
        </row>
        <row r="4843">
          <cell r="B4843" t="str">
            <v>172.16.12.14</v>
          </cell>
          <cell r="C4843" t="str">
            <v>Disco G:</v>
          </cell>
          <cell r="D4843" t="str">
            <v>PH_WINDOWS_BRONZE_AR</v>
          </cell>
          <cell r="E4843">
            <v>4</v>
          </cell>
          <cell r="F4843" t="str">
            <v>Data Base Administration Support VW Argentina</v>
          </cell>
        </row>
        <row r="4844">
          <cell r="B4844" t="str">
            <v>172.16.12.58</v>
          </cell>
          <cell r="C4844" t="str">
            <v>SO AV</v>
          </cell>
          <cell r="D4844" t="str">
            <v>PH_WINDOWS_PLATINUM_AR</v>
          </cell>
          <cell r="E4844">
            <v>1</v>
          </cell>
          <cell r="F4844" t="str">
            <v>Wintel Support VW Argentina</v>
          </cell>
        </row>
        <row r="4845">
          <cell r="B4845" t="str">
            <v>172.16.12.58</v>
          </cell>
          <cell r="C4845" t="str">
            <v>SO CPU</v>
          </cell>
          <cell r="D4845" t="str">
            <v>PH_WINDOWS_PLATINUM_AR</v>
          </cell>
          <cell r="E4845">
            <v>1</v>
          </cell>
          <cell r="F4845" t="str">
            <v>Wintel Support VW Argentina</v>
          </cell>
        </row>
        <row r="4846">
          <cell r="B4846" t="str">
            <v>172.16.12.58</v>
          </cell>
          <cell r="C4846" t="str">
            <v>SO Disk C</v>
          </cell>
          <cell r="D4846" t="str">
            <v>PH_WINDOWS_PLATINUM_AR</v>
          </cell>
          <cell r="E4846">
            <v>1</v>
          </cell>
          <cell r="F4846" t="str">
            <v>Wintel Support VW Argentina</v>
          </cell>
        </row>
        <row r="4847">
          <cell r="B4847" t="str">
            <v>172.16.12.58</v>
          </cell>
          <cell r="C4847" t="str">
            <v>SO Disk D DXQControl</v>
          </cell>
          <cell r="D4847" t="str">
            <v>PH_WINDOWS_PLATINUM_AR</v>
          </cell>
          <cell r="E4847">
            <v>1</v>
          </cell>
          <cell r="F4847" t="str">
            <v>Wintel Support VW Argentina</v>
          </cell>
        </row>
        <row r="4848">
          <cell r="B4848" t="str">
            <v>172.16.12.58</v>
          </cell>
          <cell r="C4848" t="str">
            <v>SO Ping</v>
          </cell>
          <cell r="D4848" t="str">
            <v>PH_WINDOWS_PLATINUM_AR</v>
          </cell>
          <cell r="E4848">
            <v>1</v>
          </cell>
          <cell r="F4848" t="str">
            <v>Wintel Support VW Argentina</v>
          </cell>
        </row>
        <row r="4849">
          <cell r="B4849" t="str">
            <v>172.16.12.58</v>
          </cell>
          <cell r="C4849" t="str">
            <v>SO Ram</v>
          </cell>
          <cell r="D4849" t="str">
            <v>PH_WINDOWS_PLATINUM_AR</v>
          </cell>
          <cell r="E4849">
            <v>1</v>
          </cell>
          <cell r="F4849" t="str">
            <v>Wintel Support VW Argentina</v>
          </cell>
        </row>
        <row r="4850">
          <cell r="B4850" t="str">
            <v>172.16.12.58</v>
          </cell>
          <cell r="C4850" t="str">
            <v>SO Uptime</v>
          </cell>
          <cell r="D4850" t="str">
            <v>PH_WINDOWS_PLATINUM_AR</v>
          </cell>
          <cell r="E4850">
            <v>1</v>
          </cell>
          <cell r="F4850" t="str">
            <v>Wintel Support VW Argentina</v>
          </cell>
        </row>
        <row r="4851">
          <cell r="B4851" t="str">
            <v>172.16.12.85</v>
          </cell>
          <cell r="C4851" t="str">
            <v xml:space="preserve">SO Antivirus Services	</v>
          </cell>
          <cell r="D4851" t="str">
            <v>PH_WINDOWS_PLATINUM_AR</v>
          </cell>
          <cell r="E4851">
            <v>1</v>
          </cell>
          <cell r="F4851" t="str">
            <v>Wintel Support VW Argentina</v>
          </cell>
        </row>
        <row r="4852">
          <cell r="B4852" t="str">
            <v>172.16.12.85</v>
          </cell>
          <cell r="C4852" t="str">
            <v>So CPU</v>
          </cell>
          <cell r="D4852" t="str">
            <v>PH_WINDOWS_PLATINUM_AR</v>
          </cell>
          <cell r="E4852">
            <v>1</v>
          </cell>
          <cell r="F4852" t="str">
            <v>Wintel Support VW Argentina</v>
          </cell>
        </row>
        <row r="4853">
          <cell r="B4853" t="str">
            <v>172.16.12.85</v>
          </cell>
          <cell r="C4853" t="str">
            <v>So Ping</v>
          </cell>
          <cell r="D4853" t="str">
            <v>PH_WINDOWS_PLATINUM_AR</v>
          </cell>
          <cell r="E4853">
            <v>1</v>
          </cell>
          <cell r="F4853" t="str">
            <v>Wintel Support VW Argentina</v>
          </cell>
        </row>
        <row r="4854">
          <cell r="B4854" t="str">
            <v>172.16.12.85</v>
          </cell>
          <cell r="C4854" t="str">
            <v>So Ram</v>
          </cell>
          <cell r="D4854" t="str">
            <v>PH_WINDOWS_PLATINUM_AR</v>
          </cell>
          <cell r="E4854">
            <v>1</v>
          </cell>
          <cell r="F4854" t="str">
            <v>Wintel Support VW Argentina</v>
          </cell>
        </row>
        <row r="4855">
          <cell r="B4855" t="str">
            <v>172.16.12.85</v>
          </cell>
          <cell r="C4855" t="str">
            <v>So Uptime</v>
          </cell>
          <cell r="D4855" t="str">
            <v>PH_WINDOWS_PLATINUM_AR</v>
          </cell>
          <cell r="E4855">
            <v>1</v>
          </cell>
          <cell r="F4855" t="str">
            <v>Wintel Support VW Argentina</v>
          </cell>
        </row>
        <row r="4856">
          <cell r="B4856" t="str">
            <v>172.16.12.85</v>
          </cell>
          <cell r="C4856" t="str">
            <v>So Disk C</v>
          </cell>
          <cell r="D4856" t="str">
            <v>PH_WINDOWS_PLATINUM_AR</v>
          </cell>
          <cell r="E4856">
            <v>1</v>
          </cell>
          <cell r="F4856" t="str">
            <v>Wintel Support VW Argentina</v>
          </cell>
        </row>
        <row r="4857">
          <cell r="B4857" t="str">
            <v>172.16.12.85</v>
          </cell>
          <cell r="C4857" t="str">
            <v>So Disk D</v>
          </cell>
          <cell r="D4857" t="str">
            <v>PH_WINDOWS_SILVER_AR</v>
          </cell>
          <cell r="E4857">
            <v>3</v>
          </cell>
          <cell r="F4857" t="str">
            <v>Wintel Support VW Argentina</v>
          </cell>
        </row>
        <row r="4858">
          <cell r="B4858" t="str">
            <v>10.133.53.55</v>
          </cell>
          <cell r="C4858" t="str">
            <v>DBA Backup Disk G</v>
          </cell>
          <cell r="D4858" t="str">
            <v>PH_WINDOWS_PLATINUM_AR</v>
          </cell>
          <cell r="E4858">
            <v>2</v>
          </cell>
          <cell r="F4858" t="str">
            <v>Data Base Administration Support VW Argentina</v>
          </cell>
        </row>
        <row r="4859">
          <cell r="B4859" t="str">
            <v>10.133.53.55</v>
          </cell>
          <cell r="C4859" t="str">
            <v>DBA PRODIS2 Disk D:</v>
          </cell>
          <cell r="D4859" t="str">
            <v>PH_WINDOWS_PLATINUM_AR</v>
          </cell>
          <cell r="E4859">
            <v>2</v>
          </cell>
          <cell r="F4859" t="str">
            <v>Data Base Administration Support VW Argentina</v>
          </cell>
        </row>
        <row r="4860">
          <cell r="B4860" t="str">
            <v>10.133.53.55</v>
          </cell>
          <cell r="C4860" t="str">
            <v>DBA SQL Server PRODIS2 Agent</v>
          </cell>
          <cell r="D4860" t="str">
            <v>PH_WINDOWS_PLATINUM_AR</v>
          </cell>
          <cell r="E4860">
            <v>2</v>
          </cell>
          <cell r="F4860" t="str">
            <v>Data Base Administration Support VW Argentina</v>
          </cell>
        </row>
        <row r="4861">
          <cell r="B4861" t="str">
            <v>10.133.53.55</v>
          </cell>
          <cell r="C4861" t="str">
            <v>DBA SQL Server PRODIS2 Service</v>
          </cell>
          <cell r="D4861" t="str">
            <v>PH_WINDOWS_PLATINUM_AR</v>
          </cell>
          <cell r="E4861">
            <v>2</v>
          </cell>
          <cell r="F4861" t="str">
            <v>Data Base Administration Support VW Argentina</v>
          </cell>
        </row>
        <row r="4862">
          <cell r="B4862" t="str">
            <v>10.133.53.55</v>
          </cell>
          <cell r="C4862" t="str">
            <v>Ping</v>
          </cell>
          <cell r="D4862" t="str">
            <v>PH_WINDOWS_PLATINUM_AR</v>
          </cell>
          <cell r="E4862">
            <v>1</v>
          </cell>
          <cell r="F4862" t="str">
            <v>Network Support VW Argentina Pacheco</v>
          </cell>
        </row>
        <row r="4863">
          <cell r="B4863" t="str">
            <v>10.133.53.55</v>
          </cell>
          <cell r="C4863" t="str">
            <v>SO CPU</v>
          </cell>
          <cell r="D4863" t="str">
            <v>PH_WINDOWS_PLATINUM_AR</v>
          </cell>
          <cell r="E4863">
            <v>3</v>
          </cell>
          <cell r="F4863" t="str">
            <v>Wintel Support VW Argentina</v>
          </cell>
        </row>
        <row r="4864">
          <cell r="B4864" t="str">
            <v>10.133.53.55</v>
          </cell>
          <cell r="C4864" t="str">
            <v>SO RAM</v>
          </cell>
          <cell r="D4864" t="str">
            <v>PH_WINDOWS_PLATINUM_AR</v>
          </cell>
          <cell r="E4864">
            <v>3</v>
          </cell>
          <cell r="F4864" t="str">
            <v>Wintel Support VW Argentina</v>
          </cell>
        </row>
        <row r="4865">
          <cell r="B4865" t="str">
            <v>10.133.53.55</v>
          </cell>
          <cell r="C4865" t="str">
            <v>SO Uptime</v>
          </cell>
          <cell r="D4865" t="str">
            <v>PH_WINDOWS_PLATINUM_AR</v>
          </cell>
          <cell r="E4865">
            <v>1</v>
          </cell>
          <cell r="F4865" t="str">
            <v>Wintel Support VW Argentina</v>
          </cell>
        </row>
        <row r="4866">
          <cell r="B4866" t="str">
            <v>10.133.53.55</v>
          </cell>
          <cell r="C4866" t="str">
            <v>Disk C</v>
          </cell>
          <cell r="D4866" t="str">
            <v>PH_WINDOWS_PLATINUM_AR</v>
          </cell>
          <cell r="E4866">
            <v>1</v>
          </cell>
          <cell r="F4866" t="str">
            <v>Wintel Support VW Argentina</v>
          </cell>
        </row>
        <row r="4867">
          <cell r="B4867" t="str">
            <v>10.133.53.55</v>
          </cell>
          <cell r="C4867" t="str">
            <v>AV</v>
          </cell>
          <cell r="D4867" t="str">
            <v>PH_WINDOWS_PLATINUM_AR</v>
          </cell>
          <cell r="E4867">
            <v>3</v>
          </cell>
          <cell r="F4867" t="str">
            <v>Wintel Support VW Argentina</v>
          </cell>
        </row>
        <row r="4868">
          <cell r="B4868" t="str">
            <v>10.133.55.158</v>
          </cell>
          <cell r="C4868" t="str">
            <v>AMS Servicio SERVICEMIX6</v>
          </cell>
          <cell r="D4868" t="str">
            <v>PH_WINDOWS_PLATINUM_AR</v>
          </cell>
          <cell r="E4868">
            <v>4</v>
          </cell>
          <cell r="F4868" t="str">
            <v>NON SAP Support VW Argentina</v>
          </cell>
        </row>
        <row r="4869">
          <cell r="B4869" t="str">
            <v>10.133.55.158</v>
          </cell>
          <cell r="C4869" t="str">
            <v>So Antivirus Services</v>
          </cell>
          <cell r="D4869" t="str">
            <v>PH_WINDOWS_PLATINUM_AR</v>
          </cell>
          <cell r="E4869">
            <v>3</v>
          </cell>
          <cell r="F4869" t="str">
            <v>Wintel Support VW Argentina</v>
          </cell>
        </row>
        <row r="4870">
          <cell r="B4870" t="str">
            <v>10.133.55.158</v>
          </cell>
          <cell r="C4870" t="str">
            <v>So CPU</v>
          </cell>
          <cell r="D4870" t="str">
            <v>PH_WINDOWS_PLATINUM_AR</v>
          </cell>
          <cell r="E4870">
            <v>1</v>
          </cell>
          <cell r="F4870" t="str">
            <v>Wintel Support VW Argentina</v>
          </cell>
        </row>
        <row r="4871">
          <cell r="B4871" t="str">
            <v>10.133.55.158</v>
          </cell>
          <cell r="C4871" t="str">
            <v>So Disk C: - S.O.</v>
          </cell>
          <cell r="D4871" t="str">
            <v>PH_WINDOWS_PLATINUM_AR</v>
          </cell>
          <cell r="E4871">
            <v>1</v>
          </cell>
          <cell r="F4871" t="str">
            <v>Wintel Support VW Argentina</v>
          </cell>
        </row>
        <row r="4872">
          <cell r="B4872" t="str">
            <v>10.133.55.158</v>
          </cell>
          <cell r="C4872" t="str">
            <v>Ping</v>
          </cell>
          <cell r="D4872" t="str">
            <v>PH_WINDOWS_PLATINUM_AR</v>
          </cell>
          <cell r="E4872">
            <v>1</v>
          </cell>
          <cell r="F4872" t="str">
            <v>Wintel Support VW Argentina</v>
          </cell>
        </row>
        <row r="4873">
          <cell r="B4873" t="str">
            <v>10.133.55.158</v>
          </cell>
          <cell r="C4873" t="str">
            <v>So RAM</v>
          </cell>
          <cell r="D4873" t="str">
            <v>PH_WINDOWS_PLATINUM_AR</v>
          </cell>
          <cell r="E4873">
            <v>1</v>
          </cell>
          <cell r="F4873" t="str">
            <v>Wintel Support VW Argentina</v>
          </cell>
        </row>
        <row r="4874">
          <cell r="B4874" t="str">
            <v>10.133.55.158</v>
          </cell>
          <cell r="C4874" t="str">
            <v>So Uptime</v>
          </cell>
          <cell r="D4874" t="str">
            <v>PH_WINDOWS_BRONZE_AR</v>
          </cell>
          <cell r="E4874">
            <v>2</v>
          </cell>
          <cell r="F4874" t="str">
            <v>Wintel Support VW Argentina</v>
          </cell>
        </row>
        <row r="4875">
          <cell r="B4875" t="str">
            <v>10.133.8.51</v>
          </cell>
          <cell r="C4875" t="str">
            <v>So Disk D</v>
          </cell>
          <cell r="D4875" t="str">
            <v>PH_WINDOWS_PLATINUM_AR</v>
          </cell>
          <cell r="E4875">
            <v>2</v>
          </cell>
          <cell r="F4875" t="str">
            <v>Data Base Administration Support VW Argentina</v>
          </cell>
        </row>
        <row r="4876">
          <cell r="B4876" t="str">
            <v>10.133.8.51</v>
          </cell>
          <cell r="C4876" t="str">
            <v>So Disk E</v>
          </cell>
          <cell r="D4876" t="str">
            <v>PH_WINDOWS_PLATINUM_AR</v>
          </cell>
          <cell r="E4876">
            <v>2</v>
          </cell>
          <cell r="F4876" t="str">
            <v>Data Base Administration Support VW Argentina</v>
          </cell>
        </row>
        <row r="4877">
          <cell r="B4877" t="str">
            <v>10.133.8.51</v>
          </cell>
          <cell r="C4877" t="str">
            <v>SQL Server PRODUCTAUDIT Service</v>
          </cell>
          <cell r="D4877" t="str">
            <v>PH_WINDOWS_PLATINUM_AR</v>
          </cell>
          <cell r="E4877">
            <v>4</v>
          </cell>
          <cell r="F4877" t="str">
            <v>OPS Data Base Administration Support Argentina</v>
          </cell>
        </row>
        <row r="4878">
          <cell r="B4878" t="str">
            <v>10.133.8.51</v>
          </cell>
          <cell r="C4878" t="str">
            <v>SQL Server PRODUCTAUDIT Agent</v>
          </cell>
          <cell r="D4878" t="str">
            <v>PH_WINDOWS_PLATINUM_AR</v>
          </cell>
          <cell r="E4878">
            <v>4</v>
          </cell>
          <cell r="F4878" t="str">
            <v>OPS Data Base Administration Support Argentina</v>
          </cell>
        </row>
        <row r="4879">
          <cell r="B4879" t="str">
            <v>10.133.8.51</v>
          </cell>
          <cell r="C4879" t="str">
            <v>SO Antivirus Services</v>
          </cell>
          <cell r="D4879" t="str">
            <v>PH_WINDOWS_PLATINUM_AR</v>
          </cell>
          <cell r="E4879">
            <v>2</v>
          </cell>
          <cell r="F4879" t="str">
            <v>Wintel Support VW Argentina</v>
          </cell>
        </row>
        <row r="4880">
          <cell r="B4880" t="str">
            <v>10.133.8.51</v>
          </cell>
          <cell r="C4880" t="str">
            <v>So CPU</v>
          </cell>
          <cell r="D4880" t="str">
            <v>PH_WINDOWS_PLATINUM_AR</v>
          </cell>
          <cell r="E4880">
            <v>2</v>
          </cell>
          <cell r="F4880" t="str">
            <v>Wintel Support VW Argentina</v>
          </cell>
        </row>
        <row r="4881">
          <cell r="B4881" t="str">
            <v>10.133.8.51</v>
          </cell>
          <cell r="C4881" t="str">
            <v>So Ping</v>
          </cell>
          <cell r="D4881" t="str">
            <v>PH_WINDOWS_PLATINUM_AR</v>
          </cell>
          <cell r="E4881">
            <v>2</v>
          </cell>
          <cell r="F4881" t="str">
            <v>Wintel Support VW Argentina</v>
          </cell>
        </row>
        <row r="4882">
          <cell r="B4882" t="str">
            <v>10.133.8.51</v>
          </cell>
          <cell r="C4882" t="str">
            <v>So Ram</v>
          </cell>
          <cell r="D4882" t="str">
            <v>PH_WINDOWS_PLATINUM_AR</v>
          </cell>
          <cell r="E4882">
            <v>2</v>
          </cell>
          <cell r="F4882" t="str">
            <v>Wintel Support VW Argentina</v>
          </cell>
        </row>
        <row r="4883">
          <cell r="B4883" t="str">
            <v>10.133.8.51</v>
          </cell>
          <cell r="C4883" t="str">
            <v>So Uptime</v>
          </cell>
          <cell r="D4883" t="str">
            <v>PH_WINDOWS_PLATINUM_AR</v>
          </cell>
          <cell r="E4883">
            <v>2</v>
          </cell>
          <cell r="F4883" t="str">
            <v>Wintel Support VW Argentina</v>
          </cell>
        </row>
        <row r="4884">
          <cell r="B4884" t="str">
            <v>10.133.8.51</v>
          </cell>
          <cell r="C4884" t="str">
            <v>So Disk C</v>
          </cell>
          <cell r="D4884" t="str">
            <v>PH_WINDOWS_PLATINUM_AR</v>
          </cell>
          <cell r="E4884">
            <v>2</v>
          </cell>
          <cell r="F4884" t="str">
            <v>Wintel Support VW Argentina</v>
          </cell>
        </row>
        <row r="4885">
          <cell r="B4885" t="str">
            <v>10.133.8.81</v>
          </cell>
          <cell r="C4885" t="str">
            <v>So Disk E</v>
          </cell>
          <cell r="D4885" t="str">
            <v>PH_WINDOWS_PLATINUM_AR</v>
          </cell>
          <cell r="E4885">
            <v>1</v>
          </cell>
          <cell r="F4885" t="str">
            <v>OPS Data Base Administration Support Argentina</v>
          </cell>
        </row>
        <row r="4886">
          <cell r="B4886" t="str">
            <v>10.133.8.81</v>
          </cell>
          <cell r="C4886" t="str">
            <v>So Disk F</v>
          </cell>
          <cell r="D4886" t="str">
            <v>PH_WINDOWS_PLATINUM_AR</v>
          </cell>
          <cell r="E4886">
            <v>1</v>
          </cell>
          <cell r="F4886" t="str">
            <v>OPS Data Base Administration Support Argentina</v>
          </cell>
        </row>
        <row r="4887">
          <cell r="B4887" t="str">
            <v>10.133.8.81</v>
          </cell>
          <cell r="C4887" t="str">
            <v>So Disk G</v>
          </cell>
          <cell r="D4887" t="str">
            <v>PH_WINDOWS_PLATINUM_AR</v>
          </cell>
          <cell r="E4887">
            <v>1</v>
          </cell>
          <cell r="F4887" t="str">
            <v>OPS Data Base Administration Support Argentina</v>
          </cell>
        </row>
        <row r="4888">
          <cell r="B4888" t="str">
            <v>10.133.8.81</v>
          </cell>
          <cell r="C4888" t="str">
            <v xml:space="preserve">So CPU </v>
          </cell>
          <cell r="D4888" t="str">
            <v>PH_WINDOWS_PLATINUM_AR</v>
          </cell>
          <cell r="E4888">
            <v>1</v>
          </cell>
          <cell r="F4888" t="str">
            <v>Wintel Support VW Argentina</v>
          </cell>
        </row>
        <row r="4889">
          <cell r="B4889" t="str">
            <v>10.133.8.81</v>
          </cell>
          <cell r="C4889" t="str">
            <v>So Ping</v>
          </cell>
          <cell r="D4889" t="str">
            <v>PH_WINDOWS_PLATINUM_AR</v>
          </cell>
          <cell r="E4889">
            <v>1</v>
          </cell>
          <cell r="F4889" t="str">
            <v>Wintel Support VW Argentina</v>
          </cell>
        </row>
        <row r="4890">
          <cell r="B4890" t="str">
            <v>10.133.8.81</v>
          </cell>
          <cell r="C4890" t="str">
            <v>So Ram</v>
          </cell>
          <cell r="D4890" t="str">
            <v>PH_WINDOWS_PLATINUM_AR</v>
          </cell>
          <cell r="E4890">
            <v>1</v>
          </cell>
          <cell r="F4890" t="str">
            <v>Wintel Support VW Argentina</v>
          </cell>
        </row>
        <row r="4891">
          <cell r="B4891" t="str">
            <v>10.133.8.81</v>
          </cell>
          <cell r="C4891" t="str">
            <v>SO Uptime</v>
          </cell>
          <cell r="D4891" t="str">
            <v>PH_WINDOWS_PLATINUM_AR</v>
          </cell>
          <cell r="E4891">
            <v>1</v>
          </cell>
          <cell r="F4891" t="str">
            <v>Wintel Support VW Argentina</v>
          </cell>
        </row>
        <row r="4892">
          <cell r="B4892" t="str">
            <v>10.133.8.81</v>
          </cell>
          <cell r="C4892" t="str">
            <v>So Disk C</v>
          </cell>
          <cell r="D4892" t="str">
            <v>PH_WINDOWS_PLATINUM_AR</v>
          </cell>
          <cell r="E4892">
            <v>1</v>
          </cell>
          <cell r="F4892" t="str">
            <v>Wintel Support VW Argentina</v>
          </cell>
        </row>
        <row r="4893">
          <cell r="B4893" t="str">
            <v>10.133.8.81</v>
          </cell>
          <cell r="C4893" t="str">
            <v>So Disk D</v>
          </cell>
          <cell r="D4893" t="str">
            <v>PH_WINDOWS_PLATINUM_AR</v>
          </cell>
          <cell r="E4893">
            <v>1</v>
          </cell>
          <cell r="F4893" t="str">
            <v>Wintel Support VW Argentina</v>
          </cell>
        </row>
        <row r="4894">
          <cell r="B4894" t="str">
            <v>10.133.8.56</v>
          </cell>
          <cell r="C4894" t="str">
            <v>MIDDLEWARE Port [:80]</v>
          </cell>
          <cell r="D4894" t="str">
            <v>PH_WINDOWS_PLATINUM_AR</v>
          </cell>
          <cell r="E4894">
            <v>2</v>
          </cell>
          <cell r="F4894" t="str">
            <v>Middleware Support VW Argentina</v>
          </cell>
        </row>
        <row r="4895">
          <cell r="B4895" t="str">
            <v>10.133.8.56</v>
          </cell>
          <cell r="C4895" t="str">
            <v>So CPU</v>
          </cell>
          <cell r="D4895" t="str">
            <v>PH_WINDOWS_PLATINUM_AR</v>
          </cell>
          <cell r="E4895">
            <v>2</v>
          </cell>
          <cell r="F4895" t="str">
            <v>Wintel Support VW Argentina</v>
          </cell>
        </row>
        <row r="4896">
          <cell r="B4896" t="str">
            <v>10.133.8.56</v>
          </cell>
          <cell r="C4896" t="str">
            <v>Ping</v>
          </cell>
          <cell r="D4896" t="str">
            <v>PH_WINDOWS_PLATINUM_AR</v>
          </cell>
          <cell r="E4896">
            <v>2</v>
          </cell>
          <cell r="F4896" t="str">
            <v>Wintel Support VW Argentina</v>
          </cell>
        </row>
        <row r="4897">
          <cell r="B4897" t="str">
            <v>10.133.8.56</v>
          </cell>
          <cell r="C4897" t="str">
            <v>So RAM</v>
          </cell>
          <cell r="D4897" t="str">
            <v>PH_WINDOWS_PLATINUM_AR</v>
          </cell>
          <cell r="E4897">
            <v>2</v>
          </cell>
          <cell r="F4897" t="str">
            <v>Wintel Support VW Argentina</v>
          </cell>
        </row>
        <row r="4898">
          <cell r="B4898" t="str">
            <v>10.133.8.56</v>
          </cell>
          <cell r="C4898" t="str">
            <v>So Disk C:</v>
          </cell>
          <cell r="D4898" t="str">
            <v>PH_WINDOWS_PLATINUM_AR</v>
          </cell>
          <cell r="E4898">
            <v>2</v>
          </cell>
          <cell r="F4898" t="str">
            <v>Wintel Support VW Argentina</v>
          </cell>
        </row>
        <row r="4899">
          <cell r="B4899" t="str">
            <v>10.133.8.56</v>
          </cell>
          <cell r="C4899" t="str">
            <v>So Disk D:</v>
          </cell>
          <cell r="D4899" t="str">
            <v>PH_WINDOWS_PLATINUM_AR</v>
          </cell>
          <cell r="E4899">
            <v>2</v>
          </cell>
          <cell r="F4899" t="str">
            <v>Wintel Support VW Argentina</v>
          </cell>
        </row>
        <row r="4900">
          <cell r="B4900" t="str">
            <v>10.133.8.56</v>
          </cell>
          <cell r="C4900" t="str">
            <v>Anti virus</v>
          </cell>
          <cell r="D4900" t="str">
            <v>PH_WINDOWS_PLATINUM_AR</v>
          </cell>
          <cell r="E4900">
            <v>2</v>
          </cell>
          <cell r="F4900" t="str">
            <v>Wintel Support VW Argentina</v>
          </cell>
        </row>
        <row r="4901">
          <cell r="B4901" t="str">
            <v>10.133.8.56</v>
          </cell>
          <cell r="C4901" t="str">
            <v>So Uptime</v>
          </cell>
          <cell r="D4901" t="str">
            <v>PH_WINDOWS_PLATINUM_AR</v>
          </cell>
          <cell r="E4901">
            <v>2</v>
          </cell>
          <cell r="F4901" t="str">
            <v>Wintel Support VW Argentina</v>
          </cell>
        </row>
        <row r="4902">
          <cell r="B4902" t="str">
            <v>10.133.55.27</v>
          </cell>
          <cell r="C4902" t="str">
            <v>E_FTP</v>
          </cell>
          <cell r="D4902" t="str">
            <v>PH_WINDOWS_PLATINUM_AR</v>
          </cell>
          <cell r="E4902">
            <v>3</v>
          </cell>
          <cell r="F4902" t="str">
            <v>Data Center Support VW Argentina Pacheco</v>
          </cell>
        </row>
        <row r="4903">
          <cell r="B4903" t="str">
            <v>10.133.55.27</v>
          </cell>
          <cell r="C4903" t="str">
            <v>E_aftpvw_log</v>
          </cell>
          <cell r="D4903" t="str">
            <v>PH_WINDOWS_PLATINUM_AR</v>
          </cell>
          <cell r="E4903">
            <v>3</v>
          </cell>
          <cell r="F4903" t="str">
            <v>Data Center Support VW Argentina Pacheco</v>
          </cell>
        </row>
        <row r="4904">
          <cell r="B4904" t="str">
            <v>10.133.55.27</v>
          </cell>
          <cell r="C4904" t="str">
            <v>E_aftpvw_noprocesados</v>
          </cell>
          <cell r="D4904" t="str">
            <v>PH_WINDOWS_PLATINUM_AR</v>
          </cell>
          <cell r="E4904">
            <v>3</v>
          </cell>
          <cell r="F4904" t="str">
            <v>Data Center Support VW Argentina Pacheco</v>
          </cell>
        </row>
        <row r="4905">
          <cell r="B4905" t="str">
            <v>10.133.55.27</v>
          </cell>
          <cell r="C4905" t="str">
            <v>rvsEVO_files_inbox</v>
          </cell>
          <cell r="D4905" t="str">
            <v>PH_WINDOWS_PLATINUM_AR</v>
          </cell>
          <cell r="E4905">
            <v>3</v>
          </cell>
          <cell r="F4905" t="str">
            <v>Data Center Support VW Argentina Pacheco</v>
          </cell>
        </row>
        <row r="4906">
          <cell r="B4906" t="str">
            <v>10.133.55.27</v>
          </cell>
          <cell r="C4906" t="str">
            <v>rvsEVO_files_outbox</v>
          </cell>
          <cell r="D4906" t="str">
            <v>PH_WINDOWS_PLATINUM_AR</v>
          </cell>
          <cell r="E4906">
            <v>3</v>
          </cell>
          <cell r="F4906" t="str">
            <v>Data Center Support VW Argentina Pacheco</v>
          </cell>
        </row>
        <row r="4907">
          <cell r="B4907" t="str">
            <v>10.133.55.27</v>
          </cell>
          <cell r="C4907" t="str">
            <v>Proceso rvsEVOService.exe</v>
          </cell>
          <cell r="D4907" t="str">
            <v>PH_WINDOWS_PLATINUM_AR</v>
          </cell>
          <cell r="E4907">
            <v>1</v>
          </cell>
          <cell r="F4907" t="str">
            <v>Data Center Support VW Argentina Pacheco</v>
          </cell>
        </row>
        <row r="4908">
          <cell r="B4908" t="str">
            <v>10.133.55.27</v>
          </cell>
          <cell r="C4908" t="str">
            <v>estacion RVS R58 - servicio RVS</v>
          </cell>
          <cell r="D4908" t="str">
            <v>PH_WINDOWS_PLATINUM_AR</v>
          </cell>
          <cell r="E4908">
            <v>2</v>
          </cell>
          <cell r="F4908" t="str">
            <v>Data Center Support VW Argentina Pacheco</v>
          </cell>
        </row>
        <row r="4909">
          <cell r="B4909" t="str">
            <v>10.133.55.27</v>
          </cell>
          <cell r="C4909" t="str">
            <v>RVS Port 3305</v>
          </cell>
          <cell r="D4909" t="str">
            <v>PH_WINDOWS_PLATINUM_AR</v>
          </cell>
          <cell r="E4909">
            <v>2</v>
          </cell>
          <cell r="F4909" t="str">
            <v>Data Center Support VW Argentina Pacheco</v>
          </cell>
        </row>
        <row r="4910">
          <cell r="B4910" t="str">
            <v>10.133.55.27</v>
          </cell>
          <cell r="C4910" t="str">
            <v>Puerto 3755</v>
          </cell>
          <cell r="D4910" t="str">
            <v>PH_WINDOWS_PLATINUM_AR</v>
          </cell>
          <cell r="E4910">
            <v>2</v>
          </cell>
          <cell r="F4910" t="str">
            <v>Data Center Support VW Argentina Pacheco</v>
          </cell>
        </row>
        <row r="4911">
          <cell r="B4911" t="str">
            <v>10.133.55.27</v>
          </cell>
          <cell r="C4911" t="str">
            <v>noc - servicio RVS</v>
          </cell>
          <cell r="D4911" t="str">
            <v>PH_WINDOWS_PLATINUM_AR</v>
          </cell>
          <cell r="E4911">
            <v>2</v>
          </cell>
          <cell r="F4911" t="str">
            <v>Data Center Support VW Argentina Pacheco</v>
          </cell>
        </row>
        <row r="4912">
          <cell r="B4912" t="str">
            <v>10.133.55.27</v>
          </cell>
          <cell r="C4912" t="str">
            <v>Vencimiento de Usuario - VLR10N6</v>
          </cell>
          <cell r="D4912" t="str">
            <v>PH_WINDOWS_PLATINUM_AR</v>
          </cell>
          <cell r="E4912">
            <v>2</v>
          </cell>
          <cell r="F4912" t="str">
            <v>Data Center Support VW Argentina Pacheco</v>
          </cell>
        </row>
        <row r="4913">
          <cell r="B4913" t="str">
            <v>10.133.55.27</v>
          </cell>
          <cell r="C4913" t="str">
            <v>So Ping IP 10.133.55.27</v>
          </cell>
          <cell r="D4913" t="str">
            <v>PH_WINDOWS_PLATINUM_AR</v>
          </cell>
          <cell r="E4913">
            <v>1</v>
          </cell>
          <cell r="F4913" t="str">
            <v>Wintel Support VW Argentina</v>
          </cell>
        </row>
        <row r="4914">
          <cell r="B4914" t="str">
            <v>10.133.55.27</v>
          </cell>
          <cell r="C4914" t="str">
            <v>So CPU</v>
          </cell>
          <cell r="D4914" t="str">
            <v>PH_WINDOWS_PLATINUM_AR</v>
          </cell>
          <cell r="E4914">
            <v>1</v>
          </cell>
          <cell r="F4914" t="str">
            <v>Wintel Support VW Argentina</v>
          </cell>
        </row>
        <row r="4915">
          <cell r="B4915" t="str">
            <v>10.133.55.27</v>
          </cell>
          <cell r="C4915" t="str">
            <v>So Disk C:</v>
          </cell>
          <cell r="D4915" t="str">
            <v>PH_WINDOWS_PLATINUM_AR</v>
          </cell>
          <cell r="E4915">
            <v>1</v>
          </cell>
          <cell r="F4915" t="str">
            <v>Wintel Support VW Argentina</v>
          </cell>
        </row>
        <row r="4916">
          <cell r="B4916" t="str">
            <v>10.133.55.27</v>
          </cell>
          <cell r="C4916" t="str">
            <v>So Disk E:</v>
          </cell>
          <cell r="D4916" t="str">
            <v>PH_WINDOWS_PLATINUM_AR</v>
          </cell>
          <cell r="E4916">
            <v>1</v>
          </cell>
          <cell r="F4916" t="str">
            <v>Wintel Support VW Argentina</v>
          </cell>
        </row>
        <row r="4917">
          <cell r="B4917" t="str">
            <v>10.133.55.27</v>
          </cell>
          <cell r="C4917" t="str">
            <v>So RAM</v>
          </cell>
          <cell r="D4917" t="str">
            <v>PH_WINDOWS_PLATINUM_AR</v>
          </cell>
          <cell r="E4917">
            <v>1</v>
          </cell>
          <cell r="F4917" t="str">
            <v>Wintel Support VW Argentina</v>
          </cell>
        </row>
        <row r="4918">
          <cell r="B4918" t="str">
            <v>10.133.55.27</v>
          </cell>
          <cell r="C4918" t="str">
            <v>So Uptime</v>
          </cell>
          <cell r="D4918" t="str">
            <v>PH_WINDOWS_BRONZE_AR</v>
          </cell>
          <cell r="E4918">
            <v>2</v>
          </cell>
          <cell r="F4918" t="str">
            <v>Wintel Support VW Argentina</v>
          </cell>
        </row>
        <row r="4919">
          <cell r="B4919" t="str">
            <v>10.133.55.230</v>
          </cell>
          <cell r="C4919" t="str">
            <v>rvsEVO_files_inbox</v>
          </cell>
          <cell r="D4919" t="str">
            <v>PH_WINDOWS_PLATINUM_AR</v>
          </cell>
          <cell r="E4919">
            <v>4</v>
          </cell>
          <cell r="F4919" t="str">
            <v>Data Center Support VW Argentina Pacheco</v>
          </cell>
        </row>
        <row r="4920">
          <cell r="B4920" t="str">
            <v>10.133.55.230</v>
          </cell>
          <cell r="C4920" t="str">
            <v>rvsEVO_files_outbox</v>
          </cell>
          <cell r="D4920" t="str">
            <v>PH_WINDOWS_PLATINUM_AR</v>
          </cell>
          <cell r="E4920">
            <v>4</v>
          </cell>
          <cell r="F4920" t="str">
            <v>Data Center Support VW Argentina Pacheco</v>
          </cell>
        </row>
        <row r="4921">
          <cell r="B4921" t="str">
            <v>10.133.55.230</v>
          </cell>
          <cell r="C4921" t="str">
            <v>RVS DSD Files Existance +10M</v>
          </cell>
          <cell r="D4921" t="str">
            <v>PH_WINDOWS_PLATINUM_AR</v>
          </cell>
          <cell r="E4921">
            <v>4</v>
          </cell>
          <cell r="F4921" t="str">
            <v>Data Center Support VW Argentina Pacheco</v>
          </cell>
        </row>
        <row r="4922">
          <cell r="B4922" t="str">
            <v>10.133.55.230</v>
          </cell>
          <cell r="C4922" t="str">
            <v>RVS I38 Files Existance +10M</v>
          </cell>
          <cell r="D4922" t="str">
            <v>PH_WINDOWS_PLATINUM_AR</v>
          </cell>
          <cell r="E4922">
            <v>4</v>
          </cell>
          <cell r="F4922" t="str">
            <v>Data Center Support VW Argentina Pacheco</v>
          </cell>
        </row>
        <row r="4923">
          <cell r="B4923" t="str">
            <v>10.133.55.230</v>
          </cell>
          <cell r="C4923" t="str">
            <v>RVS K2K Files Existance +10M</v>
          </cell>
          <cell r="D4923" t="str">
            <v>PH_WINDOWS_PLATINUM_AR</v>
          </cell>
          <cell r="E4923">
            <v>4</v>
          </cell>
          <cell r="F4923" t="str">
            <v>Data Center Support VW Argentina Pacheco</v>
          </cell>
        </row>
        <row r="4924">
          <cell r="B4924" t="str">
            <v>10.133.55.230</v>
          </cell>
          <cell r="C4924" t="str">
            <v>RVS KA6 Files Existance +10M</v>
          </cell>
          <cell r="D4924" t="str">
            <v>PH_WINDOWS_PLATINUM_AR</v>
          </cell>
          <cell r="E4924">
            <v>4</v>
          </cell>
          <cell r="F4924" t="str">
            <v>Data Center Support VW Argentina Pacheco</v>
          </cell>
        </row>
        <row r="4925">
          <cell r="B4925" t="str">
            <v>10.133.55.230</v>
          </cell>
          <cell r="C4925" t="str">
            <v>BvSshServer</v>
          </cell>
          <cell r="D4925" t="str">
            <v>PH_WINDOWS_PLATINUM_AR</v>
          </cell>
          <cell r="E4925">
            <v>2</v>
          </cell>
          <cell r="F4925" t="str">
            <v>Data Center Support VW Argentina Pacheco</v>
          </cell>
        </row>
        <row r="4926">
          <cell r="B4926" t="str">
            <v>10.133.55.230</v>
          </cell>
          <cell r="C4926" t="str">
            <v>RVS Server</v>
          </cell>
          <cell r="D4926" t="str">
            <v>PH_WINDOWS_PLATINUM_AR</v>
          </cell>
          <cell r="E4926">
            <v>1</v>
          </cell>
          <cell r="F4926" t="str">
            <v>Data Center Support VW Argentina Pacheco</v>
          </cell>
        </row>
        <row r="4927">
          <cell r="B4927" t="str">
            <v>10.133.55.230</v>
          </cell>
          <cell r="C4927" t="str">
            <v>Puerto RVS 3305</v>
          </cell>
          <cell r="D4927" t="str">
            <v>PH_WINDOWS_PLATINUM_AR</v>
          </cell>
          <cell r="E4927">
            <v>2</v>
          </cell>
          <cell r="F4927" t="str">
            <v>Data Center Support VW Argentina Pacheco</v>
          </cell>
        </row>
        <row r="4928">
          <cell r="B4928" t="str">
            <v>10.133.55.230</v>
          </cell>
          <cell r="C4928" t="str">
            <v>Puerto RVS 3755</v>
          </cell>
          <cell r="D4928" t="str">
            <v>PH_WINDOWS_PLATINUM_AR</v>
          </cell>
          <cell r="E4928">
            <v>2</v>
          </cell>
          <cell r="F4928" t="str">
            <v>Data Center Support VW Argentina Pacheco</v>
          </cell>
        </row>
        <row r="4929">
          <cell r="B4929" t="str">
            <v>10.133.55.230</v>
          </cell>
          <cell r="C4929" t="str">
            <v>RVS Files_D:\Observer</v>
          </cell>
          <cell r="D4929" t="str">
            <v>PH_WINDOWS_PLATINUM_AR</v>
          </cell>
          <cell r="E4929">
            <v>4</v>
          </cell>
          <cell r="F4929" t="str">
            <v>Data Center Support VW Argentina Pacheco</v>
          </cell>
        </row>
        <row r="4930">
          <cell r="B4930" t="str">
            <v>10.133.55.230</v>
          </cell>
          <cell r="C4930" t="str">
            <v>RVS find error LOG on D:\Jobstarts\logs</v>
          </cell>
          <cell r="D4930" t="str">
            <v>PH_WINDOWS_PLATINUM_AR</v>
          </cell>
          <cell r="E4930">
            <v>4</v>
          </cell>
          <cell r="F4930" t="str">
            <v>Data Center Support VW Argentina Pacheco</v>
          </cell>
        </row>
        <row r="4931">
          <cell r="B4931" t="str">
            <v>10.133.55.230</v>
          </cell>
          <cell r="C4931" t="str">
            <v>RVS Files_D:\Jobstarts\noprocesados</v>
          </cell>
          <cell r="D4931" t="str">
            <v>PH_WINDOWS_PLATINUM_AR</v>
          </cell>
          <cell r="E4931">
            <v>4</v>
          </cell>
          <cell r="F4931" t="str">
            <v>Data Center Support VW Argentina Pacheco</v>
          </cell>
        </row>
        <row r="4932">
          <cell r="B4932" t="str">
            <v>10.133.55.230</v>
          </cell>
          <cell r="C4932" t="str">
            <v>So CPU</v>
          </cell>
          <cell r="D4932" t="str">
            <v>PH_WINDOWS_PLATINUM_AR</v>
          </cell>
          <cell r="E4932">
            <v>1</v>
          </cell>
          <cell r="F4932" t="str">
            <v>Wintel Support VW Argentina</v>
          </cell>
        </row>
        <row r="4933">
          <cell r="B4933" t="str">
            <v>10.133.55.230</v>
          </cell>
          <cell r="C4933" t="str">
            <v>So Disk C:: OS</v>
          </cell>
          <cell r="D4933" t="str">
            <v>PH_WINDOWS_PLATINUM_AR</v>
          </cell>
          <cell r="E4933">
            <v>1</v>
          </cell>
          <cell r="F4933" t="str">
            <v>Wintel Support VW Argentina</v>
          </cell>
        </row>
        <row r="4934">
          <cell r="B4934" t="str">
            <v>10.133.55.230</v>
          </cell>
          <cell r="C4934" t="str">
            <v>So Disk D::</v>
          </cell>
          <cell r="D4934" t="str">
            <v>PH_WINDOWS_PLATINUM_AR</v>
          </cell>
          <cell r="E4934">
            <v>1</v>
          </cell>
          <cell r="F4934" t="str">
            <v>Wintel Support VW Argentina</v>
          </cell>
        </row>
        <row r="4935">
          <cell r="B4935" t="str">
            <v>10.133.55.230</v>
          </cell>
          <cell r="C4935" t="str">
            <v>So Disk G:</v>
          </cell>
          <cell r="D4935" t="str">
            <v>PH_WINDOWS_PLATINUM_AR</v>
          </cell>
          <cell r="E4935">
            <v>2</v>
          </cell>
          <cell r="F4935" t="str">
            <v>Wintel Support VW Argentina</v>
          </cell>
        </row>
        <row r="4936">
          <cell r="B4936" t="str">
            <v>10.133.55.230</v>
          </cell>
          <cell r="C4936" t="str">
            <v>Ping</v>
          </cell>
          <cell r="D4936" t="str">
            <v>PH_WINDOWS_PLATINUM_AR</v>
          </cell>
          <cell r="E4936">
            <v>1</v>
          </cell>
          <cell r="F4936" t="str">
            <v>Wintel Support VW Argentina</v>
          </cell>
        </row>
        <row r="4937">
          <cell r="B4937" t="str">
            <v>10.133.55.230</v>
          </cell>
          <cell r="C4937" t="str">
            <v>So RAM</v>
          </cell>
          <cell r="D4937" t="str">
            <v>PH_WINDOWS_PLATINUM_AR</v>
          </cell>
          <cell r="E4937">
            <v>1</v>
          </cell>
          <cell r="F4937" t="str">
            <v>Wintel Support VW Argentina</v>
          </cell>
        </row>
        <row r="4938">
          <cell r="B4938" t="str">
            <v>10.133.55.230</v>
          </cell>
          <cell r="C4938" t="str">
            <v>So Uptime</v>
          </cell>
          <cell r="D4938" t="str">
            <v>PH_WINDOWS_BRONZE_AR</v>
          </cell>
          <cell r="E4938">
            <v>2</v>
          </cell>
          <cell r="F4938" t="str">
            <v>Wintel Support VW Argentina</v>
          </cell>
        </row>
        <row r="4939">
          <cell r="B4939" t="str">
            <v>192.168.21.37</v>
          </cell>
          <cell r="C4939" t="str">
            <v>Service SQL Server Agent TIFDMSPD</v>
          </cell>
          <cell r="D4939" t="str">
            <v>PH_WINDOWS_PLATINUM_AR</v>
          </cell>
          <cell r="E4939">
            <v>4</v>
          </cell>
          <cell r="F4939" t="str">
            <v>Data Base Administration Support VW Argentina</v>
          </cell>
        </row>
        <row r="4940">
          <cell r="B4940" t="str">
            <v>192.168.21.37</v>
          </cell>
          <cell r="C4940" t="str">
            <v>Service SQL Server TIFDMSPD</v>
          </cell>
          <cell r="D4940" t="str">
            <v>PH_WINDOWS_PLATINUM_AR</v>
          </cell>
          <cell r="E4940">
            <v>4</v>
          </cell>
          <cell r="F4940" t="str">
            <v>Data Base Administration Support VW Argentina</v>
          </cell>
        </row>
        <row r="4941">
          <cell r="B4941" t="str">
            <v>192.168.21.37</v>
          </cell>
          <cell r="C4941" t="str">
            <v>http://192.168.21.37:8080/</v>
          </cell>
          <cell r="D4941" t="str">
            <v>PH_WINDOWS_PLATINUM_AR</v>
          </cell>
          <cell r="E4941">
            <v>3</v>
          </cell>
          <cell r="F4941" t="str">
            <v>Middleware Support VW Argentina</v>
          </cell>
        </row>
        <row r="4942">
          <cell r="B4942" t="str">
            <v>192.168.21.37</v>
          </cell>
          <cell r="C4942" t="str">
            <v>So Antivirus Services</v>
          </cell>
          <cell r="D4942" t="str">
            <v>PH_WINDOWS_PLATINUM_AR</v>
          </cell>
          <cell r="E4942">
            <v>3</v>
          </cell>
          <cell r="F4942" t="str">
            <v>Wintel Support VW Argentina</v>
          </cell>
        </row>
        <row r="4943">
          <cell r="B4943" t="str">
            <v>192.168.21.37</v>
          </cell>
          <cell r="C4943" t="str">
            <v>So CPU</v>
          </cell>
          <cell r="D4943" t="str">
            <v>PH_WINDOWS_PLATINUM_AR</v>
          </cell>
          <cell r="E4943">
            <v>4</v>
          </cell>
          <cell r="F4943" t="str">
            <v>Wintel Support VW Argentina</v>
          </cell>
        </row>
        <row r="4944">
          <cell r="B4944" t="str">
            <v>192.168.21.37</v>
          </cell>
          <cell r="C4944" t="str">
            <v>So Disk C: - SO</v>
          </cell>
          <cell r="D4944" t="str">
            <v>PH_WINDOWS_PLATINUM_AR</v>
          </cell>
          <cell r="E4944">
            <v>4</v>
          </cell>
          <cell r="F4944" t="str">
            <v>Wintel Support VW Argentina</v>
          </cell>
        </row>
        <row r="4945">
          <cell r="B4945" t="str">
            <v>192.168.21.37</v>
          </cell>
          <cell r="C4945" t="str">
            <v>So Disk D: - Data Base</v>
          </cell>
          <cell r="D4945" t="str">
            <v>PH_WINDOWS_PLATINUM_AR</v>
          </cell>
          <cell r="E4945">
            <v>4</v>
          </cell>
          <cell r="F4945" t="str">
            <v>Wintel Support VW Argentina</v>
          </cell>
        </row>
        <row r="4946">
          <cell r="B4946" t="str">
            <v>192.168.21.37</v>
          </cell>
          <cell r="C4946" t="str">
            <v>So Disk E: - Backup</v>
          </cell>
          <cell r="D4946" t="str">
            <v>PH_WINDOWS_PLATINUM_AR</v>
          </cell>
          <cell r="E4946">
            <v>4</v>
          </cell>
          <cell r="F4946" t="str">
            <v>Wintel Support VW Argentina</v>
          </cell>
        </row>
        <row r="4947">
          <cell r="B4947" t="str">
            <v>192.168.21.37</v>
          </cell>
          <cell r="C4947" t="str">
            <v>Ping</v>
          </cell>
          <cell r="D4947" t="str">
            <v>PH_WINDOWS_PLATINUM_AR</v>
          </cell>
          <cell r="E4947">
            <v>4</v>
          </cell>
          <cell r="F4947" t="str">
            <v>Wintel Support VW Argentina</v>
          </cell>
        </row>
        <row r="4948">
          <cell r="B4948" t="str">
            <v>192.168.21.37</v>
          </cell>
          <cell r="C4948" t="str">
            <v>So RAM</v>
          </cell>
          <cell r="D4948" t="str">
            <v>PH_WINDOWS_PLATINUM_AR</v>
          </cell>
          <cell r="E4948">
            <v>4</v>
          </cell>
          <cell r="F4948" t="str">
            <v>Wintel Support VW Argentina</v>
          </cell>
        </row>
        <row r="4949">
          <cell r="B4949" t="str">
            <v>192.168.21.37</v>
          </cell>
          <cell r="C4949" t="str">
            <v>So Uptime</v>
          </cell>
          <cell r="D4949" t="str">
            <v>PH_WINDOWS_BRONZE_AR</v>
          </cell>
          <cell r="E4949">
            <v>2</v>
          </cell>
          <cell r="F4949" t="str">
            <v>Wintel Support VW Argentina</v>
          </cell>
        </row>
        <row r="4950">
          <cell r="B4950" t="str">
            <v>10.133.9.23</v>
          </cell>
          <cell r="C4950" t="str">
            <v>SO Antivirus Services</v>
          </cell>
          <cell r="D4950" t="str">
            <v>PH_WINDOWS_PLATINUM_AR</v>
          </cell>
          <cell r="E4950">
            <v>2</v>
          </cell>
          <cell r="F4950" t="str">
            <v>Wintel Support VW Argentina</v>
          </cell>
        </row>
        <row r="4951">
          <cell r="B4951" t="str">
            <v>10.133.9.23</v>
          </cell>
          <cell r="C4951" t="str">
            <v>So CPU</v>
          </cell>
          <cell r="D4951" t="str">
            <v>PH_WINDOWS_PLATINUM_AR</v>
          </cell>
          <cell r="E4951">
            <v>2</v>
          </cell>
          <cell r="F4951" t="str">
            <v>Wintel Support VW Argentina</v>
          </cell>
        </row>
        <row r="4952">
          <cell r="B4952" t="str">
            <v>10.133.9.23</v>
          </cell>
          <cell r="C4952" t="str">
            <v>So Ping</v>
          </cell>
          <cell r="D4952" t="str">
            <v>PH_WINDOWS_PLATINUM_AR</v>
          </cell>
          <cell r="E4952">
            <v>2</v>
          </cell>
          <cell r="F4952" t="str">
            <v>Wintel Support VW Argentina</v>
          </cell>
        </row>
        <row r="4953">
          <cell r="B4953" t="str">
            <v>10.133.9.23</v>
          </cell>
          <cell r="C4953" t="str">
            <v>So Ram</v>
          </cell>
          <cell r="D4953" t="str">
            <v>PH_WINDOWS_PLATINUM_AR</v>
          </cell>
          <cell r="E4953">
            <v>2</v>
          </cell>
          <cell r="F4953" t="str">
            <v>Wintel Support VW Argentina</v>
          </cell>
        </row>
        <row r="4954">
          <cell r="B4954" t="str">
            <v>10.133.9.23</v>
          </cell>
          <cell r="C4954" t="str">
            <v>So Uptime</v>
          </cell>
          <cell r="D4954" t="str">
            <v>PH_WINDOWS_PLATINUM_AR</v>
          </cell>
          <cell r="E4954">
            <v>2</v>
          </cell>
          <cell r="F4954" t="str">
            <v>Wintel Support VW Argentina</v>
          </cell>
        </row>
        <row r="4955">
          <cell r="B4955" t="str">
            <v>10.133.9.23</v>
          </cell>
          <cell r="C4955" t="str">
            <v>So Disk C</v>
          </cell>
          <cell r="D4955" t="str">
            <v>PH_WINDOWS_PLATINUM_AR</v>
          </cell>
          <cell r="E4955">
            <v>2</v>
          </cell>
          <cell r="F4955" t="str">
            <v>Wintel Support VW Argentina</v>
          </cell>
        </row>
        <row r="4956">
          <cell r="B4956" t="str">
            <v>10.133.8.177</v>
          </cell>
          <cell r="C4956" t="str">
            <v>Ping</v>
          </cell>
          <cell r="D4956" t="str">
            <v>PH_WINDOWS_PLATINUM_AR</v>
          </cell>
          <cell r="E4956">
            <v>1</v>
          </cell>
          <cell r="F4956" t="str">
            <v>Wintel Support VW Argentina</v>
          </cell>
        </row>
        <row r="4957">
          <cell r="B4957" t="str">
            <v>10.133.8.177</v>
          </cell>
          <cell r="C4957" t="str">
            <v>SO CPU</v>
          </cell>
          <cell r="D4957" t="str">
            <v>PH_WINDOWS_PLATINUM_AR</v>
          </cell>
          <cell r="E4957">
            <v>3</v>
          </cell>
          <cell r="F4957" t="str">
            <v>Wintel Support VW Argentina</v>
          </cell>
        </row>
        <row r="4958">
          <cell r="B4958" t="str">
            <v>10.133.8.177</v>
          </cell>
          <cell r="C4958" t="str">
            <v>SO RAM</v>
          </cell>
          <cell r="D4958" t="str">
            <v>PH_WINDOWS_PLATINUM_AR</v>
          </cell>
          <cell r="E4958">
            <v>3</v>
          </cell>
          <cell r="F4958" t="str">
            <v>Wintel Support VW Argentina</v>
          </cell>
        </row>
        <row r="4959">
          <cell r="B4959" t="str">
            <v>10.133.8.177</v>
          </cell>
          <cell r="C4959" t="str">
            <v>SO Uptime</v>
          </cell>
          <cell r="D4959" t="str">
            <v>PH_WINDOWS_PLATINUM_AR</v>
          </cell>
          <cell r="E4959">
            <v>1</v>
          </cell>
          <cell r="F4959" t="str">
            <v>Wintel Support VW Argentina</v>
          </cell>
        </row>
        <row r="4960">
          <cell r="B4960" t="str">
            <v>10.133.8.177</v>
          </cell>
          <cell r="C4960" t="str">
            <v>Disk C</v>
          </cell>
          <cell r="D4960" t="str">
            <v>PH_WINDOWS_PLATINUM_AR</v>
          </cell>
          <cell r="E4960">
            <v>1</v>
          </cell>
          <cell r="F4960" t="str">
            <v>Wintel Support VW Argentina</v>
          </cell>
        </row>
        <row r="4961">
          <cell r="B4961" t="str">
            <v>10.133.8.178</v>
          </cell>
          <cell r="C4961" t="str">
            <v>Ping</v>
          </cell>
          <cell r="D4961" t="str">
            <v>PH_WINDOWS_PLATINUM_AR</v>
          </cell>
          <cell r="E4961">
            <v>1</v>
          </cell>
          <cell r="F4961" t="str">
            <v>Wintel Support VW Argentina</v>
          </cell>
        </row>
        <row r="4962">
          <cell r="B4962" t="str">
            <v>10.133.8.178</v>
          </cell>
          <cell r="C4962" t="str">
            <v>SO CPU</v>
          </cell>
          <cell r="D4962" t="str">
            <v>PH_WINDOWS_PLATINUM_AR</v>
          </cell>
          <cell r="E4962">
            <v>3</v>
          </cell>
          <cell r="F4962" t="str">
            <v>Wintel Support VW Argentina</v>
          </cell>
        </row>
        <row r="4963">
          <cell r="B4963" t="str">
            <v>10.133.8.178</v>
          </cell>
          <cell r="C4963" t="str">
            <v>SO RAM</v>
          </cell>
          <cell r="D4963" t="str">
            <v>PH_WINDOWS_PLATINUM_AR</v>
          </cell>
          <cell r="E4963">
            <v>3</v>
          </cell>
          <cell r="F4963" t="str">
            <v>Wintel Support VW Argentina</v>
          </cell>
        </row>
        <row r="4964">
          <cell r="B4964" t="str">
            <v>10.133.8.178</v>
          </cell>
          <cell r="C4964" t="str">
            <v>SO Uptime</v>
          </cell>
          <cell r="D4964" t="str">
            <v>PH_WINDOWS_PLATINUM_AR</v>
          </cell>
          <cell r="E4964">
            <v>1</v>
          </cell>
          <cell r="F4964" t="str">
            <v>Wintel Support VW Argentina</v>
          </cell>
        </row>
        <row r="4965">
          <cell r="B4965" t="str">
            <v>10.133.8.178</v>
          </cell>
          <cell r="C4965" t="str">
            <v>Disk C</v>
          </cell>
          <cell r="D4965" t="str">
            <v>PH_WINDOWS_PLATINUM_AR</v>
          </cell>
          <cell r="E4965">
            <v>1</v>
          </cell>
          <cell r="F4965" t="str">
            <v>Wintel Support VW Argentina</v>
          </cell>
        </row>
        <row r="4966">
          <cell r="B4966" t="str">
            <v>192.168.5.138</v>
          </cell>
          <cell r="C4966" t="str">
            <v>Ping</v>
          </cell>
          <cell r="D4966" t="str">
            <v>PH_WINDOWS_PLATINUM_AR</v>
          </cell>
          <cell r="E4966">
            <v>1</v>
          </cell>
          <cell r="F4966" t="str">
            <v>Wintel Support VW Argentina</v>
          </cell>
        </row>
        <row r="4967">
          <cell r="B4967" t="str">
            <v>192.168.5.138</v>
          </cell>
          <cell r="C4967" t="str">
            <v>SO CPU</v>
          </cell>
          <cell r="D4967" t="str">
            <v>PH_WINDOWS_PLATINUM_AR</v>
          </cell>
          <cell r="E4967">
            <v>3</v>
          </cell>
          <cell r="F4967" t="str">
            <v>Wintel Support VW Argentina</v>
          </cell>
        </row>
        <row r="4968">
          <cell r="B4968" t="str">
            <v>192.168.5.138</v>
          </cell>
          <cell r="C4968" t="str">
            <v>SO RAM</v>
          </cell>
          <cell r="D4968" t="str">
            <v>PH_WINDOWS_PLATINUM_AR</v>
          </cell>
          <cell r="E4968">
            <v>3</v>
          </cell>
          <cell r="F4968" t="str">
            <v>Wintel Support VW Argentina</v>
          </cell>
        </row>
        <row r="4969">
          <cell r="B4969" t="str">
            <v>192.168.5.138</v>
          </cell>
          <cell r="C4969" t="str">
            <v>SO Uptime</v>
          </cell>
          <cell r="D4969" t="str">
            <v>PH_WINDOWS_PLATINUM_AR</v>
          </cell>
          <cell r="E4969">
            <v>1</v>
          </cell>
          <cell r="F4969" t="str">
            <v>Wintel Support VW Argentina</v>
          </cell>
        </row>
        <row r="4970">
          <cell r="B4970" t="str">
            <v>192.168.5.138</v>
          </cell>
          <cell r="C4970" t="str">
            <v>Disk C</v>
          </cell>
          <cell r="D4970" t="str">
            <v>PH_WINDOWS_PLATINUM_AR</v>
          </cell>
          <cell r="E4970">
            <v>1</v>
          </cell>
          <cell r="F4970" t="str">
            <v>Wintel Support VW Argentina</v>
          </cell>
        </row>
        <row r="4971">
          <cell r="B4971" t="str">
            <v>192.168.5.139</v>
          </cell>
          <cell r="C4971" t="str">
            <v>Ping</v>
          </cell>
          <cell r="D4971" t="str">
            <v>PH_WINDOWS_PLATINUM_AR</v>
          </cell>
          <cell r="E4971">
            <v>1</v>
          </cell>
          <cell r="F4971" t="str">
            <v>Wintel Support VW Argentina</v>
          </cell>
        </row>
        <row r="4972">
          <cell r="B4972" t="str">
            <v>192.168.5.139</v>
          </cell>
          <cell r="C4972" t="str">
            <v>SO CPU</v>
          </cell>
          <cell r="D4972" t="str">
            <v>PH_WINDOWS_PLATINUM_AR</v>
          </cell>
          <cell r="E4972">
            <v>3</v>
          </cell>
          <cell r="F4972" t="str">
            <v>Wintel Support VW Argentina</v>
          </cell>
        </row>
        <row r="4973">
          <cell r="B4973" t="str">
            <v>192.168.5.139</v>
          </cell>
          <cell r="C4973" t="str">
            <v>SO RAM</v>
          </cell>
          <cell r="D4973" t="str">
            <v>PH_WINDOWS_PLATINUM_AR</v>
          </cell>
          <cell r="E4973">
            <v>3</v>
          </cell>
          <cell r="F4973" t="str">
            <v>Wintel Support VW Argentina</v>
          </cell>
        </row>
        <row r="4974">
          <cell r="B4974" t="str">
            <v>192.168.5.139</v>
          </cell>
          <cell r="C4974" t="str">
            <v>SO Uptime</v>
          </cell>
          <cell r="D4974" t="str">
            <v>PH_WINDOWS_PLATINUM_AR</v>
          </cell>
          <cell r="E4974">
            <v>1</v>
          </cell>
          <cell r="F4974" t="str">
            <v>Wintel Support VW Argentina</v>
          </cell>
        </row>
        <row r="4975">
          <cell r="B4975" t="str">
            <v>192.168.5.139</v>
          </cell>
          <cell r="C4975" t="str">
            <v>Disk C</v>
          </cell>
          <cell r="D4975" t="str">
            <v>PH_WINDOWS_PLATINUM_AR</v>
          </cell>
          <cell r="E4975">
            <v>1</v>
          </cell>
          <cell r="F4975" t="str">
            <v>Wintel Support VW Argentina</v>
          </cell>
        </row>
        <row r="4976">
          <cell r="B4976" t="str">
            <v>172.16.12.38</v>
          </cell>
          <cell r="C4976" t="str">
            <v>Ping</v>
          </cell>
          <cell r="D4976" t="str">
            <v>PH_WINDOWS_PLATINUM_AR</v>
          </cell>
          <cell r="E4976">
            <v>1</v>
          </cell>
          <cell r="F4976" t="str">
            <v>Wintel Support VW Argentina</v>
          </cell>
        </row>
        <row r="4977">
          <cell r="B4977" t="str">
            <v>172.16.12.38</v>
          </cell>
          <cell r="C4977" t="str">
            <v>SO CPU</v>
          </cell>
          <cell r="D4977" t="str">
            <v>PH_WINDOWS_PLATINUM_AR</v>
          </cell>
          <cell r="E4977">
            <v>3</v>
          </cell>
          <cell r="F4977" t="str">
            <v>Wintel Support VW Argentina</v>
          </cell>
        </row>
        <row r="4978">
          <cell r="B4978" t="str">
            <v>172.16.12.38</v>
          </cell>
          <cell r="C4978" t="str">
            <v>SO RAM</v>
          </cell>
          <cell r="D4978" t="str">
            <v>PH_WINDOWS_PLATINUM_AR</v>
          </cell>
          <cell r="E4978">
            <v>3</v>
          </cell>
          <cell r="F4978" t="str">
            <v>Wintel Support VW Argentina</v>
          </cell>
        </row>
        <row r="4979">
          <cell r="B4979" t="str">
            <v>172.16.12.38</v>
          </cell>
          <cell r="C4979" t="str">
            <v>SO Uptime</v>
          </cell>
          <cell r="D4979" t="str">
            <v>PH_WINDOWS_PLATINUM_AR</v>
          </cell>
          <cell r="E4979">
            <v>1</v>
          </cell>
          <cell r="F4979" t="str">
            <v>Wintel Support VW Argentina</v>
          </cell>
        </row>
        <row r="4980">
          <cell r="B4980" t="str">
            <v>172.16.12.38</v>
          </cell>
          <cell r="C4980" t="str">
            <v>Disk C</v>
          </cell>
          <cell r="D4980" t="str">
            <v>PH_WINDOWS_PLATINUM_AR</v>
          </cell>
          <cell r="E4980">
            <v>1</v>
          </cell>
          <cell r="F4980" t="str">
            <v>Wintel Support VW Argentina</v>
          </cell>
        </row>
        <row r="4981">
          <cell r="B4981" t="str">
            <v>172.16.12.39</v>
          </cell>
          <cell r="C4981" t="str">
            <v>Ping</v>
          </cell>
          <cell r="D4981" t="str">
            <v>PH_WINDOWS_PLATINUM_AR</v>
          </cell>
          <cell r="E4981">
            <v>1</v>
          </cell>
          <cell r="F4981" t="str">
            <v>Wintel Support VW Argentina</v>
          </cell>
        </row>
        <row r="4982">
          <cell r="B4982" t="str">
            <v>172.16.12.39</v>
          </cell>
          <cell r="C4982" t="str">
            <v>SO CPU</v>
          </cell>
          <cell r="D4982" t="str">
            <v>PH_WINDOWS_PLATINUM_AR</v>
          </cell>
          <cell r="E4982">
            <v>3</v>
          </cell>
          <cell r="F4982" t="str">
            <v>Wintel Support VW Argentina</v>
          </cell>
        </row>
        <row r="4983">
          <cell r="B4983" t="str">
            <v>172.16.12.39</v>
          </cell>
          <cell r="C4983" t="str">
            <v>SO RAM</v>
          </cell>
          <cell r="D4983" t="str">
            <v>PH_WINDOWS_PLATINUM_AR</v>
          </cell>
          <cell r="E4983">
            <v>3</v>
          </cell>
          <cell r="F4983" t="str">
            <v>Wintel Support VW Argentina</v>
          </cell>
        </row>
        <row r="4984">
          <cell r="B4984" t="str">
            <v>172.16.12.39</v>
          </cell>
          <cell r="C4984" t="str">
            <v>SO Uptime</v>
          </cell>
          <cell r="D4984" t="str">
            <v>PH_WINDOWS_PLATINUM_AR</v>
          </cell>
          <cell r="E4984">
            <v>1</v>
          </cell>
          <cell r="F4984" t="str">
            <v>Wintel Support VW Argentina</v>
          </cell>
        </row>
        <row r="4985">
          <cell r="B4985" t="str">
            <v>172.16.12.39</v>
          </cell>
          <cell r="C4985" t="str">
            <v>Disk C</v>
          </cell>
          <cell r="D4985" t="str">
            <v>PH_WINDOWS_PLATINUM_AR</v>
          </cell>
          <cell r="E4985">
            <v>1</v>
          </cell>
          <cell r="F4985" t="str">
            <v>Wintel Support VW Argentina</v>
          </cell>
        </row>
        <row r="4986">
          <cell r="B4986" t="str">
            <v>10.133.138.50</v>
          </cell>
          <cell r="C4986" t="str">
            <v>Ping</v>
          </cell>
          <cell r="D4986" t="str">
            <v>PH_WINDOWS_PLATINUM_AR</v>
          </cell>
          <cell r="E4986">
            <v>1</v>
          </cell>
          <cell r="F4986" t="str">
            <v>Wintel Support VW Argentina</v>
          </cell>
        </row>
        <row r="4987">
          <cell r="B4987" t="str">
            <v>10.133.138.50</v>
          </cell>
          <cell r="C4987" t="str">
            <v>SO CPU</v>
          </cell>
          <cell r="D4987" t="str">
            <v>PH_WINDOWS_PLATINUM_AR</v>
          </cell>
          <cell r="E4987">
            <v>3</v>
          </cell>
          <cell r="F4987" t="str">
            <v>Wintel Support VW Argentina</v>
          </cell>
        </row>
        <row r="4988">
          <cell r="B4988" t="str">
            <v>10.133.138.50</v>
          </cell>
          <cell r="C4988" t="str">
            <v>SO RAM</v>
          </cell>
          <cell r="D4988" t="str">
            <v>PH_WINDOWS_PLATINUM_AR</v>
          </cell>
          <cell r="E4988">
            <v>3</v>
          </cell>
          <cell r="F4988" t="str">
            <v>Wintel Support VW Argentina</v>
          </cell>
        </row>
        <row r="4989">
          <cell r="B4989" t="str">
            <v>10.133.138.50</v>
          </cell>
          <cell r="C4989" t="str">
            <v>SO Uptime</v>
          </cell>
          <cell r="D4989" t="str">
            <v>PH_WINDOWS_PLATINUM_AR</v>
          </cell>
          <cell r="E4989">
            <v>1</v>
          </cell>
          <cell r="F4989" t="str">
            <v>Wintel Support VW Argentina</v>
          </cell>
        </row>
        <row r="4990">
          <cell r="B4990" t="str">
            <v>10.133.138.50</v>
          </cell>
          <cell r="C4990" t="str">
            <v>Disk C</v>
          </cell>
          <cell r="D4990" t="str">
            <v>PH_WINDOWS_PLATINUM_AR</v>
          </cell>
          <cell r="E4990">
            <v>1</v>
          </cell>
          <cell r="F4990" t="str">
            <v>Wintel Support VW Argentina</v>
          </cell>
        </row>
        <row r="4991">
          <cell r="B4991" t="str">
            <v>10.133.138.51</v>
          </cell>
          <cell r="C4991" t="str">
            <v>Ping</v>
          </cell>
          <cell r="D4991" t="str">
            <v>PH_WINDOWS_PLATINUM_AR</v>
          </cell>
          <cell r="E4991">
            <v>1</v>
          </cell>
          <cell r="F4991" t="str">
            <v>Wintel Support VW Argentina</v>
          </cell>
        </row>
        <row r="4992">
          <cell r="B4992" t="str">
            <v>10.133.138.51</v>
          </cell>
          <cell r="C4992" t="str">
            <v>SO CPU</v>
          </cell>
          <cell r="D4992" t="str">
            <v>PH_WINDOWS_PLATINUM_AR</v>
          </cell>
          <cell r="E4992">
            <v>3</v>
          </cell>
          <cell r="F4992" t="str">
            <v>Wintel Support VW Argentina</v>
          </cell>
        </row>
        <row r="4993">
          <cell r="B4993" t="str">
            <v>10.133.138.51</v>
          </cell>
          <cell r="C4993" t="str">
            <v>SO RAM</v>
          </cell>
          <cell r="D4993" t="str">
            <v>PH_WINDOWS_PLATINUM_AR</v>
          </cell>
          <cell r="E4993">
            <v>3</v>
          </cell>
          <cell r="F4993" t="str">
            <v>Wintel Support VW Argentina</v>
          </cell>
        </row>
        <row r="4994">
          <cell r="B4994" t="str">
            <v>10.133.138.51</v>
          </cell>
          <cell r="C4994" t="str">
            <v>SO Uptime</v>
          </cell>
          <cell r="D4994" t="str">
            <v>PH_WINDOWS_PLATINUM_AR</v>
          </cell>
          <cell r="E4994">
            <v>1</v>
          </cell>
          <cell r="F4994" t="str">
            <v>Wintel Support VW Argentina</v>
          </cell>
        </row>
        <row r="4995">
          <cell r="B4995" t="str">
            <v>10.133.138.51</v>
          </cell>
          <cell r="C4995" t="str">
            <v>Disk C</v>
          </cell>
          <cell r="D4995" t="str">
            <v>PH_WINDOWS_PLATINUM_AR</v>
          </cell>
          <cell r="E4995">
            <v>1</v>
          </cell>
          <cell r="F4995" t="str">
            <v>Wintel Support VW Argentina</v>
          </cell>
        </row>
        <row r="4996">
          <cell r="B4996" t="str">
            <v>10.133.9.24</v>
          </cell>
          <cell r="C4996" t="str">
            <v>SO Antivirus Services</v>
          </cell>
          <cell r="D4996" t="str">
            <v>PH_WINDOWS_PLATINUM_AR</v>
          </cell>
          <cell r="E4996">
            <v>2</v>
          </cell>
          <cell r="F4996" t="str">
            <v>Wintel Support VW Argentina</v>
          </cell>
        </row>
        <row r="4997">
          <cell r="B4997" t="str">
            <v>10.133.9.24</v>
          </cell>
          <cell r="C4997" t="str">
            <v>So CPU</v>
          </cell>
          <cell r="D4997" t="str">
            <v>PH_WINDOWS_PLATINUM_AR</v>
          </cell>
          <cell r="E4997">
            <v>2</v>
          </cell>
          <cell r="F4997" t="str">
            <v>Wintel Support VW Argentina</v>
          </cell>
        </row>
        <row r="4998">
          <cell r="B4998" t="str">
            <v>10.133.9.24</v>
          </cell>
          <cell r="C4998" t="str">
            <v>So Ping</v>
          </cell>
          <cell r="D4998" t="str">
            <v>PH_WINDOWS_PLATINUM_AR</v>
          </cell>
          <cell r="E4998">
            <v>2</v>
          </cell>
          <cell r="F4998" t="str">
            <v>Wintel Support VW Argentina</v>
          </cell>
        </row>
        <row r="4999">
          <cell r="B4999" t="str">
            <v>10.133.9.24</v>
          </cell>
          <cell r="C4999" t="str">
            <v>So Ram</v>
          </cell>
          <cell r="D4999" t="str">
            <v>PH_WINDOWS_PLATINUM_AR</v>
          </cell>
          <cell r="E4999">
            <v>2</v>
          </cell>
          <cell r="F4999" t="str">
            <v>Wintel Support VW Argentina</v>
          </cell>
        </row>
        <row r="5000">
          <cell r="B5000" t="str">
            <v>10.133.9.24</v>
          </cell>
          <cell r="C5000" t="str">
            <v>So Uptime</v>
          </cell>
          <cell r="D5000" t="str">
            <v>PH_WINDOWS_PLATINUM_AR</v>
          </cell>
          <cell r="E5000">
            <v>2</v>
          </cell>
          <cell r="F5000" t="str">
            <v>Wintel Support VW Argentina</v>
          </cell>
        </row>
        <row r="5001">
          <cell r="B5001" t="str">
            <v>10.133.9.24</v>
          </cell>
          <cell r="C5001" t="str">
            <v>So Disk C</v>
          </cell>
          <cell r="D5001" t="str">
            <v>PH_WINDOWS_PLATINUM_AR</v>
          </cell>
          <cell r="E5001">
            <v>2</v>
          </cell>
          <cell r="F5001" t="str">
            <v>Wintel Support VW Argentina</v>
          </cell>
        </row>
        <row r="5002">
          <cell r="B5002" t="str">
            <v>10.133.9.25</v>
          </cell>
          <cell r="C5002" t="str">
            <v>SO Antivirus Services</v>
          </cell>
          <cell r="D5002" t="str">
            <v>PH_WINDOWS_PLATINUM_AR</v>
          </cell>
          <cell r="E5002">
            <v>2</v>
          </cell>
          <cell r="F5002" t="str">
            <v>Wintel Support VW Argentina</v>
          </cell>
        </row>
        <row r="5003">
          <cell r="B5003" t="str">
            <v>10.133.9.25</v>
          </cell>
          <cell r="C5003" t="str">
            <v>So CPU</v>
          </cell>
          <cell r="D5003" t="str">
            <v>PH_WINDOWS_PLATINUM_AR</v>
          </cell>
          <cell r="E5003">
            <v>2</v>
          </cell>
          <cell r="F5003" t="str">
            <v>Wintel Support VW Argentina</v>
          </cell>
        </row>
        <row r="5004">
          <cell r="B5004" t="str">
            <v>10.133.9.25</v>
          </cell>
          <cell r="C5004" t="str">
            <v>So Ping</v>
          </cell>
          <cell r="D5004" t="str">
            <v>PH_WINDOWS_PLATINUM_AR</v>
          </cell>
          <cell r="E5004">
            <v>2</v>
          </cell>
          <cell r="F5004" t="str">
            <v>Wintel Support VW Argentina</v>
          </cell>
        </row>
        <row r="5005">
          <cell r="B5005" t="str">
            <v>10.133.9.25</v>
          </cell>
          <cell r="C5005" t="str">
            <v>So Ram</v>
          </cell>
          <cell r="D5005" t="str">
            <v>PH_WINDOWS_PLATINUM_AR</v>
          </cell>
          <cell r="E5005">
            <v>2</v>
          </cell>
          <cell r="F5005" t="str">
            <v>Wintel Support VW Argentina</v>
          </cell>
        </row>
        <row r="5006">
          <cell r="B5006" t="str">
            <v>10.133.9.25</v>
          </cell>
          <cell r="C5006" t="str">
            <v>So Uptime</v>
          </cell>
          <cell r="D5006" t="str">
            <v>PH_WINDOWS_PLATINUM_AR</v>
          </cell>
          <cell r="E5006">
            <v>2</v>
          </cell>
          <cell r="F5006" t="str">
            <v>Wintel Support VW Argentina</v>
          </cell>
        </row>
        <row r="5007">
          <cell r="B5007" t="str">
            <v>10.133.9.25</v>
          </cell>
          <cell r="C5007" t="str">
            <v>So Disk C</v>
          </cell>
          <cell r="D5007" t="str">
            <v>PH_WINDOWS_PLATINUM_AR</v>
          </cell>
          <cell r="E5007">
            <v>2</v>
          </cell>
          <cell r="F5007" t="str">
            <v>Wintel Support VW Argentina</v>
          </cell>
        </row>
        <row r="5008">
          <cell r="B5008" t="str">
            <v>10.133.8.238</v>
          </cell>
          <cell r="C5008" t="str">
            <v>So CPU</v>
          </cell>
          <cell r="D5008" t="str">
            <v>PH_WINDOWS_PLATINUM_AR</v>
          </cell>
          <cell r="E5008">
            <v>3</v>
          </cell>
          <cell r="F5008" t="str">
            <v>Wintel Support VW Argentina</v>
          </cell>
        </row>
        <row r="5009">
          <cell r="B5009" t="str">
            <v>10.133.8.238</v>
          </cell>
          <cell r="C5009" t="str">
            <v>disco C</v>
          </cell>
          <cell r="D5009" t="str">
            <v>PH_WINDOWS_PLATINUM_AR</v>
          </cell>
          <cell r="E5009">
            <v>2</v>
          </cell>
          <cell r="F5009" t="str">
            <v>Wintel Support VW Argentina</v>
          </cell>
        </row>
        <row r="5010">
          <cell r="B5010" t="str">
            <v>10.133.8.238</v>
          </cell>
          <cell r="C5010" t="str">
            <v>RAM</v>
          </cell>
          <cell r="D5010" t="str">
            <v>PH_WINDOWS_PLATINUM_AR</v>
          </cell>
          <cell r="E5010">
            <v>2</v>
          </cell>
          <cell r="F5010" t="str">
            <v>Wintel Support VW Argentina</v>
          </cell>
        </row>
        <row r="5011">
          <cell r="B5011" t="str">
            <v>10.133.8.238</v>
          </cell>
          <cell r="C5011" t="str">
            <v>Ping</v>
          </cell>
          <cell r="D5011" t="str">
            <v>PH_WINDOWS_PLATINUM_AR</v>
          </cell>
          <cell r="E5011">
            <v>2</v>
          </cell>
          <cell r="F5011" t="str">
            <v>Wintel Support VW Argentina</v>
          </cell>
        </row>
        <row r="5012">
          <cell r="B5012" t="str">
            <v>10.133.8.238</v>
          </cell>
          <cell r="C5012" t="str">
            <v>Antivirus Services</v>
          </cell>
          <cell r="D5012" t="str">
            <v>PH_WINDOWS_PLATINUM_AR</v>
          </cell>
          <cell r="E5012">
            <v>2</v>
          </cell>
          <cell r="F5012" t="str">
            <v>Wintel Support VW Argentina</v>
          </cell>
        </row>
        <row r="5013">
          <cell r="B5013" t="str">
            <v>10.133.8.238</v>
          </cell>
          <cell r="C5013" t="str">
            <v>So Uptime</v>
          </cell>
          <cell r="D5013" t="str">
            <v>PH_WINDOWS_PLATINUM_AR</v>
          </cell>
          <cell r="E5013">
            <v>2</v>
          </cell>
          <cell r="F5013" t="str">
            <v>Wintel Support VW Argentina</v>
          </cell>
        </row>
        <row r="5014">
          <cell r="B5014" t="str">
            <v>192.168.2.3</v>
          </cell>
          <cell r="C5014" t="str">
            <v>So CPU</v>
          </cell>
          <cell r="D5014" t="str">
            <v>PH_WINDOWS_PLATINUM_AR</v>
          </cell>
          <cell r="E5014">
            <v>1</v>
          </cell>
          <cell r="F5014" t="str">
            <v>Wintel Support VW Argentina</v>
          </cell>
        </row>
        <row r="5015">
          <cell r="B5015" t="str">
            <v>192.168.2.3</v>
          </cell>
          <cell r="C5015" t="str">
            <v>So Disk C: SO</v>
          </cell>
          <cell r="D5015" t="str">
            <v>PH_WINDOWS_PLATINUM_AR</v>
          </cell>
          <cell r="E5015">
            <v>1</v>
          </cell>
          <cell r="F5015" t="str">
            <v>Wintel Support VW Argentina</v>
          </cell>
        </row>
        <row r="5016">
          <cell r="B5016" t="str">
            <v>192.168.2.3</v>
          </cell>
          <cell r="C5016" t="str">
            <v>So Disk D: DATA</v>
          </cell>
          <cell r="D5016" t="str">
            <v>PH_WINDOWS_PLATINUM_AR</v>
          </cell>
          <cell r="E5016">
            <v>1</v>
          </cell>
          <cell r="F5016" t="str">
            <v>Wintel Support VW Argentina</v>
          </cell>
        </row>
        <row r="5017">
          <cell r="B5017" t="str">
            <v>192.168.2.3</v>
          </cell>
          <cell r="C5017" t="str">
            <v>Ping</v>
          </cell>
          <cell r="D5017" t="str">
            <v>PH_WINDOWS_PLATINUM_AR</v>
          </cell>
          <cell r="E5017">
            <v>1</v>
          </cell>
          <cell r="F5017" t="str">
            <v>Wintel Support VW Argentina</v>
          </cell>
        </row>
        <row r="5018">
          <cell r="B5018" t="str">
            <v>192.168.2.3</v>
          </cell>
          <cell r="C5018" t="str">
            <v>So Uptime</v>
          </cell>
          <cell r="D5018" t="str">
            <v>PH_WINDOWS_BRONZE_AR</v>
          </cell>
          <cell r="E5018">
            <v>2</v>
          </cell>
          <cell r="F5018" t="str">
            <v>Wintel Support VW Argentina</v>
          </cell>
        </row>
        <row r="5019">
          <cell r="B5019" t="str">
            <v>10.133.55.133</v>
          </cell>
          <cell r="C5019" t="str">
            <v>AMS Servicio SERVICEMIX6</v>
          </cell>
          <cell r="D5019" t="str">
            <v>n/a</v>
          </cell>
          <cell r="E5019">
            <v>3</v>
          </cell>
          <cell r="F5019" t="str">
            <v>NON SAP Support VW Argentina</v>
          </cell>
        </row>
        <row r="5020">
          <cell r="B5020" t="str">
            <v>10.133.55.133</v>
          </cell>
          <cell r="C5020" t="str">
            <v>So Antivirus Services</v>
          </cell>
          <cell r="D5020" t="str">
            <v>PH_WINDOWS_BRONZE_AR</v>
          </cell>
          <cell r="E5020">
            <v>3</v>
          </cell>
          <cell r="F5020" t="str">
            <v>Wintel Support VW Argentina</v>
          </cell>
        </row>
        <row r="5021">
          <cell r="B5021" t="str">
            <v>10.133.55.133</v>
          </cell>
          <cell r="C5021" t="str">
            <v>So CPU</v>
          </cell>
          <cell r="D5021" t="str">
            <v>PH_WINDOWS_BRONZE_AR</v>
          </cell>
          <cell r="E5021">
            <v>3</v>
          </cell>
          <cell r="F5021" t="str">
            <v>Wintel Support VW Argentina</v>
          </cell>
        </row>
        <row r="5022">
          <cell r="B5022" t="str">
            <v>10.133.55.133</v>
          </cell>
          <cell r="C5022" t="str">
            <v>So Disk C: - OS</v>
          </cell>
          <cell r="D5022" t="str">
            <v>PH_WINDOWS_BRONZE_AR</v>
          </cell>
          <cell r="E5022">
            <v>3</v>
          </cell>
          <cell r="F5022" t="str">
            <v>Wintel Support VW Argentina</v>
          </cell>
        </row>
        <row r="5023">
          <cell r="B5023" t="str">
            <v>10.133.55.133</v>
          </cell>
          <cell r="C5023" t="str">
            <v>So Disk D: - App</v>
          </cell>
          <cell r="D5023" t="str">
            <v>PH_WINDOWS_BRONZE_AR</v>
          </cell>
          <cell r="E5023">
            <v>3</v>
          </cell>
          <cell r="F5023" t="str">
            <v>Wintel Support VW Argentina</v>
          </cell>
        </row>
        <row r="5024">
          <cell r="B5024" t="str">
            <v>10.133.55.133</v>
          </cell>
          <cell r="C5024" t="str">
            <v>Ping</v>
          </cell>
          <cell r="D5024" t="str">
            <v>PH_WINDOWS_BRONZE_AR</v>
          </cell>
          <cell r="E5024">
            <v>3</v>
          </cell>
          <cell r="F5024" t="str">
            <v>Wintel Support VW Argentina</v>
          </cell>
        </row>
        <row r="5025">
          <cell r="B5025" t="str">
            <v>10.133.55.133</v>
          </cell>
          <cell r="C5025" t="str">
            <v>So RAM</v>
          </cell>
          <cell r="D5025" t="str">
            <v>PH_WINDOWS_BRONZE_AR</v>
          </cell>
          <cell r="E5025">
            <v>3</v>
          </cell>
          <cell r="F5025" t="str">
            <v>Wintel Support VW Argentina</v>
          </cell>
        </row>
        <row r="5026">
          <cell r="B5026" t="str">
            <v>10.133.55.133</v>
          </cell>
          <cell r="C5026" t="str">
            <v>So Uptime</v>
          </cell>
          <cell r="D5026" t="str">
            <v>PH_WINDOWS_BRONZE_AR</v>
          </cell>
          <cell r="E5026">
            <v>2</v>
          </cell>
          <cell r="F5026" t="str">
            <v>Wintel Support VW Argentina</v>
          </cell>
        </row>
        <row r="5027">
          <cell r="B5027" t="str">
            <v>192.168.21.36</v>
          </cell>
          <cell r="C5027" t="str">
            <v>Service SQL Server Agent TIFDMSQA</v>
          </cell>
          <cell r="D5027" t="str">
            <v>PH_WINDOWS_BRONZE_AR</v>
          </cell>
          <cell r="E5027">
            <v>3</v>
          </cell>
          <cell r="F5027" t="str">
            <v>Data Base Administration Support VW Argentina</v>
          </cell>
        </row>
        <row r="5028">
          <cell r="B5028" t="str">
            <v>192.168.21.36</v>
          </cell>
          <cell r="C5028" t="str">
            <v>Service SQL Server TIFDMSQA</v>
          </cell>
          <cell r="D5028" t="str">
            <v>PH_WINDOWS_BRONZE_AR</v>
          </cell>
          <cell r="E5028">
            <v>3</v>
          </cell>
          <cell r="F5028" t="str">
            <v>Data Base Administration Support VW Argentina</v>
          </cell>
        </row>
        <row r="5029">
          <cell r="B5029" t="str">
            <v>192.168.21.36</v>
          </cell>
          <cell r="C5029" t="str">
            <v>http://192.168.21.36:8080/</v>
          </cell>
          <cell r="D5029" t="str">
            <v>PH_WINDOWS_BRONZE_AR</v>
          </cell>
          <cell r="E5029">
            <v>3</v>
          </cell>
          <cell r="F5029" t="str">
            <v>Middleware Support VW Argentina</v>
          </cell>
        </row>
        <row r="5030">
          <cell r="B5030" t="str">
            <v>192.168.21.36</v>
          </cell>
          <cell r="C5030" t="str">
            <v>So Antivirus Services</v>
          </cell>
          <cell r="D5030" t="str">
            <v>PH_WINDOWS_BRONZE_AR</v>
          </cell>
          <cell r="E5030">
            <v>3</v>
          </cell>
          <cell r="F5030" t="str">
            <v>Wintel Support VW Argentina</v>
          </cell>
        </row>
        <row r="5031">
          <cell r="B5031" t="str">
            <v>192.168.21.36</v>
          </cell>
          <cell r="C5031" t="str">
            <v>So CPU</v>
          </cell>
          <cell r="D5031" t="str">
            <v>PH_WINDOWS_BRONZE_AR</v>
          </cell>
          <cell r="E5031">
            <v>3</v>
          </cell>
          <cell r="F5031" t="str">
            <v>Wintel Support VW Argentina</v>
          </cell>
        </row>
        <row r="5032">
          <cell r="B5032" t="str">
            <v>192.168.21.36</v>
          </cell>
          <cell r="C5032" t="str">
            <v>So Disk C: - SO</v>
          </cell>
          <cell r="D5032" t="str">
            <v>PH_WINDOWS_BRONZE_AR</v>
          </cell>
          <cell r="E5032">
            <v>3</v>
          </cell>
          <cell r="F5032" t="str">
            <v>Wintel Support VW Argentina</v>
          </cell>
        </row>
        <row r="5033">
          <cell r="B5033" t="str">
            <v>192.168.21.36</v>
          </cell>
          <cell r="C5033" t="str">
            <v>So Disk D: - Data Base</v>
          </cell>
          <cell r="D5033" t="str">
            <v>PH_WINDOWS_BRONZE_AR</v>
          </cell>
          <cell r="E5033">
            <v>3</v>
          </cell>
          <cell r="F5033" t="str">
            <v>Wintel Support VW Argentina</v>
          </cell>
        </row>
        <row r="5034">
          <cell r="B5034" t="str">
            <v>192.168.21.36</v>
          </cell>
          <cell r="C5034" t="str">
            <v>So Disk E: - Backup</v>
          </cell>
          <cell r="D5034" t="str">
            <v>PH_WINDOWS_BRONZE_AR</v>
          </cell>
          <cell r="E5034">
            <v>3</v>
          </cell>
          <cell r="F5034" t="str">
            <v>Wintel Support VW Argentina</v>
          </cell>
        </row>
        <row r="5035">
          <cell r="B5035" t="str">
            <v>192.168.21.36</v>
          </cell>
          <cell r="C5035" t="str">
            <v>Ping</v>
          </cell>
          <cell r="D5035" t="str">
            <v>PH_WINDOWS_BRONZE_AR</v>
          </cell>
          <cell r="E5035">
            <v>3</v>
          </cell>
          <cell r="F5035" t="str">
            <v>Wintel Support VW Argentina</v>
          </cell>
        </row>
        <row r="5036">
          <cell r="B5036" t="str">
            <v>192.168.21.36</v>
          </cell>
          <cell r="C5036" t="str">
            <v>So RAM</v>
          </cell>
          <cell r="D5036" t="str">
            <v>PH_WINDOWS_BRONZE_AR</v>
          </cell>
          <cell r="E5036">
            <v>3</v>
          </cell>
          <cell r="F5036" t="str">
            <v>Wintel Support VW Argentina</v>
          </cell>
        </row>
        <row r="5037">
          <cell r="B5037" t="str">
            <v>192.168.21.36</v>
          </cell>
          <cell r="C5037" t="str">
            <v>So Uptime</v>
          </cell>
          <cell r="D5037" t="str">
            <v>PH_WINDOWS_BRONZE_AR</v>
          </cell>
          <cell r="E5037">
            <v>2</v>
          </cell>
          <cell r="F5037" t="str">
            <v>Wintel Support VW Argentina</v>
          </cell>
        </row>
        <row r="5038">
          <cell r="B5038" t="str">
            <v>10.133.8.82</v>
          </cell>
          <cell r="C5038" t="str">
            <v>So Disk E</v>
          </cell>
          <cell r="D5038" t="str">
            <v>PH_WINDOWS_BRONZE_AR</v>
          </cell>
          <cell r="E5038">
            <v>4</v>
          </cell>
          <cell r="F5038" t="str">
            <v>OPS Data Base Administration Support Argentina</v>
          </cell>
        </row>
        <row r="5039">
          <cell r="B5039" t="str">
            <v>10.133.8.82</v>
          </cell>
          <cell r="C5039" t="str">
            <v>So Disk F</v>
          </cell>
          <cell r="D5039" t="str">
            <v>PH_WINDOWS_BRONZE_AR</v>
          </cell>
          <cell r="E5039">
            <v>4</v>
          </cell>
          <cell r="F5039" t="str">
            <v>OPS Data Base Administration Support Argentina</v>
          </cell>
        </row>
        <row r="5040">
          <cell r="B5040" t="str">
            <v>10.133.8.82</v>
          </cell>
          <cell r="C5040" t="str">
            <v>So Disk G</v>
          </cell>
          <cell r="D5040" t="str">
            <v>PH_WINDOWS_BRONZE_AR</v>
          </cell>
          <cell r="E5040">
            <v>4</v>
          </cell>
          <cell r="F5040" t="str">
            <v>OPS Data Base Administration Support Argentina</v>
          </cell>
        </row>
        <row r="5041">
          <cell r="B5041" t="str">
            <v>10.133.8.82</v>
          </cell>
          <cell r="C5041" t="str">
            <v xml:space="preserve">So CPU </v>
          </cell>
          <cell r="D5041" t="str">
            <v>PH_WINDOWS_BRONZE_AR</v>
          </cell>
          <cell r="E5041">
            <v>4</v>
          </cell>
          <cell r="F5041" t="str">
            <v>Wintel Support VW Argentina</v>
          </cell>
        </row>
        <row r="5042">
          <cell r="B5042" t="str">
            <v>10.133.8.82</v>
          </cell>
          <cell r="C5042" t="str">
            <v>So Ping</v>
          </cell>
          <cell r="D5042" t="str">
            <v>PH_WINDOWS_BRONZE_AR</v>
          </cell>
          <cell r="E5042">
            <v>4</v>
          </cell>
          <cell r="F5042" t="str">
            <v>Wintel Support VW Argentina</v>
          </cell>
        </row>
        <row r="5043">
          <cell r="B5043" t="str">
            <v>10.133.8.82</v>
          </cell>
          <cell r="C5043" t="str">
            <v>So Ram</v>
          </cell>
          <cell r="D5043" t="str">
            <v>PH_WINDOWS_BRONZE_AR</v>
          </cell>
          <cell r="E5043">
            <v>4</v>
          </cell>
          <cell r="F5043" t="str">
            <v>Wintel Support VW Argentina</v>
          </cell>
        </row>
        <row r="5044">
          <cell r="B5044" t="str">
            <v>10.133.8.82</v>
          </cell>
          <cell r="C5044" t="str">
            <v>SO Uptime</v>
          </cell>
          <cell r="D5044" t="str">
            <v>PH_WINDOWS_BRONZE_AR</v>
          </cell>
          <cell r="E5044">
            <v>4</v>
          </cell>
          <cell r="F5044" t="str">
            <v>Wintel Support VW Argentina</v>
          </cell>
        </row>
        <row r="5045">
          <cell r="B5045" t="str">
            <v>10.133.8.82</v>
          </cell>
          <cell r="C5045" t="str">
            <v>So Disk C</v>
          </cell>
          <cell r="D5045" t="str">
            <v>PH_WINDOWS_BRONZE_AR</v>
          </cell>
          <cell r="E5045">
            <v>4</v>
          </cell>
          <cell r="F5045" t="str">
            <v>Wintel Support VW Argentina</v>
          </cell>
        </row>
        <row r="5046">
          <cell r="B5046" t="str">
            <v>10.133.8.82</v>
          </cell>
          <cell r="C5046" t="str">
            <v>So Disk D</v>
          </cell>
          <cell r="D5046" t="str">
            <v>PH_WINDOWS_BRONZE_AR</v>
          </cell>
          <cell r="E5046">
            <v>4</v>
          </cell>
          <cell r="F5046" t="str">
            <v>Wintel Support VW Argentina</v>
          </cell>
        </row>
        <row r="5047">
          <cell r="B5047" t="str">
            <v>10.133.54.64</v>
          </cell>
          <cell r="C5047" t="str">
            <v>So Disk G</v>
          </cell>
          <cell r="D5047" t="str">
            <v>PH_WINDOWS_PLATINUM_AR</v>
          </cell>
          <cell r="E5047">
            <v>2</v>
          </cell>
          <cell r="F5047" t="str">
            <v>Data Base Administration Support VW Argentina</v>
          </cell>
        </row>
        <row r="5048">
          <cell r="B5048" t="str">
            <v>10.133.54.64</v>
          </cell>
          <cell r="C5048" t="str">
            <v>QUIRL Export</v>
          </cell>
          <cell r="D5048" t="str">
            <v>PH_WINDOWS_PLATINUM_AR</v>
          </cell>
          <cell r="E5048">
            <v>4</v>
          </cell>
          <cell r="F5048" t="str">
            <v>Data Base Administration Support VW Argentina</v>
          </cell>
        </row>
        <row r="5049">
          <cell r="B5049" t="str">
            <v>10.133.54.64</v>
          </cell>
          <cell r="C5049" t="str">
            <v>QUIRL Invalid Objects</v>
          </cell>
          <cell r="D5049" t="str">
            <v>PH_WINDOWS_PLATINUM_AR</v>
          </cell>
          <cell r="E5049">
            <v>4</v>
          </cell>
          <cell r="F5049" t="str">
            <v>Data Base Administration Support VW Argentina</v>
          </cell>
        </row>
        <row r="5050">
          <cell r="B5050" t="str">
            <v>10.133.54.64</v>
          </cell>
          <cell r="C5050" t="str">
            <v>QUIRL Jobs</v>
          </cell>
          <cell r="D5050" t="str">
            <v>PH_WINDOWS_PLATINUM_AR</v>
          </cell>
          <cell r="E5050">
            <v>4</v>
          </cell>
          <cell r="F5050" t="str">
            <v>Data Base Administration Support VW Argentina</v>
          </cell>
        </row>
        <row r="5051">
          <cell r="B5051" t="str">
            <v>10.133.54.64</v>
          </cell>
          <cell r="C5051" t="str">
            <v>QUIRL Login</v>
          </cell>
          <cell r="D5051" t="str">
            <v>PH_WINDOWS_PLATINUM_AR</v>
          </cell>
          <cell r="E5051">
            <v>4</v>
          </cell>
          <cell r="F5051" t="str">
            <v>Data Base Administration Support VW Argentina</v>
          </cell>
        </row>
        <row r="5052">
          <cell r="B5052" t="str">
            <v>10.133.54.64</v>
          </cell>
          <cell r="C5052" t="str">
            <v>QUIRL Max Extents</v>
          </cell>
          <cell r="D5052" t="str">
            <v>PH_WINDOWS_PLATINUM_AR</v>
          </cell>
          <cell r="E5052">
            <v>4</v>
          </cell>
          <cell r="F5052" t="str">
            <v>Data Base Administration Support VW Argentina</v>
          </cell>
        </row>
        <row r="5053">
          <cell r="B5053" t="str">
            <v>10.133.54.64</v>
          </cell>
          <cell r="C5053" t="str">
            <v>QUIRL RMAN Archive</v>
          </cell>
          <cell r="D5053" t="str">
            <v>PH_WINDOWS_PLATINUM_AR</v>
          </cell>
          <cell r="E5053">
            <v>4</v>
          </cell>
          <cell r="F5053" t="str">
            <v>Data Base Administration Support VW Argentina</v>
          </cell>
        </row>
        <row r="5054">
          <cell r="B5054" t="str">
            <v>10.133.54.64</v>
          </cell>
          <cell r="C5054" t="str">
            <v>QUIRL Tablespaces</v>
          </cell>
          <cell r="D5054" t="str">
            <v>PH_WINDOWS_PLATINUM_AR</v>
          </cell>
          <cell r="E5054">
            <v>4</v>
          </cell>
          <cell r="F5054" t="str">
            <v>Data Base Administration Support VW Argentina</v>
          </cell>
        </row>
        <row r="5055">
          <cell r="B5055" t="str">
            <v>10.133.54.64</v>
          </cell>
          <cell r="C5055" t="str">
            <v>QUIRL Users</v>
          </cell>
          <cell r="D5055" t="str">
            <v>PH_WINDOWS_BRONZE_AR</v>
          </cell>
          <cell r="E5055">
            <v>4</v>
          </cell>
          <cell r="F5055" t="str">
            <v>Data Base Administration Support VW Argentina</v>
          </cell>
        </row>
        <row r="5056">
          <cell r="B5056" t="str">
            <v>10.133.54.64</v>
          </cell>
          <cell r="C5056" t="str">
            <v>QUIRL check specific user is lock</v>
          </cell>
          <cell r="D5056" t="str">
            <v>PH_WINDOWS_BRONZE_AR</v>
          </cell>
          <cell r="E5056">
            <v>4</v>
          </cell>
          <cell r="F5056" t="str">
            <v>Data Base Administration Support VW Argentina</v>
          </cell>
        </row>
        <row r="5057">
          <cell r="B5057" t="str">
            <v>10.133.54.64</v>
          </cell>
          <cell r="C5057" t="str">
            <v>http://10.133.54.64:8080/</v>
          </cell>
          <cell r="D5057" t="str">
            <v>PH_WINDOWS_PLATINUM_AR</v>
          </cell>
          <cell r="E5057">
            <v>2</v>
          </cell>
          <cell r="F5057" t="str">
            <v>Middleware Support VW Argentina</v>
          </cell>
        </row>
        <row r="5058">
          <cell r="B5058" t="str">
            <v>10.133.54.64</v>
          </cell>
          <cell r="C5058" t="str">
            <v>So Antivirus Services</v>
          </cell>
          <cell r="D5058" t="str">
            <v>PH_WINDOWS_PLATINUM_AR</v>
          </cell>
          <cell r="E5058">
            <v>3</v>
          </cell>
          <cell r="F5058" t="str">
            <v>Wintel Support VW Argentina</v>
          </cell>
        </row>
        <row r="5059">
          <cell r="B5059" t="str">
            <v>10.133.54.64</v>
          </cell>
          <cell r="C5059" t="str">
            <v>So CPU</v>
          </cell>
          <cell r="D5059" t="str">
            <v>PH_WINDOWS_PLATINUM_AR</v>
          </cell>
          <cell r="E5059">
            <v>1</v>
          </cell>
          <cell r="F5059" t="str">
            <v>Wintel Support VW Argentina</v>
          </cell>
        </row>
        <row r="5060">
          <cell r="B5060" t="str">
            <v>10.133.54.64</v>
          </cell>
          <cell r="C5060" t="str">
            <v>So Disk C: - S.O.</v>
          </cell>
          <cell r="D5060" t="str">
            <v>PH_WINDOWS_PLATINUM_AR</v>
          </cell>
          <cell r="E5060">
            <v>1</v>
          </cell>
          <cell r="F5060" t="str">
            <v>Wintel Support VW Argentina</v>
          </cell>
        </row>
        <row r="5061">
          <cell r="B5061" t="str">
            <v>10.133.54.64</v>
          </cell>
          <cell r="C5061" t="str">
            <v>So Disk E:</v>
          </cell>
          <cell r="D5061" t="str">
            <v>PH_WINDOWS_PLATINUM_AR</v>
          </cell>
          <cell r="E5061">
            <v>1</v>
          </cell>
          <cell r="F5061" t="str">
            <v>Wintel Support VW Argentina</v>
          </cell>
        </row>
        <row r="5062">
          <cell r="B5062" t="str">
            <v>10.133.54.64</v>
          </cell>
          <cell r="C5062" t="str">
            <v>So Disk F - BBDD</v>
          </cell>
          <cell r="D5062" t="str">
            <v>PH_WINDOWS_PLATINUM_AR</v>
          </cell>
          <cell r="E5062">
            <v>1</v>
          </cell>
          <cell r="F5062" t="str">
            <v>Wintel Support VW Argentina</v>
          </cell>
        </row>
        <row r="5063">
          <cell r="B5063" t="str">
            <v>10.133.54.64</v>
          </cell>
          <cell r="C5063" t="str">
            <v>Ping</v>
          </cell>
          <cell r="D5063" t="str">
            <v>PH_WINDOWS_PLATINUM_AR</v>
          </cell>
          <cell r="E5063">
            <v>1</v>
          </cell>
          <cell r="F5063" t="str">
            <v>Wintel Support VW Argentina</v>
          </cell>
        </row>
        <row r="5064">
          <cell r="B5064" t="str">
            <v>10.133.54.64</v>
          </cell>
          <cell r="C5064" t="str">
            <v>So RAM</v>
          </cell>
          <cell r="D5064" t="str">
            <v>PH_WINDOWS_PLATINUM_AR</v>
          </cell>
          <cell r="E5064">
            <v>1</v>
          </cell>
          <cell r="F5064" t="str">
            <v>Wintel Support VW Argentina</v>
          </cell>
        </row>
        <row r="5065">
          <cell r="B5065" t="str">
            <v>10.133.54.64</v>
          </cell>
          <cell r="C5065" t="str">
            <v>So Uptime</v>
          </cell>
          <cell r="D5065" t="str">
            <v>PH_WINDOWS_BRONZE_AR</v>
          </cell>
          <cell r="E5065">
            <v>2</v>
          </cell>
          <cell r="F5065" t="str">
            <v>Wintel Support VW Argentina</v>
          </cell>
        </row>
        <row r="5066">
          <cell r="B5066" t="str">
            <v>10.133.9.67</v>
          </cell>
          <cell r="C5066" t="str">
            <v>So Disk D</v>
          </cell>
          <cell r="D5066" t="str">
            <v>PH_WINDOWS_PLATINUM_AR</v>
          </cell>
          <cell r="E5066">
            <v>2</v>
          </cell>
          <cell r="F5066" t="str">
            <v>Data Base Administration Support VW Argentina</v>
          </cell>
        </row>
        <row r="5067">
          <cell r="B5067" t="str">
            <v>10.133.9.67</v>
          </cell>
          <cell r="C5067" t="str">
            <v>So Disk E</v>
          </cell>
          <cell r="D5067" t="str">
            <v>PH_WINDOWS_PLATINUM_AR</v>
          </cell>
          <cell r="E5067">
            <v>2</v>
          </cell>
          <cell r="F5067" t="str">
            <v>Data Base Administration Support VW Argentina</v>
          </cell>
        </row>
        <row r="5068">
          <cell r="B5068" t="str">
            <v>10.133.9.67</v>
          </cell>
          <cell r="C5068" t="str">
            <v>Ora QUIRL Users</v>
          </cell>
          <cell r="D5068" t="str">
            <v>PH_WINDOWS_BRONZE_AR</v>
          </cell>
          <cell r="E5068">
            <v>4</v>
          </cell>
          <cell r="F5068" t="str">
            <v>Data Base Administration Support VW Argentina</v>
          </cell>
        </row>
        <row r="5069">
          <cell r="B5069" t="str">
            <v>10.133.9.67</v>
          </cell>
          <cell r="C5069" t="str">
            <v>Ora QUIRL Tablespaces</v>
          </cell>
          <cell r="D5069" t="str">
            <v>PH_WINDOWS_PLATINUM_AR</v>
          </cell>
          <cell r="E5069">
            <v>4</v>
          </cell>
          <cell r="F5069" t="str">
            <v>Data Base Administration Support VW Argentina</v>
          </cell>
        </row>
        <row r="5070">
          <cell r="B5070" t="str">
            <v>10.133.9.67</v>
          </cell>
          <cell r="C5070" t="str">
            <v>Ora QUIRL Services</v>
          </cell>
          <cell r="D5070" t="str">
            <v>PH_WINDOWS_PLATINUM_AR</v>
          </cell>
          <cell r="E5070">
            <v>4</v>
          </cell>
          <cell r="F5070" t="str">
            <v>Data Base Administration Support VW Argentina</v>
          </cell>
        </row>
        <row r="5071">
          <cell r="B5071" t="str">
            <v>10.133.9.67</v>
          </cell>
          <cell r="C5071" t="str">
            <v>Ora QUIRL Invalid Objects</v>
          </cell>
          <cell r="D5071" t="str">
            <v>PH_WINDOWS_PLATINUM_AR</v>
          </cell>
          <cell r="E5071">
            <v>4</v>
          </cell>
          <cell r="F5071" t="str">
            <v>Data Base Administration Support VW Argentina</v>
          </cell>
        </row>
        <row r="5072">
          <cell r="B5072" t="str">
            <v>10.133.9.67</v>
          </cell>
          <cell r="C5072" t="str">
            <v>Ora QUIRL Jobs</v>
          </cell>
          <cell r="D5072" t="str">
            <v>PH_WINDOWS_PLATINUM_AR</v>
          </cell>
          <cell r="E5072">
            <v>4</v>
          </cell>
          <cell r="F5072" t="str">
            <v>Data Base Administration Support VW Argentina</v>
          </cell>
        </row>
        <row r="5073">
          <cell r="B5073" t="str">
            <v>10.133.9.67</v>
          </cell>
          <cell r="C5073" t="str">
            <v>Ora QUIRL LISTENER</v>
          </cell>
          <cell r="D5073" t="str">
            <v>PH_WINDOWS_PLATINUM_AR</v>
          </cell>
          <cell r="E5073">
            <v>4</v>
          </cell>
          <cell r="F5073" t="str">
            <v>Data Base Administration Support VW Argentina</v>
          </cell>
        </row>
        <row r="5074">
          <cell r="B5074" t="str">
            <v>10.133.9.67</v>
          </cell>
          <cell r="C5074" t="str">
            <v>Ora QUIRL Login</v>
          </cell>
          <cell r="D5074" t="str">
            <v>PH_WINDOWS_PLATINUM_AR</v>
          </cell>
          <cell r="E5074">
            <v>4</v>
          </cell>
          <cell r="F5074" t="str">
            <v>Data Base Administration Support VW Argentina</v>
          </cell>
        </row>
        <row r="5075">
          <cell r="B5075" t="str">
            <v>10.133.9.67</v>
          </cell>
          <cell r="C5075" t="str">
            <v>Ora QUIRL Max Extents</v>
          </cell>
          <cell r="D5075" t="str">
            <v>PH_WINDOWS_PLATINUM_AR</v>
          </cell>
          <cell r="E5075">
            <v>4</v>
          </cell>
          <cell r="F5075" t="str">
            <v>Data Base Administration Support VW Argentina</v>
          </cell>
        </row>
        <row r="5076">
          <cell r="B5076" t="str">
            <v>10.133.9.67</v>
          </cell>
          <cell r="C5076" t="str">
            <v>Ora QUIRL RMAN Level 0</v>
          </cell>
          <cell r="D5076" t="str">
            <v>PH_WINDOWS_PLATINUM_AR</v>
          </cell>
          <cell r="E5076">
            <v>4</v>
          </cell>
          <cell r="F5076" t="str">
            <v>Data Base Administration Support VW Argentina</v>
          </cell>
        </row>
        <row r="5077">
          <cell r="B5077" t="str">
            <v>10.133.9.67</v>
          </cell>
          <cell r="C5077" t="str">
            <v>Ora QUIRL Export</v>
          </cell>
          <cell r="D5077" t="str">
            <v>PH_WINDOWS_PLATINUM_AR</v>
          </cell>
          <cell r="E5077">
            <v>4</v>
          </cell>
          <cell r="F5077" t="str">
            <v>Data Base Administration Support VW Argentina</v>
          </cell>
        </row>
        <row r="5078">
          <cell r="B5078" t="str">
            <v>10.133.9.67</v>
          </cell>
          <cell r="C5078" t="str">
            <v>So CPU</v>
          </cell>
          <cell r="D5078" t="str">
            <v>PH_WINDOWS_PLATINUM_AR</v>
          </cell>
          <cell r="E5078">
            <v>2</v>
          </cell>
          <cell r="F5078" t="str">
            <v>Wintel Support VW Argentina</v>
          </cell>
        </row>
        <row r="5079">
          <cell r="B5079" t="str">
            <v>10.133.9.67</v>
          </cell>
          <cell r="C5079" t="str">
            <v>So Ping</v>
          </cell>
          <cell r="D5079" t="str">
            <v>PH_WINDOWS_PLATINUM_AR</v>
          </cell>
          <cell r="E5079">
            <v>2</v>
          </cell>
          <cell r="F5079" t="str">
            <v>Wintel Support VW Argentina</v>
          </cell>
        </row>
        <row r="5080">
          <cell r="B5080" t="str">
            <v>10.133.9.67</v>
          </cell>
          <cell r="C5080" t="str">
            <v>So Ram</v>
          </cell>
          <cell r="D5080" t="str">
            <v>PH_WINDOWS_PLATINUM_AR</v>
          </cell>
          <cell r="E5080">
            <v>2</v>
          </cell>
          <cell r="F5080" t="str">
            <v>Wintel Support VW Argentina</v>
          </cell>
        </row>
        <row r="5081">
          <cell r="B5081" t="str">
            <v>10.133.9.67</v>
          </cell>
          <cell r="C5081" t="str">
            <v>So Uptime</v>
          </cell>
          <cell r="D5081" t="str">
            <v>PH_WINDOWS_PLATINUM_AR</v>
          </cell>
          <cell r="E5081">
            <v>2</v>
          </cell>
          <cell r="F5081" t="str">
            <v>Wintel Support VW Argentina</v>
          </cell>
        </row>
        <row r="5082">
          <cell r="B5082" t="str">
            <v>10.133.9.67</v>
          </cell>
          <cell r="C5082" t="str">
            <v>So Disk C</v>
          </cell>
          <cell r="D5082" t="str">
            <v>PH_WINDOWS_PLATINUM_AR</v>
          </cell>
          <cell r="E5082">
            <v>2</v>
          </cell>
          <cell r="F5082" t="str">
            <v>Wintel Support VW Argentina</v>
          </cell>
        </row>
        <row r="5083">
          <cell r="B5083" t="str">
            <v>10.133.8.34</v>
          </cell>
          <cell r="C5083" t="str">
            <v>So Antivirus Services</v>
          </cell>
          <cell r="D5083" t="str">
            <v>PH_WINDOWS_PLATINUM_AR</v>
          </cell>
          <cell r="E5083">
            <v>3</v>
          </cell>
          <cell r="F5083" t="str">
            <v>Wintel Support VW Argentina</v>
          </cell>
        </row>
        <row r="5084">
          <cell r="B5084" t="str">
            <v>10.133.8.34</v>
          </cell>
          <cell r="C5084" t="str">
            <v>So CPU</v>
          </cell>
          <cell r="D5084" t="str">
            <v>PH_WINDOWS_PLATINUM_AR</v>
          </cell>
          <cell r="E5084">
            <v>4</v>
          </cell>
          <cell r="F5084" t="str">
            <v>Wintel Support VW Argentina</v>
          </cell>
        </row>
        <row r="5085">
          <cell r="B5085" t="str">
            <v>10.133.8.34</v>
          </cell>
          <cell r="C5085" t="str">
            <v>So Disk C:</v>
          </cell>
          <cell r="D5085" t="str">
            <v>PH_WINDOWS_PLATINUM_AR</v>
          </cell>
          <cell r="E5085">
            <v>4</v>
          </cell>
          <cell r="F5085" t="str">
            <v>Wintel Support VW Argentina</v>
          </cell>
        </row>
        <row r="5086">
          <cell r="B5086" t="str">
            <v>10.133.8.34</v>
          </cell>
          <cell r="C5086" t="str">
            <v>So Disk P: - Pagefile</v>
          </cell>
          <cell r="D5086" t="str">
            <v>PH_WINDOWS_PLATINUM_AR</v>
          </cell>
          <cell r="E5086">
            <v>4</v>
          </cell>
          <cell r="F5086" t="str">
            <v>Wintel Support VW Argentina</v>
          </cell>
        </row>
        <row r="5087">
          <cell r="B5087" t="str">
            <v>10.133.8.34</v>
          </cell>
          <cell r="C5087" t="str">
            <v>Ping</v>
          </cell>
          <cell r="D5087" t="str">
            <v>PH_WINDOWS_PLATINUM_AR</v>
          </cell>
          <cell r="E5087">
            <v>4</v>
          </cell>
          <cell r="F5087" t="str">
            <v>Wintel Support VW Argentina</v>
          </cell>
        </row>
        <row r="5088">
          <cell r="B5088" t="str">
            <v>10.133.8.34</v>
          </cell>
          <cell r="C5088" t="str">
            <v>So RAM</v>
          </cell>
          <cell r="D5088" t="str">
            <v>PH_WINDOWS_PLATINUM_AR</v>
          </cell>
          <cell r="E5088">
            <v>4</v>
          </cell>
          <cell r="F5088" t="str">
            <v>Wintel Support VW Argentina</v>
          </cell>
        </row>
        <row r="5089">
          <cell r="B5089" t="str">
            <v>10.133.8.34</v>
          </cell>
          <cell r="C5089" t="str">
            <v>So Uptime</v>
          </cell>
          <cell r="D5089" t="str">
            <v>PH_WINDOWS_BRONZE_AR</v>
          </cell>
          <cell r="E5089">
            <v>2</v>
          </cell>
          <cell r="F5089" t="str">
            <v>Wintel Support VW Argentina</v>
          </cell>
        </row>
        <row r="5090">
          <cell r="B5090" t="str">
            <v>10.133.8.117</v>
          </cell>
          <cell r="C5090" t="str">
            <v>So Disk E (DB_home)</v>
          </cell>
          <cell r="D5090" t="str">
            <v>PH_WINDOWS_BRONZE_AR</v>
          </cell>
          <cell r="E5090">
            <v>2</v>
          </cell>
          <cell r="F5090" t="str">
            <v>Data Base Administration Support VW Argentina</v>
          </cell>
        </row>
        <row r="5091">
          <cell r="B5091" t="str">
            <v>10.133.8.117</v>
          </cell>
          <cell r="C5091" t="str">
            <v>So Disk G (Backups_home)</v>
          </cell>
          <cell r="D5091" t="str">
            <v>PH_WINDOWS_BRONZE_AR</v>
          </cell>
          <cell r="E5091">
            <v>2</v>
          </cell>
          <cell r="F5091" t="str">
            <v>Data Base Administration Support VW Argentina</v>
          </cell>
        </row>
        <row r="5092">
          <cell r="B5092" t="str">
            <v>10.133.8.117</v>
          </cell>
          <cell r="C5092" t="str">
            <v>SQL Server MSSQLSERVICE Agent</v>
          </cell>
          <cell r="D5092" t="str">
            <v>PH_WINDOWS_BRONZE_AR</v>
          </cell>
          <cell r="E5092">
            <v>2</v>
          </cell>
          <cell r="F5092" t="str">
            <v>OPS Data Base Administration Support Argentina</v>
          </cell>
        </row>
        <row r="5093">
          <cell r="B5093" t="str">
            <v>10.133.8.117</v>
          </cell>
          <cell r="C5093" t="str">
            <v>SQL Server MSSQLSERVICE Agent</v>
          </cell>
          <cell r="D5093" t="str">
            <v>PH_WINDOWS_BRONZE_AR</v>
          </cell>
          <cell r="E5093">
            <v>2</v>
          </cell>
          <cell r="F5093" t="str">
            <v>OPS Data Base Administration Support Argentina</v>
          </cell>
        </row>
        <row r="5094">
          <cell r="B5094" t="str">
            <v>10.133.8.117</v>
          </cell>
          <cell r="C5094" t="str">
            <v>SO Antivirus Services</v>
          </cell>
          <cell r="D5094" t="str">
            <v>PH_WINDOWS_BRONZE_AR</v>
          </cell>
          <cell r="E5094">
            <v>2</v>
          </cell>
          <cell r="F5094" t="str">
            <v>Wintel Support VW Argentina</v>
          </cell>
        </row>
        <row r="5095">
          <cell r="B5095" t="str">
            <v>10.133.8.117</v>
          </cell>
          <cell r="C5095" t="str">
            <v>So CPU</v>
          </cell>
          <cell r="D5095" t="str">
            <v>PH_WINDOWS_BRONZE_AR</v>
          </cell>
          <cell r="E5095">
            <v>2</v>
          </cell>
          <cell r="F5095" t="str">
            <v>Wintel Support VW Argentina</v>
          </cell>
        </row>
        <row r="5096">
          <cell r="B5096" t="str">
            <v>10.133.8.117</v>
          </cell>
          <cell r="C5096" t="str">
            <v>So Ping</v>
          </cell>
          <cell r="D5096" t="str">
            <v>PH_WINDOWS_BRONZE_AR</v>
          </cell>
          <cell r="E5096">
            <v>2</v>
          </cell>
          <cell r="F5096" t="str">
            <v>Wintel Support VW Argentina</v>
          </cell>
        </row>
        <row r="5097">
          <cell r="B5097" t="str">
            <v>10.133.8.117</v>
          </cell>
          <cell r="C5097" t="str">
            <v>So Ram</v>
          </cell>
          <cell r="D5097" t="str">
            <v>PH_WINDOWS_BRONZE_AR</v>
          </cell>
          <cell r="E5097">
            <v>2</v>
          </cell>
          <cell r="F5097" t="str">
            <v>Wintel Support VW Argentina</v>
          </cell>
        </row>
        <row r="5098">
          <cell r="B5098" t="str">
            <v>10.133.8.117</v>
          </cell>
          <cell r="C5098" t="str">
            <v>So Uptime</v>
          </cell>
          <cell r="D5098" t="str">
            <v>PH_WINDOWS_BRONZE_AR</v>
          </cell>
          <cell r="E5098">
            <v>2</v>
          </cell>
          <cell r="F5098" t="str">
            <v>Wintel Support VW Argentina</v>
          </cell>
        </row>
        <row r="5099">
          <cell r="B5099" t="str">
            <v>10.133.8.117</v>
          </cell>
          <cell r="C5099" t="str">
            <v>So Disk C (OS)</v>
          </cell>
          <cell r="D5099" t="str">
            <v>PH_WINDOWS_BRONZE_AR</v>
          </cell>
          <cell r="E5099">
            <v>2</v>
          </cell>
          <cell r="F5099" t="str">
            <v>Wintel Support VW Argentina</v>
          </cell>
        </row>
        <row r="5100">
          <cell r="B5100" t="str">
            <v>10.133.8.117</v>
          </cell>
          <cell r="C5100" t="str">
            <v>So Disk D (Middle_home)</v>
          </cell>
          <cell r="D5100" t="str">
            <v>PH_WINDOWS_BRONZE_AR</v>
          </cell>
          <cell r="E5100">
            <v>2</v>
          </cell>
          <cell r="F5100" t="str">
            <v>Wintel Support VW Argentina</v>
          </cell>
        </row>
        <row r="5101">
          <cell r="B5101" t="str">
            <v>10.133.9.42</v>
          </cell>
          <cell r="C5101" t="str">
            <v>So Antivirus</v>
          </cell>
          <cell r="D5101" t="str">
            <v>PH_WINDOWS_PLATINUM_AR</v>
          </cell>
          <cell r="E5101">
            <v>2</v>
          </cell>
          <cell r="F5101" t="str">
            <v>Wintel Support VW Argentina</v>
          </cell>
        </row>
        <row r="5102">
          <cell r="B5102" t="str">
            <v>10.133.9.42</v>
          </cell>
          <cell r="C5102" t="str">
            <v>So CPU</v>
          </cell>
          <cell r="D5102" t="str">
            <v>PH_WINDOWS_PLATINUM_AR</v>
          </cell>
          <cell r="E5102">
            <v>2</v>
          </cell>
          <cell r="F5102" t="str">
            <v>Wintel Support VW Argentina</v>
          </cell>
        </row>
        <row r="5103">
          <cell r="B5103" t="str">
            <v>10.133.9.42</v>
          </cell>
          <cell r="C5103" t="str">
            <v>So Ping</v>
          </cell>
          <cell r="D5103" t="str">
            <v>PH_WINDOWS_PLATINUM_AR</v>
          </cell>
          <cell r="E5103">
            <v>2</v>
          </cell>
          <cell r="F5103" t="str">
            <v>Wintel Support VW Argentina</v>
          </cell>
        </row>
        <row r="5104">
          <cell r="B5104" t="str">
            <v>10.133.9.42</v>
          </cell>
          <cell r="C5104" t="str">
            <v>so Ram</v>
          </cell>
          <cell r="D5104" t="str">
            <v>PH_WINDOWS_PLATINUM_AR</v>
          </cell>
          <cell r="E5104">
            <v>2</v>
          </cell>
          <cell r="F5104" t="str">
            <v>Wintel Support VW Argentina</v>
          </cell>
        </row>
        <row r="5105">
          <cell r="B5105" t="str">
            <v>10.133.9.42</v>
          </cell>
          <cell r="C5105" t="str">
            <v>So Uptime</v>
          </cell>
          <cell r="D5105" t="str">
            <v>PH_WINDOWS_PLATINUM_AR</v>
          </cell>
          <cell r="E5105">
            <v>2</v>
          </cell>
          <cell r="F5105" t="str">
            <v>Wintel Support VW Argentina</v>
          </cell>
        </row>
        <row r="5106">
          <cell r="B5106" t="str">
            <v>10.133.9.42</v>
          </cell>
          <cell r="C5106" t="str">
            <v>So Disk C:</v>
          </cell>
          <cell r="D5106" t="str">
            <v>PH_WINDOWS_PLATINUM_AR</v>
          </cell>
          <cell r="E5106">
            <v>2</v>
          </cell>
          <cell r="F5106" t="str">
            <v>Wintel Support VW Argentina</v>
          </cell>
        </row>
        <row r="5107">
          <cell r="B5107" t="str">
            <v>10.133.9.42</v>
          </cell>
          <cell r="C5107" t="str">
            <v>So Disk D</v>
          </cell>
          <cell r="D5107" t="str">
            <v>PH_WINDOWS_PLATINUM_AR</v>
          </cell>
          <cell r="E5107">
            <v>2</v>
          </cell>
          <cell r="F5107" t="str">
            <v>Wintel Support VW Argentina</v>
          </cell>
        </row>
        <row r="5108">
          <cell r="B5108" t="str">
            <v>10.133.9.42</v>
          </cell>
          <cell r="C5108" t="str">
            <v>So Uptime</v>
          </cell>
          <cell r="D5108" t="str">
            <v>PH_WINDOWS_PLATINUM_AR</v>
          </cell>
          <cell r="E5108">
            <v>2</v>
          </cell>
          <cell r="F5108" t="str">
            <v>Wintel Support VW Argentina</v>
          </cell>
        </row>
        <row r="5109">
          <cell r="B5109" t="str">
            <v>10.133.9.43</v>
          </cell>
          <cell r="C5109" t="str">
            <v>So Disk D</v>
          </cell>
          <cell r="D5109" t="str">
            <v>PH_WINDOWS_PLATINUM_AR</v>
          </cell>
          <cell r="E5109">
            <v>2</v>
          </cell>
          <cell r="F5109" t="str">
            <v>Data Base Administration Support VW Argentina</v>
          </cell>
        </row>
        <row r="5110">
          <cell r="B5110" t="str">
            <v>10.133.9.43</v>
          </cell>
          <cell r="C5110" t="str">
            <v>So Disk G</v>
          </cell>
          <cell r="D5110" t="str">
            <v>PH_WINDOWS_PLATINUM_AR</v>
          </cell>
          <cell r="E5110">
            <v>2</v>
          </cell>
          <cell r="F5110" t="str">
            <v>Data Base Administration Support VW Argentina</v>
          </cell>
        </row>
        <row r="5111">
          <cell r="B5111" t="str">
            <v>10.133.9.43</v>
          </cell>
          <cell r="C5111" t="str">
            <v>So Disk E</v>
          </cell>
          <cell r="D5111" t="str">
            <v>PH_WINDOWS_PLATINUM_AR</v>
          </cell>
          <cell r="E5111">
            <v>2</v>
          </cell>
          <cell r="F5111" t="str">
            <v>Data Base Administration Support VW Argentina</v>
          </cell>
        </row>
        <row r="5112">
          <cell r="B5112" t="str">
            <v>10.133.9.43</v>
          </cell>
          <cell r="C5112" t="str">
            <v>DBA SQL Server (MSSQLSERVER)</v>
          </cell>
          <cell r="D5112" t="str">
            <v>PH_WINDOWS_PLATINUM_AR</v>
          </cell>
          <cell r="E5112">
            <v>2</v>
          </cell>
          <cell r="F5112" t="str">
            <v>OPS Data Base Administration Support Argentina</v>
          </cell>
        </row>
        <row r="5113">
          <cell r="B5113" t="str">
            <v>10.133.9.43</v>
          </cell>
          <cell r="C5113" t="str">
            <v>DBA SQL Server Agent (MSSQLSERVER)</v>
          </cell>
          <cell r="D5113" t="str">
            <v>PH_WINDOWS_PLATINUM_AR</v>
          </cell>
          <cell r="E5113">
            <v>3</v>
          </cell>
          <cell r="F5113" t="str">
            <v>OPS Data Base Administration Support Argentina</v>
          </cell>
        </row>
        <row r="5114">
          <cell r="B5114" t="str">
            <v>10.133.9.43</v>
          </cell>
          <cell r="C5114" t="str">
            <v>DBA DB_Home Disk D:</v>
          </cell>
          <cell r="D5114" t="str">
            <v>PH_WINDOWS_PLATINUM_AR</v>
          </cell>
          <cell r="E5114">
            <v>2</v>
          </cell>
          <cell r="F5114" t="str">
            <v>OPS Data Base Administration Support Argentina</v>
          </cell>
        </row>
        <row r="5115">
          <cell r="B5115" t="str">
            <v>10.133.9.43</v>
          </cell>
          <cell r="C5115" t="str">
            <v>DBA DB_Data Disk E:</v>
          </cell>
          <cell r="D5115" t="str">
            <v>PH_WINDOWS_PLATINUM_AR</v>
          </cell>
          <cell r="E5115">
            <v>2</v>
          </cell>
          <cell r="F5115" t="str">
            <v>OPS Data Base Administration Support Argentina</v>
          </cell>
        </row>
        <row r="5116">
          <cell r="B5116" t="str">
            <v>10.133.9.43</v>
          </cell>
          <cell r="C5116" t="str">
            <v>DBA DB_BKP Disk G:</v>
          </cell>
          <cell r="D5116" t="str">
            <v>PH_WINDOWS_PLATINUM_AR</v>
          </cell>
          <cell r="E5116">
            <v>4</v>
          </cell>
          <cell r="F5116" t="str">
            <v>OPS Data Base Administration Support Argentina</v>
          </cell>
        </row>
        <row r="5117">
          <cell r="B5117" t="str">
            <v>10.133.9.43</v>
          </cell>
          <cell r="C5117" t="str">
            <v>So Antivirus</v>
          </cell>
          <cell r="D5117" t="str">
            <v>PH_WINDOWS_PLATINUM_AR</v>
          </cell>
          <cell r="E5117">
            <v>2</v>
          </cell>
          <cell r="F5117" t="str">
            <v>Wintel Support VW Argentina</v>
          </cell>
        </row>
        <row r="5118">
          <cell r="B5118" t="str">
            <v>10.133.9.43</v>
          </cell>
          <cell r="C5118" t="str">
            <v>So CPU</v>
          </cell>
          <cell r="D5118" t="str">
            <v>PH_WINDOWS_PLATINUM_AR</v>
          </cell>
          <cell r="E5118">
            <v>2</v>
          </cell>
          <cell r="F5118" t="str">
            <v>Wintel Support VW Argentina</v>
          </cell>
        </row>
        <row r="5119">
          <cell r="B5119" t="str">
            <v>10.133.9.43</v>
          </cell>
          <cell r="C5119" t="str">
            <v>So Ping</v>
          </cell>
          <cell r="D5119" t="str">
            <v>PH_WINDOWS_PLATINUM_AR</v>
          </cell>
          <cell r="E5119">
            <v>2</v>
          </cell>
          <cell r="F5119" t="str">
            <v>Wintel Support VW Argentina</v>
          </cell>
        </row>
        <row r="5120">
          <cell r="B5120" t="str">
            <v>10.133.9.43</v>
          </cell>
          <cell r="C5120" t="str">
            <v>so Ram</v>
          </cell>
          <cell r="D5120" t="str">
            <v>PH_WINDOWS_PLATINUM_AR</v>
          </cell>
          <cell r="E5120">
            <v>2</v>
          </cell>
          <cell r="F5120" t="str">
            <v>Wintel Support VW Argentina</v>
          </cell>
        </row>
        <row r="5121">
          <cell r="B5121" t="str">
            <v>10.133.9.43</v>
          </cell>
          <cell r="C5121" t="str">
            <v>So Uptime</v>
          </cell>
          <cell r="D5121" t="str">
            <v>PH_WINDOWS_PLATINUM_AR</v>
          </cell>
          <cell r="E5121">
            <v>2</v>
          </cell>
          <cell r="F5121" t="str">
            <v>Wintel Support VW Argentina</v>
          </cell>
        </row>
        <row r="5122">
          <cell r="B5122" t="str">
            <v>10.133.9.43</v>
          </cell>
          <cell r="C5122" t="str">
            <v>So Disk C:</v>
          </cell>
          <cell r="D5122" t="str">
            <v>PH_WINDOWS_PLATINUM_AR</v>
          </cell>
          <cell r="E5122">
            <v>2</v>
          </cell>
          <cell r="F5122" t="str">
            <v>Wintel Support VW Argentina</v>
          </cell>
        </row>
        <row r="5123">
          <cell r="B5123" t="str">
            <v>10.133.8.118</v>
          </cell>
          <cell r="C5123" t="str">
            <v>So Disk E (DB_home)</v>
          </cell>
          <cell r="D5123" t="str">
            <v>PH_WINDOWS_BRONZE_AR</v>
          </cell>
          <cell r="E5123">
            <v>4</v>
          </cell>
          <cell r="F5123" t="str">
            <v>Data Base Administration Support VW Argentina</v>
          </cell>
        </row>
        <row r="5124">
          <cell r="B5124" t="str">
            <v>10.133.8.118</v>
          </cell>
          <cell r="C5124" t="str">
            <v>So Disk G (Backups_home)</v>
          </cell>
          <cell r="D5124" t="str">
            <v>PH_WINDOWS_BRONZE_AR</v>
          </cell>
          <cell r="E5124">
            <v>4</v>
          </cell>
          <cell r="F5124" t="str">
            <v>Data Base Administration Support VW Argentina</v>
          </cell>
        </row>
        <row r="5125">
          <cell r="B5125" t="str">
            <v>10.133.8.118</v>
          </cell>
          <cell r="C5125" t="str">
            <v>SO Antivirus Services</v>
          </cell>
          <cell r="D5125" t="str">
            <v>PH_WINDOWS_BRONZE_AR</v>
          </cell>
          <cell r="E5125">
            <v>4</v>
          </cell>
          <cell r="F5125" t="str">
            <v>Wintel Support VW Argentina</v>
          </cell>
        </row>
        <row r="5126">
          <cell r="B5126" t="str">
            <v>10.133.8.118</v>
          </cell>
          <cell r="C5126" t="str">
            <v>So CPU</v>
          </cell>
          <cell r="D5126" t="str">
            <v>PH_WINDOWS_BRONZE_AR</v>
          </cell>
          <cell r="E5126">
            <v>4</v>
          </cell>
          <cell r="F5126" t="str">
            <v>Wintel Support VW Argentina</v>
          </cell>
        </row>
        <row r="5127">
          <cell r="B5127" t="str">
            <v>10.133.8.118</v>
          </cell>
          <cell r="C5127" t="str">
            <v>So Ping</v>
          </cell>
          <cell r="D5127" t="str">
            <v>PH_WINDOWS_BRONZE_AR</v>
          </cell>
          <cell r="E5127">
            <v>4</v>
          </cell>
          <cell r="F5127" t="str">
            <v>Wintel Support VW Argentina</v>
          </cell>
        </row>
        <row r="5128">
          <cell r="B5128" t="str">
            <v>10.133.8.118</v>
          </cell>
          <cell r="C5128" t="str">
            <v>So Ram</v>
          </cell>
          <cell r="D5128" t="str">
            <v>PH_WINDOWS_BRONZE_AR</v>
          </cell>
          <cell r="E5128">
            <v>4</v>
          </cell>
          <cell r="F5128" t="str">
            <v>Wintel Support VW Argentina</v>
          </cell>
        </row>
        <row r="5129">
          <cell r="B5129" t="str">
            <v>10.133.8.118</v>
          </cell>
          <cell r="C5129" t="str">
            <v>So Uptime</v>
          </cell>
          <cell r="D5129" t="str">
            <v>PH_WINDOWS_BRONZE_AR</v>
          </cell>
          <cell r="E5129">
            <v>4</v>
          </cell>
          <cell r="F5129" t="str">
            <v>Wintel Support VW Argentina</v>
          </cell>
        </row>
        <row r="5130">
          <cell r="B5130" t="str">
            <v>10.133.8.118</v>
          </cell>
          <cell r="C5130" t="str">
            <v>So Disk C (OS)</v>
          </cell>
          <cell r="D5130" t="str">
            <v>PH_WINDOWS_BRONZE_AR</v>
          </cell>
          <cell r="E5130">
            <v>4</v>
          </cell>
          <cell r="F5130" t="str">
            <v>Wintel Support VW Argentina</v>
          </cell>
        </row>
        <row r="5131">
          <cell r="B5131" t="str">
            <v>10.133.8.118</v>
          </cell>
          <cell r="C5131" t="str">
            <v>So Disk D (Middle_home)</v>
          </cell>
          <cell r="D5131" t="str">
            <v>PH_WINDOWS_BRONZE_AR</v>
          </cell>
          <cell r="E5131">
            <v>4</v>
          </cell>
          <cell r="F5131" t="str">
            <v>Wintel Support VW Argentina</v>
          </cell>
        </row>
        <row r="5132">
          <cell r="B5132" t="str">
            <v>10.133.9.44</v>
          </cell>
          <cell r="C5132" t="str">
            <v>So Antivirus</v>
          </cell>
          <cell r="D5132" t="str">
            <v>PH_WINDOWS_BRONZE_AR</v>
          </cell>
          <cell r="E5132">
            <v>4</v>
          </cell>
          <cell r="F5132" t="str">
            <v>Wintel Support VW Argentina</v>
          </cell>
        </row>
        <row r="5133">
          <cell r="B5133" t="str">
            <v>10.133.9.44</v>
          </cell>
          <cell r="C5133" t="str">
            <v>So CPU</v>
          </cell>
          <cell r="D5133" t="str">
            <v>PH_WINDOWS_BRONZE_AR</v>
          </cell>
          <cell r="E5133">
            <v>4</v>
          </cell>
          <cell r="F5133" t="str">
            <v>Wintel Support VW Argentina</v>
          </cell>
        </row>
        <row r="5134">
          <cell r="B5134" t="str">
            <v>10.133.9.44</v>
          </cell>
          <cell r="C5134" t="str">
            <v>So Ping</v>
          </cell>
          <cell r="D5134" t="str">
            <v>PH_WINDOWS_BRONZE_AR</v>
          </cell>
          <cell r="E5134">
            <v>4</v>
          </cell>
          <cell r="F5134" t="str">
            <v>Wintel Support VW Argentina</v>
          </cell>
        </row>
        <row r="5135">
          <cell r="B5135" t="str">
            <v>10.133.9.44</v>
          </cell>
          <cell r="C5135" t="str">
            <v>so Ram</v>
          </cell>
          <cell r="D5135" t="str">
            <v>PH_WINDOWS_BRONZE_AR</v>
          </cell>
          <cell r="E5135">
            <v>4</v>
          </cell>
          <cell r="F5135" t="str">
            <v>Wintel Support VW Argentina</v>
          </cell>
        </row>
        <row r="5136">
          <cell r="B5136" t="str">
            <v>10.133.9.44</v>
          </cell>
          <cell r="C5136" t="str">
            <v>So Uptime</v>
          </cell>
          <cell r="D5136" t="str">
            <v>PH_WINDOWS_BRONZE_AR</v>
          </cell>
          <cell r="E5136">
            <v>4</v>
          </cell>
          <cell r="F5136" t="str">
            <v>Wintel Support VW Argentina</v>
          </cell>
        </row>
        <row r="5137">
          <cell r="B5137" t="str">
            <v>10.133.9.44</v>
          </cell>
          <cell r="C5137" t="str">
            <v>So Disk C:</v>
          </cell>
          <cell r="D5137" t="str">
            <v>PH_WINDOWS_BRONZE_AR</v>
          </cell>
          <cell r="E5137">
            <v>4</v>
          </cell>
          <cell r="F5137" t="str">
            <v>Wintel Support VW Argentina</v>
          </cell>
        </row>
        <row r="5138">
          <cell r="B5138" t="str">
            <v>10.133.9.44</v>
          </cell>
          <cell r="C5138" t="str">
            <v>So Disk D</v>
          </cell>
          <cell r="D5138" t="str">
            <v>PH_WINDOWS_BRONZE_AR</v>
          </cell>
          <cell r="E5138">
            <v>4</v>
          </cell>
          <cell r="F5138" t="str">
            <v>Wintel Support VW Argentina</v>
          </cell>
        </row>
        <row r="5139">
          <cell r="B5139" t="str">
            <v>10.133.9.45</v>
          </cell>
          <cell r="C5139" t="str">
            <v>So Disk D</v>
          </cell>
          <cell r="D5139" t="str">
            <v>PH_WINDOWS_BRONZE_AR</v>
          </cell>
          <cell r="E5139">
            <v>4</v>
          </cell>
          <cell r="F5139" t="str">
            <v>Data Base Administration Support VW Argentina</v>
          </cell>
        </row>
        <row r="5140">
          <cell r="B5140" t="str">
            <v>10.133.9.45</v>
          </cell>
          <cell r="C5140" t="str">
            <v>So Disk G</v>
          </cell>
          <cell r="D5140" t="str">
            <v>PH_WINDOWS_BRONZE_AR</v>
          </cell>
          <cell r="E5140">
            <v>4</v>
          </cell>
          <cell r="F5140" t="str">
            <v>Data Base Administration Support VW Argentina</v>
          </cell>
        </row>
        <row r="5141">
          <cell r="B5141" t="str">
            <v>10.133.9.45</v>
          </cell>
          <cell r="C5141" t="str">
            <v>So Disk E</v>
          </cell>
          <cell r="D5141" t="str">
            <v>PH_WINDOWS_BRONZE_AR</v>
          </cell>
          <cell r="E5141">
            <v>4</v>
          </cell>
          <cell r="F5141" t="str">
            <v>Data Base Administration Support VW Argentina</v>
          </cell>
        </row>
        <row r="5142">
          <cell r="B5142" t="str">
            <v>10.133.9.45</v>
          </cell>
          <cell r="C5142" t="str">
            <v>So Antivirus</v>
          </cell>
          <cell r="D5142" t="str">
            <v>PH_WINDOWS_BRONZE_AR</v>
          </cell>
          <cell r="E5142">
            <v>4</v>
          </cell>
          <cell r="F5142" t="str">
            <v>Wintel Support VW Argentina</v>
          </cell>
        </row>
        <row r="5143">
          <cell r="B5143" t="str">
            <v>10.133.9.45</v>
          </cell>
          <cell r="C5143" t="str">
            <v>So CPU</v>
          </cell>
          <cell r="D5143" t="str">
            <v>PH_WINDOWS_BRONZE_AR</v>
          </cell>
          <cell r="E5143">
            <v>4</v>
          </cell>
          <cell r="F5143" t="str">
            <v>Wintel Support VW Argentina</v>
          </cell>
        </row>
        <row r="5144">
          <cell r="B5144" t="str">
            <v>10.133.9.45</v>
          </cell>
          <cell r="C5144" t="str">
            <v>So Ping</v>
          </cell>
          <cell r="D5144" t="str">
            <v>PH_WINDOWS_BRONZE_AR</v>
          </cell>
          <cell r="E5144">
            <v>4</v>
          </cell>
          <cell r="F5144" t="str">
            <v>Wintel Support VW Argentina</v>
          </cell>
        </row>
        <row r="5145">
          <cell r="B5145" t="str">
            <v>10.133.9.45</v>
          </cell>
          <cell r="C5145" t="str">
            <v>so Ram</v>
          </cell>
          <cell r="D5145" t="str">
            <v>PH_WINDOWS_BRONZE_AR</v>
          </cell>
          <cell r="E5145">
            <v>4</v>
          </cell>
          <cell r="F5145" t="str">
            <v>Wintel Support VW Argentina</v>
          </cell>
        </row>
        <row r="5146">
          <cell r="B5146" t="str">
            <v>10.133.9.45</v>
          </cell>
          <cell r="C5146" t="str">
            <v>So Uptime</v>
          </cell>
          <cell r="D5146" t="str">
            <v>PH_WINDOWS_BRONZE_AR</v>
          </cell>
          <cell r="E5146">
            <v>4</v>
          </cell>
          <cell r="F5146" t="str">
            <v>Wintel Support VW Argentina</v>
          </cell>
        </row>
        <row r="5147">
          <cell r="B5147" t="str">
            <v>10.133.9.45</v>
          </cell>
          <cell r="C5147" t="str">
            <v>So Disk C:</v>
          </cell>
          <cell r="D5147" t="str">
            <v>PH_WINDOWS_BRONZE_AR</v>
          </cell>
          <cell r="E5147">
            <v>4</v>
          </cell>
          <cell r="F5147" t="str">
            <v>Wintel Support VW Argentina</v>
          </cell>
        </row>
        <row r="5148">
          <cell r="B5148" t="str">
            <v>10.133.8.138</v>
          </cell>
          <cell r="C5148" t="str">
            <v>Ping</v>
          </cell>
          <cell r="D5148" t="str">
            <v>PH_WINDOWS_PLATINUM_AR</v>
          </cell>
          <cell r="E5148">
            <v>4</v>
          </cell>
          <cell r="F5148" t="str">
            <v>Active Directory Support VW Argentina</v>
          </cell>
        </row>
        <row r="5149">
          <cell r="B5149" t="str">
            <v>192.168.3.26</v>
          </cell>
          <cell r="C5149" t="str">
            <v>Check_port 80</v>
          </cell>
          <cell r="D5149" t="str">
            <v>PH_WINDOWS_PLATINUM_AR</v>
          </cell>
          <cell r="E5149">
            <v>3</v>
          </cell>
          <cell r="F5149" t="str">
            <v>Middleware Support VW Argentina</v>
          </cell>
        </row>
        <row r="5150">
          <cell r="B5150" t="str">
            <v>192.168.3.26</v>
          </cell>
          <cell r="C5150" t="str">
            <v>Check_port 443</v>
          </cell>
          <cell r="D5150" t="str">
            <v>PH_WINDOWS_PLATINUM_AR</v>
          </cell>
          <cell r="E5150">
            <v>3</v>
          </cell>
          <cell r="F5150" t="str">
            <v>Middleware Support VW Argentina</v>
          </cell>
        </row>
        <row r="5151">
          <cell r="B5151" t="str">
            <v>192.168.3.26</v>
          </cell>
          <cell r="C5151" t="str">
            <v>So Antivirus Services</v>
          </cell>
          <cell r="D5151" t="str">
            <v>PH_WINDOWS_PLATINUM_AR</v>
          </cell>
          <cell r="E5151">
            <v>3</v>
          </cell>
          <cell r="F5151" t="str">
            <v>Wintel Support VW Argentina</v>
          </cell>
        </row>
        <row r="5152">
          <cell r="B5152" t="str">
            <v>192.168.3.26</v>
          </cell>
          <cell r="C5152" t="str">
            <v>So CPU</v>
          </cell>
          <cell r="D5152" t="str">
            <v>PH_WINDOWS_PLATINUM_AR</v>
          </cell>
          <cell r="E5152">
            <v>1</v>
          </cell>
          <cell r="F5152" t="str">
            <v>Wintel Support VW Argentina</v>
          </cell>
        </row>
        <row r="5153">
          <cell r="B5153" t="str">
            <v>192.168.3.26</v>
          </cell>
          <cell r="C5153" t="str">
            <v>So Disk C:</v>
          </cell>
          <cell r="D5153" t="str">
            <v>PH_WINDOWS_PLATINUM_AR</v>
          </cell>
          <cell r="E5153">
            <v>1</v>
          </cell>
          <cell r="F5153" t="str">
            <v>Wintel Support VW Argentina</v>
          </cell>
        </row>
        <row r="5154">
          <cell r="B5154" t="str">
            <v>192.168.3.26</v>
          </cell>
          <cell r="C5154" t="str">
            <v>So Disk D::</v>
          </cell>
          <cell r="D5154" t="str">
            <v>PH_WINDOWS_PLATINUM_AR</v>
          </cell>
          <cell r="E5154">
            <v>1</v>
          </cell>
          <cell r="F5154" t="str">
            <v>Wintel Support VW Argentina</v>
          </cell>
        </row>
        <row r="5155">
          <cell r="B5155" t="str">
            <v>192.168.3.26</v>
          </cell>
          <cell r="C5155" t="str">
            <v>So Disk E::</v>
          </cell>
          <cell r="D5155" t="str">
            <v>PH_WINDOWS_PLATINUM_AR</v>
          </cell>
          <cell r="E5155">
            <v>1</v>
          </cell>
          <cell r="F5155" t="str">
            <v>Wintel Support VW Argentina</v>
          </cell>
        </row>
        <row r="5156">
          <cell r="B5156" t="str">
            <v>192.168.3.26</v>
          </cell>
          <cell r="C5156" t="str">
            <v>So Disk P::</v>
          </cell>
          <cell r="D5156" t="str">
            <v>PH_WINDOWS_PLATINUM_AR</v>
          </cell>
          <cell r="E5156">
            <v>1</v>
          </cell>
          <cell r="F5156" t="str">
            <v>Wintel Support VW Argentina</v>
          </cell>
        </row>
        <row r="5157">
          <cell r="B5157" t="str">
            <v>192.168.3.26</v>
          </cell>
          <cell r="C5157" t="str">
            <v>Ping</v>
          </cell>
          <cell r="D5157" t="str">
            <v>PH_WINDOWS_PLATINUM_AR</v>
          </cell>
          <cell r="E5157">
            <v>1</v>
          </cell>
          <cell r="F5157" t="str">
            <v>Wintel Support VW Argentina</v>
          </cell>
        </row>
        <row r="5158">
          <cell r="B5158" t="str">
            <v>192.168.3.26</v>
          </cell>
          <cell r="C5158" t="str">
            <v>So RAM</v>
          </cell>
          <cell r="D5158" t="str">
            <v>PH_WINDOWS_PLATINUM_AR</v>
          </cell>
          <cell r="E5158">
            <v>1</v>
          </cell>
          <cell r="F5158" t="str">
            <v>Wintel Support VW Argentina</v>
          </cell>
        </row>
        <row r="5159">
          <cell r="B5159" t="str">
            <v>192.168.3.26</v>
          </cell>
          <cell r="C5159" t="str">
            <v>So Uptime</v>
          </cell>
          <cell r="D5159" t="str">
            <v>PH_WINDOWS_BRONZE_AR</v>
          </cell>
          <cell r="E5159">
            <v>2</v>
          </cell>
          <cell r="F5159" t="str">
            <v>Wintel Support VW Argentina</v>
          </cell>
        </row>
        <row r="5160">
          <cell r="B5160" t="str">
            <v>192.168.5.114</v>
          </cell>
          <cell r="C5160">
            <v>443</v>
          </cell>
          <cell r="D5160" t="str">
            <v>PH_WINDOWS_BRONZE_AR</v>
          </cell>
          <cell r="E5160">
            <v>3</v>
          </cell>
          <cell r="F5160" t="str">
            <v>Middleware Support VW Argentina</v>
          </cell>
        </row>
        <row r="5161">
          <cell r="B5161" t="str">
            <v>192.168.5.114</v>
          </cell>
          <cell r="C5161">
            <v>80</v>
          </cell>
          <cell r="D5161" t="str">
            <v>PH_WINDOWS_BRONZE_AR</v>
          </cell>
          <cell r="E5161">
            <v>3</v>
          </cell>
          <cell r="F5161" t="str">
            <v>Middleware Support VW Argentina</v>
          </cell>
        </row>
        <row r="5162">
          <cell r="B5162" t="str">
            <v>192.168.5.114</v>
          </cell>
          <cell r="C5162" t="str">
            <v>CPU</v>
          </cell>
          <cell r="D5162" t="str">
            <v>PH_WINDOWS_BRONZE_AR</v>
          </cell>
          <cell r="E5162">
            <v>3</v>
          </cell>
          <cell r="F5162" t="str">
            <v>Wintel Support VW Argentina</v>
          </cell>
        </row>
        <row r="5163">
          <cell r="B5163" t="str">
            <v>192.168.5.114</v>
          </cell>
          <cell r="C5163" t="str">
            <v>Ping</v>
          </cell>
          <cell r="D5163" t="str">
            <v>PH_WINDOWS_BRONZE_AR</v>
          </cell>
          <cell r="E5163">
            <v>3</v>
          </cell>
          <cell r="F5163" t="str">
            <v>Wintel Support VW Argentina</v>
          </cell>
        </row>
        <row r="5164">
          <cell r="B5164" t="str">
            <v>192.168.5.114</v>
          </cell>
          <cell r="C5164" t="str">
            <v>AV</v>
          </cell>
          <cell r="D5164" t="str">
            <v>PH_WINDOWS_BRONZE_AR</v>
          </cell>
          <cell r="E5164">
            <v>3</v>
          </cell>
          <cell r="F5164" t="str">
            <v>Wintel Support VW Argentina</v>
          </cell>
        </row>
        <row r="5165">
          <cell r="B5165" t="str">
            <v>192.168.5.114</v>
          </cell>
          <cell r="C5165" t="str">
            <v xml:space="preserve"> RAM</v>
          </cell>
          <cell r="D5165" t="str">
            <v>PH_WINDOWS_BRONZE_AR</v>
          </cell>
          <cell r="E5165">
            <v>3</v>
          </cell>
          <cell r="F5165" t="str">
            <v>Wintel Support VW Argentina</v>
          </cell>
        </row>
        <row r="5166">
          <cell r="B5166" t="str">
            <v>192.168.5.114</v>
          </cell>
          <cell r="C5166" t="str">
            <v>So Uptime</v>
          </cell>
          <cell r="D5166" t="str">
            <v>PH_WINDOWS_BRONZE_AR</v>
          </cell>
          <cell r="E5166">
            <v>2</v>
          </cell>
          <cell r="F5166" t="str">
            <v>Wintel Support VW Argentina</v>
          </cell>
        </row>
        <row r="5167">
          <cell r="B5167" t="str">
            <v>192.168.5.114</v>
          </cell>
          <cell r="C5167" t="str">
            <v>Disco C</v>
          </cell>
          <cell r="D5167" t="str">
            <v>PH_WINDOWS_BRONZE_AR</v>
          </cell>
          <cell r="E5167">
            <v>3</v>
          </cell>
          <cell r="F5167" t="str">
            <v>Wintel Support VW Argentina</v>
          </cell>
        </row>
        <row r="5168">
          <cell r="B5168" t="str">
            <v>192.168.5.114</v>
          </cell>
          <cell r="C5168" t="str">
            <v>Disco D(Middle_Home)</v>
          </cell>
          <cell r="D5168" t="str">
            <v>PH_WINDOWS_BRONZE_AR</v>
          </cell>
          <cell r="E5168">
            <v>3</v>
          </cell>
          <cell r="F5168" t="str">
            <v>Wintel Support VW Argentina</v>
          </cell>
        </row>
        <row r="5169">
          <cell r="B5169" t="str">
            <v>192.168.5.114</v>
          </cell>
          <cell r="C5169" t="str">
            <v xml:space="preserve">Disco E: (Middle_App) </v>
          </cell>
          <cell r="D5169" t="str">
            <v>PH_WINDOWS_BRONZE_AR</v>
          </cell>
          <cell r="E5169">
            <v>3</v>
          </cell>
          <cell r="F5169" t="str">
            <v>Wintel Support VW Argentina</v>
          </cell>
        </row>
        <row r="5170">
          <cell r="B5170" t="str">
            <v>192.168.5.50</v>
          </cell>
          <cell r="C5170" t="str">
            <v>Antivirus</v>
          </cell>
          <cell r="D5170" t="str">
            <v>PH_WINDOWS_BRONZE_AR</v>
          </cell>
          <cell r="E5170">
            <v>3</v>
          </cell>
          <cell r="F5170" t="str">
            <v>Wintel Support VW Argentina</v>
          </cell>
        </row>
        <row r="5171">
          <cell r="B5171" t="str">
            <v>192.168.5.50</v>
          </cell>
          <cell r="C5171" t="str">
            <v>CPU</v>
          </cell>
          <cell r="D5171" t="str">
            <v>PH_WINDOWS_BRONZE_AR</v>
          </cell>
          <cell r="E5171">
            <v>4</v>
          </cell>
          <cell r="F5171" t="str">
            <v>Wintel Support VW Argentina</v>
          </cell>
        </row>
        <row r="5172">
          <cell r="B5172" t="str">
            <v>192.168.5.50</v>
          </cell>
          <cell r="C5172" t="str">
            <v>RAM</v>
          </cell>
          <cell r="D5172" t="str">
            <v>PH_WINDOWS_BRONZE_AR</v>
          </cell>
          <cell r="E5172">
            <v>4</v>
          </cell>
          <cell r="F5172" t="str">
            <v>Wintel Support VW Argentina</v>
          </cell>
        </row>
        <row r="5173">
          <cell r="B5173" t="str">
            <v>192.168.5.50</v>
          </cell>
          <cell r="C5173" t="str">
            <v>PING</v>
          </cell>
          <cell r="D5173" t="str">
            <v>PH_WINDOWS_BRONZE_AR</v>
          </cell>
          <cell r="E5173">
            <v>4</v>
          </cell>
          <cell r="F5173" t="str">
            <v>Wintel Support VW Argentina</v>
          </cell>
        </row>
        <row r="5174">
          <cell r="B5174" t="str">
            <v>192.168.5.50</v>
          </cell>
          <cell r="C5174" t="str">
            <v>UPTIME</v>
          </cell>
          <cell r="D5174" t="str">
            <v>PH_WINDOWS_BRONZE_AR</v>
          </cell>
          <cell r="E5174">
            <v>4</v>
          </cell>
          <cell r="F5174" t="str">
            <v>Wintel Support VW Argentina</v>
          </cell>
        </row>
        <row r="5175">
          <cell r="B5175" t="str">
            <v>192.168.5.50</v>
          </cell>
          <cell r="C5175" t="str">
            <v>C:</v>
          </cell>
          <cell r="D5175" t="str">
            <v>PH_WINDOWS_BRONZE_AR</v>
          </cell>
          <cell r="E5175">
            <v>4</v>
          </cell>
          <cell r="F5175" t="str">
            <v>Wintel Support VW Argentina</v>
          </cell>
        </row>
        <row r="5176">
          <cell r="B5176" t="str">
            <v>192.168.5.50</v>
          </cell>
          <cell r="C5176" t="str">
            <v>D:</v>
          </cell>
          <cell r="D5176" t="str">
            <v>PH_WINDOWS_BRONZE_AR</v>
          </cell>
          <cell r="E5176">
            <v>4</v>
          </cell>
          <cell r="F5176" t="str">
            <v>Wintel Support VW Argentina</v>
          </cell>
        </row>
        <row r="5177">
          <cell r="B5177" t="str">
            <v>192.168.5.50</v>
          </cell>
          <cell r="C5177" t="str">
            <v>E:</v>
          </cell>
          <cell r="D5177" t="str">
            <v>PH_WINDOWS_BRONZE_AR</v>
          </cell>
          <cell r="E5177">
            <v>4</v>
          </cell>
          <cell r="F5177" t="str">
            <v>Wintel Support VW Argentina</v>
          </cell>
        </row>
        <row r="5178">
          <cell r="B5178" t="str">
            <v>192.168.3.71</v>
          </cell>
          <cell r="C5178" t="str">
            <v>SO Antivirus Services</v>
          </cell>
          <cell r="D5178" t="str">
            <v>PH_WINDOWS_BRONZE_AR</v>
          </cell>
          <cell r="E5178">
            <v>3</v>
          </cell>
          <cell r="F5178" t="str">
            <v>Wintel Support VW Argentina</v>
          </cell>
        </row>
        <row r="5179">
          <cell r="B5179" t="str">
            <v>192.168.3.71</v>
          </cell>
          <cell r="C5179" t="str">
            <v>So CPU</v>
          </cell>
          <cell r="D5179" t="str">
            <v>PH_WINDOWS_BRONZE_AR</v>
          </cell>
          <cell r="E5179">
            <v>3</v>
          </cell>
          <cell r="F5179" t="str">
            <v>Wintel Support VW Argentina</v>
          </cell>
        </row>
        <row r="5180">
          <cell r="B5180" t="str">
            <v>192.168.3.71</v>
          </cell>
          <cell r="C5180" t="str">
            <v>So Ping</v>
          </cell>
          <cell r="D5180" t="str">
            <v>PH_WINDOWS_BRONZE_AR</v>
          </cell>
          <cell r="E5180">
            <v>3</v>
          </cell>
          <cell r="F5180" t="str">
            <v>Wintel Support VW Argentina</v>
          </cell>
        </row>
        <row r="5181">
          <cell r="B5181" t="str">
            <v>192.168.3.71</v>
          </cell>
          <cell r="C5181" t="str">
            <v>So Ram</v>
          </cell>
          <cell r="D5181" t="str">
            <v>PH_WINDOWS_BRONZE_AR</v>
          </cell>
          <cell r="E5181">
            <v>3</v>
          </cell>
          <cell r="F5181" t="str">
            <v>Wintel Support VW Argentina</v>
          </cell>
        </row>
        <row r="5182">
          <cell r="B5182" t="str">
            <v>192.168.3.71</v>
          </cell>
          <cell r="C5182" t="str">
            <v>So Uptime</v>
          </cell>
          <cell r="D5182" t="str">
            <v>PH_WINDOWS_BRONZE_AR</v>
          </cell>
          <cell r="E5182">
            <v>3</v>
          </cell>
          <cell r="F5182" t="str">
            <v>Wintel Support VW Argentina</v>
          </cell>
        </row>
        <row r="5183">
          <cell r="B5183" t="str">
            <v>192.168.3.71</v>
          </cell>
          <cell r="C5183" t="str">
            <v>So Disk C</v>
          </cell>
          <cell r="D5183" t="str">
            <v>PH_WINDOWS_BRONZE_AR</v>
          </cell>
          <cell r="E5183">
            <v>3</v>
          </cell>
          <cell r="F5183" t="str">
            <v>Wintel Support VW Argentina</v>
          </cell>
        </row>
        <row r="5184">
          <cell r="B5184" t="str">
            <v>192.168.3.71</v>
          </cell>
          <cell r="C5184" t="str">
            <v>So Disk D</v>
          </cell>
          <cell r="D5184" t="str">
            <v>PH_WINDOWS_BRONZE_AR</v>
          </cell>
          <cell r="E5184">
            <v>3</v>
          </cell>
          <cell r="F5184" t="str">
            <v>Wintel Support VW Argentina</v>
          </cell>
        </row>
        <row r="5185">
          <cell r="B5185" t="str">
            <v>192.168.3.30</v>
          </cell>
          <cell r="C5185" t="str">
            <v>AV</v>
          </cell>
          <cell r="D5185" t="str">
            <v>PH_WINDOWS_PLATINUM_AR</v>
          </cell>
          <cell r="E5185">
            <v>1</v>
          </cell>
          <cell r="F5185" t="str">
            <v>Wintel Support VW Argentina</v>
          </cell>
        </row>
        <row r="5186">
          <cell r="B5186" t="str">
            <v>192.168.3.30</v>
          </cell>
          <cell r="C5186" t="str">
            <v>CPU</v>
          </cell>
          <cell r="D5186" t="str">
            <v>PH_WINDOWS_PLATINUM_AR</v>
          </cell>
          <cell r="E5186">
            <v>1</v>
          </cell>
          <cell r="F5186" t="str">
            <v>Wintel Support VW Argentina</v>
          </cell>
        </row>
        <row r="5187">
          <cell r="B5187" t="str">
            <v>192.168.3.30</v>
          </cell>
          <cell r="C5187" t="str">
            <v>PING</v>
          </cell>
          <cell r="D5187" t="str">
            <v>PH_WINDOWS_PLATINUM_AR</v>
          </cell>
          <cell r="E5187">
            <v>1</v>
          </cell>
          <cell r="F5187" t="str">
            <v>Wintel Support VW Argentina</v>
          </cell>
        </row>
        <row r="5188">
          <cell r="B5188" t="str">
            <v>192.168.3.30</v>
          </cell>
          <cell r="C5188" t="str">
            <v>DISCO C</v>
          </cell>
          <cell r="D5188" t="str">
            <v>PH_WINDOWS_PLATINUM_AR</v>
          </cell>
          <cell r="E5188">
            <v>1</v>
          </cell>
          <cell r="F5188" t="str">
            <v>Wintel Support VW Argentina</v>
          </cell>
        </row>
        <row r="5189">
          <cell r="B5189" t="str">
            <v>192.168.3.30</v>
          </cell>
          <cell r="C5189" t="str">
            <v>So Uptime</v>
          </cell>
          <cell r="D5189" t="str">
            <v>PH_WINDOWS_BRONZE_AR</v>
          </cell>
          <cell r="E5189">
            <v>2</v>
          </cell>
          <cell r="F5189" t="str">
            <v>Wintel Support VW Argentina</v>
          </cell>
        </row>
        <row r="5190">
          <cell r="B5190" t="str">
            <v>192.168.3.30</v>
          </cell>
          <cell r="C5190" t="str">
            <v>RAM</v>
          </cell>
          <cell r="D5190" t="str">
            <v>PH_WINDOWS_PLATINUM_AR</v>
          </cell>
          <cell r="E5190">
            <v>1</v>
          </cell>
          <cell r="F5190" t="str">
            <v>Wintel Support VW Argentina</v>
          </cell>
        </row>
        <row r="5191">
          <cell r="B5191" t="str">
            <v>192.168.5.43</v>
          </cell>
          <cell r="C5191" t="str">
            <v>Check_port 80</v>
          </cell>
          <cell r="D5191" t="str">
            <v>PH_WINDOWS_PLATINUM_AR</v>
          </cell>
          <cell r="E5191">
            <v>2</v>
          </cell>
          <cell r="F5191" t="str">
            <v>Middleware Support VW Argentina</v>
          </cell>
        </row>
        <row r="5192">
          <cell r="B5192" t="str">
            <v>192.168.5.43</v>
          </cell>
          <cell r="C5192" t="str">
            <v>sserver-</v>
          </cell>
          <cell r="D5192" t="str">
            <v>PH_WINDOWS_BRONZE_AR</v>
          </cell>
          <cell r="E5192">
            <v>4</v>
          </cell>
          <cell r="F5192" t="str">
            <v>Middleware Support VW Argentina</v>
          </cell>
        </row>
        <row r="5193">
          <cell r="B5193" t="str">
            <v>192.168.5.43</v>
          </cell>
          <cell r="C5193">
            <v>443</v>
          </cell>
          <cell r="D5193" t="str">
            <v>PH_WINDOWS_BRONZE_AR</v>
          </cell>
          <cell r="E5193">
            <v>3</v>
          </cell>
          <cell r="F5193" t="str">
            <v>Middleware Support VW Argentina</v>
          </cell>
        </row>
        <row r="5194">
          <cell r="B5194" t="str">
            <v>192.168.5.43</v>
          </cell>
          <cell r="C5194" t="str">
            <v>Midd SSL Wildcard .vw.com.ar</v>
          </cell>
          <cell r="D5194" t="str">
            <v>GENERAR RR</v>
          </cell>
          <cell r="E5194"/>
          <cell r="F5194" t="str">
            <v>Middleware Support VW Argentina</v>
          </cell>
        </row>
        <row r="5195">
          <cell r="B5195" t="str">
            <v>192.168.5.43</v>
          </cell>
          <cell r="C5195" t="str">
            <v>AMS check_vwsapassifae00_192_168_5_16_local</v>
          </cell>
          <cell r="D5195" t="str">
            <v>PH_WINDOWS_PLATINUM_AR</v>
          </cell>
          <cell r="E5195">
            <v>2</v>
          </cell>
          <cell r="F5195" t="str">
            <v>NON SAP Support VW Argentina</v>
          </cell>
        </row>
        <row r="5196">
          <cell r="B5196" t="str">
            <v>192.168.5.43</v>
          </cell>
          <cell r="C5196" t="str">
            <v>Ping</v>
          </cell>
          <cell r="D5196" t="str">
            <v>PH_WINDOWS_PLATINUM_AR</v>
          </cell>
          <cell r="E5196">
            <v>1</v>
          </cell>
          <cell r="F5196" t="str">
            <v>NON SAP Support VW Argentina</v>
          </cell>
        </row>
        <row r="5197">
          <cell r="B5197" t="str">
            <v>192.168.5.43</v>
          </cell>
          <cell r="C5197" t="str">
            <v>AMS sserver-aredx-afipbalancer46_01 Services</v>
          </cell>
          <cell r="D5197" t="str">
            <v>PH_WINDOWS_PLATINUM_AR</v>
          </cell>
          <cell r="E5197">
            <v>4</v>
          </cell>
          <cell r="F5197" t="str">
            <v>NON SAP Support VW Argentina</v>
          </cell>
        </row>
        <row r="5198">
          <cell r="B5198" t="str">
            <v>192.168.5.43</v>
          </cell>
          <cell r="C5198" t="str">
            <v>AMS sserver-aredx-afipdispatch46_01 Services</v>
          </cell>
          <cell r="D5198" t="str">
            <v>PH_WINDOWS_PLATINUM_AR</v>
          </cell>
          <cell r="E5198">
            <v>4</v>
          </cell>
          <cell r="F5198" t="str">
            <v>NON SAP Support VW Argentina</v>
          </cell>
        </row>
        <row r="5199">
          <cell r="B5199" t="str">
            <v>192.168.5.43</v>
          </cell>
          <cell r="C5199" t="str">
            <v>AMS sserver-aredx-afipdispatchexp46_01 Services</v>
          </cell>
          <cell r="D5199" t="str">
            <v>PH_WINDOWS_PLATINUM_AR</v>
          </cell>
          <cell r="E5199">
            <v>4</v>
          </cell>
          <cell r="F5199" t="str">
            <v>NON SAP Support VW Argentina</v>
          </cell>
        </row>
        <row r="5200">
          <cell r="B5200" t="str">
            <v>192.168.5.43</v>
          </cell>
          <cell r="C5200" t="str">
            <v>AMS sserver-aredx-afipdocstatus46_01 Services</v>
          </cell>
          <cell r="D5200" t="str">
            <v>PH_WINDOWS_PLATINUM_AR</v>
          </cell>
          <cell r="E5200">
            <v>4</v>
          </cell>
          <cell r="F5200" t="str">
            <v>NON SAP Support VW Argentina</v>
          </cell>
        </row>
        <row r="5201">
          <cell r="B5201" t="str">
            <v>192.168.5.43</v>
          </cell>
          <cell r="C5201" t="str">
            <v>AMS sserver-aredx-afipqryexp46_01 Services</v>
          </cell>
          <cell r="D5201" t="str">
            <v>PH_WINDOWS_PLATINUM_AR</v>
          </cell>
          <cell r="E5201">
            <v>4</v>
          </cell>
          <cell r="F5201" t="str">
            <v>NON SAP Support VW Argentina</v>
          </cell>
        </row>
        <row r="5202">
          <cell r="B5202" t="str">
            <v>192.168.5.43</v>
          </cell>
          <cell r="C5202" t="str">
            <v>AMS sserver-aredx-afipstupload46_01 Services</v>
          </cell>
          <cell r="D5202" t="str">
            <v>PH_WINDOWS_PLATINUM_AR</v>
          </cell>
          <cell r="E5202">
            <v>4</v>
          </cell>
          <cell r="F5202" t="str">
            <v>NON SAP Support VW Argentina</v>
          </cell>
        </row>
        <row r="5203">
          <cell r="B5203" t="str">
            <v>192.168.5.43</v>
          </cell>
          <cell r="C5203" t="str">
            <v>AMS sserver-aredx-afipstuploadexp46_01 Services</v>
          </cell>
          <cell r="D5203" t="str">
            <v>PH_WINDOWS_PLATINUM_AR</v>
          </cell>
          <cell r="E5203">
            <v>4</v>
          </cell>
          <cell r="F5203" t="str">
            <v>NON SAP Support VW Argentina</v>
          </cell>
        </row>
        <row r="5204">
          <cell r="B5204" t="str">
            <v>192.168.5.43</v>
          </cell>
          <cell r="C5204" t="str">
            <v>AMS sserver-ar-chstteval [01] Services</v>
          </cell>
          <cell r="D5204" t="str">
            <v>PH_WINDOWS_PLATINUM_AR</v>
          </cell>
          <cell r="E5204">
            <v>4</v>
          </cell>
          <cell r="F5204" t="str">
            <v>NON SAP Support VW Argentina</v>
          </cell>
        </row>
        <row r="5205">
          <cell r="B5205" t="str">
            <v>192.168.5.43</v>
          </cell>
          <cell r="C5205" t="str">
            <v>AMS sserver-ar-dbbalancer [01] Services</v>
          </cell>
          <cell r="D5205" t="str">
            <v>PH_WINDOWS_PLATINUM_AR</v>
          </cell>
          <cell r="E5205">
            <v>4</v>
          </cell>
          <cell r="F5205" t="str">
            <v>NON SAP Support VW Argentina</v>
          </cell>
        </row>
        <row r="5206">
          <cell r="B5206" t="str">
            <v>192.168.5.43</v>
          </cell>
          <cell r="C5206" t="str">
            <v>AMS sserver-ar-delivery [01] Service</v>
          </cell>
          <cell r="D5206" t="str">
            <v>PH_WINDOWS_PLATINUM_AR</v>
          </cell>
          <cell r="E5206">
            <v>4</v>
          </cell>
          <cell r="F5206" t="str">
            <v>NON SAP Support VW Argentina</v>
          </cell>
        </row>
        <row r="5207">
          <cell r="B5207" t="str">
            <v>192.168.5.43</v>
          </cell>
          <cell r="C5207" t="str">
            <v>AMS sserver-ar-docbackup [01] Services</v>
          </cell>
          <cell r="D5207" t="str">
            <v>PH_WINDOWS_PLATINUM_AR</v>
          </cell>
          <cell r="E5207">
            <v>4</v>
          </cell>
          <cell r="F5207" t="str">
            <v>NON SAP Support VW Argentina</v>
          </cell>
        </row>
        <row r="5208">
          <cell r="B5208" t="str">
            <v>192.168.5.43</v>
          </cell>
          <cell r="C5208" t="str">
            <v>AMS sserver-ar-afipstuploadexp [01] Services</v>
          </cell>
          <cell r="D5208" t="str">
            <v>PH_WINDOWS_PLATINUM_AR</v>
          </cell>
          <cell r="E5208">
            <v>4</v>
          </cell>
          <cell r="F5208" t="str">
            <v>NON SAP Support VW Argentina</v>
          </cell>
        </row>
        <row r="5209">
          <cell r="B5209" t="str">
            <v>192.168.5.43</v>
          </cell>
          <cell r="C5209" t="str">
            <v>AMS sserver-ar-delivery [01] Services</v>
          </cell>
          <cell r="D5209" t="str">
            <v>PH_WINDOWS_PLATINUM_AR</v>
          </cell>
          <cell r="E5209">
            <v>4</v>
          </cell>
          <cell r="F5209" t="str">
            <v>NON SAP Support VW Argentina</v>
          </cell>
        </row>
        <row r="5210">
          <cell r="B5210" t="str">
            <v>192.168.5.43</v>
          </cell>
          <cell r="C5210" t="str">
            <v>AMS sserver-ar-dsigval [01] Services</v>
          </cell>
          <cell r="D5210" t="str">
            <v>PH_WINDOWS_PLATINUM_AR</v>
          </cell>
          <cell r="E5210">
            <v>4</v>
          </cell>
          <cell r="F5210" t="str">
            <v>NON SAP Support VW Argentina</v>
          </cell>
        </row>
        <row r="5211">
          <cell r="B5211" t="str">
            <v>192.168.5.43</v>
          </cell>
          <cell r="C5211" t="str">
            <v>AMS sserver-ar-mailreader [01] Services</v>
          </cell>
          <cell r="D5211" t="str">
            <v>PH_WINDOWS_PLATINUM_AR</v>
          </cell>
          <cell r="E5211">
            <v>4</v>
          </cell>
          <cell r="F5211" t="str">
            <v>NON SAP Support VW Argentina</v>
          </cell>
        </row>
        <row r="5212">
          <cell r="B5212" t="str">
            <v>192.168.5.43</v>
          </cell>
          <cell r="C5212" t="str">
            <v>AMS sserver-ar-notify [01] Services</v>
          </cell>
          <cell r="D5212" t="str">
            <v>PH_WINDOWS_PLATINUM_AR</v>
          </cell>
          <cell r="E5212">
            <v>4</v>
          </cell>
          <cell r="F5212" t="str">
            <v>NON SAP Support VW Argentina</v>
          </cell>
        </row>
        <row r="5213">
          <cell r="B5213" t="str">
            <v>192.168.5.43</v>
          </cell>
          <cell r="C5213" t="str">
            <v>AMS sserver-ar-pdfgen [01] Services</v>
          </cell>
          <cell r="D5213" t="str">
            <v>PH_WINDOWS_PLATINUM_AR</v>
          </cell>
          <cell r="E5213">
            <v>4</v>
          </cell>
          <cell r="F5213" t="str">
            <v>NON SAP Support VW Argentina</v>
          </cell>
        </row>
        <row r="5214">
          <cell r="B5214" t="str">
            <v>192.168.5.43</v>
          </cell>
          <cell r="C5214" t="str">
            <v>AMS sserver-ar-reportsgen [01] Services</v>
          </cell>
          <cell r="D5214" t="str">
            <v>PH_WINDOWS_PLATINUM_AR</v>
          </cell>
          <cell r="E5214">
            <v>4</v>
          </cell>
          <cell r="F5214" t="str">
            <v>NON SAP Support VW Argentina</v>
          </cell>
        </row>
        <row r="5215">
          <cell r="B5215" t="str">
            <v>192.168.5.43</v>
          </cell>
          <cell r="C5215" t="str">
            <v>AMS sserver-ar-schemaval [01] Services</v>
          </cell>
          <cell r="D5215" t="str">
            <v>PH_WINDOWS_PLATINUM_AR</v>
          </cell>
          <cell r="E5215">
            <v>4</v>
          </cell>
          <cell r="F5215" t="str">
            <v>NON SAP Support VW Argentina</v>
          </cell>
        </row>
        <row r="5216">
          <cell r="B5216" t="str">
            <v>192.168.5.43</v>
          </cell>
          <cell r="C5216" t="str">
            <v>AMS sserver-ar-schtasks [01] Services</v>
          </cell>
          <cell r="D5216" t="str">
            <v>PH_WINDOWS_PLATINUM_AR</v>
          </cell>
          <cell r="E5216">
            <v>4</v>
          </cell>
          <cell r="F5216" t="str">
            <v>NON SAP Support VW Argentina</v>
          </cell>
        </row>
        <row r="5217">
          <cell r="B5217" t="str">
            <v>192.168.5.43</v>
          </cell>
          <cell r="C5217" t="str">
            <v>AMS sserver-ar-sentxdoc [01] Services</v>
          </cell>
          <cell r="D5217" t="str">
            <v>PH_WINDOWS_PLATINUM_AR</v>
          </cell>
          <cell r="E5217">
            <v>4</v>
          </cell>
          <cell r="F5217" t="str">
            <v>NON SAP Support VW Argentina</v>
          </cell>
        </row>
        <row r="5218">
          <cell r="B5218" t="str">
            <v>192.168.5.43</v>
          </cell>
          <cell r="C5218" t="str">
            <v>AMS sserver-ar-storer [01] Services</v>
          </cell>
          <cell r="D5218" t="str">
            <v>PH_WINDOWS_PLATINUM_AR</v>
          </cell>
          <cell r="E5218">
            <v>4</v>
          </cell>
          <cell r="F5218" t="str">
            <v>NON SAP Support VW Argentina</v>
          </cell>
        </row>
        <row r="5219">
          <cell r="B5219" t="str">
            <v>192.168.5.43</v>
          </cell>
          <cell r="C5219" t="str">
            <v>AMS sserver-ar-stupdater [01] Services</v>
          </cell>
          <cell r="D5219" t="str">
            <v>PH_WINDOWS_PLATINUM_AR</v>
          </cell>
          <cell r="E5219">
            <v>4</v>
          </cell>
          <cell r="F5219" t="str">
            <v>NON SAP Support VW Argentina</v>
          </cell>
        </row>
        <row r="5220">
          <cell r="B5220" t="str">
            <v>192.168.5.43</v>
          </cell>
          <cell r="C5220" t="str">
            <v>AMS URL https://facturacionelectronica.vw.com.ar/Signature.Server.Web.Portal/</v>
          </cell>
          <cell r="D5220" t="str">
            <v>PH_WINDOWS_PLATINUM_AR</v>
          </cell>
          <cell r="E5220">
            <v>4</v>
          </cell>
          <cell r="F5220" t="str">
            <v>NON SAP Support VW Argentina</v>
          </cell>
        </row>
        <row r="5221">
          <cell r="B5221" t="str">
            <v>192.168.5.43</v>
          </cell>
          <cell r="C5221" t="str">
            <v>AMS  URL https://facturacionelectronica.vw.com.ar/Signature.Server.Web.Services/</v>
          </cell>
          <cell r="D5221" t="str">
            <v>PH_WINDOWS_PLATINUM_AR</v>
          </cell>
          <cell r="E5221">
            <v>4</v>
          </cell>
          <cell r="F5221" t="str">
            <v>NON SAP Support VW Argentina</v>
          </cell>
        </row>
        <row r="5222">
          <cell r="B5222" t="str">
            <v>192.168.5.43</v>
          </cell>
          <cell r="C5222" t="str">
            <v>Vencimiento de Usuario - ssignature</v>
          </cell>
          <cell r="D5222" t="str">
            <v>PH_WINDOWS_BRONZE_AR</v>
          </cell>
          <cell r="E5222">
            <v>4</v>
          </cell>
          <cell r="F5222" t="str">
            <v>NON SAP Support VW Argentina</v>
          </cell>
        </row>
        <row r="5223">
          <cell r="B5223" t="str">
            <v>192.168.5.43</v>
          </cell>
          <cell r="C5223" t="str">
            <v>So Antivirus Services</v>
          </cell>
          <cell r="D5223" t="str">
            <v>PH_WINDOWS_BRONZE_AR</v>
          </cell>
          <cell r="E5223">
            <v>3</v>
          </cell>
          <cell r="F5223" t="str">
            <v>Wintel Support VW Argentina</v>
          </cell>
        </row>
        <row r="5224">
          <cell r="B5224" t="str">
            <v>192.168.5.43</v>
          </cell>
          <cell r="C5224" t="str">
            <v>So CPU</v>
          </cell>
          <cell r="D5224" t="str">
            <v>PH_WINDOWS_BRONZE_AR</v>
          </cell>
          <cell r="E5224">
            <v>3</v>
          </cell>
          <cell r="F5224" t="str">
            <v>Wintel Support VW Argentina</v>
          </cell>
        </row>
        <row r="5225">
          <cell r="B5225" t="str">
            <v>192.168.5.43</v>
          </cell>
          <cell r="C5225" t="str">
            <v>So Disk C:</v>
          </cell>
          <cell r="D5225" t="str">
            <v>PH_WINDOWS_BRONZE_AR</v>
          </cell>
          <cell r="E5225">
            <v>3</v>
          </cell>
          <cell r="F5225" t="str">
            <v>Wintel Support VW Argentina</v>
          </cell>
        </row>
        <row r="5226">
          <cell r="B5226" t="str">
            <v>192.168.5.43</v>
          </cell>
          <cell r="C5226" t="str">
            <v>So Disk D::</v>
          </cell>
          <cell r="D5226" t="str">
            <v>PH_WINDOWS_BRONZE_AR</v>
          </cell>
          <cell r="E5226">
            <v>3</v>
          </cell>
          <cell r="F5226" t="str">
            <v>Wintel Support VW Argentina</v>
          </cell>
        </row>
        <row r="5227">
          <cell r="B5227" t="str">
            <v>192.168.5.43</v>
          </cell>
          <cell r="C5227" t="str">
            <v>So Disk E::</v>
          </cell>
          <cell r="D5227" t="str">
            <v>PH_WINDOWS_BRONZE_AR</v>
          </cell>
          <cell r="E5227">
            <v>3</v>
          </cell>
          <cell r="F5227" t="str">
            <v>Wintel Support VW Argentina</v>
          </cell>
        </row>
        <row r="5228">
          <cell r="B5228" t="str">
            <v>192.168.5.43</v>
          </cell>
          <cell r="C5228" t="str">
            <v>Ping</v>
          </cell>
          <cell r="D5228" t="str">
            <v>PH_WINDOWS_BRONZE_AR</v>
          </cell>
          <cell r="E5228">
            <v>3</v>
          </cell>
          <cell r="F5228" t="str">
            <v>Wintel Support VW Argentina</v>
          </cell>
        </row>
        <row r="5229">
          <cell r="B5229" t="str">
            <v>192.168.5.43</v>
          </cell>
          <cell r="C5229" t="str">
            <v>So RAM</v>
          </cell>
          <cell r="D5229" t="str">
            <v>PH_WINDOWS_BRONZE_AR</v>
          </cell>
          <cell r="E5229">
            <v>3</v>
          </cell>
          <cell r="F5229" t="str">
            <v>Wintel Support VW Argentina</v>
          </cell>
        </row>
        <row r="5230">
          <cell r="B5230" t="str">
            <v>192.168.5.43</v>
          </cell>
          <cell r="C5230" t="str">
            <v>So Uptime</v>
          </cell>
          <cell r="D5230" t="str">
            <v>PH_WINDOWS_BRONZE_AR</v>
          </cell>
          <cell r="E5230">
            <v>2</v>
          </cell>
          <cell r="F5230" t="str">
            <v>Wintel Support VW Argentina</v>
          </cell>
        </row>
        <row r="5231">
          <cell r="B5231" t="str">
            <v>192.168.5.147</v>
          </cell>
          <cell r="C5231" t="str">
            <v>SO Antivirus Services</v>
          </cell>
          <cell r="D5231" t="str">
            <v>PH_WINDOWS_BRONZE_AR</v>
          </cell>
          <cell r="E5231">
            <v>4</v>
          </cell>
          <cell r="F5231" t="str">
            <v>Wintel Support VW Argentina</v>
          </cell>
        </row>
        <row r="5232">
          <cell r="B5232" t="str">
            <v>192.168.5.147</v>
          </cell>
          <cell r="C5232" t="str">
            <v>So CPU</v>
          </cell>
          <cell r="D5232" t="str">
            <v>PH_WINDOWS_BRONZE_AR</v>
          </cell>
          <cell r="E5232">
            <v>4</v>
          </cell>
          <cell r="F5232" t="str">
            <v>Wintel Support VW Argentina</v>
          </cell>
        </row>
        <row r="5233">
          <cell r="B5233" t="str">
            <v>192.168.5.147</v>
          </cell>
          <cell r="C5233" t="str">
            <v>So Ping</v>
          </cell>
          <cell r="D5233" t="str">
            <v>PH_WINDOWS_BRONZE_AR</v>
          </cell>
          <cell r="E5233">
            <v>4</v>
          </cell>
          <cell r="F5233" t="str">
            <v>Wintel Support VW Argentina</v>
          </cell>
        </row>
        <row r="5234">
          <cell r="B5234" t="str">
            <v>192.168.5.147</v>
          </cell>
          <cell r="C5234" t="str">
            <v>So Ram</v>
          </cell>
          <cell r="D5234" t="str">
            <v>PH_WINDOWS_BRONZE_AR</v>
          </cell>
          <cell r="E5234">
            <v>4</v>
          </cell>
          <cell r="F5234" t="str">
            <v>Wintel Support VW Argentina</v>
          </cell>
        </row>
        <row r="5235">
          <cell r="B5235" t="str">
            <v>192.168.5.147</v>
          </cell>
          <cell r="C5235" t="str">
            <v>So Uptime</v>
          </cell>
          <cell r="D5235" t="str">
            <v>PH_WINDOWS_BRONZE_AR</v>
          </cell>
          <cell r="E5235">
            <v>4</v>
          </cell>
          <cell r="F5235" t="str">
            <v>Wintel Support VW Argentina</v>
          </cell>
        </row>
        <row r="5236">
          <cell r="B5236" t="str">
            <v>192.168.5.147</v>
          </cell>
          <cell r="C5236" t="str">
            <v>So Disk C</v>
          </cell>
          <cell r="D5236" t="str">
            <v>PH_WINDOWS_BRONZE_AR</v>
          </cell>
          <cell r="E5236">
            <v>4</v>
          </cell>
          <cell r="F5236" t="str">
            <v>Wintel Support VW Argentina</v>
          </cell>
        </row>
        <row r="5237">
          <cell r="B5237" t="str">
            <v>192.168.5.147</v>
          </cell>
          <cell r="C5237" t="str">
            <v>So Disk D</v>
          </cell>
          <cell r="D5237" t="str">
            <v>PH_WINDOWS_BRONZE_AR</v>
          </cell>
          <cell r="E5237">
            <v>4</v>
          </cell>
          <cell r="F5237" t="str">
            <v>Wintel Support VW Argentina</v>
          </cell>
        </row>
        <row r="5238">
          <cell r="B5238" t="str">
            <v>192.168.5.147</v>
          </cell>
          <cell r="C5238" t="str">
            <v>So Disk E</v>
          </cell>
          <cell r="D5238" t="str">
            <v>PH_WINDOWS_BRONZE_AR</v>
          </cell>
          <cell r="E5238">
            <v>4</v>
          </cell>
          <cell r="F5238" t="str">
            <v>Wintel Support VW Argentina</v>
          </cell>
        </row>
        <row r="5239">
          <cell r="B5239" t="str">
            <v xml:space="preserve">172.16.12.78 </v>
          </cell>
          <cell r="C5239" t="str">
            <v>SO Antivirus Services</v>
          </cell>
          <cell r="D5239" t="str">
            <v>PH_WINDOWS_PLATINUM_AR</v>
          </cell>
          <cell r="E5239">
            <v>1</v>
          </cell>
          <cell r="F5239" t="str">
            <v>Wintel Support VW Argentina</v>
          </cell>
        </row>
        <row r="5240">
          <cell r="B5240" t="str">
            <v xml:space="preserve">172.16.12.78 </v>
          </cell>
          <cell r="C5240" t="str">
            <v>So CPU</v>
          </cell>
          <cell r="D5240" t="str">
            <v>PH_WINDOWS_PLATINUM_AR</v>
          </cell>
          <cell r="E5240">
            <v>1</v>
          </cell>
          <cell r="F5240" t="str">
            <v>Wintel Support VW Argentina</v>
          </cell>
        </row>
        <row r="5241">
          <cell r="B5241" t="str">
            <v xml:space="preserve">172.16.12.78 </v>
          </cell>
          <cell r="C5241" t="str">
            <v>So Ping</v>
          </cell>
          <cell r="D5241" t="str">
            <v>PH_WINDOWS_PLATINUM_AR</v>
          </cell>
          <cell r="E5241">
            <v>1</v>
          </cell>
          <cell r="F5241" t="str">
            <v>Wintel Support VW Argentina</v>
          </cell>
        </row>
        <row r="5242">
          <cell r="B5242" t="str">
            <v xml:space="preserve">172.16.12.78 </v>
          </cell>
          <cell r="C5242" t="str">
            <v>So Ram</v>
          </cell>
          <cell r="D5242" t="str">
            <v>PH_WINDOWS_PLATINUM_AR</v>
          </cell>
          <cell r="E5242">
            <v>1</v>
          </cell>
          <cell r="F5242" t="str">
            <v>Wintel Support VW Argentina</v>
          </cell>
        </row>
        <row r="5243">
          <cell r="B5243" t="str">
            <v xml:space="preserve">172.16.12.78 </v>
          </cell>
          <cell r="C5243" t="str">
            <v>So Uptime</v>
          </cell>
          <cell r="D5243" t="str">
            <v>PH_WINDOWS_PLATINUM_AR</v>
          </cell>
          <cell r="E5243">
            <v>1</v>
          </cell>
          <cell r="F5243" t="str">
            <v>Wintel Support VW Argentina</v>
          </cell>
        </row>
        <row r="5244">
          <cell r="B5244" t="str">
            <v xml:space="preserve">172.16.12.78 </v>
          </cell>
          <cell r="C5244" t="str">
            <v>So Disk C</v>
          </cell>
          <cell r="D5244" t="str">
            <v>PH_WINDOWS_PLATINUM_AR</v>
          </cell>
          <cell r="E5244">
            <v>1</v>
          </cell>
          <cell r="F5244" t="str">
            <v>Wintel Support VW Argentina</v>
          </cell>
        </row>
        <row r="5245">
          <cell r="B5245" t="str">
            <v xml:space="preserve">172.16.12.78 </v>
          </cell>
          <cell r="C5245" t="str">
            <v>So Disk D</v>
          </cell>
          <cell r="D5245" t="str">
            <v>PH_WINDOWS_PLATINUM_AR</v>
          </cell>
          <cell r="E5245">
            <v>1</v>
          </cell>
          <cell r="F5245" t="str">
            <v>Wintel Support VW Argentina</v>
          </cell>
        </row>
        <row r="5246">
          <cell r="B5246" t="str">
            <v>172.16.12.73</v>
          </cell>
          <cell r="C5246" t="str">
            <v>So CPU</v>
          </cell>
          <cell r="D5246" t="str">
            <v>PH_WINDOWS_PLATINUM_AR</v>
          </cell>
          <cell r="E5246">
            <v>2</v>
          </cell>
          <cell r="F5246" t="str">
            <v>Wintel Support VW Argentina</v>
          </cell>
        </row>
        <row r="5247">
          <cell r="B5247" t="str">
            <v>172.16.12.73</v>
          </cell>
          <cell r="C5247" t="str">
            <v>Ping</v>
          </cell>
          <cell r="D5247" t="str">
            <v>PH_WINDOWS_PLATINUM_AR</v>
          </cell>
          <cell r="E5247">
            <v>2</v>
          </cell>
          <cell r="F5247" t="str">
            <v>Wintel Support VW Argentina</v>
          </cell>
        </row>
        <row r="5248">
          <cell r="B5248" t="str">
            <v>172.16.12.73</v>
          </cell>
          <cell r="C5248" t="str">
            <v>So RAM</v>
          </cell>
          <cell r="D5248" t="str">
            <v>PH_WINDOWS_PLATINUM_AR</v>
          </cell>
          <cell r="E5248">
            <v>2</v>
          </cell>
          <cell r="F5248" t="str">
            <v>Wintel Support VW Argentina</v>
          </cell>
        </row>
        <row r="5249">
          <cell r="B5249" t="str">
            <v>172.16.12.73</v>
          </cell>
          <cell r="C5249" t="str">
            <v>SO Antivirus Services</v>
          </cell>
          <cell r="D5249" t="str">
            <v>PH_WINDOWS_PLATINUM_AR</v>
          </cell>
          <cell r="E5249">
            <v>2</v>
          </cell>
          <cell r="F5249" t="str">
            <v>Wintel Support VW Argentina</v>
          </cell>
        </row>
        <row r="5250">
          <cell r="B5250" t="str">
            <v>172.16.12.73</v>
          </cell>
          <cell r="C5250" t="str">
            <v>So Disk C:</v>
          </cell>
          <cell r="D5250" t="str">
            <v>PH_WINDOWS_PLATINUM_AR</v>
          </cell>
          <cell r="E5250">
            <v>2</v>
          </cell>
          <cell r="F5250" t="str">
            <v>Wintel Support VW Argentina</v>
          </cell>
        </row>
        <row r="5251">
          <cell r="B5251" t="str">
            <v>172.16.12.73</v>
          </cell>
          <cell r="C5251" t="str">
            <v>So Disk D:</v>
          </cell>
          <cell r="D5251" t="str">
            <v>PH_WINDOWS_PLATINUM_AR</v>
          </cell>
          <cell r="E5251">
            <v>2</v>
          </cell>
          <cell r="F5251" t="str">
            <v>Wintel Support VW Argentina</v>
          </cell>
        </row>
        <row r="5252">
          <cell r="B5252" t="str">
            <v>172.16.12.73</v>
          </cell>
          <cell r="C5252" t="str">
            <v>So Uptime</v>
          </cell>
          <cell r="D5252" t="str">
            <v>PH_WINDOWS_PLATINUM_AR</v>
          </cell>
          <cell r="E5252">
            <v>2</v>
          </cell>
          <cell r="F5252" t="str">
            <v>Wintel Support VW Argentina</v>
          </cell>
        </row>
        <row r="5253">
          <cell r="B5253" t="str">
            <v>172.16.12.48</v>
          </cell>
          <cell r="C5253" t="str">
            <v>Ping</v>
          </cell>
          <cell r="D5253" t="str">
            <v>PH_WINDOWS_PLATINUM_AR</v>
          </cell>
          <cell r="E5253">
            <v>3</v>
          </cell>
          <cell r="F5253" t="str">
            <v>Wintel Support VW Argentina</v>
          </cell>
        </row>
        <row r="5254">
          <cell r="B5254" t="str">
            <v>172.16.12.48</v>
          </cell>
          <cell r="C5254" t="str">
            <v>SO CPU</v>
          </cell>
          <cell r="D5254" t="str">
            <v>PH_WINDOWS_PLATINUM_AR</v>
          </cell>
          <cell r="E5254">
            <v>4</v>
          </cell>
          <cell r="F5254" t="str">
            <v>Wintel Support VW Argentina</v>
          </cell>
        </row>
        <row r="5255">
          <cell r="B5255" t="str">
            <v>172.16.12.48</v>
          </cell>
          <cell r="C5255" t="str">
            <v>SO RAM</v>
          </cell>
          <cell r="D5255" t="str">
            <v>PH_WINDOWS_PLATINUM_AR</v>
          </cell>
          <cell r="E5255">
            <v>4</v>
          </cell>
          <cell r="F5255" t="str">
            <v>Wintel Support VW Argentina</v>
          </cell>
        </row>
        <row r="5256">
          <cell r="B5256" t="str">
            <v>172.16.12.48</v>
          </cell>
          <cell r="C5256" t="str">
            <v>SO Uptime</v>
          </cell>
          <cell r="D5256" t="str">
            <v>PH_WINDOWS_PLATINUM_AR</v>
          </cell>
          <cell r="E5256">
            <v>3</v>
          </cell>
          <cell r="F5256" t="str">
            <v>Wintel Support VW Argentina</v>
          </cell>
        </row>
        <row r="5257">
          <cell r="B5257" t="str">
            <v>172.16.12.48</v>
          </cell>
          <cell r="C5257" t="str">
            <v>Disk C</v>
          </cell>
          <cell r="D5257" t="str">
            <v>PH_WINDOWS_PLATINUM_AR</v>
          </cell>
          <cell r="E5257">
            <v>3</v>
          </cell>
          <cell r="F5257" t="str">
            <v>Wintel Support VW Argentina</v>
          </cell>
        </row>
        <row r="5258">
          <cell r="B5258" t="str">
            <v>172.16.12.48</v>
          </cell>
          <cell r="C5258" t="str">
            <v>Disk E</v>
          </cell>
          <cell r="D5258" t="str">
            <v>PH_WINDOWS_PLATINUM_AR</v>
          </cell>
          <cell r="E5258">
            <v>3</v>
          </cell>
          <cell r="F5258" t="str">
            <v>Wintel Support VW Argentina</v>
          </cell>
        </row>
        <row r="5259">
          <cell r="B5259" t="str">
            <v>192.168.5.34</v>
          </cell>
          <cell r="C5259" t="str">
            <v>Ping</v>
          </cell>
          <cell r="D5259" t="str">
            <v>PH_WINDOWS_PLATINUM_AR</v>
          </cell>
          <cell r="E5259">
            <v>3</v>
          </cell>
          <cell r="F5259" t="str">
            <v>Wintel Support VW Argentina</v>
          </cell>
        </row>
        <row r="5260">
          <cell r="B5260" t="str">
            <v>192.168.5.34</v>
          </cell>
          <cell r="C5260" t="str">
            <v>SO CPU</v>
          </cell>
          <cell r="D5260" t="str">
            <v>PH_WINDOWS_PLATINUM_AR</v>
          </cell>
          <cell r="E5260">
            <v>4</v>
          </cell>
          <cell r="F5260" t="str">
            <v>Wintel Support VW Argentina</v>
          </cell>
        </row>
        <row r="5261">
          <cell r="B5261" t="str">
            <v>192.168.5.34</v>
          </cell>
          <cell r="C5261" t="str">
            <v>SO RAM</v>
          </cell>
          <cell r="D5261" t="str">
            <v>PH_WINDOWS_PLATINUM_AR</v>
          </cell>
          <cell r="E5261">
            <v>4</v>
          </cell>
          <cell r="F5261" t="str">
            <v>Wintel Support VW Argentina</v>
          </cell>
        </row>
        <row r="5262">
          <cell r="B5262" t="str">
            <v>192.168.5.34</v>
          </cell>
          <cell r="C5262" t="str">
            <v>SO Uptime</v>
          </cell>
          <cell r="D5262" t="str">
            <v>PH_WINDOWS_PLATINUM_AR</v>
          </cell>
          <cell r="E5262">
            <v>3</v>
          </cell>
          <cell r="F5262" t="str">
            <v>Wintel Support VW Argentina</v>
          </cell>
        </row>
        <row r="5263">
          <cell r="B5263" t="str">
            <v>192.168.5.34</v>
          </cell>
          <cell r="C5263" t="str">
            <v>Disk C</v>
          </cell>
          <cell r="D5263" t="str">
            <v>PH_WINDOWS_PLATINUM_AR</v>
          </cell>
          <cell r="E5263">
            <v>3</v>
          </cell>
          <cell r="F5263" t="str">
            <v>Wintel Support VW Argentina</v>
          </cell>
        </row>
        <row r="5264">
          <cell r="B5264" t="str">
            <v>192.168.5.34</v>
          </cell>
          <cell r="C5264" t="str">
            <v>Disk E</v>
          </cell>
          <cell r="D5264" t="str">
            <v>PH_WINDOWS_PLATINUM_AR</v>
          </cell>
          <cell r="E5264">
            <v>3</v>
          </cell>
          <cell r="F5264" t="str">
            <v>Wintel Support VW Argentina</v>
          </cell>
        </row>
        <row r="5265">
          <cell r="B5265" t="str">
            <v>10.133.8.167</v>
          </cell>
          <cell r="C5265" t="str">
            <v>Ping</v>
          </cell>
          <cell r="D5265" t="str">
            <v>PH_WINDOWS_PLATINUM_AR</v>
          </cell>
          <cell r="E5265">
            <v>3</v>
          </cell>
          <cell r="F5265" t="str">
            <v>Wintel Support VW Argentina</v>
          </cell>
        </row>
        <row r="5266">
          <cell r="B5266" t="str">
            <v>10.133.8.167</v>
          </cell>
          <cell r="C5266" t="str">
            <v>SO CPU</v>
          </cell>
          <cell r="D5266" t="str">
            <v>PH_WINDOWS_PLATINUM_AR</v>
          </cell>
          <cell r="E5266">
            <v>4</v>
          </cell>
          <cell r="F5266" t="str">
            <v>Wintel Support VW Argentina</v>
          </cell>
        </row>
        <row r="5267">
          <cell r="B5267" t="str">
            <v>10.133.8.167</v>
          </cell>
          <cell r="C5267" t="str">
            <v>SO RAM</v>
          </cell>
          <cell r="D5267" t="str">
            <v>PH_WINDOWS_PLATINUM_AR</v>
          </cell>
          <cell r="E5267">
            <v>4</v>
          </cell>
          <cell r="F5267" t="str">
            <v>Wintel Support VW Argentina</v>
          </cell>
        </row>
        <row r="5268">
          <cell r="B5268" t="str">
            <v>10.133.8.167</v>
          </cell>
          <cell r="C5268" t="str">
            <v>SO Uptime</v>
          </cell>
          <cell r="D5268" t="str">
            <v>PH_WINDOWS_PLATINUM_AR</v>
          </cell>
          <cell r="E5268">
            <v>3</v>
          </cell>
          <cell r="F5268" t="str">
            <v>Wintel Support VW Argentina</v>
          </cell>
        </row>
        <row r="5269">
          <cell r="B5269" t="str">
            <v>10.133.8.167</v>
          </cell>
          <cell r="C5269" t="str">
            <v>Disk C</v>
          </cell>
          <cell r="D5269" t="str">
            <v>PH_WINDOWS_PLATINUM_AR</v>
          </cell>
          <cell r="E5269">
            <v>3</v>
          </cell>
          <cell r="F5269" t="str">
            <v>Wintel Support VW Argentina</v>
          </cell>
        </row>
        <row r="5270">
          <cell r="B5270" t="str">
            <v>10.133.8.167</v>
          </cell>
          <cell r="C5270" t="str">
            <v>Disk E</v>
          </cell>
          <cell r="D5270" t="str">
            <v>PH_WINDOWS_PLATINUM_AR</v>
          </cell>
          <cell r="E5270">
            <v>3</v>
          </cell>
          <cell r="F5270" t="str">
            <v>Wintel Support VW Argentina</v>
          </cell>
        </row>
        <row r="5271">
          <cell r="B5271" t="str">
            <v>10.133.8.167</v>
          </cell>
          <cell r="C5271" t="str">
            <v>Disk D</v>
          </cell>
          <cell r="D5271" t="str">
            <v>PH_WINDOWS_PLATINUM_AR</v>
          </cell>
          <cell r="E5271">
            <v>3</v>
          </cell>
          <cell r="F5271" t="str">
            <v>Wintel Support VW Argentina</v>
          </cell>
        </row>
        <row r="5272">
          <cell r="B5272" t="str">
            <v>10.133.8.168</v>
          </cell>
          <cell r="C5272" t="str">
            <v>DBA SQL Server VWARMBAM Agent</v>
          </cell>
          <cell r="D5272" t="str">
            <v>PH_WINDOWS_PLATINUM_AR</v>
          </cell>
          <cell r="E5272">
            <v>3</v>
          </cell>
          <cell r="F5272" t="str">
            <v>OPS Data Base Administration Support Argentina</v>
          </cell>
        </row>
        <row r="5273">
          <cell r="B5273" t="str">
            <v>10.133.8.168</v>
          </cell>
          <cell r="C5273" t="str">
            <v>DBA SQL Server VWARMBAM Service</v>
          </cell>
          <cell r="D5273" t="str">
            <v>PH_WINDOWS_PLATINUM_AR</v>
          </cell>
          <cell r="E5273">
            <v>3</v>
          </cell>
          <cell r="F5273" t="str">
            <v>OPS Data Base Administration Support Argentina</v>
          </cell>
        </row>
        <row r="5274">
          <cell r="B5274" t="str">
            <v>10.133.8.168</v>
          </cell>
          <cell r="C5274" t="str">
            <v>DBA MSSQLSERVER Backup Disk G:</v>
          </cell>
          <cell r="D5274" t="str">
            <v>PH_WINDOWS_PLATINUM_AR</v>
          </cell>
          <cell r="E5274">
            <v>3</v>
          </cell>
          <cell r="F5274" t="str">
            <v>OPS Data Base Administration Support Argentina</v>
          </cell>
        </row>
        <row r="5275">
          <cell r="B5275" t="str">
            <v>10.133.8.168</v>
          </cell>
          <cell r="C5275" t="str">
            <v>DBA MSSQLSERVER Disk E:</v>
          </cell>
          <cell r="D5275" t="str">
            <v>PH_WINDOWS_PLATINUM_AR</v>
          </cell>
          <cell r="E5275">
            <v>3</v>
          </cell>
          <cell r="F5275" t="str">
            <v>OPS Data Base Administration Support Argentina</v>
          </cell>
        </row>
        <row r="5276">
          <cell r="B5276" t="str">
            <v>10.133.8.168</v>
          </cell>
          <cell r="C5276" t="str">
            <v>Logs_Home Disk F:</v>
          </cell>
          <cell r="D5276" t="str">
            <v>PH_WINDOWS_PLATINUM_AR</v>
          </cell>
          <cell r="E5276">
            <v>4</v>
          </cell>
          <cell r="F5276" t="str">
            <v>OPS Data Base Administration Support Argentina</v>
          </cell>
        </row>
        <row r="5277">
          <cell r="B5277" t="str">
            <v>10.133.8.168</v>
          </cell>
          <cell r="C5277" t="str">
            <v>DBA SQL Server VWARSCCM Agent</v>
          </cell>
          <cell r="D5277" t="str">
            <v>PH_WINDOWS_PLATINUM_AR</v>
          </cell>
          <cell r="E5277">
            <v>3</v>
          </cell>
          <cell r="F5277" t="str">
            <v>OPS Data Base Administration Support Argentina</v>
          </cell>
        </row>
        <row r="5278">
          <cell r="B5278" t="str">
            <v>10.133.8.168</v>
          </cell>
          <cell r="C5278" t="str">
            <v>DBA SQL Server VWARSCCM Service</v>
          </cell>
          <cell r="D5278" t="str">
            <v>PH_WINDOWS_PLATINUM_AR</v>
          </cell>
          <cell r="E5278">
            <v>3</v>
          </cell>
          <cell r="F5278" t="str">
            <v>OPS Data Base Administration Support Argentina</v>
          </cell>
        </row>
        <row r="5279">
          <cell r="B5279" t="str">
            <v>10.133.8.168</v>
          </cell>
          <cell r="C5279" t="str">
            <v>Ping</v>
          </cell>
          <cell r="D5279" t="str">
            <v>PH_WINDOWS_PLATINUM_AR</v>
          </cell>
          <cell r="E5279">
            <v>3</v>
          </cell>
          <cell r="F5279" t="str">
            <v>Wintel Support VW Argentina</v>
          </cell>
        </row>
        <row r="5280">
          <cell r="B5280" t="str">
            <v>10.133.8.168</v>
          </cell>
          <cell r="C5280" t="str">
            <v>SO CPU</v>
          </cell>
          <cell r="D5280" t="str">
            <v>PH_WINDOWS_PLATINUM_AR</v>
          </cell>
          <cell r="E5280">
            <v>4</v>
          </cell>
          <cell r="F5280" t="str">
            <v>Wintel Support VW Argentina</v>
          </cell>
        </row>
        <row r="5281">
          <cell r="B5281" t="str">
            <v>10.133.8.168</v>
          </cell>
          <cell r="C5281" t="str">
            <v>SO RAM</v>
          </cell>
          <cell r="D5281" t="str">
            <v>PH_WINDOWS_PLATINUM_AR</v>
          </cell>
          <cell r="E5281">
            <v>4</v>
          </cell>
          <cell r="F5281" t="str">
            <v>Wintel Support VW Argentina</v>
          </cell>
        </row>
        <row r="5282">
          <cell r="B5282" t="str">
            <v>10.133.8.168</v>
          </cell>
          <cell r="C5282" t="str">
            <v>SO Uptime</v>
          </cell>
          <cell r="D5282" t="str">
            <v>PH_WINDOWS_PLATINUM_AR</v>
          </cell>
          <cell r="E5282">
            <v>3</v>
          </cell>
          <cell r="F5282" t="str">
            <v>Wintel Support VW Argentina</v>
          </cell>
        </row>
        <row r="5283">
          <cell r="B5283" t="str">
            <v>10.133.8.168</v>
          </cell>
          <cell r="C5283" t="str">
            <v>Disk C</v>
          </cell>
          <cell r="D5283" t="str">
            <v>PH_WINDOWS_PLATINUM_AR</v>
          </cell>
          <cell r="E5283">
            <v>3</v>
          </cell>
          <cell r="F5283" t="str">
            <v>Wintel Support VW Argentina</v>
          </cell>
        </row>
        <row r="5284">
          <cell r="B5284" t="str">
            <v>10.133.54.36</v>
          </cell>
          <cell r="C5284" t="str">
            <v>So Antivirus Services</v>
          </cell>
          <cell r="D5284" t="str">
            <v>PH_WINDOWS_PLATINUM_AR</v>
          </cell>
          <cell r="E5284">
            <v>3</v>
          </cell>
          <cell r="F5284" t="str">
            <v>Wintel Support VW Argentina</v>
          </cell>
        </row>
        <row r="5285">
          <cell r="B5285" t="str">
            <v>10.133.54.36</v>
          </cell>
          <cell r="C5285" t="str">
            <v>So CPU</v>
          </cell>
          <cell r="D5285" t="str">
            <v>PH_WINDOWS_PLATINUM_AR</v>
          </cell>
          <cell r="E5285">
            <v>1</v>
          </cell>
          <cell r="F5285" t="str">
            <v>Wintel Support VW Argentina</v>
          </cell>
        </row>
        <row r="5286">
          <cell r="B5286" t="str">
            <v>10.133.54.36</v>
          </cell>
          <cell r="C5286" t="str">
            <v>So Disk C: - S.O.</v>
          </cell>
          <cell r="D5286" t="str">
            <v>PH_WINDOWS_PLATINUM_AR</v>
          </cell>
          <cell r="E5286">
            <v>1</v>
          </cell>
          <cell r="F5286" t="str">
            <v>Wintel Support VW Argentina</v>
          </cell>
        </row>
        <row r="5287">
          <cell r="B5287" t="str">
            <v>10.133.54.36</v>
          </cell>
          <cell r="C5287" t="str">
            <v>So Disk D:</v>
          </cell>
          <cell r="D5287" t="str">
            <v>PH_WINDOWS_PLATINUM_AR</v>
          </cell>
          <cell r="E5287">
            <v>1</v>
          </cell>
          <cell r="F5287" t="str">
            <v>Wintel Support VW Argentina</v>
          </cell>
        </row>
        <row r="5288">
          <cell r="B5288" t="str">
            <v>10.133.54.36</v>
          </cell>
          <cell r="C5288" t="str">
            <v>Ping</v>
          </cell>
          <cell r="D5288" t="str">
            <v>PH_WINDOWS_PLATINUM_AR</v>
          </cell>
          <cell r="E5288">
            <v>1</v>
          </cell>
          <cell r="F5288" t="str">
            <v>Wintel Support VW Argentina</v>
          </cell>
        </row>
        <row r="5289">
          <cell r="B5289" t="str">
            <v>10.133.54.36</v>
          </cell>
          <cell r="C5289" t="str">
            <v>So RAM</v>
          </cell>
          <cell r="D5289" t="str">
            <v>PH_WINDOWS_PLATINUM_AR</v>
          </cell>
          <cell r="E5289">
            <v>1</v>
          </cell>
          <cell r="F5289" t="str">
            <v>Wintel Support VW Argentina</v>
          </cell>
        </row>
        <row r="5290">
          <cell r="B5290" t="str">
            <v>10.133.54.36</v>
          </cell>
          <cell r="C5290" t="str">
            <v>So Uptime</v>
          </cell>
          <cell r="D5290" t="str">
            <v>PH_WINDOWS_BRONZE_AR</v>
          </cell>
          <cell r="E5290">
            <v>2</v>
          </cell>
          <cell r="F5290" t="str">
            <v>Wintel Support VW Argentina</v>
          </cell>
        </row>
        <row r="5291">
          <cell r="B5291" t="str">
            <v>10.133.54.37</v>
          </cell>
          <cell r="C5291" t="str">
            <v>Service Agente MSSQLSERVER</v>
          </cell>
          <cell r="D5291" t="str">
            <v>PH_WINDOWS_SILVER_AR</v>
          </cell>
          <cell r="E5291">
            <v>3</v>
          </cell>
          <cell r="F5291" t="str">
            <v>Data Base Administration Support VW Argentina</v>
          </cell>
        </row>
        <row r="5292">
          <cell r="B5292" t="str">
            <v>10.133.54.37</v>
          </cell>
          <cell r="C5292" t="str">
            <v>Service SERVER MSSQLSERVER</v>
          </cell>
          <cell r="D5292" t="str">
            <v>PH_WINDOWS_SILVER_AR</v>
          </cell>
          <cell r="E5292">
            <v>3</v>
          </cell>
          <cell r="F5292" t="str">
            <v>Data Base Administration Support VW Argentina</v>
          </cell>
        </row>
        <row r="5293">
          <cell r="B5293" t="str">
            <v>10.133.54.37</v>
          </cell>
          <cell r="C5293" t="str">
            <v>So Antivirus Services</v>
          </cell>
          <cell r="D5293" t="str">
            <v>PH_WINDOWS_PLATINUM_AR</v>
          </cell>
          <cell r="E5293">
            <v>3</v>
          </cell>
          <cell r="F5293" t="str">
            <v>Wintel Support VW Argentina</v>
          </cell>
        </row>
        <row r="5294">
          <cell r="B5294" t="str">
            <v>10.133.54.37</v>
          </cell>
          <cell r="C5294" t="str">
            <v>So CPU</v>
          </cell>
          <cell r="D5294" t="str">
            <v>PH_WINDOWS_PLATINUM_AR</v>
          </cell>
          <cell r="E5294">
            <v>1</v>
          </cell>
          <cell r="F5294" t="str">
            <v>Wintel Support VW Argentina</v>
          </cell>
        </row>
        <row r="5295">
          <cell r="B5295" t="str">
            <v>10.133.54.37</v>
          </cell>
          <cell r="C5295" t="str">
            <v>So Disk C: - S.O.</v>
          </cell>
          <cell r="D5295" t="str">
            <v>PH_WINDOWS_PLATINUM_AR</v>
          </cell>
          <cell r="E5295">
            <v>1</v>
          </cell>
          <cell r="F5295" t="str">
            <v>Wintel Support VW Argentina</v>
          </cell>
        </row>
        <row r="5296">
          <cell r="B5296" t="str">
            <v>10.133.54.37</v>
          </cell>
          <cell r="C5296" t="str">
            <v>So Disk D:</v>
          </cell>
          <cell r="D5296" t="str">
            <v>PH_WINDOWS_PLATINUM_AR</v>
          </cell>
          <cell r="E5296">
            <v>1</v>
          </cell>
          <cell r="F5296" t="str">
            <v>Wintel Support VW Argentina</v>
          </cell>
        </row>
        <row r="5297">
          <cell r="B5297" t="str">
            <v>10.133.54.37</v>
          </cell>
          <cell r="C5297" t="str">
            <v>Ping</v>
          </cell>
          <cell r="D5297" t="str">
            <v>PH_WINDOWS_PLATINUM_AR</v>
          </cell>
          <cell r="E5297">
            <v>1</v>
          </cell>
          <cell r="F5297" t="str">
            <v>Wintel Support VW Argentina</v>
          </cell>
        </row>
        <row r="5298">
          <cell r="B5298" t="str">
            <v>10.133.54.37</v>
          </cell>
          <cell r="C5298" t="str">
            <v>So RAM</v>
          </cell>
          <cell r="D5298" t="str">
            <v>PH_WINDOWS_PLATINUM_AR</v>
          </cell>
          <cell r="E5298">
            <v>1</v>
          </cell>
          <cell r="F5298" t="str">
            <v>Wintel Support VW Argentina</v>
          </cell>
        </row>
        <row r="5299">
          <cell r="B5299" t="str">
            <v>10.133.54.37</v>
          </cell>
          <cell r="C5299" t="str">
            <v>So Uptime</v>
          </cell>
          <cell r="D5299" t="str">
            <v>PH_WINDOWS_BRONZE_AR</v>
          </cell>
          <cell r="E5299">
            <v>2</v>
          </cell>
          <cell r="F5299" t="str">
            <v>Wintel Support VW Argentina</v>
          </cell>
        </row>
        <row r="5300">
          <cell r="B5300" t="str">
            <v>10.133.8.36</v>
          </cell>
          <cell r="C5300" t="str">
            <v>So Antivirus Services</v>
          </cell>
          <cell r="D5300" t="str">
            <v>PH_WINDOWS_PLATINUM_AR</v>
          </cell>
          <cell r="E5300">
            <v>3</v>
          </cell>
          <cell r="F5300" t="str">
            <v>Wintel Support VW Argentina</v>
          </cell>
        </row>
        <row r="5301">
          <cell r="B5301" t="str">
            <v>10.133.8.36</v>
          </cell>
          <cell r="C5301" t="str">
            <v>So CPU</v>
          </cell>
          <cell r="D5301" t="str">
            <v>PH_WINDOWS_PLATINUM_AR</v>
          </cell>
          <cell r="E5301">
            <v>1</v>
          </cell>
          <cell r="F5301" t="str">
            <v>Wintel Support VW Argentina</v>
          </cell>
        </row>
        <row r="5302">
          <cell r="B5302" t="str">
            <v>10.133.8.36</v>
          </cell>
          <cell r="C5302" t="str">
            <v>So Disk C: - S.O.</v>
          </cell>
          <cell r="D5302" t="str">
            <v>PH_WINDOWS_PLATINUM_AR</v>
          </cell>
          <cell r="E5302">
            <v>1</v>
          </cell>
          <cell r="F5302" t="str">
            <v>Wintel Support VW Argentina</v>
          </cell>
        </row>
        <row r="5303">
          <cell r="B5303" t="str">
            <v>10.133.8.36</v>
          </cell>
          <cell r="C5303" t="str">
            <v>So Disk D:</v>
          </cell>
          <cell r="D5303" t="str">
            <v>PH_WINDOWS_PLATINUM_AR</v>
          </cell>
          <cell r="E5303">
            <v>1</v>
          </cell>
          <cell r="F5303" t="str">
            <v>Wintel Support VW Argentina</v>
          </cell>
        </row>
        <row r="5304">
          <cell r="B5304" t="str">
            <v>10.133.8.36</v>
          </cell>
          <cell r="C5304" t="str">
            <v>So Disk P: - Page_File</v>
          </cell>
          <cell r="D5304" t="str">
            <v>PH_WINDOWS_PLATINUM_AR</v>
          </cell>
          <cell r="E5304">
            <v>1</v>
          </cell>
          <cell r="F5304" t="str">
            <v>Wintel Support VW Argentina</v>
          </cell>
        </row>
        <row r="5305">
          <cell r="B5305" t="str">
            <v>10.133.8.36</v>
          </cell>
          <cell r="C5305" t="str">
            <v>Ping</v>
          </cell>
          <cell r="D5305" t="str">
            <v>PH_WINDOWS_PLATINUM_AR</v>
          </cell>
          <cell r="E5305">
            <v>1</v>
          </cell>
          <cell r="F5305" t="str">
            <v>Wintel Support VW Argentina</v>
          </cell>
        </row>
        <row r="5306">
          <cell r="B5306" t="str">
            <v>10.133.8.36</v>
          </cell>
          <cell r="C5306" t="str">
            <v>So RAM</v>
          </cell>
          <cell r="D5306" t="str">
            <v>PH_WINDOWS_PLATINUM_AR</v>
          </cell>
          <cell r="E5306">
            <v>1</v>
          </cell>
          <cell r="F5306" t="str">
            <v>Wintel Support VW Argentina</v>
          </cell>
        </row>
        <row r="5307">
          <cell r="B5307" t="str">
            <v>10.133.8.36</v>
          </cell>
          <cell r="C5307" t="str">
            <v>So Uptime</v>
          </cell>
          <cell r="D5307" t="str">
            <v>PH_WINDOWS_BRONZE_AR</v>
          </cell>
          <cell r="E5307">
            <v>2</v>
          </cell>
          <cell r="F5307" t="str">
            <v>Wintel Support VW Argentina</v>
          </cell>
        </row>
        <row r="5308">
          <cell r="B5308" t="str">
            <v>192.168.4.13</v>
          </cell>
          <cell r="C5308" t="str">
            <v>Ora VWASTBTS Export Data Pump</v>
          </cell>
          <cell r="D5308" t="str">
            <v>PH_WINDOWS_SILVER_AR</v>
          </cell>
          <cell r="E5308">
            <v>4</v>
          </cell>
          <cell r="F5308" t="str">
            <v>Data Base Administration Support VW Argentina</v>
          </cell>
        </row>
        <row r="5309">
          <cell r="B5309" t="str">
            <v>192.168.4.13</v>
          </cell>
          <cell r="C5309" t="str">
            <v>Ora VWASTBTS Invalid Objects</v>
          </cell>
          <cell r="D5309" t="str">
            <v>PH_WINDOWS_SILVER_AR</v>
          </cell>
          <cell r="E5309">
            <v>4</v>
          </cell>
          <cell r="F5309" t="str">
            <v>Data Base Administration Support VW Argentina</v>
          </cell>
        </row>
        <row r="5310">
          <cell r="B5310" t="str">
            <v>192.168.4.13</v>
          </cell>
          <cell r="C5310" t="str">
            <v>Ora VWASTBTS Jobs</v>
          </cell>
          <cell r="D5310" t="str">
            <v>PH_WINDOWS_SILVER_AR</v>
          </cell>
          <cell r="E5310">
            <v>4</v>
          </cell>
          <cell r="F5310" t="str">
            <v>Data Base Administration Support VW Argentina</v>
          </cell>
        </row>
        <row r="5311">
          <cell r="B5311" t="str">
            <v>192.168.4.13</v>
          </cell>
          <cell r="C5311" t="str">
            <v>Ora VWASTBTS Login</v>
          </cell>
          <cell r="D5311" t="str">
            <v>PH_WINDOWS_SILVER_AR</v>
          </cell>
          <cell r="E5311">
            <v>4</v>
          </cell>
          <cell r="F5311" t="str">
            <v>Data Base Administration Support VW Argentina</v>
          </cell>
        </row>
        <row r="5312">
          <cell r="B5312" t="str">
            <v>192.168.4.13</v>
          </cell>
          <cell r="C5312" t="str">
            <v>Ora VWASTBTS Max Extents</v>
          </cell>
          <cell r="D5312" t="str">
            <v>PH_WINDOWS_SILVER_AR</v>
          </cell>
          <cell r="E5312">
            <v>4</v>
          </cell>
          <cell r="F5312" t="str">
            <v>Data Base Administration Support VW Argentina</v>
          </cell>
        </row>
        <row r="5313">
          <cell r="B5313" t="str">
            <v>192.168.4.13</v>
          </cell>
          <cell r="C5313" t="str">
            <v>Ora VWASTBTS RMAN Level 0</v>
          </cell>
          <cell r="D5313" t="str">
            <v>PH_WINDOWS_SILVER_AR</v>
          </cell>
          <cell r="E5313">
            <v>4</v>
          </cell>
          <cell r="F5313" t="str">
            <v>Data Base Administration Support VW Argentina</v>
          </cell>
        </row>
        <row r="5314">
          <cell r="B5314" t="str">
            <v>192.168.4.13</v>
          </cell>
          <cell r="C5314" t="str">
            <v>Ora VWASTBTS Services</v>
          </cell>
          <cell r="D5314" t="str">
            <v>PH_WINDOWS_SILVER_AR</v>
          </cell>
          <cell r="E5314">
            <v>4</v>
          </cell>
          <cell r="F5314" t="str">
            <v>Data Base Administration Support VW Argentina</v>
          </cell>
        </row>
        <row r="5315">
          <cell r="B5315" t="str">
            <v>192.168.4.13</v>
          </cell>
          <cell r="C5315" t="str">
            <v>Ora VWASTBTS Tablespaces</v>
          </cell>
          <cell r="D5315" t="str">
            <v>PH_WINDOWS_SILVER_AR</v>
          </cell>
          <cell r="E5315">
            <v>4</v>
          </cell>
          <cell r="F5315" t="str">
            <v>Data Base Administration Support VW Argentina</v>
          </cell>
        </row>
        <row r="5316">
          <cell r="B5316" t="str">
            <v>192.168.4.13</v>
          </cell>
          <cell r="C5316" t="str">
            <v>Ora VWASTBTS Users</v>
          </cell>
          <cell r="D5316" t="str">
            <v>PH_WINDOWS_BRONZE_AR</v>
          </cell>
          <cell r="E5316">
            <v>4</v>
          </cell>
          <cell r="F5316" t="str">
            <v>Data Base Administration Support VW Argentina</v>
          </cell>
        </row>
        <row r="5317">
          <cell r="B5317" t="str">
            <v>192.168.4.13</v>
          </cell>
          <cell r="C5317" t="str">
            <v>So Disk E: OPS DATA BASE SUPPORT_Home</v>
          </cell>
          <cell r="D5317" t="str">
            <v>PH_WINDOWS_SILVER_AR</v>
          </cell>
          <cell r="E5317">
            <v>4</v>
          </cell>
          <cell r="F5317" t="str">
            <v>Data Base Administration Support VW Argentina</v>
          </cell>
        </row>
        <row r="5318">
          <cell r="B5318" t="str">
            <v>192.168.4.13</v>
          </cell>
          <cell r="C5318" t="str">
            <v>So Disk F OPS DATA BASE SUPPORT_Base</v>
          </cell>
          <cell r="D5318" t="str">
            <v>PH_WINDOWS_SILVER_AR</v>
          </cell>
          <cell r="E5318">
            <v>4</v>
          </cell>
          <cell r="F5318" t="str">
            <v>Data Base Administration Support VW Argentina</v>
          </cell>
        </row>
        <row r="5319">
          <cell r="B5319" t="str">
            <v>192.168.4.13</v>
          </cell>
          <cell r="C5319" t="str">
            <v>So Disk G OPS DATA BASE SUPPORT_Backups</v>
          </cell>
          <cell r="D5319" t="str">
            <v>PH_WINDOWS_SILVER_AR</v>
          </cell>
          <cell r="E5319">
            <v>4</v>
          </cell>
          <cell r="F5319" t="str">
            <v>Data Base Administration Support VW Argentina</v>
          </cell>
        </row>
        <row r="5320">
          <cell r="B5320" t="str">
            <v>192.168.4.13</v>
          </cell>
          <cell r="C5320" t="str">
            <v>So Antivirus Services</v>
          </cell>
          <cell r="D5320" t="str">
            <v>PH_WINDOWS_BRONZE_AR</v>
          </cell>
          <cell r="E5320">
            <v>3</v>
          </cell>
          <cell r="F5320" t="str">
            <v>Wintel Support VW Argentina</v>
          </cell>
        </row>
        <row r="5321">
          <cell r="B5321" t="str">
            <v>192.168.4.13</v>
          </cell>
          <cell r="C5321" t="str">
            <v>So CPU</v>
          </cell>
          <cell r="D5321" t="str">
            <v>PH_WINDOWS_BRONZE_AR</v>
          </cell>
          <cell r="E5321">
            <v>3</v>
          </cell>
          <cell r="F5321" t="str">
            <v>Wintel Support VW Argentina</v>
          </cell>
        </row>
        <row r="5322">
          <cell r="B5322" t="str">
            <v>192.168.4.13</v>
          </cell>
          <cell r="C5322" t="str">
            <v>So Disk C: S.O.</v>
          </cell>
          <cell r="D5322" t="str">
            <v>PH_WINDOWS_BRONZE_AR</v>
          </cell>
          <cell r="E5322">
            <v>3</v>
          </cell>
          <cell r="F5322" t="str">
            <v>Wintel Support VW Argentina</v>
          </cell>
        </row>
        <row r="5323">
          <cell r="B5323" t="str">
            <v>192.168.4.13</v>
          </cell>
          <cell r="C5323" t="str">
            <v>Ping</v>
          </cell>
          <cell r="D5323" t="str">
            <v>PH_WINDOWS_BRONZE_AR</v>
          </cell>
          <cell r="E5323">
            <v>3</v>
          </cell>
          <cell r="F5323" t="str">
            <v>Wintel Support VW Argentina</v>
          </cell>
        </row>
        <row r="5324">
          <cell r="B5324" t="str">
            <v>192.168.4.13</v>
          </cell>
          <cell r="C5324" t="str">
            <v>So RAM</v>
          </cell>
          <cell r="D5324" t="str">
            <v>PH_WINDOWS_BRONZE_AR</v>
          </cell>
          <cell r="E5324">
            <v>3</v>
          </cell>
          <cell r="F5324" t="str">
            <v>Wintel Support VW Argentina</v>
          </cell>
        </row>
        <row r="5325">
          <cell r="B5325" t="str">
            <v>192.168.4.13</v>
          </cell>
          <cell r="C5325" t="str">
            <v>So Uptime</v>
          </cell>
          <cell r="D5325" t="str">
            <v>PH_WINDOWS_BRONZE_AR</v>
          </cell>
          <cell r="E5325">
            <v>2</v>
          </cell>
          <cell r="F5325" t="str">
            <v>Wintel Support VW Argentina</v>
          </cell>
        </row>
        <row r="5326">
          <cell r="B5326" t="str">
            <v>192.168.3.6</v>
          </cell>
          <cell r="C5326" t="str">
            <v>So Antivirus Services</v>
          </cell>
          <cell r="D5326" t="str">
            <v>PH_WINDOWS_PLATINUM_AR</v>
          </cell>
          <cell r="E5326">
            <v>3</v>
          </cell>
          <cell r="F5326" t="str">
            <v>Wintel Support VW Argentina</v>
          </cell>
        </row>
        <row r="5327">
          <cell r="B5327" t="str">
            <v>192.168.3.6</v>
          </cell>
          <cell r="C5327" t="str">
            <v>So CPU</v>
          </cell>
          <cell r="D5327" t="str">
            <v>PH_WINDOWS_PLATINUM_AR</v>
          </cell>
          <cell r="E5327">
            <v>1</v>
          </cell>
          <cell r="F5327" t="str">
            <v>Wintel Support VW Argentina</v>
          </cell>
        </row>
        <row r="5328">
          <cell r="B5328" t="str">
            <v>192.168.3.6</v>
          </cell>
          <cell r="C5328" t="str">
            <v>So DNS Services</v>
          </cell>
          <cell r="D5328" t="str">
            <v>PH_WINDOWS_PLATINUM_AR</v>
          </cell>
          <cell r="E5328">
            <v>1</v>
          </cell>
          <cell r="F5328" t="str">
            <v>Wintel Support VW Argentina</v>
          </cell>
        </row>
        <row r="5329">
          <cell r="B5329" t="str">
            <v>192.168.3.6</v>
          </cell>
          <cell r="C5329" t="str">
            <v>So Disk C:</v>
          </cell>
          <cell r="D5329" t="str">
            <v>PH_WINDOWS_PLATINUM_AR</v>
          </cell>
          <cell r="E5329">
            <v>1</v>
          </cell>
          <cell r="F5329" t="str">
            <v>Wintel Support VW Argentina</v>
          </cell>
        </row>
        <row r="5330">
          <cell r="B5330" t="str">
            <v>192.168.3.6</v>
          </cell>
          <cell r="C5330" t="str">
            <v>Ping</v>
          </cell>
          <cell r="D5330" t="str">
            <v>PH_WINDOWS_PLATINUM_AR</v>
          </cell>
          <cell r="E5330">
            <v>1</v>
          </cell>
          <cell r="F5330" t="str">
            <v>Wintel Support VW Argentina</v>
          </cell>
        </row>
        <row r="5331">
          <cell r="B5331" t="str">
            <v>192.168.3.6</v>
          </cell>
          <cell r="C5331" t="str">
            <v>So RAM</v>
          </cell>
          <cell r="D5331" t="str">
            <v>PH_WINDOWS_PLATINUM_AR</v>
          </cell>
          <cell r="E5331">
            <v>1</v>
          </cell>
          <cell r="F5331" t="str">
            <v>Wintel Support VW Argentina</v>
          </cell>
        </row>
        <row r="5332">
          <cell r="B5332" t="str">
            <v>192.168.3.6</v>
          </cell>
          <cell r="C5332" t="str">
            <v>So Uptime</v>
          </cell>
          <cell r="D5332" t="str">
            <v>PH_WINDOWS_BRONZE_AR</v>
          </cell>
          <cell r="E5332">
            <v>2</v>
          </cell>
          <cell r="F5332" t="str">
            <v>Wintel Support VW Argentina</v>
          </cell>
        </row>
        <row r="5333">
          <cell r="B5333" t="str">
            <v>192.168.2.6</v>
          </cell>
          <cell r="C5333" t="str">
            <v>So Antivirus Services</v>
          </cell>
          <cell r="D5333" t="str">
            <v>PH_WINDOWS_PLATINUM_AR</v>
          </cell>
          <cell r="E5333">
            <v>3</v>
          </cell>
          <cell r="F5333" t="str">
            <v>Wintel Support VW Argentina</v>
          </cell>
        </row>
        <row r="5334">
          <cell r="B5334" t="str">
            <v>192.168.2.6</v>
          </cell>
          <cell r="C5334" t="str">
            <v>So CPU</v>
          </cell>
          <cell r="D5334" t="str">
            <v>PH_WINDOWS_PLATINUM_AR</v>
          </cell>
          <cell r="E5334">
            <v>1</v>
          </cell>
          <cell r="F5334" t="str">
            <v>Wintel Support VW Argentina</v>
          </cell>
        </row>
        <row r="5335">
          <cell r="B5335" t="str">
            <v>192.168.2.6</v>
          </cell>
          <cell r="C5335" t="str">
            <v>So DNS Services</v>
          </cell>
          <cell r="D5335" t="str">
            <v>PH_WINDOWS_PLATINUM_AR</v>
          </cell>
          <cell r="E5335">
            <v>1</v>
          </cell>
          <cell r="F5335" t="str">
            <v>Wintel Support VW Argentina</v>
          </cell>
        </row>
        <row r="5336">
          <cell r="B5336" t="str">
            <v>192.168.2.6</v>
          </cell>
          <cell r="C5336" t="str">
            <v>So Disk C:</v>
          </cell>
          <cell r="D5336" t="str">
            <v>PH_WINDOWS_PLATINUM_AR</v>
          </cell>
          <cell r="E5336">
            <v>1</v>
          </cell>
          <cell r="F5336" t="str">
            <v>Wintel Support VW Argentina</v>
          </cell>
        </row>
        <row r="5337">
          <cell r="B5337" t="str">
            <v>192.168.2.6</v>
          </cell>
          <cell r="C5337" t="str">
            <v>Ping</v>
          </cell>
          <cell r="D5337" t="str">
            <v>PH_WINDOWS_PLATINUM_AR</v>
          </cell>
          <cell r="E5337">
            <v>1</v>
          </cell>
          <cell r="F5337" t="str">
            <v>Wintel Support VW Argentina</v>
          </cell>
        </row>
        <row r="5338">
          <cell r="B5338" t="str">
            <v>192.168.2.6</v>
          </cell>
          <cell r="C5338" t="str">
            <v>So RAM</v>
          </cell>
          <cell r="D5338" t="str">
            <v>PH_WINDOWS_PLATINUM_AR</v>
          </cell>
          <cell r="E5338">
            <v>1</v>
          </cell>
          <cell r="F5338" t="str">
            <v>Wintel Support VW Argentina</v>
          </cell>
        </row>
        <row r="5339">
          <cell r="B5339" t="str">
            <v>192.168.2.6</v>
          </cell>
          <cell r="C5339" t="str">
            <v>So Uptime</v>
          </cell>
          <cell r="D5339" t="str">
            <v>PH_WINDOWS_BRONZE_AR</v>
          </cell>
          <cell r="E5339">
            <v>2</v>
          </cell>
          <cell r="F5339" t="str">
            <v>Wintel Support VW Argentina</v>
          </cell>
        </row>
        <row r="5340">
          <cell r="B5340" t="str">
            <v>10.133.9.29</v>
          </cell>
          <cell r="C5340" t="str">
            <v>MIDDLEWARE Port [:80]</v>
          </cell>
          <cell r="D5340" t="str">
            <v>PH_WINDOWS_PLATINUM_AR</v>
          </cell>
          <cell r="E5340">
            <v>2</v>
          </cell>
          <cell r="F5340" t="str">
            <v>Middleware Support VW Argentina</v>
          </cell>
        </row>
        <row r="5341">
          <cell r="B5341" t="str">
            <v>10.133.9.29</v>
          </cell>
          <cell r="C5341" t="str">
            <v>MIDDLEWARE Port [:443]</v>
          </cell>
          <cell r="D5341" t="str">
            <v>PH_WINDOWS_PLATINUM_AR</v>
          </cell>
          <cell r="E5341">
            <v>2</v>
          </cell>
          <cell r="F5341" t="str">
            <v>Middleware Support VW Argentina</v>
          </cell>
        </row>
        <row r="5342">
          <cell r="B5342" t="str">
            <v>10.133.9.29</v>
          </cell>
          <cell r="C5342" t="str">
            <v>So Antivirus Services</v>
          </cell>
          <cell r="D5342" t="str">
            <v>PH_WINDOWS_PLATINUM_AR</v>
          </cell>
          <cell r="E5342">
            <v>2</v>
          </cell>
          <cell r="F5342" t="str">
            <v>Wintel Support VW Argentina</v>
          </cell>
        </row>
        <row r="5343">
          <cell r="B5343" t="str">
            <v>10.133.9.29</v>
          </cell>
          <cell r="C5343" t="str">
            <v>So CPU</v>
          </cell>
          <cell r="D5343" t="str">
            <v>PH_WINDOWS_PLATINUM_AR</v>
          </cell>
          <cell r="E5343">
            <v>2</v>
          </cell>
          <cell r="F5343" t="str">
            <v>Wintel Support VW Argentina</v>
          </cell>
        </row>
        <row r="5344">
          <cell r="B5344" t="str">
            <v>10.133.9.29</v>
          </cell>
          <cell r="C5344" t="str">
            <v>So Ping</v>
          </cell>
          <cell r="D5344" t="str">
            <v>PH_WINDOWS_PLATINUM_AR</v>
          </cell>
          <cell r="E5344">
            <v>2</v>
          </cell>
          <cell r="F5344" t="str">
            <v>Wintel Support VW Argentina</v>
          </cell>
        </row>
        <row r="5345">
          <cell r="B5345" t="str">
            <v>10.133.9.29</v>
          </cell>
          <cell r="C5345" t="str">
            <v>So Ram</v>
          </cell>
          <cell r="D5345" t="str">
            <v>PH_WINDOWS_PLATINUM_AR</v>
          </cell>
          <cell r="E5345">
            <v>2</v>
          </cell>
          <cell r="F5345" t="str">
            <v>Wintel Support VW Argentina</v>
          </cell>
        </row>
        <row r="5346">
          <cell r="B5346" t="str">
            <v>10.133.9.29</v>
          </cell>
          <cell r="C5346" t="str">
            <v>So Uptime</v>
          </cell>
          <cell r="D5346" t="str">
            <v>PH_WINDOWS_PLATINUM_AR</v>
          </cell>
          <cell r="E5346">
            <v>2</v>
          </cell>
          <cell r="F5346" t="str">
            <v>Wintel Support VW Argentina</v>
          </cell>
        </row>
        <row r="5347">
          <cell r="B5347" t="str">
            <v>10.133.9.29</v>
          </cell>
          <cell r="C5347" t="str">
            <v>So Disk C</v>
          </cell>
          <cell r="D5347" t="str">
            <v>PH_WINDOWS_PLATINUM_AR</v>
          </cell>
          <cell r="E5347">
            <v>2</v>
          </cell>
          <cell r="F5347" t="str">
            <v>Wintel Support VW Argentina</v>
          </cell>
        </row>
        <row r="5348">
          <cell r="B5348" t="str">
            <v>10.133.9.29</v>
          </cell>
          <cell r="C5348" t="str">
            <v>So Disk D</v>
          </cell>
          <cell r="D5348" t="str">
            <v>PH_WINDOWS_PLATINUM_AR</v>
          </cell>
          <cell r="E5348">
            <v>2</v>
          </cell>
          <cell r="F5348" t="str">
            <v>Wintel Support VW Argentina</v>
          </cell>
        </row>
        <row r="5349">
          <cell r="B5349" t="str">
            <v>10.133.9.30</v>
          </cell>
          <cell r="C5349" t="str">
            <v>AMS SQL Query RPA</v>
          </cell>
          <cell r="D5349" t="str">
            <v>PH_WINDOWS_PLATINUM_AR</v>
          </cell>
          <cell r="E5349">
            <v>2</v>
          </cell>
          <cell r="F5349" t="str">
            <v>NON SAP Support VW Argentina CC adrian.abalos@vw.com.ar</v>
          </cell>
        </row>
        <row r="5350">
          <cell r="B5350" t="str">
            <v>10.133.9.30</v>
          </cell>
          <cell r="C5350" t="str">
            <v>So Disk E</v>
          </cell>
          <cell r="D5350" t="str">
            <v>PH_WINDOWS_PLATINUM_AR</v>
          </cell>
          <cell r="E5350">
            <v>2</v>
          </cell>
          <cell r="F5350" t="str">
            <v>Data Base Administration Support VW Argentina</v>
          </cell>
        </row>
        <row r="5351">
          <cell r="B5351" t="str">
            <v>10.133.9.30</v>
          </cell>
          <cell r="C5351" t="str">
            <v>So Disk F</v>
          </cell>
          <cell r="D5351" t="str">
            <v>PH_WINDOWS_PLATINUM_AR</v>
          </cell>
          <cell r="E5351">
            <v>2</v>
          </cell>
          <cell r="F5351" t="str">
            <v>Data Base Administration Support VW Argentina</v>
          </cell>
        </row>
        <row r="5352">
          <cell r="B5352" t="str">
            <v>10.133.9.30</v>
          </cell>
          <cell r="C5352" t="str">
            <v>So Disk G</v>
          </cell>
          <cell r="D5352" t="str">
            <v>PH_WINDOWS_PLATINUM_AR</v>
          </cell>
          <cell r="E5352">
            <v>2</v>
          </cell>
          <cell r="F5352" t="str">
            <v>Data Base Administration Support VW Argentina</v>
          </cell>
        </row>
        <row r="5353">
          <cell r="B5353" t="str">
            <v>10.133.9.30</v>
          </cell>
          <cell r="C5353" t="str">
            <v>SQL Server MSSQLSERVICE Agent</v>
          </cell>
          <cell r="D5353" t="str">
            <v>PH_WINDOWS_PLATINUM_AR</v>
          </cell>
          <cell r="E5353">
            <v>4</v>
          </cell>
          <cell r="F5353" t="str">
            <v>OPS Data Base Administration Support Argentina</v>
          </cell>
        </row>
        <row r="5354">
          <cell r="B5354" t="str">
            <v>10.133.9.30</v>
          </cell>
          <cell r="C5354" t="str">
            <v>SQL Server MSSQLSERVICE Service</v>
          </cell>
          <cell r="D5354" t="str">
            <v>PH_WINDOWS_PLATINUM_AR</v>
          </cell>
          <cell r="E5354">
            <v>4</v>
          </cell>
          <cell r="F5354" t="str">
            <v>OPS Data Base Administration Support Argentina</v>
          </cell>
        </row>
        <row r="5355">
          <cell r="B5355" t="str">
            <v>10.133.9.30</v>
          </cell>
          <cell r="C5355" t="str">
            <v>So Antivirus Services</v>
          </cell>
          <cell r="D5355" t="str">
            <v>PH_WINDOWS_PLATINUM_AR</v>
          </cell>
          <cell r="E5355">
            <v>2</v>
          </cell>
          <cell r="F5355" t="str">
            <v>Wintel Support VW Argentina</v>
          </cell>
        </row>
        <row r="5356">
          <cell r="B5356" t="str">
            <v>10.133.9.30</v>
          </cell>
          <cell r="C5356" t="str">
            <v>So CPU</v>
          </cell>
          <cell r="D5356" t="str">
            <v>PH_WINDOWS_PLATINUM_AR</v>
          </cell>
          <cell r="E5356">
            <v>2</v>
          </cell>
          <cell r="F5356" t="str">
            <v>Wintel Support VW Argentina</v>
          </cell>
        </row>
        <row r="5357">
          <cell r="B5357" t="str">
            <v>10.133.9.30</v>
          </cell>
          <cell r="C5357" t="str">
            <v>So Ping</v>
          </cell>
          <cell r="D5357" t="str">
            <v>PH_WINDOWS_PLATINUM_AR</v>
          </cell>
          <cell r="E5357">
            <v>2</v>
          </cell>
          <cell r="F5357" t="str">
            <v>Wintel Support VW Argentina</v>
          </cell>
        </row>
        <row r="5358">
          <cell r="B5358" t="str">
            <v>10.133.9.30</v>
          </cell>
          <cell r="C5358" t="str">
            <v>So Ram</v>
          </cell>
          <cell r="D5358" t="str">
            <v>PH_WINDOWS_PLATINUM_AR</v>
          </cell>
          <cell r="E5358">
            <v>2</v>
          </cell>
          <cell r="F5358" t="str">
            <v>Wintel Support VW Argentina</v>
          </cell>
        </row>
        <row r="5359">
          <cell r="B5359" t="str">
            <v>10.133.9.30</v>
          </cell>
          <cell r="C5359" t="str">
            <v>So Uptime</v>
          </cell>
          <cell r="D5359" t="str">
            <v>PH_WINDOWS_PLATINUM_AR</v>
          </cell>
          <cell r="E5359">
            <v>2</v>
          </cell>
          <cell r="F5359" t="str">
            <v>Wintel Support VW Argentina</v>
          </cell>
        </row>
        <row r="5360">
          <cell r="B5360" t="str">
            <v>10.133.9.30</v>
          </cell>
          <cell r="C5360" t="str">
            <v>So Disk C</v>
          </cell>
          <cell r="D5360" t="str">
            <v>PH_WINDOWS_PLATINUM_AR</v>
          </cell>
          <cell r="E5360">
            <v>2</v>
          </cell>
          <cell r="F5360" t="str">
            <v>Wintel Support VW Argentina</v>
          </cell>
        </row>
        <row r="5361">
          <cell r="B5361" t="str">
            <v>10.133.8.102</v>
          </cell>
          <cell r="C5361" t="str">
            <v>AMS SQL Query RPA</v>
          </cell>
          <cell r="D5361" t="str">
            <v>PH_WINDOWS_BRONZE_AR</v>
          </cell>
          <cell r="E5361">
            <v>4</v>
          </cell>
          <cell r="F5361" t="str">
            <v>NON SAP Support VW Argentina</v>
          </cell>
        </row>
        <row r="5362">
          <cell r="B5362" t="str">
            <v>10.133.8.102</v>
          </cell>
          <cell r="C5362" t="str">
            <v>Script_Nagios_AccessID_QA.sql</v>
          </cell>
          <cell r="D5362" t="str">
            <v>PH_WINDOWS_BRONZE_AR</v>
          </cell>
          <cell r="E5362">
            <v>4</v>
          </cell>
          <cell r="F5362" t="str">
            <v>NON SAP Support VW Argentina</v>
          </cell>
        </row>
        <row r="5363">
          <cell r="B5363" t="str">
            <v>10.133.8.102</v>
          </cell>
          <cell r="C5363" t="str">
            <v>So Disk E</v>
          </cell>
          <cell r="D5363" t="str">
            <v>PH_WINDOWS_BRONZE_AR</v>
          </cell>
          <cell r="E5363">
            <v>4</v>
          </cell>
          <cell r="F5363" t="str">
            <v>Data Base Administration Support VW Argentina</v>
          </cell>
        </row>
        <row r="5364">
          <cell r="B5364" t="str">
            <v>10.133.8.102</v>
          </cell>
          <cell r="C5364" t="str">
            <v>So Disk F</v>
          </cell>
          <cell r="D5364" t="str">
            <v>PH_WINDOWS_BRONZE_AR</v>
          </cell>
          <cell r="E5364">
            <v>4</v>
          </cell>
          <cell r="F5364" t="str">
            <v>Data Base Administration Support VW Argentina</v>
          </cell>
        </row>
        <row r="5365">
          <cell r="B5365" t="str">
            <v>10.133.8.102</v>
          </cell>
          <cell r="C5365" t="str">
            <v>So Disk G</v>
          </cell>
          <cell r="D5365" t="str">
            <v>PH_WINDOWS_BRONZE_AR</v>
          </cell>
          <cell r="E5365">
            <v>4</v>
          </cell>
          <cell r="F5365" t="str">
            <v>Data Base Administration Support VW Argentina</v>
          </cell>
        </row>
        <row r="5366">
          <cell r="B5366" t="str">
            <v>10.133.8.102</v>
          </cell>
          <cell r="C5366" t="str">
            <v>MIDDLEWARE Port [:80]</v>
          </cell>
          <cell r="D5366" t="str">
            <v>PH_WINDOWS_BRONZE_AR</v>
          </cell>
          <cell r="E5366">
            <v>4</v>
          </cell>
          <cell r="F5366" t="str">
            <v>Middleware Support VW Argentina</v>
          </cell>
        </row>
        <row r="5367">
          <cell r="B5367" t="str">
            <v>10.133.8.102</v>
          </cell>
          <cell r="C5367" t="str">
            <v>SO Antivirus Services</v>
          </cell>
          <cell r="D5367" t="str">
            <v>PH_WINDOWS_BRONZE_AR</v>
          </cell>
          <cell r="E5367">
            <v>4</v>
          </cell>
          <cell r="F5367" t="str">
            <v>Wintel Support VW Argentina</v>
          </cell>
        </row>
        <row r="5368">
          <cell r="B5368" t="str">
            <v>10.133.8.102</v>
          </cell>
          <cell r="C5368" t="str">
            <v>So CPU</v>
          </cell>
          <cell r="D5368" t="str">
            <v>PH_WINDOWS_BRONZE_AR</v>
          </cell>
          <cell r="E5368">
            <v>4</v>
          </cell>
          <cell r="F5368" t="str">
            <v>Wintel Support VW Argentina</v>
          </cell>
        </row>
        <row r="5369">
          <cell r="B5369" t="str">
            <v>10.133.8.102</v>
          </cell>
          <cell r="C5369" t="str">
            <v>So Ping</v>
          </cell>
          <cell r="D5369" t="str">
            <v>PH_WINDOWS_BRONZE_AR</v>
          </cell>
          <cell r="E5369">
            <v>4</v>
          </cell>
          <cell r="F5369" t="str">
            <v>Wintel Support VW Argentina</v>
          </cell>
        </row>
        <row r="5370">
          <cell r="B5370" t="str">
            <v>10.133.8.102</v>
          </cell>
          <cell r="C5370" t="str">
            <v>So Ram</v>
          </cell>
          <cell r="D5370" t="str">
            <v>PH_WINDOWS_BRONZE_AR</v>
          </cell>
          <cell r="E5370">
            <v>4</v>
          </cell>
          <cell r="F5370" t="str">
            <v>Wintel Support VW Argentina</v>
          </cell>
        </row>
        <row r="5371">
          <cell r="B5371" t="str">
            <v>10.133.8.102</v>
          </cell>
          <cell r="C5371" t="str">
            <v>So Uptime</v>
          </cell>
          <cell r="D5371" t="str">
            <v>PH_WINDOWS_BRONZE_AR</v>
          </cell>
          <cell r="E5371">
            <v>4</v>
          </cell>
          <cell r="F5371" t="str">
            <v>Wintel Support VW Argentina</v>
          </cell>
        </row>
        <row r="5372">
          <cell r="B5372" t="str">
            <v>10.133.8.102</v>
          </cell>
          <cell r="C5372" t="str">
            <v>So Disk C</v>
          </cell>
          <cell r="D5372" t="str">
            <v>PH_WINDOWS_BRONZE_AR</v>
          </cell>
          <cell r="E5372">
            <v>4</v>
          </cell>
          <cell r="F5372" t="str">
            <v>Wintel Support VW Argentina</v>
          </cell>
        </row>
        <row r="5373">
          <cell r="B5373" t="str">
            <v>10.133.8.102</v>
          </cell>
          <cell r="C5373" t="str">
            <v>So Disk D</v>
          </cell>
          <cell r="D5373" t="str">
            <v>PH_WINDOWS_BRONZE_AR</v>
          </cell>
          <cell r="E5373">
            <v>4</v>
          </cell>
          <cell r="F5373" t="str">
            <v>Wintel Support VW Argentina</v>
          </cell>
        </row>
        <row r="5374">
          <cell r="B5374" t="str">
            <v>10.133.54.15</v>
          </cell>
          <cell r="C5374" t="str">
            <v>Ora VWMEPSF Invalid Objects</v>
          </cell>
          <cell r="D5374" t="str">
            <v>PH_WINDOWS_PLATINUM_AR</v>
          </cell>
          <cell r="E5374">
            <v>4</v>
          </cell>
          <cell r="F5374" t="str">
            <v>Data Base Administration Support VW Argentina</v>
          </cell>
        </row>
        <row r="5375">
          <cell r="B5375" t="str">
            <v>10.133.54.15</v>
          </cell>
          <cell r="C5375" t="str">
            <v>Ora VWMEPSF Jobs</v>
          </cell>
          <cell r="D5375" t="str">
            <v>PH_WINDOWS_PLATINUM_AR</v>
          </cell>
          <cell r="E5375">
            <v>4</v>
          </cell>
          <cell r="F5375" t="str">
            <v>Data Base Administration Support VW Argentina</v>
          </cell>
        </row>
        <row r="5376">
          <cell r="B5376" t="str">
            <v>10.133.54.15</v>
          </cell>
          <cell r="C5376" t="str">
            <v>Ora VWMEPSF Login</v>
          </cell>
          <cell r="D5376" t="str">
            <v>PH_WINDOWS_PLATINUM_AR</v>
          </cell>
          <cell r="E5376">
            <v>4</v>
          </cell>
          <cell r="F5376" t="str">
            <v>Data Base Administration Support VW Argentina</v>
          </cell>
        </row>
        <row r="5377">
          <cell r="B5377" t="str">
            <v>10.133.54.15</v>
          </cell>
          <cell r="C5377" t="str">
            <v>Ora VWMEPSF Max Extents</v>
          </cell>
          <cell r="D5377" t="str">
            <v>PH_WINDOWS_PLATINUM_AR</v>
          </cell>
          <cell r="E5377">
            <v>4</v>
          </cell>
          <cell r="F5377" t="str">
            <v>Data Base Administration Support VW Argentina</v>
          </cell>
        </row>
        <row r="5378">
          <cell r="B5378" t="str">
            <v>10.133.54.15</v>
          </cell>
          <cell r="C5378" t="str">
            <v>Ora VWMEPSF Tablespaces</v>
          </cell>
          <cell r="D5378" t="str">
            <v>PH_WINDOWS_PLATINUM_AR</v>
          </cell>
          <cell r="E5378">
            <v>4</v>
          </cell>
          <cell r="F5378" t="str">
            <v>Data Base Administration Support VW Argentina</v>
          </cell>
        </row>
        <row r="5379">
          <cell r="B5379" t="str">
            <v>10.133.54.15</v>
          </cell>
          <cell r="C5379" t="str">
            <v>Ora VWMEPSF Users</v>
          </cell>
          <cell r="D5379" t="str">
            <v>PH_WINDOWS_BRONZE_AR</v>
          </cell>
          <cell r="E5379">
            <v>4</v>
          </cell>
          <cell r="F5379" t="str">
            <v>Data Base Administration Support VW Argentina</v>
          </cell>
        </row>
        <row r="5380">
          <cell r="B5380" t="str">
            <v>10.133.54.15</v>
          </cell>
          <cell r="C5380" t="str">
            <v>Ora vwarpasvsf001 Services</v>
          </cell>
          <cell r="D5380" t="str">
            <v>PH_WINDOWS_PLATINUM_AR</v>
          </cell>
          <cell r="E5380">
            <v>4</v>
          </cell>
          <cell r="F5380" t="str">
            <v>Data Base Administration Support VW Argentina</v>
          </cell>
        </row>
        <row r="5381">
          <cell r="B5381" t="str">
            <v>10.133.54.15</v>
          </cell>
          <cell r="C5381" t="str">
            <v>Ora vwarpasvsf001 VWMEPSF RMAN Level 0</v>
          </cell>
          <cell r="D5381" t="str">
            <v>PH_WINDOWS_PLATINUM_AR</v>
          </cell>
          <cell r="E5381">
            <v>4</v>
          </cell>
          <cell r="F5381" t="str">
            <v>Data Base Administration Support VW Argentina</v>
          </cell>
        </row>
        <row r="5382">
          <cell r="B5382" t="str">
            <v>10.133.54.15</v>
          </cell>
          <cell r="C5382" t="str">
            <v>So Antivirus Services</v>
          </cell>
          <cell r="D5382" t="str">
            <v>PH_WINDOWS_PLATINUM_AR</v>
          </cell>
          <cell r="E5382">
            <v>3</v>
          </cell>
          <cell r="F5382" t="str">
            <v>Wintel Support VW Argentina</v>
          </cell>
        </row>
        <row r="5383">
          <cell r="B5383" t="str">
            <v>10.133.54.15</v>
          </cell>
          <cell r="C5383" t="str">
            <v>So CPU</v>
          </cell>
          <cell r="D5383" t="str">
            <v>PH_WINDOWS_PLATINUM_AR</v>
          </cell>
          <cell r="E5383">
            <v>4</v>
          </cell>
          <cell r="F5383" t="str">
            <v>Wintel Support VW Argentina</v>
          </cell>
        </row>
        <row r="5384">
          <cell r="B5384" t="str">
            <v>10.133.54.15</v>
          </cell>
          <cell r="C5384" t="str">
            <v>So Disk C: - S.O.</v>
          </cell>
          <cell r="D5384" t="str">
            <v>PH_WINDOWS_PLATINUM_AR</v>
          </cell>
          <cell r="E5384">
            <v>4</v>
          </cell>
          <cell r="F5384" t="str">
            <v>Wintel Support VW Argentina</v>
          </cell>
        </row>
        <row r="5385">
          <cell r="B5385" t="str">
            <v>10.133.54.15</v>
          </cell>
          <cell r="C5385" t="str">
            <v>So Disk E:</v>
          </cell>
          <cell r="D5385" t="str">
            <v>PH_WINDOWS_PLATINUM_AR</v>
          </cell>
          <cell r="E5385">
            <v>4</v>
          </cell>
          <cell r="F5385" t="str">
            <v>Wintel Support VW Argentina</v>
          </cell>
        </row>
        <row r="5386">
          <cell r="B5386" t="str">
            <v>10.133.54.15</v>
          </cell>
          <cell r="C5386" t="str">
            <v>So Disk F</v>
          </cell>
          <cell r="D5386" t="str">
            <v>PH_WINDOWS_PLATINUM_AR</v>
          </cell>
          <cell r="E5386">
            <v>4</v>
          </cell>
          <cell r="F5386" t="str">
            <v>Wintel Support VW Argentina</v>
          </cell>
        </row>
        <row r="5387">
          <cell r="B5387" t="str">
            <v>10.133.54.15</v>
          </cell>
          <cell r="C5387" t="str">
            <v>Ping</v>
          </cell>
          <cell r="D5387" t="str">
            <v>PH_WINDOWS_PLATINUM_AR</v>
          </cell>
          <cell r="E5387">
            <v>4</v>
          </cell>
          <cell r="F5387" t="str">
            <v>Wintel Support VW Argentina</v>
          </cell>
        </row>
        <row r="5388">
          <cell r="B5388" t="str">
            <v>10.133.54.15</v>
          </cell>
          <cell r="C5388" t="str">
            <v>So RAM</v>
          </cell>
          <cell r="D5388" t="str">
            <v>PH_WINDOWS_PLATINUM_AR</v>
          </cell>
          <cell r="E5388">
            <v>4</v>
          </cell>
          <cell r="F5388" t="str">
            <v>Wintel Support VW Argentina</v>
          </cell>
        </row>
        <row r="5389">
          <cell r="B5389" t="str">
            <v>10.133.54.15</v>
          </cell>
          <cell r="C5389" t="str">
            <v>So Uptime</v>
          </cell>
          <cell r="D5389" t="str">
            <v>PH_WINDOWS_BRONZE_AR</v>
          </cell>
          <cell r="E5389">
            <v>2</v>
          </cell>
          <cell r="F5389" t="str">
            <v>Wintel Support VW Argentina</v>
          </cell>
        </row>
        <row r="5390">
          <cell r="B5390" t="str">
            <v>10.133.9.39</v>
          </cell>
          <cell r="C5390" t="str">
            <v xml:space="preserve">SO Antivirus Services	</v>
          </cell>
          <cell r="D5390" t="str">
            <v>PH_WINDOWS_BRONZE_AR</v>
          </cell>
          <cell r="E5390">
            <v>4</v>
          </cell>
          <cell r="F5390" t="str">
            <v>Wintel Support VW Argentina</v>
          </cell>
        </row>
        <row r="5391">
          <cell r="B5391" t="str">
            <v>10.133.9.39</v>
          </cell>
          <cell r="C5391" t="str">
            <v>So CPU</v>
          </cell>
          <cell r="D5391" t="str">
            <v>PH_WINDOWS_BRONZE_AR</v>
          </cell>
          <cell r="E5391">
            <v>4</v>
          </cell>
          <cell r="F5391" t="str">
            <v>Wintel Support VW Argentina</v>
          </cell>
        </row>
        <row r="5392">
          <cell r="B5392" t="str">
            <v>10.133.9.39</v>
          </cell>
          <cell r="C5392" t="str">
            <v>So Ping</v>
          </cell>
          <cell r="D5392" t="str">
            <v>PH_WINDOWS_BRONZE_AR</v>
          </cell>
          <cell r="E5392">
            <v>4</v>
          </cell>
          <cell r="F5392" t="str">
            <v>Wintel Support VW Argentina</v>
          </cell>
        </row>
        <row r="5393">
          <cell r="B5393" t="str">
            <v>10.133.9.39</v>
          </cell>
          <cell r="C5393" t="str">
            <v>So Ram</v>
          </cell>
          <cell r="D5393" t="str">
            <v>PH_WINDOWS_BRONZE_AR</v>
          </cell>
          <cell r="E5393">
            <v>4</v>
          </cell>
          <cell r="F5393" t="str">
            <v>Wintel Support VW Argentina</v>
          </cell>
        </row>
        <row r="5394">
          <cell r="B5394" t="str">
            <v>10.133.9.39</v>
          </cell>
          <cell r="C5394" t="str">
            <v>So Uptime</v>
          </cell>
          <cell r="D5394" t="str">
            <v>PH_WINDOWS_BRONZE_AR</v>
          </cell>
          <cell r="E5394">
            <v>4</v>
          </cell>
          <cell r="F5394" t="str">
            <v>Wintel Support VW Argentina</v>
          </cell>
        </row>
        <row r="5395">
          <cell r="B5395" t="str">
            <v>10.133.9.39</v>
          </cell>
          <cell r="C5395" t="str">
            <v>So Disk C</v>
          </cell>
          <cell r="D5395" t="str">
            <v>PH_WINDOWS_BRONZE_AR</v>
          </cell>
          <cell r="E5395">
            <v>4</v>
          </cell>
          <cell r="F5395" t="str">
            <v>Wintel Support VW Argentina</v>
          </cell>
        </row>
        <row r="5396">
          <cell r="B5396" t="str">
            <v>10.133.9.39</v>
          </cell>
          <cell r="C5396" t="str">
            <v>So Disk D</v>
          </cell>
          <cell r="D5396" t="str">
            <v>PH_WINDOWS_BRONZE_AR</v>
          </cell>
          <cell r="E5396">
            <v>4</v>
          </cell>
          <cell r="F5396" t="str">
            <v>Wintel Support VW Argentina</v>
          </cell>
        </row>
        <row r="5397">
          <cell r="B5397" t="str">
            <v>10.133.9.39</v>
          </cell>
          <cell r="C5397" t="str">
            <v>So Disk E</v>
          </cell>
          <cell r="D5397" t="str">
            <v>PH_WINDOWS_BRONZE_AR</v>
          </cell>
          <cell r="E5397">
            <v>4</v>
          </cell>
          <cell r="F5397" t="str">
            <v>Wintel Support VW Argentina</v>
          </cell>
        </row>
        <row r="5398">
          <cell r="B5398" t="str">
            <v>10.133.9.39</v>
          </cell>
          <cell r="C5398" t="str">
            <v>So Disk F</v>
          </cell>
          <cell r="D5398" t="str">
            <v>PH_WINDOWS_BRONZE_AR</v>
          </cell>
          <cell r="E5398">
            <v>4</v>
          </cell>
          <cell r="F5398" t="str">
            <v>Wintel Support VW Argentina</v>
          </cell>
        </row>
        <row r="5399">
          <cell r="B5399" t="str">
            <v>10.133.9.39</v>
          </cell>
          <cell r="C5399" t="str">
            <v>So Disk G</v>
          </cell>
          <cell r="D5399" t="str">
            <v>PH_WINDOWS_BRONZE_AR</v>
          </cell>
          <cell r="E5399">
            <v>4</v>
          </cell>
          <cell r="F5399" t="str">
            <v>Wintel Support VW Argentina</v>
          </cell>
        </row>
        <row r="5400">
          <cell r="B5400" t="str">
            <v>10.133.9.39</v>
          </cell>
          <cell r="C5400" t="str">
            <v>So Disk H</v>
          </cell>
          <cell r="D5400" t="str">
            <v>PH_WINDOWS_BRONZE_AR</v>
          </cell>
          <cell r="E5400">
            <v>4</v>
          </cell>
          <cell r="F5400" t="str">
            <v>Wintel Support VW Argentina</v>
          </cell>
        </row>
        <row r="5401">
          <cell r="B5401" t="str">
            <v>10.133.9.39</v>
          </cell>
          <cell r="C5401" t="str">
            <v>So Disk I</v>
          </cell>
          <cell r="D5401" t="str">
            <v>PH_WINDOWS_BRONZE_AR</v>
          </cell>
          <cell r="E5401">
            <v>4</v>
          </cell>
          <cell r="F5401" t="str">
            <v>Wintel Support VW Argentina</v>
          </cell>
        </row>
        <row r="5402">
          <cell r="B5402" t="str">
            <v>10.133.9.39</v>
          </cell>
          <cell r="C5402" t="str">
            <v>So Disk J</v>
          </cell>
          <cell r="D5402" t="str">
            <v>PH_WINDOWS_BRONZE_AR</v>
          </cell>
          <cell r="E5402">
            <v>4</v>
          </cell>
          <cell r="F5402" t="str">
            <v>Wintel Support VW Argentina</v>
          </cell>
        </row>
        <row r="5403">
          <cell r="B5403" t="str">
            <v>10.133.8.237</v>
          </cell>
          <cell r="C5403" t="str">
            <v>So CPU</v>
          </cell>
          <cell r="D5403" t="str">
            <v>PH_WINDOWS_PLATINUM_AR</v>
          </cell>
          <cell r="E5403">
            <v>3</v>
          </cell>
          <cell r="F5403" t="str">
            <v>Wintel Support VW Argentina</v>
          </cell>
        </row>
        <row r="5404">
          <cell r="B5404" t="str">
            <v>10.133.8.237</v>
          </cell>
          <cell r="C5404" t="str">
            <v>disco C</v>
          </cell>
          <cell r="D5404" t="str">
            <v>PH_WINDOWS_PLATINUM_AR</v>
          </cell>
          <cell r="E5404">
            <v>3</v>
          </cell>
          <cell r="F5404" t="str">
            <v>Wintel Support VW Argentina</v>
          </cell>
        </row>
        <row r="5405">
          <cell r="B5405" t="str">
            <v>10.133.8.237</v>
          </cell>
          <cell r="C5405" t="str">
            <v>disco D</v>
          </cell>
          <cell r="D5405" t="str">
            <v>PH_WINDOWS_PLATINUM_AR</v>
          </cell>
          <cell r="E5405">
            <v>3</v>
          </cell>
          <cell r="F5405" t="str">
            <v>Wintel Support VW Argentina</v>
          </cell>
        </row>
        <row r="5406">
          <cell r="B5406" t="str">
            <v>10.133.8.237</v>
          </cell>
          <cell r="C5406" t="str">
            <v>RAM</v>
          </cell>
          <cell r="D5406" t="str">
            <v>PH_WINDOWS_PLATINUM_AR</v>
          </cell>
          <cell r="E5406">
            <v>3</v>
          </cell>
          <cell r="F5406" t="str">
            <v>Wintel Support VW Argentina</v>
          </cell>
        </row>
        <row r="5407">
          <cell r="B5407" t="str">
            <v>10.133.8.237</v>
          </cell>
          <cell r="C5407" t="str">
            <v>Ping</v>
          </cell>
          <cell r="D5407" t="str">
            <v>PH_WINDOWS_PLATINUM_AR</v>
          </cell>
          <cell r="E5407">
            <v>3</v>
          </cell>
          <cell r="F5407" t="str">
            <v>Wintel Support VW Argentina</v>
          </cell>
        </row>
        <row r="5408">
          <cell r="B5408" t="str">
            <v>10.133.8.237</v>
          </cell>
          <cell r="C5408" t="str">
            <v>Antivirus Services</v>
          </cell>
          <cell r="D5408" t="str">
            <v>PH_WINDOWS_PLATINUM_AR</v>
          </cell>
          <cell r="E5408">
            <v>3</v>
          </cell>
          <cell r="F5408" t="str">
            <v>Wintel Support VW Argentina</v>
          </cell>
        </row>
        <row r="5409">
          <cell r="B5409" t="str">
            <v>10.133.8.237</v>
          </cell>
          <cell r="C5409" t="str">
            <v>So Uptime</v>
          </cell>
          <cell r="D5409" t="str">
            <v>PH_WINDOWS_PLATINUM_AR</v>
          </cell>
          <cell r="E5409">
            <v>3</v>
          </cell>
          <cell r="F5409" t="str">
            <v>Wintel Support VW Argentina</v>
          </cell>
        </row>
        <row r="5410">
          <cell r="B5410" t="str">
            <v>192.168.4.28</v>
          </cell>
          <cell r="C5410" t="str">
            <v>So Disk D</v>
          </cell>
          <cell r="D5410" t="str">
            <v>PH_WINDOWS_PLATINUM_AR</v>
          </cell>
          <cell r="E5410">
            <v>2</v>
          </cell>
          <cell r="F5410" t="str">
            <v>Data Base Administration Support VW Argentina</v>
          </cell>
        </row>
        <row r="5411">
          <cell r="B5411" t="str">
            <v>192.168.4.28</v>
          </cell>
          <cell r="C5411" t="str">
            <v>So Disk E</v>
          </cell>
          <cell r="D5411" t="str">
            <v>PH_WINDOWS_PLATINUM_AR</v>
          </cell>
          <cell r="E5411">
            <v>2</v>
          </cell>
          <cell r="F5411" t="str">
            <v>Data Base Administration Support VW Argentina</v>
          </cell>
        </row>
        <row r="5412">
          <cell r="B5412" t="str">
            <v>192.168.4.28</v>
          </cell>
          <cell r="C5412" t="str">
            <v>So Disk G</v>
          </cell>
          <cell r="D5412" t="str">
            <v>PH_WINDOWS_PLATINUM_AR</v>
          </cell>
          <cell r="E5412">
            <v>2</v>
          </cell>
          <cell r="F5412" t="str">
            <v>Data Base Administration Support VW Argentina</v>
          </cell>
        </row>
        <row r="5413">
          <cell r="B5413" t="str">
            <v>192.168.4.28</v>
          </cell>
          <cell r="C5413" t="str">
            <v>Ora VWASTBTS Users</v>
          </cell>
          <cell r="D5413" t="str">
            <v>PH_WINDOWS_BRONZE_AR</v>
          </cell>
          <cell r="E5413">
            <v>4</v>
          </cell>
          <cell r="F5413" t="str">
            <v>Data Base Administration Support VW Argentina</v>
          </cell>
        </row>
        <row r="5414">
          <cell r="B5414" t="str">
            <v>192.168.4.28</v>
          </cell>
          <cell r="C5414" t="str">
            <v>Ora VWASTBTS Tablespaces</v>
          </cell>
          <cell r="D5414" t="str">
            <v>PH_WINDOWS_PLATINUM_AR</v>
          </cell>
          <cell r="E5414">
            <v>4</v>
          </cell>
          <cell r="F5414" t="str">
            <v>Data Base Administration Support VW Argentina</v>
          </cell>
        </row>
        <row r="5415">
          <cell r="B5415" t="str">
            <v>192.168.4.28</v>
          </cell>
          <cell r="C5415" t="str">
            <v>Ora VWASTBTS DG Gap</v>
          </cell>
          <cell r="D5415" t="str">
            <v>PH_WINDOWS_PLATINUM_AR</v>
          </cell>
          <cell r="E5415">
            <v>4</v>
          </cell>
          <cell r="F5415" t="str">
            <v>Data Base Administration Support VW Argentina</v>
          </cell>
        </row>
        <row r="5416">
          <cell r="B5416" t="str">
            <v>192.168.4.28</v>
          </cell>
          <cell r="C5416" t="str">
            <v>Ora VWASTBTS Invalid Objects</v>
          </cell>
          <cell r="D5416" t="str">
            <v>PH_WINDOWS_PLATINUM_AR</v>
          </cell>
          <cell r="E5416">
            <v>4</v>
          </cell>
          <cell r="F5416" t="str">
            <v>Data Base Administration Support VW Argentina</v>
          </cell>
        </row>
        <row r="5417">
          <cell r="B5417" t="str">
            <v>192.168.4.28</v>
          </cell>
          <cell r="C5417" t="str">
            <v>Ora VWASTBTS Jobs</v>
          </cell>
          <cell r="D5417" t="str">
            <v>PH_WINDOWS_PLATINUM_AR</v>
          </cell>
          <cell r="E5417">
            <v>4</v>
          </cell>
          <cell r="F5417" t="str">
            <v>Data Base Administration Support VW Argentina</v>
          </cell>
        </row>
        <row r="5418">
          <cell r="B5418" t="str">
            <v>192.168.4.28</v>
          </cell>
          <cell r="C5418" t="str">
            <v>Ora VWASTBTS Sessions</v>
          </cell>
          <cell r="D5418" t="str">
            <v>PH_WINDOWS_PLATINUM_AR</v>
          </cell>
          <cell r="E5418">
            <v>4</v>
          </cell>
          <cell r="F5418" t="str">
            <v>Data Base Administration Support VW Argentina</v>
          </cell>
        </row>
        <row r="5419">
          <cell r="B5419" t="str">
            <v>192.168.4.28</v>
          </cell>
          <cell r="C5419" t="str">
            <v>Ora VWASTBTS Login</v>
          </cell>
          <cell r="D5419" t="str">
            <v>PH_WINDOWS_PLATINUM_AR</v>
          </cell>
          <cell r="E5419">
            <v>4</v>
          </cell>
          <cell r="F5419" t="str">
            <v>Data Base Administration Support VW Argentina</v>
          </cell>
        </row>
        <row r="5420">
          <cell r="B5420" t="str">
            <v>192.168.4.28</v>
          </cell>
          <cell r="C5420" t="str">
            <v>Ora VWASTBTS Max Extents</v>
          </cell>
          <cell r="D5420" t="str">
            <v>PH_WINDOWS_PLATINUM_AR</v>
          </cell>
          <cell r="E5420">
            <v>4</v>
          </cell>
          <cell r="F5420" t="str">
            <v>Data Base Administration Support VW Argentina</v>
          </cell>
        </row>
        <row r="5421">
          <cell r="B5421" t="str">
            <v>192.168.4.28</v>
          </cell>
          <cell r="C5421" t="str">
            <v>Ora VWASTBTS RMAN Level 0</v>
          </cell>
          <cell r="D5421" t="str">
            <v>PH_WINDOWS_PLATINUM_AR</v>
          </cell>
          <cell r="E5421">
            <v>4</v>
          </cell>
          <cell r="F5421" t="str">
            <v>Data Base Administration Support VW Argentina</v>
          </cell>
        </row>
        <row r="5422">
          <cell r="B5422" t="str">
            <v>192.168.4.28</v>
          </cell>
          <cell r="C5422" t="str">
            <v>Ora VWASTBTS Export</v>
          </cell>
          <cell r="D5422" t="str">
            <v>PH_WINDOWS_PLATINUM_AR</v>
          </cell>
          <cell r="E5422">
            <v>4</v>
          </cell>
          <cell r="F5422" t="str">
            <v>Data Base Administration Support VW Argentina</v>
          </cell>
        </row>
        <row r="5423">
          <cell r="B5423" t="str">
            <v>192.168.4.28</v>
          </cell>
          <cell r="C5423" t="str">
            <v>SO Antivirus Services</v>
          </cell>
          <cell r="D5423" t="str">
            <v>PH_WINDOWS_PLATINUM_AR</v>
          </cell>
          <cell r="E5423">
            <v>2</v>
          </cell>
          <cell r="F5423" t="str">
            <v>Wintel Support VW Argentina</v>
          </cell>
        </row>
        <row r="5424">
          <cell r="B5424" t="str">
            <v>192.168.4.28</v>
          </cell>
          <cell r="C5424" t="str">
            <v>So CPU</v>
          </cell>
          <cell r="D5424" t="str">
            <v>PH_WINDOWS_PLATINUM_AR</v>
          </cell>
          <cell r="E5424">
            <v>2</v>
          </cell>
          <cell r="F5424" t="str">
            <v>Wintel Support VW Argentina</v>
          </cell>
        </row>
        <row r="5425">
          <cell r="B5425" t="str">
            <v>192.168.4.28</v>
          </cell>
          <cell r="C5425" t="str">
            <v>So Ping</v>
          </cell>
          <cell r="D5425" t="str">
            <v>PH_WINDOWS_PLATINUM_AR</v>
          </cell>
          <cell r="E5425">
            <v>2</v>
          </cell>
          <cell r="F5425" t="str">
            <v>Wintel Support VW Argentina</v>
          </cell>
        </row>
        <row r="5426">
          <cell r="B5426" t="str">
            <v>192.168.4.28</v>
          </cell>
          <cell r="C5426" t="str">
            <v>So Ram</v>
          </cell>
          <cell r="D5426" t="str">
            <v>PH_WINDOWS_PLATINUM_AR</v>
          </cell>
          <cell r="E5426">
            <v>2</v>
          </cell>
          <cell r="F5426" t="str">
            <v>Wintel Support VW Argentina</v>
          </cell>
        </row>
        <row r="5427">
          <cell r="B5427" t="str">
            <v>192.168.4.28</v>
          </cell>
          <cell r="C5427" t="str">
            <v>So Uptime</v>
          </cell>
          <cell r="D5427" t="str">
            <v>PH_WINDOWS_PLATINUM_AR</v>
          </cell>
          <cell r="E5427">
            <v>2</v>
          </cell>
          <cell r="F5427" t="str">
            <v>Wintel Support VW Argentina</v>
          </cell>
        </row>
        <row r="5428">
          <cell r="B5428" t="str">
            <v>192.168.4.28</v>
          </cell>
          <cell r="C5428" t="str">
            <v>So Disk C</v>
          </cell>
          <cell r="D5428" t="str">
            <v>PH_WINDOWS_PLATINUM_AR</v>
          </cell>
          <cell r="E5428">
            <v>2</v>
          </cell>
          <cell r="F5428" t="str">
            <v>Wintel Support VW Argentina</v>
          </cell>
        </row>
        <row r="5429">
          <cell r="B5429" t="str">
            <v>192.168.4.23</v>
          </cell>
          <cell r="C5429" t="str">
            <v>So Disk D</v>
          </cell>
          <cell r="D5429" t="str">
            <v>PH_WINDOWS_PLATINUM_AR</v>
          </cell>
          <cell r="E5429">
            <v>2</v>
          </cell>
          <cell r="F5429" t="str">
            <v>Data Base Administration Support VW Argentina</v>
          </cell>
        </row>
        <row r="5430">
          <cell r="B5430" t="str">
            <v>192.168.4.23</v>
          </cell>
          <cell r="C5430" t="str">
            <v>So Disk E</v>
          </cell>
          <cell r="D5430" t="str">
            <v>PH_WINDOWS_PLATINUM_AR</v>
          </cell>
          <cell r="E5430">
            <v>2</v>
          </cell>
          <cell r="F5430" t="str">
            <v>Data Base Administration Support VW Argentina</v>
          </cell>
        </row>
        <row r="5431">
          <cell r="B5431" t="str">
            <v>192.168.4.23</v>
          </cell>
          <cell r="C5431" t="str">
            <v>Ora VWASTB Invalid Objects</v>
          </cell>
          <cell r="D5431" t="str">
            <v>PH_WINDOWS_SILVER_AR</v>
          </cell>
          <cell r="E5431">
            <v>4</v>
          </cell>
          <cell r="F5431" t="str">
            <v>Data Base Administration Support VW Argentina</v>
          </cell>
        </row>
        <row r="5432">
          <cell r="B5432" t="str">
            <v>192.168.4.23</v>
          </cell>
          <cell r="C5432" t="str">
            <v>Ora VWASTB Jobs</v>
          </cell>
          <cell r="D5432" t="str">
            <v>PH_WINDOWS_SILVER_AR</v>
          </cell>
          <cell r="E5432">
            <v>4</v>
          </cell>
          <cell r="F5432" t="str">
            <v>Data Base Administration Support VW Argentina</v>
          </cell>
        </row>
        <row r="5433">
          <cell r="B5433" t="str">
            <v>192.168.4.23</v>
          </cell>
          <cell r="C5433" t="str">
            <v>Ora VWASTB Login</v>
          </cell>
          <cell r="D5433" t="str">
            <v>PH_WINDOWS_SILVER_AR</v>
          </cell>
          <cell r="E5433">
            <v>4</v>
          </cell>
          <cell r="F5433" t="str">
            <v>Data Base Administration Support VW Argentina</v>
          </cell>
        </row>
        <row r="5434">
          <cell r="B5434" t="str">
            <v>192.168.4.23</v>
          </cell>
          <cell r="C5434" t="str">
            <v>Ora VWASTB Max Extents</v>
          </cell>
          <cell r="D5434" t="str">
            <v>PH_WINDOWS_SILVER_AR</v>
          </cell>
          <cell r="E5434">
            <v>4</v>
          </cell>
          <cell r="F5434" t="str">
            <v>Data Base Administration Support VW Argentina</v>
          </cell>
        </row>
        <row r="5435">
          <cell r="B5435" t="str">
            <v>192.168.4.23</v>
          </cell>
          <cell r="C5435" t="str">
            <v>Ora VWASTB Tablespaces</v>
          </cell>
          <cell r="D5435" t="str">
            <v>PH_WINDOWS_SILVER_AR</v>
          </cell>
          <cell r="E5435">
            <v>4</v>
          </cell>
          <cell r="F5435" t="str">
            <v>Data Base Administration Support VW Argentina</v>
          </cell>
        </row>
        <row r="5436">
          <cell r="B5436" t="str">
            <v>192.168.4.23</v>
          </cell>
          <cell r="C5436" t="str">
            <v>Ora VWASTB Users</v>
          </cell>
          <cell r="D5436" t="str">
            <v>PH_WINDOWS_BRONZE_AR</v>
          </cell>
          <cell r="E5436">
            <v>4</v>
          </cell>
          <cell r="F5436" t="str">
            <v>Data Base Administration Support VW Argentina</v>
          </cell>
        </row>
        <row r="5437">
          <cell r="B5437" t="str">
            <v>192.168.4.23</v>
          </cell>
          <cell r="C5437" t="str">
            <v xml:space="preserve">SO Antivirus Services	</v>
          </cell>
          <cell r="D5437" t="str">
            <v>PH_WINDOWS_PLATINUM_AR</v>
          </cell>
          <cell r="E5437">
            <v>2</v>
          </cell>
          <cell r="F5437" t="str">
            <v>Wintel Support VW Argentina</v>
          </cell>
        </row>
        <row r="5438">
          <cell r="B5438" t="str">
            <v>192.168.4.23</v>
          </cell>
          <cell r="C5438" t="str">
            <v>So CPU</v>
          </cell>
          <cell r="D5438" t="str">
            <v>PH_WINDOWS_PLATINUM_AR</v>
          </cell>
          <cell r="E5438">
            <v>2</v>
          </cell>
          <cell r="F5438" t="str">
            <v>Wintel Support VW Argentina</v>
          </cell>
        </row>
        <row r="5439">
          <cell r="B5439" t="str">
            <v>192.168.4.23</v>
          </cell>
          <cell r="C5439" t="str">
            <v>So Ping</v>
          </cell>
          <cell r="D5439" t="str">
            <v>PH_WINDOWS_PLATINUM_AR</v>
          </cell>
          <cell r="E5439">
            <v>2</v>
          </cell>
          <cell r="F5439" t="str">
            <v>Wintel Support VW Argentina</v>
          </cell>
        </row>
        <row r="5440">
          <cell r="B5440" t="str">
            <v>192.168.4.23</v>
          </cell>
          <cell r="C5440" t="str">
            <v>So Ram</v>
          </cell>
          <cell r="D5440" t="str">
            <v>PH_WINDOWS_PLATINUM_AR</v>
          </cell>
          <cell r="E5440">
            <v>2</v>
          </cell>
          <cell r="F5440" t="str">
            <v>Wintel Support VW Argentina</v>
          </cell>
        </row>
        <row r="5441">
          <cell r="B5441" t="str">
            <v>192.168.4.23</v>
          </cell>
          <cell r="C5441" t="str">
            <v>So Uptime</v>
          </cell>
          <cell r="D5441" t="str">
            <v>PH_WINDOWS_PLATINUM_AR</v>
          </cell>
          <cell r="E5441">
            <v>2</v>
          </cell>
          <cell r="F5441" t="str">
            <v>Wintel Support VW Argentina</v>
          </cell>
        </row>
        <row r="5442">
          <cell r="B5442" t="str">
            <v>192.168.4.23</v>
          </cell>
          <cell r="C5442" t="str">
            <v>So Disk C</v>
          </cell>
          <cell r="D5442" t="str">
            <v>PH_WINDOWS_PLATINUM_AR</v>
          </cell>
          <cell r="E5442">
            <v>2</v>
          </cell>
          <cell r="F5442" t="str">
            <v>Wintel Support VW Argentina</v>
          </cell>
        </row>
        <row r="5443">
          <cell r="B5443" t="str">
            <v>192.168.3.21</v>
          </cell>
          <cell r="C5443" t="str">
            <v>So CPU</v>
          </cell>
          <cell r="D5443" t="str">
            <v>PH_WINDOWS_BRONZE_AR</v>
          </cell>
          <cell r="E5443">
            <v>4</v>
          </cell>
          <cell r="F5443" t="str">
            <v>Wintel Support VW Argentina</v>
          </cell>
        </row>
        <row r="5444">
          <cell r="B5444" t="str">
            <v>192.168.3.21</v>
          </cell>
          <cell r="C5444" t="str">
            <v>Disco C</v>
          </cell>
          <cell r="D5444" t="str">
            <v>PH_WINDOWS_BRONZE_AR</v>
          </cell>
          <cell r="E5444">
            <v>4</v>
          </cell>
          <cell r="F5444" t="str">
            <v>Wintel Support VW Argentina</v>
          </cell>
        </row>
        <row r="5445">
          <cell r="B5445" t="str">
            <v>192.168.3.21</v>
          </cell>
          <cell r="C5445" t="str">
            <v>Disco E</v>
          </cell>
          <cell r="D5445" t="str">
            <v>PH_WINDOWS_BRONZE_AR</v>
          </cell>
          <cell r="E5445">
            <v>4</v>
          </cell>
          <cell r="F5445" t="str">
            <v>Wintel Support VW Argentina</v>
          </cell>
        </row>
        <row r="5446">
          <cell r="B5446" t="str">
            <v>192.168.3.21</v>
          </cell>
          <cell r="C5446" t="str">
            <v>Disco F</v>
          </cell>
          <cell r="D5446" t="str">
            <v>PH_WINDOWS_BRONZE_AR</v>
          </cell>
          <cell r="E5446">
            <v>4</v>
          </cell>
          <cell r="F5446" t="str">
            <v>Wintel Support VW Argentina</v>
          </cell>
        </row>
        <row r="5447">
          <cell r="B5447" t="str">
            <v>192.168.3.21</v>
          </cell>
          <cell r="C5447" t="str">
            <v>RAM</v>
          </cell>
          <cell r="D5447" t="str">
            <v>PH_WINDOWS_BRONZE_AR</v>
          </cell>
          <cell r="E5447">
            <v>4</v>
          </cell>
          <cell r="F5447" t="str">
            <v>Wintel Support VW Argentina</v>
          </cell>
        </row>
        <row r="5448">
          <cell r="B5448" t="str">
            <v>192.168.3.21</v>
          </cell>
          <cell r="C5448" t="str">
            <v>Ping</v>
          </cell>
          <cell r="D5448" t="str">
            <v>PH_WINDOWS_BRONZE_AR</v>
          </cell>
          <cell r="E5448">
            <v>4</v>
          </cell>
          <cell r="F5448" t="str">
            <v>Wintel Support VW Argentina</v>
          </cell>
        </row>
        <row r="5449">
          <cell r="B5449" t="str">
            <v>192.168.3.21</v>
          </cell>
          <cell r="C5449" t="str">
            <v>Antivirus Services</v>
          </cell>
          <cell r="D5449" t="str">
            <v>PH_WINDOWS_BRONZE_AR</v>
          </cell>
          <cell r="E5449">
            <v>4</v>
          </cell>
          <cell r="F5449" t="str">
            <v>Wintel Support VW Argentina</v>
          </cell>
        </row>
        <row r="5450">
          <cell r="B5450" t="str">
            <v>192.168.3.21</v>
          </cell>
          <cell r="C5450" t="str">
            <v>So Uptime</v>
          </cell>
          <cell r="D5450" t="str">
            <v>PH_WINDOWS_BRONZE_AR</v>
          </cell>
          <cell r="E5450">
            <v>4</v>
          </cell>
          <cell r="F5450" t="str">
            <v>Wintel Support VW Argentina</v>
          </cell>
        </row>
        <row r="5451">
          <cell r="B5451" t="str">
            <v>192.168.3.21</v>
          </cell>
          <cell r="C5451" t="str">
            <v>So CPU</v>
          </cell>
          <cell r="D5451" t="str">
            <v>PH_WINDOWS_BRONZE_AR</v>
          </cell>
          <cell r="E5451">
            <v>4</v>
          </cell>
          <cell r="F5451" t="str">
            <v>Wintel Support VW Argentina</v>
          </cell>
        </row>
        <row r="5452">
          <cell r="B5452" t="str">
            <v>192.168.3.21</v>
          </cell>
          <cell r="C5452" t="str">
            <v>Disco C</v>
          </cell>
          <cell r="D5452" t="str">
            <v>PH_WINDOWS_BRONZE_AR</v>
          </cell>
          <cell r="E5452">
            <v>4</v>
          </cell>
          <cell r="F5452" t="str">
            <v>Wintel Support VW Argentina</v>
          </cell>
        </row>
        <row r="5453">
          <cell r="B5453" t="str">
            <v>192.168.3.21</v>
          </cell>
          <cell r="C5453" t="str">
            <v>Disco E</v>
          </cell>
          <cell r="D5453" t="str">
            <v>PH_WINDOWS_BRONZE_AR</v>
          </cell>
          <cell r="E5453">
            <v>4</v>
          </cell>
          <cell r="F5453" t="str">
            <v>Wintel Support VW Argentina</v>
          </cell>
        </row>
        <row r="5454">
          <cell r="B5454" t="str">
            <v>192.168.3.21</v>
          </cell>
          <cell r="C5454" t="str">
            <v>Disco F</v>
          </cell>
          <cell r="D5454" t="str">
            <v>PH_WINDOWS_BRONZE_AR</v>
          </cell>
          <cell r="E5454">
            <v>4</v>
          </cell>
          <cell r="F5454" t="str">
            <v>Wintel Support VW Argentina</v>
          </cell>
        </row>
        <row r="5455">
          <cell r="B5455" t="str">
            <v>192.168.3.21</v>
          </cell>
          <cell r="C5455" t="str">
            <v>RAM</v>
          </cell>
          <cell r="D5455" t="str">
            <v>PH_WINDOWS_BRONZE_AR</v>
          </cell>
          <cell r="E5455">
            <v>4</v>
          </cell>
          <cell r="F5455" t="str">
            <v>Wintel Support VW Argentina</v>
          </cell>
        </row>
        <row r="5456">
          <cell r="B5456" t="str">
            <v>192.168.3.21</v>
          </cell>
          <cell r="C5456" t="str">
            <v>Ping</v>
          </cell>
          <cell r="D5456" t="str">
            <v>PH_WINDOWS_BRONZE_AR</v>
          </cell>
          <cell r="E5456">
            <v>4</v>
          </cell>
          <cell r="F5456" t="str">
            <v>Wintel Support VW Argentina</v>
          </cell>
        </row>
        <row r="5457">
          <cell r="B5457" t="str">
            <v>192.168.3.21</v>
          </cell>
          <cell r="C5457" t="str">
            <v>Antivirus Services</v>
          </cell>
          <cell r="D5457" t="str">
            <v>PH_WINDOWS_BRONZE_AR</v>
          </cell>
          <cell r="E5457">
            <v>4</v>
          </cell>
          <cell r="F5457" t="str">
            <v>Wintel Support VW Argentina</v>
          </cell>
        </row>
        <row r="5458">
          <cell r="B5458" t="str">
            <v>192.168.3.21</v>
          </cell>
          <cell r="C5458" t="str">
            <v>So Uptime</v>
          </cell>
          <cell r="D5458" t="str">
            <v>PH_WINDOWS_BRONZE_AR</v>
          </cell>
          <cell r="E5458">
            <v>4</v>
          </cell>
          <cell r="F5458" t="str">
            <v>Wintel Support VW Argentina</v>
          </cell>
        </row>
        <row r="5459">
          <cell r="B5459" t="str">
            <v>10.133.54.80</v>
          </cell>
          <cell r="C5459" t="str">
            <v>So Antivirus Services</v>
          </cell>
          <cell r="D5459" t="str">
            <v>PH_WINDOWS_PLATINUM_AR</v>
          </cell>
          <cell r="E5459">
            <v>3</v>
          </cell>
          <cell r="F5459" t="str">
            <v>Wintel Support VW Argentina</v>
          </cell>
        </row>
        <row r="5460">
          <cell r="B5460" t="str">
            <v>10.133.54.80</v>
          </cell>
          <cell r="C5460" t="str">
            <v>So CPU</v>
          </cell>
          <cell r="D5460" t="str">
            <v>PH_WINDOWS_PLATINUM_AR</v>
          </cell>
          <cell r="E5460">
            <v>1</v>
          </cell>
          <cell r="F5460" t="str">
            <v>Wintel Support VW Argentina</v>
          </cell>
        </row>
        <row r="5461">
          <cell r="B5461" t="str">
            <v>10.133.54.80</v>
          </cell>
          <cell r="C5461" t="str">
            <v>So Disk C: - S.O.</v>
          </cell>
          <cell r="D5461" t="str">
            <v>PH_WINDOWS_PLATINUM_AR</v>
          </cell>
          <cell r="E5461">
            <v>1</v>
          </cell>
          <cell r="F5461" t="str">
            <v>Wintel Support VW Argentina</v>
          </cell>
        </row>
        <row r="5462">
          <cell r="B5462" t="str">
            <v>10.133.54.80</v>
          </cell>
          <cell r="C5462" t="str">
            <v>So Disk D:</v>
          </cell>
          <cell r="D5462" t="str">
            <v>PH_WINDOWS_PLATINUM_AR</v>
          </cell>
          <cell r="E5462">
            <v>1</v>
          </cell>
          <cell r="F5462" t="str">
            <v>Wintel Support VW Argentina</v>
          </cell>
        </row>
        <row r="5463">
          <cell r="B5463" t="str">
            <v>10.133.54.80</v>
          </cell>
          <cell r="C5463" t="str">
            <v>Ping</v>
          </cell>
          <cell r="D5463" t="str">
            <v>PH_WINDOWS_PLATINUM_AR</v>
          </cell>
          <cell r="E5463">
            <v>1</v>
          </cell>
          <cell r="F5463" t="str">
            <v>Wintel Support VW Argentina</v>
          </cell>
        </row>
        <row r="5464">
          <cell r="B5464" t="str">
            <v>10.133.54.80</v>
          </cell>
          <cell r="C5464" t="str">
            <v>So RAM</v>
          </cell>
          <cell r="D5464" t="str">
            <v>PH_WINDOWS_PLATINUM_AR</v>
          </cell>
          <cell r="E5464">
            <v>1</v>
          </cell>
          <cell r="F5464" t="str">
            <v>Wintel Support VW Argentina</v>
          </cell>
        </row>
        <row r="5465">
          <cell r="B5465" t="str">
            <v>10.133.54.80</v>
          </cell>
          <cell r="C5465" t="str">
            <v>So Uptime</v>
          </cell>
          <cell r="D5465" t="str">
            <v>PH_WINDOWS_BRONZE_AR</v>
          </cell>
          <cell r="E5465">
            <v>2</v>
          </cell>
          <cell r="F5465" t="str">
            <v>Wintel Support VW Argentina</v>
          </cell>
        </row>
        <row r="5466">
          <cell r="B5466" t="str">
            <v>10.133.9.66</v>
          </cell>
          <cell r="C5466" t="str">
            <v xml:space="preserve">MIDDLEWARE Port [:80]	</v>
          </cell>
          <cell r="D5466" t="str">
            <v>PH_WINDOWS_PLATINUM_AR</v>
          </cell>
          <cell r="E5466">
            <v>2</v>
          </cell>
          <cell r="F5466" t="str">
            <v>Middleware Support VW Argentina</v>
          </cell>
        </row>
        <row r="5467">
          <cell r="B5467" t="str">
            <v>10.133.9.66</v>
          </cell>
          <cell r="C5467" t="str">
            <v>SO Antivirus Services</v>
          </cell>
          <cell r="D5467" t="str">
            <v>PH_WINDOWS_PLATINUM_AR</v>
          </cell>
          <cell r="E5467">
            <v>2</v>
          </cell>
          <cell r="F5467" t="str">
            <v>Wintel Support VW Argentina</v>
          </cell>
        </row>
        <row r="5468">
          <cell r="B5468" t="str">
            <v>10.133.9.66</v>
          </cell>
          <cell r="C5468" t="str">
            <v>SO CPU</v>
          </cell>
          <cell r="D5468" t="str">
            <v>PH_WINDOWS_PLATINUM_AR</v>
          </cell>
          <cell r="E5468">
            <v>2</v>
          </cell>
          <cell r="F5468" t="str">
            <v>Wintel Support VW Argentina</v>
          </cell>
        </row>
        <row r="5469">
          <cell r="B5469" t="str">
            <v>10.133.9.66</v>
          </cell>
          <cell r="C5469" t="str">
            <v>SO Ping</v>
          </cell>
          <cell r="D5469" t="str">
            <v>PH_WINDOWS_PLATINUM_AR</v>
          </cell>
          <cell r="E5469">
            <v>2</v>
          </cell>
          <cell r="F5469" t="str">
            <v>Wintel Support VW Argentina</v>
          </cell>
        </row>
        <row r="5470">
          <cell r="B5470" t="str">
            <v>10.133.9.66</v>
          </cell>
          <cell r="C5470" t="str">
            <v>SO Ram</v>
          </cell>
          <cell r="D5470" t="str">
            <v>PH_WINDOWS_PLATINUM_AR</v>
          </cell>
          <cell r="E5470">
            <v>2</v>
          </cell>
          <cell r="F5470" t="str">
            <v>Wintel Support VW Argentina</v>
          </cell>
        </row>
        <row r="5471">
          <cell r="B5471" t="str">
            <v>10.133.9.66</v>
          </cell>
          <cell r="C5471" t="str">
            <v>SO Uptime</v>
          </cell>
          <cell r="D5471" t="str">
            <v>PH_WINDOWS_PLATINUM_AR</v>
          </cell>
          <cell r="E5471">
            <v>2</v>
          </cell>
          <cell r="F5471" t="str">
            <v>Wintel Support VW Argentina</v>
          </cell>
        </row>
        <row r="5472">
          <cell r="B5472" t="str">
            <v>10.133.9.66</v>
          </cell>
          <cell r="C5472" t="str">
            <v>SO Disk C</v>
          </cell>
          <cell r="D5472" t="str">
            <v>PH_WINDOWS_PLATINUM_AR</v>
          </cell>
          <cell r="E5472">
            <v>2</v>
          </cell>
          <cell r="F5472" t="str">
            <v>Wintel Support VW Argentina</v>
          </cell>
        </row>
        <row r="5473">
          <cell r="B5473" t="str">
            <v>10.133.9.66</v>
          </cell>
          <cell r="C5473" t="str">
            <v>SO Disk D</v>
          </cell>
          <cell r="D5473" t="str">
            <v>PH_WINDOWS_PLATINUM_AR</v>
          </cell>
          <cell r="E5473">
            <v>2</v>
          </cell>
          <cell r="F5473" t="str">
            <v>Wintel Support VW Argentina</v>
          </cell>
        </row>
        <row r="5474">
          <cell r="B5474"/>
          <cell r="C5474"/>
          <cell r="D5474"/>
          <cell r="E5474"/>
          <cell r="F5474"/>
        </row>
        <row r="5475">
          <cell r="B5475"/>
          <cell r="C5475"/>
          <cell r="D5475"/>
          <cell r="E5475"/>
          <cell r="F5475"/>
        </row>
        <row r="5476">
          <cell r="B5476" t="str">
            <v>10.133.54.181</v>
          </cell>
          <cell r="C5476" t="str">
            <v>SQL Server VWSPS</v>
          </cell>
          <cell r="D5476" t="str">
            <v>PH_WINDOWS_PLATINUM_AR</v>
          </cell>
          <cell r="E5476">
            <v>2</v>
          </cell>
          <cell r="F5476" t="str">
            <v>Data Base Administration Support VW Argentina</v>
          </cell>
        </row>
        <row r="5477">
          <cell r="B5477" t="str">
            <v>10.133.54.181</v>
          </cell>
          <cell r="C5477" t="str">
            <v>So SharePoint Services</v>
          </cell>
          <cell r="D5477" t="str">
            <v>N/A</v>
          </cell>
          <cell r="E5477">
            <v>1</v>
          </cell>
          <cell r="F5477" t="str">
            <v>NON SAP - Sharepoint Support VW Argentina</v>
          </cell>
        </row>
        <row r="5478">
          <cell r="B5478" t="str">
            <v>10.133.54.181</v>
          </cell>
          <cell r="C5478" t="str">
            <v>So Antivirus Services</v>
          </cell>
          <cell r="D5478" t="str">
            <v>PH_WINDOWS_PLATINUM_AR</v>
          </cell>
          <cell r="E5478">
            <v>3</v>
          </cell>
          <cell r="F5478" t="str">
            <v>Wintel Support VW Argentina</v>
          </cell>
        </row>
        <row r="5479">
          <cell r="B5479" t="str">
            <v>10.133.54.181</v>
          </cell>
          <cell r="C5479" t="str">
            <v>So CPU</v>
          </cell>
          <cell r="D5479" t="str">
            <v>PH_WINDOWS_PLATINUM_AR</v>
          </cell>
          <cell r="E5479">
            <v>1</v>
          </cell>
          <cell r="F5479" t="str">
            <v>Wintel Support VW Argentina</v>
          </cell>
        </row>
        <row r="5480">
          <cell r="B5480" t="str">
            <v>10.133.54.181</v>
          </cell>
          <cell r="C5480" t="str">
            <v>So Disk C:</v>
          </cell>
          <cell r="D5480" t="str">
            <v>PH_WINDOWS_PLATINUM_AR</v>
          </cell>
          <cell r="E5480">
            <v>1</v>
          </cell>
          <cell r="F5480" t="str">
            <v>Wintel Support VW Argentina</v>
          </cell>
        </row>
        <row r="5481">
          <cell r="B5481" t="str">
            <v>10.133.54.181</v>
          </cell>
          <cell r="C5481" t="str">
            <v>So Disk D:</v>
          </cell>
          <cell r="D5481" t="str">
            <v>PH_WINDOWS_PLATINUM_AR</v>
          </cell>
          <cell r="E5481">
            <v>1</v>
          </cell>
          <cell r="F5481" t="str">
            <v>Wintel Support VW Argentina</v>
          </cell>
        </row>
        <row r="5482">
          <cell r="B5482" t="str">
            <v>10.133.54.181</v>
          </cell>
          <cell r="C5482" t="str">
            <v>So Disk E:</v>
          </cell>
          <cell r="D5482" t="str">
            <v>PH_WINDOWS_PLATINUM_AR</v>
          </cell>
          <cell r="E5482">
            <v>1</v>
          </cell>
          <cell r="F5482" t="str">
            <v>Wintel Support VW Argentina</v>
          </cell>
        </row>
        <row r="5483">
          <cell r="B5483" t="str">
            <v>10.133.54.181</v>
          </cell>
          <cell r="C5483" t="str">
            <v>So Disk F</v>
          </cell>
          <cell r="D5483" t="str">
            <v>PH_WINDOWS_PLATINUM_AR</v>
          </cell>
          <cell r="E5483">
            <v>1</v>
          </cell>
          <cell r="F5483" t="str">
            <v>Wintel Support VW Argentina</v>
          </cell>
        </row>
        <row r="5484">
          <cell r="B5484" t="str">
            <v>10.133.54.181</v>
          </cell>
          <cell r="C5484" t="str">
            <v>So Disk P:</v>
          </cell>
          <cell r="D5484" t="str">
            <v>PH_WINDOWS_PLATINUM_AR</v>
          </cell>
          <cell r="E5484">
            <v>1</v>
          </cell>
          <cell r="F5484" t="str">
            <v>Wintel Support VW Argentina</v>
          </cell>
        </row>
        <row r="5485">
          <cell r="B5485" t="str">
            <v>10.133.54.181</v>
          </cell>
          <cell r="C5485" t="str">
            <v>Ping</v>
          </cell>
          <cell r="D5485" t="str">
            <v>PH_WINDOWS_PLATINUM_AR</v>
          </cell>
          <cell r="E5485">
            <v>1</v>
          </cell>
          <cell r="F5485" t="str">
            <v>Wintel Support VW Argentina</v>
          </cell>
        </row>
        <row r="5486">
          <cell r="B5486" t="str">
            <v>10.133.54.181</v>
          </cell>
          <cell r="C5486" t="str">
            <v>So RAM</v>
          </cell>
          <cell r="D5486" t="str">
            <v>PH_WINDOWS_PLATINUM_AR</v>
          </cell>
          <cell r="E5486">
            <v>1</v>
          </cell>
          <cell r="F5486" t="str">
            <v>Wintel Support VW Argentina</v>
          </cell>
        </row>
        <row r="5487">
          <cell r="B5487" t="str">
            <v>10.133.54.181</v>
          </cell>
          <cell r="C5487" t="str">
            <v>So Uptime</v>
          </cell>
          <cell r="D5487" t="str">
            <v>PH_WINDOWS_BRONZE_AR</v>
          </cell>
          <cell r="E5487">
            <v>2</v>
          </cell>
          <cell r="F5487" t="str">
            <v>Wintel Support VW Argentina</v>
          </cell>
        </row>
        <row r="5488">
          <cell r="B5488" t="str">
            <v>10.133.9.63</v>
          </cell>
          <cell r="C5488" t="str">
            <v>So Antivirus Services</v>
          </cell>
          <cell r="D5488" t="str">
            <v>PH_WINDOWS_BRONZE_AR</v>
          </cell>
          <cell r="E5488">
            <v>4</v>
          </cell>
          <cell r="F5488" t="str">
            <v>OPS Wintel Support Argentina</v>
          </cell>
        </row>
        <row r="5489">
          <cell r="B5489" t="str">
            <v>10.133.9.63</v>
          </cell>
          <cell r="C5489" t="str">
            <v>SO CPU</v>
          </cell>
          <cell r="D5489" t="str">
            <v>PH_WINDOWS_BRONZE_AR</v>
          </cell>
          <cell r="E5489">
            <v>4</v>
          </cell>
          <cell r="F5489" t="str">
            <v>OPS Wintel Support Argentina</v>
          </cell>
        </row>
        <row r="5490">
          <cell r="B5490" t="str">
            <v>10.133.9.63</v>
          </cell>
          <cell r="C5490" t="str">
            <v>SO Ping</v>
          </cell>
          <cell r="D5490" t="str">
            <v>PH_WINDOWS_BRONZE_AR</v>
          </cell>
          <cell r="E5490">
            <v>4</v>
          </cell>
          <cell r="F5490" t="str">
            <v>OPS Wintel Support Argentina</v>
          </cell>
        </row>
        <row r="5491">
          <cell r="B5491" t="str">
            <v>10.133.9.63</v>
          </cell>
          <cell r="C5491" t="str">
            <v>SO Ram</v>
          </cell>
          <cell r="D5491" t="str">
            <v>PH_WINDOWS_BRONZE_AR</v>
          </cell>
          <cell r="E5491">
            <v>4</v>
          </cell>
          <cell r="F5491" t="str">
            <v>OPS Wintel Support Argentina</v>
          </cell>
        </row>
        <row r="5492">
          <cell r="B5492" t="str">
            <v>10.133.9.63</v>
          </cell>
          <cell r="C5492" t="str">
            <v>SO Uptime</v>
          </cell>
          <cell r="D5492" t="str">
            <v>PH_WINDOWS_BRONZE_AR</v>
          </cell>
          <cell r="E5492">
            <v>4</v>
          </cell>
          <cell r="F5492" t="str">
            <v>OPS Wintel Support Argentina</v>
          </cell>
        </row>
        <row r="5493">
          <cell r="B5493" t="str">
            <v>10.133.9.63</v>
          </cell>
          <cell r="C5493" t="str">
            <v>SO Disk C</v>
          </cell>
          <cell r="D5493" t="str">
            <v>PH_WINDOWS_BRONZE_AR</v>
          </cell>
          <cell r="E5493">
            <v>4</v>
          </cell>
          <cell r="F5493" t="str">
            <v>OPS Wintel Support Argentina</v>
          </cell>
        </row>
        <row r="5494">
          <cell r="B5494" t="str">
            <v>10.133.9.63</v>
          </cell>
          <cell r="C5494" t="str">
            <v>SO Disk D</v>
          </cell>
          <cell r="D5494" t="str">
            <v>PH_WINDOWS_BRONZE_AR</v>
          </cell>
          <cell r="E5494">
            <v>4</v>
          </cell>
          <cell r="F5494" t="str">
            <v>OPS Wintel Support Argentina</v>
          </cell>
        </row>
        <row r="5495">
          <cell r="B5495" t="str">
            <v>10.133.54.146</v>
          </cell>
          <cell r="C5495" t="str">
            <v>SQL Server Agent VWPHRQA</v>
          </cell>
          <cell r="D5495" t="str">
            <v>PH_WINDOWS_BRONZE_AR</v>
          </cell>
          <cell r="E5495">
            <v>3</v>
          </cell>
          <cell r="F5495" t="str">
            <v>Data Base Administration Support VW Argentina</v>
          </cell>
        </row>
        <row r="5496">
          <cell r="B5496" t="str">
            <v>10.133.54.146</v>
          </cell>
          <cell r="C5496" t="str">
            <v>SQL Server VWPHRQA</v>
          </cell>
          <cell r="D5496" t="str">
            <v>PH_WINDOWS_BRONZE_AR</v>
          </cell>
          <cell r="E5496">
            <v>3</v>
          </cell>
          <cell r="F5496" t="str">
            <v>Data Base Administration Support VW Argentina</v>
          </cell>
        </row>
        <row r="5497">
          <cell r="B5497" t="str">
            <v>10.133.54.146</v>
          </cell>
          <cell r="C5497" t="str">
            <v>So Disk E: - DBA</v>
          </cell>
          <cell r="D5497" t="str">
            <v>PH_WINDOWS_BRONZE_AR</v>
          </cell>
          <cell r="E5497">
            <v>3</v>
          </cell>
          <cell r="F5497" t="str">
            <v>Data Base Administration Support VW Argentina</v>
          </cell>
        </row>
        <row r="5498">
          <cell r="B5498" t="str">
            <v>10.133.54.146</v>
          </cell>
          <cell r="C5498" t="str">
            <v>So CPU</v>
          </cell>
          <cell r="D5498" t="str">
            <v>PH_WINDOWS_BRONZE_AR</v>
          </cell>
          <cell r="E5498">
            <v>4</v>
          </cell>
          <cell r="F5498" t="str">
            <v>Wintel Support VW Argentina</v>
          </cell>
        </row>
        <row r="5499">
          <cell r="B5499" t="str">
            <v>10.133.54.146</v>
          </cell>
          <cell r="C5499" t="str">
            <v>So Disk C:</v>
          </cell>
          <cell r="D5499" t="str">
            <v>PH_WINDOWS_BRONZE_AR</v>
          </cell>
          <cell r="E5499">
            <v>4</v>
          </cell>
          <cell r="F5499" t="str">
            <v>Wintel Support VW Argentina</v>
          </cell>
        </row>
        <row r="5500">
          <cell r="B5500" t="str">
            <v>10.133.54.146</v>
          </cell>
          <cell r="C5500" t="str">
            <v>So Disk D: - APP</v>
          </cell>
          <cell r="D5500" t="str">
            <v>PH_WINDOWS_BRONZE_AR</v>
          </cell>
          <cell r="E5500">
            <v>4</v>
          </cell>
          <cell r="F5500" t="str">
            <v>Wintel Support VW Argentina</v>
          </cell>
        </row>
        <row r="5501">
          <cell r="B5501" t="str">
            <v>10.133.54.146</v>
          </cell>
          <cell r="C5501" t="str">
            <v>Ping</v>
          </cell>
          <cell r="D5501" t="str">
            <v>PH_WINDOWS_BRONZE_AR</v>
          </cell>
          <cell r="E5501">
            <v>4</v>
          </cell>
          <cell r="F5501" t="str">
            <v>Wintel Support VW Argentina</v>
          </cell>
        </row>
        <row r="5502">
          <cell r="B5502" t="str">
            <v>10.133.54.146</v>
          </cell>
          <cell r="C5502" t="str">
            <v>So RAM</v>
          </cell>
          <cell r="D5502" t="str">
            <v>PH_WINDOWS_BRONZE_AR</v>
          </cell>
          <cell r="E5502">
            <v>4</v>
          </cell>
          <cell r="F5502" t="str">
            <v>Wintel Support VW Argentina</v>
          </cell>
        </row>
        <row r="5503">
          <cell r="B5503" t="str">
            <v>10.133.54.146</v>
          </cell>
          <cell r="C5503" t="str">
            <v>So Uptime</v>
          </cell>
          <cell r="D5503" t="str">
            <v>PH_WINDOWS_BRONZE_AR</v>
          </cell>
          <cell r="E5503">
            <v>2</v>
          </cell>
          <cell r="F5503" t="str">
            <v>Wintel Support VW Argentina</v>
          </cell>
        </row>
        <row r="5504">
          <cell r="B5504" t="str">
            <v>10.133.54.146</v>
          </cell>
          <cell r="C5504" t="str">
            <v>So Disk F - BACKUPS</v>
          </cell>
          <cell r="D5504" t="str">
            <v>PH_WINDOWS_BRONZE_AR</v>
          </cell>
          <cell r="E5504">
            <v>4</v>
          </cell>
          <cell r="F5504" t="str">
            <v>Wintel Support VW Argentina</v>
          </cell>
        </row>
        <row r="5505">
          <cell r="B5505" t="str">
            <v>192.168.4.25</v>
          </cell>
          <cell r="C5505" t="str">
            <v>Disk DB_Data (E:)</v>
          </cell>
          <cell r="D5505" t="str">
            <v>PH_WINDOWS_PLATINUM_AR</v>
          </cell>
          <cell r="E5505">
            <v>2</v>
          </cell>
          <cell r="F5505" t="str">
            <v>Data Base Administration Support VW Argentina</v>
          </cell>
        </row>
        <row r="5506">
          <cell r="B5506" t="str">
            <v>192.168.4.25</v>
          </cell>
          <cell r="C5506" t="str">
            <v>Disk DB_Logs (F:)</v>
          </cell>
          <cell r="D5506" t="str">
            <v>PH_WINDOWS_PLATINUM_AR</v>
          </cell>
          <cell r="E5506">
            <v>2</v>
          </cell>
          <cell r="F5506" t="str">
            <v>Data Base Administration Support VW Argentina</v>
          </cell>
        </row>
        <row r="5507">
          <cell r="B5507" t="str">
            <v>192.168.4.25</v>
          </cell>
          <cell r="C5507" t="str">
            <v>DISCO Q</v>
          </cell>
          <cell r="D5507" t="str">
            <v>PH_WINDOWS_PLATINUM_AR</v>
          </cell>
          <cell r="E5507">
            <v>2</v>
          </cell>
          <cell r="F5507" t="str">
            <v>Wintel Support VW Argentina</v>
          </cell>
        </row>
        <row r="5508">
          <cell r="B5508" t="str">
            <v>192.168.4.25</v>
          </cell>
          <cell r="C5508" t="str">
            <v>PING</v>
          </cell>
          <cell r="D5508" t="str">
            <v>PH_WINDOWS_PLATINUM_AR</v>
          </cell>
          <cell r="E5508">
            <v>2</v>
          </cell>
          <cell r="F5508" t="str">
            <v>Wintel Support VW Argentina</v>
          </cell>
        </row>
        <row r="5509">
          <cell r="B5509" t="str">
            <v>10.133.8.131</v>
          </cell>
          <cell r="C5509" t="str">
            <v>DBA SQL Server MSSQLSERVER Service</v>
          </cell>
          <cell r="D5509" t="str">
            <v>PH_WINDOWS_PLATINUM_AR</v>
          </cell>
          <cell r="E5509">
            <v>2</v>
          </cell>
          <cell r="F5509" t="str">
            <v>Data Base Administration Support VW Argentina</v>
          </cell>
        </row>
        <row r="5510">
          <cell r="B5510" t="str">
            <v>10.133.8.131</v>
          </cell>
          <cell r="C5510" t="str">
            <v>DBA SQL Server MSSQLSERVER Agent</v>
          </cell>
          <cell r="D5510" t="str">
            <v>PH_WINDOWS_PLATINUM_AR</v>
          </cell>
          <cell r="E5510">
            <v>2</v>
          </cell>
          <cell r="F5510" t="str">
            <v>Data Base Administration Support VW Argentina</v>
          </cell>
        </row>
        <row r="5511">
          <cell r="B5511" t="str">
            <v>10.133.8.131</v>
          </cell>
          <cell r="C5511" t="str">
            <v>DBA MSSQLSERVER Disk D:</v>
          </cell>
          <cell r="D5511" t="str">
            <v>PH_WINDOWS_PLATINUM_AR</v>
          </cell>
          <cell r="E5511">
            <v>2</v>
          </cell>
          <cell r="F5511" t="str">
            <v>Data Base Administration Support VW Argentina</v>
          </cell>
        </row>
        <row r="5512">
          <cell r="B5512" t="str">
            <v>10.133.8.131</v>
          </cell>
          <cell r="C5512" t="str">
            <v>Ping</v>
          </cell>
          <cell r="D5512" t="str">
            <v>PH_WINDOWS_PLATINUM_AR</v>
          </cell>
          <cell r="E5512">
            <v>1</v>
          </cell>
          <cell r="F5512" t="str">
            <v>Wintel Support VW Argentina</v>
          </cell>
        </row>
        <row r="5513">
          <cell r="B5513" t="str">
            <v>10.133.8.131</v>
          </cell>
          <cell r="C5513" t="str">
            <v>SO CPU</v>
          </cell>
          <cell r="D5513" t="str">
            <v>PH_WINDOWS_PLATINUM_AR</v>
          </cell>
          <cell r="E5513">
            <v>3</v>
          </cell>
          <cell r="F5513" t="str">
            <v>Wintel Support VW Argentina</v>
          </cell>
        </row>
        <row r="5514">
          <cell r="B5514" t="str">
            <v>10.133.8.131</v>
          </cell>
          <cell r="C5514" t="str">
            <v>SO RAM</v>
          </cell>
          <cell r="D5514" t="str">
            <v>PH_WINDOWS_PLATINUM_AR</v>
          </cell>
          <cell r="E5514">
            <v>3</v>
          </cell>
          <cell r="F5514" t="str">
            <v>Wintel Support VW Argentina</v>
          </cell>
        </row>
        <row r="5515">
          <cell r="B5515" t="str">
            <v>10.133.8.131</v>
          </cell>
          <cell r="C5515" t="str">
            <v>SO Uptime</v>
          </cell>
          <cell r="D5515" t="str">
            <v>PH_WINDOWS_PLATINUM_AR</v>
          </cell>
          <cell r="E5515">
            <v>1</v>
          </cell>
          <cell r="F5515" t="str">
            <v>Wintel Support VW Argentina</v>
          </cell>
        </row>
        <row r="5516">
          <cell r="B5516" t="str">
            <v>10.133.8.131</v>
          </cell>
          <cell r="C5516" t="str">
            <v>Disk C</v>
          </cell>
          <cell r="D5516" t="str">
            <v>PH_WINDOWS_PLATINUM_AR</v>
          </cell>
          <cell r="E5516">
            <v>1</v>
          </cell>
          <cell r="F5516" t="str">
            <v>Wintel Support VW Argentina</v>
          </cell>
        </row>
        <row r="5517">
          <cell r="B5517" t="str">
            <v>10.133.8.208</v>
          </cell>
          <cell r="C5517" t="str">
            <v>Disco C</v>
          </cell>
          <cell r="D5517" t="str">
            <v>PH_WINDOWS_BRONZE_AR</v>
          </cell>
          <cell r="E5517">
            <v>4</v>
          </cell>
          <cell r="F5517" t="str">
            <v>Wintel Support VW Argentina</v>
          </cell>
        </row>
        <row r="5518">
          <cell r="B5518" t="str">
            <v>10.133.8.208</v>
          </cell>
          <cell r="C5518" t="str">
            <v>RAM</v>
          </cell>
          <cell r="D5518" t="str">
            <v>PH_WINDOWS_BRONZE_AR</v>
          </cell>
          <cell r="E5518">
            <v>4</v>
          </cell>
          <cell r="F5518" t="str">
            <v>Wintel Support VW Argentina</v>
          </cell>
        </row>
        <row r="5519">
          <cell r="B5519" t="str">
            <v>10.133.8.208</v>
          </cell>
          <cell r="C5519" t="str">
            <v>Ping</v>
          </cell>
          <cell r="D5519" t="str">
            <v>PH_WINDOWS_BRONZE_AR</v>
          </cell>
          <cell r="E5519">
            <v>4</v>
          </cell>
          <cell r="F5519" t="str">
            <v>Wintel Support VW Argentina</v>
          </cell>
        </row>
        <row r="5520">
          <cell r="B5520" t="str">
            <v>10.133.8.208</v>
          </cell>
          <cell r="C5520" t="str">
            <v>Antivirus Services</v>
          </cell>
          <cell r="D5520" t="str">
            <v>PH_WINDOWS_BRONZE_AR</v>
          </cell>
          <cell r="E5520">
            <v>4</v>
          </cell>
          <cell r="F5520" t="str">
            <v>Wintel Support VW Argentina</v>
          </cell>
        </row>
        <row r="5521">
          <cell r="B5521" t="str">
            <v>10.133.8.208</v>
          </cell>
          <cell r="C5521" t="str">
            <v>So Uptime</v>
          </cell>
          <cell r="D5521" t="str">
            <v>PH_WINDOWS_BRONZE_AR</v>
          </cell>
          <cell r="E5521">
            <v>4</v>
          </cell>
          <cell r="F5521" t="str">
            <v>Wintel Support VW Argentina</v>
          </cell>
        </row>
        <row r="5522">
          <cell r="B5522" t="str">
            <v>10.133.8.136</v>
          </cell>
          <cell r="C5522" t="str">
            <v>Ping</v>
          </cell>
          <cell r="D5522" t="str">
            <v>PH_WINDOWS_PLATINUM_AR</v>
          </cell>
          <cell r="E5522">
            <v>1</v>
          </cell>
          <cell r="F5522" t="str">
            <v>Active Directory Support VW Argentina</v>
          </cell>
        </row>
        <row r="5523">
          <cell r="B5523" t="str">
            <v>10.133.8.196</v>
          </cell>
          <cell r="C5523" t="str">
            <v>So CPU</v>
          </cell>
          <cell r="D5523" t="str">
            <v>PH_WINDOWS_PLATINUM_AR</v>
          </cell>
          <cell r="E5523">
            <v>2</v>
          </cell>
          <cell r="F5523" t="str">
            <v>Wintel Support VW Argentina</v>
          </cell>
        </row>
        <row r="5524">
          <cell r="B5524" t="str">
            <v>10.133.8.196</v>
          </cell>
          <cell r="C5524" t="str">
            <v>So Disk D (App_home)</v>
          </cell>
          <cell r="D5524" t="str">
            <v>PH_WINDOWS_PLATINUM_AR</v>
          </cell>
          <cell r="E5524">
            <v>2</v>
          </cell>
          <cell r="F5524" t="str">
            <v>Wintel Support VW Argentina</v>
          </cell>
        </row>
        <row r="5525">
          <cell r="B5525" t="str">
            <v>10.133.8.196</v>
          </cell>
          <cell r="C5525" t="str">
            <v>So Disk E (App_home)</v>
          </cell>
          <cell r="D5525" t="str">
            <v>PH_WINDOWS_PLATINUM_AR</v>
          </cell>
          <cell r="E5525">
            <v>2</v>
          </cell>
          <cell r="F5525" t="str">
            <v>Wintel Support VW Argentina</v>
          </cell>
        </row>
        <row r="5526">
          <cell r="B5526" t="str">
            <v>10.133.8.196</v>
          </cell>
          <cell r="C5526" t="str">
            <v>RAM</v>
          </cell>
          <cell r="D5526" t="str">
            <v>PH_WINDOWS_PLATINUM_AR</v>
          </cell>
          <cell r="E5526">
            <v>2</v>
          </cell>
          <cell r="F5526" t="str">
            <v>Wintel Support VW Argentina</v>
          </cell>
        </row>
        <row r="5527">
          <cell r="B5527" t="str">
            <v>10.133.8.196</v>
          </cell>
          <cell r="C5527" t="str">
            <v>Ping</v>
          </cell>
          <cell r="D5527" t="str">
            <v>PH_WINDOWS_PLATINUM_AR</v>
          </cell>
          <cell r="E5527">
            <v>2</v>
          </cell>
          <cell r="F5527" t="str">
            <v>Wintel Support VW Argentina</v>
          </cell>
        </row>
        <row r="5528">
          <cell r="B5528" t="str">
            <v>10.133.8.196</v>
          </cell>
          <cell r="C5528" t="str">
            <v>Antivirus Services</v>
          </cell>
          <cell r="D5528" t="str">
            <v>PH_WINDOWS_PLATINUM_AR</v>
          </cell>
          <cell r="E5528">
            <v>2</v>
          </cell>
          <cell r="F5528" t="str">
            <v>Wintel Support VW Argentina</v>
          </cell>
        </row>
        <row r="5529">
          <cell r="B5529" t="str">
            <v>10.133.8.196</v>
          </cell>
          <cell r="C5529" t="str">
            <v>So Uptime</v>
          </cell>
          <cell r="D5529" t="str">
            <v>PH_WINDOWS_PLATINUM_AR</v>
          </cell>
          <cell r="E5529">
            <v>2</v>
          </cell>
          <cell r="F5529" t="str">
            <v>Wintel Support VW Argentina</v>
          </cell>
        </row>
        <row r="5530">
          <cell r="B5530" t="str">
            <v>192.168.5.115</v>
          </cell>
          <cell r="C5530" t="str">
            <v xml:space="preserve"> So Antivirus Services </v>
          </cell>
          <cell r="D5530" t="str">
            <v>PH_WINDOWS_BRONZE_AR</v>
          </cell>
          <cell r="E5530">
            <v>3</v>
          </cell>
          <cell r="F5530" t="str">
            <v>Wintel Support VW Argentina</v>
          </cell>
        </row>
        <row r="5531">
          <cell r="B5531" t="str">
            <v>192.168.5.115</v>
          </cell>
          <cell r="C5531" t="str">
            <v xml:space="preserve"> So CPU </v>
          </cell>
          <cell r="D5531" t="str">
            <v>PH_WINDOWS_BRONZE_AR</v>
          </cell>
          <cell r="E5531">
            <v>3</v>
          </cell>
          <cell r="F5531" t="str">
            <v>Wintel Support VW Argentina</v>
          </cell>
        </row>
        <row r="5532">
          <cell r="B5532" t="str">
            <v>192.168.5.115</v>
          </cell>
          <cell r="C5532" t="str">
            <v xml:space="preserve"> So Disk C: SO </v>
          </cell>
          <cell r="D5532" t="str">
            <v>PH_WINDOWS_BRONZE_AR</v>
          </cell>
          <cell r="E5532">
            <v>3</v>
          </cell>
          <cell r="F5532" t="str">
            <v>Wintel Support VW Argentina</v>
          </cell>
        </row>
        <row r="5533">
          <cell r="B5533" t="str">
            <v>192.168.5.115</v>
          </cell>
          <cell r="C5533" t="str">
            <v xml:space="preserve"> So Disk D: Middle Home </v>
          </cell>
          <cell r="D5533" t="str">
            <v>PH_WINDOWS_BRONZE_AR</v>
          </cell>
          <cell r="E5533">
            <v>3</v>
          </cell>
          <cell r="F5533" t="str">
            <v>Wintel Support VW Argentina</v>
          </cell>
        </row>
        <row r="5534">
          <cell r="B5534" t="str">
            <v>192.168.5.115</v>
          </cell>
          <cell r="C5534" t="str">
            <v xml:space="preserve"> So Disk E: </v>
          </cell>
          <cell r="D5534" t="str">
            <v>PH_WINDOWS_BRONZE_AR</v>
          </cell>
          <cell r="E5534">
            <v>3</v>
          </cell>
          <cell r="F5534" t="str">
            <v>Wintel Support VW Argentina</v>
          </cell>
        </row>
        <row r="5535">
          <cell r="B5535" t="str">
            <v>192.168.5.115</v>
          </cell>
          <cell r="C5535" t="str">
            <v xml:space="preserve"> So Ping </v>
          </cell>
          <cell r="D5535" t="str">
            <v>PH_WINDOWS_BRONZE_AR</v>
          </cell>
          <cell r="E5535">
            <v>3</v>
          </cell>
          <cell r="F5535" t="str">
            <v>Wintel Support VW Argentina</v>
          </cell>
        </row>
        <row r="5536">
          <cell r="B5536" t="str">
            <v>192.168.5.115</v>
          </cell>
          <cell r="C5536" t="str">
            <v xml:space="preserve"> So RAM </v>
          </cell>
          <cell r="D5536" t="str">
            <v>PH_WINDOWS_BRONZE_AR</v>
          </cell>
          <cell r="E5536">
            <v>3</v>
          </cell>
          <cell r="F5536" t="str">
            <v>Wintel Support VW Argentina</v>
          </cell>
        </row>
        <row r="5537">
          <cell r="B5537" t="str">
            <v>192.168.5.115</v>
          </cell>
          <cell r="C5537" t="str">
            <v>So Uptime</v>
          </cell>
          <cell r="D5537" t="str">
            <v>PH_WINDOWS_BRONZE_AR</v>
          </cell>
          <cell r="E5537">
            <v>2</v>
          </cell>
          <cell r="F5537" t="str">
            <v>Wintel Support VW Argentina</v>
          </cell>
        </row>
        <row r="5538">
          <cell r="B5538" t="str">
            <v>192.168.5.22</v>
          </cell>
          <cell r="C5538" t="str">
            <v>Check_port 80</v>
          </cell>
          <cell r="D5538" t="str">
            <v>PH_WINDOWS_BRONZE_AR</v>
          </cell>
          <cell r="E5538">
            <v>3</v>
          </cell>
          <cell r="F5538" t="str">
            <v>Middleware Support VW Argentina</v>
          </cell>
        </row>
        <row r="5539">
          <cell r="B5539" t="str">
            <v>192.168.5.22</v>
          </cell>
          <cell r="C5539" t="str">
            <v>AMS Proceso Sign@alert_VWSAARG.exe</v>
          </cell>
          <cell r="D5539" t="str">
            <v>PH_WINDOWS_PLATINUM_AR</v>
          </cell>
          <cell r="E5539">
            <v>4</v>
          </cell>
          <cell r="F5539" t="str">
            <v>NON SAP Support VW Argentina</v>
          </cell>
        </row>
        <row r="5540">
          <cell r="B5540" t="str">
            <v>192.168.5.22</v>
          </cell>
          <cell r="C5540" t="str">
            <v>AMS Proceso Sign@balancer_VWSAARG.exe</v>
          </cell>
          <cell r="D5540" t="str">
            <v>PH_WINDOWS_PLATINUM_AR</v>
          </cell>
          <cell r="E5540">
            <v>4</v>
          </cell>
          <cell r="F5540" t="str">
            <v>NON SAP Support VW Argentina</v>
          </cell>
        </row>
        <row r="5541">
          <cell r="B5541" t="str">
            <v>192.168.5.22</v>
          </cell>
          <cell r="C5541" t="str">
            <v>AMS Proceso Sign@batchprinter_VWSAARG.exe</v>
          </cell>
          <cell r="D5541" t="str">
            <v>PH_WINDOWS_PLATINUM_AR</v>
          </cell>
          <cell r="E5541">
            <v>4</v>
          </cell>
          <cell r="F5541" t="str">
            <v>NON SAP Support VW Argentina</v>
          </cell>
        </row>
        <row r="5542">
          <cell r="B5542" t="str">
            <v>192.168.5.22</v>
          </cell>
          <cell r="C5542" t="str">
            <v>AMS Proceso Sign@batchsigner_VWSAARG_01.exe</v>
          </cell>
          <cell r="D5542" t="str">
            <v>PH_WINDOWS_PLATINUM_AR</v>
          </cell>
          <cell r="E5542">
            <v>4</v>
          </cell>
          <cell r="F5542" t="str">
            <v>NON SAP Support VW Argentina</v>
          </cell>
        </row>
        <row r="5543">
          <cell r="B5543" t="str">
            <v>192.168.5.22</v>
          </cell>
          <cell r="C5543" t="str">
            <v>AMS Proceso Sign@connector_VWSAARG.exe</v>
          </cell>
          <cell r="D5543" t="str">
            <v>PH_WINDOWS_PLATINUM_AR</v>
          </cell>
          <cell r="E5543">
            <v>4</v>
          </cell>
          <cell r="F5543" t="str">
            <v>NON SAP Support VW Argentina</v>
          </cell>
        </row>
        <row r="5544">
          <cell r="B5544" t="str">
            <v>192.168.5.22</v>
          </cell>
          <cell r="C5544" t="str">
            <v>AMS Proceso Sign@converter_VWSAARG_01.exe</v>
          </cell>
          <cell r="D5544" t="str">
            <v>PH_WINDOWS_PLATINUM_AR</v>
          </cell>
          <cell r="E5544">
            <v>4</v>
          </cell>
          <cell r="F5544" t="str">
            <v>NON SAP Support VW Argentina</v>
          </cell>
        </row>
        <row r="5545">
          <cell r="B5545" t="str">
            <v>192.168.5.22</v>
          </cell>
          <cell r="C5545" t="str">
            <v>AMS Proceso Sign@dispatch_VWSAARG_01.exe</v>
          </cell>
          <cell r="D5545" t="str">
            <v>PH_WINDOWS_PLATINUM_AR</v>
          </cell>
          <cell r="E5545">
            <v>4</v>
          </cell>
          <cell r="F5545" t="str">
            <v>NON SAP Support VW Argentina</v>
          </cell>
        </row>
        <row r="5546">
          <cell r="B5546" t="str">
            <v>192.168.5.22</v>
          </cell>
          <cell r="C5546" t="str">
            <v>AMS Proceso Sign@pager_VWSAARG.exe</v>
          </cell>
          <cell r="D5546" t="str">
            <v>PH_WINDOWS_PLATINUM_AR</v>
          </cell>
          <cell r="E5546">
            <v>4</v>
          </cell>
          <cell r="F5546" t="str">
            <v>NON SAP Support VW Argentina</v>
          </cell>
        </row>
        <row r="5547">
          <cell r="B5547" t="str">
            <v>192.168.5.22</v>
          </cell>
          <cell r="C5547" t="str">
            <v>AMS Proceso Sign@receiver_VWSAARG.exe</v>
          </cell>
          <cell r="D5547" t="str">
            <v>PH_WINDOWS_PLATINUM_AR</v>
          </cell>
          <cell r="E5547">
            <v>4</v>
          </cell>
          <cell r="F5547" t="str">
            <v>NON SAP Support VW Argentina</v>
          </cell>
        </row>
        <row r="5548">
          <cell r="B5548" t="str">
            <v>192.168.5.22</v>
          </cell>
          <cell r="C5548" t="str">
            <v>AMS - Share \Signature</v>
          </cell>
          <cell r="D5548" t="str">
            <v>n/a</v>
          </cell>
          <cell r="E5548">
            <v>2</v>
          </cell>
          <cell r="F5548" t="str">
            <v>NON SAP Support VW Argentina</v>
          </cell>
        </row>
        <row r="5549">
          <cell r="B5549" t="str">
            <v>192.168.5.22</v>
          </cell>
          <cell r="C5549" t="str">
            <v>So Antivirus Services</v>
          </cell>
          <cell r="D5549" t="str">
            <v>PH_WINDOWS_BRONZE_AR</v>
          </cell>
          <cell r="E5549">
            <v>3</v>
          </cell>
          <cell r="F5549" t="str">
            <v>Wintel Support VW Argentina</v>
          </cell>
        </row>
        <row r="5550">
          <cell r="B5550" t="str">
            <v>192.168.5.22</v>
          </cell>
          <cell r="C5550" t="str">
            <v>So CPU</v>
          </cell>
          <cell r="D5550" t="str">
            <v>PH_WINDOWS_BRONZE_AR</v>
          </cell>
          <cell r="E5550">
            <v>3</v>
          </cell>
          <cell r="F5550" t="str">
            <v>Wintel Support VW Argentina</v>
          </cell>
        </row>
        <row r="5551">
          <cell r="B5551" t="str">
            <v>192.168.5.22</v>
          </cell>
          <cell r="C5551" t="str">
            <v>So Disk C:</v>
          </cell>
          <cell r="D5551" t="str">
            <v>PH_WINDOWS_BRONZE_AR</v>
          </cell>
          <cell r="E5551">
            <v>3</v>
          </cell>
          <cell r="F5551" t="str">
            <v>Wintel Support VW Argentina</v>
          </cell>
        </row>
        <row r="5552">
          <cell r="B5552" t="str">
            <v>192.168.5.22</v>
          </cell>
          <cell r="C5552" t="str">
            <v>So Disk D::</v>
          </cell>
          <cell r="D5552" t="str">
            <v>PH_WINDOWS_BRONZE_AR</v>
          </cell>
          <cell r="E5552">
            <v>3</v>
          </cell>
          <cell r="F5552" t="str">
            <v>Wintel Support VW Argentina</v>
          </cell>
        </row>
        <row r="5553">
          <cell r="B5553" t="str">
            <v>192.168.5.22</v>
          </cell>
          <cell r="C5553" t="str">
            <v>So Disk E::</v>
          </cell>
          <cell r="D5553" t="str">
            <v>PH_WINDOWS_BRONZE_AR</v>
          </cell>
          <cell r="E5553">
            <v>3</v>
          </cell>
          <cell r="F5553" t="str">
            <v>Wintel Support VW Argentina</v>
          </cell>
        </row>
        <row r="5554">
          <cell r="B5554" t="str">
            <v>192.168.5.22</v>
          </cell>
          <cell r="C5554" t="str">
            <v>Ping</v>
          </cell>
          <cell r="D5554" t="str">
            <v>PH_WINDOWS_BRONZE_AR</v>
          </cell>
          <cell r="E5554">
            <v>3</v>
          </cell>
          <cell r="F5554" t="str">
            <v>Wintel Support VW Argentina</v>
          </cell>
        </row>
        <row r="5555">
          <cell r="B5555" t="str">
            <v>192.168.5.22</v>
          </cell>
          <cell r="C5555" t="str">
            <v>So RAM</v>
          </cell>
          <cell r="D5555" t="str">
            <v>PH_WINDOWS_BRONZE_AR</v>
          </cell>
          <cell r="E5555">
            <v>3</v>
          </cell>
          <cell r="F5555" t="str">
            <v>Wintel Support VW Argentina</v>
          </cell>
        </row>
        <row r="5556">
          <cell r="B5556" t="str">
            <v>192.168.5.22</v>
          </cell>
          <cell r="C5556" t="str">
            <v>So Uptime</v>
          </cell>
          <cell r="D5556" t="str">
            <v>PH_WINDOWS_PLATINUM_AR</v>
          </cell>
          <cell r="E5556">
            <v>2</v>
          </cell>
          <cell r="F5556" t="str">
            <v>Wintel Support VW Argentina</v>
          </cell>
        </row>
        <row r="5557">
          <cell r="B5557" t="str">
            <v>172.16.12.71</v>
          </cell>
          <cell r="C5557" t="str">
            <v>CPU</v>
          </cell>
          <cell r="D5557" t="str">
            <v>PH_WINDOWS_PLATINUM_AR</v>
          </cell>
          <cell r="E5557">
            <v>1</v>
          </cell>
          <cell r="F5557" t="str">
            <v>Wintel Support VW Argentina</v>
          </cell>
        </row>
        <row r="5558">
          <cell r="B5558" t="str">
            <v>172.16.12.71</v>
          </cell>
          <cell r="C5558" t="str">
            <v>Ping</v>
          </cell>
          <cell r="D5558" t="str">
            <v>PH_WINDOWS_PLATINUM_AR</v>
          </cell>
          <cell r="E5558">
            <v>1</v>
          </cell>
          <cell r="F5558" t="str">
            <v>Wintel Support VW Argentina</v>
          </cell>
        </row>
        <row r="5559">
          <cell r="B5559" t="str">
            <v>172.16.12.71</v>
          </cell>
          <cell r="C5559" t="str">
            <v>SO Antivirus Services</v>
          </cell>
          <cell r="D5559" t="str">
            <v>PH_WINDOWS_PLATINUM_AR</v>
          </cell>
          <cell r="E5559">
            <v>1</v>
          </cell>
          <cell r="F5559" t="str">
            <v>Wintel Support VW Argentina</v>
          </cell>
        </row>
        <row r="5560">
          <cell r="B5560" t="str">
            <v>172.16.12.71</v>
          </cell>
          <cell r="C5560" t="str">
            <v>RAM</v>
          </cell>
          <cell r="D5560" t="str">
            <v>PH_WINDOWS_PLATINUM_AR</v>
          </cell>
          <cell r="E5560">
            <v>1</v>
          </cell>
          <cell r="F5560" t="str">
            <v>Wintel Support VW Argentina</v>
          </cell>
        </row>
        <row r="5561">
          <cell r="B5561" t="str">
            <v>172.16.12.71</v>
          </cell>
          <cell r="C5561" t="str">
            <v>Disco C</v>
          </cell>
          <cell r="D5561" t="str">
            <v>PH_WINDOWS_PLATINUM_AR</v>
          </cell>
          <cell r="E5561">
            <v>1</v>
          </cell>
          <cell r="F5561" t="str">
            <v>Wintel Support VW Argentina</v>
          </cell>
        </row>
        <row r="5562">
          <cell r="B5562" t="str">
            <v>172.16.12.71</v>
          </cell>
          <cell r="C5562" t="str">
            <v>Disco D</v>
          </cell>
          <cell r="D5562" t="str">
            <v>PH_WINDOWS_PLATINUM_AR</v>
          </cell>
          <cell r="E5562">
            <v>1</v>
          </cell>
          <cell r="F5562" t="str">
            <v>Wintel Support VW Argentina</v>
          </cell>
        </row>
        <row r="5563">
          <cell r="B5563" t="str">
            <v>172.16.12.71</v>
          </cell>
          <cell r="C5563" t="str">
            <v>Disco E</v>
          </cell>
          <cell r="D5563" t="str">
            <v>PH_WINDOWS_PLATINUM_AR</v>
          </cell>
          <cell r="E5563">
            <v>1</v>
          </cell>
          <cell r="F5563" t="str">
            <v>Wintel Support VW Argentina</v>
          </cell>
        </row>
        <row r="5564">
          <cell r="B5564" t="str">
            <v>172.16.12.71</v>
          </cell>
          <cell r="C5564" t="str">
            <v>So Uptime</v>
          </cell>
          <cell r="D5564" t="str">
            <v>PH_WINDOWS_PLATINUM_AR</v>
          </cell>
          <cell r="E5564">
            <v>1</v>
          </cell>
          <cell r="F5564" t="str">
            <v>Wintel Support VW Argentina</v>
          </cell>
        </row>
        <row r="5565">
          <cell r="B5565" t="str">
            <v>10.133.8.193</v>
          </cell>
          <cell r="C5565" t="str">
            <v>OS CPU</v>
          </cell>
          <cell r="D5565" t="str">
            <v>PH_WINDOWS_PLATINUM_AR</v>
          </cell>
          <cell r="E5565">
            <v>4</v>
          </cell>
          <cell r="F5565" t="str">
            <v>Wintel Support VW Argentina</v>
          </cell>
        </row>
        <row r="5566">
          <cell r="B5566" t="str">
            <v>10.133.8.193</v>
          </cell>
          <cell r="C5566" t="str">
            <v>OS Disk C:</v>
          </cell>
          <cell r="D5566" t="str">
            <v>PH_WINDOWS_PLATINUM_AR</v>
          </cell>
          <cell r="E5566">
            <v>4</v>
          </cell>
          <cell r="F5566" t="str">
            <v>Wintel Support VW Argentina</v>
          </cell>
        </row>
        <row r="5567">
          <cell r="B5567" t="str">
            <v>10.133.8.193</v>
          </cell>
          <cell r="C5567" t="str">
            <v>OS Disk D:</v>
          </cell>
          <cell r="D5567" t="str">
            <v>PH_WINDOWS_PLATINUM_AR</v>
          </cell>
          <cell r="E5567">
            <v>4</v>
          </cell>
          <cell r="F5567" t="str">
            <v>Wintel Support VW Argentina</v>
          </cell>
        </row>
        <row r="5568">
          <cell r="B5568" t="str">
            <v>10.133.8.193</v>
          </cell>
          <cell r="C5568" t="str">
            <v>OS Ping</v>
          </cell>
          <cell r="D5568" t="str">
            <v>PH_WINDOWS_PLATINUM_AR</v>
          </cell>
          <cell r="E5568">
            <v>4</v>
          </cell>
          <cell r="F5568" t="str">
            <v>Wintel Support VW Argentina</v>
          </cell>
        </row>
        <row r="5569">
          <cell r="B5569" t="str">
            <v>10.133.8.193</v>
          </cell>
          <cell r="C5569" t="str">
            <v>OS RAM</v>
          </cell>
          <cell r="D5569" t="str">
            <v>PH_WINDOWS_PLATINUM_AR</v>
          </cell>
          <cell r="E5569">
            <v>4</v>
          </cell>
          <cell r="F5569" t="str">
            <v>Wintel Support VW Argentina</v>
          </cell>
        </row>
        <row r="5570">
          <cell r="B5570" t="str">
            <v>10.133.8.193</v>
          </cell>
          <cell r="C5570" t="str">
            <v>OS Uptime</v>
          </cell>
          <cell r="D5570" t="str">
            <v>PH_WINDOWS_PLATINUM_AR</v>
          </cell>
          <cell r="E5570">
            <v>4</v>
          </cell>
          <cell r="F5570" t="str">
            <v>Wintel Support VW Argentina</v>
          </cell>
        </row>
        <row r="5571">
          <cell r="B5571" t="str">
            <v>10.133.8.194</v>
          </cell>
          <cell r="C5571" t="str">
            <v>OS CPU</v>
          </cell>
          <cell r="D5571" t="str">
            <v>PH_WINDOWS_PLATINUM_AR</v>
          </cell>
          <cell r="E5571">
            <v>4</v>
          </cell>
          <cell r="F5571" t="str">
            <v>Wintel Support VW Argentina</v>
          </cell>
        </row>
        <row r="5572">
          <cell r="B5572" t="str">
            <v>10.133.8.194</v>
          </cell>
          <cell r="C5572" t="str">
            <v>OS Disk C:</v>
          </cell>
          <cell r="D5572" t="str">
            <v>PH_WINDOWS_PLATINUM_AR</v>
          </cell>
          <cell r="E5572">
            <v>4</v>
          </cell>
          <cell r="F5572" t="str">
            <v>Wintel Support VW Argentina</v>
          </cell>
        </row>
        <row r="5573">
          <cell r="B5573" t="str">
            <v>10.133.8.194</v>
          </cell>
          <cell r="C5573" t="str">
            <v>OS Disk D:</v>
          </cell>
          <cell r="D5573" t="str">
            <v>PH_WINDOWS_PLATINUM_AR</v>
          </cell>
          <cell r="E5573">
            <v>4</v>
          </cell>
          <cell r="F5573" t="str">
            <v>Wintel Support VW Argentina</v>
          </cell>
        </row>
        <row r="5574">
          <cell r="B5574" t="str">
            <v>10.133.8.194</v>
          </cell>
          <cell r="C5574" t="str">
            <v>OS Ping</v>
          </cell>
          <cell r="D5574" t="str">
            <v>PH_WINDOWS_PLATINUM_AR</v>
          </cell>
          <cell r="E5574">
            <v>4</v>
          </cell>
          <cell r="F5574" t="str">
            <v>Wintel Support VW Argentina</v>
          </cell>
        </row>
        <row r="5575">
          <cell r="B5575" t="str">
            <v>10.133.8.194</v>
          </cell>
          <cell r="C5575" t="str">
            <v>OS RAM</v>
          </cell>
          <cell r="D5575" t="str">
            <v>PH_WINDOWS_PLATINUM_AR</v>
          </cell>
          <cell r="E5575">
            <v>4</v>
          </cell>
          <cell r="F5575" t="str">
            <v>Wintel Support VW Argentina</v>
          </cell>
        </row>
        <row r="5576">
          <cell r="B5576" t="str">
            <v>10.133.8.194</v>
          </cell>
          <cell r="C5576" t="str">
            <v>OS Uptime</v>
          </cell>
          <cell r="D5576" t="str">
            <v>PH_WINDOWS_PLATINUM_AR</v>
          </cell>
          <cell r="E5576">
            <v>4</v>
          </cell>
          <cell r="F5576" t="str">
            <v>Wintel Support VW Argentina</v>
          </cell>
        </row>
        <row r="5577">
          <cell r="B5577" t="str">
            <v>10.133.8.193</v>
          </cell>
          <cell r="C5577" t="str">
            <v>OS CPU</v>
          </cell>
          <cell r="D5577" t="str">
            <v>PH_WINDOWS_PLATINUM_AR</v>
          </cell>
          <cell r="E5577">
            <v>4</v>
          </cell>
          <cell r="F5577" t="str">
            <v>Wintel Support VW Argentina</v>
          </cell>
        </row>
        <row r="5578">
          <cell r="B5578" t="str">
            <v>10.133.8.193</v>
          </cell>
          <cell r="C5578" t="str">
            <v>OS Disk C:</v>
          </cell>
          <cell r="D5578" t="str">
            <v>PH_WINDOWS_PLATINUM_AR</v>
          </cell>
          <cell r="E5578">
            <v>4</v>
          </cell>
          <cell r="F5578" t="str">
            <v>Wintel Support VW Argentina</v>
          </cell>
        </row>
        <row r="5579">
          <cell r="B5579" t="str">
            <v>10.133.8.193</v>
          </cell>
          <cell r="C5579" t="str">
            <v>OS Disk D:</v>
          </cell>
          <cell r="D5579" t="str">
            <v>PH_WINDOWS_PLATINUM_AR</v>
          </cell>
          <cell r="E5579">
            <v>4</v>
          </cell>
          <cell r="F5579" t="str">
            <v>Wintel Support VW Argentina</v>
          </cell>
        </row>
        <row r="5580">
          <cell r="B5580" t="str">
            <v>10.133.8.193</v>
          </cell>
          <cell r="C5580" t="str">
            <v>OS Ping</v>
          </cell>
          <cell r="D5580" t="str">
            <v>PH_WINDOWS_PLATINUM_AR</v>
          </cell>
          <cell r="E5580">
            <v>4</v>
          </cell>
          <cell r="F5580" t="str">
            <v>Wintel Support VW Argentina</v>
          </cell>
        </row>
        <row r="5581">
          <cell r="B5581" t="str">
            <v>10.133.8.193</v>
          </cell>
          <cell r="C5581" t="str">
            <v>OS RAM</v>
          </cell>
          <cell r="D5581" t="str">
            <v>PH_WINDOWS_PLATINUM_AR</v>
          </cell>
          <cell r="E5581">
            <v>4</v>
          </cell>
          <cell r="F5581" t="str">
            <v>Wintel Support VW Argentina</v>
          </cell>
        </row>
        <row r="5582">
          <cell r="B5582" t="str">
            <v>10.133.8.193</v>
          </cell>
          <cell r="C5582" t="str">
            <v>OS Uptime</v>
          </cell>
          <cell r="D5582" t="str">
            <v>PH_WINDOWS_PLATINUM_AR</v>
          </cell>
          <cell r="E5582">
            <v>4</v>
          </cell>
          <cell r="F5582" t="str">
            <v>Wintel Support VW Argentina</v>
          </cell>
        </row>
        <row r="5583">
          <cell r="B5583" t="str">
            <v>172.16.5.7</v>
          </cell>
          <cell r="C5583" t="str">
            <v>Ping</v>
          </cell>
          <cell r="D5583" t="str">
            <v>PH_WINDOWS_PLATINUM_AR</v>
          </cell>
          <cell r="E5583">
            <v>1</v>
          </cell>
          <cell r="F5583" t="str">
            <v>Wintel Support VW Argentina</v>
          </cell>
        </row>
        <row r="5584">
          <cell r="B5584" t="str">
            <v>172.16.5.7</v>
          </cell>
          <cell r="C5584" t="str">
            <v>SO C</v>
          </cell>
          <cell r="D5584" t="str">
            <v>PH_WINDOWS_PLATINUM_AR</v>
          </cell>
          <cell r="E5584">
            <v>1</v>
          </cell>
          <cell r="F5584" t="str">
            <v>Wintel Support VW Argentina</v>
          </cell>
        </row>
        <row r="5585">
          <cell r="B5585" t="str">
            <v>172.16.5.7</v>
          </cell>
          <cell r="C5585" t="str">
            <v>SO AV</v>
          </cell>
          <cell r="D5585" t="str">
            <v>PH_WINDOWS_PLATINUM_AR</v>
          </cell>
          <cell r="E5585">
            <v>1</v>
          </cell>
          <cell r="F5585" t="str">
            <v>Wintel Support VW Argentina</v>
          </cell>
        </row>
        <row r="5586">
          <cell r="B5586" t="str">
            <v>172.16.5.7</v>
          </cell>
          <cell r="C5586" t="str">
            <v>SO Ping</v>
          </cell>
          <cell r="D5586" t="str">
            <v>PH_WINDOWS_PLATINUM_AR</v>
          </cell>
          <cell r="E5586">
            <v>1</v>
          </cell>
          <cell r="F5586" t="str">
            <v>Wintel Support VW Argentina</v>
          </cell>
        </row>
        <row r="5587">
          <cell r="B5587" t="str">
            <v>172.16.5.7</v>
          </cell>
          <cell r="C5587" t="str">
            <v xml:space="preserve">SO RAM </v>
          </cell>
          <cell r="D5587" t="str">
            <v>PH_WINDOWS_PLATINUM_AR</v>
          </cell>
          <cell r="E5587">
            <v>1</v>
          </cell>
          <cell r="F5587" t="str">
            <v>Wintel Support VW Argentina</v>
          </cell>
        </row>
        <row r="5588">
          <cell r="B5588" t="str">
            <v>172.16.5.7</v>
          </cell>
          <cell r="C5588" t="str">
            <v xml:space="preserve">SO CPU </v>
          </cell>
          <cell r="D5588" t="str">
            <v>PH_WINDOWS_PLATINUM_AR</v>
          </cell>
          <cell r="E5588">
            <v>1</v>
          </cell>
          <cell r="F5588" t="str">
            <v>Wintel Support VW Argentina</v>
          </cell>
        </row>
        <row r="5589">
          <cell r="B5589" t="str">
            <v>172.16.5.7</v>
          </cell>
          <cell r="C5589" t="str">
            <v>So Uptime</v>
          </cell>
          <cell r="D5589" t="str">
            <v>PH_WINDOWS_BRONZE_AR</v>
          </cell>
          <cell r="E5589">
            <v>2</v>
          </cell>
          <cell r="F5589" t="str">
            <v>Wintel Support VW Argentina</v>
          </cell>
        </row>
        <row r="5590">
          <cell r="B5590" t="str">
            <v>172.16.5.8</v>
          </cell>
          <cell r="C5590" t="str">
            <v>Ping</v>
          </cell>
          <cell r="D5590" t="str">
            <v>PH_WINDOWS_PLATINUM_AR</v>
          </cell>
          <cell r="E5590">
            <v>1</v>
          </cell>
          <cell r="F5590" t="str">
            <v>Wintel Support VW Argentina</v>
          </cell>
        </row>
        <row r="5591">
          <cell r="B5591" t="str">
            <v>172.16.5.8</v>
          </cell>
          <cell r="C5591" t="str">
            <v>SO C:</v>
          </cell>
          <cell r="D5591" t="str">
            <v>PH_WINDOWS_PLATINUM_AR</v>
          </cell>
          <cell r="E5591">
            <v>1</v>
          </cell>
          <cell r="F5591" t="str">
            <v>Wintel Support VW Argentina</v>
          </cell>
        </row>
        <row r="5592">
          <cell r="B5592" t="str">
            <v>172.16.5.8</v>
          </cell>
          <cell r="C5592" t="str">
            <v>SO AV</v>
          </cell>
          <cell r="D5592" t="str">
            <v>PH_WINDOWS_PLATINUM_AR</v>
          </cell>
          <cell r="E5592">
            <v>1</v>
          </cell>
          <cell r="F5592" t="str">
            <v>Wintel Support VW Argentina</v>
          </cell>
        </row>
        <row r="5593">
          <cell r="B5593" t="str">
            <v>172.16.5.8</v>
          </cell>
          <cell r="C5593" t="str">
            <v>SO Ping</v>
          </cell>
          <cell r="D5593" t="str">
            <v>PH_WINDOWS_PLATINUM_AR</v>
          </cell>
          <cell r="E5593">
            <v>1</v>
          </cell>
          <cell r="F5593" t="str">
            <v>Wintel Support VW Argentina</v>
          </cell>
        </row>
        <row r="5594">
          <cell r="B5594" t="str">
            <v>172.16.5.8</v>
          </cell>
          <cell r="C5594" t="str">
            <v xml:space="preserve">SO RAM </v>
          </cell>
          <cell r="D5594" t="str">
            <v>PH_WINDOWS_PLATINUM_AR</v>
          </cell>
          <cell r="E5594">
            <v>1</v>
          </cell>
          <cell r="F5594" t="str">
            <v>Wintel Support VW Argentina</v>
          </cell>
        </row>
        <row r="5595">
          <cell r="B5595" t="str">
            <v>172.16.5.8</v>
          </cell>
          <cell r="C5595" t="str">
            <v xml:space="preserve">SO CPU </v>
          </cell>
          <cell r="D5595" t="str">
            <v>PH_WINDOWS_PLATINUM_AR</v>
          </cell>
          <cell r="E5595">
            <v>1</v>
          </cell>
          <cell r="F5595" t="str">
            <v>Wintel Support VW Argentina</v>
          </cell>
        </row>
        <row r="5596">
          <cell r="B5596" t="str">
            <v>172.16.5.8</v>
          </cell>
          <cell r="C5596" t="str">
            <v>So Uptime</v>
          </cell>
          <cell r="D5596" t="str">
            <v>PH_WINDOWS_BRONZE_AR</v>
          </cell>
          <cell r="E5596">
            <v>2</v>
          </cell>
          <cell r="F5596" t="str">
            <v>Wintel Support VW Argentina</v>
          </cell>
        </row>
        <row r="5597">
          <cell r="B5597" t="str">
            <v>172.16.12.43</v>
          </cell>
          <cell r="C5597" t="str">
            <v>Ping</v>
          </cell>
          <cell r="D5597" t="str">
            <v>PH_WINDOWS_PLATINUM_AR</v>
          </cell>
          <cell r="E5597">
            <v>1</v>
          </cell>
          <cell r="F5597" t="str">
            <v>Wintel Support VW Argentina</v>
          </cell>
        </row>
        <row r="5598">
          <cell r="B5598" t="str">
            <v>172.16.12.43</v>
          </cell>
          <cell r="C5598" t="str">
            <v>SO CPU</v>
          </cell>
          <cell r="D5598" t="str">
            <v>PH_WINDOWS_PLATINUM_AR</v>
          </cell>
          <cell r="E5598">
            <v>3</v>
          </cell>
          <cell r="F5598" t="str">
            <v>Wintel Support VW Argentina</v>
          </cell>
        </row>
        <row r="5599">
          <cell r="B5599" t="str">
            <v>172.16.12.43</v>
          </cell>
          <cell r="C5599" t="str">
            <v>SO RAM</v>
          </cell>
          <cell r="D5599" t="str">
            <v>PH_WINDOWS_PLATINUM_AR</v>
          </cell>
          <cell r="E5599">
            <v>3</v>
          </cell>
          <cell r="F5599" t="str">
            <v>Wintel Support VW Argentina</v>
          </cell>
        </row>
        <row r="5600">
          <cell r="B5600" t="str">
            <v>172.16.12.43</v>
          </cell>
          <cell r="C5600" t="str">
            <v>SO Uptime</v>
          </cell>
          <cell r="D5600" t="str">
            <v>PH_WINDOWS_PLATINUM_AR</v>
          </cell>
          <cell r="E5600">
            <v>1</v>
          </cell>
          <cell r="F5600" t="str">
            <v>Wintel Support VW Argentina</v>
          </cell>
        </row>
        <row r="5601">
          <cell r="B5601" t="str">
            <v>172.16.12.43</v>
          </cell>
          <cell r="C5601" t="str">
            <v>Disk C</v>
          </cell>
          <cell r="D5601" t="str">
            <v>PH_WINDOWS_PLATINUM_AR</v>
          </cell>
          <cell r="E5601">
            <v>1</v>
          </cell>
          <cell r="F5601" t="str">
            <v>Wintel Support VW Argentina</v>
          </cell>
        </row>
        <row r="5602">
          <cell r="B5602" t="str">
            <v>172.16.12.18</v>
          </cell>
          <cell r="C5602" t="str">
            <v>So Disk D (DB_Home)</v>
          </cell>
          <cell r="D5602" t="str">
            <v>PH_WINDOWS_PLATINUM_AR</v>
          </cell>
          <cell r="E5602">
            <v>1</v>
          </cell>
          <cell r="F5602" t="str">
            <v>Data Base Administration Support VW Argentina</v>
          </cell>
        </row>
        <row r="5603">
          <cell r="B5603" t="str">
            <v>172.16.12.18</v>
          </cell>
          <cell r="C5603" t="str">
            <v>So Disk E (DB_Data)</v>
          </cell>
          <cell r="D5603" t="str">
            <v>PH_WINDOWS_PLATINUM_AR</v>
          </cell>
          <cell r="E5603">
            <v>1</v>
          </cell>
          <cell r="F5603" t="str">
            <v>Data Base Administration Support VW Argentina</v>
          </cell>
        </row>
        <row r="5604">
          <cell r="B5604" t="str">
            <v>172.16.12.18</v>
          </cell>
          <cell r="C5604" t="str">
            <v>So Disk F (DB_Archivelog)</v>
          </cell>
          <cell r="D5604" t="str">
            <v>PH_WINDOWS_PLATINUM_AR</v>
          </cell>
          <cell r="E5604">
            <v>1</v>
          </cell>
          <cell r="F5604" t="str">
            <v>Data Base Administration Support VW Argentina</v>
          </cell>
        </row>
        <row r="5605">
          <cell r="B5605" t="str">
            <v>172.16.12.18</v>
          </cell>
          <cell r="C5605" t="str">
            <v>So Disk G (DB_Backup)</v>
          </cell>
          <cell r="D5605" t="str">
            <v>PH_WINDOWS_PLATINUM_AR</v>
          </cell>
          <cell r="E5605">
            <v>1</v>
          </cell>
          <cell r="F5605" t="str">
            <v>Data Base Administration Support VW Argentina</v>
          </cell>
        </row>
        <row r="5606">
          <cell r="B5606" t="str">
            <v>172.16.12.18</v>
          </cell>
          <cell r="C5606" t="str">
            <v>Ora VWSYPROD Users</v>
          </cell>
          <cell r="D5606" t="str">
            <v>PH_WINDOWS_BRONZE_AR</v>
          </cell>
          <cell r="E5606">
            <v>4</v>
          </cell>
          <cell r="F5606" t="str">
            <v>Data Base Administration Support VW Argentina</v>
          </cell>
        </row>
        <row r="5607">
          <cell r="B5607" t="str">
            <v>172.16.12.18</v>
          </cell>
          <cell r="C5607" t="str">
            <v>Ora VWSYPROD Tablespaces</v>
          </cell>
          <cell r="D5607" t="str">
            <v>PH_WINDOWS_PLATINUM_AR</v>
          </cell>
          <cell r="E5607">
            <v>2</v>
          </cell>
          <cell r="F5607" t="str">
            <v>Data Base Administration Support VW Argentina</v>
          </cell>
        </row>
        <row r="5608">
          <cell r="B5608" t="str">
            <v>172.16.12.18</v>
          </cell>
          <cell r="C5608" t="str">
            <v>Ora VWSYPROD Services</v>
          </cell>
          <cell r="D5608" t="str">
            <v>PH_WINDOWS_PLATINUM_AR</v>
          </cell>
          <cell r="E5608">
            <v>2</v>
          </cell>
          <cell r="F5608" t="str">
            <v>Data Base Administration Support VW Argentina</v>
          </cell>
        </row>
        <row r="5609">
          <cell r="B5609" t="str">
            <v>172.16.12.18</v>
          </cell>
          <cell r="C5609" t="str">
            <v>Ora VWSYPROD Invalid Objects</v>
          </cell>
          <cell r="D5609" t="str">
            <v>PH_WINDOWS_PLATINUM_AR</v>
          </cell>
          <cell r="E5609">
            <v>2</v>
          </cell>
          <cell r="F5609" t="str">
            <v>Data Base Administration Support VW Argentina</v>
          </cell>
        </row>
        <row r="5610">
          <cell r="B5610" t="str">
            <v>172.16.12.18</v>
          </cell>
          <cell r="C5610" t="str">
            <v>Ora VWSYPROD Jobs</v>
          </cell>
          <cell r="D5610" t="str">
            <v>PH_WINDOWS_PLATINUM_AR</v>
          </cell>
          <cell r="E5610">
            <v>2</v>
          </cell>
          <cell r="F5610" t="str">
            <v>Data Base Administration Support VW Argentina</v>
          </cell>
        </row>
        <row r="5611">
          <cell r="B5611" t="str">
            <v>172.16.12.18</v>
          </cell>
          <cell r="C5611" t="str">
            <v>Ora VWSYPROD LISTENER</v>
          </cell>
          <cell r="D5611" t="str">
            <v>PH_WINDOWS_PLATINUM_AR</v>
          </cell>
          <cell r="E5611">
            <v>2</v>
          </cell>
          <cell r="F5611" t="str">
            <v>Data Base Administration Support VW Argentina</v>
          </cell>
        </row>
        <row r="5612">
          <cell r="B5612" t="str">
            <v>172.16.12.18</v>
          </cell>
          <cell r="C5612" t="str">
            <v>Ora VWSYPROD Login</v>
          </cell>
          <cell r="D5612" t="str">
            <v>PH_WINDOWS_PLATINUM_AR</v>
          </cell>
          <cell r="E5612">
            <v>2</v>
          </cell>
          <cell r="F5612" t="str">
            <v>Data Base Administration Support VW Argentina</v>
          </cell>
        </row>
        <row r="5613">
          <cell r="B5613" t="str">
            <v>172.16.12.18</v>
          </cell>
          <cell r="C5613" t="str">
            <v>Ora VWSYPROD Max Extents</v>
          </cell>
          <cell r="D5613" t="str">
            <v>PH_WINDOWS_PLATINUM_AR</v>
          </cell>
          <cell r="E5613">
            <v>4</v>
          </cell>
          <cell r="F5613" t="str">
            <v>Data Base Administration Support VW Argentina</v>
          </cell>
        </row>
        <row r="5614">
          <cell r="B5614" t="str">
            <v>172.16.12.18</v>
          </cell>
          <cell r="C5614" t="str">
            <v>Ora VWSYPROD RMAN Level 0</v>
          </cell>
          <cell r="D5614" t="str">
            <v>PH_WINDOWS_PLATINUM_AR</v>
          </cell>
          <cell r="E5614">
            <v>4</v>
          </cell>
          <cell r="F5614" t="str">
            <v>Data Base Administration Support VW Argentina</v>
          </cell>
        </row>
        <row r="5615">
          <cell r="B5615" t="str">
            <v>172.16.12.18</v>
          </cell>
          <cell r="C5615" t="str">
            <v>Ora VWSYPROD Export</v>
          </cell>
          <cell r="D5615" t="str">
            <v>PH_WINDOWS_PLATINUM_AR</v>
          </cell>
          <cell r="E5615">
            <v>4</v>
          </cell>
          <cell r="F5615" t="str">
            <v>Data Base Administration Support VW Argentina</v>
          </cell>
        </row>
        <row r="5616">
          <cell r="B5616" t="str">
            <v>172.16.12.18</v>
          </cell>
          <cell r="C5616" t="str">
            <v>SO Antivirus Services</v>
          </cell>
          <cell r="D5616" t="str">
            <v>PH_WINDOWS_PLATINUM_AR</v>
          </cell>
          <cell r="E5616">
            <v>1</v>
          </cell>
          <cell r="F5616" t="str">
            <v>Wintel Support VW Argentina</v>
          </cell>
        </row>
        <row r="5617">
          <cell r="B5617" t="str">
            <v>172.16.12.18</v>
          </cell>
          <cell r="C5617" t="str">
            <v>So CPU</v>
          </cell>
          <cell r="D5617" t="str">
            <v>PH_WINDOWS_PLATINUM_AR</v>
          </cell>
          <cell r="E5617">
            <v>1</v>
          </cell>
          <cell r="F5617" t="str">
            <v>Wintel Support VW Argentina</v>
          </cell>
        </row>
        <row r="5618">
          <cell r="B5618" t="str">
            <v>172.16.12.18</v>
          </cell>
          <cell r="C5618" t="str">
            <v>So Ping</v>
          </cell>
          <cell r="D5618" t="str">
            <v>PH_WINDOWS_PLATINUM_AR</v>
          </cell>
          <cell r="E5618">
            <v>1</v>
          </cell>
          <cell r="F5618" t="str">
            <v>Wintel Support VW Argentina</v>
          </cell>
        </row>
        <row r="5619">
          <cell r="B5619" t="str">
            <v>172.16.12.18</v>
          </cell>
          <cell r="C5619" t="str">
            <v>So Ram</v>
          </cell>
          <cell r="D5619" t="str">
            <v>PH_WINDOWS_PLATINUM_AR</v>
          </cell>
          <cell r="E5619">
            <v>1</v>
          </cell>
          <cell r="F5619" t="str">
            <v>Wintel Support VW Argentina</v>
          </cell>
        </row>
        <row r="5620">
          <cell r="B5620" t="str">
            <v>172.16.12.18</v>
          </cell>
          <cell r="C5620" t="str">
            <v>So Uptime</v>
          </cell>
          <cell r="D5620" t="str">
            <v>PH_WINDOWS_PLATINUM_AR</v>
          </cell>
          <cell r="E5620">
            <v>1</v>
          </cell>
          <cell r="F5620" t="str">
            <v>Wintel Support VW Argentina</v>
          </cell>
        </row>
        <row r="5621">
          <cell r="B5621" t="str">
            <v>172.16.12.18</v>
          </cell>
          <cell r="C5621" t="str">
            <v>So Disk C (OS)</v>
          </cell>
          <cell r="D5621" t="str">
            <v>PH_WINDOWS_PLATINUM_AR</v>
          </cell>
          <cell r="E5621">
            <v>1</v>
          </cell>
          <cell r="F5621" t="str">
            <v>Wintel Support VW Argentina</v>
          </cell>
        </row>
        <row r="5622">
          <cell r="B5622" t="str">
            <v>172.16.12.19</v>
          </cell>
          <cell r="C5622" t="str">
            <v>So Disk D (DB_Home)</v>
          </cell>
          <cell r="D5622" t="str">
            <v>PH_WINDOWS_PLATINUM_AR</v>
          </cell>
          <cell r="E5622">
            <v>2</v>
          </cell>
          <cell r="F5622" t="str">
            <v>Data Base Administration Support VW Argentina</v>
          </cell>
        </row>
        <row r="5623">
          <cell r="B5623" t="str">
            <v>172.16.12.19</v>
          </cell>
          <cell r="C5623" t="str">
            <v>So Disk E (DB_Data)</v>
          </cell>
          <cell r="D5623" t="str">
            <v>PH_WINDOWS_PLATINUM_AR</v>
          </cell>
          <cell r="E5623">
            <v>2</v>
          </cell>
          <cell r="F5623" t="str">
            <v>Data Base Administration Support VW Argentina</v>
          </cell>
        </row>
        <row r="5624">
          <cell r="B5624" t="str">
            <v>172.16.12.19</v>
          </cell>
          <cell r="C5624" t="str">
            <v>So Disk F (DB_Archivelog)</v>
          </cell>
          <cell r="D5624" t="str">
            <v>PH_WINDOWS_PLATINUM_AR</v>
          </cell>
          <cell r="E5624">
            <v>2</v>
          </cell>
          <cell r="F5624" t="str">
            <v>Data Base Administration Support VW Argentina</v>
          </cell>
        </row>
        <row r="5625">
          <cell r="B5625" t="str">
            <v>172.16.12.19</v>
          </cell>
          <cell r="C5625" t="str">
            <v>So Disk G (DB_Backup)</v>
          </cell>
          <cell r="D5625" t="str">
            <v>PH_WINDOWS_PLATINUM_AR</v>
          </cell>
          <cell r="E5625">
            <v>2</v>
          </cell>
          <cell r="F5625" t="str">
            <v>Data Base Administration Support VW Argentina</v>
          </cell>
        </row>
        <row r="5626">
          <cell r="B5626" t="str">
            <v>172.16.12.19</v>
          </cell>
          <cell r="C5626" t="str">
            <v>Ora VWSYARCH Users</v>
          </cell>
          <cell r="D5626" t="str">
            <v>PH_WINDOWS_BRONZE_AR</v>
          </cell>
          <cell r="E5626">
            <v>4</v>
          </cell>
          <cell r="F5626" t="str">
            <v>Data Base Administration Support VW Argentina</v>
          </cell>
        </row>
        <row r="5627">
          <cell r="B5627" t="str">
            <v>172.16.12.19</v>
          </cell>
          <cell r="C5627" t="str">
            <v>Ora VWSYARCH Tablespaces</v>
          </cell>
          <cell r="D5627" t="str">
            <v>PH_WINDOWS_PLATINUM_AR</v>
          </cell>
          <cell r="E5627">
            <v>4</v>
          </cell>
          <cell r="F5627" t="str">
            <v>Data Base Administration Support VW Argentina</v>
          </cell>
        </row>
        <row r="5628">
          <cell r="B5628" t="str">
            <v>172.16.12.19</v>
          </cell>
          <cell r="C5628" t="str">
            <v>Ora VWSYARCH Services</v>
          </cell>
          <cell r="D5628" t="str">
            <v>PH_WINDOWS_PLATINUM_AR</v>
          </cell>
          <cell r="E5628">
            <v>4</v>
          </cell>
          <cell r="F5628" t="str">
            <v>Data Base Administration Support VW Argentina</v>
          </cell>
        </row>
        <row r="5629">
          <cell r="B5629" t="str">
            <v>172.16.12.19</v>
          </cell>
          <cell r="C5629" t="str">
            <v>Ora VWSYARCH Invalid Objects</v>
          </cell>
          <cell r="D5629" t="str">
            <v>PH_WINDOWS_PLATINUM_AR</v>
          </cell>
          <cell r="E5629">
            <v>4</v>
          </cell>
          <cell r="F5629" t="str">
            <v>Data Base Administration Support VW Argentina</v>
          </cell>
        </row>
        <row r="5630">
          <cell r="B5630" t="str">
            <v>172.16.12.19</v>
          </cell>
          <cell r="C5630" t="str">
            <v>Ora VWSYARCH Jobs</v>
          </cell>
          <cell r="D5630" t="str">
            <v>PH_WINDOWS_PLATINUM_AR</v>
          </cell>
          <cell r="E5630">
            <v>4</v>
          </cell>
          <cell r="F5630" t="str">
            <v>Data Base Administration Support VW Argentina</v>
          </cell>
        </row>
        <row r="5631">
          <cell r="B5631" t="str">
            <v>172.16.12.19</v>
          </cell>
          <cell r="C5631" t="str">
            <v>Ora VWSYARCH LISTENER</v>
          </cell>
          <cell r="D5631" t="str">
            <v>PH_WINDOWS_PLATINUM_AR</v>
          </cell>
          <cell r="E5631">
            <v>4</v>
          </cell>
          <cell r="F5631" t="str">
            <v>Data Base Administration Support VW Argentina</v>
          </cell>
        </row>
        <row r="5632">
          <cell r="B5632" t="str">
            <v>172.16.12.19</v>
          </cell>
          <cell r="C5632" t="str">
            <v>Ora VWSYARCH Login</v>
          </cell>
          <cell r="D5632" t="str">
            <v>PH_WINDOWS_PLATINUM_AR</v>
          </cell>
          <cell r="E5632">
            <v>4</v>
          </cell>
          <cell r="F5632" t="str">
            <v>Data Base Administration Support VW Argentina</v>
          </cell>
        </row>
        <row r="5633">
          <cell r="B5633" t="str">
            <v>172.16.12.19</v>
          </cell>
          <cell r="C5633" t="str">
            <v>Ora VWSYARCH Max Extents</v>
          </cell>
          <cell r="D5633" t="str">
            <v>PH_WINDOWS_PLATINUM_AR</v>
          </cell>
          <cell r="E5633">
            <v>4</v>
          </cell>
          <cell r="F5633" t="str">
            <v>Data Base Administration Support VW Argentina</v>
          </cell>
        </row>
        <row r="5634">
          <cell r="B5634" t="str">
            <v>172.16.12.19</v>
          </cell>
          <cell r="C5634" t="str">
            <v>Ora VWSYARCH RMAN Level 0</v>
          </cell>
          <cell r="D5634" t="str">
            <v>PH_WINDOWS_PLATINUM_AR</v>
          </cell>
          <cell r="E5634">
            <v>4</v>
          </cell>
          <cell r="F5634" t="str">
            <v>Data Base Administration Support VW Argentina</v>
          </cell>
        </row>
        <row r="5635">
          <cell r="B5635" t="str">
            <v>172.16.12.19</v>
          </cell>
          <cell r="C5635" t="str">
            <v>Ora VWSYARCH Export</v>
          </cell>
          <cell r="D5635" t="str">
            <v>PH_WINDOWS_PLATINUM_AR</v>
          </cell>
          <cell r="E5635">
            <v>4</v>
          </cell>
          <cell r="F5635" t="str">
            <v>Data Base Administration Support VW Argentina</v>
          </cell>
        </row>
        <row r="5636">
          <cell r="B5636" t="str">
            <v>172.16.12.19</v>
          </cell>
          <cell r="C5636" t="str">
            <v>SO Antivirus Services</v>
          </cell>
          <cell r="D5636" t="str">
            <v>PH_WINDOWS_PLATINUM_AR</v>
          </cell>
          <cell r="E5636">
            <v>2</v>
          </cell>
          <cell r="F5636" t="str">
            <v>Wintel Support VW Argentina</v>
          </cell>
        </row>
        <row r="5637">
          <cell r="B5637" t="str">
            <v>172.16.12.19</v>
          </cell>
          <cell r="C5637" t="str">
            <v>So CPU</v>
          </cell>
          <cell r="D5637" t="str">
            <v>PH_WINDOWS_PLATINUM_AR</v>
          </cell>
          <cell r="E5637">
            <v>2</v>
          </cell>
          <cell r="F5637" t="str">
            <v>Wintel Support VW Argentina</v>
          </cell>
        </row>
        <row r="5638">
          <cell r="B5638" t="str">
            <v>172.16.12.19</v>
          </cell>
          <cell r="C5638" t="str">
            <v>So Ping</v>
          </cell>
          <cell r="D5638" t="str">
            <v>PH_WINDOWS_PLATINUM_AR</v>
          </cell>
          <cell r="E5638">
            <v>2</v>
          </cell>
          <cell r="F5638" t="str">
            <v>Wintel Support VW Argentina</v>
          </cell>
        </row>
        <row r="5639">
          <cell r="B5639" t="str">
            <v>172.16.12.19</v>
          </cell>
          <cell r="C5639" t="str">
            <v>So Ram</v>
          </cell>
          <cell r="D5639" t="str">
            <v>PH_WINDOWS_PLATINUM_AR</v>
          </cell>
          <cell r="E5639">
            <v>2</v>
          </cell>
          <cell r="F5639" t="str">
            <v>Wintel Support VW Argentina</v>
          </cell>
        </row>
        <row r="5640">
          <cell r="B5640" t="str">
            <v>172.16.12.19</v>
          </cell>
          <cell r="C5640" t="str">
            <v>So Uptime</v>
          </cell>
          <cell r="D5640" t="str">
            <v>PH_WINDOWS_PLATINUM_AR</v>
          </cell>
          <cell r="E5640">
            <v>2</v>
          </cell>
          <cell r="F5640" t="str">
            <v>Wintel Support VW Argentina</v>
          </cell>
        </row>
        <row r="5641">
          <cell r="B5641" t="str">
            <v>172.16.12.19</v>
          </cell>
          <cell r="C5641" t="str">
            <v>So Disk C (OS)</v>
          </cell>
          <cell r="D5641" t="str">
            <v>PH_WINDOWS_PLATINUM_AR</v>
          </cell>
          <cell r="E5641">
            <v>2</v>
          </cell>
          <cell r="F5641" t="str">
            <v>Wintel Support VW Argentina</v>
          </cell>
        </row>
        <row r="5642">
          <cell r="B5642" t="str">
            <v>172.16.12.28</v>
          </cell>
          <cell r="C5642" t="str">
            <v>Ora VWSYPROD Login</v>
          </cell>
          <cell r="D5642" t="str">
            <v>PH_WINDOWS_PLATINUM_AR</v>
          </cell>
          <cell r="E5642">
            <v>2</v>
          </cell>
          <cell r="F5642" t="str">
            <v>Data Base Administration Support VW Argentina</v>
          </cell>
        </row>
        <row r="5643">
          <cell r="B5643" t="str">
            <v>172.16.12.28</v>
          </cell>
          <cell r="C5643" t="str">
            <v>Oracle Failsafe Service</v>
          </cell>
          <cell r="D5643" t="str">
            <v>PH_WINDOWS_PLATINUM_AR</v>
          </cell>
          <cell r="E5643">
            <v>2</v>
          </cell>
          <cell r="F5643" t="str">
            <v>Data Base Administration Support VW Argentina</v>
          </cell>
        </row>
        <row r="5644">
          <cell r="B5644" t="str">
            <v>172.16.12.28</v>
          </cell>
          <cell r="C5644" t="str">
            <v>So CPU</v>
          </cell>
          <cell r="D5644" t="str">
            <v>PH_WINDOWS_PLATINUM_AR</v>
          </cell>
          <cell r="E5644">
            <v>2</v>
          </cell>
          <cell r="F5644" t="str">
            <v>Wintel Support VW Argentina</v>
          </cell>
        </row>
        <row r="5645">
          <cell r="B5645" t="str">
            <v>172.16.12.28</v>
          </cell>
          <cell r="C5645" t="str">
            <v>So disk C</v>
          </cell>
          <cell r="D5645" t="str">
            <v>PH_WINDOWS_PLATINUM_AR</v>
          </cell>
          <cell r="E5645">
            <v>2</v>
          </cell>
          <cell r="F5645" t="str">
            <v>Wintel Support VW Argentina</v>
          </cell>
        </row>
        <row r="5646">
          <cell r="B5646" t="str">
            <v>172.16.12.28</v>
          </cell>
          <cell r="C5646" t="str">
            <v>So disk Q</v>
          </cell>
          <cell r="D5646" t="str">
            <v>PH_WINDOWS_PLATINUM_AR</v>
          </cell>
          <cell r="E5646">
            <v>2</v>
          </cell>
          <cell r="F5646" t="str">
            <v>Wintel Support VW Argentina</v>
          </cell>
        </row>
        <row r="5647">
          <cell r="B5647" t="str">
            <v>172.16.12.28</v>
          </cell>
          <cell r="C5647" t="str">
            <v>So Ping</v>
          </cell>
          <cell r="D5647" t="str">
            <v>PH_WINDOWS_PLATINUM_AR</v>
          </cell>
          <cell r="E5647">
            <v>2</v>
          </cell>
          <cell r="F5647" t="str">
            <v>Wintel Support VW Argentina</v>
          </cell>
        </row>
        <row r="5648">
          <cell r="B5648" t="str">
            <v>172.16.12.28</v>
          </cell>
          <cell r="C5648" t="str">
            <v>So Ram</v>
          </cell>
          <cell r="D5648" t="str">
            <v>PH_WINDOWS_PLATINUM_AR</v>
          </cell>
          <cell r="E5648">
            <v>2</v>
          </cell>
          <cell r="F5648" t="str">
            <v>Wintel Support VW Argentina</v>
          </cell>
        </row>
        <row r="5649">
          <cell r="B5649" t="str">
            <v>172.16.12.28</v>
          </cell>
          <cell r="C5649" t="str">
            <v>So Uptime</v>
          </cell>
          <cell r="D5649" t="str">
            <v>PH_WINDOWS_PLATINUM_AR</v>
          </cell>
          <cell r="E5649">
            <v>2</v>
          </cell>
          <cell r="F5649" t="str">
            <v>Wintel Support VW Argentina</v>
          </cell>
        </row>
        <row r="5650">
          <cell r="B5650" t="str">
            <v>10.133.54.50</v>
          </cell>
          <cell r="C5650" t="str">
            <v>Check_port 80</v>
          </cell>
          <cell r="D5650" t="str">
            <v>PH_WINDOWS_BRONZE_AR</v>
          </cell>
          <cell r="E5650">
            <v>3</v>
          </cell>
          <cell r="F5650" t="str">
            <v>Middleware Support VW Argentina</v>
          </cell>
        </row>
        <row r="5651">
          <cell r="B5651" t="str">
            <v>10.133.54.50</v>
          </cell>
          <cell r="C5651" t="str">
            <v>So Antivirus Services</v>
          </cell>
          <cell r="D5651" t="str">
            <v>PH_WINDOWS_BRONZE_AR</v>
          </cell>
          <cell r="E5651">
            <v>3</v>
          </cell>
          <cell r="F5651" t="str">
            <v>Wintel Support VW Argentina</v>
          </cell>
        </row>
        <row r="5652">
          <cell r="B5652" t="str">
            <v>10.133.54.50</v>
          </cell>
          <cell r="C5652" t="str">
            <v>So CPU</v>
          </cell>
          <cell r="D5652" t="str">
            <v>PH_WINDOWS_BRONZE_AR</v>
          </cell>
          <cell r="E5652">
            <v>1</v>
          </cell>
          <cell r="F5652" t="str">
            <v>Wintel Support VW Argentina</v>
          </cell>
        </row>
        <row r="5653">
          <cell r="B5653" t="str">
            <v>10.133.54.50</v>
          </cell>
          <cell r="C5653" t="str">
            <v>So Disk C:</v>
          </cell>
          <cell r="D5653" t="str">
            <v>PH_WINDOWS_BRONZE_AR</v>
          </cell>
          <cell r="E5653">
            <v>1</v>
          </cell>
          <cell r="F5653" t="str">
            <v>Wintel Support VW Argentina</v>
          </cell>
        </row>
        <row r="5654">
          <cell r="B5654" t="str">
            <v>10.133.54.50</v>
          </cell>
          <cell r="C5654" t="str">
            <v>So Disk D:: Middle_Home</v>
          </cell>
          <cell r="D5654" t="str">
            <v>PH_WINDOWS_BRONZE_AR</v>
          </cell>
          <cell r="E5654">
            <v>1</v>
          </cell>
          <cell r="F5654" t="str">
            <v>Wintel Support VW Argentina</v>
          </cell>
        </row>
        <row r="5655">
          <cell r="B5655" t="str">
            <v>10.133.54.50</v>
          </cell>
          <cell r="C5655" t="str">
            <v>So Disk E:: Middle_App</v>
          </cell>
          <cell r="D5655" t="str">
            <v>PH_WINDOWS_BRONZE_AR</v>
          </cell>
          <cell r="E5655">
            <v>1</v>
          </cell>
          <cell r="F5655" t="str">
            <v>Wintel Support VW Argentina</v>
          </cell>
        </row>
        <row r="5656">
          <cell r="B5656" t="str">
            <v>10.133.54.50</v>
          </cell>
          <cell r="C5656" t="str">
            <v>Ping</v>
          </cell>
          <cell r="D5656" t="str">
            <v>PH_WINDOWS_BRONZE_AR</v>
          </cell>
          <cell r="E5656">
            <v>1</v>
          </cell>
          <cell r="F5656" t="str">
            <v>Wintel Support VW Argentina</v>
          </cell>
        </row>
        <row r="5657">
          <cell r="B5657" t="str">
            <v>10.133.54.50</v>
          </cell>
          <cell r="C5657" t="str">
            <v>So RAM</v>
          </cell>
          <cell r="D5657" t="str">
            <v>PH_WINDOWS_BRONZE_AR</v>
          </cell>
          <cell r="E5657">
            <v>1</v>
          </cell>
          <cell r="F5657" t="str">
            <v>Wintel Support VW Argentina</v>
          </cell>
        </row>
        <row r="5658">
          <cell r="B5658" t="str">
            <v>10.133.54.50</v>
          </cell>
          <cell r="C5658" t="str">
            <v>So Uptime</v>
          </cell>
          <cell r="D5658" t="str">
            <v>PH_WINDOWS_BRONZE_AR</v>
          </cell>
          <cell r="E5658">
            <v>2</v>
          </cell>
          <cell r="F5658" t="str">
            <v>Wintel Support VW Argentina</v>
          </cell>
        </row>
        <row r="5659">
          <cell r="B5659" t="str">
            <v>192.168.2.110</v>
          </cell>
          <cell r="C5659" t="str">
            <v>Check_port 80</v>
          </cell>
          <cell r="D5659" t="str">
            <v>PH_WINDOWS_BRONZE_AR</v>
          </cell>
          <cell r="E5659">
            <v>3</v>
          </cell>
          <cell r="F5659" t="str">
            <v>Middleware Support VW Argentina</v>
          </cell>
        </row>
        <row r="5660">
          <cell r="B5660" t="str">
            <v>192.168.2.110</v>
          </cell>
          <cell r="C5660">
            <v>443</v>
          </cell>
          <cell r="D5660" t="str">
            <v>PH_WINDOWS_BRONZE_AR</v>
          </cell>
          <cell r="E5660">
            <v>3</v>
          </cell>
          <cell r="F5660" t="str">
            <v>Middleware Support VW Argentina</v>
          </cell>
        </row>
        <row r="5661">
          <cell r="B5661" t="str">
            <v>192.168.2.110</v>
          </cell>
          <cell r="C5661" t="str">
            <v>So Antivirus Services</v>
          </cell>
          <cell r="D5661" t="str">
            <v>PH_WINDOWS_BRONZE_AR</v>
          </cell>
          <cell r="E5661">
            <v>3</v>
          </cell>
          <cell r="F5661" t="str">
            <v>Wintel Support VW Argentina</v>
          </cell>
        </row>
        <row r="5662">
          <cell r="B5662" t="str">
            <v>192.168.2.110</v>
          </cell>
          <cell r="C5662" t="str">
            <v>So CPU</v>
          </cell>
          <cell r="D5662" t="str">
            <v>PH_WINDOWS_BRONZE_AR</v>
          </cell>
          <cell r="E5662">
            <v>1</v>
          </cell>
          <cell r="F5662" t="str">
            <v>Wintel Support VW Argentina</v>
          </cell>
        </row>
        <row r="5663">
          <cell r="B5663" t="str">
            <v>192.168.2.110</v>
          </cell>
          <cell r="C5663" t="str">
            <v>So Disk C: -</v>
          </cell>
          <cell r="D5663" t="str">
            <v>PH_WINDOWS_BRONZE_AR</v>
          </cell>
          <cell r="E5663">
            <v>1</v>
          </cell>
          <cell r="F5663" t="str">
            <v>Wintel Support VW Argentina</v>
          </cell>
        </row>
        <row r="5664">
          <cell r="B5664" t="str">
            <v>192.168.2.110</v>
          </cell>
          <cell r="C5664" t="str">
            <v>So Disk D: -</v>
          </cell>
          <cell r="D5664" t="str">
            <v>PH_WINDOWS_BRONZE_AR</v>
          </cell>
          <cell r="E5664">
            <v>1</v>
          </cell>
          <cell r="F5664" t="str">
            <v>Wintel Support VW Argentina</v>
          </cell>
        </row>
        <row r="5665">
          <cell r="B5665" t="str">
            <v>192.168.2.110</v>
          </cell>
          <cell r="C5665" t="str">
            <v>So Disk E: -</v>
          </cell>
          <cell r="D5665" t="str">
            <v>PH_WINDOWS_BRONZE_AR</v>
          </cell>
          <cell r="E5665">
            <v>1</v>
          </cell>
          <cell r="F5665" t="str">
            <v>Wintel Support VW Argentina</v>
          </cell>
        </row>
        <row r="5666">
          <cell r="B5666" t="str">
            <v>192.168.2.110</v>
          </cell>
          <cell r="C5666" t="str">
            <v>Ping</v>
          </cell>
          <cell r="D5666" t="str">
            <v>PH_WINDOWS_BRONZE_AR</v>
          </cell>
          <cell r="E5666">
            <v>1</v>
          </cell>
          <cell r="F5666" t="str">
            <v>Wintel Support VW Argentina</v>
          </cell>
        </row>
        <row r="5667">
          <cell r="B5667" t="str">
            <v>192.168.2.110</v>
          </cell>
          <cell r="C5667" t="str">
            <v>So RAM</v>
          </cell>
          <cell r="D5667" t="str">
            <v>PH_WINDOWS_BRONZE_AR</v>
          </cell>
          <cell r="E5667">
            <v>1</v>
          </cell>
          <cell r="F5667" t="str">
            <v>Wintel Support VW Argentina</v>
          </cell>
        </row>
        <row r="5668">
          <cell r="B5668" t="str">
            <v>192.168.2.110</v>
          </cell>
          <cell r="C5668" t="str">
            <v>https://proveedores.vw.com.ar</v>
          </cell>
          <cell r="D5668" t="str">
            <v>PH_WINDOWS_BRONZE_AR</v>
          </cell>
          <cell r="E5668">
            <v>1</v>
          </cell>
          <cell r="F5668" t="str">
            <v>Wintel Support VW Argentina</v>
          </cell>
        </row>
        <row r="5669">
          <cell r="B5669" t="str">
            <v>192.168.2.110</v>
          </cell>
          <cell r="C5669" t="str">
            <v>So Uptime</v>
          </cell>
          <cell r="D5669" t="str">
            <v>PH_WINDOWS_BRONZE_AR</v>
          </cell>
          <cell r="E5669">
            <v>2</v>
          </cell>
          <cell r="F5669" t="str">
            <v>Wintel Support VW Argentina</v>
          </cell>
        </row>
        <row r="5670">
          <cell r="B5670" t="str">
            <v>192.168.3.27</v>
          </cell>
          <cell r="C5670" t="str">
            <v>So Antivirus Services</v>
          </cell>
          <cell r="D5670" t="str">
            <v>PH_WINDOWS_PLATINUM_AR</v>
          </cell>
          <cell r="E5670">
            <v>3</v>
          </cell>
          <cell r="F5670" t="str">
            <v>Wintel Support VW Argentina</v>
          </cell>
        </row>
        <row r="5671">
          <cell r="B5671" t="str">
            <v>192.168.3.27</v>
          </cell>
          <cell r="C5671" t="str">
            <v>So CPU</v>
          </cell>
          <cell r="D5671" t="str">
            <v>PH_WINDOWS_PLATINUM_AR</v>
          </cell>
          <cell r="E5671">
            <v>4</v>
          </cell>
          <cell r="F5671" t="str">
            <v>Wintel Support VW Argentina</v>
          </cell>
        </row>
        <row r="5672">
          <cell r="B5672" t="str">
            <v>192.168.3.27</v>
          </cell>
          <cell r="C5672" t="str">
            <v>So Disk C: OS</v>
          </cell>
          <cell r="D5672" t="str">
            <v>PH_WINDOWS_PLATINUM_AR</v>
          </cell>
          <cell r="E5672">
            <v>4</v>
          </cell>
          <cell r="F5672" t="str">
            <v>Wintel Support VW Argentina</v>
          </cell>
        </row>
        <row r="5673">
          <cell r="B5673" t="str">
            <v>192.168.3.27</v>
          </cell>
          <cell r="C5673" t="str">
            <v>So Disk D: APP</v>
          </cell>
          <cell r="D5673" t="str">
            <v>PH_WINDOWS_PLATINUM_AR</v>
          </cell>
          <cell r="E5673">
            <v>4</v>
          </cell>
          <cell r="F5673" t="str">
            <v>Wintel Support VW Argentina</v>
          </cell>
        </row>
        <row r="5674">
          <cell r="B5674" t="str">
            <v>192.168.3.27</v>
          </cell>
          <cell r="C5674" t="str">
            <v>Ping</v>
          </cell>
          <cell r="D5674" t="str">
            <v>PH_WINDOWS_PLATINUM_AR</v>
          </cell>
          <cell r="E5674">
            <v>4</v>
          </cell>
          <cell r="F5674" t="str">
            <v>Wintel Support VW Argentina</v>
          </cell>
        </row>
        <row r="5675">
          <cell r="B5675" t="str">
            <v>192.168.3.27</v>
          </cell>
          <cell r="C5675" t="str">
            <v>So RAM</v>
          </cell>
          <cell r="D5675" t="str">
            <v>PH_WINDOWS_PLATINUM_AR</v>
          </cell>
          <cell r="E5675">
            <v>4</v>
          </cell>
          <cell r="F5675" t="str">
            <v>Wintel Support VW Argentina</v>
          </cell>
        </row>
        <row r="5676">
          <cell r="B5676" t="str">
            <v>192.168.3.27</v>
          </cell>
          <cell r="C5676" t="str">
            <v>So Uptime</v>
          </cell>
          <cell r="D5676" t="str">
            <v>PH_WINDOWS_BRONZE_AR</v>
          </cell>
          <cell r="E5676">
            <v>2</v>
          </cell>
          <cell r="F5676" t="str">
            <v>Wintel Support VW Argentina</v>
          </cell>
        </row>
        <row r="5677">
          <cell r="B5677" t="str">
            <v>172.16.12.40</v>
          </cell>
          <cell r="C5677" t="str">
            <v>So CPU</v>
          </cell>
          <cell r="D5677" t="str">
            <v>PH_WINDOWS_BRONZE_AR</v>
          </cell>
          <cell r="E5677">
            <v>4</v>
          </cell>
          <cell r="F5677" t="str">
            <v>Wintel Support VW Argentina</v>
          </cell>
        </row>
        <row r="5678">
          <cell r="B5678" t="str">
            <v>172.16.12.40</v>
          </cell>
          <cell r="C5678" t="str">
            <v>disco C</v>
          </cell>
          <cell r="D5678" t="str">
            <v>PH_WINDOWS_BRONZE_AR</v>
          </cell>
          <cell r="E5678">
            <v>4</v>
          </cell>
          <cell r="F5678" t="str">
            <v>Wintel Support VW Argentina</v>
          </cell>
        </row>
        <row r="5679">
          <cell r="B5679" t="str">
            <v>172.16.12.40</v>
          </cell>
          <cell r="C5679" t="str">
            <v>So Disk D (App_home)</v>
          </cell>
          <cell r="D5679" t="str">
            <v>PH_WINDOWS_BRONZE_AR</v>
          </cell>
          <cell r="E5679">
            <v>4</v>
          </cell>
          <cell r="F5679" t="str">
            <v>Wintel Support VW Argentina</v>
          </cell>
        </row>
        <row r="5680">
          <cell r="B5680" t="str">
            <v>172.16.12.40</v>
          </cell>
          <cell r="C5680" t="str">
            <v>RAM</v>
          </cell>
          <cell r="D5680" t="str">
            <v>PH_WINDOWS_BRONZE_AR</v>
          </cell>
          <cell r="E5680">
            <v>4</v>
          </cell>
          <cell r="F5680" t="str">
            <v>Wintel Support VW Argentina</v>
          </cell>
        </row>
        <row r="5681">
          <cell r="B5681" t="str">
            <v>172.16.12.40</v>
          </cell>
          <cell r="C5681" t="str">
            <v>Ping</v>
          </cell>
          <cell r="D5681" t="str">
            <v>PH_WINDOWS_BRONZE_AR</v>
          </cell>
          <cell r="E5681">
            <v>4</v>
          </cell>
          <cell r="F5681" t="str">
            <v>Wintel Support VW Argentina</v>
          </cell>
        </row>
        <row r="5682">
          <cell r="B5682" t="str">
            <v>172.16.12.40</v>
          </cell>
          <cell r="C5682" t="str">
            <v>Antivirus Services</v>
          </cell>
          <cell r="D5682" t="str">
            <v>PH_WINDOWS_BRONZE_AR</v>
          </cell>
          <cell r="E5682">
            <v>4</v>
          </cell>
          <cell r="F5682" t="str">
            <v>Wintel Support VW Argentina</v>
          </cell>
        </row>
        <row r="5683">
          <cell r="B5683" t="str">
            <v>172.16.12.40</v>
          </cell>
          <cell r="C5683" t="str">
            <v>So Uptime</v>
          </cell>
          <cell r="D5683" t="str">
            <v>PH_WINDOWS_BRONZE_AR</v>
          </cell>
          <cell r="E5683">
            <v>4</v>
          </cell>
          <cell r="F5683" t="str">
            <v>Wintel Support VW Argentina</v>
          </cell>
        </row>
        <row r="5684">
          <cell r="B5684" t="str">
            <v>10.133.8.119</v>
          </cell>
          <cell r="C5684" t="str">
            <v>Ping</v>
          </cell>
          <cell r="D5684" t="str">
            <v>PH_WINDOWS_PLATINUM_AR</v>
          </cell>
          <cell r="E5684">
            <v>4</v>
          </cell>
          <cell r="F5684" t="str">
            <v>Wintel Support VW Argentina</v>
          </cell>
        </row>
        <row r="5685">
          <cell r="B5685" t="str">
            <v>10.133.8.119</v>
          </cell>
          <cell r="C5685" t="str">
            <v>So CPU</v>
          </cell>
          <cell r="D5685" t="str">
            <v>PH_WINDOWS_PLATINUM_AR</v>
          </cell>
          <cell r="E5685">
            <v>4</v>
          </cell>
          <cell r="F5685" t="str">
            <v>Wintel Support VW Argentina</v>
          </cell>
        </row>
        <row r="5686">
          <cell r="B5686" t="str">
            <v>10.133.8.119</v>
          </cell>
          <cell r="C5686" t="str">
            <v>So Antivirus Services</v>
          </cell>
          <cell r="D5686" t="str">
            <v>PH_WINDOWS_PLATINUM_AR</v>
          </cell>
          <cell r="E5686">
            <v>3</v>
          </cell>
          <cell r="F5686" t="str">
            <v>Wintel Support VW Argentina</v>
          </cell>
        </row>
        <row r="5687">
          <cell r="B5687" t="str">
            <v>10.133.8.119</v>
          </cell>
          <cell r="C5687" t="str">
            <v>So Disk C - SO</v>
          </cell>
          <cell r="D5687" t="str">
            <v>PH_WINDOWS_PLATINUM_AR</v>
          </cell>
          <cell r="E5687">
            <v>4</v>
          </cell>
          <cell r="F5687" t="str">
            <v>Wintel Support VW Argentina</v>
          </cell>
        </row>
        <row r="5688">
          <cell r="B5688" t="str">
            <v>10.133.8.119</v>
          </cell>
          <cell r="C5688" t="str">
            <v>So Disk D</v>
          </cell>
          <cell r="D5688" t="str">
            <v>PH_WINDOWS_PLATINUM_AR</v>
          </cell>
          <cell r="E5688">
            <v>4</v>
          </cell>
          <cell r="F5688" t="str">
            <v>Wintel Support VW Argentina</v>
          </cell>
        </row>
        <row r="5689">
          <cell r="B5689" t="str">
            <v>10.133.8.119</v>
          </cell>
          <cell r="C5689" t="str">
            <v>So Disk E</v>
          </cell>
          <cell r="D5689" t="str">
            <v>PH_WINDOWS_PLATINUM_AR</v>
          </cell>
          <cell r="E5689">
            <v>4</v>
          </cell>
          <cell r="F5689" t="str">
            <v>Wintel Support VW Argentina</v>
          </cell>
        </row>
        <row r="5690">
          <cell r="B5690" t="str">
            <v>10.133.8.119</v>
          </cell>
          <cell r="C5690" t="str">
            <v>So RAM</v>
          </cell>
          <cell r="D5690" t="str">
            <v>PH_WINDOWS_PLATINUM_AR</v>
          </cell>
          <cell r="E5690">
            <v>4</v>
          </cell>
          <cell r="F5690" t="str">
            <v>Wintel Support VW Argentina</v>
          </cell>
        </row>
        <row r="5691">
          <cell r="B5691" t="str">
            <v>10.133.8.119</v>
          </cell>
          <cell r="C5691" t="str">
            <v>So Uptime</v>
          </cell>
          <cell r="D5691" t="str">
            <v>PH_WINDOWS_BRONZE_AR</v>
          </cell>
          <cell r="E5691">
            <v>2</v>
          </cell>
          <cell r="F5691" t="str">
            <v>Wintel Support VW Argentina</v>
          </cell>
        </row>
        <row r="5692">
          <cell r="B5692" t="str">
            <v>10.133.8.119</v>
          </cell>
          <cell r="C5692" t="str">
            <v>Ora SQL Server Agent [TFS]</v>
          </cell>
          <cell r="D5692" t="str">
            <v>PH_WINDOWS_BRONZE_AR</v>
          </cell>
          <cell r="E5692">
            <v>4</v>
          </cell>
          <cell r="F5692" t="str">
            <v>Data Base Administration Support VW Argentina</v>
          </cell>
        </row>
        <row r="5693">
          <cell r="B5693" t="str">
            <v>10.133.8.119</v>
          </cell>
          <cell r="C5693" t="str">
            <v>Ora SQL Server [TFS]</v>
          </cell>
          <cell r="D5693" t="str">
            <v>PH_WINDOWS_BRONZE_AR</v>
          </cell>
          <cell r="E5693">
            <v>4</v>
          </cell>
          <cell r="F5693" t="str">
            <v>Data Base Administration Support VW Argentina</v>
          </cell>
        </row>
        <row r="5694">
          <cell r="B5694" t="str">
            <v>10.133.8.119</v>
          </cell>
          <cell r="C5694" t="str">
            <v>Ora Service SQL Server TFS</v>
          </cell>
          <cell r="D5694" t="str">
            <v>PH_WINDOWS_BRONZE_AR</v>
          </cell>
          <cell r="E5694">
            <v>4</v>
          </cell>
          <cell r="F5694" t="str">
            <v>Data Base Administration Support VW Argentina</v>
          </cell>
        </row>
        <row r="5695">
          <cell r="B5695" t="str">
            <v>10.133.8.119</v>
          </cell>
          <cell r="C5695" t="str">
            <v>Ora Service SQL Server Agent TFS</v>
          </cell>
          <cell r="D5695" t="str">
            <v>PH_WINDOWS_BRONZE_AR</v>
          </cell>
          <cell r="E5695">
            <v>4</v>
          </cell>
          <cell r="F5695" t="str">
            <v>Data Base Administration Support VW Argentina</v>
          </cell>
        </row>
        <row r="5696">
          <cell r="B5696" t="str">
            <v>10.133.8.142</v>
          </cell>
          <cell r="C5696" t="str">
            <v>Ora IF6040PD Invalid Objects</v>
          </cell>
          <cell r="D5696" t="str">
            <v>PH_WINDOWS_PLATINUM_AR</v>
          </cell>
          <cell r="E5696">
            <v>4</v>
          </cell>
          <cell r="F5696" t="str">
            <v>Data Base Administration Support VW Argentina</v>
          </cell>
        </row>
        <row r="5697">
          <cell r="B5697" t="str">
            <v>10.133.8.142</v>
          </cell>
          <cell r="C5697" t="str">
            <v xml:space="preserve">  
Ora IF6040PD Jobs</v>
          </cell>
          <cell r="D5697" t="str">
            <v>PH_WINDOWS_PLATINUM_AR</v>
          </cell>
          <cell r="E5697">
            <v>4</v>
          </cell>
          <cell r="F5697" t="str">
            <v>Data Base Administration Support VW Argentina</v>
          </cell>
        </row>
        <row r="5698">
          <cell r="B5698" t="str">
            <v>10.133.8.142</v>
          </cell>
          <cell r="C5698" t="str">
            <v>Ora IF6040PD LISTENER Services</v>
          </cell>
          <cell r="D5698" t="str">
            <v>PH_WINDOWS_PLATINUM_AR</v>
          </cell>
          <cell r="E5698">
            <v>4</v>
          </cell>
          <cell r="F5698" t="str">
            <v>Data Base Administration Support VW Argentina</v>
          </cell>
        </row>
        <row r="5699">
          <cell r="B5699" t="str">
            <v>10.133.8.142</v>
          </cell>
          <cell r="C5699" t="str">
            <v>Ora IF6040PD Login</v>
          </cell>
          <cell r="D5699" t="str">
            <v>PH_WINDOWS_PLATINUM_AR</v>
          </cell>
          <cell r="E5699">
            <v>4</v>
          </cell>
          <cell r="F5699" t="str">
            <v>Data Base Administration Support VW Argentina</v>
          </cell>
        </row>
        <row r="5700">
          <cell r="B5700" t="str">
            <v>10.133.8.142</v>
          </cell>
          <cell r="C5700" t="str">
            <v>Ora IF6040PD Max Extents</v>
          </cell>
          <cell r="D5700" t="str">
            <v>PH_WINDOWS_PLATINUM_AR</v>
          </cell>
          <cell r="E5700">
            <v>4</v>
          </cell>
          <cell r="F5700" t="str">
            <v>Data Base Administration Support VW Argentina</v>
          </cell>
        </row>
        <row r="5701">
          <cell r="B5701" t="str">
            <v>10.133.8.142</v>
          </cell>
          <cell r="C5701" t="str">
            <v>Ora IF6040PD Services</v>
          </cell>
          <cell r="D5701" t="str">
            <v>PH_WINDOWS_PLATINUM_AR</v>
          </cell>
          <cell r="E5701">
            <v>4</v>
          </cell>
          <cell r="F5701" t="str">
            <v>Data Base Administration Support VW Argentina</v>
          </cell>
        </row>
        <row r="5702">
          <cell r="B5702" t="str">
            <v>10.133.8.142</v>
          </cell>
          <cell r="C5702" t="str">
            <v>Ora IF6040PD Tablespaces</v>
          </cell>
          <cell r="D5702" t="str">
            <v>PH_WINDOWS_PLATINUM_AR</v>
          </cell>
          <cell r="E5702">
            <v>4</v>
          </cell>
          <cell r="F5702" t="str">
            <v>Data Base Administration Support VW Argentina</v>
          </cell>
        </row>
        <row r="5703">
          <cell r="B5703" t="str">
            <v>10.133.8.142</v>
          </cell>
          <cell r="C5703" t="str">
            <v>Ora IF6040PD Users</v>
          </cell>
          <cell r="D5703" t="str">
            <v>PH_WINDOWS_BRONZE_AR</v>
          </cell>
          <cell r="E5703">
            <v>4</v>
          </cell>
          <cell r="F5703" t="str">
            <v>Data Base Administration Support VW Argentina</v>
          </cell>
        </row>
        <row r="5704">
          <cell r="B5704" t="str">
            <v>10.133.8.142</v>
          </cell>
          <cell r="C5704" t="str">
            <v>AMS Interflex SAP</v>
          </cell>
          <cell r="D5704" t="str">
            <v>PH_WINDOWS_PLATINUM_AR</v>
          </cell>
          <cell r="E5704">
            <v>4</v>
          </cell>
          <cell r="F5704" t="str">
            <v>NON SAP Support VW Argentina</v>
          </cell>
        </row>
        <row r="5705">
          <cell r="B5705" t="str">
            <v>10.133.8.141</v>
          </cell>
          <cell r="C5705" t="str">
            <v xml:space="preserve">AMS URL https://10.133.8.141/IF6040/Welcome.aspx </v>
          </cell>
          <cell r="D5705" t="str">
            <v>PH_WINDOWS_PLATINUM_AR</v>
          </cell>
          <cell r="E5705">
            <v>4</v>
          </cell>
          <cell r="F5705" t="str">
            <v>NON SAP Support VW Argentina</v>
          </cell>
        </row>
        <row r="5706">
          <cell r="B5706" t="str">
            <v>10.133.8.141</v>
          </cell>
          <cell r="C5706" t="str">
            <v>AMS Check_service_IF6040_App</v>
          </cell>
          <cell r="D5706" t="str">
            <v>PH_WINDOWS_PLATINUM_AR</v>
          </cell>
          <cell r="E5706">
            <v>4</v>
          </cell>
          <cell r="F5706" t="str">
            <v>NON SAP Support VW Argentina</v>
          </cell>
        </row>
        <row r="5707">
          <cell r="B5707" t="str">
            <v>10.133.8.141</v>
          </cell>
          <cell r="C5707" t="str">
            <v>AMS Check_service_IF6040_Data_Exchange</v>
          </cell>
          <cell r="D5707" t="str">
            <v>PH_WINDOWS_PLATINUM_AR</v>
          </cell>
          <cell r="E5707">
            <v>4</v>
          </cell>
          <cell r="F5707" t="str">
            <v>NON SAP Support VW Argentina</v>
          </cell>
        </row>
        <row r="5708">
          <cell r="B5708" t="str">
            <v>10.133.8.141</v>
          </cell>
          <cell r="C5708" t="str">
            <v>AMS Check_service_IF6040_Job_Scheduler</v>
          </cell>
          <cell r="D5708" t="str">
            <v>PH_WINDOWS_PLATINUM_AR</v>
          </cell>
          <cell r="E5708">
            <v>4</v>
          </cell>
          <cell r="F5708" t="str">
            <v>NON SAP Support VW Argentina</v>
          </cell>
        </row>
        <row r="5709">
          <cell r="B5709" t="str">
            <v>10.133.8.141</v>
          </cell>
          <cell r="C5709" t="str">
            <v>AMS Check_service_IF6040_Monitoring</v>
          </cell>
          <cell r="D5709" t="str">
            <v>PH_WINDOWS_PLATINUM_AR</v>
          </cell>
          <cell r="E5709">
            <v>4</v>
          </cell>
          <cell r="F5709" t="str">
            <v>NON SAP Support VW Argentina</v>
          </cell>
        </row>
        <row r="5710">
          <cell r="B5710" t="str">
            <v>10.133.8.141</v>
          </cell>
          <cell r="C5710" t="str">
            <v>AMS Check_service_IF6040_Peripherals</v>
          </cell>
          <cell r="D5710" t="str">
            <v>PH_WINDOWS_PLATINUM_AR</v>
          </cell>
          <cell r="E5710">
            <v>4</v>
          </cell>
          <cell r="F5710" t="str">
            <v>NON SAP Support VW Argentina</v>
          </cell>
        </row>
        <row r="5711">
          <cell r="B5711" t="str">
            <v>10.133.8.141</v>
          </cell>
          <cell r="C5711" t="str">
            <v>CPU</v>
          </cell>
          <cell r="D5711" t="str">
            <v>PH_WINDOWS_PLATINUM_AR</v>
          </cell>
          <cell r="E5711">
            <v>1</v>
          </cell>
          <cell r="F5711" t="str">
            <v>Wintel Support VW Argentina</v>
          </cell>
        </row>
        <row r="5712">
          <cell r="B5712" t="str">
            <v>10.133.8.141</v>
          </cell>
          <cell r="C5712" t="str">
            <v>Disk C</v>
          </cell>
          <cell r="D5712" t="str">
            <v>PH_WINDOWS_PLATINUM_AR</v>
          </cell>
          <cell r="E5712">
            <v>1</v>
          </cell>
          <cell r="F5712" t="str">
            <v>Wintel Support VW Argentina</v>
          </cell>
        </row>
        <row r="5713">
          <cell r="B5713" t="str">
            <v>10.133.8.141</v>
          </cell>
          <cell r="C5713" t="str">
            <v>Ping</v>
          </cell>
          <cell r="D5713" t="str">
            <v>PH_WINDOWS_PLATINUM_AR</v>
          </cell>
          <cell r="E5713">
            <v>1</v>
          </cell>
          <cell r="F5713" t="str">
            <v>Wintel Support VW Argentina</v>
          </cell>
        </row>
        <row r="5714">
          <cell r="B5714" t="str">
            <v>10.133.8.141</v>
          </cell>
          <cell r="C5714" t="str">
            <v>RAM</v>
          </cell>
          <cell r="D5714" t="str">
            <v>PH_WINDOWS_PLATINUM_AR</v>
          </cell>
          <cell r="E5714">
            <v>1</v>
          </cell>
          <cell r="F5714" t="str">
            <v>Wintel Support VW Argentina</v>
          </cell>
        </row>
        <row r="5715">
          <cell r="B5715" t="str">
            <v>10.133.8.141</v>
          </cell>
          <cell r="C5715" t="str">
            <v>Uptime</v>
          </cell>
          <cell r="D5715" t="str">
            <v>PH_WINDOWS_PLATINUM_AR</v>
          </cell>
          <cell r="E5715">
            <v>1</v>
          </cell>
          <cell r="F5715" t="str">
            <v>Wintel Support VW Argentina</v>
          </cell>
        </row>
        <row r="5716">
          <cell r="B5716" t="str">
            <v>10.133.8.141</v>
          </cell>
          <cell r="C5716" t="str">
            <v>Antivirus Services</v>
          </cell>
          <cell r="D5716" t="str">
            <v>PH_WINDOWS_PLATINUM_AR</v>
          </cell>
          <cell r="E5716">
            <v>3</v>
          </cell>
          <cell r="F5716" t="str">
            <v>Wintel Support VW Argentina</v>
          </cell>
        </row>
        <row r="5717">
          <cell r="B5717" t="str">
            <v>10.133.55.179</v>
          </cell>
          <cell r="C5717" t="str">
            <v>Ora VWKPIQ Invalid Objects</v>
          </cell>
          <cell r="D5717" t="str">
            <v>PH_WINDOWS_BRONZE_AR</v>
          </cell>
          <cell r="E5717">
            <v>4</v>
          </cell>
          <cell r="F5717" t="str">
            <v>Data Base Administration Support VW Argentina</v>
          </cell>
        </row>
        <row r="5718">
          <cell r="B5718" t="str">
            <v>10.133.55.179</v>
          </cell>
          <cell r="C5718" t="str">
            <v>Ora VWKPIQ Jobs</v>
          </cell>
          <cell r="D5718" t="str">
            <v>PH_WINDOWS_BRONZE_AR</v>
          </cell>
          <cell r="E5718">
            <v>4</v>
          </cell>
          <cell r="F5718" t="str">
            <v>Data Base Administration Support VW Argentina</v>
          </cell>
        </row>
        <row r="5719">
          <cell r="B5719" t="str">
            <v>10.133.55.179</v>
          </cell>
          <cell r="C5719" t="str">
            <v>Ora VWKPIQ Login</v>
          </cell>
          <cell r="D5719" t="str">
            <v>PH_WINDOWS_BRONZE_AR</v>
          </cell>
          <cell r="E5719">
            <v>4</v>
          </cell>
          <cell r="F5719" t="str">
            <v>Data Base Administration Support VW Argentina</v>
          </cell>
        </row>
        <row r="5720">
          <cell r="B5720" t="str">
            <v>10.133.55.179</v>
          </cell>
          <cell r="C5720" t="str">
            <v>Ora VWKPIQ Max Extents</v>
          </cell>
          <cell r="D5720" t="str">
            <v>PH_WINDOWS_BRONZE_AR</v>
          </cell>
          <cell r="E5720">
            <v>4</v>
          </cell>
          <cell r="F5720" t="str">
            <v>Data Base Administration Support VW Argentina</v>
          </cell>
        </row>
        <row r="5721">
          <cell r="B5721" t="str">
            <v>10.133.55.179</v>
          </cell>
          <cell r="C5721" t="str">
            <v>Ora VWKPIQ Tablespaces</v>
          </cell>
          <cell r="D5721" t="str">
            <v>PH_WINDOWS_BRONZE_AR</v>
          </cell>
          <cell r="E5721">
            <v>4</v>
          </cell>
          <cell r="F5721" t="str">
            <v>Data Base Administration Support VW Argentina</v>
          </cell>
        </row>
        <row r="5722">
          <cell r="B5722" t="str">
            <v>10.133.55.179</v>
          </cell>
          <cell r="C5722" t="str">
            <v>Ora VWKPIQ Users</v>
          </cell>
          <cell r="D5722" t="str">
            <v>PH_WINDOWS_BRONZE_AR</v>
          </cell>
          <cell r="E5722">
            <v>4</v>
          </cell>
          <cell r="F5722" t="str">
            <v>Data Base Administration Support VW Argentina</v>
          </cell>
        </row>
        <row r="5723">
          <cell r="B5723" t="str">
            <v>10.133.55.179</v>
          </cell>
          <cell r="C5723" t="str">
            <v>Ora VWKPIT Invalid Objects</v>
          </cell>
          <cell r="D5723" t="str">
            <v>PH_WINDOWS_BRONZE_AR</v>
          </cell>
          <cell r="E5723">
            <v>4</v>
          </cell>
          <cell r="F5723" t="str">
            <v>Data Base Administration Support VW Argentina</v>
          </cell>
        </row>
        <row r="5724">
          <cell r="B5724" t="str">
            <v>10.133.55.179</v>
          </cell>
          <cell r="C5724" t="str">
            <v>Ora VWKPIT Jobs</v>
          </cell>
          <cell r="D5724" t="str">
            <v>PH_WINDOWS_BRONZE_AR</v>
          </cell>
          <cell r="E5724">
            <v>4</v>
          </cell>
          <cell r="F5724" t="str">
            <v>Data Base Administration Support VW Argentina</v>
          </cell>
        </row>
        <row r="5725">
          <cell r="B5725" t="str">
            <v>10.133.55.179</v>
          </cell>
          <cell r="C5725" t="str">
            <v>Ora VWKPIT Login</v>
          </cell>
          <cell r="D5725" t="str">
            <v>PH_WINDOWS_BRONZE_AR</v>
          </cell>
          <cell r="E5725">
            <v>4</v>
          </cell>
          <cell r="F5725" t="str">
            <v>Data Base Administration Support VW Argentina</v>
          </cell>
        </row>
        <row r="5726">
          <cell r="B5726" t="str">
            <v>10.133.55.179</v>
          </cell>
          <cell r="C5726" t="str">
            <v>Ora VWKPIT Max Extents</v>
          </cell>
          <cell r="D5726" t="str">
            <v>PH_WINDOWS_BRONZE_AR</v>
          </cell>
          <cell r="E5726">
            <v>4</v>
          </cell>
          <cell r="F5726" t="str">
            <v>Data Base Administration Support VW Argentina</v>
          </cell>
        </row>
        <row r="5727">
          <cell r="B5727" t="str">
            <v>10.133.55.179</v>
          </cell>
          <cell r="C5727" t="str">
            <v>Ora VWKPIT Tablespaces</v>
          </cell>
          <cell r="D5727" t="str">
            <v>PH_WINDOWS_BRONZE_AR</v>
          </cell>
          <cell r="E5727">
            <v>4</v>
          </cell>
          <cell r="F5727" t="str">
            <v>Data Base Administration Support VW Argentina</v>
          </cell>
        </row>
        <row r="5728">
          <cell r="B5728" t="str">
            <v>10.133.55.179</v>
          </cell>
          <cell r="C5728" t="str">
            <v>Ora VWKPIT Users</v>
          </cell>
          <cell r="D5728" t="str">
            <v>PH_WINDOWS_BRONZE_AR</v>
          </cell>
          <cell r="E5728">
            <v>4</v>
          </cell>
          <cell r="F5728" t="str">
            <v>Data Base Administration Support VW Argentina</v>
          </cell>
        </row>
        <row r="5729">
          <cell r="B5729" t="str">
            <v>10.133.55.179</v>
          </cell>
          <cell r="C5729"/>
          <cell r="D5729" t="str">
            <v>PH_WINDOWS_BRONZE_AR</v>
          </cell>
          <cell r="E5729">
            <v>3</v>
          </cell>
          <cell r="F5729" t="str">
            <v>Middleware Support VW Argentina</v>
          </cell>
        </row>
        <row r="5730">
          <cell r="B5730" t="str">
            <v>10.133.55.179</v>
          </cell>
          <cell r="C5730" t="str">
            <v>AMS URL http://vwarpasvtkpi1:8080/KPIDashboard/</v>
          </cell>
          <cell r="D5730" t="str">
            <v>PH_WINDOWS_BRONZE_AR</v>
          </cell>
          <cell r="E5730">
            <v>4</v>
          </cell>
          <cell r="F5730" t="str">
            <v>NON SAP Support VW Argentina</v>
          </cell>
        </row>
        <row r="5731">
          <cell r="B5731" t="str">
            <v>10.133.55.179</v>
          </cell>
          <cell r="C5731" t="str">
            <v>So Antivirus Services</v>
          </cell>
          <cell r="D5731" t="str">
            <v>PH_WINDOWS_BRONZE_AR</v>
          </cell>
          <cell r="E5731">
            <v>3</v>
          </cell>
          <cell r="F5731" t="str">
            <v>Wintel Support VW Argentina</v>
          </cell>
        </row>
        <row r="5732">
          <cell r="B5732" t="str">
            <v>10.133.55.179</v>
          </cell>
          <cell r="C5732" t="str">
            <v>So CPU</v>
          </cell>
          <cell r="D5732" t="str">
            <v>PH_WINDOWS_BRONZE_AR</v>
          </cell>
          <cell r="E5732">
            <v>3</v>
          </cell>
          <cell r="F5732" t="str">
            <v>Wintel Support VW Argentina</v>
          </cell>
        </row>
        <row r="5733">
          <cell r="B5733" t="str">
            <v>10.133.55.179</v>
          </cell>
          <cell r="C5733" t="str">
            <v>So Disk C:</v>
          </cell>
          <cell r="D5733" t="str">
            <v>PH_WINDOWS_BRONZE_AR</v>
          </cell>
          <cell r="E5733">
            <v>3</v>
          </cell>
          <cell r="F5733" t="str">
            <v>Wintel Support VW Argentina</v>
          </cell>
        </row>
        <row r="5734">
          <cell r="B5734" t="str">
            <v>10.133.55.179</v>
          </cell>
          <cell r="C5734" t="str">
            <v>So Disk D:</v>
          </cell>
          <cell r="D5734" t="str">
            <v>PH_WINDOWS_BRONZE_AR</v>
          </cell>
          <cell r="E5734">
            <v>3</v>
          </cell>
          <cell r="F5734" t="str">
            <v>Wintel Support VW Argentina</v>
          </cell>
        </row>
        <row r="5735">
          <cell r="B5735" t="str">
            <v>10.133.55.179</v>
          </cell>
          <cell r="C5735" t="str">
            <v>Ping</v>
          </cell>
          <cell r="D5735" t="str">
            <v>PH_WINDOWS_BRONZE_AR</v>
          </cell>
          <cell r="E5735">
            <v>3</v>
          </cell>
          <cell r="F5735" t="str">
            <v>Wintel Support VW Argentina</v>
          </cell>
        </row>
        <row r="5736">
          <cell r="B5736" t="str">
            <v>10.133.55.179</v>
          </cell>
          <cell r="C5736" t="str">
            <v>So RAM</v>
          </cell>
          <cell r="D5736" t="str">
            <v>PH_WINDOWS_BRONZE_AR</v>
          </cell>
          <cell r="E5736">
            <v>3</v>
          </cell>
          <cell r="F5736" t="str">
            <v>Wintel Support VW Argentina</v>
          </cell>
        </row>
        <row r="5737">
          <cell r="B5737" t="str">
            <v>10.133.55.179</v>
          </cell>
          <cell r="C5737" t="str">
            <v>So Uptime</v>
          </cell>
          <cell r="D5737" t="str">
            <v>PH_WINDOWS_BRONZE_AR</v>
          </cell>
          <cell r="E5737">
            <v>2</v>
          </cell>
          <cell r="F5737" t="str">
            <v>Wintel Support VW Argentina</v>
          </cell>
        </row>
        <row r="5738">
          <cell r="B5738" t="str">
            <v>10.133.8.176</v>
          </cell>
          <cell r="C5738" t="str">
            <v>Oracle_DB Disk E:</v>
          </cell>
          <cell r="D5738" t="str">
            <v>PH_WINDOWS_BRONZE_AR</v>
          </cell>
          <cell r="E5738">
            <v>4</v>
          </cell>
          <cell r="F5738" t="str">
            <v>Data Base Administration Support VW Argentina</v>
          </cell>
        </row>
        <row r="5739">
          <cell r="B5739" t="str">
            <v>10.133.8.176</v>
          </cell>
          <cell r="C5739" t="str">
            <v>Oracle_Backup Disk G:</v>
          </cell>
          <cell r="D5739" t="str">
            <v>PH_WINDOWS_BRONZE_AR</v>
          </cell>
          <cell r="E5739">
            <v>4</v>
          </cell>
          <cell r="F5739" t="str">
            <v>Data Base Administration Support VW Argentina</v>
          </cell>
        </row>
        <row r="5740">
          <cell r="B5740" t="str">
            <v>10.133.8.176</v>
          </cell>
          <cell r="C5740" t="str">
            <v>Ora IF6040PNQA Users</v>
          </cell>
          <cell r="D5740" t="str">
            <v>PH_WINDOWS_BRONZE_AR</v>
          </cell>
          <cell r="E5740">
            <v>4</v>
          </cell>
          <cell r="F5740" t="str">
            <v>Data Base Administration Support VW Argentina</v>
          </cell>
        </row>
        <row r="5741">
          <cell r="B5741" t="str">
            <v>10.133.8.176</v>
          </cell>
          <cell r="C5741" t="str">
            <v>Ora IF6040PNQA Invalid Objects</v>
          </cell>
          <cell r="D5741" t="str">
            <v>PH_WINDOWS_BRONZE_AR</v>
          </cell>
          <cell r="E5741">
            <v>4</v>
          </cell>
          <cell r="F5741" t="str">
            <v>Data Base Administration Support VW Argentina</v>
          </cell>
        </row>
        <row r="5742">
          <cell r="B5742" t="str">
            <v>10.133.8.176</v>
          </cell>
          <cell r="C5742" t="str">
            <v>Ora IF6040PNQA Jobs</v>
          </cell>
          <cell r="D5742" t="str">
            <v>PH_WINDOWS_BRONZE_AR</v>
          </cell>
          <cell r="E5742">
            <v>4</v>
          </cell>
          <cell r="F5742" t="str">
            <v>Data Base Administration Support VW Argentina</v>
          </cell>
        </row>
        <row r="5743">
          <cell r="B5743" t="str">
            <v>10.133.8.176</v>
          </cell>
          <cell r="C5743" t="str">
            <v>Ora IF6040PNQA LISTENER</v>
          </cell>
          <cell r="D5743" t="str">
            <v>PH_WINDOWS_BRONZE_AR</v>
          </cell>
          <cell r="E5743">
            <v>4</v>
          </cell>
          <cell r="F5743" t="str">
            <v>Data Base Administration Support VW Argentina</v>
          </cell>
        </row>
        <row r="5744">
          <cell r="B5744" t="str">
            <v>10.133.8.176</v>
          </cell>
          <cell r="C5744" t="str">
            <v>Ora IF6040PNQA Login</v>
          </cell>
          <cell r="D5744" t="str">
            <v>PH_WINDOWS_BRONZE_AR</v>
          </cell>
          <cell r="E5744">
            <v>4</v>
          </cell>
          <cell r="F5744" t="str">
            <v>Data Base Administration Support VW Argentina</v>
          </cell>
        </row>
        <row r="5745">
          <cell r="B5745" t="str">
            <v>10.133.8.176</v>
          </cell>
          <cell r="C5745" t="str">
            <v>Ora IF6040PNQA Max Extents</v>
          </cell>
          <cell r="D5745" t="str">
            <v>PH_WINDOWS_BRONZE_AR</v>
          </cell>
          <cell r="E5745">
            <v>4</v>
          </cell>
          <cell r="F5745" t="str">
            <v>Data Base Administration Support VW Argentina</v>
          </cell>
        </row>
        <row r="5746">
          <cell r="B5746" t="str">
            <v>10.133.8.176</v>
          </cell>
          <cell r="C5746" t="str">
            <v>Ora IF6040PNQA RMAN Level 0</v>
          </cell>
          <cell r="D5746" t="str">
            <v>PH_WINDOWS_BRONZE_AR</v>
          </cell>
          <cell r="E5746">
            <v>4</v>
          </cell>
          <cell r="F5746" t="str">
            <v>Data Base Administration Support VW Argentina</v>
          </cell>
        </row>
        <row r="5747">
          <cell r="B5747" t="str">
            <v>10.133.8.176</v>
          </cell>
          <cell r="C5747" t="str">
            <v>Ora IF6040PNQA Services</v>
          </cell>
          <cell r="D5747" t="str">
            <v>PH_WINDOWS_BRONZE_AR</v>
          </cell>
          <cell r="E5747">
            <v>4</v>
          </cell>
          <cell r="F5747" t="str">
            <v>Data Base Administration Support VW Argentina</v>
          </cell>
        </row>
        <row r="5748">
          <cell r="B5748" t="str">
            <v>10.133.8.176</v>
          </cell>
          <cell r="C5748" t="str">
            <v>Ora IF6040PNQA Tablespaces</v>
          </cell>
          <cell r="D5748" t="str">
            <v>PH_WINDOWS_BRONZE_AR</v>
          </cell>
          <cell r="E5748">
            <v>4</v>
          </cell>
          <cell r="F5748" t="str">
            <v>Data Base Administration Support VW Argentina</v>
          </cell>
        </row>
        <row r="5749">
          <cell r="B5749" t="str">
            <v>10.133.8.176</v>
          </cell>
          <cell r="C5749" t="str">
            <v>CPU</v>
          </cell>
          <cell r="D5749" t="str">
            <v>PH_WINDOWS_BRONZE_AR</v>
          </cell>
          <cell r="E5749">
            <v>3</v>
          </cell>
          <cell r="F5749" t="str">
            <v>Wintel Support VW Argentina</v>
          </cell>
        </row>
        <row r="5750">
          <cell r="B5750" t="str">
            <v>10.133.8.176</v>
          </cell>
          <cell r="C5750" t="str">
            <v>disco C</v>
          </cell>
          <cell r="D5750" t="str">
            <v>PH_WINDOWS_BRONZE_AR</v>
          </cell>
          <cell r="E5750">
            <v>3</v>
          </cell>
          <cell r="F5750" t="str">
            <v>Wintel Support VW Argentina</v>
          </cell>
        </row>
        <row r="5751">
          <cell r="B5751" t="str">
            <v>10.133.8.176</v>
          </cell>
          <cell r="C5751" t="str">
            <v>RAM</v>
          </cell>
          <cell r="D5751" t="str">
            <v>PH_WINDOWS_BRONZE_AR</v>
          </cell>
          <cell r="E5751">
            <v>3</v>
          </cell>
          <cell r="F5751" t="str">
            <v>Wintel Support VW Argentina</v>
          </cell>
        </row>
        <row r="5752">
          <cell r="B5752" t="str">
            <v>10.133.8.176</v>
          </cell>
          <cell r="C5752" t="str">
            <v>Ping</v>
          </cell>
          <cell r="D5752" t="str">
            <v>PH_WINDOWS_BRONZE_AR</v>
          </cell>
          <cell r="E5752">
            <v>3</v>
          </cell>
          <cell r="F5752" t="str">
            <v>Wintel Support VW Argentina</v>
          </cell>
        </row>
        <row r="5753">
          <cell r="B5753" t="str">
            <v>10.133.8.176</v>
          </cell>
          <cell r="C5753" t="str">
            <v>Antivirus Services</v>
          </cell>
          <cell r="D5753" t="str">
            <v>PH_WINDOWS_BRONZE_AR</v>
          </cell>
          <cell r="E5753">
            <v>3</v>
          </cell>
          <cell r="F5753" t="str">
            <v>Wintel Support VW Argentina</v>
          </cell>
        </row>
        <row r="5754">
          <cell r="B5754" t="str">
            <v>10.133.8.176</v>
          </cell>
          <cell r="C5754" t="str">
            <v>So Uptime</v>
          </cell>
          <cell r="D5754" t="str">
            <v>PH_WINDOWS_BRONZE_AR</v>
          </cell>
          <cell r="E5754">
            <v>3</v>
          </cell>
          <cell r="F5754" t="str">
            <v>Wintel Support VW Argentina</v>
          </cell>
        </row>
        <row r="5755">
          <cell r="B5755" t="str">
            <v>192.168.21.38</v>
          </cell>
          <cell r="C5755" t="str">
            <v>Ora VWIF6040 Invalid Objects</v>
          </cell>
          <cell r="D5755" t="str">
            <v>PH_WINDOWS_BRONZE_AR</v>
          </cell>
          <cell r="E5755">
            <v>3</v>
          </cell>
          <cell r="F5755" t="str">
            <v>Data Base Administration Support VW Argentina</v>
          </cell>
        </row>
        <row r="5756">
          <cell r="B5756" t="str">
            <v>192.168.21.38</v>
          </cell>
          <cell r="C5756" t="str">
            <v>Ora VWIF6040 Jobs</v>
          </cell>
          <cell r="D5756" t="str">
            <v>PH_WINDOWS_BRONZE_AR</v>
          </cell>
          <cell r="E5756">
            <v>3</v>
          </cell>
          <cell r="F5756" t="str">
            <v>Data Base Administration Support VW Argentina</v>
          </cell>
        </row>
        <row r="5757">
          <cell r="B5757" t="str">
            <v>192.168.21.38</v>
          </cell>
          <cell r="C5757" t="str">
            <v>Ora VWIF6040 Login</v>
          </cell>
          <cell r="D5757" t="str">
            <v>PH_WINDOWS_BRONZE_AR</v>
          </cell>
          <cell r="E5757">
            <v>3</v>
          </cell>
          <cell r="F5757" t="str">
            <v>Data Base Administration Support VW Argentina</v>
          </cell>
        </row>
        <row r="5758">
          <cell r="B5758" t="str">
            <v>192.168.21.38</v>
          </cell>
          <cell r="C5758" t="str">
            <v>Ora VWIF6040 Max Extents</v>
          </cell>
          <cell r="D5758" t="str">
            <v>PH_WINDOWS_BRONZE_AR</v>
          </cell>
          <cell r="E5758">
            <v>3</v>
          </cell>
          <cell r="F5758" t="str">
            <v>Data Base Administration Support VW Argentina</v>
          </cell>
        </row>
        <row r="5759">
          <cell r="B5759" t="str">
            <v>192.168.21.38</v>
          </cell>
          <cell r="C5759" t="str">
            <v>Ora VWIF6040 Tablespaces</v>
          </cell>
          <cell r="D5759" t="str">
            <v>PH_WINDOWS_BRONZE_AR</v>
          </cell>
          <cell r="E5759">
            <v>3</v>
          </cell>
          <cell r="F5759" t="str">
            <v>Data Base Administration Support VW Argentina</v>
          </cell>
        </row>
        <row r="5760">
          <cell r="B5760" t="str">
            <v>192.168.21.38</v>
          </cell>
          <cell r="C5760" t="str">
            <v>Ora VWIF6040 Users</v>
          </cell>
          <cell r="D5760" t="str">
            <v>PH_WINDOWS_BRONZE_AR</v>
          </cell>
          <cell r="E5760">
            <v>4</v>
          </cell>
          <cell r="F5760" t="str">
            <v>Data Base Administration Support VW Argentina</v>
          </cell>
        </row>
        <row r="5761">
          <cell r="B5761" t="str">
            <v>192.168.21.38</v>
          </cell>
          <cell r="C5761" t="str">
            <v>Check_port 80</v>
          </cell>
          <cell r="D5761" t="str">
            <v>PH_WINDOWS_BRONZE_AR</v>
          </cell>
          <cell r="E5761">
            <v>3</v>
          </cell>
          <cell r="F5761" t="str">
            <v>Middleware Support VW Argentina</v>
          </cell>
        </row>
        <row r="5762">
          <cell r="B5762" t="str">
            <v>192.168.21.38</v>
          </cell>
          <cell r="C5762" t="str">
            <v>Disk G - Backups -</v>
          </cell>
          <cell r="D5762" t="str">
            <v>PH_WINDOWS_BRONZE_AR</v>
          </cell>
          <cell r="E5762">
            <v>3</v>
          </cell>
          <cell r="F5762" t="str">
            <v>Wintel Support VW Argentina</v>
          </cell>
        </row>
        <row r="5763">
          <cell r="B5763" t="str">
            <v>192.168.21.38</v>
          </cell>
          <cell r="C5763" t="str">
            <v>Disk E - App Home -</v>
          </cell>
          <cell r="D5763" t="str">
            <v>PH_WINDOWS_BRONZE_AR</v>
          </cell>
          <cell r="E5763">
            <v>3</v>
          </cell>
          <cell r="F5763" t="str">
            <v>Wintel Support VW Argentina</v>
          </cell>
        </row>
        <row r="5764">
          <cell r="B5764" t="str">
            <v>192.168.21.38</v>
          </cell>
          <cell r="C5764" t="str">
            <v>Disk F - OPS Data Base Administration Support Argentina_cle Home -</v>
          </cell>
          <cell r="D5764" t="str">
            <v>PH_WINDOWS_BRONZE_AR</v>
          </cell>
          <cell r="E5764">
            <v>3</v>
          </cell>
          <cell r="F5764" t="str">
            <v>Wintel Support VW Argentina</v>
          </cell>
        </row>
        <row r="5765">
          <cell r="B5765" t="str">
            <v>192.168.21.38</v>
          </cell>
          <cell r="C5765" t="str">
            <v>So Antivirus Services</v>
          </cell>
          <cell r="D5765" t="str">
            <v>PH_WINDOWS_BRONZE_AR</v>
          </cell>
          <cell r="E5765">
            <v>3</v>
          </cell>
          <cell r="F5765" t="str">
            <v>Wintel Support VW Argentina</v>
          </cell>
        </row>
        <row r="5766">
          <cell r="B5766" t="str">
            <v>192.168.21.38</v>
          </cell>
          <cell r="C5766" t="str">
            <v>So CPU</v>
          </cell>
          <cell r="D5766" t="str">
            <v>PH_WINDOWS_BRONZE_AR</v>
          </cell>
          <cell r="E5766">
            <v>3</v>
          </cell>
          <cell r="F5766" t="str">
            <v>Wintel Support VW Argentina</v>
          </cell>
        </row>
        <row r="5767">
          <cell r="B5767" t="str">
            <v>192.168.21.38</v>
          </cell>
          <cell r="C5767" t="str">
            <v>So Disk C: - OS -</v>
          </cell>
          <cell r="D5767" t="str">
            <v>PH_WINDOWS_BRONZE_AR</v>
          </cell>
          <cell r="E5767">
            <v>3</v>
          </cell>
          <cell r="F5767" t="str">
            <v>Wintel Support VW Argentina</v>
          </cell>
        </row>
        <row r="5768">
          <cell r="B5768" t="str">
            <v>192.168.21.38</v>
          </cell>
          <cell r="C5768" t="str">
            <v>So Disk P: - Page File -</v>
          </cell>
          <cell r="D5768" t="str">
            <v>PH_WINDOWS_BRONZE_AR</v>
          </cell>
          <cell r="E5768">
            <v>3</v>
          </cell>
          <cell r="F5768" t="str">
            <v>Wintel Support VW Argentina</v>
          </cell>
        </row>
        <row r="5769">
          <cell r="B5769" t="str">
            <v>192.168.21.38</v>
          </cell>
          <cell r="C5769" t="str">
            <v>Ping</v>
          </cell>
          <cell r="D5769" t="str">
            <v>PH_WINDOWS_BRONZE_AR</v>
          </cell>
          <cell r="E5769">
            <v>3</v>
          </cell>
          <cell r="F5769" t="str">
            <v>Wintel Support VW Argentina</v>
          </cell>
        </row>
        <row r="5770">
          <cell r="B5770" t="str">
            <v>192.168.21.38</v>
          </cell>
          <cell r="C5770" t="str">
            <v>So RAM</v>
          </cell>
          <cell r="D5770" t="str">
            <v>PH_WINDOWS_BRONZE_AR</v>
          </cell>
          <cell r="E5770">
            <v>3</v>
          </cell>
          <cell r="F5770" t="str">
            <v>Wintel Support VW Argentina</v>
          </cell>
        </row>
        <row r="5771">
          <cell r="B5771" t="str">
            <v>192.168.21.38</v>
          </cell>
          <cell r="C5771" t="str">
            <v>So Uptime</v>
          </cell>
          <cell r="D5771" t="str">
            <v>PH_WINDOWS_BRONZE_AR</v>
          </cell>
          <cell r="E5771">
            <v>2</v>
          </cell>
          <cell r="F5771" t="str">
            <v>Wintel Support VW Argentina</v>
          </cell>
        </row>
        <row r="5772">
          <cell r="B5772" t="str">
            <v>172.16.5.13</v>
          </cell>
          <cell r="C5772" t="str">
            <v>So Antivirus Services</v>
          </cell>
          <cell r="D5772" t="str">
            <v>PH_WINDOWS_PLATINUM_AR</v>
          </cell>
          <cell r="E5772">
            <v>3</v>
          </cell>
          <cell r="F5772" t="str">
            <v>Wintel Support VW Argentina</v>
          </cell>
        </row>
        <row r="5773">
          <cell r="B5773" t="str">
            <v>172.16.5.13</v>
          </cell>
          <cell r="C5773" t="str">
            <v>So CPU</v>
          </cell>
          <cell r="D5773" t="str">
            <v>PH_WINDOWS_PLATINUM_AR</v>
          </cell>
          <cell r="E5773">
            <v>1</v>
          </cell>
          <cell r="F5773" t="str">
            <v>Wintel Support VW Argentina</v>
          </cell>
        </row>
        <row r="5774">
          <cell r="B5774" t="str">
            <v>172.16.5.13</v>
          </cell>
          <cell r="C5774" t="str">
            <v>So Disk C:: OS</v>
          </cell>
          <cell r="D5774" t="str">
            <v>PH_WINDOWS_PLATINUM_AR</v>
          </cell>
          <cell r="E5774">
            <v>1</v>
          </cell>
          <cell r="F5774" t="str">
            <v>Wintel Support VW Argentina</v>
          </cell>
        </row>
        <row r="5775">
          <cell r="B5775" t="str">
            <v>172.16.5.13</v>
          </cell>
          <cell r="C5775" t="str">
            <v>So Disk D:: APP</v>
          </cell>
          <cell r="D5775" t="str">
            <v>PH_WINDOWS_PLATINUM_AR</v>
          </cell>
          <cell r="E5775">
            <v>1</v>
          </cell>
          <cell r="F5775" t="str">
            <v>Wintel Support VW Argentina</v>
          </cell>
        </row>
        <row r="5776">
          <cell r="B5776" t="str">
            <v>172.16.5.13</v>
          </cell>
          <cell r="C5776" t="str">
            <v>Ping</v>
          </cell>
          <cell r="D5776" t="str">
            <v>PH_WINDOWS_PLATINUM_AR</v>
          </cell>
          <cell r="E5776">
            <v>1</v>
          </cell>
          <cell r="F5776" t="str">
            <v>Wintel Support VW Argentina</v>
          </cell>
        </row>
        <row r="5777">
          <cell r="B5777" t="str">
            <v>172.16.5.13</v>
          </cell>
          <cell r="C5777" t="str">
            <v>So RAM</v>
          </cell>
          <cell r="D5777" t="str">
            <v>PH_WINDOWS_PLATINUM_AR</v>
          </cell>
          <cell r="E5777">
            <v>1</v>
          </cell>
          <cell r="F5777" t="str">
            <v>Wintel Support VW Argentina</v>
          </cell>
        </row>
        <row r="5778">
          <cell r="B5778" t="str">
            <v>172.16.5.13</v>
          </cell>
          <cell r="C5778" t="str">
            <v>So Uptime</v>
          </cell>
          <cell r="D5778" t="str">
            <v>PH_WINDOWS_BRONZE_AR</v>
          </cell>
          <cell r="E5778">
            <v>2</v>
          </cell>
          <cell r="F5778" t="str">
            <v>Wintel Support VW Argentina</v>
          </cell>
        </row>
        <row r="5779">
          <cell r="B5779" t="str">
            <v>172.16.5.14</v>
          </cell>
          <cell r="C5779" t="str">
            <v>So Antivirus Services</v>
          </cell>
          <cell r="D5779" t="str">
            <v>PH_WINDOWS_PLATINUM_AR</v>
          </cell>
          <cell r="E5779">
            <v>3</v>
          </cell>
          <cell r="F5779" t="str">
            <v>Wintel Support VW Argentina</v>
          </cell>
        </row>
        <row r="5780">
          <cell r="B5780" t="str">
            <v>172.16.5.14</v>
          </cell>
          <cell r="C5780" t="str">
            <v>So CPU</v>
          </cell>
          <cell r="D5780" t="str">
            <v>PH_WINDOWS_PLATINUM_AR</v>
          </cell>
          <cell r="E5780">
            <v>1</v>
          </cell>
          <cell r="F5780" t="str">
            <v>Wintel Support VW Argentina</v>
          </cell>
        </row>
        <row r="5781">
          <cell r="B5781" t="str">
            <v>172.16.5.14</v>
          </cell>
          <cell r="C5781" t="str">
            <v>So Disk C:: OS</v>
          </cell>
          <cell r="D5781" t="str">
            <v>PH_WINDOWS_PLATINUM_AR</v>
          </cell>
          <cell r="E5781">
            <v>1</v>
          </cell>
          <cell r="F5781" t="str">
            <v>Wintel Support VW Argentina</v>
          </cell>
        </row>
        <row r="5782">
          <cell r="B5782" t="str">
            <v>172.16.5.14</v>
          </cell>
          <cell r="C5782" t="str">
            <v>So Disk D:: APP</v>
          </cell>
          <cell r="D5782" t="str">
            <v>PH_WINDOWS_PLATINUM_AR</v>
          </cell>
          <cell r="E5782">
            <v>1</v>
          </cell>
          <cell r="F5782" t="str">
            <v>Wintel Support VW Argentina</v>
          </cell>
        </row>
        <row r="5783">
          <cell r="B5783" t="str">
            <v>172.16.5.14</v>
          </cell>
          <cell r="C5783" t="str">
            <v>Ping</v>
          </cell>
          <cell r="D5783" t="str">
            <v>PH_WINDOWS_PLATINUM_AR</v>
          </cell>
          <cell r="E5783">
            <v>1</v>
          </cell>
          <cell r="F5783" t="str">
            <v>Wintel Support VW Argentina</v>
          </cell>
        </row>
        <row r="5784">
          <cell r="B5784" t="str">
            <v>172.16.5.14</v>
          </cell>
          <cell r="C5784" t="str">
            <v>So RAM</v>
          </cell>
          <cell r="D5784" t="str">
            <v>PH_WINDOWS_PLATINUM_AR</v>
          </cell>
          <cell r="E5784">
            <v>1</v>
          </cell>
          <cell r="F5784" t="str">
            <v>Wintel Support VW Argentina</v>
          </cell>
        </row>
        <row r="5785">
          <cell r="B5785" t="str">
            <v>172.16.5.14</v>
          </cell>
          <cell r="C5785" t="str">
            <v>So Uptime</v>
          </cell>
          <cell r="D5785" t="str">
            <v>PH_WINDOWS_BRONZE_AR</v>
          </cell>
          <cell r="E5785">
            <v>2</v>
          </cell>
          <cell r="F5785" t="str">
            <v>Wintel Support VW Argentina</v>
          </cell>
        </row>
        <row r="5786">
          <cell r="B5786" t="str">
            <v>172.16.5.16</v>
          </cell>
          <cell r="C5786" t="str">
            <v>So Antivirus Services</v>
          </cell>
          <cell r="D5786" t="str">
            <v>PH_WINDOWS_PLATINUM_AR</v>
          </cell>
          <cell r="E5786">
            <v>3</v>
          </cell>
          <cell r="F5786" t="str">
            <v>Wintel Support VW Argentina</v>
          </cell>
        </row>
        <row r="5787">
          <cell r="B5787" t="str">
            <v>172.16.5.16</v>
          </cell>
          <cell r="C5787" t="str">
            <v>So CPU</v>
          </cell>
          <cell r="D5787" t="str">
            <v>PH_WINDOWS_PLATINUM_AR</v>
          </cell>
          <cell r="E5787">
            <v>1</v>
          </cell>
          <cell r="F5787" t="str">
            <v>Wintel Support VW Argentina</v>
          </cell>
        </row>
        <row r="5788">
          <cell r="B5788" t="str">
            <v>172.16.5.16</v>
          </cell>
          <cell r="C5788" t="str">
            <v>So Disk C: OS</v>
          </cell>
          <cell r="D5788" t="str">
            <v>PH_WINDOWS_PLATINUM_AR</v>
          </cell>
          <cell r="E5788">
            <v>1</v>
          </cell>
          <cell r="F5788" t="str">
            <v>Wintel Support VW Argentina</v>
          </cell>
        </row>
        <row r="5789">
          <cell r="B5789" t="str">
            <v>172.16.5.16</v>
          </cell>
          <cell r="C5789" t="str">
            <v>So Disk D: OPS Data Base Administration Support Argentina_Home</v>
          </cell>
          <cell r="D5789" t="str">
            <v>PH_WINDOWS_PLATINUM_AR</v>
          </cell>
          <cell r="E5789">
            <v>1</v>
          </cell>
          <cell r="F5789" t="str">
            <v>Wintel Support VW Argentina</v>
          </cell>
        </row>
        <row r="5790">
          <cell r="B5790" t="str">
            <v>172.16.5.16</v>
          </cell>
          <cell r="C5790" t="str">
            <v>Ping</v>
          </cell>
          <cell r="D5790" t="str">
            <v>PH_WINDOWS_PLATINUM_AR</v>
          </cell>
          <cell r="E5790">
            <v>1</v>
          </cell>
          <cell r="F5790" t="str">
            <v>Wintel Support VW Argentina</v>
          </cell>
        </row>
        <row r="5791">
          <cell r="B5791" t="str">
            <v>172.16.5.16</v>
          </cell>
          <cell r="C5791" t="str">
            <v>So RAM</v>
          </cell>
          <cell r="D5791" t="str">
            <v>PH_WINDOWS_PLATINUM_AR</v>
          </cell>
          <cell r="E5791">
            <v>1</v>
          </cell>
          <cell r="F5791" t="str">
            <v>Wintel Support VW Argentina</v>
          </cell>
        </row>
        <row r="5792">
          <cell r="B5792" t="str">
            <v>172.16.5.16</v>
          </cell>
          <cell r="C5792" t="str">
            <v>So Uptime</v>
          </cell>
          <cell r="D5792" t="str">
            <v>PH_WINDOWS_BRONZE_AR</v>
          </cell>
          <cell r="E5792">
            <v>2</v>
          </cell>
          <cell r="F5792" t="str">
            <v>Wintel Support VW Argentina</v>
          </cell>
        </row>
        <row r="5793">
          <cell r="B5793" t="str">
            <v>172.16.5.17</v>
          </cell>
          <cell r="C5793" t="str">
            <v>So Antivirus Services</v>
          </cell>
          <cell r="D5793" t="str">
            <v>PH_WINDOWS_PLATINUM_AR</v>
          </cell>
          <cell r="E5793">
            <v>3</v>
          </cell>
          <cell r="F5793" t="str">
            <v>Wintel Support VW Argentina</v>
          </cell>
        </row>
        <row r="5794">
          <cell r="B5794" t="str">
            <v>172.16.5.17</v>
          </cell>
          <cell r="C5794" t="str">
            <v>So CPU</v>
          </cell>
          <cell r="D5794" t="str">
            <v>PH_WINDOWS_PLATINUM_AR</v>
          </cell>
          <cell r="E5794">
            <v>1</v>
          </cell>
          <cell r="F5794" t="str">
            <v>Wintel Support VW Argentina</v>
          </cell>
        </row>
        <row r="5795">
          <cell r="B5795" t="str">
            <v>172.16.5.17</v>
          </cell>
          <cell r="C5795" t="str">
            <v>So Disk C: OS</v>
          </cell>
          <cell r="D5795" t="str">
            <v>PH_WINDOWS_PLATINUM_AR</v>
          </cell>
          <cell r="E5795">
            <v>1</v>
          </cell>
          <cell r="F5795" t="str">
            <v>Wintel Support VW Argentina</v>
          </cell>
        </row>
        <row r="5796">
          <cell r="B5796" t="str">
            <v>172.16.5.17</v>
          </cell>
          <cell r="C5796" t="str">
            <v>So Disk D: OPS Data Base Administration Support Argentina_Home</v>
          </cell>
          <cell r="D5796" t="str">
            <v>PH_WINDOWS_PLATINUM_AR</v>
          </cell>
          <cell r="E5796">
            <v>1</v>
          </cell>
          <cell r="F5796" t="str">
            <v>Wintel Support VW Argentina</v>
          </cell>
        </row>
        <row r="5797">
          <cell r="B5797" t="str">
            <v>172.16.5.17</v>
          </cell>
          <cell r="C5797" t="str">
            <v>Ping</v>
          </cell>
          <cell r="D5797" t="str">
            <v>PH_WINDOWS_PLATINUM_AR</v>
          </cell>
          <cell r="E5797">
            <v>1</v>
          </cell>
          <cell r="F5797" t="str">
            <v>Wintel Support VW Argentina</v>
          </cell>
        </row>
        <row r="5798">
          <cell r="B5798" t="str">
            <v>172.16.5.17</v>
          </cell>
          <cell r="C5798" t="str">
            <v>So RAM</v>
          </cell>
          <cell r="D5798" t="str">
            <v>PH_WINDOWS_PLATINUM_AR</v>
          </cell>
          <cell r="E5798">
            <v>1</v>
          </cell>
          <cell r="F5798" t="str">
            <v>Wintel Support VW Argentina</v>
          </cell>
        </row>
        <row r="5799">
          <cell r="B5799" t="str">
            <v>172.16.5.17</v>
          </cell>
          <cell r="C5799" t="str">
            <v>So Uptime</v>
          </cell>
          <cell r="D5799" t="str">
            <v>PH_WINDOWS_BRONZE_AR</v>
          </cell>
          <cell r="E5799">
            <v>2</v>
          </cell>
          <cell r="F5799" t="str">
            <v>Wintel Support VW Argentina</v>
          </cell>
        </row>
        <row r="5800">
          <cell r="B5800" t="str">
            <v>172.16.5.11</v>
          </cell>
          <cell r="C5800" t="str">
            <v>Disco E: (OPS Data Base Administration Support Argentina_Data)</v>
          </cell>
          <cell r="D5800" t="str">
            <v>PH_WINDOWS_PLATINUM_AR</v>
          </cell>
          <cell r="E5800">
            <v>1</v>
          </cell>
          <cell r="F5800" t="str">
            <v>Data Base Administration Support VW Argentina</v>
          </cell>
        </row>
        <row r="5801">
          <cell r="B5801" t="str">
            <v>172.16.5.11</v>
          </cell>
          <cell r="C5801" t="str">
            <v xml:space="preserve"> Disco F: (OPS Data Base Administration Support Argentina_Archivelog</v>
          </cell>
          <cell r="D5801" t="str">
            <v>PH_WINDOWS_PLATINUM_AR</v>
          </cell>
          <cell r="E5801">
            <v>1</v>
          </cell>
          <cell r="F5801" t="str">
            <v>Data Base Administration Support VW Argentina</v>
          </cell>
        </row>
        <row r="5802">
          <cell r="B5802" t="str">
            <v>172.16.5.11</v>
          </cell>
          <cell r="C5802" t="str">
            <v>Disco G: (OPS Data Base Administration Support Argentina_BackUp)</v>
          </cell>
          <cell r="D5802" t="str">
            <v>PH_WINDOWS_PLATINUM_AR</v>
          </cell>
          <cell r="E5802">
            <v>2</v>
          </cell>
          <cell r="F5802" t="str">
            <v>Data Base Administration Support VW Argentina</v>
          </cell>
        </row>
        <row r="5803">
          <cell r="B5803" t="str">
            <v>172.16.5.11</v>
          </cell>
          <cell r="C5803" t="str">
            <v>Ora VWTNHIST Invalid Objects</v>
          </cell>
          <cell r="D5803" t="str">
            <v>PH_WINDOWS_PLATINUM_AR</v>
          </cell>
          <cell r="E5803">
            <v>2</v>
          </cell>
          <cell r="F5803" t="str">
            <v>Data Base Administration Support VW Argentina</v>
          </cell>
        </row>
        <row r="5804">
          <cell r="B5804" t="str">
            <v>172.16.5.11</v>
          </cell>
          <cell r="C5804" t="str">
            <v>Ora VWTNHIST Jobs</v>
          </cell>
          <cell r="D5804" t="str">
            <v>PH_WINDOWS_PLATINUM_AR</v>
          </cell>
          <cell r="E5804">
            <v>2</v>
          </cell>
          <cell r="F5804" t="str">
            <v>Data Base Administration Support VW Argentina</v>
          </cell>
        </row>
        <row r="5805">
          <cell r="B5805" t="str">
            <v>172.16.5.11</v>
          </cell>
          <cell r="C5805" t="str">
            <v>Ora VWTNHIST Login</v>
          </cell>
          <cell r="D5805" t="str">
            <v>PH_WINDOWS_PLATINUM_AR</v>
          </cell>
          <cell r="E5805">
            <v>2</v>
          </cell>
          <cell r="F5805" t="str">
            <v>Data Base Administration Support VW Argentina</v>
          </cell>
        </row>
        <row r="5806">
          <cell r="B5806" t="str">
            <v>172.16.5.11</v>
          </cell>
          <cell r="C5806" t="str">
            <v>Ora VWTNHIST Max Extents</v>
          </cell>
          <cell r="D5806" t="str">
            <v>PH_WINDOWS_PLATINUM_AR</v>
          </cell>
          <cell r="E5806">
            <v>2</v>
          </cell>
          <cell r="F5806" t="str">
            <v>Data Base Administration Support VW Argentina</v>
          </cell>
        </row>
        <row r="5807">
          <cell r="B5807" t="str">
            <v>172.16.5.11</v>
          </cell>
          <cell r="C5807" t="str">
            <v>Ora VWTNHIST Tablespaces</v>
          </cell>
          <cell r="D5807" t="str">
            <v>PH_WINDOWS_PLATINUM_AR</v>
          </cell>
          <cell r="E5807">
            <v>2</v>
          </cell>
          <cell r="F5807" t="str">
            <v>Data Base Administration Support VW Argentina</v>
          </cell>
        </row>
        <row r="5808">
          <cell r="B5808" t="str">
            <v>172.16.5.11</v>
          </cell>
          <cell r="C5808" t="str">
            <v>Ora VWTNHIST Users</v>
          </cell>
          <cell r="D5808" t="str">
            <v>PH_WINDOWS_BRONZE_AR</v>
          </cell>
          <cell r="E5808">
            <v>4</v>
          </cell>
          <cell r="F5808" t="str">
            <v>Data Base Administration Support VW Argentina</v>
          </cell>
        </row>
        <row r="5809">
          <cell r="B5809" t="str">
            <v>172.16.5.11</v>
          </cell>
          <cell r="C5809" t="str">
            <v>Ora vwarpasvtnpd3 LISTENER 1521</v>
          </cell>
          <cell r="D5809" t="str">
            <v>PH_WINDOWS_PLATINUM_AR</v>
          </cell>
          <cell r="E5809">
            <v>2</v>
          </cell>
          <cell r="F5809" t="str">
            <v>Data Base Administration Support VW Argentina</v>
          </cell>
        </row>
        <row r="5810">
          <cell r="B5810" t="str">
            <v>172.16.5.11</v>
          </cell>
          <cell r="C5810" t="str">
            <v>Ora vwarpasvtnpd3 RAFPRO Alert Log</v>
          </cell>
          <cell r="D5810" t="str">
            <v>PH_WINDOWS_PLATINUM_AR</v>
          </cell>
          <cell r="E5810">
            <v>2</v>
          </cell>
          <cell r="F5810" t="str">
            <v>Data Base Administration Support VW Argentina</v>
          </cell>
        </row>
        <row r="5811">
          <cell r="B5811" t="str">
            <v>172.16.5.11</v>
          </cell>
          <cell r="C5811" t="str">
            <v>Ora vwarpasvtnpd3 Services</v>
          </cell>
          <cell r="D5811" t="str">
            <v>PH_WINDOWS_PLATINUM_AR</v>
          </cell>
          <cell r="E5811">
            <v>2</v>
          </cell>
          <cell r="F5811" t="str">
            <v>Data Base Administration Support VW Argentina</v>
          </cell>
        </row>
        <row r="5812">
          <cell r="B5812" t="str">
            <v>172.16.5.11</v>
          </cell>
          <cell r="C5812" t="str">
            <v>Ora vwarpasvtnpd3 VWTNHIST Export Data Pump</v>
          </cell>
          <cell r="D5812" t="str">
            <v>PH_WINDOWS_PLATINUM_AR</v>
          </cell>
          <cell r="E5812">
            <v>2</v>
          </cell>
          <cell r="F5812" t="str">
            <v>Data Base Administration Support VW Argentina</v>
          </cell>
        </row>
        <row r="5813">
          <cell r="B5813" t="str">
            <v>172.16.5.11</v>
          </cell>
          <cell r="C5813" t="str">
            <v>Ora vwarpasvtnpd3 VWTNHIST RMAN Level 0</v>
          </cell>
          <cell r="D5813" t="str">
            <v>PH_WINDOWS_PLATINUM_AR</v>
          </cell>
          <cell r="E5813">
            <v>4</v>
          </cell>
          <cell r="F5813" t="str">
            <v>Data Base Administration Support VW Argentina</v>
          </cell>
        </row>
        <row r="5814">
          <cell r="B5814" t="str">
            <v>172.16.5.11</v>
          </cell>
          <cell r="C5814" t="str">
            <v>Ora vwarpasvtnpd3 VWTNHIST RMAN Level 1</v>
          </cell>
          <cell r="D5814" t="str">
            <v>PH_WINDOWS_PLATINUM_AR</v>
          </cell>
          <cell r="E5814">
            <v>2</v>
          </cell>
          <cell r="F5814" t="str">
            <v>Data Base Administration Support VW Argentina</v>
          </cell>
        </row>
        <row r="5815">
          <cell r="B5815" t="str">
            <v>172.16.5.11</v>
          </cell>
          <cell r="C5815" t="str">
            <v>CPU</v>
          </cell>
          <cell r="D5815" t="str">
            <v>PH_WINDOWS_PLATINUM_AR</v>
          </cell>
          <cell r="E5815">
            <v>1</v>
          </cell>
          <cell r="F5815" t="str">
            <v>Wintel Support VW Argentina</v>
          </cell>
        </row>
        <row r="5816">
          <cell r="B5816" t="str">
            <v>172.16.5.11</v>
          </cell>
          <cell r="C5816" t="str">
            <v>Ping</v>
          </cell>
          <cell r="D5816" t="str">
            <v>PH_WINDOWS_PLATINUM_AR</v>
          </cell>
          <cell r="E5816">
            <v>1</v>
          </cell>
          <cell r="F5816" t="str">
            <v>Wintel Support VW Argentina</v>
          </cell>
        </row>
        <row r="5817">
          <cell r="B5817" t="str">
            <v>172.16.5.11</v>
          </cell>
          <cell r="C5817" t="str">
            <v>AV</v>
          </cell>
          <cell r="D5817" t="str">
            <v>PH_WINDOWS_PLATINUM_AR</v>
          </cell>
          <cell r="E5817">
            <v>1</v>
          </cell>
          <cell r="F5817" t="str">
            <v>Wintel Support VW Argentina</v>
          </cell>
        </row>
        <row r="5818">
          <cell r="B5818" t="str">
            <v>172.16.5.11</v>
          </cell>
          <cell r="C5818" t="str">
            <v>RAM</v>
          </cell>
          <cell r="D5818" t="str">
            <v>PH_WINDOWS_PLATINUM_AR</v>
          </cell>
          <cell r="E5818">
            <v>1</v>
          </cell>
          <cell r="F5818" t="str">
            <v>Wintel Support VW Argentina</v>
          </cell>
        </row>
        <row r="5819">
          <cell r="B5819" t="str">
            <v>172.16.5.11</v>
          </cell>
          <cell r="C5819" t="str">
            <v>So Uptime</v>
          </cell>
          <cell r="D5819" t="str">
            <v>PH_WINDOWS_BRONZE_AR</v>
          </cell>
          <cell r="E5819">
            <v>2</v>
          </cell>
          <cell r="F5819" t="str">
            <v>Wintel Support VW Argentina</v>
          </cell>
        </row>
        <row r="5820">
          <cell r="B5820" t="str">
            <v>172.16.5.11</v>
          </cell>
          <cell r="C5820" t="str">
            <v>Disco C: (S.O.)</v>
          </cell>
          <cell r="D5820" t="str">
            <v>PH_WINDOWS_PLATINUM_AR</v>
          </cell>
          <cell r="E5820">
            <v>1</v>
          </cell>
          <cell r="F5820" t="str">
            <v>Wintel Support VW Argentina</v>
          </cell>
        </row>
        <row r="5821">
          <cell r="B5821" t="str">
            <v>172.16.5.11</v>
          </cell>
          <cell r="C5821" t="str">
            <v>Disco D: (OPS Data Base Administration Support Argentina_Home)</v>
          </cell>
          <cell r="D5821" t="str">
            <v>PH_WINDOWS_PLATINUM_AR</v>
          </cell>
          <cell r="E5821">
            <v>1</v>
          </cell>
          <cell r="F5821" t="str">
            <v>Wintel Support VW Argentina</v>
          </cell>
        </row>
        <row r="5822">
          <cell r="B5822" t="str">
            <v>172.16.5.11</v>
          </cell>
          <cell r="C5822" t="str">
            <v>20. So Antivirus Services</v>
          </cell>
          <cell r="D5822" t="str">
            <v>PH_WINDOWS_PLATINUM_AR</v>
          </cell>
          <cell r="E5822">
            <v>3</v>
          </cell>
          <cell r="F5822" t="str">
            <v>Wintel Support VW Argentina</v>
          </cell>
        </row>
        <row r="5823">
          <cell r="B5823" t="str">
            <v>172.16.5.12</v>
          </cell>
          <cell r="C5823" t="str">
            <v>So Antivirus Services</v>
          </cell>
          <cell r="D5823" t="str">
            <v>PH_WINDOWS_PLATINUM_AR</v>
          </cell>
          <cell r="E5823">
            <v>3</v>
          </cell>
          <cell r="F5823" t="str">
            <v>Wintel Support VW Argentina</v>
          </cell>
        </row>
        <row r="5824">
          <cell r="B5824" t="str">
            <v>172.16.5.12</v>
          </cell>
          <cell r="C5824" t="str">
            <v>So CPU</v>
          </cell>
          <cell r="D5824" t="str">
            <v>PH_WINDOWS_PLATINUM_AR</v>
          </cell>
          <cell r="E5824">
            <v>4</v>
          </cell>
          <cell r="F5824" t="str">
            <v>Wintel Support VW Argentina</v>
          </cell>
        </row>
        <row r="5825">
          <cell r="B5825" t="str">
            <v>172.16.5.12</v>
          </cell>
          <cell r="C5825" t="str">
            <v>So Disk C:</v>
          </cell>
          <cell r="D5825" t="str">
            <v>PH_WINDOWS_PLATINUM_AR</v>
          </cell>
          <cell r="E5825">
            <v>4</v>
          </cell>
          <cell r="F5825" t="str">
            <v>Wintel Support VW Argentina</v>
          </cell>
        </row>
        <row r="5826">
          <cell r="B5826" t="str">
            <v>172.16.5.12</v>
          </cell>
          <cell r="C5826" t="str">
            <v>So Disk E: - APP</v>
          </cell>
          <cell r="D5826" t="str">
            <v>PH_WINDOWS_PLATINUM_AR</v>
          </cell>
          <cell r="E5826">
            <v>4</v>
          </cell>
          <cell r="F5826" t="str">
            <v>Wintel Support VW Argentina</v>
          </cell>
        </row>
        <row r="5827">
          <cell r="B5827" t="str">
            <v>172.16.5.12</v>
          </cell>
          <cell r="C5827" t="str">
            <v>So Disk F - DBA</v>
          </cell>
          <cell r="D5827" t="str">
            <v>PH_WINDOWS_PLATINUM_AR</v>
          </cell>
          <cell r="E5827">
            <v>4</v>
          </cell>
          <cell r="F5827" t="str">
            <v>Wintel Support VW Argentina</v>
          </cell>
        </row>
        <row r="5828">
          <cell r="B5828" t="str">
            <v>172.16.5.12</v>
          </cell>
          <cell r="C5828" t="str">
            <v>So Disk P: - Page File</v>
          </cell>
          <cell r="D5828" t="str">
            <v>PH_WINDOWS_PLATINUM_AR</v>
          </cell>
          <cell r="E5828">
            <v>4</v>
          </cell>
          <cell r="F5828" t="str">
            <v>Wintel Support VW Argentina</v>
          </cell>
        </row>
        <row r="5829">
          <cell r="B5829" t="str">
            <v>172.16.5.12</v>
          </cell>
          <cell r="C5829" t="str">
            <v>Ping</v>
          </cell>
          <cell r="D5829" t="str">
            <v>PH_WINDOWS_PLATINUM_AR</v>
          </cell>
          <cell r="E5829">
            <v>4</v>
          </cell>
          <cell r="F5829" t="str">
            <v>Wintel Support VW Argentina</v>
          </cell>
        </row>
        <row r="5830">
          <cell r="B5830" t="str">
            <v>172.16.5.12</v>
          </cell>
          <cell r="C5830" t="str">
            <v>So RAM</v>
          </cell>
          <cell r="D5830" t="str">
            <v>PH_WINDOWS_PLATINUM_AR</v>
          </cell>
          <cell r="E5830">
            <v>4</v>
          </cell>
          <cell r="F5830" t="str">
            <v>Wintel Support VW Argentina</v>
          </cell>
        </row>
        <row r="5831">
          <cell r="B5831" t="str">
            <v>172.16.5.12</v>
          </cell>
          <cell r="C5831" t="str">
            <v>So Uptime</v>
          </cell>
          <cell r="D5831" t="str">
            <v>PH_WINDOWS_BRONZE_AR</v>
          </cell>
          <cell r="E5831">
            <v>2</v>
          </cell>
          <cell r="F5831" t="str">
            <v>Wintel Support VW Argentina</v>
          </cell>
        </row>
        <row r="5832">
          <cell r="B5832" t="str">
            <v>10.133.9.60</v>
          </cell>
          <cell r="C5832" t="str">
            <v>So Disk E</v>
          </cell>
          <cell r="D5832" t="str">
            <v>PH_WINDOWS_BRONZE_AR</v>
          </cell>
          <cell r="E5832">
            <v>4</v>
          </cell>
          <cell r="F5832" t="str">
            <v>OPS Data Base Administration Support Argentina</v>
          </cell>
        </row>
        <row r="5833">
          <cell r="B5833" t="str">
            <v>10.133.9.60</v>
          </cell>
          <cell r="C5833" t="str">
            <v>So Disk F</v>
          </cell>
          <cell r="D5833" t="str">
            <v>PH_WINDOWS_BRONZE_AR</v>
          </cell>
          <cell r="E5833">
            <v>4</v>
          </cell>
          <cell r="F5833" t="str">
            <v>OPS Data Base Administration Support Argentina</v>
          </cell>
        </row>
        <row r="5834">
          <cell r="B5834" t="str">
            <v>10.133.9.60</v>
          </cell>
          <cell r="C5834" t="str">
            <v>So Disk G</v>
          </cell>
          <cell r="D5834" t="str">
            <v>PH_WINDOWS_BRONZE_AR</v>
          </cell>
          <cell r="E5834">
            <v>4</v>
          </cell>
          <cell r="F5834" t="str">
            <v>OPS Data Base Administration Support Argentina</v>
          </cell>
        </row>
        <row r="5835">
          <cell r="B5835" t="str">
            <v>10.133.9.60</v>
          </cell>
          <cell r="C5835" t="str">
            <v>Anti virus</v>
          </cell>
          <cell r="D5835" t="str">
            <v>PH_WINDOWS_BRONZE_AR</v>
          </cell>
          <cell r="E5835">
            <v>4</v>
          </cell>
          <cell r="F5835" t="str">
            <v>OPS Wintel Support Argentina</v>
          </cell>
        </row>
        <row r="5836">
          <cell r="B5836" t="str">
            <v>10.133.9.60</v>
          </cell>
          <cell r="C5836" t="str">
            <v>Cpu</v>
          </cell>
          <cell r="D5836" t="str">
            <v>PH_WINDOWS_BRONZE_AR</v>
          </cell>
          <cell r="E5836">
            <v>4</v>
          </cell>
          <cell r="F5836" t="str">
            <v>OPS Wintel Support Argentina</v>
          </cell>
        </row>
        <row r="5837">
          <cell r="B5837" t="str">
            <v>10.133.9.60</v>
          </cell>
          <cell r="C5837" t="str">
            <v>Pmg</v>
          </cell>
          <cell r="D5837" t="str">
            <v>PH_WINDOWS_BRONZE_AR</v>
          </cell>
          <cell r="E5837">
            <v>4</v>
          </cell>
          <cell r="F5837" t="str">
            <v>OPS Wintel Support Argentina</v>
          </cell>
        </row>
        <row r="5838">
          <cell r="B5838" t="str">
            <v>10.133.9.60</v>
          </cell>
          <cell r="C5838" t="str">
            <v>Ram</v>
          </cell>
          <cell r="D5838" t="str">
            <v>PH_WINDOWS_BRONZE_AR</v>
          </cell>
          <cell r="E5838">
            <v>4</v>
          </cell>
          <cell r="F5838" t="str">
            <v>OPS Wintel Support Argentina</v>
          </cell>
        </row>
        <row r="5839">
          <cell r="B5839" t="str">
            <v>10.133.9.60</v>
          </cell>
          <cell r="C5839" t="str">
            <v>Uptime</v>
          </cell>
          <cell r="D5839" t="str">
            <v>PH_WINDOWS_BRONZE_AR</v>
          </cell>
          <cell r="E5839">
            <v>4</v>
          </cell>
          <cell r="F5839" t="str">
            <v>OPS Wintel Support Argentina</v>
          </cell>
        </row>
        <row r="5840">
          <cell r="B5840" t="str">
            <v>10.133.9.60</v>
          </cell>
          <cell r="C5840" t="str">
            <v>So Disk C</v>
          </cell>
          <cell r="D5840" t="str">
            <v>PH_WINDOWS_BRONZE_AR</v>
          </cell>
          <cell r="E5840">
            <v>4</v>
          </cell>
          <cell r="F5840" t="str">
            <v>OPS Wintel Support Argentina</v>
          </cell>
        </row>
        <row r="5841">
          <cell r="B5841" t="str">
            <v>10.133.9.60</v>
          </cell>
          <cell r="C5841" t="str">
            <v>So Disk D</v>
          </cell>
          <cell r="D5841" t="str">
            <v>PH_WINDOWS_BRONZE_AR</v>
          </cell>
          <cell r="E5841">
            <v>4</v>
          </cell>
          <cell r="F5841" t="str">
            <v>OPS Wintel Support Argentina</v>
          </cell>
        </row>
        <row r="5842">
          <cell r="B5842" t="str">
            <v>10.133.54.175</v>
          </cell>
          <cell r="C5842" t="str">
            <v>So CPU</v>
          </cell>
          <cell r="D5842" t="str">
            <v>PH_WINDOWS_PLATINUM_AR</v>
          </cell>
          <cell r="E5842">
            <v>3</v>
          </cell>
          <cell r="F5842" t="str">
            <v>Wintel Support VW Argentina</v>
          </cell>
        </row>
        <row r="5843">
          <cell r="B5843" t="str">
            <v>10.133.54.175</v>
          </cell>
          <cell r="C5843" t="str">
            <v>So Disk</v>
          </cell>
          <cell r="D5843" t="str">
            <v>PH_WINDOWS_PLATINUM_AR</v>
          </cell>
          <cell r="E5843">
            <v>3</v>
          </cell>
          <cell r="F5843" t="str">
            <v>Wintel Support VW Argentina</v>
          </cell>
        </row>
        <row r="5844">
          <cell r="B5844" t="str">
            <v>10.133.54.175</v>
          </cell>
          <cell r="C5844" t="str">
            <v>Ping</v>
          </cell>
          <cell r="D5844" t="str">
            <v>PH_WINDOWS_PLATINUM_AR</v>
          </cell>
          <cell r="E5844">
            <v>3</v>
          </cell>
          <cell r="F5844" t="str">
            <v>Wintel Support VW Argentina</v>
          </cell>
        </row>
        <row r="5845">
          <cell r="B5845" t="str">
            <v>10.133.54.175</v>
          </cell>
          <cell r="C5845" t="str">
            <v>So RAM</v>
          </cell>
          <cell r="D5845" t="str">
            <v>PH_WINDOWS_PLATINUM_AR</v>
          </cell>
          <cell r="E5845">
            <v>3</v>
          </cell>
          <cell r="F5845" t="str">
            <v>Wintel Support VW Argentina</v>
          </cell>
        </row>
        <row r="5846">
          <cell r="B5846" t="str">
            <v>10.133.54.175</v>
          </cell>
          <cell r="C5846" t="str">
            <v>So Swap</v>
          </cell>
          <cell r="D5846" t="str">
            <v>PH_WINDOWS_PLATINUM_AR</v>
          </cell>
          <cell r="E5846">
            <v>3</v>
          </cell>
          <cell r="F5846" t="str">
            <v>Wintel Support VW Argentina</v>
          </cell>
        </row>
        <row r="5847">
          <cell r="B5847" t="str">
            <v>192.168.5.117</v>
          </cell>
          <cell r="C5847" t="str">
            <v>So Disk D::</v>
          </cell>
          <cell r="D5847" t="str">
            <v>PH_WINDOWS_PLATINUM_AR</v>
          </cell>
          <cell r="E5847">
            <v>1</v>
          </cell>
          <cell r="F5847" t="str">
            <v>Mobile Device Support VW Argentina</v>
          </cell>
        </row>
        <row r="5848">
          <cell r="B5848" t="str">
            <v>192.168.5.117</v>
          </cell>
          <cell r="C5848" t="str">
            <v>Ping</v>
          </cell>
          <cell r="D5848" t="str">
            <v>PH_WINDOWS_PLATINUM_AR</v>
          </cell>
          <cell r="E5848">
            <v>1</v>
          </cell>
          <cell r="F5848" t="str">
            <v>Mobile Device Support VW Argentina</v>
          </cell>
        </row>
        <row r="5849">
          <cell r="B5849" t="str">
            <v>192.168.5.117</v>
          </cell>
          <cell r="C5849" t="str">
            <v>So Antivirus Services</v>
          </cell>
          <cell r="D5849" t="str">
            <v>PH_WINDOWS_PLATINUM_AR</v>
          </cell>
          <cell r="E5849">
            <v>3</v>
          </cell>
          <cell r="F5849" t="str">
            <v>Wintel Support VW Argentina</v>
          </cell>
        </row>
        <row r="5850">
          <cell r="B5850" t="str">
            <v>192.168.5.117</v>
          </cell>
          <cell r="C5850" t="str">
            <v>So CPU</v>
          </cell>
          <cell r="D5850" t="str">
            <v>PH_WINDOWS_PLATINUM_AR</v>
          </cell>
          <cell r="E5850">
            <v>4</v>
          </cell>
          <cell r="F5850" t="str">
            <v>Wintel Support VW Argentina</v>
          </cell>
        </row>
        <row r="5851">
          <cell r="B5851" t="str">
            <v>192.168.5.117</v>
          </cell>
          <cell r="C5851" t="str">
            <v>So Disk C:: OS</v>
          </cell>
          <cell r="D5851" t="str">
            <v>PH_WINDOWS_PLATINUM_AR</v>
          </cell>
          <cell r="E5851">
            <v>1</v>
          </cell>
          <cell r="F5851" t="str">
            <v>Wintel Support VW Argentina</v>
          </cell>
        </row>
        <row r="5852">
          <cell r="B5852" t="str">
            <v>192.168.5.117</v>
          </cell>
          <cell r="C5852" t="str">
            <v>So RAM</v>
          </cell>
          <cell r="D5852" t="str">
            <v>PH_WINDOWS_PLATINUM_AR</v>
          </cell>
          <cell r="E5852">
            <v>4</v>
          </cell>
          <cell r="F5852" t="str">
            <v>Wintel Support VW Argentina</v>
          </cell>
        </row>
        <row r="5853">
          <cell r="B5853" t="str">
            <v>192.168.5.117</v>
          </cell>
          <cell r="C5853" t="str">
            <v>So Uptime</v>
          </cell>
          <cell r="D5853" t="str">
            <v>PH_WINDOWS_BRONZE_AR</v>
          </cell>
          <cell r="E5853">
            <v>4</v>
          </cell>
          <cell r="F5853" t="str">
            <v>Wintel Support VW Argentina</v>
          </cell>
        </row>
        <row r="5854">
          <cell r="B5854" t="str">
            <v>192.168.5.118</v>
          </cell>
          <cell r="C5854" t="str">
            <v>So Disk D::</v>
          </cell>
          <cell r="D5854" t="str">
            <v>PH_WINDOWS_PLATINUM_AR</v>
          </cell>
          <cell r="E5854">
            <v>1</v>
          </cell>
          <cell r="F5854" t="str">
            <v>Mobile Device Support VW Argentina</v>
          </cell>
        </row>
        <row r="5855">
          <cell r="B5855" t="str">
            <v>192.168.5.118</v>
          </cell>
          <cell r="C5855" t="str">
            <v>Ping</v>
          </cell>
          <cell r="D5855" t="str">
            <v>PH_WINDOWS_PLATINUM_AR</v>
          </cell>
          <cell r="E5855">
            <v>1</v>
          </cell>
          <cell r="F5855" t="str">
            <v>Mobile Device Support VW Argentina</v>
          </cell>
        </row>
        <row r="5856">
          <cell r="B5856" t="str">
            <v>192.168.5.118</v>
          </cell>
          <cell r="C5856" t="str">
            <v>So Antivirus Services</v>
          </cell>
          <cell r="D5856" t="str">
            <v>PH_WINDOWS_PLATINUM_AR</v>
          </cell>
          <cell r="E5856">
            <v>3</v>
          </cell>
          <cell r="F5856" t="str">
            <v>Wintel Support VW Argentina</v>
          </cell>
        </row>
        <row r="5857">
          <cell r="B5857" t="str">
            <v>192.168.5.118</v>
          </cell>
          <cell r="C5857" t="str">
            <v>So CPU</v>
          </cell>
          <cell r="D5857" t="str">
            <v>PH_WINDOWS_PLATINUM_AR</v>
          </cell>
          <cell r="E5857">
            <v>4</v>
          </cell>
          <cell r="F5857" t="str">
            <v>Wintel Support VW Argentina</v>
          </cell>
        </row>
        <row r="5858">
          <cell r="B5858" t="str">
            <v>192.168.5.118</v>
          </cell>
          <cell r="C5858" t="str">
            <v>So Disk C:: OS</v>
          </cell>
          <cell r="D5858" t="str">
            <v>PH_WINDOWS_PLATINUM_AR</v>
          </cell>
          <cell r="E5858">
            <v>1</v>
          </cell>
          <cell r="F5858" t="str">
            <v>Wintel Support VW Argentina</v>
          </cell>
        </row>
        <row r="5859">
          <cell r="B5859" t="str">
            <v>192.168.5.118</v>
          </cell>
          <cell r="C5859" t="str">
            <v>So RAM</v>
          </cell>
          <cell r="D5859" t="str">
            <v>PH_WINDOWS_PLATINUM_AR</v>
          </cell>
          <cell r="E5859">
            <v>4</v>
          </cell>
          <cell r="F5859" t="str">
            <v>Wintel Support VW Argentina</v>
          </cell>
        </row>
        <row r="5860">
          <cell r="B5860" t="str">
            <v>192.168.5.118</v>
          </cell>
          <cell r="C5860" t="str">
            <v>So Uptime</v>
          </cell>
          <cell r="D5860" t="str">
            <v>PH_WINDOWS_BRONZE_AR</v>
          </cell>
          <cell r="E5860">
            <v>4</v>
          </cell>
          <cell r="F5860" t="str">
            <v>Wintel Support VW Argentina</v>
          </cell>
        </row>
        <row r="5861">
          <cell r="B5861" t="str">
            <v>10.133.54.23</v>
          </cell>
          <cell r="C5861" t="str">
            <v>http://10.133.54.23:8888/</v>
          </cell>
          <cell r="D5861" t="str">
            <v>PH_WINDOWS_BRONZE_AR</v>
          </cell>
          <cell r="E5861">
            <v>3</v>
          </cell>
          <cell r="F5861" t="str">
            <v>Middleware Support VW Argentina</v>
          </cell>
        </row>
        <row r="5862">
          <cell r="B5862" t="str">
            <v>10.133.54.23</v>
          </cell>
          <cell r="C5862" t="str">
            <v>AMS URL http://vwarpasvuwaa1:8888/uif-web/</v>
          </cell>
          <cell r="D5862" t="str">
            <v>N/A</v>
          </cell>
          <cell r="E5862">
            <v>2</v>
          </cell>
          <cell r="F5862" t="str">
            <v>NON SAP Support VW Argentina</v>
          </cell>
        </row>
        <row r="5863">
          <cell r="B5863" t="str">
            <v>10.133.54.23</v>
          </cell>
          <cell r="C5863" t="str">
            <v>So Antivirus Services</v>
          </cell>
          <cell r="D5863" t="str">
            <v>PH_WINDOWS_BRONZE_AR</v>
          </cell>
          <cell r="E5863">
            <v>3</v>
          </cell>
          <cell r="F5863" t="str">
            <v>Wintel Support VW Argentina</v>
          </cell>
        </row>
        <row r="5864">
          <cell r="B5864" t="str">
            <v>10.133.54.23</v>
          </cell>
          <cell r="C5864" t="str">
            <v>So CPU</v>
          </cell>
          <cell r="D5864" t="str">
            <v>PH_WINDOWS_BRONZE_AR</v>
          </cell>
          <cell r="E5864">
            <v>3</v>
          </cell>
          <cell r="F5864" t="str">
            <v>Wintel Support VW Argentina</v>
          </cell>
        </row>
        <row r="5865">
          <cell r="B5865" t="str">
            <v>10.133.54.23</v>
          </cell>
          <cell r="C5865" t="str">
            <v>So Disk C: - S.O.</v>
          </cell>
          <cell r="D5865" t="str">
            <v>PH_WINDOWS_BRONZE_AR</v>
          </cell>
          <cell r="E5865">
            <v>3</v>
          </cell>
          <cell r="F5865" t="str">
            <v>Wintel Support VW Argentina</v>
          </cell>
        </row>
        <row r="5866">
          <cell r="B5866" t="str">
            <v>10.133.54.23</v>
          </cell>
          <cell r="C5866" t="str">
            <v>So Disk D:</v>
          </cell>
          <cell r="D5866" t="str">
            <v>PH_WINDOWS_BRONZE_AR</v>
          </cell>
          <cell r="E5866">
            <v>3</v>
          </cell>
          <cell r="F5866" t="str">
            <v>Wintel Support VW Argentina</v>
          </cell>
        </row>
        <row r="5867">
          <cell r="B5867" t="str">
            <v>10.133.54.23</v>
          </cell>
          <cell r="C5867" t="str">
            <v>Ping</v>
          </cell>
          <cell r="D5867" t="str">
            <v>PH_WINDOWS_BRONZE_AR</v>
          </cell>
          <cell r="E5867">
            <v>3</v>
          </cell>
          <cell r="F5867" t="str">
            <v>Wintel Support VW Argentina</v>
          </cell>
        </row>
        <row r="5868">
          <cell r="B5868" t="str">
            <v>10.133.54.23</v>
          </cell>
          <cell r="C5868" t="str">
            <v>So RAM</v>
          </cell>
          <cell r="D5868" t="str">
            <v>PH_WINDOWS_BRONZE_AR</v>
          </cell>
          <cell r="E5868">
            <v>3</v>
          </cell>
          <cell r="F5868" t="str">
            <v>Wintel Support VW Argentina</v>
          </cell>
        </row>
        <row r="5869">
          <cell r="B5869" t="str">
            <v>10.133.54.23</v>
          </cell>
          <cell r="C5869" t="str">
            <v>So Uptime</v>
          </cell>
          <cell r="D5869" t="str">
            <v>PH_WINDOWS_BRONZE_AR</v>
          </cell>
          <cell r="E5869">
            <v>2</v>
          </cell>
          <cell r="F5869" t="str">
            <v>Wintel Support VW Argentina</v>
          </cell>
        </row>
        <row r="5870">
          <cell r="B5870" t="str">
            <v>10.133.54.114</v>
          </cell>
          <cell r="C5870" t="str">
            <v>So CPU</v>
          </cell>
          <cell r="D5870" t="str">
            <v>PH_WINDOWS_BRONZE_AR</v>
          </cell>
          <cell r="E5870">
            <v>1</v>
          </cell>
          <cell r="F5870" t="str">
            <v>Unix Support VW Argentina</v>
          </cell>
        </row>
        <row r="5871">
          <cell r="B5871" t="str">
            <v>10.133.54.114</v>
          </cell>
          <cell r="C5871" t="str">
            <v>So Disk</v>
          </cell>
          <cell r="D5871" t="str">
            <v>PH_WINDOWS_BRONZE_AR</v>
          </cell>
          <cell r="E5871">
            <v>1</v>
          </cell>
          <cell r="F5871" t="str">
            <v>Unix Support VW Argentina</v>
          </cell>
        </row>
        <row r="5872">
          <cell r="B5872" t="str">
            <v>10.133.54.114</v>
          </cell>
          <cell r="C5872" t="str">
            <v>Ping</v>
          </cell>
          <cell r="D5872" t="str">
            <v>PH_WINDOWS_BRONZE_AR</v>
          </cell>
          <cell r="E5872">
            <v>1</v>
          </cell>
          <cell r="F5872" t="str">
            <v>Unix Support VW Argentina</v>
          </cell>
        </row>
        <row r="5873">
          <cell r="B5873" t="str">
            <v>10.133.54.114</v>
          </cell>
          <cell r="C5873" t="str">
            <v>So RAM</v>
          </cell>
          <cell r="D5873" t="str">
            <v>PH_WINDOWS_BRONZE_AR</v>
          </cell>
          <cell r="E5873">
            <v>1</v>
          </cell>
          <cell r="F5873" t="str">
            <v>Unix Support VW Argentina</v>
          </cell>
        </row>
        <row r="5874">
          <cell r="B5874" t="str">
            <v>10.133.54.114</v>
          </cell>
          <cell r="C5874" t="str">
            <v>So Swap</v>
          </cell>
          <cell r="D5874" t="str">
            <v>PH_WINDOWS_BRONZE_AR</v>
          </cell>
          <cell r="E5874">
            <v>1</v>
          </cell>
          <cell r="F5874" t="str">
            <v>Unix Support VW Argentina</v>
          </cell>
        </row>
        <row r="5875">
          <cell r="B5875" t="str">
            <v>10.133.8.185</v>
          </cell>
          <cell r="C5875" t="str">
            <v>Ping</v>
          </cell>
          <cell r="D5875" t="str">
            <v>PH_WINDOWS_PLATINUM_AR</v>
          </cell>
          <cell r="E5875">
            <v>1</v>
          </cell>
          <cell r="F5875" t="str">
            <v>Wintel Support VW Argentina</v>
          </cell>
        </row>
        <row r="5876">
          <cell r="B5876" t="str">
            <v>10.133.8.185</v>
          </cell>
          <cell r="C5876" t="str">
            <v>SO CPU</v>
          </cell>
          <cell r="D5876" t="str">
            <v>PH_WINDOWS_PLATINUM_AR</v>
          </cell>
          <cell r="E5876">
            <v>3</v>
          </cell>
          <cell r="F5876" t="str">
            <v>Wintel Support VW Argentina</v>
          </cell>
        </row>
        <row r="5877">
          <cell r="B5877" t="str">
            <v>10.133.8.185</v>
          </cell>
          <cell r="C5877" t="str">
            <v>SO RAM</v>
          </cell>
          <cell r="D5877" t="str">
            <v>PH_WINDOWS_PLATINUM_AR</v>
          </cell>
          <cell r="E5877">
            <v>3</v>
          </cell>
          <cell r="F5877" t="str">
            <v>Wintel Support VW Argentina</v>
          </cell>
        </row>
        <row r="5878">
          <cell r="B5878" t="str">
            <v>10.133.8.185</v>
          </cell>
          <cell r="C5878" t="str">
            <v>SO Uptime</v>
          </cell>
          <cell r="D5878" t="str">
            <v>PH_WINDOWS_PLATINUM_AR</v>
          </cell>
          <cell r="E5878">
            <v>1</v>
          </cell>
          <cell r="F5878" t="str">
            <v>Wintel Support VW Argentina</v>
          </cell>
        </row>
        <row r="5879">
          <cell r="B5879" t="str">
            <v>10.133.8.185</v>
          </cell>
          <cell r="C5879" t="str">
            <v>Disk C</v>
          </cell>
          <cell r="D5879" t="str">
            <v>PH_WINDOWS_PLATINUM_AR</v>
          </cell>
          <cell r="E5879">
            <v>1</v>
          </cell>
          <cell r="F5879" t="str">
            <v>Wintel Support VW Argentina</v>
          </cell>
        </row>
        <row r="5880">
          <cell r="B5880" t="str">
            <v>10.133.8.185</v>
          </cell>
          <cell r="C5880" t="str">
            <v>Disk D</v>
          </cell>
          <cell r="D5880" t="str">
            <v>PH_WINDOWS_PLATINUM_AR</v>
          </cell>
          <cell r="E5880">
            <v>1</v>
          </cell>
          <cell r="F5880" t="str">
            <v>Wintel Support VW Argentina</v>
          </cell>
        </row>
        <row r="5881">
          <cell r="B5881" t="str">
            <v>192.168.3.28</v>
          </cell>
          <cell r="C5881" t="str">
            <v>Check_port 80</v>
          </cell>
          <cell r="D5881" t="str">
            <v>PH_WINDOWS_PLATINUM_AR</v>
          </cell>
          <cell r="E5881">
            <v>2</v>
          </cell>
          <cell r="F5881" t="str">
            <v>Middleware Support VW Argentina</v>
          </cell>
        </row>
        <row r="5882">
          <cell r="B5882" t="str">
            <v>192.168.3.28</v>
          </cell>
          <cell r="C5882" t="str">
            <v>http://192.168.3.28:8080/</v>
          </cell>
          <cell r="D5882" t="str">
            <v>PH_WINDOWS_BRONZE_AR</v>
          </cell>
          <cell r="E5882">
            <v>3</v>
          </cell>
          <cell r="F5882" t="str">
            <v>Middleware Support VW Argentina</v>
          </cell>
        </row>
        <row r="5883">
          <cell r="B5883" t="str">
            <v>192.168.3.28</v>
          </cell>
          <cell r="C5883" t="str">
            <v>Midd SSL Wildcard .autoahorro.com.ar</v>
          </cell>
          <cell r="D5883" t="str">
            <v>GENERAR RR</v>
          </cell>
          <cell r="E5883"/>
          <cell r="F5883" t="str">
            <v>Middleware Support VW Argentina</v>
          </cell>
        </row>
        <row r="5884">
          <cell r="B5884" t="str">
            <v>192.168.3.28</v>
          </cell>
          <cell r="C5884" t="str">
            <v>SSL https://autoahorro.com.ar</v>
          </cell>
          <cell r="D5884" t="str">
            <v>PH_WINDOWS_PLATINUM_AR</v>
          </cell>
          <cell r="E5884">
            <v>2</v>
          </cell>
          <cell r="F5884" t="str">
            <v>Middleware Support VW Argentina</v>
          </cell>
        </row>
        <row r="5885">
          <cell r="B5885" t="str">
            <v>192.168.3.28</v>
          </cell>
          <cell r="C5885" t="str">
            <v>Midd URL www.autoahorro.com.ar</v>
          </cell>
          <cell r="D5885" t="str">
            <v>PH_WINDOWS_PLATINUM_AR</v>
          </cell>
          <cell r="E5885">
            <v>4</v>
          </cell>
          <cell r="F5885" t="str">
            <v>NON SAP Support VW Argentina</v>
          </cell>
        </row>
        <row r="5886">
          <cell r="B5886" t="str">
            <v>192.168.3.28</v>
          </cell>
          <cell r="C5886" t="str">
            <v>http://192.168.3.28:8080/VWCOT/</v>
          </cell>
          <cell r="D5886" t="str">
            <v>PH_WINDOWS_PLATINUM_AR</v>
          </cell>
          <cell r="E5886">
            <v>4</v>
          </cell>
          <cell r="F5886" t="str">
            <v>NON SAP Support VW Argentina</v>
          </cell>
        </row>
        <row r="5887">
          <cell r="B5887" t="str">
            <v>192.168.3.28</v>
          </cell>
          <cell r="C5887" t="str">
            <v>AMS Share INBR Banco Rio</v>
          </cell>
          <cell r="D5887" t="str">
            <v>n/a</v>
          </cell>
          <cell r="E5887">
            <v>3</v>
          </cell>
          <cell r="F5887" t="str">
            <v>NON SAP Support VW Argentina</v>
          </cell>
        </row>
        <row r="5888">
          <cell r="B5888" t="str">
            <v>192.168.3.28</v>
          </cell>
          <cell r="C5888" t="str">
            <v>AMS Check_share_INBR_Rend_Cobr_Sant_Rio</v>
          </cell>
          <cell r="D5888" t="str">
            <v>n/a</v>
          </cell>
          <cell r="E5888">
            <v>3</v>
          </cell>
          <cell r="F5888" t="str">
            <v>NON SAP Support VW Argentina</v>
          </cell>
        </row>
        <row r="5889">
          <cell r="B5889" t="str">
            <v>192.168.3.28</v>
          </cell>
          <cell r="C5889" t="str">
            <v>AMS Check_No_Registracion_de_Evento_Log_COT</v>
          </cell>
          <cell r="D5889" t="str">
            <v>PH_WINDOWS_PLATINUM_AR</v>
          </cell>
          <cell r="E5889">
            <v>2</v>
          </cell>
          <cell r="F5889" t="str">
            <v>NON SAP Support VW Argentina</v>
          </cell>
        </row>
        <row r="5890">
          <cell r="B5890" t="str">
            <v>192.168.3.28</v>
          </cell>
          <cell r="C5890" t="str">
            <v>AMS Cert Banco Santander Rio [Volkswagen Argentina SA]</v>
          </cell>
          <cell r="D5890" t="str">
            <v>PH_WINDOWS_BRONZE_AR</v>
          </cell>
          <cell r="E5890">
            <v>2</v>
          </cell>
          <cell r="F5890" t="str">
            <v>NON SAP Support VW Argentina</v>
          </cell>
        </row>
        <row r="5891">
          <cell r="B5891" t="str">
            <v>192.168.3.28</v>
          </cell>
          <cell r="C5891" t="str">
            <v>AMS Cert Banco Santander Rio</v>
          </cell>
          <cell r="D5891" t="str">
            <v>PH_WINDOWS_BRONZE_AR</v>
          </cell>
          <cell r="E5891">
            <v>2</v>
          </cell>
          <cell r="F5891" t="str">
            <v>NON SAP Support VW Argentina</v>
          </cell>
        </row>
        <row r="5892">
          <cell r="B5892" t="str">
            <v>192.168.3.28</v>
          </cell>
          <cell r="C5892" t="str">
            <v>So Antivirus Services</v>
          </cell>
          <cell r="D5892" t="str">
            <v>PH_WINDOWS_PLATINUM_AR</v>
          </cell>
          <cell r="E5892">
            <v>3</v>
          </cell>
          <cell r="F5892" t="str">
            <v>Wintel Support VW Argentina</v>
          </cell>
        </row>
        <row r="5893">
          <cell r="B5893" t="str">
            <v>192.168.3.28</v>
          </cell>
          <cell r="C5893" t="str">
            <v>So CPU</v>
          </cell>
          <cell r="D5893" t="str">
            <v>PH_WINDOWS_PLATINUM_AR</v>
          </cell>
          <cell r="E5893">
            <v>1</v>
          </cell>
          <cell r="F5893" t="str">
            <v>Wintel Support VW Argentina</v>
          </cell>
        </row>
        <row r="5894">
          <cell r="B5894" t="str">
            <v>192.168.3.28</v>
          </cell>
          <cell r="C5894" t="str">
            <v>So Disk C:</v>
          </cell>
          <cell r="D5894" t="str">
            <v>PH_WINDOWS_PLATINUM_AR</v>
          </cell>
          <cell r="E5894">
            <v>1</v>
          </cell>
          <cell r="F5894" t="str">
            <v>Wintel Support VW Argentina</v>
          </cell>
        </row>
        <row r="5895">
          <cell r="B5895" t="str">
            <v>192.168.3.28</v>
          </cell>
          <cell r="C5895" t="str">
            <v>So Disk D:</v>
          </cell>
          <cell r="D5895" t="str">
            <v>PH_WINDOWS_PLATINUM_AR</v>
          </cell>
          <cell r="E5895">
            <v>1</v>
          </cell>
          <cell r="F5895" t="str">
            <v>Wintel Support VW Argentina</v>
          </cell>
        </row>
        <row r="5896">
          <cell r="B5896" t="str">
            <v>192.168.3.28</v>
          </cell>
          <cell r="C5896" t="str">
            <v>So Disk P:</v>
          </cell>
          <cell r="D5896" t="str">
            <v>PH_WINDOWS_PLATINUM_AR</v>
          </cell>
          <cell r="E5896">
            <v>1</v>
          </cell>
          <cell r="F5896" t="str">
            <v>Wintel Support VW Argentina</v>
          </cell>
        </row>
        <row r="5897">
          <cell r="B5897" t="str">
            <v>192.168.3.28</v>
          </cell>
          <cell r="C5897" t="str">
            <v>Ping</v>
          </cell>
          <cell r="D5897" t="str">
            <v>PH_WINDOWS_PLATINUM_AR</v>
          </cell>
          <cell r="E5897">
            <v>1</v>
          </cell>
          <cell r="F5897" t="str">
            <v>Wintel Support VW Argentina</v>
          </cell>
        </row>
        <row r="5898">
          <cell r="B5898" t="str">
            <v>192.168.3.28</v>
          </cell>
          <cell r="C5898" t="str">
            <v>So RAM</v>
          </cell>
          <cell r="D5898" t="str">
            <v>PH_WINDOWS_PLATINUM_AR</v>
          </cell>
          <cell r="E5898">
            <v>1</v>
          </cell>
          <cell r="F5898" t="str">
            <v>Wintel Support VW Argentina</v>
          </cell>
        </row>
        <row r="5899">
          <cell r="B5899" t="str">
            <v>192.168.3.28</v>
          </cell>
          <cell r="C5899" t="str">
            <v>So Uptime</v>
          </cell>
          <cell r="D5899" t="str">
            <v>PH_WINDOWS_BRONZE_AR</v>
          </cell>
          <cell r="E5899">
            <v>2</v>
          </cell>
          <cell r="F5899" t="str">
            <v>Wintel Support VW Argentina</v>
          </cell>
        </row>
        <row r="5900">
          <cell r="B5900" t="str">
            <v>192.168.3.28</v>
          </cell>
          <cell r="C5900" t="str">
            <v>VWA.SYJWebServicesBancoRio.RemotingService</v>
          </cell>
          <cell r="D5900" t="str">
            <v>PH_WINDOWS_PLATINUM_AR</v>
          </cell>
          <cell r="E5900">
            <v>2</v>
          </cell>
          <cell r="F5900" t="str">
            <v>Wintel Support VW Argentina</v>
          </cell>
        </row>
        <row r="5901">
          <cell r="B5901" t="str">
            <v>192.168.5.98</v>
          </cell>
          <cell r="C5901" t="str">
            <v>Check_port 80</v>
          </cell>
          <cell r="D5901" t="str">
            <v>PH_WINDOWS_PLATINUM_AR</v>
          </cell>
          <cell r="E5901">
            <v>3</v>
          </cell>
          <cell r="F5901" t="str">
            <v>Middleware Support VW Argentina</v>
          </cell>
        </row>
        <row r="5902">
          <cell r="B5902" t="str">
            <v>192.168.5.98</v>
          </cell>
          <cell r="C5902" t="str">
            <v>http://192.168.5.98:8082/</v>
          </cell>
          <cell r="D5902" t="str">
            <v>PH_WINDOWS_PLATINUM_AR</v>
          </cell>
          <cell r="E5902">
            <v>3</v>
          </cell>
          <cell r="F5902" t="str">
            <v>Middleware Support VW Argentina</v>
          </cell>
        </row>
        <row r="5903">
          <cell r="B5903" t="str">
            <v>192.168.5.98</v>
          </cell>
          <cell r="C5903" t="str">
            <v>http://192.168.5.98:8080/</v>
          </cell>
          <cell r="D5903" t="str">
            <v>PH_WINDOWS_PLATINUM_AR</v>
          </cell>
          <cell r="E5903">
            <v>2</v>
          </cell>
          <cell r="F5903" t="str">
            <v>Middleware Support VW Argentina</v>
          </cell>
        </row>
        <row r="5904">
          <cell r="B5904" t="str">
            <v>192.168.5.98</v>
          </cell>
          <cell r="C5904" t="str">
            <v>AMS URL http://192.168.5.98:8082/AutoahorroTAC/</v>
          </cell>
          <cell r="D5904" t="str">
            <v>PH_WINDOWS_BRONZE_AR</v>
          </cell>
          <cell r="E5904">
            <v>4</v>
          </cell>
          <cell r="F5904" t="str">
            <v>NON SAP Support VW Argentina</v>
          </cell>
        </row>
        <row r="5905">
          <cell r="B5905" t="str">
            <v>192.168.5.98</v>
          </cell>
          <cell r="C5905" t="str">
            <v>So Antivirus Services</v>
          </cell>
          <cell r="D5905" t="str">
            <v>PH_WINDOWS_PLATINUM_AR</v>
          </cell>
          <cell r="E5905">
            <v>3</v>
          </cell>
          <cell r="F5905" t="str">
            <v>Wintel Support VW Argentina</v>
          </cell>
        </row>
        <row r="5906">
          <cell r="B5906" t="str">
            <v>192.168.5.98</v>
          </cell>
          <cell r="C5906" t="str">
            <v>So CPU</v>
          </cell>
          <cell r="D5906" t="str">
            <v>PH_WINDOWS_PLATINUM_AR</v>
          </cell>
          <cell r="E5906">
            <v>1</v>
          </cell>
          <cell r="F5906" t="str">
            <v>Wintel Support VW Argentina</v>
          </cell>
        </row>
        <row r="5907">
          <cell r="B5907" t="str">
            <v>192.168.5.98</v>
          </cell>
          <cell r="C5907" t="str">
            <v>So Disk C:</v>
          </cell>
          <cell r="D5907" t="str">
            <v>PH_WINDOWS_PLATINUM_AR</v>
          </cell>
          <cell r="E5907">
            <v>1</v>
          </cell>
          <cell r="F5907" t="str">
            <v>Wintel Support VW Argentina</v>
          </cell>
        </row>
        <row r="5908">
          <cell r="B5908" t="str">
            <v>192.168.5.98</v>
          </cell>
          <cell r="C5908" t="str">
            <v>So Disk D:</v>
          </cell>
          <cell r="D5908" t="str">
            <v>PH_WINDOWS_PLATINUM_AR</v>
          </cell>
          <cell r="E5908">
            <v>1</v>
          </cell>
          <cell r="F5908" t="str">
            <v>Wintel Support VW Argentina</v>
          </cell>
        </row>
        <row r="5909">
          <cell r="B5909" t="str">
            <v>192.168.5.98</v>
          </cell>
          <cell r="C5909" t="str">
            <v>So Disk P:</v>
          </cell>
          <cell r="D5909" t="str">
            <v>PH_WINDOWS_PLATINUM_AR</v>
          </cell>
          <cell r="E5909">
            <v>1</v>
          </cell>
          <cell r="F5909" t="str">
            <v>Wintel Support VW Argentina</v>
          </cell>
        </row>
        <row r="5910">
          <cell r="B5910" t="str">
            <v>192.168.5.98</v>
          </cell>
          <cell r="C5910" t="str">
            <v>Ping</v>
          </cell>
          <cell r="D5910" t="str">
            <v>PH_WINDOWS_PLATINUM_AR</v>
          </cell>
          <cell r="E5910">
            <v>1</v>
          </cell>
          <cell r="F5910" t="str">
            <v>Wintel Support VW Argentina</v>
          </cell>
        </row>
        <row r="5911">
          <cell r="B5911" t="str">
            <v>192.168.5.98</v>
          </cell>
          <cell r="C5911" t="str">
            <v>So RAM</v>
          </cell>
          <cell r="D5911" t="str">
            <v>PH_WINDOWS_PLATINUM_AR</v>
          </cell>
          <cell r="E5911">
            <v>1</v>
          </cell>
          <cell r="F5911" t="str">
            <v>Wintel Support VW Argentina</v>
          </cell>
        </row>
        <row r="5912">
          <cell r="B5912" t="str">
            <v>192.168.5.98</v>
          </cell>
          <cell r="C5912" t="str">
            <v>So Uptime</v>
          </cell>
          <cell r="D5912" t="str">
            <v>PH_WINDOWS_BRONZE_AR</v>
          </cell>
          <cell r="E5912">
            <v>2</v>
          </cell>
          <cell r="F5912" t="str">
            <v>Wintel Support VW Argentina</v>
          </cell>
        </row>
        <row r="5913">
          <cell r="B5913" t="str">
            <v>10.133.8.122</v>
          </cell>
          <cell r="C5913" t="str">
            <v>Check_port 80</v>
          </cell>
          <cell r="D5913" t="str">
            <v>PH_WINDOWS_PLATINUM_AR</v>
          </cell>
          <cell r="E5913">
            <v>2</v>
          </cell>
          <cell r="F5913" t="str">
            <v>Middleware Support VW Argentina</v>
          </cell>
        </row>
        <row r="5914">
          <cell r="B5914" t="str">
            <v>10.133.8.122</v>
          </cell>
          <cell r="C5914">
            <v>443</v>
          </cell>
          <cell r="D5914" t="str">
            <v>PH_WINDOWS_PLATINUM_AR</v>
          </cell>
          <cell r="E5914">
            <v>2</v>
          </cell>
          <cell r="F5914" t="str">
            <v>Middleware Support VW Argentina</v>
          </cell>
        </row>
        <row r="5915">
          <cell r="B5915" t="str">
            <v>10.133.8.122</v>
          </cell>
          <cell r="C5915" t="str">
            <v>http://remitos3040.ar.sa.vwg</v>
          </cell>
          <cell r="D5915" t="str">
            <v>PH_WINDOWS_PLATINUM_AR</v>
          </cell>
          <cell r="E5915">
            <v>4</v>
          </cell>
          <cell r="F5915" t="str">
            <v>NON SAP Support VW Argentina</v>
          </cell>
        </row>
        <row r="5916">
          <cell r="B5916" t="str">
            <v>10.133.54.122</v>
          </cell>
          <cell r="C5916" t="str">
            <v>WVA.SYJWebServicesBancoRio.CoreService</v>
          </cell>
          <cell r="D5916" t="str">
            <v>n/a</v>
          </cell>
          <cell r="E5916">
            <v>3</v>
          </cell>
          <cell r="F5916" t="str">
            <v>NON SAP Support VW Argentina</v>
          </cell>
        </row>
        <row r="5917">
          <cell r="B5917" t="str">
            <v>10.133.8.122</v>
          </cell>
          <cell r="C5917" t="str">
            <v>00. OS Ping</v>
          </cell>
          <cell r="D5917" t="str">
            <v>PH_WINDOWS_PLATINUM_AR</v>
          </cell>
          <cell r="E5917">
            <v>1</v>
          </cell>
          <cell r="F5917" t="str">
            <v>Wintel Support VW Argentina</v>
          </cell>
        </row>
        <row r="5918">
          <cell r="B5918" t="str">
            <v>10.133.8.122</v>
          </cell>
          <cell r="C5918" t="str">
            <v>01. OS Uptime</v>
          </cell>
          <cell r="D5918" t="str">
            <v>PH_WINDOWS_BRONZE_AR</v>
          </cell>
          <cell r="E5918">
            <v>2</v>
          </cell>
          <cell r="F5918" t="str">
            <v>Wintel Support VW Argentina</v>
          </cell>
        </row>
        <row r="5919">
          <cell r="B5919" t="str">
            <v>10.133.8.122</v>
          </cell>
          <cell r="C5919" t="str">
            <v>02. OS CPU</v>
          </cell>
          <cell r="D5919" t="str">
            <v>PH_WINDOWS_PLATINUM_AR</v>
          </cell>
          <cell r="E5919">
            <v>2</v>
          </cell>
          <cell r="F5919" t="str">
            <v>Wintel Support VW Argentina</v>
          </cell>
        </row>
        <row r="5920">
          <cell r="B5920" t="str">
            <v>10.133.8.122</v>
          </cell>
          <cell r="C5920" t="str">
            <v>03. OS RAM</v>
          </cell>
          <cell r="D5920" t="str">
            <v>PH_WINDOWS_PLATINUM_AR</v>
          </cell>
          <cell r="E5920">
            <v>1</v>
          </cell>
          <cell r="F5920" t="str">
            <v>Wintel Support VW Argentina</v>
          </cell>
        </row>
        <row r="5921">
          <cell r="B5921" t="str">
            <v>10.133.8.122</v>
          </cell>
          <cell r="C5921" t="str">
            <v>10. OS Disk C:</v>
          </cell>
          <cell r="D5921" t="str">
            <v>PH_WINDOWS_PLATINUM_AR</v>
          </cell>
          <cell r="E5921">
            <v>1</v>
          </cell>
          <cell r="F5921" t="str">
            <v>Wintel Support VW Argentina</v>
          </cell>
        </row>
        <row r="5922">
          <cell r="B5922" t="str">
            <v>10.133.8.122</v>
          </cell>
          <cell r="C5922" t="str">
            <v>11. OS Disk D:</v>
          </cell>
          <cell r="D5922" t="str">
            <v>PH_WINDOWS_PLATINUM_AR</v>
          </cell>
          <cell r="E5922">
            <v>1</v>
          </cell>
          <cell r="F5922" t="str">
            <v>Wintel Support VW Argentina</v>
          </cell>
        </row>
        <row r="5923">
          <cell r="B5923" t="str">
            <v>10.133.8.122</v>
          </cell>
          <cell r="C5923" t="str">
            <v>12. OS Disk E:</v>
          </cell>
          <cell r="D5923" t="str">
            <v>PH_WINDOWS_PLATINUM_AR</v>
          </cell>
          <cell r="E5923">
            <v>1</v>
          </cell>
          <cell r="F5923" t="str">
            <v>Wintel Support VW Argentina</v>
          </cell>
        </row>
        <row r="5924">
          <cell r="B5924" t="str">
            <v>10.133.8.122</v>
          </cell>
          <cell r="C5924" t="str">
            <v>20. OS Antivirus Services</v>
          </cell>
          <cell r="D5924" t="str">
            <v>PH_WINDOWS_PLATINUM_AR</v>
          </cell>
          <cell r="E5924">
            <v>3</v>
          </cell>
          <cell r="F5924" t="str">
            <v>Wintel Support VW Argentina</v>
          </cell>
        </row>
        <row r="5925">
          <cell r="B5925" t="str">
            <v>10.133.8.75</v>
          </cell>
          <cell r="C5925" t="str">
            <v>http://10.133.8.75:8080/</v>
          </cell>
          <cell r="D5925" t="str">
            <v>PH_WINDOWS_PLATINUM_AR</v>
          </cell>
          <cell r="E5925">
            <v>3</v>
          </cell>
          <cell r="F5925" t="str">
            <v>Middleware Support VW Argentina</v>
          </cell>
        </row>
        <row r="5926">
          <cell r="B5926" t="str">
            <v>10.133.8.75</v>
          </cell>
          <cell r="C5926" t="str">
            <v>http://10.133.8.75:8082</v>
          </cell>
          <cell r="D5926" t="str">
            <v>PH_WINDOWS_BRONZE_AR</v>
          </cell>
          <cell r="E5926">
            <v>3</v>
          </cell>
          <cell r="F5926" t="str">
            <v>Middleware Support VW Argentina</v>
          </cell>
        </row>
        <row r="5927">
          <cell r="B5927" t="str">
            <v>10.133.8.75</v>
          </cell>
          <cell r="C5927" t="str">
            <v>AMS URL http://10.133.8.75:8080/WebSiteAAVWInterfaceManager/</v>
          </cell>
          <cell r="D5927" t="str">
            <v>PH_WINDOWS_BRONZE_AR</v>
          </cell>
          <cell r="E5927">
            <v>4</v>
          </cell>
          <cell r="F5927" t="str">
            <v>NON SAP Support VW Argentina</v>
          </cell>
        </row>
        <row r="5928">
          <cell r="B5928" t="str">
            <v>10.133.8.75</v>
          </cell>
          <cell r="C5928" t="str">
            <v>http://10.133.8.75:8080/BackOfficeVWLan/logout.do</v>
          </cell>
          <cell r="D5928" t="str">
            <v>PH_WINDOWS_PLATINUM_AR</v>
          </cell>
          <cell r="E5928">
            <v>4</v>
          </cell>
          <cell r="F5928" t="str">
            <v>Unix Support VW Argentina</v>
          </cell>
        </row>
        <row r="5929">
          <cell r="B5929" t="str">
            <v>10.133.8.75</v>
          </cell>
          <cell r="C5929" t="str">
            <v>So CPU</v>
          </cell>
          <cell r="D5929" t="str">
            <v>PH_WINDOWS_PLATINUM_AR</v>
          </cell>
          <cell r="E5929">
            <v>1</v>
          </cell>
          <cell r="F5929" t="str">
            <v>Wintel Support VW Argentina</v>
          </cell>
        </row>
        <row r="5930">
          <cell r="B5930" t="str">
            <v>10.133.8.75</v>
          </cell>
          <cell r="C5930" t="str">
            <v>So PING</v>
          </cell>
          <cell r="D5930" t="str">
            <v>PH_WINDOWS_PLATINUM_AR</v>
          </cell>
          <cell r="E5930">
            <v>1</v>
          </cell>
          <cell r="F5930" t="str">
            <v>Wintel Support VW Argentina</v>
          </cell>
        </row>
        <row r="5931">
          <cell r="B5931" t="str">
            <v>10.133.8.75</v>
          </cell>
          <cell r="C5931" t="str">
            <v>So Disk C: S.O.</v>
          </cell>
          <cell r="D5931" t="str">
            <v>PH_WINDOWS_PLATINUM_AR</v>
          </cell>
          <cell r="E5931">
            <v>1</v>
          </cell>
          <cell r="F5931" t="str">
            <v>Wintel Support VW Argentina</v>
          </cell>
        </row>
        <row r="5932">
          <cell r="B5932" t="str">
            <v>10.133.8.75</v>
          </cell>
          <cell r="C5932" t="str">
            <v>So disk D:</v>
          </cell>
          <cell r="D5932" t="str">
            <v>PH_WINDOWS_PLATINUM_AR</v>
          </cell>
          <cell r="E5932">
            <v>1</v>
          </cell>
          <cell r="F5932" t="str">
            <v>Wintel Support VW Argentina</v>
          </cell>
        </row>
        <row r="5933">
          <cell r="B5933" t="str">
            <v>10.133.8.75</v>
          </cell>
          <cell r="C5933" t="str">
            <v>Disk E:</v>
          </cell>
          <cell r="D5933" t="str">
            <v>PH_WINDOWS_PLATINUM_AR</v>
          </cell>
          <cell r="E5933">
            <v>1</v>
          </cell>
          <cell r="F5933" t="str">
            <v>Wintel Support VW Argentina</v>
          </cell>
        </row>
        <row r="5934">
          <cell r="B5934" t="str">
            <v>10.133.8.75</v>
          </cell>
          <cell r="C5934" t="str">
            <v>So Antivirus Services</v>
          </cell>
          <cell r="D5934" t="str">
            <v>PH_WINDOWS_PLATINUM_AR</v>
          </cell>
          <cell r="E5934">
            <v>3</v>
          </cell>
          <cell r="F5934" t="str">
            <v>Wintel Support VW Argentina</v>
          </cell>
        </row>
        <row r="5935">
          <cell r="B5935" t="str">
            <v>10.133.8.75</v>
          </cell>
          <cell r="C5935" t="str">
            <v>So RAM</v>
          </cell>
          <cell r="D5935" t="str">
            <v>PH_WINDOWS_PLATINUM_AR</v>
          </cell>
          <cell r="E5935">
            <v>1</v>
          </cell>
          <cell r="F5935" t="str">
            <v>Wintel Support VW Argentina</v>
          </cell>
        </row>
        <row r="5936">
          <cell r="B5936" t="str">
            <v>10.133.8.75</v>
          </cell>
          <cell r="C5936" t="str">
            <v>So Uptime</v>
          </cell>
          <cell r="D5936" t="str">
            <v>PH_WINDOWS_BRONZE_AR</v>
          </cell>
          <cell r="E5936">
            <v>2</v>
          </cell>
          <cell r="F5936" t="str">
            <v>Wintel Support VW Argentina</v>
          </cell>
        </row>
        <row r="5937">
          <cell r="B5937" t="str">
            <v>10.133.55.41</v>
          </cell>
          <cell r="C5937" t="str">
            <v>Port 80</v>
          </cell>
          <cell r="D5937" t="str">
            <v>PH_WINDOWS_BRONZE_AR</v>
          </cell>
          <cell r="E5937">
            <v>3</v>
          </cell>
          <cell r="F5937" t="str">
            <v>Middleware Support VW Argentina</v>
          </cell>
        </row>
        <row r="5938">
          <cell r="B5938" t="str">
            <v>10.133.55.41</v>
          </cell>
          <cell r="C5938" t="str">
            <v>Ping</v>
          </cell>
          <cell r="D5938" t="str">
            <v>PH_WINDOWS_PLATINUM_AR</v>
          </cell>
          <cell r="E5938">
            <v>1</v>
          </cell>
          <cell r="F5938" t="str">
            <v>Wintel Support VW Argentina</v>
          </cell>
        </row>
        <row r="5939">
          <cell r="B5939" t="str">
            <v>10.133.55.41</v>
          </cell>
          <cell r="C5939" t="str">
            <v>SO CPU</v>
          </cell>
          <cell r="D5939" t="str">
            <v>PH_WINDOWS_PLATINUM_AR</v>
          </cell>
          <cell r="E5939">
            <v>3</v>
          </cell>
          <cell r="F5939" t="str">
            <v>Wintel Support VW Argentina</v>
          </cell>
        </row>
        <row r="5940">
          <cell r="B5940" t="str">
            <v>10.133.55.41</v>
          </cell>
          <cell r="C5940" t="str">
            <v>SO RAM</v>
          </cell>
          <cell r="D5940" t="str">
            <v>PH_WINDOWS_PLATINUM_AR</v>
          </cell>
          <cell r="E5940">
            <v>3</v>
          </cell>
          <cell r="F5940" t="str">
            <v>Wintel Support VW Argentina</v>
          </cell>
        </row>
        <row r="5941">
          <cell r="B5941" t="str">
            <v>10.133.55.41</v>
          </cell>
          <cell r="C5941" t="str">
            <v>SO Uptime</v>
          </cell>
          <cell r="D5941" t="str">
            <v>PH_WINDOWS_PLATINUM_AR</v>
          </cell>
          <cell r="E5941">
            <v>1</v>
          </cell>
          <cell r="F5941" t="str">
            <v>Wintel Support VW Argentina</v>
          </cell>
        </row>
        <row r="5942">
          <cell r="B5942" t="str">
            <v>10.133.55.41</v>
          </cell>
          <cell r="C5942" t="str">
            <v>Disk C</v>
          </cell>
          <cell r="D5942" t="str">
            <v>PH_WINDOWS_PLATINUM_AR</v>
          </cell>
          <cell r="E5942">
            <v>1</v>
          </cell>
          <cell r="F5942" t="str">
            <v>Wintel Support VW Argentina</v>
          </cell>
        </row>
        <row r="5943">
          <cell r="B5943" t="str">
            <v>10.133.8.123</v>
          </cell>
          <cell r="C5943" t="str">
            <v>http://10.133.8.123:8080/</v>
          </cell>
          <cell r="D5943" t="str">
            <v>PH_WINDOWS_PLATINUM_AR</v>
          </cell>
          <cell r="E5943">
            <v>3</v>
          </cell>
          <cell r="F5943" t="str">
            <v>Middleware Support VW Argentina</v>
          </cell>
        </row>
        <row r="5944">
          <cell r="B5944" t="str">
            <v>10.133.8.123</v>
          </cell>
          <cell r="C5944" t="str">
            <v>http://10.133.8.123:8086</v>
          </cell>
          <cell r="D5944" t="str">
            <v>PH_WINDOWS_BRONZE_AR</v>
          </cell>
          <cell r="E5944">
            <v>3</v>
          </cell>
          <cell r="F5944" t="str">
            <v>Middleware Support VW Argentina</v>
          </cell>
        </row>
        <row r="5945">
          <cell r="B5945" t="str">
            <v>10.133.8.123</v>
          </cell>
          <cell r="C5945" t="str">
            <v>http://10.133.8.123:8088</v>
          </cell>
          <cell r="D5945" t="str">
            <v>PH_WINDOWS_BRONZE_AR</v>
          </cell>
          <cell r="E5945">
            <v>3</v>
          </cell>
          <cell r="F5945" t="str">
            <v>Middleware Support VW Argentina</v>
          </cell>
        </row>
        <row r="5946">
          <cell r="B5946" t="str">
            <v>10.133.8.123</v>
          </cell>
          <cell r="C5946" t="str">
            <v>http://10.133.8.123:8082/</v>
          </cell>
          <cell r="D5946" t="str">
            <v>PH_WINDOWS_BRONZE_AR</v>
          </cell>
          <cell r="E5946">
            <v>3</v>
          </cell>
          <cell r="F5946" t="str">
            <v>Middleware Support VW Argentina</v>
          </cell>
        </row>
        <row r="5947">
          <cell r="B5947" t="str">
            <v>10.133.8.123</v>
          </cell>
          <cell r="C5947" t="str">
            <v>http://10.133.8.123:8084/</v>
          </cell>
          <cell r="D5947" t="str">
            <v>PH_WINDOWS_BRONZE_AR</v>
          </cell>
          <cell r="E5947">
            <v>3</v>
          </cell>
          <cell r="F5947" t="str">
            <v>Middleware Support VW Argentina</v>
          </cell>
        </row>
        <row r="5948">
          <cell r="B5948" t="str">
            <v>10.133.8.123</v>
          </cell>
          <cell r="C5948" t="str">
            <v>AMS http://10.133.8.123:8094/Dream/</v>
          </cell>
          <cell r="D5948" t="str">
            <v>PH_WINDOWS_BRONZE_AR</v>
          </cell>
          <cell r="E5948">
            <v>4</v>
          </cell>
          <cell r="F5948" t="str">
            <v>NON SAP Support VW Argentina</v>
          </cell>
        </row>
        <row r="5949">
          <cell r="B5949" t="str">
            <v>10.133.8.123</v>
          </cell>
          <cell r="C5949" t="str">
            <v>AMS dreamit.VWA.MAPIAccesor.Service</v>
          </cell>
          <cell r="D5949" t="str">
            <v>PH_WINDOWS_BRONZE_AR</v>
          </cell>
          <cell r="E5949">
            <v>4</v>
          </cell>
          <cell r="F5949" t="str">
            <v>NON SAP Support VW Argentina</v>
          </cell>
        </row>
        <row r="5950">
          <cell r="B5950" t="str">
            <v>10.133.8.123</v>
          </cell>
          <cell r="C5950" t="str">
            <v>\\10.133.8.123\interfaces_law\INTERFACES\arch_fis</v>
          </cell>
          <cell r="D5950" t="str">
            <v>PH_WINDOWS_BRONZE_AR</v>
          </cell>
          <cell r="E5950">
            <v>2</v>
          </cell>
          <cell r="F5950" t="str">
            <v>NON SAP Support VW Argentina</v>
          </cell>
        </row>
        <row r="5951">
          <cell r="B5951" t="str">
            <v>10.133.8.123</v>
          </cell>
          <cell r="C5951" t="str">
            <v>AMS Check Dir \\vwarpasvwebpt\interfaces_law\INTERFACES\arch_fis\ok</v>
          </cell>
          <cell r="D5951" t="str">
            <v>PH_WINDOWS_BRONZE_AR</v>
          </cell>
          <cell r="E5951">
            <v>2</v>
          </cell>
          <cell r="F5951" t="str">
            <v>NON SAP Support VW Argentina</v>
          </cell>
        </row>
        <row r="5952">
          <cell r="B5952" t="str">
            <v>10.133.8.123</v>
          </cell>
          <cell r="C5952" t="str">
            <v>AMS URL http://10.133.8.123:8090/law</v>
          </cell>
          <cell r="D5952" t="str">
            <v>PH_WINDOWS_BRONZE_AR</v>
          </cell>
          <cell r="E5952">
            <v>2</v>
          </cell>
          <cell r="F5952" t="str">
            <v>NON SAP Support VW Argentina</v>
          </cell>
        </row>
        <row r="5953">
          <cell r="B5953" t="str">
            <v>10.133.8.123</v>
          </cell>
          <cell r="C5953" t="str">
            <v>00. OS Ping</v>
          </cell>
          <cell r="D5953" t="str">
            <v>PH_WINDOWS_PLATINUM_AR</v>
          </cell>
          <cell r="E5953">
            <v>1</v>
          </cell>
          <cell r="F5953" t="str">
            <v>Wintel Support VW Argentina</v>
          </cell>
        </row>
        <row r="5954">
          <cell r="B5954" t="str">
            <v>10.133.8.123</v>
          </cell>
          <cell r="C5954" t="str">
            <v>01. OS Uptime</v>
          </cell>
          <cell r="D5954" t="str">
            <v>PH_WINDOWS_BRONZE_AR</v>
          </cell>
          <cell r="E5954">
            <v>2</v>
          </cell>
          <cell r="F5954" t="str">
            <v>Wintel Support VW Argentina</v>
          </cell>
        </row>
        <row r="5955">
          <cell r="B5955" t="str">
            <v>10.133.8.123</v>
          </cell>
          <cell r="C5955" t="str">
            <v>02. OS CPU</v>
          </cell>
          <cell r="D5955" t="str">
            <v>PH_WINDOWS_PLATINUM_AR</v>
          </cell>
          <cell r="E5955">
            <v>1</v>
          </cell>
          <cell r="F5955" t="str">
            <v>Wintel Support VW Argentina</v>
          </cell>
        </row>
        <row r="5956">
          <cell r="B5956" t="str">
            <v>10.133.8.123</v>
          </cell>
          <cell r="C5956" t="str">
            <v>03. OS RAM</v>
          </cell>
          <cell r="D5956" t="str">
            <v>PH_WINDOWS_PLATINUM_AR</v>
          </cell>
          <cell r="E5956">
            <v>1</v>
          </cell>
          <cell r="F5956" t="str">
            <v>Wintel Support VW Argentina</v>
          </cell>
        </row>
        <row r="5957">
          <cell r="B5957" t="str">
            <v>10.133.8.123</v>
          </cell>
          <cell r="C5957" t="str">
            <v>10. OS Disk C:</v>
          </cell>
          <cell r="D5957" t="str">
            <v>PH_WINDOWS_PLATINUM_AR</v>
          </cell>
          <cell r="E5957">
            <v>1</v>
          </cell>
          <cell r="F5957" t="str">
            <v>Wintel Support VW Argentina</v>
          </cell>
        </row>
        <row r="5958">
          <cell r="B5958" t="str">
            <v>10.133.8.123</v>
          </cell>
          <cell r="C5958" t="str">
            <v>11. OS Disk D:</v>
          </cell>
          <cell r="D5958" t="str">
            <v>PH_WINDOWS_PLATINUM_AR</v>
          </cell>
          <cell r="E5958">
            <v>1</v>
          </cell>
          <cell r="F5958" t="str">
            <v>Wintel Support VW Argentina</v>
          </cell>
        </row>
        <row r="5959">
          <cell r="B5959" t="str">
            <v>10.133.8.123</v>
          </cell>
          <cell r="C5959" t="str">
            <v>12. OS Disk E:</v>
          </cell>
          <cell r="D5959" t="str">
            <v>PH_WINDOWS_PLATINUM_AR</v>
          </cell>
          <cell r="E5959">
            <v>1</v>
          </cell>
          <cell r="F5959" t="str">
            <v>Wintel Support VW Argentina</v>
          </cell>
        </row>
        <row r="5960">
          <cell r="B5960" t="str">
            <v>10.133.8.123</v>
          </cell>
          <cell r="C5960" t="str">
            <v>20. OS Antivirus Services</v>
          </cell>
          <cell r="D5960" t="str">
            <v>PH_WINDOWS_PLATINUM_AR</v>
          </cell>
          <cell r="E5960">
            <v>3</v>
          </cell>
          <cell r="F5960" t="str">
            <v>Wintel Support VW Argentina</v>
          </cell>
        </row>
        <row r="5961">
          <cell r="B5961" t="str">
            <v>10.133.8.123</v>
          </cell>
          <cell r="C5961" t="str">
            <v>http://10.133.8.123:8088/ImEx/</v>
          </cell>
          <cell r="D5961" t="str">
            <v>PH_WINDOWS_BRONZE_AR</v>
          </cell>
          <cell r="E5961">
            <v>4</v>
          </cell>
          <cell r="F5961" t="str">
            <v>Middleware Support VW Argentina</v>
          </cell>
        </row>
        <row r="5962">
          <cell r="B5962" t="str">
            <v>192.168.3.29</v>
          </cell>
          <cell r="C5962" t="str">
            <v>http://192.168.3.29:8080/</v>
          </cell>
          <cell r="D5962" t="str">
            <v>PH_WINDOWS_BRONZE_AR</v>
          </cell>
          <cell r="E5962">
            <v>3</v>
          </cell>
          <cell r="F5962" t="str">
            <v>Middleware Support VW Argentina</v>
          </cell>
        </row>
        <row r="5963">
          <cell r="B5963" t="str">
            <v>192.168.3.29</v>
          </cell>
          <cell r="C5963" t="str">
            <v>Check_port 80</v>
          </cell>
          <cell r="D5963" t="str">
            <v>PH_WINDOWS_BRONZE_AR</v>
          </cell>
          <cell r="E5963">
            <v>3</v>
          </cell>
          <cell r="F5963" t="str">
            <v>Middleware Support VW Argentina</v>
          </cell>
        </row>
        <row r="5964">
          <cell r="B5964" t="str">
            <v>192.168.3.29</v>
          </cell>
          <cell r="C5964">
            <v>443</v>
          </cell>
          <cell r="D5964" t="str">
            <v>PH_WINDOWS_BRONZE_AR</v>
          </cell>
          <cell r="E5964">
            <v>3</v>
          </cell>
          <cell r="F5964" t="str">
            <v>Middleware Support VW Argentina</v>
          </cell>
        </row>
        <row r="5965">
          <cell r="B5965" t="str">
            <v>192.168.3.29</v>
          </cell>
          <cell r="C5965" t="str">
            <v>So Antivirus Services</v>
          </cell>
          <cell r="D5965" t="str">
            <v>PH_WINDOWS_BRONZE_AR</v>
          </cell>
          <cell r="E5965">
            <v>3</v>
          </cell>
          <cell r="F5965" t="str">
            <v>Wintel Support VW Argentina</v>
          </cell>
        </row>
        <row r="5966">
          <cell r="B5966" t="str">
            <v>192.168.3.29</v>
          </cell>
          <cell r="C5966" t="str">
            <v>So CPU</v>
          </cell>
          <cell r="D5966" t="str">
            <v>PH_WINDOWS_BRONZE_AR</v>
          </cell>
          <cell r="E5966">
            <v>1</v>
          </cell>
          <cell r="F5966" t="str">
            <v>Wintel Support VW Argentina</v>
          </cell>
        </row>
        <row r="5967">
          <cell r="B5967" t="str">
            <v>192.168.3.29</v>
          </cell>
          <cell r="C5967" t="str">
            <v>So Disk C:</v>
          </cell>
          <cell r="D5967" t="str">
            <v>PH_WINDOWS_BRONZE_AR</v>
          </cell>
          <cell r="E5967">
            <v>1</v>
          </cell>
          <cell r="F5967" t="str">
            <v>Wintel Support VW Argentina</v>
          </cell>
        </row>
        <row r="5968">
          <cell r="B5968" t="str">
            <v>192.168.3.29</v>
          </cell>
          <cell r="C5968" t="str">
            <v>So Disk D:</v>
          </cell>
          <cell r="D5968" t="str">
            <v>PH_WINDOWS_BRONZE_AR</v>
          </cell>
          <cell r="E5968">
            <v>1</v>
          </cell>
          <cell r="F5968" t="str">
            <v>Wintel Support VW Argentina</v>
          </cell>
        </row>
        <row r="5969">
          <cell r="B5969" t="str">
            <v>192.168.3.29</v>
          </cell>
          <cell r="C5969" t="str">
            <v>So Disk P:</v>
          </cell>
          <cell r="D5969" t="str">
            <v>PH_WINDOWS_BRONZE_AR</v>
          </cell>
          <cell r="E5969">
            <v>1</v>
          </cell>
          <cell r="F5969" t="str">
            <v>Wintel Support VW Argentina</v>
          </cell>
        </row>
        <row r="5970">
          <cell r="B5970" t="str">
            <v>192.168.3.29</v>
          </cell>
          <cell r="C5970" t="str">
            <v>Ping</v>
          </cell>
          <cell r="D5970" t="str">
            <v>PH_WINDOWS_BRONZE_AR</v>
          </cell>
          <cell r="E5970">
            <v>1</v>
          </cell>
          <cell r="F5970" t="str">
            <v>Wintel Support VW Argentina</v>
          </cell>
        </row>
        <row r="5971">
          <cell r="B5971" t="str">
            <v>192.168.3.29</v>
          </cell>
          <cell r="C5971" t="str">
            <v>So RAM</v>
          </cell>
          <cell r="D5971" t="str">
            <v>PH_WINDOWS_BRONZE_AR</v>
          </cell>
          <cell r="E5971">
            <v>1</v>
          </cell>
          <cell r="F5971" t="str">
            <v>Wintel Support VW Argentina</v>
          </cell>
        </row>
        <row r="5972">
          <cell r="B5972" t="str">
            <v>192.168.3.29</v>
          </cell>
          <cell r="C5972" t="str">
            <v>So Uptime</v>
          </cell>
          <cell r="D5972" t="str">
            <v>PH_WINDOWS_BRONZE_AR</v>
          </cell>
          <cell r="E5972">
            <v>2</v>
          </cell>
          <cell r="F5972" t="str">
            <v>Wintel Support VW Argentina</v>
          </cell>
        </row>
        <row r="5973">
          <cell r="B5973" t="str">
            <v>192.168.5.99</v>
          </cell>
          <cell r="C5973" t="str">
            <v>http://192.168.5.99:8080/</v>
          </cell>
          <cell r="D5973" t="str">
            <v>PH_WINDOWS_BRONZE_AR</v>
          </cell>
          <cell r="E5973">
            <v>3</v>
          </cell>
          <cell r="F5973" t="str">
            <v>Middleware Support VW Argentina</v>
          </cell>
        </row>
        <row r="5974">
          <cell r="B5974" t="str">
            <v>192.168.5.99</v>
          </cell>
          <cell r="C5974" t="str">
            <v>http://192.168.5.99:9191/</v>
          </cell>
          <cell r="D5974" t="str">
            <v>PH_WINDOWS_BRONZE_AR</v>
          </cell>
          <cell r="E5974">
            <v>3</v>
          </cell>
          <cell r="F5974" t="str">
            <v>Middleware Support VW Argentina</v>
          </cell>
        </row>
        <row r="5975">
          <cell r="B5975" t="str">
            <v>192.168.5.99</v>
          </cell>
          <cell r="C5975" t="str">
            <v>Check_port 80</v>
          </cell>
          <cell r="D5975" t="str">
            <v>PH_WINDOWS_BRONZE_AR</v>
          </cell>
          <cell r="E5975">
            <v>4</v>
          </cell>
          <cell r="F5975" t="str">
            <v>Middleware Support VW Argentina</v>
          </cell>
        </row>
        <row r="5976">
          <cell r="B5976" t="str">
            <v>192.168.5.99</v>
          </cell>
          <cell r="C5976" t="str">
            <v>AMS URL http://VWARPASVWEBQ5:8080/WSWebSiteAAVW/</v>
          </cell>
          <cell r="D5976" t="str">
            <v>PH_WINDOWS_BRONZE_AR</v>
          </cell>
          <cell r="E5976">
            <v>4</v>
          </cell>
          <cell r="F5976" t="str">
            <v>NON SAP Support VW Argentina</v>
          </cell>
        </row>
        <row r="5977">
          <cell r="B5977" t="str">
            <v>192.168.5.99</v>
          </cell>
          <cell r="C5977" t="str">
            <v>So Antivirus Services</v>
          </cell>
          <cell r="D5977" t="str">
            <v>PH_WINDOWS_BRONZE_AR</v>
          </cell>
          <cell r="E5977">
            <v>3</v>
          </cell>
          <cell r="F5977" t="str">
            <v>Wintel Support VW Argentina</v>
          </cell>
        </row>
        <row r="5978">
          <cell r="B5978" t="str">
            <v>192.168.5.99</v>
          </cell>
          <cell r="C5978" t="str">
            <v>So CPU</v>
          </cell>
          <cell r="D5978" t="str">
            <v>PH_WINDOWS_BRONZE_AR</v>
          </cell>
          <cell r="E5978">
            <v>1</v>
          </cell>
          <cell r="F5978" t="str">
            <v>Wintel Support VW Argentina</v>
          </cell>
        </row>
        <row r="5979">
          <cell r="B5979" t="str">
            <v>192.168.5.99</v>
          </cell>
          <cell r="C5979" t="str">
            <v>So Disk C:</v>
          </cell>
          <cell r="D5979" t="str">
            <v>PH_WINDOWS_BRONZE_AR</v>
          </cell>
          <cell r="E5979">
            <v>1</v>
          </cell>
          <cell r="F5979" t="str">
            <v>Wintel Support VW Argentina</v>
          </cell>
        </row>
        <row r="5980">
          <cell r="B5980" t="str">
            <v>192.168.5.99</v>
          </cell>
          <cell r="C5980" t="str">
            <v>So Disk D:</v>
          </cell>
          <cell r="D5980" t="str">
            <v>PH_WINDOWS_BRONZE_AR</v>
          </cell>
          <cell r="E5980">
            <v>1</v>
          </cell>
          <cell r="F5980" t="str">
            <v>Wintel Support VW Argentina</v>
          </cell>
        </row>
        <row r="5981">
          <cell r="B5981" t="str">
            <v>192.168.5.99</v>
          </cell>
          <cell r="C5981" t="str">
            <v>So Disk P:</v>
          </cell>
          <cell r="D5981" t="str">
            <v>PH_WINDOWS_BRONZE_AR</v>
          </cell>
          <cell r="E5981">
            <v>1</v>
          </cell>
          <cell r="F5981" t="str">
            <v>Wintel Support VW Argentina</v>
          </cell>
        </row>
        <row r="5982">
          <cell r="B5982" t="str">
            <v>192.168.5.99</v>
          </cell>
          <cell r="C5982" t="str">
            <v>Ping</v>
          </cell>
          <cell r="D5982" t="str">
            <v>PH_WINDOWS_BRONZE_AR</v>
          </cell>
          <cell r="E5982">
            <v>1</v>
          </cell>
          <cell r="F5982" t="str">
            <v>Wintel Support VW Argentina</v>
          </cell>
        </row>
        <row r="5983">
          <cell r="B5983" t="str">
            <v>192.168.5.99</v>
          </cell>
          <cell r="C5983" t="str">
            <v>So RAM</v>
          </cell>
          <cell r="D5983" t="str">
            <v>PH_WINDOWS_BRONZE_AR</v>
          </cell>
          <cell r="E5983">
            <v>1</v>
          </cell>
          <cell r="F5983" t="str">
            <v>Wintel Support VW Argentina</v>
          </cell>
        </row>
        <row r="5984">
          <cell r="B5984" t="str">
            <v>192.168.5.99</v>
          </cell>
          <cell r="C5984" t="str">
            <v>So Uptime</v>
          </cell>
          <cell r="D5984" t="str">
            <v>PH_WINDOWS_BRONZE_AR</v>
          </cell>
          <cell r="E5984">
            <v>2</v>
          </cell>
          <cell r="F5984" t="str">
            <v>Wintel Support VW Argentina</v>
          </cell>
        </row>
        <row r="5985">
          <cell r="B5985" t="str">
            <v>10.133.8.115</v>
          </cell>
          <cell r="C5985" t="str">
            <v>Check_port 80</v>
          </cell>
          <cell r="D5985" t="str">
            <v>PH_WINDOWS_BRONZE_AR</v>
          </cell>
          <cell r="E5985">
            <v>3</v>
          </cell>
          <cell r="F5985" t="str">
            <v>Middleware Support VW Argentina</v>
          </cell>
        </row>
        <row r="5986">
          <cell r="B5986" t="str">
            <v>10.133.8.115</v>
          </cell>
          <cell r="C5986">
            <v>443</v>
          </cell>
          <cell r="D5986" t="str">
            <v>PH_WINDOWS_BRONZE_AR</v>
          </cell>
          <cell r="E5986">
            <v>3</v>
          </cell>
          <cell r="F5986" t="str">
            <v>Middleware Support VW Argentina</v>
          </cell>
        </row>
        <row r="5987">
          <cell r="B5987" t="str">
            <v>10.133.8.115</v>
          </cell>
          <cell r="C5987" t="str">
            <v>00. OS Ping</v>
          </cell>
          <cell r="D5987" t="str">
            <v>PH_WINDOWS_PLATINUM_AR</v>
          </cell>
          <cell r="E5987">
            <v>1</v>
          </cell>
          <cell r="F5987" t="str">
            <v>Wintel Support VW Argentina</v>
          </cell>
        </row>
        <row r="5988">
          <cell r="B5988" t="str">
            <v>10.133.8.115</v>
          </cell>
          <cell r="C5988" t="str">
            <v>01. OS Uptime</v>
          </cell>
          <cell r="D5988" t="str">
            <v>PH_WINDOWS_BRONZE_AR</v>
          </cell>
          <cell r="E5988">
            <v>2</v>
          </cell>
          <cell r="F5988" t="str">
            <v>Wintel Support VW Argentina</v>
          </cell>
        </row>
        <row r="5989">
          <cell r="B5989" t="str">
            <v>10.133.8.115</v>
          </cell>
          <cell r="C5989" t="str">
            <v>02. OS CPU</v>
          </cell>
          <cell r="D5989" t="str">
            <v>PH_WINDOWS_PLATINUM_AR</v>
          </cell>
          <cell r="E5989">
            <v>1</v>
          </cell>
          <cell r="F5989" t="str">
            <v>Wintel Support VW Argentina</v>
          </cell>
        </row>
        <row r="5990">
          <cell r="B5990" t="str">
            <v>10.133.8.115</v>
          </cell>
          <cell r="C5990" t="str">
            <v>03. OS RAM</v>
          </cell>
          <cell r="D5990" t="str">
            <v>PH_WINDOWS_PLATINUM_AR</v>
          </cell>
          <cell r="E5990">
            <v>1</v>
          </cell>
          <cell r="F5990" t="str">
            <v>Wintel Support VW Argentina</v>
          </cell>
        </row>
        <row r="5991">
          <cell r="B5991" t="str">
            <v>10.133.8.115</v>
          </cell>
          <cell r="C5991" t="str">
            <v>10. OS Disk C:</v>
          </cell>
          <cell r="D5991" t="str">
            <v>PH_WINDOWS_PLATINUM_AR</v>
          </cell>
          <cell r="E5991">
            <v>1</v>
          </cell>
          <cell r="F5991" t="str">
            <v>Wintel Support VW Argentina</v>
          </cell>
        </row>
        <row r="5992">
          <cell r="B5992" t="str">
            <v>10.133.8.115</v>
          </cell>
          <cell r="C5992" t="str">
            <v>11. OS Disk D:</v>
          </cell>
          <cell r="D5992" t="str">
            <v>PH_WINDOWS_PLATINUM_AR</v>
          </cell>
          <cell r="E5992">
            <v>1</v>
          </cell>
          <cell r="F5992" t="str">
            <v>Wintel Support VW Argentina</v>
          </cell>
        </row>
        <row r="5993">
          <cell r="B5993" t="str">
            <v>10.133.8.115</v>
          </cell>
          <cell r="C5993" t="str">
            <v>12. OS Disk E:</v>
          </cell>
          <cell r="D5993" t="str">
            <v>PH_WINDOWS_PLATINUM_AR</v>
          </cell>
          <cell r="E5993">
            <v>1</v>
          </cell>
          <cell r="F5993" t="str">
            <v>Wintel Support VW Argentina</v>
          </cell>
        </row>
        <row r="5994">
          <cell r="B5994" t="str">
            <v>10.133.8.115</v>
          </cell>
          <cell r="C5994" t="str">
            <v>20. OS Antivirus Services</v>
          </cell>
          <cell r="D5994" t="str">
            <v>PH_WINDOWS_PLATINUM_AR</v>
          </cell>
          <cell r="E5994">
            <v>3</v>
          </cell>
          <cell r="F5994" t="str">
            <v>Wintel Support VW Argentina</v>
          </cell>
        </row>
        <row r="5995">
          <cell r="B5995" t="str">
            <v>10.133.8.76</v>
          </cell>
          <cell r="C5995" t="str">
            <v>MIDDLEWARE Tomcat Engine [http://10.133.8.76:8082]</v>
          </cell>
          <cell r="D5995" t="str">
            <v>PH_WINDOWS_BRONZE_AR</v>
          </cell>
          <cell r="E5995">
            <v>3</v>
          </cell>
          <cell r="F5995" t="str">
            <v>Middleware Support VW Argentina</v>
          </cell>
        </row>
        <row r="5996">
          <cell r="B5996" t="str">
            <v>10.133.8.76</v>
          </cell>
          <cell r="C5996" t="str">
            <v>http://10.133.8.76:8080/</v>
          </cell>
          <cell r="D5996" t="str">
            <v>PH_WINDOWS_BRONZE_AR</v>
          </cell>
          <cell r="E5996">
            <v>3</v>
          </cell>
          <cell r="F5996" t="str">
            <v>Middleware Support VW Argentina</v>
          </cell>
        </row>
        <row r="5997">
          <cell r="B5997" t="str">
            <v>10.133.8.76</v>
          </cell>
          <cell r="C5997" t="str">
            <v>So Antivirus Services</v>
          </cell>
          <cell r="D5997" t="str">
            <v>PH_WINDOWS_BRONZE_AR</v>
          </cell>
          <cell r="E5997">
            <v>3</v>
          </cell>
          <cell r="F5997" t="str">
            <v>Wintel Support VW Argentina</v>
          </cell>
        </row>
        <row r="5998">
          <cell r="B5998" t="str">
            <v>10.133.8.76</v>
          </cell>
          <cell r="C5998" t="str">
            <v>So CPU</v>
          </cell>
          <cell r="D5998" t="str">
            <v>PH_WINDOWS_BRONZE_AR</v>
          </cell>
          <cell r="E5998">
            <v>1</v>
          </cell>
          <cell r="F5998" t="str">
            <v>Wintel Support VW Argentina</v>
          </cell>
        </row>
        <row r="5999">
          <cell r="B5999" t="str">
            <v>10.133.8.76</v>
          </cell>
          <cell r="C5999" t="str">
            <v>So Disk C:: S.O.</v>
          </cell>
          <cell r="D5999" t="str">
            <v>PH_WINDOWS_BRONZE_AR</v>
          </cell>
          <cell r="E5999">
            <v>1</v>
          </cell>
          <cell r="F5999" t="str">
            <v>Wintel Support VW Argentina</v>
          </cell>
        </row>
        <row r="6000">
          <cell r="B6000" t="str">
            <v>10.133.8.76</v>
          </cell>
          <cell r="C6000" t="str">
            <v>So Disk D::</v>
          </cell>
          <cell r="D6000" t="str">
            <v>PH_WINDOWS_BRONZE_AR</v>
          </cell>
          <cell r="E6000">
            <v>1</v>
          </cell>
          <cell r="F6000" t="str">
            <v>Wintel Support VW Argentina</v>
          </cell>
        </row>
        <row r="6001">
          <cell r="B6001" t="str">
            <v>10.133.8.76</v>
          </cell>
          <cell r="C6001" t="str">
            <v>So Disk E::</v>
          </cell>
          <cell r="D6001" t="str">
            <v>PH_WINDOWS_BRONZE_AR</v>
          </cell>
          <cell r="E6001">
            <v>1</v>
          </cell>
          <cell r="F6001" t="str">
            <v>Wintel Support VW Argentina</v>
          </cell>
        </row>
        <row r="6002">
          <cell r="B6002" t="str">
            <v>10.133.8.76</v>
          </cell>
          <cell r="C6002" t="str">
            <v>Ping</v>
          </cell>
          <cell r="D6002" t="str">
            <v>PH_WINDOWS_BRONZE_AR</v>
          </cell>
          <cell r="E6002">
            <v>1</v>
          </cell>
          <cell r="F6002" t="str">
            <v>Wintel Support VW Argentina</v>
          </cell>
        </row>
        <row r="6003">
          <cell r="B6003" t="str">
            <v>10.133.8.76</v>
          </cell>
          <cell r="C6003" t="str">
            <v>So RAM</v>
          </cell>
          <cell r="D6003" t="str">
            <v>PH_WINDOWS_BRONZE_AR</v>
          </cell>
          <cell r="E6003">
            <v>1</v>
          </cell>
          <cell r="F6003" t="str">
            <v>Wintel Support VW Argentina</v>
          </cell>
        </row>
        <row r="6004">
          <cell r="B6004" t="str">
            <v>10.133.8.76</v>
          </cell>
          <cell r="C6004" t="str">
            <v>So Uptime</v>
          </cell>
          <cell r="D6004" t="str">
            <v>PH_WINDOWS_BRONZE_AR</v>
          </cell>
          <cell r="E6004">
            <v>2</v>
          </cell>
          <cell r="F6004" t="str">
            <v>Wintel Support VW Argentina</v>
          </cell>
        </row>
        <row r="6005">
          <cell r="B6005" t="str">
            <v>10.133.8.116</v>
          </cell>
          <cell r="C6005" t="str">
            <v>http://10.133.8.116:8080/</v>
          </cell>
          <cell r="D6005" t="str">
            <v>PH_WINDOWS_BRONZE_AR</v>
          </cell>
          <cell r="E6005">
            <v>3</v>
          </cell>
          <cell r="F6005" t="str">
            <v>Middleware Support VW Argentina</v>
          </cell>
        </row>
        <row r="6006">
          <cell r="B6006" t="str">
            <v>10.133.8.116</v>
          </cell>
          <cell r="C6006" t="str">
            <v>http://10.133.8.116:8082/</v>
          </cell>
          <cell r="D6006" t="str">
            <v>PH_WINDOWS_BRONZE_AR</v>
          </cell>
          <cell r="E6006">
            <v>3</v>
          </cell>
          <cell r="F6006" t="str">
            <v>Middleware Support VW Argentina</v>
          </cell>
        </row>
        <row r="6007">
          <cell r="B6007" t="str">
            <v>10.133.8.116</v>
          </cell>
          <cell r="C6007" t="str">
            <v>http://10.133.8.116:8084/</v>
          </cell>
          <cell r="D6007" t="str">
            <v>PH_WINDOWS_BRONZE_AR</v>
          </cell>
          <cell r="E6007">
            <v>3</v>
          </cell>
          <cell r="F6007" t="str">
            <v>Middleware Support VW Argentina</v>
          </cell>
        </row>
        <row r="6008">
          <cell r="B6008" t="str">
            <v>10.133.55.116</v>
          </cell>
          <cell r="C6008" t="str">
            <v xml:space="preserve">MIDDLEWARE Port [:80]	</v>
          </cell>
          <cell r="D6008" t="str">
            <v>PH_WINDOWS_BRONZE_AR</v>
          </cell>
          <cell r="E6008">
            <v>3</v>
          </cell>
          <cell r="F6008" t="str">
            <v>Middleware Support VW Argentina</v>
          </cell>
        </row>
        <row r="6009">
          <cell r="B6009" t="str">
            <v>10.133.8.116</v>
          </cell>
          <cell r="C6009" t="str">
            <v>AMS http://10.133.8.116:8090/Dream/</v>
          </cell>
          <cell r="D6009" t="str">
            <v>PH_WINDOWS_BRONZE_AR</v>
          </cell>
          <cell r="E6009">
            <v>4</v>
          </cell>
          <cell r="F6009" t="str">
            <v>NON SAP Support VW Argentina</v>
          </cell>
        </row>
        <row r="6010">
          <cell r="B6010" t="str">
            <v>10.133.8.116</v>
          </cell>
          <cell r="C6010" t="str">
            <v>AMS http://10.133.8.116:8080/ATPC</v>
          </cell>
          <cell r="D6010" t="str">
            <v>PH_WINDOWS_BRONZE_AR</v>
          </cell>
          <cell r="E6010">
            <v>4</v>
          </cell>
          <cell r="F6010" t="str">
            <v>NON SAP Support VW Argentina</v>
          </cell>
        </row>
        <row r="6011">
          <cell r="B6011" t="str">
            <v>10.133.8.116</v>
          </cell>
          <cell r="C6011" t="str">
            <v>AMS http://10.133.8.116:8082/Dream/</v>
          </cell>
          <cell r="D6011" t="str">
            <v>PH_WINDOWS_BRONZE_AR</v>
          </cell>
          <cell r="E6011">
            <v>4</v>
          </cell>
          <cell r="F6011" t="str">
            <v>NON SAP Support VW Argentina</v>
          </cell>
        </row>
        <row r="6012">
          <cell r="B6012" t="str">
            <v>10.133.8.116</v>
          </cell>
          <cell r="C6012" t="str">
            <v xml:space="preserve">MIDDLEWARE Tomcat Engine [http://10.133.8.116:8090 </v>
          </cell>
          <cell r="D6012" t="str">
            <v>PH_WINDOWS_BRONZE_AR</v>
          </cell>
          <cell r="E6012">
            <v>3</v>
          </cell>
          <cell r="F6012" t="str">
            <v>Middleware Support VW Argentina</v>
          </cell>
        </row>
        <row r="6013">
          <cell r="B6013" t="str">
            <v>10.133.8.116</v>
          </cell>
          <cell r="C6013" t="str">
            <v>CPU</v>
          </cell>
          <cell r="D6013" t="str">
            <v>PH_WINDOWS_BRONZE_AR</v>
          </cell>
          <cell r="E6013">
            <v>4</v>
          </cell>
          <cell r="F6013" t="str">
            <v>Wintel Support VW Argentina</v>
          </cell>
        </row>
        <row r="6014">
          <cell r="B6014" t="str">
            <v>10.133.8.116</v>
          </cell>
          <cell r="C6014" t="str">
            <v>PING</v>
          </cell>
          <cell r="D6014" t="str">
            <v>PH_WINDOWS_BRONZE_AR</v>
          </cell>
          <cell r="E6014">
            <v>4</v>
          </cell>
          <cell r="F6014" t="str">
            <v>Wintel Support VW Argentina</v>
          </cell>
        </row>
        <row r="6015">
          <cell r="B6015" t="str">
            <v>10.133.8.116</v>
          </cell>
          <cell r="C6015" t="str">
            <v>C (SO)</v>
          </cell>
          <cell r="D6015" t="str">
            <v>PH_WINDOWS_BRONZE_AR</v>
          </cell>
          <cell r="E6015">
            <v>4</v>
          </cell>
          <cell r="F6015" t="str">
            <v>Wintel Support VW Argentina</v>
          </cell>
        </row>
        <row r="6016">
          <cell r="B6016" t="str">
            <v>10.133.8.116</v>
          </cell>
          <cell r="C6016" t="str">
            <v>AV</v>
          </cell>
          <cell r="D6016" t="str">
            <v>PH_WINDOWS_BRONZE_AR</v>
          </cell>
          <cell r="E6016">
            <v>4</v>
          </cell>
          <cell r="F6016" t="str">
            <v>Wintel Support VW Argentina</v>
          </cell>
        </row>
        <row r="6017">
          <cell r="B6017" t="str">
            <v>10.133.8.116</v>
          </cell>
          <cell r="C6017" t="str">
            <v>RAM</v>
          </cell>
          <cell r="D6017" t="str">
            <v>PH_WINDOWS_BRONZE_AR</v>
          </cell>
          <cell r="E6017">
            <v>4</v>
          </cell>
          <cell r="F6017" t="str">
            <v>Wintel Support VW Argentina</v>
          </cell>
        </row>
        <row r="6018">
          <cell r="B6018" t="str">
            <v>10.133.8.116</v>
          </cell>
          <cell r="C6018" t="str">
            <v>D (Middle_Home)</v>
          </cell>
          <cell r="D6018" t="str">
            <v>PH_WINDOWS_BRONZE_AR</v>
          </cell>
          <cell r="E6018">
            <v>4</v>
          </cell>
          <cell r="F6018" t="str">
            <v>Wintel Support VW Argentina</v>
          </cell>
        </row>
        <row r="6019">
          <cell r="B6019" t="str">
            <v>10.133.8.116</v>
          </cell>
          <cell r="C6019" t="str">
            <v>E (Middle_App)</v>
          </cell>
          <cell r="D6019" t="str">
            <v>PH_WINDOWS_BRONZE_AR</v>
          </cell>
          <cell r="E6019">
            <v>4</v>
          </cell>
          <cell r="F6019" t="str">
            <v>Wintel Support VW Argentina</v>
          </cell>
        </row>
        <row r="6020">
          <cell r="B6020" t="str">
            <v>10.133.8.116</v>
          </cell>
          <cell r="C6020" t="str">
            <v>So Uptime</v>
          </cell>
          <cell r="D6020" t="str">
            <v>PH_WINDOWS_BRONZE_AR</v>
          </cell>
          <cell r="E6020">
            <v>2</v>
          </cell>
          <cell r="F6020" t="str">
            <v>Wintel Support VW Argentina</v>
          </cell>
        </row>
        <row r="6021">
          <cell r="B6021" t="str">
            <v>192.168.5.129</v>
          </cell>
          <cell r="C6021" t="str">
            <v>AMS URL http://vwconcesionario.ar.sa.vwg/</v>
          </cell>
          <cell r="D6021" t="str">
            <v>PH_WINDOWS_PLATINUM_AR</v>
          </cell>
          <cell r="E6021">
            <v>2</v>
          </cell>
          <cell r="F6021" t="str">
            <v>NON SAP Support VW Argentina</v>
          </cell>
        </row>
        <row r="6022">
          <cell r="B6022" t="str">
            <v>192.168.5.129</v>
          </cell>
          <cell r="C6022" t="str">
            <v>Check_port 80</v>
          </cell>
          <cell r="D6022" t="str">
            <v>PH_WINDOWS_PLATINUM_AR</v>
          </cell>
          <cell r="E6022">
            <v>2</v>
          </cell>
          <cell r="F6022" t="str">
            <v>Middleware Support VW Argentina</v>
          </cell>
        </row>
        <row r="6023">
          <cell r="B6023" t="str">
            <v>192.168.5.129</v>
          </cell>
          <cell r="C6023" t="str">
            <v>MIDDLEWARE Tomcat Engine [http://192.168.5.129:8888]</v>
          </cell>
          <cell r="D6023" t="str">
            <v>PH_WINDOWS_BRONZE_AR</v>
          </cell>
          <cell r="E6023">
            <v>3</v>
          </cell>
          <cell r="F6023" t="str">
            <v>Middleware Support VW Argentina</v>
          </cell>
        </row>
        <row r="6024">
          <cell r="B6024" t="str">
            <v>192.168.5.129</v>
          </cell>
          <cell r="C6024" t="str">
            <v>MIDDLEWARE Port [:443]</v>
          </cell>
          <cell r="D6024" t="str">
            <v>PH_WINDOWS_PLATINUM_AR</v>
          </cell>
          <cell r="E6024">
            <v>2</v>
          </cell>
          <cell r="F6024" t="str">
            <v>Middleware Support VW Argentina</v>
          </cell>
        </row>
        <row r="6025">
          <cell r="B6025" t="str">
            <v>192.168.5.129</v>
          </cell>
          <cell r="C6025" t="str">
            <v>CPU</v>
          </cell>
          <cell r="D6025" t="str">
            <v>PH_WINDOWS_PLATINUM_AR</v>
          </cell>
          <cell r="E6025">
            <v>1</v>
          </cell>
          <cell r="F6025" t="str">
            <v>Wintel Support VW Argentina</v>
          </cell>
        </row>
        <row r="6026">
          <cell r="B6026" t="str">
            <v>192.168.5.129</v>
          </cell>
          <cell r="C6026" t="str">
            <v>PING</v>
          </cell>
          <cell r="D6026" t="str">
            <v>PH_WINDOWS_PLATINUM_AR</v>
          </cell>
          <cell r="E6026">
            <v>1</v>
          </cell>
          <cell r="F6026" t="str">
            <v>Wintel Support VW Argentina</v>
          </cell>
        </row>
        <row r="6027">
          <cell r="B6027" t="str">
            <v>192.168.5.129</v>
          </cell>
          <cell r="C6027" t="str">
            <v>DISCO C</v>
          </cell>
          <cell r="D6027" t="str">
            <v>PH_WINDOWS_PLATINUM_AR</v>
          </cell>
          <cell r="E6027">
            <v>1</v>
          </cell>
          <cell r="F6027" t="str">
            <v>Wintel Support VW Argentina</v>
          </cell>
        </row>
        <row r="6028">
          <cell r="B6028" t="str">
            <v>192.168.5.129</v>
          </cell>
          <cell r="C6028" t="str">
            <v>RAM</v>
          </cell>
          <cell r="D6028" t="str">
            <v>PH_WINDOWS_PLATINUM_AR</v>
          </cell>
          <cell r="E6028">
            <v>1</v>
          </cell>
          <cell r="F6028" t="str">
            <v>Wintel Support VW Argentina</v>
          </cell>
        </row>
        <row r="6029">
          <cell r="B6029" t="str">
            <v>192.168.5.129</v>
          </cell>
          <cell r="C6029" t="str">
            <v>So Antivirus Services</v>
          </cell>
          <cell r="D6029" t="str">
            <v>PH_WINDOWS_PLATINUM_AR</v>
          </cell>
          <cell r="E6029">
            <v>3</v>
          </cell>
          <cell r="F6029" t="str">
            <v>Wintel Support VW Argentina</v>
          </cell>
        </row>
        <row r="6030">
          <cell r="B6030" t="str">
            <v>192.168.5.129</v>
          </cell>
          <cell r="C6030" t="str">
            <v>So Uptime</v>
          </cell>
          <cell r="D6030" t="str">
            <v>PH_WINDOWS_BRONZE_AR</v>
          </cell>
          <cell r="E6030">
            <v>2</v>
          </cell>
          <cell r="F6030" t="str">
            <v>Wintel Support VW Argentina</v>
          </cell>
        </row>
        <row r="6031">
          <cell r="B6031" t="str">
            <v>192.168.5.59</v>
          </cell>
          <cell r="C6031" t="str">
            <v>Check_port 80</v>
          </cell>
          <cell r="D6031" t="str">
            <v>PH_WINDOWS_BRONZE_AR</v>
          </cell>
          <cell r="E6031">
            <v>3</v>
          </cell>
          <cell r="F6031" t="str">
            <v>Middleware Support VW Argentina</v>
          </cell>
        </row>
        <row r="6032">
          <cell r="B6032" t="str">
            <v>192.168.5.59</v>
          </cell>
          <cell r="C6032" t="str">
            <v>http://192.168.5.59:8080/</v>
          </cell>
          <cell r="D6032" t="str">
            <v>PH_WINDOWS_BRONZE_AR</v>
          </cell>
          <cell r="E6032">
            <v>3</v>
          </cell>
          <cell r="F6032" t="str">
            <v>Middleware Support VW Argentina</v>
          </cell>
        </row>
        <row r="6033">
          <cell r="B6033" t="str">
            <v>192.168.5.59</v>
          </cell>
          <cell r="C6033">
            <v>443</v>
          </cell>
          <cell r="D6033" t="str">
            <v>PH_WINDOWS_PLATINUM_AR</v>
          </cell>
          <cell r="E6033">
            <v>3</v>
          </cell>
          <cell r="F6033" t="str">
            <v>Middleware Support VW Argentina</v>
          </cell>
        </row>
        <row r="6034">
          <cell r="B6034" t="str">
            <v>192.168.5.59</v>
          </cell>
          <cell r="C6034" t="str">
            <v>So Antivirus Services</v>
          </cell>
          <cell r="D6034" t="str">
            <v>PH_WINDOWS_BRONZE_AR</v>
          </cell>
          <cell r="E6034">
            <v>3</v>
          </cell>
          <cell r="F6034" t="str">
            <v>Wintel Support VW Argentina</v>
          </cell>
        </row>
        <row r="6035">
          <cell r="B6035" t="str">
            <v>192.168.5.59</v>
          </cell>
          <cell r="C6035" t="str">
            <v>So CPU</v>
          </cell>
          <cell r="D6035" t="str">
            <v>PH_WINDOWS_BRONZE_AR</v>
          </cell>
          <cell r="E6035">
            <v>1</v>
          </cell>
          <cell r="F6035" t="str">
            <v>Wintel Support VW Argentina</v>
          </cell>
        </row>
        <row r="6036">
          <cell r="B6036" t="str">
            <v>192.168.5.59</v>
          </cell>
          <cell r="C6036" t="str">
            <v>So Disk C:</v>
          </cell>
          <cell r="D6036" t="str">
            <v>PH_WINDOWS_BRONZE_AR</v>
          </cell>
          <cell r="E6036">
            <v>1</v>
          </cell>
          <cell r="F6036" t="str">
            <v>Wintel Support VW Argentina</v>
          </cell>
        </row>
        <row r="6037">
          <cell r="B6037" t="str">
            <v>192.168.5.59</v>
          </cell>
          <cell r="C6037" t="str">
            <v>So Disk D:</v>
          </cell>
          <cell r="D6037" t="str">
            <v>PH_WINDOWS_BRONZE_AR</v>
          </cell>
          <cell r="E6037">
            <v>1</v>
          </cell>
          <cell r="F6037" t="str">
            <v>Wintel Support VW Argentina</v>
          </cell>
        </row>
        <row r="6038">
          <cell r="B6038" t="str">
            <v>192.168.5.59</v>
          </cell>
          <cell r="C6038" t="str">
            <v>So Disk E:</v>
          </cell>
          <cell r="D6038" t="str">
            <v>PH_WINDOWS_BRONZE_AR</v>
          </cell>
          <cell r="E6038">
            <v>1</v>
          </cell>
          <cell r="F6038" t="str">
            <v>Wintel Support VW Argentina</v>
          </cell>
        </row>
        <row r="6039">
          <cell r="B6039" t="str">
            <v>192.168.5.59</v>
          </cell>
          <cell r="C6039" t="str">
            <v>So Disk P:</v>
          </cell>
          <cell r="D6039" t="str">
            <v>PH_WINDOWS_BRONZE_AR</v>
          </cell>
          <cell r="E6039">
            <v>1</v>
          </cell>
          <cell r="F6039" t="str">
            <v>Wintel Support VW Argentina</v>
          </cell>
        </row>
        <row r="6040">
          <cell r="B6040" t="str">
            <v>192.168.5.59</v>
          </cell>
          <cell r="C6040" t="str">
            <v>Ping</v>
          </cell>
          <cell r="D6040" t="str">
            <v>PH_WINDOWS_BRONZE_AR</v>
          </cell>
          <cell r="E6040">
            <v>1</v>
          </cell>
          <cell r="F6040" t="str">
            <v>Wintel Support VW Argentina</v>
          </cell>
        </row>
        <row r="6041">
          <cell r="B6041" t="str">
            <v>192.168.5.59</v>
          </cell>
          <cell r="C6041" t="str">
            <v>So RAM</v>
          </cell>
          <cell r="D6041" t="str">
            <v>PH_WINDOWS_BRONZE_AR</v>
          </cell>
          <cell r="E6041">
            <v>1</v>
          </cell>
          <cell r="F6041" t="str">
            <v>Wintel Support VW Argentina</v>
          </cell>
        </row>
        <row r="6042">
          <cell r="B6042" t="str">
            <v>192.168.5.59</v>
          </cell>
          <cell r="C6042" t="str">
            <v>So Uptime</v>
          </cell>
          <cell r="D6042" t="str">
            <v>PH_WINDOWS_BRONZE_AR</v>
          </cell>
          <cell r="E6042">
            <v>2</v>
          </cell>
          <cell r="F6042" t="str">
            <v>Wintel Support VW Argentina</v>
          </cell>
        </row>
        <row r="6043">
          <cell r="B6043" t="str">
            <v>172.16.12.60</v>
          </cell>
          <cell r="C6043" t="str">
            <v>Apache HTTP Server</v>
          </cell>
          <cell r="D6043" t="str">
            <v>N/A</v>
          </cell>
          <cell r="E6043">
            <v>2</v>
          </cell>
          <cell r="F6043" t="str">
            <v>FIS Service Desk VW Argentina</v>
          </cell>
        </row>
        <row r="6044">
          <cell r="B6044" t="str">
            <v>172.16.12.60</v>
          </cell>
          <cell r="C6044" t="str">
            <v>WildFly Application Server</v>
          </cell>
          <cell r="D6044" t="str">
            <v>N/A</v>
          </cell>
          <cell r="E6044">
            <v>2</v>
          </cell>
          <cell r="F6044" t="str">
            <v>FIS Service Desk VW Argentina</v>
          </cell>
        </row>
        <row r="6045">
          <cell r="B6045" t="str">
            <v>172.16.12.60</v>
          </cell>
          <cell r="C6045" t="str">
            <v>omniNames</v>
          </cell>
          <cell r="D6045" t="str">
            <v>N/A</v>
          </cell>
          <cell r="E6045">
            <v>1</v>
          </cell>
          <cell r="F6045" t="str">
            <v>FIS Service Desk VW Argentina</v>
          </cell>
        </row>
        <row r="6046">
          <cell r="B6046" t="str">
            <v>172.16.12.86</v>
          </cell>
          <cell r="C6046" t="str">
            <v>SO Antivirus Services</v>
          </cell>
          <cell r="D6046" t="str">
            <v>PH_WINDOWS_PLATINUM_AR</v>
          </cell>
          <cell r="E6046">
            <v>1</v>
          </cell>
          <cell r="F6046" t="str">
            <v>Wintel Support VW Argentina</v>
          </cell>
        </row>
        <row r="6047">
          <cell r="B6047" t="str">
            <v>172.16.12.86</v>
          </cell>
          <cell r="C6047" t="str">
            <v>SO CPU</v>
          </cell>
          <cell r="D6047" t="str">
            <v>PH_WINDOWS_PLATINUM_AR</v>
          </cell>
          <cell r="E6047">
            <v>1</v>
          </cell>
          <cell r="F6047" t="str">
            <v>Wintel Support VW Argentina</v>
          </cell>
        </row>
        <row r="6048">
          <cell r="B6048" t="str">
            <v>172.16.12.86</v>
          </cell>
          <cell r="C6048" t="str">
            <v>SO Ping</v>
          </cell>
          <cell r="D6048" t="str">
            <v>PH_WINDOWS_PLATINUM_AR</v>
          </cell>
          <cell r="E6048">
            <v>1</v>
          </cell>
          <cell r="F6048" t="str">
            <v>Wintel Support VW Argentina</v>
          </cell>
        </row>
        <row r="6049">
          <cell r="B6049" t="str">
            <v>172.16.12.86</v>
          </cell>
          <cell r="C6049" t="str">
            <v>SO Ram</v>
          </cell>
          <cell r="D6049" t="str">
            <v>PH_WINDOWS_PLATINUM_AR</v>
          </cell>
          <cell r="E6049">
            <v>1</v>
          </cell>
          <cell r="F6049" t="str">
            <v>Wintel Support VW Argentina</v>
          </cell>
        </row>
        <row r="6050">
          <cell r="B6050" t="str">
            <v>172.16.12.86</v>
          </cell>
          <cell r="C6050" t="str">
            <v>SO Uptime</v>
          </cell>
          <cell r="D6050" t="str">
            <v>PH_WINDOWS_PLATINUM_AR</v>
          </cell>
          <cell r="E6050">
            <v>1</v>
          </cell>
          <cell r="F6050" t="str">
            <v>Wintel Support VW Argentina</v>
          </cell>
        </row>
        <row r="6051">
          <cell r="B6051" t="str">
            <v>172.16.12.86</v>
          </cell>
          <cell r="C6051" t="str">
            <v>SO Disk C</v>
          </cell>
          <cell r="D6051" t="str">
            <v>PH_WINDOWS_PLATINUM_AR</v>
          </cell>
          <cell r="E6051">
            <v>1</v>
          </cell>
          <cell r="F6051" t="str">
            <v>Wintel Support VW Argentina</v>
          </cell>
        </row>
        <row r="6052">
          <cell r="B6052" t="str">
            <v>172.16.12.86</v>
          </cell>
          <cell r="C6052" t="str">
            <v>SO Disk D</v>
          </cell>
          <cell r="D6052" t="str">
            <v>PH_WINDOWS_SILVER_AR</v>
          </cell>
          <cell r="E6052">
            <v>3</v>
          </cell>
          <cell r="F6052" t="str">
            <v>Wintel Support VW Argentina</v>
          </cell>
        </row>
        <row r="6053">
          <cell r="B6053" t="str">
            <v>172.16.12.107</v>
          </cell>
          <cell r="C6053" t="str">
            <v>SO CPU</v>
          </cell>
          <cell r="D6053" t="str">
            <v>PH_WINDOWS_BRONZE_AR</v>
          </cell>
          <cell r="E6053">
            <v>4</v>
          </cell>
          <cell r="F6053" t="str">
            <v>Wintel Support VW Argentina</v>
          </cell>
        </row>
        <row r="6054">
          <cell r="B6054" t="str">
            <v>172.16.12.107</v>
          </cell>
          <cell r="C6054" t="str">
            <v>SO Ping</v>
          </cell>
          <cell r="D6054" t="str">
            <v>PH_WINDOWS_BRONZE_AR</v>
          </cell>
          <cell r="E6054">
            <v>4</v>
          </cell>
          <cell r="F6054" t="str">
            <v>Wintel Support VW Argentina</v>
          </cell>
        </row>
        <row r="6055">
          <cell r="B6055" t="str">
            <v>172.16.12.107</v>
          </cell>
          <cell r="C6055" t="str">
            <v>SO Ram</v>
          </cell>
          <cell r="D6055" t="str">
            <v>PH_WINDOWS_BRONZE_AR</v>
          </cell>
          <cell r="E6055">
            <v>4</v>
          </cell>
          <cell r="F6055" t="str">
            <v>Wintel Support VW Argentina</v>
          </cell>
        </row>
        <row r="6056">
          <cell r="B6056" t="str">
            <v>172.16.12.107</v>
          </cell>
          <cell r="C6056" t="str">
            <v>SO Uptime</v>
          </cell>
          <cell r="D6056" t="str">
            <v>PH_WINDOWS_BRONZE_AR</v>
          </cell>
          <cell r="E6056">
            <v>4</v>
          </cell>
          <cell r="F6056" t="str">
            <v>Wintel Support VW Argentina</v>
          </cell>
        </row>
        <row r="6057">
          <cell r="B6057" t="str">
            <v>172.16.12.107</v>
          </cell>
          <cell r="C6057" t="str">
            <v>SO Disk C</v>
          </cell>
          <cell r="D6057" t="str">
            <v>PH_WINDOWS_BRONZE_AR</v>
          </cell>
          <cell r="E6057">
            <v>4</v>
          </cell>
          <cell r="F6057" t="str">
            <v>Wintel Support VW Argentina</v>
          </cell>
        </row>
        <row r="6058">
          <cell r="B6058" t="str">
            <v>172.16.12.107</v>
          </cell>
          <cell r="C6058" t="str">
            <v>SO Disk D</v>
          </cell>
          <cell r="D6058" t="str">
            <v>PH_WINDOWS_BRONZE_AR</v>
          </cell>
          <cell r="E6058">
            <v>4</v>
          </cell>
          <cell r="F6058" t="str">
            <v>Wintel Support VW Argentina</v>
          </cell>
        </row>
        <row r="6059">
          <cell r="B6059" t="str">
            <v>172.16.12.108</v>
          </cell>
          <cell r="C6059" t="str">
            <v>SO CPU</v>
          </cell>
          <cell r="D6059" t="str">
            <v>PH_WINDOWS_BRONZE_AR</v>
          </cell>
          <cell r="E6059">
            <v>4</v>
          </cell>
          <cell r="F6059" t="str">
            <v>Wintel Support VW Argentina</v>
          </cell>
        </row>
        <row r="6060">
          <cell r="B6060" t="str">
            <v>172.16.12.108</v>
          </cell>
          <cell r="C6060" t="str">
            <v>SO Ping</v>
          </cell>
          <cell r="D6060" t="str">
            <v>PH_WINDOWS_BRONZE_AR</v>
          </cell>
          <cell r="E6060">
            <v>4</v>
          </cell>
          <cell r="F6060" t="str">
            <v>Wintel Support VW Argentina</v>
          </cell>
        </row>
        <row r="6061">
          <cell r="B6061" t="str">
            <v>172.16.12.108</v>
          </cell>
          <cell r="C6061" t="str">
            <v>SO Ram</v>
          </cell>
          <cell r="D6061" t="str">
            <v>PH_WINDOWS_BRONZE_AR</v>
          </cell>
          <cell r="E6061">
            <v>4</v>
          </cell>
          <cell r="F6061" t="str">
            <v>Wintel Support VW Argentina</v>
          </cell>
        </row>
        <row r="6062">
          <cell r="B6062" t="str">
            <v>172.16.12.108</v>
          </cell>
          <cell r="C6062" t="str">
            <v>SO Uptime</v>
          </cell>
          <cell r="D6062" t="str">
            <v>PH_WINDOWS_BRONZE_AR</v>
          </cell>
          <cell r="E6062">
            <v>4</v>
          </cell>
          <cell r="F6062" t="str">
            <v>Wintel Support VW Argentina</v>
          </cell>
        </row>
        <row r="6063">
          <cell r="B6063" t="str">
            <v>172.16.12.108</v>
          </cell>
          <cell r="C6063" t="str">
            <v>SO Disk C</v>
          </cell>
          <cell r="D6063" t="str">
            <v>PH_WINDOWS_BRONZE_AR</v>
          </cell>
          <cell r="E6063">
            <v>4</v>
          </cell>
          <cell r="F6063" t="str">
            <v>Wintel Support VW Argentina</v>
          </cell>
        </row>
        <row r="6064">
          <cell r="B6064" t="str">
            <v>172.16.12.108</v>
          </cell>
          <cell r="C6064" t="str">
            <v>SO Disk D</v>
          </cell>
          <cell r="D6064" t="str">
            <v>PH_WINDOWS_BRONZE_AR</v>
          </cell>
          <cell r="E6064">
            <v>4</v>
          </cell>
          <cell r="F6064" t="str">
            <v>Wintel Support VW Argentina</v>
          </cell>
        </row>
        <row r="6065">
          <cell r="B6065" t="str">
            <v>10.133.54.55</v>
          </cell>
          <cell r="C6065" t="str">
            <v>SQL Server (SQLEXPRESS)</v>
          </cell>
          <cell r="D6065" t="str">
            <v>PH_WINDOWS_BRONZE_AR</v>
          </cell>
          <cell r="E6065">
            <v>1</v>
          </cell>
          <cell r="F6065" t="str">
            <v>Data Base Administration Support VW Argentina</v>
          </cell>
        </row>
        <row r="6066">
          <cell r="B6066" t="str">
            <v>10.133.54.55</v>
          </cell>
          <cell r="C6066" t="str">
            <v>DBA SQL Server SUSB Agent</v>
          </cell>
          <cell r="D6066" t="str">
            <v>PH_WINDOWS_BRONZE_AR</v>
          </cell>
          <cell r="E6066">
            <v>1</v>
          </cell>
          <cell r="F6066" t="str">
            <v>Data Base Administration Support VW Argentina</v>
          </cell>
        </row>
        <row r="6067">
          <cell r="B6067" t="str">
            <v>10.133.54.55</v>
          </cell>
          <cell r="C6067" t="str">
            <v>So Antivirus Services</v>
          </cell>
          <cell r="D6067" t="str">
            <v>PH_WINDOWS_BRONZE_AR</v>
          </cell>
          <cell r="E6067">
            <v>1</v>
          </cell>
          <cell r="F6067" t="str">
            <v>Wintel Support VW Argentina</v>
          </cell>
        </row>
        <row r="6068">
          <cell r="B6068" t="str">
            <v>10.133.54.55</v>
          </cell>
          <cell r="C6068" t="str">
            <v>So CPU</v>
          </cell>
          <cell r="D6068" t="str">
            <v>PH_WINDOWS_BRONZE_AR</v>
          </cell>
          <cell r="E6068">
            <v>1</v>
          </cell>
          <cell r="F6068" t="str">
            <v>Wintel Support VW Argentina</v>
          </cell>
        </row>
        <row r="6069">
          <cell r="B6069" t="str">
            <v>10.133.54.55</v>
          </cell>
          <cell r="C6069" t="str">
            <v>So Disk C:: S.O.</v>
          </cell>
          <cell r="D6069" t="str">
            <v>PH_WINDOWS_BRONZE_AR</v>
          </cell>
          <cell r="E6069">
            <v>1</v>
          </cell>
          <cell r="F6069" t="str">
            <v>Wintel Support VW Argentina</v>
          </cell>
        </row>
        <row r="6070">
          <cell r="B6070" t="str">
            <v>10.133.54.55</v>
          </cell>
          <cell r="C6070" t="str">
            <v>So Disk D:: DBA-APPS</v>
          </cell>
          <cell r="D6070" t="str">
            <v>PH_WINDOWS_BRONZE_AR</v>
          </cell>
          <cell r="E6070">
            <v>1</v>
          </cell>
          <cell r="F6070" t="str">
            <v>Wintel Support VW Argentina</v>
          </cell>
        </row>
        <row r="6071">
          <cell r="B6071" t="str">
            <v>10.133.54.55</v>
          </cell>
          <cell r="C6071" t="str">
            <v>Ping</v>
          </cell>
          <cell r="D6071" t="str">
            <v>PH_WINDOWS_BRONZE_AR</v>
          </cell>
          <cell r="E6071">
            <v>1</v>
          </cell>
          <cell r="F6071" t="str">
            <v>Wintel Support VW Argentina</v>
          </cell>
        </row>
        <row r="6072">
          <cell r="B6072" t="str">
            <v>10.133.54.55</v>
          </cell>
          <cell r="C6072" t="str">
            <v>So RAM</v>
          </cell>
          <cell r="D6072" t="str">
            <v>PH_WINDOWS_BRONZE_AR</v>
          </cell>
          <cell r="E6072">
            <v>1</v>
          </cell>
          <cell r="F6072" t="str">
            <v>Wintel Support VW Argentina</v>
          </cell>
        </row>
        <row r="6073">
          <cell r="B6073" t="str">
            <v>10.133.54.55</v>
          </cell>
          <cell r="C6073" t="str">
            <v>So Uptime</v>
          </cell>
          <cell r="D6073" t="str">
            <v>PH_WINDOWS_BRONZE_AR</v>
          </cell>
          <cell r="E6073">
            <v>1</v>
          </cell>
          <cell r="F6073" t="str">
            <v>Wintel Support VW Argentina</v>
          </cell>
        </row>
        <row r="6074">
          <cell r="B6074" t="str">
            <v>192.168.5.54</v>
          </cell>
          <cell r="C6074" t="str">
            <v>So Antivirus Services</v>
          </cell>
          <cell r="D6074" t="str">
            <v>PH_WINDOWS_BRONZE_AR</v>
          </cell>
          <cell r="E6074">
            <v>1</v>
          </cell>
          <cell r="F6074" t="str">
            <v>Wintel Support VW Argentina</v>
          </cell>
        </row>
        <row r="6075">
          <cell r="B6075" t="str">
            <v>192.168.5.54</v>
          </cell>
          <cell r="C6075" t="str">
            <v>So CPU</v>
          </cell>
          <cell r="D6075" t="str">
            <v>PH_WINDOWS_BRONZE_AR</v>
          </cell>
          <cell r="E6075">
            <v>1</v>
          </cell>
          <cell r="F6075" t="str">
            <v>Wintel Support VW Argentina</v>
          </cell>
        </row>
        <row r="6076">
          <cell r="B6076" t="str">
            <v>192.168.5.54</v>
          </cell>
          <cell r="C6076" t="str">
            <v>So Disk C:: S.O.</v>
          </cell>
          <cell r="D6076" t="str">
            <v>PH_WINDOWS_BRONZE_AR</v>
          </cell>
          <cell r="E6076">
            <v>1</v>
          </cell>
          <cell r="F6076" t="str">
            <v>Wintel Support VW Argentina</v>
          </cell>
        </row>
        <row r="6077">
          <cell r="B6077" t="str">
            <v>192.168.5.54</v>
          </cell>
          <cell r="C6077" t="str">
            <v>So Disk D:: DBA-APPS</v>
          </cell>
          <cell r="D6077" t="str">
            <v>PH_WINDOWS_BRONZE_AR</v>
          </cell>
          <cell r="E6077">
            <v>1</v>
          </cell>
          <cell r="F6077" t="str">
            <v>Wintel Support VW Argentina</v>
          </cell>
        </row>
        <row r="6078">
          <cell r="B6078" t="str">
            <v>192.168.5.54</v>
          </cell>
          <cell r="C6078" t="str">
            <v>Ping</v>
          </cell>
          <cell r="D6078" t="str">
            <v>PH_WINDOWS_BRONZE_AR</v>
          </cell>
          <cell r="E6078">
            <v>1</v>
          </cell>
          <cell r="F6078" t="str">
            <v>Wintel Support VW Argentina</v>
          </cell>
        </row>
        <row r="6079">
          <cell r="B6079" t="str">
            <v>192.168.5.54</v>
          </cell>
          <cell r="C6079" t="str">
            <v>So RAM</v>
          </cell>
          <cell r="D6079" t="str">
            <v>PH_WINDOWS_BRONZE_AR</v>
          </cell>
          <cell r="E6079">
            <v>1</v>
          </cell>
          <cell r="F6079" t="str">
            <v>Wintel Support VW Argentina</v>
          </cell>
        </row>
        <row r="6080">
          <cell r="B6080" t="str">
            <v>192.168.5.54</v>
          </cell>
          <cell r="C6080" t="str">
            <v>So Uptime</v>
          </cell>
          <cell r="D6080" t="str">
            <v>PH_WINDOWS_BRONZE_AR</v>
          </cell>
          <cell r="E6080">
            <v>1</v>
          </cell>
          <cell r="F6080" t="str">
            <v>Wintel Support VW Argentina</v>
          </cell>
        </row>
        <row r="6081">
          <cell r="B6081" t="str">
            <v>172.16.12.31</v>
          </cell>
          <cell r="C6081" t="str">
            <v>DBA SQL Server SUSB Agent</v>
          </cell>
          <cell r="D6081" t="str">
            <v>PH_WINDOWS_PLATINUM_AR</v>
          </cell>
          <cell r="E6081">
            <v>4</v>
          </cell>
          <cell r="F6081" t="str">
            <v>Data Base Administration Support VW Argentina</v>
          </cell>
        </row>
        <row r="6082">
          <cell r="B6082" t="str">
            <v>172.16.12.31</v>
          </cell>
          <cell r="C6082" t="str">
            <v>DBA SQL Server SUSB Service</v>
          </cell>
          <cell r="D6082" t="str">
            <v>PH_WINDOWS_PLATINUM_AR</v>
          </cell>
          <cell r="E6082">
            <v>4</v>
          </cell>
          <cell r="F6082" t="str">
            <v>Data Base Administration Support VW Argentina</v>
          </cell>
        </row>
        <row r="6083">
          <cell r="B6083" t="str">
            <v>172.16.12.31</v>
          </cell>
          <cell r="C6083" t="str">
            <v>So Antivirus Services</v>
          </cell>
          <cell r="D6083" t="str">
            <v>PH_WINDOWS_PLATINUM_AR</v>
          </cell>
          <cell r="E6083">
            <v>3</v>
          </cell>
          <cell r="F6083" t="str">
            <v>Wintel Support VW Argentina</v>
          </cell>
        </row>
        <row r="6084">
          <cell r="B6084" t="str">
            <v>172.16.12.31</v>
          </cell>
          <cell r="C6084" t="str">
            <v>So CPU</v>
          </cell>
          <cell r="D6084" t="str">
            <v>PH_WINDOWS_PLATINUM_AR</v>
          </cell>
          <cell r="E6084">
            <v>1</v>
          </cell>
          <cell r="F6084" t="str">
            <v>Wintel Support VW Argentina</v>
          </cell>
        </row>
        <row r="6085">
          <cell r="B6085" t="str">
            <v>172.16.12.31</v>
          </cell>
          <cell r="C6085" t="str">
            <v>So Disk C:: S.O.</v>
          </cell>
          <cell r="D6085" t="str">
            <v>PH_WINDOWS_PLATINUM_AR</v>
          </cell>
          <cell r="E6085">
            <v>1</v>
          </cell>
          <cell r="F6085" t="str">
            <v>Wintel Support VW Argentina</v>
          </cell>
        </row>
        <row r="6086">
          <cell r="B6086" t="str">
            <v>172.16.12.31</v>
          </cell>
          <cell r="C6086" t="str">
            <v>So Disk D:: DBA-APPS</v>
          </cell>
          <cell r="D6086" t="str">
            <v>PH_WINDOWS_PLATINUM_AR</v>
          </cell>
          <cell r="E6086">
            <v>1</v>
          </cell>
          <cell r="F6086" t="str">
            <v>Wintel Support VW Argentina</v>
          </cell>
        </row>
        <row r="6087">
          <cell r="B6087" t="str">
            <v>172.16.12.31</v>
          </cell>
          <cell r="C6087" t="str">
            <v>Ping</v>
          </cell>
          <cell r="D6087" t="str">
            <v>PH_WINDOWS_PLATINUM_AR</v>
          </cell>
          <cell r="E6087">
            <v>1</v>
          </cell>
          <cell r="F6087" t="str">
            <v>Wintel Support VW Argentina</v>
          </cell>
        </row>
        <row r="6088">
          <cell r="B6088" t="str">
            <v>172.16.12.31</v>
          </cell>
          <cell r="C6088" t="str">
            <v>So RAM</v>
          </cell>
          <cell r="D6088" t="str">
            <v>PH_WINDOWS_PLATINUM_AR</v>
          </cell>
          <cell r="E6088">
            <v>1</v>
          </cell>
          <cell r="F6088" t="str">
            <v>Wintel Support VW Argentina</v>
          </cell>
        </row>
        <row r="6089">
          <cell r="B6089" t="str">
            <v>172.16.12.31</v>
          </cell>
          <cell r="C6089" t="str">
            <v>So Uptime</v>
          </cell>
          <cell r="D6089" t="str">
            <v>PH_WINDOWS_BRONZE_AR</v>
          </cell>
          <cell r="E6089">
            <v>2</v>
          </cell>
          <cell r="F6089" t="str">
            <v>Wintel Support VW Argentina</v>
          </cell>
        </row>
        <row r="6090">
          <cell r="B6090" t="str">
            <v>172.16.12.59</v>
          </cell>
          <cell r="C6090" t="str">
            <v>SO AV</v>
          </cell>
          <cell r="D6090" t="str">
            <v>PH_WINDOWS_PLATINUM_AR</v>
          </cell>
          <cell r="E6090">
            <v>1</v>
          </cell>
          <cell r="F6090" t="str">
            <v>Wintel Support VW Argentina</v>
          </cell>
        </row>
        <row r="6091">
          <cell r="B6091" t="str">
            <v>172.16.12.59</v>
          </cell>
          <cell r="C6091" t="str">
            <v>SO CPU</v>
          </cell>
          <cell r="D6091" t="str">
            <v>PH_WINDOWS_PLATINUM_AR</v>
          </cell>
          <cell r="E6091">
            <v>1</v>
          </cell>
          <cell r="F6091" t="str">
            <v>Wintel Support VW Argentina</v>
          </cell>
        </row>
        <row r="6092">
          <cell r="B6092" t="str">
            <v>172.16.12.59</v>
          </cell>
          <cell r="C6092" t="str">
            <v>SO Disk C</v>
          </cell>
          <cell r="D6092" t="str">
            <v>PH_WINDOWS_PLATINUM_AR</v>
          </cell>
          <cell r="E6092">
            <v>1</v>
          </cell>
          <cell r="F6092" t="str">
            <v>Wintel Support VW Argentina</v>
          </cell>
        </row>
        <row r="6093">
          <cell r="B6093" t="str">
            <v>172.16.12.59</v>
          </cell>
          <cell r="C6093" t="str">
            <v>SO Disk D DXQControl</v>
          </cell>
          <cell r="D6093" t="str">
            <v>PH_WINDOWS_PLATINUM_AR</v>
          </cell>
          <cell r="E6093">
            <v>1</v>
          </cell>
          <cell r="F6093" t="str">
            <v>Wintel Support VW Argentina</v>
          </cell>
        </row>
        <row r="6094">
          <cell r="B6094" t="str">
            <v>172.16.12.59</v>
          </cell>
          <cell r="C6094" t="str">
            <v>SO Ping</v>
          </cell>
          <cell r="D6094" t="str">
            <v>PH_WINDOWS_PLATINUM_AR</v>
          </cell>
          <cell r="E6094">
            <v>1</v>
          </cell>
          <cell r="F6094" t="str">
            <v>Wintel Support VW Argentina</v>
          </cell>
        </row>
        <row r="6095">
          <cell r="B6095" t="str">
            <v>172.16.12.59</v>
          </cell>
          <cell r="C6095" t="str">
            <v>SO Ram</v>
          </cell>
          <cell r="D6095" t="str">
            <v>PH_WINDOWS_PLATINUM_AR</v>
          </cell>
          <cell r="E6095">
            <v>1</v>
          </cell>
          <cell r="F6095" t="str">
            <v>Wintel Support VW Argentina</v>
          </cell>
        </row>
        <row r="6096">
          <cell r="B6096" t="str">
            <v>172.16.12.59</v>
          </cell>
          <cell r="C6096" t="str">
            <v>SO Uptime</v>
          </cell>
          <cell r="D6096" t="str">
            <v>PH_WINDOWS_PLATINUM_AR</v>
          </cell>
          <cell r="E6096">
            <v>1</v>
          </cell>
          <cell r="F6096" t="str">
            <v>Wintel Support VW Argentina</v>
          </cell>
        </row>
        <row r="6097">
          <cell r="B6097" t="str">
            <v>172.16.12.74</v>
          </cell>
          <cell r="C6097" t="str">
            <v>SO Antivirus Services</v>
          </cell>
          <cell r="D6097" t="str">
            <v>PH_WINDOWS_BRONZE_AR</v>
          </cell>
          <cell r="E6097">
            <v>3</v>
          </cell>
          <cell r="F6097" t="str">
            <v>Wintel Support VW Argentina</v>
          </cell>
        </row>
        <row r="6098">
          <cell r="B6098" t="str">
            <v>172.16.12.74</v>
          </cell>
          <cell r="C6098" t="str">
            <v>So CPU</v>
          </cell>
          <cell r="D6098" t="str">
            <v>PH_WINDOWS_BRONZE_AR</v>
          </cell>
          <cell r="E6098">
            <v>3</v>
          </cell>
          <cell r="F6098" t="str">
            <v>Wintel Support VW Argentina</v>
          </cell>
        </row>
        <row r="6099">
          <cell r="B6099" t="str">
            <v>172.16.12.74</v>
          </cell>
          <cell r="C6099" t="str">
            <v>So Ping</v>
          </cell>
          <cell r="D6099" t="str">
            <v>PH_WINDOWS_BRONZE_AR</v>
          </cell>
          <cell r="E6099">
            <v>3</v>
          </cell>
          <cell r="F6099" t="str">
            <v>Wintel Support VW Argentina</v>
          </cell>
        </row>
        <row r="6100">
          <cell r="B6100" t="str">
            <v>172.16.12.74</v>
          </cell>
          <cell r="C6100" t="str">
            <v>So Ram</v>
          </cell>
          <cell r="D6100" t="str">
            <v>PH_WINDOWS_BRONZE_AR</v>
          </cell>
          <cell r="E6100">
            <v>3</v>
          </cell>
          <cell r="F6100" t="str">
            <v>Wintel Support VW Argentina</v>
          </cell>
        </row>
        <row r="6101">
          <cell r="B6101" t="str">
            <v>172.16.12.74</v>
          </cell>
          <cell r="C6101" t="str">
            <v>So Uptime</v>
          </cell>
          <cell r="D6101" t="str">
            <v>PH_WINDOWS_BRONZE_AR</v>
          </cell>
          <cell r="E6101">
            <v>3</v>
          </cell>
          <cell r="F6101" t="str">
            <v>Wintel Support VW Argentina</v>
          </cell>
        </row>
        <row r="6102">
          <cell r="B6102" t="str">
            <v>172.16.12.74</v>
          </cell>
          <cell r="C6102" t="str">
            <v>So Disk C (OS)</v>
          </cell>
          <cell r="D6102" t="str">
            <v>PH_WINDOWS_BRONZE_AR</v>
          </cell>
          <cell r="E6102">
            <v>3</v>
          </cell>
          <cell r="F6102" t="str">
            <v>Wintel Support VW Argentina</v>
          </cell>
        </row>
        <row r="6103">
          <cell r="B6103" t="str">
            <v>172.16.12.74</v>
          </cell>
          <cell r="C6103" t="str">
            <v>So Disk D (VersionDogSW)</v>
          </cell>
          <cell r="D6103" t="str">
            <v>PH_WINDOWS_BRONZE_AR</v>
          </cell>
          <cell r="E6103">
            <v>3</v>
          </cell>
          <cell r="F6103" t="str">
            <v>Wintel Support VW Argentina</v>
          </cell>
        </row>
        <row r="6104">
          <cell r="B6104" t="str">
            <v>172.16.12.75</v>
          </cell>
          <cell r="C6104" t="str">
            <v>Vencimiento licencia RobotStudio</v>
          </cell>
          <cell r="D6104"/>
          <cell r="E6104"/>
          <cell r="F6104" t="str">
            <v>Actuar según Topico</v>
          </cell>
        </row>
        <row r="6105">
          <cell r="B6105" t="str">
            <v>172.16.12.75</v>
          </cell>
          <cell r="C6105" t="str">
            <v>SO Antivirus Services</v>
          </cell>
          <cell r="D6105" t="str">
            <v>PH_WINDOWS_BRONZE_AR</v>
          </cell>
          <cell r="E6105">
            <v>3</v>
          </cell>
          <cell r="F6105" t="str">
            <v>Wintel Support VW Argentina</v>
          </cell>
        </row>
        <row r="6106">
          <cell r="B6106" t="str">
            <v>172.16.12.75</v>
          </cell>
          <cell r="C6106" t="str">
            <v>So CPU</v>
          </cell>
          <cell r="D6106" t="str">
            <v>PH_WINDOWS_BRONZE_AR</v>
          </cell>
          <cell r="E6106">
            <v>3</v>
          </cell>
          <cell r="F6106" t="str">
            <v>Wintel Support VW Argentina</v>
          </cell>
        </row>
        <row r="6107">
          <cell r="B6107" t="str">
            <v>172.16.12.75</v>
          </cell>
          <cell r="C6107" t="str">
            <v>So Ping</v>
          </cell>
          <cell r="D6107" t="str">
            <v>PH_WINDOWS_BRONZE_AR</v>
          </cell>
          <cell r="E6107">
            <v>3</v>
          </cell>
          <cell r="F6107" t="str">
            <v>Wintel Support VW Argentina</v>
          </cell>
        </row>
        <row r="6108">
          <cell r="B6108" t="str">
            <v>172.16.12.75</v>
          </cell>
          <cell r="C6108" t="str">
            <v>So Ram</v>
          </cell>
          <cell r="D6108" t="str">
            <v>PH_WINDOWS_BRONZE_AR</v>
          </cell>
          <cell r="E6108">
            <v>3</v>
          </cell>
          <cell r="F6108" t="str">
            <v>Wintel Support VW Argentina</v>
          </cell>
        </row>
        <row r="6109">
          <cell r="B6109" t="str">
            <v>172.16.12.75</v>
          </cell>
          <cell r="C6109" t="str">
            <v>So Uptime</v>
          </cell>
          <cell r="D6109" t="str">
            <v>PH_WINDOWS_BRONZE_AR</v>
          </cell>
          <cell r="E6109">
            <v>3</v>
          </cell>
          <cell r="F6109" t="str">
            <v>Wintel Support VW Argentina</v>
          </cell>
        </row>
        <row r="6110">
          <cell r="B6110" t="str">
            <v>172.16.12.75</v>
          </cell>
          <cell r="C6110" t="str">
            <v>So Disk C (OS)</v>
          </cell>
          <cell r="D6110" t="str">
            <v>PH_WINDOWS_BRONZE_AR</v>
          </cell>
          <cell r="E6110">
            <v>3</v>
          </cell>
          <cell r="F6110" t="str">
            <v>Wintel Support VW Argentina</v>
          </cell>
        </row>
        <row r="6111">
          <cell r="B6111" t="str">
            <v>172.16.12.75</v>
          </cell>
          <cell r="C6111" t="str">
            <v>So Disk D (VersionDogSW)</v>
          </cell>
          <cell r="D6111" t="str">
            <v>PH_WINDOWS_BRONZE_AR</v>
          </cell>
          <cell r="E6111">
            <v>3</v>
          </cell>
          <cell r="F6111" t="str">
            <v>Wintel Support VW Argentina</v>
          </cell>
        </row>
        <row r="6112">
          <cell r="B6112" t="str">
            <v>172.16.12.76</v>
          </cell>
          <cell r="C6112" t="str">
            <v>SO Antivirus Services</v>
          </cell>
          <cell r="D6112" t="str">
            <v>PH_WINDOWS_BRONZE_AR</v>
          </cell>
          <cell r="E6112">
            <v>3</v>
          </cell>
          <cell r="F6112" t="str">
            <v>Wintel Support VW Argentina</v>
          </cell>
        </row>
        <row r="6113">
          <cell r="B6113" t="str">
            <v>172.16.12.76</v>
          </cell>
          <cell r="C6113" t="str">
            <v>So CPU</v>
          </cell>
          <cell r="D6113" t="str">
            <v>PH_WINDOWS_BRONZE_AR</v>
          </cell>
          <cell r="E6113">
            <v>3</v>
          </cell>
          <cell r="F6113" t="str">
            <v>Wintel Support VW Argentina</v>
          </cell>
        </row>
        <row r="6114">
          <cell r="B6114" t="str">
            <v>172.16.12.76</v>
          </cell>
          <cell r="C6114" t="str">
            <v>So Ping</v>
          </cell>
          <cell r="D6114" t="str">
            <v>PH_WINDOWS_BRONZE_AR</v>
          </cell>
          <cell r="E6114">
            <v>3</v>
          </cell>
          <cell r="F6114" t="str">
            <v>Wintel Support VW Argentina</v>
          </cell>
        </row>
        <row r="6115">
          <cell r="B6115" t="str">
            <v>172.16.12.76</v>
          </cell>
          <cell r="C6115" t="str">
            <v>So Ram</v>
          </cell>
          <cell r="D6115" t="str">
            <v>PH_WINDOWS_BRONZE_AR</v>
          </cell>
          <cell r="E6115">
            <v>3</v>
          </cell>
          <cell r="F6115" t="str">
            <v>Wintel Support VW Argentina</v>
          </cell>
        </row>
        <row r="6116">
          <cell r="B6116" t="str">
            <v>172.16.12.76</v>
          </cell>
          <cell r="C6116" t="str">
            <v>So Uptime</v>
          </cell>
          <cell r="D6116" t="str">
            <v>PH_WINDOWS_BRONZE_AR</v>
          </cell>
          <cell r="E6116">
            <v>3</v>
          </cell>
          <cell r="F6116" t="str">
            <v>Wintel Support VW Argentina</v>
          </cell>
        </row>
        <row r="6117">
          <cell r="B6117" t="str">
            <v>172.16.12.76</v>
          </cell>
          <cell r="C6117" t="str">
            <v>So Disk C (OS)</v>
          </cell>
          <cell r="D6117" t="str">
            <v>PH_WINDOWS_BRONZE_AR</v>
          </cell>
          <cell r="E6117">
            <v>3</v>
          </cell>
          <cell r="F6117" t="str">
            <v>Wintel Support VW Argentina</v>
          </cell>
        </row>
        <row r="6118">
          <cell r="B6118" t="str">
            <v>172.16.12.76</v>
          </cell>
          <cell r="C6118" t="str">
            <v>So Disk D (VersionDogSW)</v>
          </cell>
          <cell r="D6118" t="str">
            <v>PH_WINDOWS_BRONZE_AR</v>
          </cell>
          <cell r="E6118">
            <v>3</v>
          </cell>
          <cell r="F6118" t="str">
            <v>Wintel Support VW Argentina</v>
          </cell>
        </row>
        <row r="6119">
          <cell r="B6119" t="str">
            <v>10.133.54.59</v>
          </cell>
          <cell r="C6119" t="str">
            <v>Filesystem /var/spool/squid</v>
          </cell>
          <cell r="D6119" t="str">
            <v>PH_WINDOWS_PLATINUM_AR</v>
          </cell>
          <cell r="E6119">
            <v>3</v>
          </cell>
          <cell r="F6119" t="str">
            <v>Network Support VW Argentina Pacheco</v>
          </cell>
        </row>
        <row r="6120">
          <cell r="B6120" t="str">
            <v>10.133.54.59</v>
          </cell>
          <cell r="C6120" t="str">
            <v>Filesystem /avaya</v>
          </cell>
          <cell r="D6120" t="str">
            <v>PH_WINDOWS_PLATINUM_AR</v>
          </cell>
          <cell r="E6120">
            <v>3</v>
          </cell>
          <cell r="F6120" t="str">
            <v>Network Support VW Argentina Pacheco</v>
          </cell>
        </row>
        <row r="6121">
          <cell r="B6121" t="str">
            <v>10.133.54.59</v>
          </cell>
          <cell r="C6121" t="str">
            <v>So CPU</v>
          </cell>
          <cell r="D6121" t="str">
            <v>PH_WINDOWS_PLATINUM_AR</v>
          </cell>
          <cell r="E6121">
            <v>3</v>
          </cell>
          <cell r="F6121" t="str">
            <v>Unix Support VW Argentina</v>
          </cell>
        </row>
        <row r="6122">
          <cell r="B6122" t="str">
            <v>10.133.54.59</v>
          </cell>
          <cell r="C6122" t="str">
            <v>So Disk</v>
          </cell>
          <cell r="D6122" t="str">
            <v>PH_WINDOWS_PLATINUM_AR</v>
          </cell>
          <cell r="E6122">
            <v>3</v>
          </cell>
          <cell r="F6122" t="str">
            <v>Unix Support VW Argentina</v>
          </cell>
        </row>
        <row r="6123">
          <cell r="B6123" t="str">
            <v>10.133.54.59</v>
          </cell>
          <cell r="C6123" t="str">
            <v>Ping</v>
          </cell>
          <cell r="D6123" t="str">
            <v>PH_WINDOWS_PLATINUM_AR</v>
          </cell>
          <cell r="E6123">
            <v>3</v>
          </cell>
          <cell r="F6123" t="str">
            <v>Unix Support VW Argentina</v>
          </cell>
        </row>
        <row r="6124">
          <cell r="B6124" t="str">
            <v>10.133.54.59</v>
          </cell>
          <cell r="C6124" t="str">
            <v>So RAM</v>
          </cell>
          <cell r="D6124" t="str">
            <v>PH_WINDOWS_PLATINUM_AR</v>
          </cell>
          <cell r="E6124">
            <v>3</v>
          </cell>
          <cell r="F6124" t="str">
            <v>Unix Support VW Argentina</v>
          </cell>
        </row>
        <row r="6125">
          <cell r="B6125" t="str">
            <v>10.133.54.59</v>
          </cell>
          <cell r="C6125" t="str">
            <v>So Swap</v>
          </cell>
          <cell r="D6125" t="str">
            <v>PH_WINDOWS_PLATINUM_AR</v>
          </cell>
          <cell r="E6125">
            <v>3</v>
          </cell>
          <cell r="F6125" t="str">
            <v>Unix Support VW Argentina</v>
          </cell>
        </row>
        <row r="6126">
          <cell r="B6126" t="str">
            <v>10.133.54.59</v>
          </cell>
          <cell r="C6126" t="str">
            <v>0010. OS UNIX Filesystem /</v>
          </cell>
          <cell r="D6126" t="str">
            <v>PH_WINDOWS_PLATINUM_AR</v>
          </cell>
          <cell r="E6126">
            <v>3</v>
          </cell>
          <cell r="F6126" t="str">
            <v>Unix Support VW Argentina</v>
          </cell>
        </row>
        <row r="6127">
          <cell r="B6127" t="str">
            <v>10.133.54.59</v>
          </cell>
          <cell r="C6127" t="str">
            <v>0011. OS UNIX Filesystem /boot</v>
          </cell>
          <cell r="D6127" t="str">
            <v>PH_WINDOWS_PLATINUM_AR</v>
          </cell>
          <cell r="E6127">
            <v>3</v>
          </cell>
          <cell r="F6127" t="str">
            <v>Unix Support VW Argentina</v>
          </cell>
        </row>
        <row r="6128">
          <cell r="B6128" t="str">
            <v>10.133.54.59</v>
          </cell>
          <cell r="C6128" t="str">
            <v>0012. OS UNIX Filesystem /home</v>
          </cell>
          <cell r="D6128" t="str">
            <v>PH_WINDOWS_PLATINUM_AR</v>
          </cell>
          <cell r="E6128">
            <v>3</v>
          </cell>
          <cell r="F6128" t="str">
            <v>Unix Support VW Argentina</v>
          </cell>
        </row>
        <row r="6129">
          <cell r="B6129" t="str">
            <v>10.133.54.59</v>
          </cell>
          <cell r="C6129" t="str">
            <v>0013. OS UNIX Filesystem /opt</v>
          </cell>
          <cell r="D6129" t="str">
            <v>PH_WINDOWS_PLATINUM_AR</v>
          </cell>
          <cell r="E6129">
            <v>3</v>
          </cell>
          <cell r="F6129" t="str">
            <v>Unix Support VW Argentina</v>
          </cell>
        </row>
        <row r="6130">
          <cell r="B6130" t="str">
            <v>10.133.54.59</v>
          </cell>
          <cell r="C6130" t="str">
            <v>0015. OS UNIX Filesystem /tmp</v>
          </cell>
          <cell r="D6130" t="str">
            <v>PH_WINDOWS_PLATINUM_AR</v>
          </cell>
          <cell r="E6130">
            <v>3</v>
          </cell>
          <cell r="F6130" t="str">
            <v>Unix Support VW Argentina</v>
          </cell>
        </row>
        <row r="6131">
          <cell r="B6131" t="str">
            <v>10.133.54.59</v>
          </cell>
          <cell r="C6131" t="str">
            <v>0016. OS UNIX Filesystem /tsmlogs</v>
          </cell>
          <cell r="D6131" t="str">
            <v>PH_WINDOWS_PLATINUM_AR</v>
          </cell>
          <cell r="E6131">
            <v>3</v>
          </cell>
          <cell r="F6131" t="str">
            <v>Unix Support VW Argentina</v>
          </cell>
        </row>
        <row r="6132">
          <cell r="B6132" t="str">
            <v>10.133.54.59</v>
          </cell>
          <cell r="C6132" t="str">
            <v>0017. OS UNIX Filesystem /usr</v>
          </cell>
          <cell r="D6132" t="str">
            <v>PH_WINDOWS_PLATINUM_AR</v>
          </cell>
          <cell r="E6132">
            <v>3</v>
          </cell>
          <cell r="F6132" t="str">
            <v>Unix Support VW Argentina</v>
          </cell>
        </row>
        <row r="6133">
          <cell r="B6133" t="str">
            <v>10.133.54.59</v>
          </cell>
          <cell r="C6133" t="str">
            <v>0018. OS UNIX Filesystem /var</v>
          </cell>
          <cell r="D6133" t="str">
            <v>PH_WINDOWS_PLATINUM_AR</v>
          </cell>
          <cell r="E6133">
            <v>3</v>
          </cell>
          <cell r="F6133" t="str">
            <v>Unix Support VW Argentina</v>
          </cell>
        </row>
        <row r="6134">
          <cell r="B6134" t="str">
            <v>10.133.54.59</v>
          </cell>
          <cell r="C6134" t="str">
            <v>0019. OS UNIX Filesystem /var/log</v>
          </cell>
          <cell r="D6134" t="str">
            <v>PH_WINDOWS_PLATINUM_AR</v>
          </cell>
          <cell r="E6134">
            <v>3</v>
          </cell>
          <cell r="F6134" t="str">
            <v>Unix Support VW Argentina</v>
          </cell>
        </row>
        <row r="6135">
          <cell r="B6135" t="str">
            <v>10.133.54.59</v>
          </cell>
          <cell r="C6135" t="str">
            <v>0020. OS UNIX Filesystem /var/tmp</v>
          </cell>
          <cell r="D6135" t="str">
            <v>PH_WINDOWS_PLATINUM_AR</v>
          </cell>
          <cell r="E6135">
            <v>3</v>
          </cell>
          <cell r="F6135" t="str">
            <v>Unix Support VW Argentina</v>
          </cell>
        </row>
        <row r="6136">
          <cell r="B6136" t="str">
            <v>10.133.54.59</v>
          </cell>
          <cell r="C6136" t="str">
            <v>Filesystem /usr/local</v>
          </cell>
          <cell r="D6136" t="str">
            <v>PH_WINDOWS_PLATINUM_AR</v>
          </cell>
          <cell r="E6136">
            <v>3</v>
          </cell>
          <cell r="F6136" t="str">
            <v>Unix Support VW Argentina</v>
          </cell>
        </row>
        <row r="6137">
          <cell r="B6137" t="str">
            <v>10.133.55.208</v>
          </cell>
          <cell r="C6137" t="str">
            <v>Ping</v>
          </cell>
          <cell r="D6137" t="str">
            <v>PH_WINDOWS_PLATINUM_AR</v>
          </cell>
          <cell r="E6137">
            <v>1</v>
          </cell>
          <cell r="F6137" t="str">
            <v>Unix Support VW Argentina</v>
          </cell>
        </row>
        <row r="6138">
          <cell r="B6138" t="str">
            <v>10.133.0.250</v>
          </cell>
          <cell r="C6138" t="str">
            <v>Filesystem /boot</v>
          </cell>
          <cell r="D6138" t="str">
            <v>PH_WINDOWS_BRONZE_AR</v>
          </cell>
          <cell r="E6138">
            <v>4</v>
          </cell>
          <cell r="F6138" t="str">
            <v>Unix Support VW Argentina</v>
          </cell>
        </row>
        <row r="6139">
          <cell r="B6139" t="str">
            <v>10.133.0.250</v>
          </cell>
          <cell r="C6139" t="str">
            <v>Filesystem /boot/efi</v>
          </cell>
          <cell r="D6139" t="str">
            <v>PH_WINDOWS_BRONZE_AR</v>
          </cell>
          <cell r="E6139">
            <v>4</v>
          </cell>
          <cell r="F6139" t="str">
            <v>Unix Support VW Argentina</v>
          </cell>
        </row>
        <row r="6140">
          <cell r="B6140" t="str">
            <v>10.133.0.251</v>
          </cell>
          <cell r="C6140" t="str">
            <v>Ping</v>
          </cell>
          <cell r="D6140" t="str">
            <v>PH_WINDOWS_BRONZE_AR</v>
          </cell>
          <cell r="E6140">
            <v>4</v>
          </cell>
          <cell r="F6140" t="str">
            <v>Unix Support VW Argentina</v>
          </cell>
        </row>
        <row r="6141">
          <cell r="B6141" t="str">
            <v>10.133.0.251</v>
          </cell>
          <cell r="C6141" t="str">
            <v>Cpu</v>
          </cell>
          <cell r="D6141" t="str">
            <v>PH_WINDOWS_BRONZE_AR</v>
          </cell>
          <cell r="E6141">
            <v>4</v>
          </cell>
          <cell r="F6141" t="str">
            <v>Unix Support VW Argentina</v>
          </cell>
        </row>
        <row r="6142">
          <cell r="B6142" t="str">
            <v>10.133.0.251</v>
          </cell>
          <cell r="C6142" t="str">
            <v>Swap</v>
          </cell>
          <cell r="D6142" t="str">
            <v>PH_WINDOWS_BRONZE_AR</v>
          </cell>
          <cell r="E6142">
            <v>4</v>
          </cell>
          <cell r="F6142" t="str">
            <v>Unix Support VW Argentina</v>
          </cell>
        </row>
        <row r="6143">
          <cell r="B6143" t="str">
            <v>10.133.0.251</v>
          </cell>
          <cell r="C6143" t="str">
            <v>Ram</v>
          </cell>
          <cell r="D6143" t="str">
            <v>PH_WINDOWS_BRONZE_AR</v>
          </cell>
          <cell r="E6143">
            <v>4</v>
          </cell>
          <cell r="F6143" t="str">
            <v>Unix Support VW Argentina</v>
          </cell>
        </row>
        <row r="6144">
          <cell r="B6144" t="str">
            <v>10.133.0.251</v>
          </cell>
          <cell r="C6144" t="str">
            <v>Filesystem /</v>
          </cell>
          <cell r="D6144" t="str">
            <v>PH_WINDOWS_BRONZE_AR</v>
          </cell>
          <cell r="E6144">
            <v>4</v>
          </cell>
          <cell r="F6144" t="str">
            <v>Unix Support VW Argentina</v>
          </cell>
        </row>
        <row r="6145">
          <cell r="B6145" t="str">
            <v>10.133.0.251</v>
          </cell>
          <cell r="C6145" t="str">
            <v>Filesystem /home</v>
          </cell>
          <cell r="D6145" t="str">
            <v>PH_WINDOWS_BRONZE_AR</v>
          </cell>
          <cell r="E6145">
            <v>4</v>
          </cell>
          <cell r="F6145" t="str">
            <v>Unix Support VW Argentina</v>
          </cell>
        </row>
        <row r="6146">
          <cell r="B6146" t="str">
            <v>10.133.0.251</v>
          </cell>
          <cell r="C6146" t="str">
            <v>Filesystem /usr</v>
          </cell>
          <cell r="D6146" t="str">
            <v>PH_WINDOWS_BRONZE_AR</v>
          </cell>
          <cell r="E6146">
            <v>4</v>
          </cell>
          <cell r="F6146" t="str">
            <v>Unix Support VW Argentina</v>
          </cell>
        </row>
        <row r="6147">
          <cell r="B6147" t="str">
            <v>10.133.0.251</v>
          </cell>
          <cell r="C6147" t="str">
            <v>Filesystem /tmp</v>
          </cell>
          <cell r="D6147" t="str">
            <v>PH_WINDOWS_BRONZE_AR</v>
          </cell>
          <cell r="E6147">
            <v>4</v>
          </cell>
          <cell r="F6147" t="str">
            <v>Unix Support VW Argentina</v>
          </cell>
        </row>
        <row r="6148">
          <cell r="B6148" t="str">
            <v>10.133.0.251</v>
          </cell>
          <cell r="C6148" t="str">
            <v>Filesystem /var</v>
          </cell>
          <cell r="D6148" t="str">
            <v>PH_WINDOWS_BRONZE_AR</v>
          </cell>
          <cell r="E6148">
            <v>4</v>
          </cell>
          <cell r="F6148" t="str">
            <v>Unix Support VW Argentina</v>
          </cell>
        </row>
        <row r="6149">
          <cell r="B6149" t="str">
            <v>10.133.0.251</v>
          </cell>
          <cell r="C6149" t="str">
            <v>Filesystem /var/log</v>
          </cell>
          <cell r="D6149" t="str">
            <v>PH_WINDOWS_BRONZE_AR</v>
          </cell>
          <cell r="E6149">
            <v>4</v>
          </cell>
          <cell r="F6149" t="str">
            <v>Unix Support VW Argentina</v>
          </cell>
        </row>
        <row r="6150">
          <cell r="B6150" t="str">
            <v>10.133.0.251</v>
          </cell>
          <cell r="C6150" t="str">
            <v>Filesystem /var/tmp</v>
          </cell>
          <cell r="D6150" t="str">
            <v>PH_WINDOWS_BRONZE_AR</v>
          </cell>
          <cell r="E6150">
            <v>4</v>
          </cell>
          <cell r="F6150" t="str">
            <v>Unix Support VW Argentina</v>
          </cell>
        </row>
        <row r="6151">
          <cell r="B6151" t="str">
            <v>10.133.0.251</v>
          </cell>
          <cell r="C6151" t="str">
            <v>Filesystem /opt</v>
          </cell>
          <cell r="D6151" t="str">
            <v>PH_WINDOWS_BRONZE_AR</v>
          </cell>
          <cell r="E6151">
            <v>4</v>
          </cell>
          <cell r="F6151" t="str">
            <v>Unix Support VW Argentina</v>
          </cell>
        </row>
        <row r="6152">
          <cell r="B6152" t="str">
            <v>10.133.0.251</v>
          </cell>
          <cell r="C6152" t="str">
            <v>Filesystem /boot</v>
          </cell>
          <cell r="D6152" t="str">
            <v>PH_WINDOWS_BRONZE_AR</v>
          </cell>
          <cell r="E6152">
            <v>4</v>
          </cell>
          <cell r="F6152" t="str">
            <v>Unix Support VW Argentina</v>
          </cell>
        </row>
        <row r="6153">
          <cell r="B6153" t="str">
            <v>10.133.0.251</v>
          </cell>
          <cell r="C6153" t="str">
            <v>Filesystem /boot/efi</v>
          </cell>
          <cell r="D6153" t="str">
            <v>PH_WINDOWS_BRONZE_AR</v>
          </cell>
          <cell r="E6153">
            <v>4</v>
          </cell>
          <cell r="F6153" t="str">
            <v>Unix Support VW Argentina</v>
          </cell>
        </row>
        <row r="6154">
          <cell r="B6154" t="str">
            <v>10.133.8.86</v>
          </cell>
          <cell r="C6154" t="str">
            <v xml:space="preserve">So CPU </v>
          </cell>
          <cell r="D6154" t="str">
            <v>PH_WINDOWS_BRONZE_AR</v>
          </cell>
          <cell r="E6154">
            <v>1</v>
          </cell>
          <cell r="F6154" t="str">
            <v>Unix Support VW Argentina</v>
          </cell>
        </row>
        <row r="6155">
          <cell r="B6155" t="str">
            <v>10.133.8.86</v>
          </cell>
          <cell r="C6155" t="str">
            <v xml:space="preserve">So Disk </v>
          </cell>
          <cell r="D6155" t="str">
            <v>PH_WINDOWS_BRONZE_AR</v>
          </cell>
          <cell r="E6155">
            <v>1</v>
          </cell>
          <cell r="F6155" t="str">
            <v>Unix Support VW Argentina</v>
          </cell>
        </row>
        <row r="6156">
          <cell r="B6156" t="str">
            <v>10.133.8.86</v>
          </cell>
          <cell r="C6156" t="str">
            <v xml:space="preserve">So Ping </v>
          </cell>
          <cell r="D6156" t="str">
            <v>PH_WINDOWS_BRONZE_AR</v>
          </cell>
          <cell r="E6156">
            <v>1</v>
          </cell>
          <cell r="F6156" t="str">
            <v>Unix Support VW Argentina</v>
          </cell>
        </row>
        <row r="6157">
          <cell r="B6157" t="str">
            <v>10.133.8.86</v>
          </cell>
          <cell r="C6157" t="str">
            <v>So RAM</v>
          </cell>
          <cell r="D6157" t="str">
            <v>PH_WINDOWS_BRONZE_AR</v>
          </cell>
          <cell r="E6157">
            <v>1</v>
          </cell>
          <cell r="F6157" t="str">
            <v>Unix Support VW Argentina</v>
          </cell>
        </row>
        <row r="6158">
          <cell r="B6158" t="str">
            <v>10.133.8.86</v>
          </cell>
          <cell r="C6158" t="str">
            <v xml:space="preserve">So Swap </v>
          </cell>
          <cell r="D6158" t="str">
            <v>PH_WINDOWS_BRONZE_AR</v>
          </cell>
          <cell r="E6158">
            <v>1</v>
          </cell>
          <cell r="F6158" t="str">
            <v>Unix Support VW Argentina</v>
          </cell>
        </row>
        <row r="6159">
          <cell r="B6159" t="str">
            <v>10.133.54.225</v>
          </cell>
          <cell r="C6159" t="str">
            <v>So CPU</v>
          </cell>
          <cell r="D6159" t="str">
            <v>PH_WINDOWS_PLATINUM_AR</v>
          </cell>
          <cell r="E6159">
            <v>3</v>
          </cell>
          <cell r="F6159" t="str">
            <v>Unix Support VW Argentina</v>
          </cell>
        </row>
        <row r="6160">
          <cell r="B6160" t="str">
            <v>10.133.54.225</v>
          </cell>
          <cell r="C6160" t="str">
            <v>So Disk</v>
          </cell>
          <cell r="D6160" t="str">
            <v>PH_WINDOWS_PLATINUM_AR</v>
          </cell>
          <cell r="E6160">
            <v>3</v>
          </cell>
          <cell r="F6160" t="str">
            <v>Unix Support VW Argentina</v>
          </cell>
        </row>
        <row r="6161">
          <cell r="B6161" t="str">
            <v>10.133.54.225</v>
          </cell>
          <cell r="C6161" t="str">
            <v>Ping</v>
          </cell>
          <cell r="D6161" t="str">
            <v>PH_WINDOWS_PLATINUM_AR</v>
          </cell>
          <cell r="E6161">
            <v>3</v>
          </cell>
          <cell r="F6161" t="str">
            <v>Unix Support VW Argentina</v>
          </cell>
        </row>
        <row r="6162">
          <cell r="B6162" t="str">
            <v>10.133.54.225</v>
          </cell>
          <cell r="C6162" t="str">
            <v>So RAM</v>
          </cell>
          <cell r="D6162" t="str">
            <v>PH_WINDOWS_PLATINUM_AR</v>
          </cell>
          <cell r="E6162">
            <v>3</v>
          </cell>
          <cell r="F6162" t="str">
            <v>Unix Support VW Argentina</v>
          </cell>
        </row>
        <row r="6163">
          <cell r="B6163" t="str">
            <v>10.133.54.225</v>
          </cell>
          <cell r="C6163" t="str">
            <v>So Swap</v>
          </cell>
          <cell r="D6163" t="str">
            <v>PH_WINDOWS_PLATINUM_AR</v>
          </cell>
          <cell r="E6163">
            <v>3</v>
          </cell>
          <cell r="F6163" t="str">
            <v>Unix Support VW Argentina</v>
          </cell>
        </row>
        <row r="6164">
          <cell r="B6164" t="str">
            <v>10.133.8.104</v>
          </cell>
          <cell r="C6164" t="str">
            <v>DBA MySql  Service</v>
          </cell>
          <cell r="D6164" t="str">
            <v>PH_WINDOWS_PLATINUM_AR</v>
          </cell>
          <cell r="E6164">
            <v>4</v>
          </cell>
          <cell r="F6164" t="str">
            <v>Data Base Administration Support VW Argentina</v>
          </cell>
        </row>
        <row r="6165">
          <cell r="B6165" t="str">
            <v>10.133.8.104</v>
          </cell>
          <cell r="C6165" t="str">
            <v>So MySQL Port</v>
          </cell>
          <cell r="D6165" t="str">
            <v>PH_WINDOWS_PLATINUM_AR</v>
          </cell>
          <cell r="E6165">
            <v>4</v>
          </cell>
          <cell r="F6165" t="str">
            <v>Data Base Administration Support VW Argentina</v>
          </cell>
        </row>
        <row r="6166">
          <cell r="B6166" t="str">
            <v>10.133.8.104</v>
          </cell>
          <cell r="C6166" t="str">
            <v>DBA MySQL Backup Filesystem</v>
          </cell>
          <cell r="D6166" t="str">
            <v>PH_WINDOWS_PLATINUM_AR</v>
          </cell>
          <cell r="E6166">
            <v>4</v>
          </cell>
          <cell r="F6166" t="str">
            <v>Data Base Administration Support VW Argentina</v>
          </cell>
        </row>
        <row r="6167">
          <cell r="B6167" t="str">
            <v>10.133.8.104</v>
          </cell>
          <cell r="C6167" t="str">
            <v>DBA MySQL Data Filesystem</v>
          </cell>
          <cell r="D6167" t="str">
            <v>PH_WINDOWS_PLATINUM_AR</v>
          </cell>
          <cell r="E6167">
            <v>4</v>
          </cell>
          <cell r="F6167" t="str">
            <v>Data Base Administration Support VW Argentina</v>
          </cell>
        </row>
        <row r="6168">
          <cell r="B6168" t="str">
            <v>10.133.8.104</v>
          </cell>
          <cell r="C6168" t="str">
            <v>00. Ping</v>
          </cell>
          <cell r="D6168" t="str">
            <v>PH_WINDOWS_PLATINUM_AR</v>
          </cell>
          <cell r="E6168">
            <v>3</v>
          </cell>
          <cell r="F6168" t="str">
            <v>Unix Support VW Argentina</v>
          </cell>
        </row>
        <row r="6169">
          <cell r="B6169" t="str">
            <v>10.133.8.104</v>
          </cell>
          <cell r="C6169" t="str">
            <v>01. CPU</v>
          </cell>
          <cell r="D6169" t="str">
            <v>PH_WINDOWS_PLATINUM_AR</v>
          </cell>
          <cell r="E6169">
            <v>3</v>
          </cell>
          <cell r="F6169" t="str">
            <v>Unix Support VW Argentina</v>
          </cell>
        </row>
        <row r="6170">
          <cell r="B6170" t="str">
            <v>10.133.8.104</v>
          </cell>
          <cell r="C6170" t="str">
            <v>02. RAM</v>
          </cell>
          <cell r="D6170" t="str">
            <v>PH_WINDOWS_PLATINUM_AR</v>
          </cell>
          <cell r="E6170">
            <v>3</v>
          </cell>
          <cell r="F6170" t="str">
            <v>Unix Support VW Argentina</v>
          </cell>
        </row>
        <row r="6171">
          <cell r="B6171" t="str">
            <v>10.133.8.104</v>
          </cell>
          <cell r="C6171" t="str">
            <v>03. SWAP</v>
          </cell>
          <cell r="D6171" t="str">
            <v>PH_WINDOWS_PLATINUM_AR</v>
          </cell>
          <cell r="E6171">
            <v>3</v>
          </cell>
          <cell r="F6171" t="str">
            <v>Unix Support VW Argentina</v>
          </cell>
        </row>
        <row r="6172">
          <cell r="B6172" t="str">
            <v>10.133.8.104</v>
          </cell>
          <cell r="C6172" t="str">
            <v>04, Disk</v>
          </cell>
          <cell r="D6172" t="str">
            <v>PH_WINDOWS_PLATINUM_AR</v>
          </cell>
          <cell r="E6172">
            <v>3</v>
          </cell>
          <cell r="F6172" t="str">
            <v>Unix Support VW Argentina</v>
          </cell>
        </row>
        <row r="6173">
          <cell r="B6173" t="str">
            <v>10.133.8.104</v>
          </cell>
          <cell r="C6173" t="str">
            <v>20, MySQL Daemon</v>
          </cell>
          <cell r="D6173" t="str">
            <v>PH_WINDOWS_PLATINUM_AR</v>
          </cell>
          <cell r="E6173">
            <v>4</v>
          </cell>
          <cell r="F6173" t="str">
            <v>Unix Support VW Argentina</v>
          </cell>
        </row>
        <row r="6174">
          <cell r="B6174" t="str">
            <v>10.133.8.104</v>
          </cell>
          <cell r="C6174" t="str">
            <v>0010. OS UNIX Filesystem /</v>
          </cell>
          <cell r="D6174" t="str">
            <v>PH_WINDOWS_PLATINUM_AR</v>
          </cell>
          <cell r="E6174">
            <v>3</v>
          </cell>
          <cell r="F6174" t="str">
            <v>Unix Support VW Argentina</v>
          </cell>
        </row>
        <row r="6175">
          <cell r="B6175" t="str">
            <v>10.133.8.104</v>
          </cell>
          <cell r="C6175" t="str">
            <v>0011. OS UNIX Filesystem /boot</v>
          </cell>
          <cell r="D6175" t="str">
            <v>PH_WINDOWS_PLATINUM_AR</v>
          </cell>
          <cell r="E6175">
            <v>3</v>
          </cell>
          <cell r="F6175" t="str">
            <v>Unix Support VW Argentina</v>
          </cell>
        </row>
        <row r="6176">
          <cell r="B6176" t="str">
            <v>10.133.8.104</v>
          </cell>
          <cell r="C6176" t="str">
            <v>0012. OS UNIX Filesystem /home</v>
          </cell>
          <cell r="D6176" t="str">
            <v>PH_WINDOWS_PLATINUM_AR</v>
          </cell>
          <cell r="E6176">
            <v>3</v>
          </cell>
          <cell r="F6176" t="str">
            <v>Unix Support VW Argentina</v>
          </cell>
        </row>
        <row r="6177">
          <cell r="B6177" t="str">
            <v>10.133.8.104</v>
          </cell>
          <cell r="C6177" t="str">
            <v>0021. OS UNIX Filesystem /Performance/nmon</v>
          </cell>
          <cell r="D6177" t="str">
            <v>PH_WINDOWS_PLATINUM_AR</v>
          </cell>
          <cell r="E6177">
            <v>3</v>
          </cell>
          <cell r="F6177" t="str">
            <v>Unix Support VW Argentina</v>
          </cell>
        </row>
        <row r="6178">
          <cell r="B6178" t="str">
            <v>10.133.8.104</v>
          </cell>
          <cell r="C6178" t="str">
            <v>Filesystem /Performance/nmon</v>
          </cell>
          <cell r="D6178" t="str">
            <v>PH_WINDOWS_PLATINUM_AR</v>
          </cell>
          <cell r="E6178">
            <v>3</v>
          </cell>
          <cell r="F6178" t="str">
            <v>Unix Support VW Argentina</v>
          </cell>
        </row>
        <row r="6179">
          <cell r="B6179" t="str">
            <v>172.16.12.111</v>
          </cell>
          <cell r="C6179" t="str">
            <v xml:space="preserve"> Ping</v>
          </cell>
          <cell r="D6179" t="str">
            <v>PH_WINDOWS_PLATINUM_AR</v>
          </cell>
          <cell r="E6179">
            <v>3</v>
          </cell>
          <cell r="F6179" t="str">
            <v>Unix Support VW Argentina</v>
          </cell>
        </row>
        <row r="6180">
          <cell r="B6180" t="str">
            <v>172.16.12.111</v>
          </cell>
          <cell r="C6180" t="str">
            <v xml:space="preserve"> CPU</v>
          </cell>
          <cell r="D6180" t="str">
            <v>PH_WINDOWS_PLATINUM_AR</v>
          </cell>
          <cell r="E6180">
            <v>3</v>
          </cell>
          <cell r="F6180" t="str">
            <v>Unix Support VW Argentina</v>
          </cell>
        </row>
        <row r="6181">
          <cell r="B6181" t="str">
            <v>172.16.12.111</v>
          </cell>
          <cell r="C6181" t="str">
            <v>RAM</v>
          </cell>
          <cell r="D6181" t="str">
            <v>PH_WINDOWS_PLATINUM_AR</v>
          </cell>
          <cell r="E6181">
            <v>3</v>
          </cell>
          <cell r="F6181" t="str">
            <v>Unix Support VW Argentina</v>
          </cell>
        </row>
        <row r="6182">
          <cell r="B6182" t="str">
            <v>172.16.12.111</v>
          </cell>
          <cell r="C6182" t="str">
            <v>SWAP</v>
          </cell>
          <cell r="D6182" t="str">
            <v>PH_WINDOWS_PLATINUM_AR</v>
          </cell>
          <cell r="E6182">
            <v>3</v>
          </cell>
          <cell r="F6182" t="str">
            <v>Unix Support VW Argentina</v>
          </cell>
        </row>
        <row r="6183">
          <cell r="B6183" t="str">
            <v>172.16.12.111</v>
          </cell>
          <cell r="C6183" t="str">
            <v>Filesystem /</v>
          </cell>
          <cell r="D6183" t="str">
            <v>PH_WINDOWS_PLATINUM_AR</v>
          </cell>
          <cell r="E6183">
            <v>3</v>
          </cell>
          <cell r="F6183" t="str">
            <v>Unix Support VW Argentina</v>
          </cell>
        </row>
        <row r="6184">
          <cell r="B6184" t="str">
            <v>172.16.12.111</v>
          </cell>
          <cell r="C6184" t="str">
            <v>Filesystem /DATA</v>
          </cell>
          <cell r="D6184" t="str">
            <v>PH_WINDOWS_PLATINUM_AR</v>
          </cell>
          <cell r="E6184">
            <v>3</v>
          </cell>
          <cell r="F6184" t="str">
            <v>Unix Support VW Argentina</v>
          </cell>
        </row>
        <row r="6185">
          <cell r="B6185" t="str">
            <v>172.16.12.111</v>
          </cell>
          <cell r="C6185" t="str">
            <v>Filesystem /boot</v>
          </cell>
          <cell r="D6185" t="str">
            <v>PH_WINDOWS_PLATINUM_AR</v>
          </cell>
          <cell r="E6185">
            <v>3</v>
          </cell>
          <cell r="F6185" t="str">
            <v>Unix Support VW Argentina</v>
          </cell>
        </row>
        <row r="6186">
          <cell r="B6186" t="str">
            <v>172.16.12.111</v>
          </cell>
          <cell r="C6186" t="str">
            <v>Filesystem /var</v>
          </cell>
          <cell r="D6186" t="str">
            <v>PH_WINDOWS_PLATINUM_AR</v>
          </cell>
          <cell r="E6186">
            <v>3</v>
          </cell>
          <cell r="F6186" t="str">
            <v>Unix Support VW Argentina</v>
          </cell>
        </row>
        <row r="6187">
          <cell r="B6187" t="str">
            <v>172.16.12.111</v>
          </cell>
          <cell r="C6187" t="str">
            <v>Filesystem /var/Log</v>
          </cell>
          <cell r="D6187" t="str">
            <v>PH_WINDOWS_PLATINUM_AR</v>
          </cell>
          <cell r="E6187">
            <v>3</v>
          </cell>
          <cell r="F6187" t="str">
            <v>Unix Support VW Argentina</v>
          </cell>
        </row>
        <row r="6188">
          <cell r="B6188" t="str">
            <v>10.133.8.103</v>
          </cell>
          <cell r="C6188" t="str">
            <v>DBA MySql VWMSQ01 Service</v>
          </cell>
          <cell r="D6188" t="str">
            <v>PH_WINDOWS_BRONZE_AR</v>
          </cell>
          <cell r="E6188">
            <v>1</v>
          </cell>
          <cell r="F6188" t="str">
            <v>Data Base Administration Support VW Argentina</v>
          </cell>
        </row>
        <row r="6189">
          <cell r="B6189" t="str">
            <v>10.133.8.103</v>
          </cell>
          <cell r="C6189" t="str">
            <v>Filesystem Data: /mysql</v>
          </cell>
          <cell r="D6189" t="str">
            <v>PH_WINDOWS_BRONZE_AR</v>
          </cell>
          <cell r="E6189">
            <v>1</v>
          </cell>
          <cell r="F6189" t="str">
            <v>Data Base Administration Support VW Argentina</v>
          </cell>
        </row>
        <row r="6190">
          <cell r="B6190" t="str">
            <v>10.133.8.103</v>
          </cell>
          <cell r="C6190" t="str">
            <v>Filesystem /mysql/backup</v>
          </cell>
          <cell r="D6190" t="str">
            <v>PH_WINDOWS_BRONZE_AR</v>
          </cell>
          <cell r="E6190">
            <v>1</v>
          </cell>
          <cell r="F6190" t="str">
            <v>Data Base Administration Support VW Argentina</v>
          </cell>
        </row>
        <row r="6191">
          <cell r="B6191" t="str">
            <v>10.133.8.103</v>
          </cell>
          <cell r="C6191" t="str">
            <v>00. Ping</v>
          </cell>
          <cell r="D6191" t="str">
            <v>PH_WINDOWS_BRONZE_AR</v>
          </cell>
          <cell r="E6191">
            <v>1</v>
          </cell>
          <cell r="F6191" t="str">
            <v>Unix Support VW Argentina</v>
          </cell>
        </row>
        <row r="6192">
          <cell r="B6192" t="str">
            <v>10.133.8.103</v>
          </cell>
          <cell r="C6192" t="str">
            <v>01. CPU</v>
          </cell>
          <cell r="D6192" t="str">
            <v>PH_WINDOWS_BRONZE_AR</v>
          </cell>
          <cell r="E6192">
            <v>1</v>
          </cell>
          <cell r="F6192" t="str">
            <v>Unix Support VW Argentina</v>
          </cell>
        </row>
        <row r="6193">
          <cell r="B6193" t="str">
            <v>10.133.8.103</v>
          </cell>
          <cell r="C6193" t="str">
            <v>02. RAM</v>
          </cell>
          <cell r="D6193" t="str">
            <v>PH_WINDOWS_BRONZE_AR</v>
          </cell>
          <cell r="E6193">
            <v>1</v>
          </cell>
          <cell r="F6193" t="str">
            <v>Unix Support VW Argentina</v>
          </cell>
        </row>
        <row r="6194">
          <cell r="B6194" t="str">
            <v>10.133.8.103</v>
          </cell>
          <cell r="C6194" t="str">
            <v>03. SWAP</v>
          </cell>
          <cell r="D6194" t="str">
            <v>PH_WINDOWS_BRONZE_AR</v>
          </cell>
          <cell r="E6194">
            <v>1</v>
          </cell>
          <cell r="F6194" t="str">
            <v>Unix Support VW Argentina</v>
          </cell>
        </row>
        <row r="6195">
          <cell r="B6195" t="str">
            <v>10.133.8.103</v>
          </cell>
          <cell r="C6195" t="str">
            <v>04, Disk</v>
          </cell>
          <cell r="D6195" t="str">
            <v>PH_WINDOWS_BRONZE_AR</v>
          </cell>
          <cell r="E6195">
            <v>1</v>
          </cell>
          <cell r="F6195" t="str">
            <v>Unix Support VW Argentina</v>
          </cell>
        </row>
        <row r="6196">
          <cell r="B6196" t="str">
            <v>10.133.8.103</v>
          </cell>
          <cell r="C6196" t="str">
            <v>20, MySQL Daemon</v>
          </cell>
          <cell r="D6196" t="str">
            <v>PH_WINDOWS_BRONZE_AR</v>
          </cell>
          <cell r="E6196">
            <v>1</v>
          </cell>
          <cell r="F6196" t="str">
            <v>Unix Support VW Argentina</v>
          </cell>
        </row>
        <row r="6197">
          <cell r="B6197" t="str">
            <v>10.133.8.103</v>
          </cell>
          <cell r="C6197" t="str">
            <v>40, MySQL Port</v>
          </cell>
          <cell r="D6197" t="str">
            <v>PH_WINDOWS_BRONZE_AR</v>
          </cell>
          <cell r="E6197">
            <v>1</v>
          </cell>
          <cell r="F6197" t="str">
            <v>Unix Support VW Argentina</v>
          </cell>
        </row>
        <row r="6198">
          <cell r="B6198" t="str">
            <v>10.133.9.28</v>
          </cell>
          <cell r="C6198" t="str">
            <v>Ping</v>
          </cell>
          <cell r="D6198" t="str">
            <v>PH_WINDOWS_SILVER_AR</v>
          </cell>
          <cell r="E6198">
            <v>4</v>
          </cell>
          <cell r="F6198" t="str">
            <v>Unix Support VW Argentina</v>
          </cell>
        </row>
        <row r="6199">
          <cell r="B6199" t="str">
            <v>10.133.9.28</v>
          </cell>
          <cell r="C6199" t="str">
            <v>CPU</v>
          </cell>
          <cell r="D6199" t="str">
            <v>PH_WINDOWS_SILVER_AR</v>
          </cell>
          <cell r="E6199">
            <v>4</v>
          </cell>
          <cell r="F6199" t="str">
            <v>Unix Support VW Argentina</v>
          </cell>
        </row>
        <row r="6200">
          <cell r="B6200" t="str">
            <v>10.133.9.28</v>
          </cell>
          <cell r="C6200" t="str">
            <v>RAM</v>
          </cell>
          <cell r="D6200" t="str">
            <v>PH_WINDOWS_SILVER_AR</v>
          </cell>
          <cell r="E6200">
            <v>4</v>
          </cell>
          <cell r="F6200" t="str">
            <v>Unix Support VW Argentina</v>
          </cell>
        </row>
        <row r="6201">
          <cell r="B6201" t="str">
            <v>10.133.9.28</v>
          </cell>
          <cell r="C6201" t="str">
            <v>SWAP</v>
          </cell>
          <cell r="D6201" t="str">
            <v>PH_WINDOWS_SILVER_AR</v>
          </cell>
          <cell r="E6201">
            <v>4</v>
          </cell>
          <cell r="F6201" t="str">
            <v>Unix Support VW Argentina</v>
          </cell>
        </row>
        <row r="6202">
          <cell r="B6202" t="str">
            <v>10.133.9.28</v>
          </cell>
          <cell r="C6202" t="str">
            <v>Filesystem /boot</v>
          </cell>
          <cell r="D6202" t="str">
            <v>PH_WINDOWS_SILVER_AR</v>
          </cell>
          <cell r="E6202">
            <v>4</v>
          </cell>
          <cell r="F6202" t="str">
            <v>Unix Support VW Argentina</v>
          </cell>
        </row>
        <row r="6203">
          <cell r="B6203" t="str">
            <v>10.133.9.28</v>
          </cell>
          <cell r="C6203" t="str">
            <v>Filesystem /</v>
          </cell>
          <cell r="D6203" t="str">
            <v>PH_WINDOWS_SILVER_AR</v>
          </cell>
          <cell r="E6203">
            <v>4</v>
          </cell>
          <cell r="F6203" t="str">
            <v>Unix Support VW Argentina</v>
          </cell>
        </row>
        <row r="6204">
          <cell r="B6204" t="str">
            <v>10.133.8.35</v>
          </cell>
          <cell r="C6204" t="str">
            <v>0000. OS UNIX Ping</v>
          </cell>
          <cell r="D6204" t="str">
            <v>PH_WINDOWS_BRONZE_AR</v>
          </cell>
          <cell r="E6204">
            <v>4</v>
          </cell>
          <cell r="F6204" t="str">
            <v>Unix Support VW Argentina</v>
          </cell>
        </row>
        <row r="6205">
          <cell r="B6205" t="str">
            <v>10.133.8.35</v>
          </cell>
          <cell r="C6205" t="str">
            <v>0001. OS UNIX CPU</v>
          </cell>
          <cell r="D6205" t="str">
            <v>PH_WINDOWS_BRONZE_AR</v>
          </cell>
          <cell r="E6205">
            <v>4</v>
          </cell>
          <cell r="F6205" t="str">
            <v>Unix Support VW Argentina</v>
          </cell>
        </row>
        <row r="6206">
          <cell r="B6206" t="str">
            <v>10.133.8.35</v>
          </cell>
          <cell r="C6206" t="str">
            <v>0002. OS UNIX RAM</v>
          </cell>
          <cell r="D6206" t="str">
            <v>PH_WINDOWS_BRONZE_AR</v>
          </cell>
          <cell r="E6206">
            <v>4</v>
          </cell>
          <cell r="F6206" t="str">
            <v>Unix Support VW Argentina</v>
          </cell>
        </row>
        <row r="6207">
          <cell r="B6207" t="str">
            <v>10.133.8.35</v>
          </cell>
          <cell r="C6207" t="str">
            <v>0003. OS UNIX Swap</v>
          </cell>
          <cell r="D6207" t="str">
            <v>PH_WINDOWS_BRONZE_AR</v>
          </cell>
          <cell r="E6207">
            <v>4</v>
          </cell>
          <cell r="F6207" t="str">
            <v>Unix Support VW Argentina</v>
          </cell>
        </row>
        <row r="6208">
          <cell r="B6208" t="str">
            <v>10.133.8.35</v>
          </cell>
          <cell r="C6208" t="str">
            <v>0010. OS UNIX Filesystem /</v>
          </cell>
          <cell r="D6208" t="str">
            <v>PH_WINDOWS_BRONZE_AR</v>
          </cell>
          <cell r="E6208">
            <v>4</v>
          </cell>
          <cell r="F6208" t="str">
            <v>Unix Support VW Argentina</v>
          </cell>
        </row>
        <row r="6209">
          <cell r="B6209" t="str">
            <v>10.133.8.35</v>
          </cell>
          <cell r="C6209" t="str">
            <v>0011. OS UNIX Filesystem /boot</v>
          </cell>
          <cell r="D6209" t="str">
            <v>PH_WINDOWS_BRONZE_AR</v>
          </cell>
          <cell r="E6209">
            <v>4</v>
          </cell>
          <cell r="F6209" t="str">
            <v>Unix Support VW Argentina</v>
          </cell>
        </row>
        <row r="6210">
          <cell r="B6210" t="str">
            <v>10.133.8.35</v>
          </cell>
          <cell r="C6210" t="str">
            <v>0012. OS UNIX Filesystem /home</v>
          </cell>
          <cell r="D6210" t="str">
            <v>PH_WINDOWS_BRONZE_AR</v>
          </cell>
          <cell r="E6210">
            <v>4</v>
          </cell>
          <cell r="F6210" t="str">
            <v>Unix Support VW Argentina</v>
          </cell>
        </row>
        <row r="6211">
          <cell r="B6211" t="str">
            <v>10.133.8.35</v>
          </cell>
          <cell r="C6211" t="str">
            <v>0013. OS UNIX Filesystem /opt</v>
          </cell>
          <cell r="D6211" t="str">
            <v>PH_WINDOWS_BRONZE_AR</v>
          </cell>
          <cell r="E6211">
            <v>4</v>
          </cell>
          <cell r="F6211" t="str">
            <v>Unix Support VW Argentina</v>
          </cell>
        </row>
        <row r="6212">
          <cell r="B6212" t="str">
            <v>10.133.8.35</v>
          </cell>
          <cell r="C6212" t="str">
            <v>0014. OS UNIX Filesystem /Performance</v>
          </cell>
          <cell r="D6212" t="str">
            <v>PH_WINDOWS_BRONZE_AR</v>
          </cell>
          <cell r="E6212">
            <v>4</v>
          </cell>
          <cell r="F6212" t="str">
            <v>Unix Support VW Argentina</v>
          </cell>
        </row>
        <row r="6213">
          <cell r="B6213" t="str">
            <v>10.133.8.35</v>
          </cell>
          <cell r="C6213" t="str">
            <v>0015. OS UNIX Filesystem /tmp</v>
          </cell>
          <cell r="D6213" t="str">
            <v>PH_WINDOWS_BRONZE_AR</v>
          </cell>
          <cell r="E6213">
            <v>4</v>
          </cell>
          <cell r="F6213" t="str">
            <v>Unix Support VW Argentina</v>
          </cell>
        </row>
        <row r="6214">
          <cell r="B6214" t="str">
            <v>10.133.8.35</v>
          </cell>
          <cell r="C6214" t="str">
            <v>0016. OS UNIX Filesystem /tsmlogs</v>
          </cell>
          <cell r="D6214" t="str">
            <v>PH_WINDOWS_BRONZE_AR</v>
          </cell>
          <cell r="E6214">
            <v>4</v>
          </cell>
          <cell r="F6214" t="str">
            <v>Unix Support VW Argentina</v>
          </cell>
        </row>
        <row r="6215">
          <cell r="B6215" t="str">
            <v>10.133.8.35</v>
          </cell>
          <cell r="C6215" t="str">
            <v>0017. OS UNIX Filesystem /usr</v>
          </cell>
          <cell r="D6215" t="str">
            <v>PH_WINDOWS_BRONZE_AR</v>
          </cell>
          <cell r="E6215">
            <v>4</v>
          </cell>
          <cell r="F6215" t="str">
            <v>Unix Support VW Argentina</v>
          </cell>
        </row>
        <row r="6216">
          <cell r="B6216" t="str">
            <v>10.133.8.35</v>
          </cell>
          <cell r="C6216" t="str">
            <v>0018. OS UNIX Filesystem /var</v>
          </cell>
          <cell r="D6216" t="str">
            <v>PH_WINDOWS_BRONZE_AR</v>
          </cell>
          <cell r="E6216">
            <v>4</v>
          </cell>
          <cell r="F6216" t="str">
            <v>Unix Support VW Argentina</v>
          </cell>
        </row>
        <row r="6217">
          <cell r="B6217" t="str">
            <v>10.133.8.35</v>
          </cell>
          <cell r="C6217" t="str">
            <v>0019. OS UNIX Filesystem /var/log</v>
          </cell>
          <cell r="D6217" t="str">
            <v>PH_WINDOWS_BRONZE_AR</v>
          </cell>
          <cell r="E6217">
            <v>4</v>
          </cell>
          <cell r="F6217" t="str">
            <v>Unix Support VW Argentina</v>
          </cell>
        </row>
        <row r="6218">
          <cell r="B6218" t="str">
            <v>10.133.8.35</v>
          </cell>
          <cell r="C6218" t="str">
            <v>0020. OS UNIX Filesystem /var/tmp</v>
          </cell>
          <cell r="D6218" t="str">
            <v>PH_WINDOWS_BRONZE_AR</v>
          </cell>
          <cell r="E6218">
            <v>4</v>
          </cell>
          <cell r="F6218" t="str">
            <v>Unix Support VW Argentina</v>
          </cell>
        </row>
        <row r="6219">
          <cell r="B6219" t="str">
            <v>10.133.8.35</v>
          </cell>
          <cell r="C6219" t="str">
            <v>0050. OS UNIX Filesystem /var/lib/docker</v>
          </cell>
          <cell r="D6219" t="str">
            <v>PH_WINDOWS_BRONZE_AR</v>
          </cell>
          <cell r="E6219">
            <v>4</v>
          </cell>
          <cell r="F6219" t="str">
            <v>Unix Support VW Argentina</v>
          </cell>
        </row>
        <row r="6220">
          <cell r="B6220" t="str">
            <v>10.133.8.35</v>
          </cell>
          <cell r="C6220" t="str">
            <v>0100. OS UNIX Docker Daemon</v>
          </cell>
          <cell r="D6220" t="str">
            <v>PH_WINDOWS_BRONZE_AR</v>
          </cell>
          <cell r="E6220">
            <v>4</v>
          </cell>
          <cell r="F6220" t="str">
            <v>Unix Support VW Argentina</v>
          </cell>
        </row>
        <row r="6221">
          <cell r="B6221" t="str">
            <v>10.133.8.35</v>
          </cell>
          <cell r="C6221" t="str">
            <v>0101. OS UNIX Port 9000 [Portainer]</v>
          </cell>
          <cell r="D6221" t="str">
            <v>PH_WINDOWS_BRONZE_AR</v>
          </cell>
          <cell r="E6221">
            <v>4</v>
          </cell>
          <cell r="F6221" t="str">
            <v>Unix Support VW Argentina</v>
          </cell>
        </row>
        <row r="6222">
          <cell r="B6222" t="str">
            <v>10.133.8.35</v>
          </cell>
          <cell r="C6222" t="str">
            <v>Filesystem /docker</v>
          </cell>
          <cell r="D6222" t="str">
            <v>PH_WINDOWS_BRONZE_AR</v>
          </cell>
          <cell r="E6222">
            <v>4</v>
          </cell>
          <cell r="F6222" t="str">
            <v>Unix Support VW Argentina</v>
          </cell>
        </row>
        <row r="6223">
          <cell r="B6223" t="str">
            <v>10.133.9.13</v>
          </cell>
          <cell r="C6223" t="str">
            <v>Ping</v>
          </cell>
          <cell r="D6223" t="str">
            <v>PH_WINDOWS_PLATINUM_AR</v>
          </cell>
          <cell r="E6223">
            <v>1</v>
          </cell>
          <cell r="F6223" t="str">
            <v>Unix Support VW Argentina</v>
          </cell>
        </row>
        <row r="6224">
          <cell r="B6224" t="str">
            <v>10.133.9.13</v>
          </cell>
          <cell r="C6224" t="str">
            <v>Cpu</v>
          </cell>
          <cell r="D6224" t="str">
            <v>PH_WINDOWS_PLATINUM_AR</v>
          </cell>
          <cell r="E6224">
            <v>1</v>
          </cell>
          <cell r="F6224" t="str">
            <v>Unix Support VW Argentina</v>
          </cell>
        </row>
        <row r="6225">
          <cell r="B6225" t="str">
            <v>10.133.9.13</v>
          </cell>
          <cell r="C6225" t="str">
            <v>Swap</v>
          </cell>
          <cell r="D6225" t="str">
            <v>PH_WINDOWS_PLATINUM_AR</v>
          </cell>
          <cell r="E6225">
            <v>1</v>
          </cell>
          <cell r="F6225" t="str">
            <v>Unix Support VW Argentina</v>
          </cell>
        </row>
        <row r="6226">
          <cell r="B6226" t="str">
            <v>10.133.9.13</v>
          </cell>
          <cell r="C6226" t="str">
            <v>Ram</v>
          </cell>
          <cell r="D6226" t="str">
            <v>PH_WINDOWS_PLATINUM_AR</v>
          </cell>
          <cell r="E6226">
            <v>1</v>
          </cell>
          <cell r="F6226" t="str">
            <v>Unix Support VW Argentina</v>
          </cell>
        </row>
        <row r="6227">
          <cell r="B6227" t="str">
            <v>10.133.9.13</v>
          </cell>
          <cell r="C6227" t="str">
            <v>Filesystem /</v>
          </cell>
          <cell r="D6227" t="str">
            <v>PH_WINDOWS_PLATINUM_AR</v>
          </cell>
          <cell r="E6227">
            <v>1</v>
          </cell>
          <cell r="F6227" t="str">
            <v>Unix Support VW Argentina</v>
          </cell>
        </row>
        <row r="6228">
          <cell r="B6228" t="str">
            <v>10.133.9.13</v>
          </cell>
          <cell r="C6228" t="str">
            <v>Filesystem /home</v>
          </cell>
          <cell r="D6228" t="str">
            <v>PH_WINDOWS_PLATINUM_AR</v>
          </cell>
          <cell r="E6228">
            <v>1</v>
          </cell>
          <cell r="F6228" t="str">
            <v>Unix Support VW Argentina</v>
          </cell>
        </row>
        <row r="6229">
          <cell r="B6229" t="str">
            <v>10.133.9.13</v>
          </cell>
          <cell r="C6229" t="str">
            <v>Filesystem /usr</v>
          </cell>
          <cell r="D6229" t="str">
            <v>PH_WINDOWS_PLATINUM_AR</v>
          </cell>
          <cell r="E6229">
            <v>1</v>
          </cell>
          <cell r="F6229" t="str">
            <v>Unix Support VW Argentina</v>
          </cell>
        </row>
        <row r="6230">
          <cell r="B6230" t="str">
            <v>10.133.9.13</v>
          </cell>
          <cell r="C6230" t="str">
            <v>Filesystem /tmp</v>
          </cell>
          <cell r="D6230" t="str">
            <v>PH_WINDOWS_PLATINUM_AR</v>
          </cell>
          <cell r="E6230">
            <v>1</v>
          </cell>
          <cell r="F6230" t="str">
            <v>Unix Support VW Argentina</v>
          </cell>
        </row>
        <row r="6231">
          <cell r="B6231" t="str">
            <v>10.133.9.13</v>
          </cell>
          <cell r="C6231" t="str">
            <v>Filesystem /var</v>
          </cell>
          <cell r="D6231" t="str">
            <v>PH_WINDOWS_PLATINUM_AR</v>
          </cell>
          <cell r="E6231">
            <v>1</v>
          </cell>
          <cell r="F6231" t="str">
            <v>Unix Support VW Argentina</v>
          </cell>
        </row>
        <row r="6232">
          <cell r="B6232" t="str">
            <v>10.133.9.13</v>
          </cell>
          <cell r="C6232" t="str">
            <v>Filesystem /var/log</v>
          </cell>
          <cell r="D6232" t="str">
            <v>PH_WINDOWS_PLATINUM_AR</v>
          </cell>
          <cell r="E6232">
            <v>1</v>
          </cell>
          <cell r="F6232" t="str">
            <v>Unix Support VW Argentina</v>
          </cell>
        </row>
        <row r="6233">
          <cell r="B6233" t="str">
            <v>10.133.9.13</v>
          </cell>
          <cell r="C6233" t="str">
            <v>Filesystem /var/tmp</v>
          </cell>
          <cell r="D6233" t="str">
            <v>PH_WINDOWS_PLATINUM_AR</v>
          </cell>
          <cell r="E6233">
            <v>1</v>
          </cell>
          <cell r="F6233" t="str">
            <v>Unix Support VW Argentina</v>
          </cell>
        </row>
        <row r="6234">
          <cell r="B6234" t="str">
            <v>10.133.9.12</v>
          </cell>
          <cell r="C6234" t="str">
            <v>ET2000 Filesystems [vg_sap][vg_sap1]</v>
          </cell>
          <cell r="D6234" t="str">
            <v>PH_WINDOWS_PLATINUM_AR</v>
          </cell>
          <cell r="E6234">
            <v>1</v>
          </cell>
          <cell r="F6234" t="str">
            <v>ET2000 Basis Support VW Argentina</v>
          </cell>
        </row>
        <row r="6235">
          <cell r="B6235" t="str">
            <v>10.133.9.12</v>
          </cell>
          <cell r="C6235" t="str">
            <v>Ping</v>
          </cell>
          <cell r="D6235" t="str">
            <v>PH_WINDOWS_PLATINUM_AR</v>
          </cell>
          <cell r="E6235">
            <v>1</v>
          </cell>
          <cell r="F6235" t="str">
            <v>Unix Support VW Argentina</v>
          </cell>
        </row>
        <row r="6236">
          <cell r="B6236" t="str">
            <v>10.133.9.12</v>
          </cell>
          <cell r="C6236" t="str">
            <v>Cpu</v>
          </cell>
          <cell r="D6236" t="str">
            <v>PH_WINDOWS_PLATINUM_AR</v>
          </cell>
          <cell r="E6236">
            <v>1</v>
          </cell>
          <cell r="F6236" t="str">
            <v>Unix Support VW Argentina</v>
          </cell>
        </row>
        <row r="6237">
          <cell r="B6237" t="str">
            <v>10.133.9.12</v>
          </cell>
          <cell r="C6237" t="str">
            <v>Swap</v>
          </cell>
          <cell r="D6237" t="str">
            <v>PH_WINDOWS_PLATINUM_AR</v>
          </cell>
          <cell r="E6237">
            <v>1</v>
          </cell>
          <cell r="F6237" t="str">
            <v>Unix Support VW Argentina</v>
          </cell>
        </row>
        <row r="6238">
          <cell r="B6238" t="str">
            <v>10.133.9.12</v>
          </cell>
          <cell r="C6238" t="str">
            <v>Ram</v>
          </cell>
          <cell r="D6238" t="str">
            <v>PH_WINDOWS_PLATINUM_AR</v>
          </cell>
          <cell r="E6238">
            <v>1</v>
          </cell>
          <cell r="F6238" t="str">
            <v>Unix Support VW Argentina</v>
          </cell>
        </row>
        <row r="6239">
          <cell r="B6239" t="str">
            <v>10.133.9.12</v>
          </cell>
          <cell r="C6239" t="str">
            <v>Filesystem /</v>
          </cell>
          <cell r="D6239" t="str">
            <v>PH_WINDOWS_PLATINUM_AR</v>
          </cell>
          <cell r="E6239">
            <v>1</v>
          </cell>
          <cell r="F6239" t="str">
            <v>Unix Support VW Argentina</v>
          </cell>
        </row>
        <row r="6240">
          <cell r="B6240" t="str">
            <v>10.133.9.12</v>
          </cell>
          <cell r="C6240" t="str">
            <v>Filesystem /home</v>
          </cell>
          <cell r="D6240" t="str">
            <v>PH_WINDOWS_PLATINUM_AR</v>
          </cell>
          <cell r="E6240">
            <v>1</v>
          </cell>
          <cell r="F6240" t="str">
            <v>Unix Support VW Argentina</v>
          </cell>
        </row>
        <row r="6241">
          <cell r="B6241" t="str">
            <v>10.133.9.12</v>
          </cell>
          <cell r="C6241" t="str">
            <v>Filesystem /usr</v>
          </cell>
          <cell r="D6241" t="str">
            <v>PH_WINDOWS_PLATINUM_AR</v>
          </cell>
          <cell r="E6241">
            <v>1</v>
          </cell>
          <cell r="F6241" t="str">
            <v>Unix Support VW Argentina</v>
          </cell>
        </row>
        <row r="6242">
          <cell r="B6242" t="str">
            <v>10.133.9.12</v>
          </cell>
          <cell r="C6242" t="str">
            <v>Filesystem /tmp</v>
          </cell>
          <cell r="D6242" t="str">
            <v>PH_WINDOWS_PLATINUM_AR</v>
          </cell>
          <cell r="E6242">
            <v>1</v>
          </cell>
          <cell r="F6242" t="str">
            <v>Unix Support VW Argentina</v>
          </cell>
        </row>
        <row r="6243">
          <cell r="B6243" t="str">
            <v>10.133.9.12</v>
          </cell>
          <cell r="C6243" t="str">
            <v>Filesystem /var</v>
          </cell>
          <cell r="D6243" t="str">
            <v>PH_WINDOWS_PLATINUM_AR</v>
          </cell>
          <cell r="E6243">
            <v>1</v>
          </cell>
          <cell r="F6243" t="str">
            <v>Unix Support VW Argentina</v>
          </cell>
        </row>
        <row r="6244">
          <cell r="B6244" t="str">
            <v>10.133.9.12</v>
          </cell>
          <cell r="C6244" t="str">
            <v>Filesystem /var/log</v>
          </cell>
          <cell r="D6244" t="str">
            <v>PH_WINDOWS_PLATINUM_AR</v>
          </cell>
          <cell r="E6244">
            <v>1</v>
          </cell>
          <cell r="F6244" t="str">
            <v>Unix Support VW Argentina</v>
          </cell>
        </row>
        <row r="6245">
          <cell r="B6245" t="str">
            <v>10.133.9.12</v>
          </cell>
          <cell r="C6245" t="str">
            <v>Filesystem /var/tmp</v>
          </cell>
          <cell r="D6245" t="str">
            <v>PH_WINDOWS_PLATINUM_AR</v>
          </cell>
          <cell r="E6245">
            <v>1</v>
          </cell>
          <cell r="F6245" t="str">
            <v>Unix Support VW Argentina</v>
          </cell>
        </row>
        <row r="6246">
          <cell r="B6246" t="str">
            <v>10.133.9.11</v>
          </cell>
          <cell r="C6246" t="str">
            <v>Cpu</v>
          </cell>
          <cell r="D6246" t="str">
            <v>PH_WINDOWS_PLATINUM_AR</v>
          </cell>
          <cell r="E6246">
            <v>1</v>
          </cell>
          <cell r="F6246" t="str">
            <v>ET2000 Basis Support VW Argentina</v>
          </cell>
        </row>
        <row r="6247">
          <cell r="B6247" t="str">
            <v>10.133.9.11</v>
          </cell>
          <cell r="C6247" t="str">
            <v>ET2000 All Filesystems</v>
          </cell>
          <cell r="D6247" t="str">
            <v>PH_WINDOWS_PLATINUM_AR</v>
          </cell>
          <cell r="E6247">
            <v>1</v>
          </cell>
          <cell r="F6247" t="str">
            <v>ET2000 Basis Support VW Argentina</v>
          </cell>
        </row>
        <row r="6248">
          <cell r="B6248" t="str">
            <v>10.133.9.11</v>
          </cell>
          <cell r="C6248" t="str">
            <v>Swap</v>
          </cell>
          <cell r="D6248" t="str">
            <v>PH_WINDOWS_PLATINUM_AR</v>
          </cell>
          <cell r="E6248">
            <v>1</v>
          </cell>
          <cell r="F6248" t="str">
            <v>Unix Support VW Argentina</v>
          </cell>
        </row>
        <row r="6249">
          <cell r="B6249" t="str">
            <v>10.133.9.11</v>
          </cell>
          <cell r="C6249" t="str">
            <v>Ram</v>
          </cell>
          <cell r="D6249" t="str">
            <v>PH_WINDOWS_PLATINUM_AR</v>
          </cell>
          <cell r="E6249">
            <v>1</v>
          </cell>
          <cell r="F6249" t="str">
            <v>Unix Support VW Argentina</v>
          </cell>
        </row>
        <row r="6250">
          <cell r="B6250" t="str">
            <v>10.133.9.11</v>
          </cell>
          <cell r="C6250" t="str">
            <v>Filesystem /</v>
          </cell>
          <cell r="D6250" t="str">
            <v>PH_WINDOWS_PLATINUM_AR</v>
          </cell>
          <cell r="E6250">
            <v>1</v>
          </cell>
          <cell r="F6250" t="str">
            <v>Unix Support VW Argentina</v>
          </cell>
        </row>
        <row r="6251">
          <cell r="B6251" t="str">
            <v>10.133.9.11</v>
          </cell>
          <cell r="C6251" t="str">
            <v>Filesystem /home</v>
          </cell>
          <cell r="D6251" t="str">
            <v>PH_WINDOWS_PLATINUM_AR</v>
          </cell>
          <cell r="E6251">
            <v>1</v>
          </cell>
          <cell r="F6251" t="str">
            <v>Unix Support VW Argentina</v>
          </cell>
        </row>
        <row r="6252">
          <cell r="B6252" t="str">
            <v>10.133.9.11</v>
          </cell>
          <cell r="C6252" t="str">
            <v>Filesystem /usr</v>
          </cell>
          <cell r="D6252" t="str">
            <v>PH_WINDOWS_PLATINUM_AR</v>
          </cell>
          <cell r="E6252">
            <v>1</v>
          </cell>
          <cell r="F6252" t="str">
            <v>Unix Support VW Argentina</v>
          </cell>
        </row>
        <row r="6253">
          <cell r="B6253" t="str">
            <v>10.133.9.11</v>
          </cell>
          <cell r="C6253" t="str">
            <v>Filesystem /tmp</v>
          </cell>
          <cell r="D6253" t="str">
            <v>PH_WINDOWS_PLATINUM_AR</v>
          </cell>
          <cell r="E6253">
            <v>1</v>
          </cell>
          <cell r="F6253" t="str">
            <v>Unix Support VW Argentina</v>
          </cell>
        </row>
        <row r="6254">
          <cell r="B6254" t="str">
            <v>10.133.9.11</v>
          </cell>
          <cell r="C6254" t="str">
            <v>Filesystem /var</v>
          </cell>
          <cell r="D6254" t="str">
            <v>PH_WINDOWS_PLATINUM_AR</v>
          </cell>
          <cell r="E6254">
            <v>1</v>
          </cell>
          <cell r="F6254" t="str">
            <v>Unix Support VW Argentina</v>
          </cell>
        </row>
        <row r="6255">
          <cell r="B6255" t="str">
            <v>10.133.9.11</v>
          </cell>
          <cell r="C6255" t="str">
            <v>Filesystem /var/log</v>
          </cell>
          <cell r="D6255" t="str">
            <v>PH_WINDOWS_PLATINUM_AR</v>
          </cell>
          <cell r="E6255">
            <v>1</v>
          </cell>
          <cell r="F6255" t="str">
            <v>Unix Support VW Argentina</v>
          </cell>
        </row>
        <row r="6256">
          <cell r="B6256" t="str">
            <v>10.133.9.11</v>
          </cell>
          <cell r="C6256" t="str">
            <v>Filesystem /var/tmp</v>
          </cell>
          <cell r="D6256" t="str">
            <v>PH_WINDOWS_PLATINUM_AR</v>
          </cell>
          <cell r="E6256">
            <v>1</v>
          </cell>
          <cell r="F6256" t="str">
            <v>Unix Support VW Argentina</v>
          </cell>
        </row>
        <row r="6257">
          <cell r="B6257" t="str">
            <v>10.133.9.11</v>
          </cell>
          <cell r="C6257" t="str">
            <v>Ping</v>
          </cell>
          <cell r="D6257" t="str">
            <v>PH_WINDOWS_PLATINUM_AR</v>
          </cell>
          <cell r="E6257">
            <v>1</v>
          </cell>
          <cell r="F6257"/>
        </row>
        <row r="6258">
          <cell r="B6258" t="str">
            <v>10.133.9.14</v>
          </cell>
          <cell r="C6258" t="str">
            <v>ET2000 All Filesystems</v>
          </cell>
          <cell r="D6258" t="str">
            <v>PH_WINDOWS_BRONZE_AR</v>
          </cell>
          <cell r="E6258">
            <v>4</v>
          </cell>
          <cell r="F6258" t="str">
            <v>ET2000 Basis Support VW Argentina</v>
          </cell>
        </row>
        <row r="6259">
          <cell r="B6259" t="str">
            <v>10.133.9.14</v>
          </cell>
          <cell r="C6259" t="str">
            <v>Ping</v>
          </cell>
          <cell r="D6259" t="str">
            <v>PH_WINDOWS_BRONZE_AR</v>
          </cell>
          <cell r="E6259">
            <v>3</v>
          </cell>
          <cell r="F6259" t="str">
            <v>Unix Support VW Argentina</v>
          </cell>
        </row>
        <row r="6260">
          <cell r="B6260" t="str">
            <v>10.133.9.14</v>
          </cell>
          <cell r="C6260" t="str">
            <v>Cpu</v>
          </cell>
          <cell r="D6260" t="str">
            <v>PH_WINDOWS_BRONZE_AR</v>
          </cell>
          <cell r="E6260">
            <v>3</v>
          </cell>
          <cell r="F6260" t="str">
            <v>Unix Support VW Argentina</v>
          </cell>
        </row>
        <row r="6261">
          <cell r="B6261" t="str">
            <v>10.133.9.14</v>
          </cell>
          <cell r="C6261" t="str">
            <v>Swap</v>
          </cell>
          <cell r="D6261" t="str">
            <v>PH_WINDOWS_BRONZE_AR</v>
          </cell>
          <cell r="E6261">
            <v>3</v>
          </cell>
          <cell r="F6261" t="str">
            <v>Unix Support VW Argentina</v>
          </cell>
        </row>
        <row r="6262">
          <cell r="B6262" t="str">
            <v>10.133.9.14</v>
          </cell>
          <cell r="C6262" t="str">
            <v>Ram</v>
          </cell>
          <cell r="D6262" t="str">
            <v>PH_WINDOWS_BRONZE_AR</v>
          </cell>
          <cell r="E6262">
            <v>3</v>
          </cell>
          <cell r="F6262" t="str">
            <v>Unix Support VW Argentina</v>
          </cell>
        </row>
        <row r="6263">
          <cell r="B6263" t="str">
            <v>10.133.9.14</v>
          </cell>
          <cell r="C6263" t="str">
            <v>Filesystem /</v>
          </cell>
          <cell r="D6263" t="str">
            <v>PH_WINDOWS_BRONZE_AR</v>
          </cell>
          <cell r="E6263">
            <v>3</v>
          </cell>
          <cell r="F6263" t="str">
            <v>Unix Support VW Argentina</v>
          </cell>
        </row>
        <row r="6264">
          <cell r="B6264" t="str">
            <v>10.133.9.14</v>
          </cell>
          <cell r="C6264" t="str">
            <v>Filesystem /home</v>
          </cell>
          <cell r="D6264" t="str">
            <v>PH_WINDOWS_BRONZE_AR</v>
          </cell>
          <cell r="E6264">
            <v>3</v>
          </cell>
          <cell r="F6264" t="str">
            <v>Unix Support VW Argentina</v>
          </cell>
        </row>
        <row r="6265">
          <cell r="B6265" t="str">
            <v>10.133.9.14</v>
          </cell>
          <cell r="C6265" t="str">
            <v>Filesystem /usr</v>
          </cell>
          <cell r="D6265" t="str">
            <v>PH_WINDOWS_BRONZE_AR</v>
          </cell>
          <cell r="E6265">
            <v>3</v>
          </cell>
          <cell r="F6265" t="str">
            <v>Unix Support VW Argentina</v>
          </cell>
        </row>
        <row r="6266">
          <cell r="B6266" t="str">
            <v>10.133.9.14</v>
          </cell>
          <cell r="C6266" t="str">
            <v>Filesystem /tmp</v>
          </cell>
          <cell r="D6266" t="str">
            <v>PH_WINDOWS_BRONZE_AR</v>
          </cell>
          <cell r="E6266">
            <v>3</v>
          </cell>
          <cell r="F6266" t="str">
            <v>Unix Support VW Argentina</v>
          </cell>
        </row>
        <row r="6267">
          <cell r="B6267" t="str">
            <v>10.133.9.14</v>
          </cell>
          <cell r="C6267" t="str">
            <v>Filesystem /var</v>
          </cell>
          <cell r="D6267" t="str">
            <v>PH_WINDOWS_BRONZE_AR</v>
          </cell>
          <cell r="E6267">
            <v>3</v>
          </cell>
          <cell r="F6267" t="str">
            <v>Unix Support VW Argentina</v>
          </cell>
        </row>
        <row r="6268">
          <cell r="B6268" t="str">
            <v>10.133.9.14</v>
          </cell>
          <cell r="C6268" t="str">
            <v>Filesystem /var/log</v>
          </cell>
          <cell r="D6268" t="str">
            <v>PH_WINDOWS_BRONZE_AR</v>
          </cell>
          <cell r="E6268">
            <v>3</v>
          </cell>
          <cell r="F6268" t="str">
            <v>Unix Support VW Argentina</v>
          </cell>
        </row>
        <row r="6269">
          <cell r="B6269" t="str">
            <v>10.133.9.14</v>
          </cell>
          <cell r="C6269" t="str">
            <v>Filesystem /var/tmp</v>
          </cell>
          <cell r="D6269" t="str">
            <v>PH_WINDOWS_BRONZE_AR</v>
          </cell>
          <cell r="E6269">
            <v>3</v>
          </cell>
          <cell r="F6269" t="str">
            <v>Unix Support VW Argentina</v>
          </cell>
        </row>
        <row r="6270">
          <cell r="B6270" t="str">
            <v>10.133.9.17</v>
          </cell>
          <cell r="C6270" t="str">
            <v>ET2000 All Filesystems</v>
          </cell>
          <cell r="D6270" t="str">
            <v>PH_WINDOWS_BRONZE_AR</v>
          </cell>
          <cell r="E6270">
            <v>4</v>
          </cell>
          <cell r="F6270" t="str">
            <v>ET2000 Basis Support VW Argentina</v>
          </cell>
        </row>
        <row r="6271">
          <cell r="B6271" t="str">
            <v>10.133.9.17</v>
          </cell>
          <cell r="C6271" t="str">
            <v>Ping</v>
          </cell>
          <cell r="D6271" t="str">
            <v>PH_WINDOWS_BRONZE_AR</v>
          </cell>
          <cell r="E6271">
            <v>3</v>
          </cell>
          <cell r="F6271" t="str">
            <v>Unix Support VW Argentina</v>
          </cell>
        </row>
        <row r="6272">
          <cell r="B6272" t="str">
            <v>10.133.9.17</v>
          </cell>
          <cell r="C6272" t="str">
            <v>Cpu</v>
          </cell>
          <cell r="D6272" t="str">
            <v>PH_WINDOWS_BRONZE_AR</v>
          </cell>
          <cell r="E6272">
            <v>3</v>
          </cell>
          <cell r="F6272" t="str">
            <v>Unix Support VW Argentina</v>
          </cell>
        </row>
        <row r="6273">
          <cell r="B6273" t="str">
            <v>10.133.9.17</v>
          </cell>
          <cell r="C6273" t="str">
            <v>Swap</v>
          </cell>
          <cell r="D6273" t="str">
            <v>PH_WINDOWS_BRONZE_AR</v>
          </cell>
          <cell r="E6273">
            <v>3</v>
          </cell>
          <cell r="F6273" t="str">
            <v>Unix Support VW Argentina</v>
          </cell>
        </row>
        <row r="6274">
          <cell r="B6274" t="str">
            <v>10.133.9.17</v>
          </cell>
          <cell r="C6274" t="str">
            <v>Ram</v>
          </cell>
          <cell r="D6274" t="str">
            <v>PH_WINDOWS_BRONZE_AR</v>
          </cell>
          <cell r="E6274">
            <v>3</v>
          </cell>
          <cell r="F6274" t="str">
            <v>Unix Support VW Argentina</v>
          </cell>
        </row>
        <row r="6275">
          <cell r="B6275" t="str">
            <v>10.133.9.17</v>
          </cell>
          <cell r="C6275" t="str">
            <v>Filesystem /</v>
          </cell>
          <cell r="D6275" t="str">
            <v>PH_WINDOWS_BRONZE_AR</v>
          </cell>
          <cell r="E6275">
            <v>3</v>
          </cell>
          <cell r="F6275" t="str">
            <v>Unix Support VW Argentina</v>
          </cell>
        </row>
        <row r="6276">
          <cell r="B6276" t="str">
            <v>10.133.9.17</v>
          </cell>
          <cell r="C6276" t="str">
            <v>Filesystem /home</v>
          </cell>
          <cell r="D6276" t="str">
            <v>PH_WINDOWS_BRONZE_AR</v>
          </cell>
          <cell r="E6276">
            <v>3</v>
          </cell>
          <cell r="F6276" t="str">
            <v>Unix Support VW Argentina</v>
          </cell>
        </row>
        <row r="6277">
          <cell r="B6277" t="str">
            <v>10.133.9.17</v>
          </cell>
          <cell r="C6277" t="str">
            <v>Filesystem /usr</v>
          </cell>
          <cell r="D6277" t="str">
            <v>PH_WINDOWS_BRONZE_AR</v>
          </cell>
          <cell r="E6277">
            <v>3</v>
          </cell>
          <cell r="F6277" t="str">
            <v>Unix Support VW Argentina</v>
          </cell>
        </row>
        <row r="6278">
          <cell r="B6278" t="str">
            <v>10.133.9.17</v>
          </cell>
          <cell r="C6278" t="str">
            <v>Filesystem /tmp</v>
          </cell>
          <cell r="D6278" t="str">
            <v>PH_WINDOWS_BRONZE_AR</v>
          </cell>
          <cell r="E6278">
            <v>3</v>
          </cell>
          <cell r="F6278" t="str">
            <v>Unix Support VW Argentina</v>
          </cell>
        </row>
        <row r="6279">
          <cell r="B6279" t="str">
            <v>10.133.9.17</v>
          </cell>
          <cell r="C6279" t="str">
            <v>Filesystem /var</v>
          </cell>
          <cell r="D6279" t="str">
            <v>PH_WINDOWS_BRONZE_AR</v>
          </cell>
          <cell r="E6279">
            <v>3</v>
          </cell>
          <cell r="F6279" t="str">
            <v>Unix Support VW Argentina</v>
          </cell>
        </row>
        <row r="6280">
          <cell r="B6280" t="str">
            <v>10.133.9.17</v>
          </cell>
          <cell r="C6280" t="str">
            <v>Filesystem /var/log</v>
          </cell>
          <cell r="D6280" t="str">
            <v>PH_WINDOWS_BRONZE_AR</v>
          </cell>
          <cell r="E6280">
            <v>3</v>
          </cell>
          <cell r="F6280" t="str">
            <v>Unix Support VW Argentina</v>
          </cell>
        </row>
        <row r="6281">
          <cell r="B6281" t="str">
            <v>10.133.9.17</v>
          </cell>
          <cell r="C6281" t="str">
            <v>Filesystem /var/tmp</v>
          </cell>
          <cell r="D6281" t="str">
            <v>PH_WINDOWS_BRONZE_AR</v>
          </cell>
          <cell r="E6281">
            <v>3</v>
          </cell>
          <cell r="F6281" t="str">
            <v>Unix Support VW Argentina</v>
          </cell>
        </row>
        <row r="6282">
          <cell r="B6282" t="str">
            <v>10.133.9.15</v>
          </cell>
          <cell r="C6282" t="str">
            <v>ET2000 Filesystems [vg_</v>
          </cell>
          <cell r="D6282" t="str">
            <v>PH_WINDOWS_PLATINUM_AR</v>
          </cell>
          <cell r="E6282">
            <v>1</v>
          </cell>
          <cell r="F6282" t="str">
            <v>ET2000 Basis Support VW Argentina</v>
          </cell>
        </row>
        <row r="6283">
          <cell r="B6283" t="str">
            <v>10.133.9.15</v>
          </cell>
          <cell r="C6283" t="str">
            <v>ET2000 Filesystems [vg_sap]</v>
          </cell>
          <cell r="D6283" t="str">
            <v>PH_WINDOWS_PLATINUM_AR</v>
          </cell>
          <cell r="E6283">
            <v>1</v>
          </cell>
          <cell r="F6283" t="str">
            <v>ET2000 Basis Support VW Argentina</v>
          </cell>
        </row>
        <row r="6284">
          <cell r="B6284" t="str">
            <v>10.133.9.15</v>
          </cell>
          <cell r="C6284" t="str">
            <v>ET2000 Filesystems [vg_db1]</v>
          </cell>
          <cell r="D6284" t="str">
            <v>PH_WINDOWS_PLATINUM_AR</v>
          </cell>
          <cell r="E6284">
            <v>1</v>
          </cell>
          <cell r="F6284" t="str">
            <v>ET2000 Basis Support VW Argentina</v>
          </cell>
        </row>
        <row r="6285">
          <cell r="B6285" t="str">
            <v>10.133.9.15</v>
          </cell>
          <cell r="C6285" t="str">
            <v>ET2000 Filesystems [vg_db2]</v>
          </cell>
          <cell r="D6285" t="str">
            <v>PH_WINDOWS_PLATINUM_AR</v>
          </cell>
          <cell r="E6285">
            <v>1</v>
          </cell>
          <cell r="F6285" t="str">
            <v>ET2000 Basis Support VW Argentina</v>
          </cell>
        </row>
        <row r="6286">
          <cell r="B6286" t="str">
            <v>10.133.9.15</v>
          </cell>
          <cell r="C6286" t="str">
            <v>ET2000 Filesystems [vg_dblog]</v>
          </cell>
          <cell r="D6286" t="str">
            <v>PH_WINDOWS_PLATINUM_AR</v>
          </cell>
          <cell r="E6286">
            <v>1</v>
          </cell>
          <cell r="F6286" t="str">
            <v>ET2000 Basis Support VW Argentina</v>
          </cell>
        </row>
        <row r="6287">
          <cell r="B6287" t="str">
            <v>10.133.9.15</v>
          </cell>
          <cell r="C6287" t="str">
            <v>Ping</v>
          </cell>
          <cell r="D6287" t="str">
            <v>PH_WINDOWS_PLATINUM_AR</v>
          </cell>
          <cell r="E6287">
            <v>1</v>
          </cell>
          <cell r="F6287" t="str">
            <v>Unix Support VW Argentina</v>
          </cell>
        </row>
        <row r="6288">
          <cell r="B6288" t="str">
            <v>10.133.9.15</v>
          </cell>
          <cell r="C6288" t="str">
            <v>Cpu</v>
          </cell>
          <cell r="D6288" t="str">
            <v>PH_WINDOWS_PLATINUM_AR</v>
          </cell>
          <cell r="E6288">
            <v>1</v>
          </cell>
          <cell r="F6288" t="str">
            <v>Unix Support VW Argentina</v>
          </cell>
        </row>
        <row r="6289">
          <cell r="B6289" t="str">
            <v>10.133.9.15</v>
          </cell>
          <cell r="C6289" t="str">
            <v>Swap</v>
          </cell>
          <cell r="D6289" t="str">
            <v>PH_WINDOWS_PLATINUM_AR</v>
          </cell>
          <cell r="E6289">
            <v>1</v>
          </cell>
          <cell r="F6289" t="str">
            <v>Unix Support VW Argentina</v>
          </cell>
        </row>
        <row r="6290">
          <cell r="B6290" t="str">
            <v>10.133.9.15</v>
          </cell>
          <cell r="C6290" t="str">
            <v>Ram</v>
          </cell>
          <cell r="D6290" t="str">
            <v>PH_WINDOWS_PLATINUM_AR</v>
          </cell>
          <cell r="E6290">
            <v>1</v>
          </cell>
          <cell r="F6290" t="str">
            <v>Unix Support VW Argentina</v>
          </cell>
        </row>
        <row r="6291">
          <cell r="B6291" t="str">
            <v>10.133.9.15</v>
          </cell>
          <cell r="C6291" t="str">
            <v>Filesystem /</v>
          </cell>
          <cell r="D6291" t="str">
            <v>PH_WINDOWS_PLATINUM_AR</v>
          </cell>
          <cell r="E6291">
            <v>1</v>
          </cell>
          <cell r="F6291" t="str">
            <v>Unix Support VW Argentina</v>
          </cell>
        </row>
        <row r="6292">
          <cell r="B6292" t="str">
            <v>10.133.9.15</v>
          </cell>
          <cell r="C6292" t="str">
            <v>Filesystem /home</v>
          </cell>
          <cell r="D6292" t="str">
            <v>PH_WINDOWS_PLATINUM_AR</v>
          </cell>
          <cell r="E6292">
            <v>1</v>
          </cell>
          <cell r="F6292" t="str">
            <v>Unix Support VW Argentina</v>
          </cell>
        </row>
        <row r="6293">
          <cell r="B6293" t="str">
            <v>10.133.9.15</v>
          </cell>
          <cell r="C6293" t="str">
            <v>Filesystem /usr</v>
          </cell>
          <cell r="D6293" t="str">
            <v>PH_WINDOWS_PLATINUM_AR</v>
          </cell>
          <cell r="E6293">
            <v>1</v>
          </cell>
          <cell r="F6293" t="str">
            <v>Unix Support VW Argentina</v>
          </cell>
        </row>
        <row r="6294">
          <cell r="B6294" t="str">
            <v>10.133.9.15</v>
          </cell>
          <cell r="C6294" t="str">
            <v>Filesystem /tmp</v>
          </cell>
          <cell r="D6294" t="str">
            <v>PH_WINDOWS_PLATINUM_AR</v>
          </cell>
          <cell r="E6294">
            <v>1</v>
          </cell>
          <cell r="F6294" t="str">
            <v>Unix Support VW Argentina</v>
          </cell>
        </row>
        <row r="6295">
          <cell r="B6295" t="str">
            <v>10.133.9.15</v>
          </cell>
          <cell r="C6295" t="str">
            <v>Filesystem /var</v>
          </cell>
          <cell r="D6295" t="str">
            <v>PH_WINDOWS_PLATINUM_AR</v>
          </cell>
          <cell r="E6295">
            <v>1</v>
          </cell>
          <cell r="F6295" t="str">
            <v>Unix Support VW Argentina</v>
          </cell>
        </row>
        <row r="6296">
          <cell r="B6296" t="str">
            <v>10.133.9.15</v>
          </cell>
          <cell r="C6296" t="str">
            <v>Filesystem /var/log</v>
          </cell>
          <cell r="D6296" t="str">
            <v>PH_WINDOWS_PLATINUM_AR</v>
          </cell>
          <cell r="E6296">
            <v>1</v>
          </cell>
          <cell r="F6296" t="str">
            <v>Unix Support VW Argentina</v>
          </cell>
        </row>
        <row r="6297">
          <cell r="B6297" t="str">
            <v>10.133.9.15</v>
          </cell>
          <cell r="C6297" t="str">
            <v>Filesystem /var/tmp</v>
          </cell>
          <cell r="D6297" t="str">
            <v>PH_WINDOWS_PLATINUM_AR</v>
          </cell>
          <cell r="E6297">
            <v>1</v>
          </cell>
          <cell r="F6297" t="str">
            <v>Unix Support VW Argentina</v>
          </cell>
        </row>
        <row r="6298">
          <cell r="B6298" t="str">
            <v>10.133.9.16</v>
          </cell>
          <cell r="C6298" t="str">
            <v>ET2000 Filesystems [vg_db1][vg_db2]</v>
          </cell>
          <cell r="D6298" t="str">
            <v>PH_WINDOWS_BRONZE_AR</v>
          </cell>
          <cell r="E6298">
            <v>4</v>
          </cell>
          <cell r="F6298" t="str">
            <v>ET2000 Basis Support VW Argentina</v>
          </cell>
        </row>
        <row r="6299">
          <cell r="B6299" t="str">
            <v>10.133.9.16</v>
          </cell>
          <cell r="C6299" t="str">
            <v>ET2000 Filesystems [vg_sap][vg_dblog][vg_sap1]</v>
          </cell>
          <cell r="D6299" t="str">
            <v>PH_WINDOWS_BRONZE_AR</v>
          </cell>
          <cell r="E6299">
            <v>4</v>
          </cell>
          <cell r="F6299" t="str">
            <v>ET2000 Basis Support VW Argentina</v>
          </cell>
        </row>
        <row r="6300">
          <cell r="B6300" t="str">
            <v>10.133.9.16</v>
          </cell>
          <cell r="C6300" t="str">
            <v>Ping</v>
          </cell>
          <cell r="D6300" t="str">
            <v>PH_WINDOWS_BRONZE_AR</v>
          </cell>
          <cell r="E6300">
            <v>3</v>
          </cell>
          <cell r="F6300" t="str">
            <v>Unix Support VW Argentina</v>
          </cell>
        </row>
        <row r="6301">
          <cell r="B6301" t="str">
            <v>10.133.9.16</v>
          </cell>
          <cell r="C6301" t="str">
            <v>Cpu</v>
          </cell>
          <cell r="D6301" t="str">
            <v>PH_WINDOWS_BRONZE_AR</v>
          </cell>
          <cell r="E6301">
            <v>3</v>
          </cell>
          <cell r="F6301" t="str">
            <v>Unix Support VW Argentina</v>
          </cell>
        </row>
        <row r="6302">
          <cell r="B6302" t="str">
            <v>10.133.9.16</v>
          </cell>
          <cell r="C6302" t="str">
            <v>Swap</v>
          </cell>
          <cell r="D6302" t="str">
            <v>PH_WINDOWS_BRONZE_AR</v>
          </cell>
          <cell r="E6302">
            <v>3</v>
          </cell>
          <cell r="F6302" t="str">
            <v>Unix Support VW Argentina</v>
          </cell>
        </row>
        <row r="6303">
          <cell r="B6303" t="str">
            <v>10.133.9.16</v>
          </cell>
          <cell r="C6303" t="str">
            <v>Ram</v>
          </cell>
          <cell r="D6303" t="str">
            <v>PH_WINDOWS_BRONZE_AR</v>
          </cell>
          <cell r="E6303">
            <v>3</v>
          </cell>
          <cell r="F6303" t="str">
            <v>Unix Support VW Argentina</v>
          </cell>
        </row>
        <row r="6304">
          <cell r="B6304" t="str">
            <v>10.133.9.16</v>
          </cell>
          <cell r="C6304" t="str">
            <v>Filesystem /</v>
          </cell>
          <cell r="D6304" t="str">
            <v>PH_WINDOWS_BRONZE_AR</v>
          </cell>
          <cell r="E6304">
            <v>3</v>
          </cell>
          <cell r="F6304" t="str">
            <v>Unix Support VW Argentina</v>
          </cell>
        </row>
        <row r="6305">
          <cell r="B6305" t="str">
            <v>10.133.9.16</v>
          </cell>
          <cell r="C6305" t="str">
            <v>Filesystem /home</v>
          </cell>
          <cell r="D6305" t="str">
            <v>PH_WINDOWS_BRONZE_AR</v>
          </cell>
          <cell r="E6305">
            <v>3</v>
          </cell>
          <cell r="F6305" t="str">
            <v>Unix Support VW Argentina</v>
          </cell>
        </row>
        <row r="6306">
          <cell r="B6306" t="str">
            <v>10.133.9.16</v>
          </cell>
          <cell r="C6306" t="str">
            <v>Filesystem /usr</v>
          </cell>
          <cell r="D6306" t="str">
            <v>PH_WINDOWS_BRONZE_AR</v>
          </cell>
          <cell r="E6306">
            <v>3</v>
          </cell>
          <cell r="F6306" t="str">
            <v>Unix Support VW Argentina</v>
          </cell>
        </row>
        <row r="6307">
          <cell r="B6307" t="str">
            <v>10.133.9.16</v>
          </cell>
          <cell r="C6307" t="str">
            <v>Filesystem /tmp</v>
          </cell>
          <cell r="D6307" t="str">
            <v>PH_WINDOWS_BRONZE_AR</v>
          </cell>
          <cell r="E6307">
            <v>3</v>
          </cell>
          <cell r="F6307" t="str">
            <v>Unix Support VW Argentina</v>
          </cell>
        </row>
        <row r="6308">
          <cell r="B6308" t="str">
            <v>10.133.9.16</v>
          </cell>
          <cell r="C6308" t="str">
            <v>Filesystem /var</v>
          </cell>
          <cell r="D6308" t="str">
            <v>PH_WINDOWS_BRONZE_AR</v>
          </cell>
          <cell r="E6308">
            <v>3</v>
          </cell>
          <cell r="F6308" t="str">
            <v>Unix Support VW Argentina</v>
          </cell>
        </row>
        <row r="6309">
          <cell r="B6309" t="str">
            <v>10.133.9.16</v>
          </cell>
          <cell r="C6309" t="str">
            <v>Filesystem /var/log</v>
          </cell>
          <cell r="D6309" t="str">
            <v>PH_WINDOWS_BRONZE_AR</v>
          </cell>
          <cell r="E6309">
            <v>3</v>
          </cell>
          <cell r="F6309" t="str">
            <v>Unix Support VW Argentina</v>
          </cell>
        </row>
        <row r="6310">
          <cell r="B6310" t="str">
            <v>10.133.9.16</v>
          </cell>
          <cell r="C6310" t="str">
            <v>Filesystem /var/tmp</v>
          </cell>
          <cell r="D6310" t="str">
            <v>PH_WINDOWS_BRONZE_AR</v>
          </cell>
          <cell r="E6310">
            <v>3</v>
          </cell>
          <cell r="F6310" t="str">
            <v>Unix Support VW Argentina</v>
          </cell>
        </row>
        <row r="6311">
          <cell r="B6311" t="str">
            <v>10.133.8.151</v>
          </cell>
          <cell r="C6311" t="str">
            <v>AMS SAP BASIS Filesystems [vg_sap][vg_dbdata][vg_dblog][vg_backup]</v>
          </cell>
          <cell r="D6311" t="str">
            <v>PH_WINDOWS_BRONZE_AR</v>
          </cell>
          <cell r="E6311">
            <v>2</v>
          </cell>
          <cell r="F6311" t="str">
            <v>AMS SAP Basis Support Argentina</v>
          </cell>
        </row>
        <row r="6312">
          <cell r="B6312" t="str">
            <v>10.133.8.151</v>
          </cell>
          <cell r="C6312" t="str">
            <v>0000. OS UNIX Ping</v>
          </cell>
          <cell r="D6312" t="str">
            <v>PH_WINDOWS_BRONZE_AR</v>
          </cell>
          <cell r="E6312">
            <v>2</v>
          </cell>
          <cell r="F6312" t="str">
            <v>Unix Support VW Argentina</v>
          </cell>
        </row>
        <row r="6313">
          <cell r="B6313" t="str">
            <v>10.133.8.151</v>
          </cell>
          <cell r="C6313" t="str">
            <v>0001. OS UNIX CPU</v>
          </cell>
          <cell r="D6313" t="str">
            <v>PH_WINDOWS_BRONZE_AR</v>
          </cell>
          <cell r="E6313">
            <v>2</v>
          </cell>
          <cell r="F6313" t="str">
            <v>Unix Support VW Argentina</v>
          </cell>
        </row>
        <row r="6314">
          <cell r="B6314" t="str">
            <v>10.133.8.151</v>
          </cell>
          <cell r="C6314" t="str">
            <v>0003. OS UNIX Swap</v>
          </cell>
          <cell r="D6314" t="str">
            <v>PH_WINDOWS_BRONZE_AR</v>
          </cell>
          <cell r="E6314">
            <v>2</v>
          </cell>
          <cell r="F6314" t="str">
            <v>Unix Support VW Argentina</v>
          </cell>
        </row>
        <row r="6315">
          <cell r="B6315" t="str">
            <v>10.133.8.151</v>
          </cell>
          <cell r="C6315" t="str">
            <v>0002. OS UNIX RAM</v>
          </cell>
          <cell r="D6315" t="str">
            <v>PH_WINDOWS_BRONZE_AR</v>
          </cell>
          <cell r="E6315">
            <v>2</v>
          </cell>
          <cell r="F6315" t="str">
            <v>Unix Support VW Argentina</v>
          </cell>
        </row>
        <row r="6316">
          <cell r="B6316" t="str">
            <v>10.133.8.151</v>
          </cell>
          <cell r="C6316" t="str">
            <v>0010. OS UNIX Filesystem /</v>
          </cell>
          <cell r="D6316" t="str">
            <v>PH_WINDOWS_BRONZE_AR</v>
          </cell>
          <cell r="E6316">
            <v>2</v>
          </cell>
          <cell r="F6316" t="str">
            <v>Unix Support VW Argentina</v>
          </cell>
        </row>
        <row r="6317">
          <cell r="B6317" t="str">
            <v>10.133.8.151</v>
          </cell>
          <cell r="C6317" t="str">
            <v>0011. OS UNIX Filesystem /boot</v>
          </cell>
          <cell r="D6317" t="str">
            <v>PH_WINDOWS_BRONZE_AR</v>
          </cell>
          <cell r="E6317">
            <v>2</v>
          </cell>
          <cell r="F6317" t="str">
            <v>Unix Support VW Argentina</v>
          </cell>
        </row>
        <row r="6318">
          <cell r="B6318" t="str">
            <v>10.133.8.151</v>
          </cell>
          <cell r="C6318" t="str">
            <v>0012. OS UNIX Filesystem /home</v>
          </cell>
          <cell r="D6318" t="str">
            <v>PH_WINDOWS_BRONZE_AR</v>
          </cell>
          <cell r="E6318">
            <v>2</v>
          </cell>
          <cell r="F6318" t="str">
            <v>Unix Support VW Argentina</v>
          </cell>
        </row>
        <row r="6319">
          <cell r="B6319" t="str">
            <v>10.133.8.151</v>
          </cell>
          <cell r="C6319" t="str">
            <v>0013. OS UNIX Filesystem /opt</v>
          </cell>
          <cell r="D6319" t="str">
            <v>PH_WINDOWS_BRONZE_AR</v>
          </cell>
          <cell r="E6319">
            <v>2</v>
          </cell>
          <cell r="F6319" t="str">
            <v>Unix Support VW Argentina</v>
          </cell>
        </row>
        <row r="6320">
          <cell r="B6320" t="str">
            <v>10.133.8.151</v>
          </cell>
          <cell r="C6320" t="str">
            <v>0014. OS UNIX Filesystem /Performance</v>
          </cell>
          <cell r="D6320" t="str">
            <v>PH_WINDOWS_BRONZE_AR</v>
          </cell>
          <cell r="E6320">
            <v>2</v>
          </cell>
          <cell r="F6320" t="str">
            <v>Unix Support VW Argentina</v>
          </cell>
        </row>
        <row r="6321">
          <cell r="B6321" t="str">
            <v>10.133.8.151</v>
          </cell>
          <cell r="C6321" t="str">
            <v>0015. OS UNIX Filesystem /tmp</v>
          </cell>
          <cell r="D6321" t="str">
            <v>PH_WINDOWS_BRONZE_AR</v>
          </cell>
          <cell r="E6321">
            <v>2</v>
          </cell>
          <cell r="F6321" t="str">
            <v>Unix Support VW Argentina</v>
          </cell>
        </row>
        <row r="6322">
          <cell r="B6322" t="str">
            <v>10.133.8.151</v>
          </cell>
          <cell r="C6322" t="str">
            <v>0016. OS UNIX Filesystem /tsmlogs</v>
          </cell>
          <cell r="D6322" t="str">
            <v>PH_WINDOWS_BRONZE_AR</v>
          </cell>
          <cell r="E6322">
            <v>2</v>
          </cell>
          <cell r="F6322" t="str">
            <v>Unix Support VW Argentina</v>
          </cell>
        </row>
        <row r="6323">
          <cell r="B6323" t="str">
            <v>10.133.8.151</v>
          </cell>
          <cell r="C6323" t="str">
            <v>0017. OS UNIX Filesystem /usr</v>
          </cell>
          <cell r="D6323" t="str">
            <v>PH_WINDOWS_BRONZE_AR</v>
          </cell>
          <cell r="E6323">
            <v>2</v>
          </cell>
          <cell r="F6323" t="str">
            <v>Unix Support VW Argentina</v>
          </cell>
        </row>
        <row r="6324">
          <cell r="B6324" t="str">
            <v>10.133.8.151</v>
          </cell>
          <cell r="C6324" t="str">
            <v>0018. OS UNIX Filesystem /var</v>
          </cell>
          <cell r="D6324" t="str">
            <v>PH_WINDOWS_BRONZE_AR</v>
          </cell>
          <cell r="E6324">
            <v>2</v>
          </cell>
          <cell r="F6324" t="str">
            <v>Unix Support VW Argentina</v>
          </cell>
        </row>
        <row r="6325">
          <cell r="B6325" t="str">
            <v>10.133.8.151</v>
          </cell>
          <cell r="C6325" t="str">
            <v>0019. OS UNIX Filesystem /var/log</v>
          </cell>
          <cell r="D6325" t="str">
            <v>PH_WINDOWS_BRONZE_AR</v>
          </cell>
          <cell r="E6325">
            <v>2</v>
          </cell>
          <cell r="F6325" t="str">
            <v>Unix Support VW Argentina</v>
          </cell>
        </row>
        <row r="6326">
          <cell r="B6326" t="str">
            <v>10.133.8.151</v>
          </cell>
          <cell r="C6326" t="str">
            <v>0020. OS UNIX Filesystem /var/tmp</v>
          </cell>
          <cell r="D6326" t="str">
            <v>PH_WINDOWS_BRONZE_AR</v>
          </cell>
          <cell r="E6326">
            <v>2</v>
          </cell>
          <cell r="F6326" t="str">
            <v>Unix Support VW Argentina</v>
          </cell>
        </row>
        <row r="6327">
          <cell r="B6327" t="str">
            <v>10.133.8.153</v>
          </cell>
          <cell r="C6327" t="str">
            <v>/usr/sap/hostctrl /backup</v>
          </cell>
          <cell r="D6327" t="str">
            <v>PH_WINDOWS_PLATINUM_AR</v>
          </cell>
          <cell r="E6327">
            <v>1</v>
          </cell>
          <cell r="F6327" t="str">
            <v>AMS SAP Basis Support Argentina</v>
          </cell>
        </row>
        <row r="6328">
          <cell r="B6328" t="str">
            <v>10.133.8.153</v>
          </cell>
          <cell r="C6328" t="str">
            <v>/sybase/FP1</v>
          </cell>
          <cell r="D6328" t="str">
            <v>PH_WINDOWS_PLATINUM_AR</v>
          </cell>
          <cell r="E6328">
            <v>1</v>
          </cell>
          <cell r="F6328" t="str">
            <v>AMS SAP Basis Support Argentina</v>
          </cell>
        </row>
        <row r="6329">
          <cell r="B6329" t="str">
            <v>10.133.8.153</v>
          </cell>
          <cell r="C6329" t="str">
            <v>/sybase/FP1/sybsystem</v>
          </cell>
          <cell r="D6329" t="str">
            <v>PH_WINDOWS_PLATINUM_AR</v>
          </cell>
          <cell r="E6329">
            <v>1</v>
          </cell>
          <cell r="F6329" t="str">
            <v>AMS SAP Basis Support Argentina</v>
          </cell>
        </row>
        <row r="6330">
          <cell r="B6330" t="str">
            <v>10.133.8.153</v>
          </cell>
          <cell r="C6330" t="str">
            <v>/sybase/FP1/sybtemp</v>
          </cell>
          <cell r="D6330" t="str">
            <v>PH_WINDOWS_PLATINUM_AR</v>
          </cell>
          <cell r="E6330">
            <v>1</v>
          </cell>
          <cell r="F6330" t="str">
            <v>AMS SAP Basis Support Argentina</v>
          </cell>
        </row>
        <row r="6331">
          <cell r="B6331" t="str">
            <v>10.133.8.153</v>
          </cell>
          <cell r="C6331" t="str">
            <v>/sybase/FP1/saptemp</v>
          </cell>
          <cell r="D6331" t="str">
            <v>PH_WINDOWS_PLATINUM_AR</v>
          </cell>
          <cell r="E6331">
            <v>1</v>
          </cell>
          <cell r="F6331" t="str">
            <v>AMS SAP Basis Support Argentina</v>
          </cell>
        </row>
        <row r="6332">
          <cell r="B6332" t="str">
            <v>10.133.8.153</v>
          </cell>
          <cell r="C6332" t="str">
            <v>/sybase/FP1/sapdiag</v>
          </cell>
          <cell r="D6332" t="str">
            <v>PH_WINDOWS_PLATINUM_AR</v>
          </cell>
          <cell r="E6332">
            <v>1</v>
          </cell>
          <cell r="F6332" t="str">
            <v>AMS SAP Basis Support Argentina</v>
          </cell>
        </row>
        <row r="6333">
          <cell r="B6333" t="str">
            <v>10.133.8.153</v>
          </cell>
          <cell r="C6333" t="str">
            <v xml:space="preserve"> /sybase/FP1/sapdata_1</v>
          </cell>
          <cell r="D6333" t="str">
            <v>PH_WINDOWS_PLATINUM_AR</v>
          </cell>
          <cell r="E6333">
            <v>1</v>
          </cell>
          <cell r="F6333" t="str">
            <v>AMS SAP Basis Support Argentina</v>
          </cell>
        </row>
        <row r="6334">
          <cell r="B6334" t="str">
            <v>10.133.8.153</v>
          </cell>
          <cell r="C6334" t="str">
            <v>/sybase/FP1/saplog_1</v>
          </cell>
          <cell r="D6334" t="str">
            <v>PH_WINDOWS_PLATINUM_AR</v>
          </cell>
          <cell r="E6334">
            <v>1</v>
          </cell>
          <cell r="F6334" t="str">
            <v>AMS SAP Basis Support Argentina</v>
          </cell>
        </row>
        <row r="6335">
          <cell r="B6335" t="str">
            <v>10.133.8.153</v>
          </cell>
          <cell r="C6335" t="str">
            <v>0000. OS UNIX Ping</v>
          </cell>
          <cell r="D6335" t="str">
            <v>PH_WINDOWS_PLATINUM_AR</v>
          </cell>
          <cell r="E6335">
            <v>2</v>
          </cell>
          <cell r="F6335" t="str">
            <v>Unix Support VW Argentina</v>
          </cell>
        </row>
        <row r="6336">
          <cell r="B6336" t="str">
            <v>10.133.8.153</v>
          </cell>
          <cell r="C6336" t="str">
            <v>0001. OS UNIX CPU</v>
          </cell>
          <cell r="D6336" t="str">
            <v>PH_WINDOWS_PLATINUM_AR</v>
          </cell>
          <cell r="E6336">
            <v>2</v>
          </cell>
          <cell r="F6336" t="str">
            <v>Unix Support VW Argentina</v>
          </cell>
        </row>
        <row r="6337">
          <cell r="B6337" t="str">
            <v>10.133.8.153</v>
          </cell>
          <cell r="C6337" t="str">
            <v>0003. OS UNIX Swap</v>
          </cell>
          <cell r="D6337" t="str">
            <v>PH_WINDOWS_PLATINUM_AR</v>
          </cell>
          <cell r="E6337">
            <v>2</v>
          </cell>
          <cell r="F6337" t="str">
            <v>Unix Support VW Argentina</v>
          </cell>
        </row>
        <row r="6338">
          <cell r="B6338" t="str">
            <v>10.133.8.153</v>
          </cell>
          <cell r="C6338" t="str">
            <v>0002. OS UNIX RAM</v>
          </cell>
          <cell r="D6338" t="str">
            <v>PH_WINDOWS_PLATINUM_AR</v>
          </cell>
          <cell r="E6338">
            <v>2</v>
          </cell>
          <cell r="F6338" t="str">
            <v>Unix Support VW Argentina</v>
          </cell>
        </row>
        <row r="6339">
          <cell r="B6339" t="str">
            <v>10.133.8.153</v>
          </cell>
          <cell r="C6339" t="str">
            <v>0010. OS UNIX Filesystem /</v>
          </cell>
          <cell r="D6339" t="str">
            <v>PH_WINDOWS_PLATINUM_AR</v>
          </cell>
          <cell r="E6339">
            <v>2</v>
          </cell>
          <cell r="F6339" t="str">
            <v>Unix Support VW Argentina</v>
          </cell>
        </row>
        <row r="6340">
          <cell r="B6340" t="str">
            <v>10.133.8.153</v>
          </cell>
          <cell r="C6340" t="str">
            <v>0011. OS UNIX Filesystem /boot</v>
          </cell>
          <cell r="D6340" t="str">
            <v>PH_WINDOWS_PLATINUM_AR</v>
          </cell>
          <cell r="E6340">
            <v>2</v>
          </cell>
          <cell r="F6340" t="str">
            <v>Unix Support VW Argentina</v>
          </cell>
        </row>
        <row r="6341">
          <cell r="B6341" t="str">
            <v>10.133.8.153</v>
          </cell>
          <cell r="C6341" t="str">
            <v>0012. OS UNIX Filesystem /home</v>
          </cell>
          <cell r="D6341" t="str">
            <v>PH_WINDOWS_PLATINUM_AR</v>
          </cell>
          <cell r="E6341">
            <v>2</v>
          </cell>
          <cell r="F6341" t="str">
            <v>Unix Support VW Argentina</v>
          </cell>
        </row>
        <row r="6342">
          <cell r="B6342" t="str">
            <v>10.133.8.153</v>
          </cell>
          <cell r="C6342" t="str">
            <v>0013. OS UNIX Filesystem /opt</v>
          </cell>
          <cell r="D6342" t="str">
            <v>PH_WINDOWS_PLATINUM_AR</v>
          </cell>
          <cell r="E6342">
            <v>2</v>
          </cell>
          <cell r="F6342" t="str">
            <v>Unix Support VW Argentina</v>
          </cell>
        </row>
        <row r="6343">
          <cell r="B6343" t="str">
            <v>10.133.8.153</v>
          </cell>
          <cell r="C6343" t="str">
            <v>0014. OS UNIX Filesystem /Performance</v>
          </cell>
          <cell r="D6343" t="str">
            <v>PH_WINDOWS_PLATINUM_AR</v>
          </cell>
          <cell r="E6343">
            <v>2</v>
          </cell>
          <cell r="F6343" t="str">
            <v>Unix Support VW Argentina</v>
          </cell>
        </row>
        <row r="6344">
          <cell r="B6344" t="str">
            <v>10.133.8.153</v>
          </cell>
          <cell r="C6344" t="str">
            <v>0015. OS UNIX Filesystem /tmp</v>
          </cell>
          <cell r="D6344" t="str">
            <v>PH_WINDOWS_PLATINUM_AR</v>
          </cell>
          <cell r="E6344">
            <v>2</v>
          </cell>
          <cell r="F6344" t="str">
            <v>Unix Support VW Argentina</v>
          </cell>
        </row>
        <row r="6345">
          <cell r="B6345" t="str">
            <v>10.133.8.153</v>
          </cell>
          <cell r="C6345" t="str">
            <v>0016. OS UNIX Filesystem /tsmlogs</v>
          </cell>
          <cell r="D6345" t="str">
            <v>PH_WINDOWS_PLATINUM_AR</v>
          </cell>
          <cell r="E6345">
            <v>2</v>
          </cell>
          <cell r="F6345" t="str">
            <v>Unix Support VW Argentina</v>
          </cell>
        </row>
        <row r="6346">
          <cell r="B6346" t="str">
            <v>10.133.8.153</v>
          </cell>
          <cell r="C6346" t="str">
            <v>0017. OS UNIX Filesystem /usr</v>
          </cell>
          <cell r="D6346" t="str">
            <v>PH_WINDOWS_PLATINUM_AR</v>
          </cell>
          <cell r="E6346">
            <v>2</v>
          </cell>
          <cell r="F6346" t="str">
            <v>Unix Support VW Argentina</v>
          </cell>
        </row>
        <row r="6347">
          <cell r="B6347" t="str">
            <v>10.133.8.153</v>
          </cell>
          <cell r="C6347" t="str">
            <v>0018. OS UNIX Filesystem /var</v>
          </cell>
          <cell r="D6347" t="str">
            <v>PH_WINDOWS_PLATINUM_AR</v>
          </cell>
          <cell r="E6347">
            <v>2</v>
          </cell>
          <cell r="F6347" t="str">
            <v>Unix Support VW Argentina</v>
          </cell>
        </row>
        <row r="6348">
          <cell r="B6348" t="str">
            <v>10.133.8.153</v>
          </cell>
          <cell r="C6348" t="str">
            <v>0019. OS UNIX Filesystem /var/log</v>
          </cell>
          <cell r="D6348" t="str">
            <v>PH_WINDOWS_PLATINUM_AR</v>
          </cell>
          <cell r="E6348">
            <v>2</v>
          </cell>
          <cell r="F6348" t="str">
            <v>Unix Support VW Argentina</v>
          </cell>
        </row>
        <row r="6349">
          <cell r="B6349" t="str">
            <v>10.133.8.153</v>
          </cell>
          <cell r="C6349" t="str">
            <v>0020. OS UNIX Filesystem /var/tmp</v>
          </cell>
          <cell r="D6349" t="str">
            <v>PH_WINDOWS_PLATINUM_AR</v>
          </cell>
          <cell r="E6349">
            <v>2</v>
          </cell>
          <cell r="F6349" t="str">
            <v>Unix Support VW Argentina</v>
          </cell>
        </row>
        <row r="6350">
          <cell r="B6350" t="str">
            <v>10.133.8.152</v>
          </cell>
          <cell r="C6350" t="str">
            <v>Filesystem /sapmnt/FQ1</v>
          </cell>
          <cell r="D6350" t="str">
            <v>PH_WINDOWS_BRONZE_AR</v>
          </cell>
          <cell r="E6350">
            <v>2</v>
          </cell>
          <cell r="F6350" t="str">
            <v>AMS SAP Basis Support Argentina</v>
          </cell>
        </row>
        <row r="6351">
          <cell r="B6351" t="str">
            <v>10.133.8.152</v>
          </cell>
          <cell r="C6351" t="str">
            <v>Filesystem /usr/sap/DAA</v>
          </cell>
          <cell r="D6351" t="str">
            <v>PH_WINDOWS_BRONZE_AR</v>
          </cell>
          <cell r="E6351">
            <v>2</v>
          </cell>
          <cell r="F6351" t="str">
            <v>AMS SAP Basis Support Argentina</v>
          </cell>
        </row>
        <row r="6352">
          <cell r="B6352" t="str">
            <v>10.133.8.152</v>
          </cell>
          <cell r="C6352" t="str">
            <v>Filesystem /usr/sap/hostctrl</v>
          </cell>
          <cell r="D6352" t="str">
            <v>PH_WINDOWS_BRONZE_AR</v>
          </cell>
          <cell r="E6352">
            <v>2</v>
          </cell>
          <cell r="F6352" t="str">
            <v>AMS SAP Basis Support Argentina</v>
          </cell>
        </row>
        <row r="6353">
          <cell r="B6353" t="str">
            <v>10.133.8.152</v>
          </cell>
          <cell r="C6353" t="str">
            <v>Filesystem /usr/sap/FQ1</v>
          </cell>
          <cell r="D6353" t="str">
            <v>PH_WINDOWS_BRONZE_AR</v>
          </cell>
          <cell r="E6353">
            <v>2</v>
          </cell>
          <cell r="F6353" t="str">
            <v>AMS SAP Basis Support Argentina</v>
          </cell>
        </row>
        <row r="6354">
          <cell r="B6354" t="str">
            <v>10.133.8.152</v>
          </cell>
          <cell r="C6354" t="str">
            <v>Filesystem /usr/sap</v>
          </cell>
          <cell r="D6354" t="str">
            <v>PH_WINDOWS_BRONZE_AR</v>
          </cell>
          <cell r="E6354">
            <v>2</v>
          </cell>
          <cell r="F6354" t="str">
            <v>AMS SAP Basis Support Argentina</v>
          </cell>
        </row>
        <row r="6355">
          <cell r="B6355" t="str">
            <v>10.133.8.152</v>
          </cell>
          <cell r="C6355" t="str">
            <v>Filesystem /sybase/FQ1</v>
          </cell>
          <cell r="D6355" t="str">
            <v>PH_WINDOWS_BRONZE_AR</v>
          </cell>
          <cell r="E6355">
            <v>2</v>
          </cell>
          <cell r="F6355" t="str">
            <v>AMS SAP Basis Support Argentina</v>
          </cell>
        </row>
        <row r="6356">
          <cell r="B6356" t="str">
            <v>10.133.8.152</v>
          </cell>
          <cell r="C6356" t="str">
            <v>Filesystem /sybase/FQ1/sybsystem</v>
          </cell>
          <cell r="D6356" t="str">
            <v>PH_WINDOWS_BRONZE_AR</v>
          </cell>
          <cell r="E6356">
            <v>2</v>
          </cell>
          <cell r="F6356" t="str">
            <v>AMS SAP Basis Support Argentina</v>
          </cell>
        </row>
        <row r="6357">
          <cell r="B6357" t="str">
            <v>10.133.8.152</v>
          </cell>
          <cell r="C6357" t="str">
            <v>Filesystem /sybase/FQ1/sybtemp</v>
          </cell>
          <cell r="D6357" t="str">
            <v>PH_WINDOWS_BRONZE_AR</v>
          </cell>
          <cell r="E6357">
            <v>2</v>
          </cell>
          <cell r="F6357" t="str">
            <v>AMS SAP Basis Support Argentina</v>
          </cell>
        </row>
        <row r="6358">
          <cell r="B6358" t="str">
            <v>10.133.8.152</v>
          </cell>
          <cell r="C6358" t="str">
            <v>Filesystem /sybase/FQ1/saptemp</v>
          </cell>
          <cell r="D6358" t="str">
            <v>PH_WINDOWS_BRONZE_AR</v>
          </cell>
          <cell r="E6358">
            <v>2</v>
          </cell>
          <cell r="F6358" t="str">
            <v>AMS SAP Basis Support Argentina</v>
          </cell>
        </row>
        <row r="6359">
          <cell r="B6359" t="str">
            <v>10.133.8.152</v>
          </cell>
          <cell r="C6359" t="str">
            <v>Filesystem /sybase/FQ1/sapdiag</v>
          </cell>
          <cell r="D6359" t="str">
            <v>PH_WINDOWS_BRONZE_AR</v>
          </cell>
          <cell r="E6359">
            <v>2</v>
          </cell>
          <cell r="F6359" t="str">
            <v>AMS SAP Basis Support Argentina</v>
          </cell>
        </row>
        <row r="6360">
          <cell r="B6360" t="str">
            <v>10.133.8.152</v>
          </cell>
          <cell r="C6360" t="str">
            <v>Filesystem /sybase/FQ1/sapdata_1</v>
          </cell>
          <cell r="D6360" t="str">
            <v>PH_WINDOWS_BRONZE_AR</v>
          </cell>
          <cell r="E6360">
            <v>2</v>
          </cell>
          <cell r="F6360" t="str">
            <v>AMS SAP Basis Support Argentina</v>
          </cell>
        </row>
        <row r="6361">
          <cell r="B6361" t="str">
            <v>10.133.8.152</v>
          </cell>
          <cell r="C6361" t="str">
            <v>Filesystem /sybase/FQ1/saplog_1</v>
          </cell>
          <cell r="D6361" t="str">
            <v>PH_WINDOWS_BRONZE_AR</v>
          </cell>
          <cell r="E6361">
            <v>2</v>
          </cell>
          <cell r="F6361" t="str">
            <v>AMS SAP Basis Support Argentina</v>
          </cell>
        </row>
        <row r="6362">
          <cell r="B6362" t="str">
            <v>10.133.8.152</v>
          </cell>
          <cell r="C6362" t="str">
            <v>Filesystem /backup</v>
          </cell>
          <cell r="D6362" t="str">
            <v>PH_WINDOWS_BRONZE_AR</v>
          </cell>
          <cell r="E6362">
            <v>2</v>
          </cell>
          <cell r="F6362" t="str">
            <v>AMS SAP Basis Support Argentina</v>
          </cell>
        </row>
        <row r="6363">
          <cell r="B6363" t="str">
            <v>10.133.8.152</v>
          </cell>
          <cell r="C6363" t="str">
            <v>0000. OS UNIX Ping</v>
          </cell>
          <cell r="D6363" t="str">
            <v>PH_WINDOWS_BRONZE_AR</v>
          </cell>
          <cell r="E6363">
            <v>2</v>
          </cell>
          <cell r="F6363" t="str">
            <v>Unix Support VW Argentina</v>
          </cell>
        </row>
        <row r="6364">
          <cell r="B6364" t="str">
            <v>10.133.8.152</v>
          </cell>
          <cell r="C6364" t="str">
            <v>0001. OS UNIX CPU</v>
          </cell>
          <cell r="D6364" t="str">
            <v>PH_WINDOWS_BRONZE_AR</v>
          </cell>
          <cell r="E6364">
            <v>2</v>
          </cell>
          <cell r="F6364" t="str">
            <v>Unix Support VW Argentina</v>
          </cell>
        </row>
        <row r="6365">
          <cell r="B6365" t="str">
            <v>10.133.8.152</v>
          </cell>
          <cell r="C6365" t="str">
            <v>0003. OS UNIX Swap</v>
          </cell>
          <cell r="D6365" t="str">
            <v>PH_WINDOWS_BRONZE_AR</v>
          </cell>
          <cell r="E6365">
            <v>2</v>
          </cell>
          <cell r="F6365" t="str">
            <v>Unix Support VW Argentina</v>
          </cell>
        </row>
        <row r="6366">
          <cell r="B6366" t="str">
            <v>10.133.8.152</v>
          </cell>
          <cell r="C6366" t="str">
            <v>0002. OS UNIX RAM</v>
          </cell>
          <cell r="D6366" t="str">
            <v>PH_WINDOWS_BRONZE_AR</v>
          </cell>
          <cell r="E6366">
            <v>2</v>
          </cell>
          <cell r="F6366" t="str">
            <v>Unix Support VW Argentina</v>
          </cell>
        </row>
        <row r="6367">
          <cell r="B6367" t="str">
            <v>10.133.8.152</v>
          </cell>
          <cell r="C6367" t="str">
            <v>0010. OS UNIX Filesystem /</v>
          </cell>
          <cell r="D6367" t="str">
            <v>PH_WINDOWS_BRONZE_AR</v>
          </cell>
          <cell r="E6367">
            <v>2</v>
          </cell>
          <cell r="F6367" t="str">
            <v>Unix Support VW Argentina</v>
          </cell>
        </row>
        <row r="6368">
          <cell r="B6368" t="str">
            <v>10.133.8.152</v>
          </cell>
          <cell r="C6368" t="str">
            <v>0011. OS UNIX Filesystem /boot</v>
          </cell>
          <cell r="D6368" t="str">
            <v>PH_WINDOWS_BRONZE_AR</v>
          </cell>
          <cell r="E6368">
            <v>2</v>
          </cell>
          <cell r="F6368" t="str">
            <v>Unix Support VW Argentina</v>
          </cell>
        </row>
        <row r="6369">
          <cell r="B6369" t="str">
            <v>10.133.8.152</v>
          </cell>
          <cell r="C6369" t="str">
            <v>0012. OS UNIX Filesystem /home</v>
          </cell>
          <cell r="D6369" t="str">
            <v>PH_WINDOWS_BRONZE_AR</v>
          </cell>
          <cell r="E6369">
            <v>2</v>
          </cell>
          <cell r="F6369" t="str">
            <v>Unix Support VW Argentina</v>
          </cell>
        </row>
        <row r="6370">
          <cell r="B6370" t="str">
            <v>10.133.8.152</v>
          </cell>
          <cell r="C6370" t="str">
            <v>0013. OS UNIX Filesystem /opt</v>
          </cell>
          <cell r="D6370" t="str">
            <v>PH_WINDOWS_BRONZE_AR</v>
          </cell>
          <cell r="E6370">
            <v>2</v>
          </cell>
          <cell r="F6370" t="str">
            <v>Unix Support VW Argentina</v>
          </cell>
        </row>
        <row r="6371">
          <cell r="B6371" t="str">
            <v>10.133.8.152</v>
          </cell>
          <cell r="C6371" t="str">
            <v>0015. OS UNIX Filesystem /tmp</v>
          </cell>
          <cell r="D6371" t="str">
            <v>PH_WINDOWS_BRONZE_AR</v>
          </cell>
          <cell r="E6371">
            <v>2</v>
          </cell>
          <cell r="F6371" t="str">
            <v>Unix Support VW Argentina</v>
          </cell>
        </row>
        <row r="6372">
          <cell r="B6372" t="str">
            <v>10.133.8.152</v>
          </cell>
          <cell r="C6372" t="str">
            <v>0016. OS UNIX Filesystem /tsmlogs</v>
          </cell>
          <cell r="D6372" t="str">
            <v>PH_WINDOWS_BRONZE_AR</v>
          </cell>
          <cell r="E6372">
            <v>2</v>
          </cell>
          <cell r="F6372" t="str">
            <v>Unix Support VW Argentina</v>
          </cell>
        </row>
        <row r="6373">
          <cell r="B6373" t="str">
            <v>10.133.8.152</v>
          </cell>
          <cell r="C6373" t="str">
            <v>0017. OS UNIX Filesystem /usr</v>
          </cell>
          <cell r="D6373" t="str">
            <v>PH_WINDOWS_BRONZE_AR</v>
          </cell>
          <cell r="E6373">
            <v>2</v>
          </cell>
          <cell r="F6373" t="str">
            <v>Unix Support VW Argentina</v>
          </cell>
        </row>
        <row r="6374">
          <cell r="B6374" t="str">
            <v>10.133.8.152</v>
          </cell>
          <cell r="C6374" t="str">
            <v>0018. OS UNIX Filesystem /var</v>
          </cell>
          <cell r="D6374" t="str">
            <v>PH_WINDOWS_BRONZE_AR</v>
          </cell>
          <cell r="E6374">
            <v>2</v>
          </cell>
          <cell r="F6374" t="str">
            <v>Unix Support VW Argentina</v>
          </cell>
        </row>
        <row r="6375">
          <cell r="B6375" t="str">
            <v>10.133.8.152</v>
          </cell>
          <cell r="C6375" t="str">
            <v>0019. OS UNIX Filesystem /var/log</v>
          </cell>
          <cell r="D6375" t="str">
            <v>PH_WINDOWS_BRONZE_AR</v>
          </cell>
          <cell r="E6375">
            <v>2</v>
          </cell>
          <cell r="F6375" t="str">
            <v>Unix Support VW Argentina</v>
          </cell>
        </row>
        <row r="6376">
          <cell r="B6376" t="str">
            <v>10.133.8.152</v>
          </cell>
          <cell r="C6376" t="str">
            <v>0020. OS UNIX Filesystem /var/tmp</v>
          </cell>
          <cell r="D6376" t="str">
            <v>PH_WINDOWS_BRONZE_AR</v>
          </cell>
          <cell r="E6376">
            <v>2</v>
          </cell>
          <cell r="F6376" t="str">
            <v>Unix Support VW Argentina</v>
          </cell>
        </row>
        <row r="6377">
          <cell r="B6377" t="str">
            <v>10.133.8.155</v>
          </cell>
          <cell r="C6377" t="str">
            <v>AMS SAP BASIS Filesystems [vg_sap][vg_backup][vg_dbshared][vg_dbdata][vg_dblog]</v>
          </cell>
          <cell r="D6377" t="str">
            <v>PH_WINDOWS_BRONZE_AR</v>
          </cell>
          <cell r="E6377">
            <v>2</v>
          </cell>
          <cell r="F6377" t="str">
            <v>AMS SAP Basis Support Argentina</v>
          </cell>
        </row>
        <row r="6378">
          <cell r="B6378" t="str">
            <v>10.133.8.155</v>
          </cell>
          <cell r="C6378" t="str">
            <v>0000. OS UNIX Ping</v>
          </cell>
          <cell r="D6378" t="str">
            <v>PH_WINDOWS_BRONZE_AR</v>
          </cell>
          <cell r="E6378">
            <v>2</v>
          </cell>
          <cell r="F6378" t="str">
            <v>Unix Support VW Argentina</v>
          </cell>
        </row>
        <row r="6379">
          <cell r="B6379" t="str">
            <v>10.133.8.155</v>
          </cell>
          <cell r="C6379" t="str">
            <v>0001. OS UNIX CPU</v>
          </cell>
          <cell r="D6379" t="str">
            <v>PH_WINDOWS_BRONZE_AR</v>
          </cell>
          <cell r="E6379">
            <v>2</v>
          </cell>
          <cell r="F6379" t="str">
            <v>Unix Support VW Argentina</v>
          </cell>
        </row>
        <row r="6380">
          <cell r="B6380" t="str">
            <v>10.133.8.155</v>
          </cell>
          <cell r="C6380" t="str">
            <v>0003. OS UNIX Swap</v>
          </cell>
          <cell r="D6380" t="str">
            <v>PH_WINDOWS_BRONZE_AR</v>
          </cell>
          <cell r="E6380">
            <v>2</v>
          </cell>
          <cell r="F6380" t="str">
            <v>Unix Support VW Argentina</v>
          </cell>
        </row>
        <row r="6381">
          <cell r="B6381" t="str">
            <v>10.133.8.155</v>
          </cell>
          <cell r="C6381" t="str">
            <v>0002. OS UNIX RAM</v>
          </cell>
          <cell r="D6381" t="str">
            <v>PH_WINDOWS_BRONZE_AR</v>
          </cell>
          <cell r="E6381">
            <v>2</v>
          </cell>
          <cell r="F6381" t="str">
            <v>Unix Support VW Argentina</v>
          </cell>
        </row>
        <row r="6382">
          <cell r="B6382" t="str">
            <v>10.133.8.155</v>
          </cell>
          <cell r="C6382" t="str">
            <v>0010. OS UNIX Filesystem /</v>
          </cell>
          <cell r="D6382" t="str">
            <v>PH_WINDOWS_BRONZE_AR</v>
          </cell>
          <cell r="E6382">
            <v>2</v>
          </cell>
          <cell r="F6382" t="str">
            <v>Unix Support VW Argentina</v>
          </cell>
        </row>
        <row r="6383">
          <cell r="B6383" t="str">
            <v>10.133.8.155</v>
          </cell>
          <cell r="C6383" t="str">
            <v>0011. OS UNIX Filesystem /boot</v>
          </cell>
          <cell r="D6383" t="str">
            <v>PH_WINDOWS_BRONZE_AR</v>
          </cell>
          <cell r="E6383">
            <v>2</v>
          </cell>
          <cell r="F6383" t="str">
            <v>Unix Support VW Argentina</v>
          </cell>
        </row>
        <row r="6384">
          <cell r="B6384" t="str">
            <v>10.133.8.155</v>
          </cell>
          <cell r="C6384" t="str">
            <v>0012. OS UNIX Filesystem /home</v>
          </cell>
          <cell r="D6384" t="str">
            <v>PH_WINDOWS_BRONZE_AR</v>
          </cell>
          <cell r="E6384">
            <v>2</v>
          </cell>
          <cell r="F6384" t="str">
            <v>Unix Support VW Argentina</v>
          </cell>
        </row>
        <row r="6385">
          <cell r="B6385" t="str">
            <v>10.133.8.155</v>
          </cell>
          <cell r="C6385" t="str">
            <v>0013. OS UNIX Filesystem /opt</v>
          </cell>
          <cell r="D6385" t="str">
            <v>PH_WINDOWS_BRONZE_AR</v>
          </cell>
          <cell r="E6385">
            <v>2</v>
          </cell>
          <cell r="F6385" t="str">
            <v>Unix Support VW Argentina</v>
          </cell>
        </row>
        <row r="6386">
          <cell r="B6386" t="str">
            <v>10.133.8.155</v>
          </cell>
          <cell r="C6386" t="str">
            <v>0015. OS UNIX Filesystem /tmp</v>
          </cell>
          <cell r="D6386" t="str">
            <v>PH_WINDOWS_BRONZE_AR</v>
          </cell>
          <cell r="E6386">
            <v>2</v>
          </cell>
          <cell r="F6386" t="str">
            <v>Unix Support VW Argentina</v>
          </cell>
        </row>
        <row r="6387">
          <cell r="B6387" t="str">
            <v>10.133.8.155</v>
          </cell>
          <cell r="C6387" t="str">
            <v>0016. OS UNIX Filesystem /tsmlogs</v>
          </cell>
          <cell r="D6387" t="str">
            <v>PH_WINDOWS_BRONZE_AR</v>
          </cell>
          <cell r="E6387">
            <v>2</v>
          </cell>
          <cell r="F6387" t="str">
            <v>Unix Support VW Argentina</v>
          </cell>
        </row>
        <row r="6388">
          <cell r="B6388" t="str">
            <v>10.133.8.155</v>
          </cell>
          <cell r="C6388" t="str">
            <v>0017. OS UNIX Filesystem /usr</v>
          </cell>
          <cell r="D6388" t="str">
            <v>PH_WINDOWS_BRONZE_AR</v>
          </cell>
          <cell r="E6388">
            <v>2</v>
          </cell>
          <cell r="F6388" t="str">
            <v>Unix Support VW Argentina</v>
          </cell>
        </row>
        <row r="6389">
          <cell r="B6389" t="str">
            <v>10.133.8.155</v>
          </cell>
          <cell r="C6389" t="str">
            <v>0018. OS UNIX Filesystem /var</v>
          </cell>
          <cell r="D6389" t="str">
            <v>PH_WINDOWS_BRONZE_AR</v>
          </cell>
          <cell r="E6389">
            <v>2</v>
          </cell>
          <cell r="F6389" t="str">
            <v>Unix Support VW Argentina</v>
          </cell>
        </row>
        <row r="6390">
          <cell r="B6390" t="str">
            <v>10.133.8.155</v>
          </cell>
          <cell r="C6390" t="str">
            <v>0019. OS UNIX Filesystem /var/log</v>
          </cell>
          <cell r="D6390" t="str">
            <v>PH_WINDOWS_BRONZE_AR</v>
          </cell>
          <cell r="E6390">
            <v>2</v>
          </cell>
          <cell r="F6390" t="str">
            <v>Unix Support VW Argentina</v>
          </cell>
        </row>
        <row r="6391">
          <cell r="B6391" t="str">
            <v>10.133.8.155</v>
          </cell>
          <cell r="C6391" t="str">
            <v>0020. OS UNIX Filesystem /var/tmp</v>
          </cell>
          <cell r="D6391" t="str">
            <v>PH_WINDOWS_BRONZE_AR</v>
          </cell>
          <cell r="E6391">
            <v>2</v>
          </cell>
          <cell r="F6391" t="str">
            <v>Unix Support VW Argentina</v>
          </cell>
        </row>
        <row r="6392">
          <cell r="B6392" t="str">
            <v>10.133.8.156</v>
          </cell>
          <cell r="C6392" t="str">
            <v>AMS SAP BASIS Filesystem /hana/data</v>
          </cell>
          <cell r="D6392" t="str">
            <v>PH_WINDOWS_PLATINUM_AR</v>
          </cell>
          <cell r="E6392">
            <v>1</v>
          </cell>
          <cell r="F6392" t="str">
            <v>AMS SAP Basis Support Argentina</v>
          </cell>
        </row>
        <row r="6393">
          <cell r="B6393" t="str">
            <v>10.133.8.156</v>
          </cell>
          <cell r="C6393" t="str">
            <v>AMS SAP BASIS Filesystem /hana/log</v>
          </cell>
          <cell r="D6393" t="str">
            <v>PH_WINDOWS_PLATINUM_AR</v>
          </cell>
          <cell r="E6393">
            <v>1</v>
          </cell>
          <cell r="F6393" t="str">
            <v>AMS SAP Basis Support Argentina</v>
          </cell>
        </row>
        <row r="6394">
          <cell r="B6394" t="str">
            <v>10.133.8.156</v>
          </cell>
          <cell r="C6394" t="str">
            <v>AMS SAP BASIS Filesystem /hana/shared</v>
          </cell>
          <cell r="D6394" t="str">
            <v>PH_WINDOWS_PLATINUM_AR</v>
          </cell>
          <cell r="E6394">
            <v>1</v>
          </cell>
          <cell r="F6394" t="str">
            <v>AMS SAP Basis Support Argentina</v>
          </cell>
        </row>
        <row r="6395">
          <cell r="B6395" t="str">
            <v>10.133.8.156</v>
          </cell>
          <cell r="C6395" t="str">
            <v>AMS SAP BASIS Filesystem /sapmnt/GRP</v>
          </cell>
          <cell r="D6395" t="str">
            <v>PH_WINDOWS_PLATINUM_AR</v>
          </cell>
          <cell r="E6395">
            <v>1</v>
          </cell>
          <cell r="F6395" t="str">
            <v>AMS SAP Basis Support Argentina</v>
          </cell>
        </row>
        <row r="6396">
          <cell r="B6396" t="str">
            <v>10.133.8.156</v>
          </cell>
          <cell r="C6396" t="str">
            <v>AMS SAP BASIS Filesystem /usr/sap</v>
          </cell>
          <cell r="D6396" t="str">
            <v>PH_WINDOWS_PLATINUM_AR</v>
          </cell>
          <cell r="E6396">
            <v>1</v>
          </cell>
          <cell r="F6396" t="str">
            <v>AMS SAP Basis Support Argentina</v>
          </cell>
        </row>
        <row r="6397">
          <cell r="B6397" t="str">
            <v>10.133.8.156</v>
          </cell>
          <cell r="C6397" t="str">
            <v>AMS SAP BASIS Filesystem /usr/sap/DAA</v>
          </cell>
          <cell r="D6397" t="str">
            <v>PH_WINDOWS_PLATINUM_AR</v>
          </cell>
          <cell r="E6397">
            <v>1</v>
          </cell>
          <cell r="F6397" t="str">
            <v>AMS SAP Basis Support Argentina</v>
          </cell>
        </row>
        <row r="6398">
          <cell r="B6398" t="str">
            <v>10.133.8.156</v>
          </cell>
          <cell r="C6398" t="str">
            <v>AMS SAP BASIS Filesystem /usr/sap/GRP</v>
          </cell>
          <cell r="D6398" t="str">
            <v>PH_WINDOWS_PLATINUM_AR</v>
          </cell>
          <cell r="E6398">
            <v>1</v>
          </cell>
          <cell r="F6398" t="str">
            <v>AMS SAP Basis Support Argentina</v>
          </cell>
        </row>
        <row r="6399">
          <cell r="B6399" t="str">
            <v>10.133.8.156</v>
          </cell>
          <cell r="C6399" t="str">
            <v>/usr/sap/hostctrl</v>
          </cell>
          <cell r="D6399" t="str">
            <v>PH_WINDOWS_PLATINUM_AR</v>
          </cell>
          <cell r="E6399">
            <v>1</v>
          </cell>
          <cell r="F6399" t="str">
            <v>AMS SAP Basis Support Argentina</v>
          </cell>
        </row>
        <row r="6400">
          <cell r="B6400" t="str">
            <v>10.133.8.156</v>
          </cell>
          <cell r="C6400" t="str">
            <v>/backup</v>
          </cell>
          <cell r="D6400" t="str">
            <v>PH_WINDOWS_PLATINUM_AR</v>
          </cell>
          <cell r="E6400">
            <v>1</v>
          </cell>
          <cell r="F6400" t="str">
            <v>AMS SAP Basis Support Argentina</v>
          </cell>
        </row>
        <row r="6401">
          <cell r="B6401" t="str">
            <v>10.133.8.156</v>
          </cell>
          <cell r="C6401" t="str">
            <v>0000. OS UNIX Ping</v>
          </cell>
          <cell r="D6401" t="str">
            <v>PH_WINDOWS_PLATINUM_AR</v>
          </cell>
          <cell r="E6401">
            <v>1</v>
          </cell>
          <cell r="F6401" t="str">
            <v>Unix Support VW Argentina</v>
          </cell>
        </row>
        <row r="6402">
          <cell r="B6402" t="str">
            <v>10.133.8.156</v>
          </cell>
          <cell r="C6402" t="str">
            <v>0001. OS UNIX CPU</v>
          </cell>
          <cell r="D6402" t="str">
            <v>PH_WINDOWS_PLATINUM_AR</v>
          </cell>
          <cell r="E6402">
            <v>1</v>
          </cell>
          <cell r="F6402" t="str">
            <v>Unix Support VW Argentina</v>
          </cell>
        </row>
        <row r="6403">
          <cell r="B6403" t="str">
            <v>10.133.8.156</v>
          </cell>
          <cell r="C6403" t="str">
            <v>0003. OS UNIX Swap</v>
          </cell>
          <cell r="D6403" t="str">
            <v>PH_WINDOWS_PLATINUM_AR</v>
          </cell>
          <cell r="E6403">
            <v>1</v>
          </cell>
          <cell r="F6403" t="str">
            <v>Unix Support VW Argentina</v>
          </cell>
        </row>
        <row r="6404">
          <cell r="B6404" t="str">
            <v>10.133.8.156</v>
          </cell>
          <cell r="C6404" t="str">
            <v>0002. OS UNIX RAM</v>
          </cell>
          <cell r="D6404" t="str">
            <v>PH_WINDOWS_PLATINUM_AR</v>
          </cell>
          <cell r="E6404">
            <v>1</v>
          </cell>
          <cell r="F6404" t="str">
            <v>Unix Support VW Argentina</v>
          </cell>
        </row>
        <row r="6405">
          <cell r="B6405" t="str">
            <v>10.133.8.156</v>
          </cell>
          <cell r="C6405" t="str">
            <v>0010. OS UNIX Filesystem /</v>
          </cell>
          <cell r="D6405" t="str">
            <v>PH_WINDOWS_PLATINUM_AR</v>
          </cell>
          <cell r="E6405">
            <v>1</v>
          </cell>
          <cell r="F6405" t="str">
            <v>Unix Support VW Argentina</v>
          </cell>
        </row>
        <row r="6406">
          <cell r="B6406" t="str">
            <v>10.133.8.156</v>
          </cell>
          <cell r="C6406" t="str">
            <v>0011. OS UNIX Filesystem /boot</v>
          </cell>
          <cell r="D6406" t="str">
            <v>PH_WINDOWS_PLATINUM_AR</v>
          </cell>
          <cell r="E6406">
            <v>1</v>
          </cell>
          <cell r="F6406" t="str">
            <v>Unix Support VW Argentina</v>
          </cell>
        </row>
        <row r="6407">
          <cell r="B6407" t="str">
            <v>10.133.8.156</v>
          </cell>
          <cell r="C6407" t="str">
            <v>0012. OS UNIX Filesystem /home</v>
          </cell>
          <cell r="D6407" t="str">
            <v>PH_WINDOWS_PLATINUM_AR</v>
          </cell>
          <cell r="E6407">
            <v>1</v>
          </cell>
          <cell r="F6407" t="str">
            <v>Unix Support VW Argentina</v>
          </cell>
        </row>
        <row r="6408">
          <cell r="B6408" t="str">
            <v>10.133.8.156</v>
          </cell>
          <cell r="C6408" t="str">
            <v>0013. OS UNIX Filesystem /opt</v>
          </cell>
          <cell r="D6408" t="str">
            <v>PH_WINDOWS_PLATINUM_AR</v>
          </cell>
          <cell r="E6408">
            <v>1</v>
          </cell>
          <cell r="F6408" t="str">
            <v>Unix Support VW Argentina</v>
          </cell>
        </row>
        <row r="6409">
          <cell r="B6409" t="str">
            <v>10.133.8.156</v>
          </cell>
          <cell r="C6409" t="str">
            <v>0014. OS UNIX Filesystem /Performance</v>
          </cell>
          <cell r="D6409" t="str">
            <v>PH_WINDOWS_PLATINUM_AR</v>
          </cell>
          <cell r="E6409">
            <v>1</v>
          </cell>
          <cell r="F6409" t="str">
            <v>Unix Support VW Argentina</v>
          </cell>
        </row>
        <row r="6410">
          <cell r="B6410" t="str">
            <v>10.133.8.156</v>
          </cell>
          <cell r="C6410" t="str">
            <v>0015. OS UNIX Filesystem /tmp</v>
          </cell>
          <cell r="D6410" t="str">
            <v>PH_WINDOWS_PLATINUM_AR</v>
          </cell>
          <cell r="E6410">
            <v>1</v>
          </cell>
          <cell r="F6410" t="str">
            <v>Unix Support VW Argentina</v>
          </cell>
        </row>
        <row r="6411">
          <cell r="B6411" t="str">
            <v>10.133.8.156</v>
          </cell>
          <cell r="C6411" t="str">
            <v>0016. OS UNIX Filesystem /tsmlogs</v>
          </cell>
          <cell r="D6411" t="str">
            <v>PH_WINDOWS_PLATINUM_AR</v>
          </cell>
          <cell r="E6411">
            <v>1</v>
          </cell>
          <cell r="F6411" t="str">
            <v>Unix Support VW Argentina</v>
          </cell>
        </row>
        <row r="6412">
          <cell r="B6412" t="str">
            <v>10.133.8.156</v>
          </cell>
          <cell r="C6412" t="str">
            <v>0017. OS UNIX Filesystem /usr</v>
          </cell>
          <cell r="D6412" t="str">
            <v>PH_WINDOWS_PLATINUM_AR</v>
          </cell>
          <cell r="E6412">
            <v>1</v>
          </cell>
          <cell r="F6412" t="str">
            <v>Unix Support VW Argentina</v>
          </cell>
        </row>
        <row r="6413">
          <cell r="B6413" t="str">
            <v>10.133.8.156</v>
          </cell>
          <cell r="C6413" t="str">
            <v>0018. OS UNIX Filesystem /var</v>
          </cell>
          <cell r="D6413" t="str">
            <v>PH_WINDOWS_PLATINUM_AR</v>
          </cell>
          <cell r="E6413">
            <v>1</v>
          </cell>
          <cell r="F6413" t="str">
            <v>Unix Support VW Argentina</v>
          </cell>
        </row>
        <row r="6414">
          <cell r="B6414" t="str">
            <v>10.133.8.156</v>
          </cell>
          <cell r="C6414" t="str">
            <v>0019. OS UNIX Filesystem /var/log</v>
          </cell>
          <cell r="D6414" t="str">
            <v>PH_WINDOWS_PLATINUM_AR</v>
          </cell>
          <cell r="E6414">
            <v>1</v>
          </cell>
          <cell r="F6414" t="str">
            <v>Unix Support VW Argentina</v>
          </cell>
        </row>
        <row r="6415">
          <cell r="B6415" t="str">
            <v>10.133.8.156</v>
          </cell>
          <cell r="C6415" t="str">
            <v>0020. OS UNIX Filesystem /var/tmp</v>
          </cell>
          <cell r="D6415" t="str">
            <v>PH_WINDOWS_PLATINUM_AR</v>
          </cell>
          <cell r="E6415">
            <v>1</v>
          </cell>
          <cell r="F6415" t="str">
            <v>Unix Support VW Argentina</v>
          </cell>
        </row>
        <row r="6416">
          <cell r="B6416" t="str">
            <v>10.133.9.35</v>
          </cell>
          <cell r="C6416" t="str">
            <v>Ver topico</v>
          </cell>
          <cell r="D6416" t="str">
            <v>PH_WINDOWS_BRONZE_AR</v>
          </cell>
          <cell r="E6416">
            <v>2</v>
          </cell>
          <cell r="F6416" t="str">
            <v>SAP Basis Support VW Argentina</v>
          </cell>
        </row>
        <row r="6417">
          <cell r="B6417" t="str">
            <v>10.133.9.35</v>
          </cell>
          <cell r="C6417" t="str">
            <v>ping</v>
          </cell>
          <cell r="D6417" t="str">
            <v>PH_WINDOWS_BRONZE_AR</v>
          </cell>
          <cell r="E6417">
            <v>2</v>
          </cell>
          <cell r="F6417" t="str">
            <v>Unix Support VW Argentina</v>
          </cell>
        </row>
        <row r="6418">
          <cell r="B6418" t="str">
            <v>10.133.9.35</v>
          </cell>
          <cell r="C6418" t="str">
            <v>CPU</v>
          </cell>
          <cell r="D6418" t="str">
            <v>PH_WINDOWS_BRONZE_AR</v>
          </cell>
          <cell r="E6418">
            <v>2</v>
          </cell>
          <cell r="F6418" t="str">
            <v>Unix Support VW Argentina</v>
          </cell>
        </row>
        <row r="6419">
          <cell r="B6419" t="str">
            <v>10.133.9.35</v>
          </cell>
          <cell r="C6419" t="str">
            <v>swap</v>
          </cell>
          <cell r="D6419" t="str">
            <v>PH_WINDOWS_BRONZE_AR</v>
          </cell>
          <cell r="E6419">
            <v>2</v>
          </cell>
          <cell r="F6419" t="str">
            <v>Unix Support VW Argentina</v>
          </cell>
        </row>
        <row r="6420">
          <cell r="B6420" t="str">
            <v>10.133.9.35</v>
          </cell>
          <cell r="C6420" t="str">
            <v>RAM</v>
          </cell>
          <cell r="D6420" t="str">
            <v>PH_WINDOWS_BRONZE_AR</v>
          </cell>
          <cell r="E6420">
            <v>2</v>
          </cell>
          <cell r="F6420" t="str">
            <v>Unix Support VW Argentina</v>
          </cell>
        </row>
        <row r="6421">
          <cell r="B6421" t="str">
            <v>10.133.9.35</v>
          </cell>
          <cell r="C6421" t="str">
            <v>Filesystem /</v>
          </cell>
          <cell r="D6421" t="str">
            <v>PH_WINDOWS_BRONZE_AR</v>
          </cell>
          <cell r="E6421">
            <v>2</v>
          </cell>
          <cell r="F6421" t="str">
            <v>Unix Support VW Argentina</v>
          </cell>
        </row>
        <row r="6422">
          <cell r="B6422" t="str">
            <v>10.133.9.35</v>
          </cell>
          <cell r="C6422" t="str">
            <v>Filesystem /home</v>
          </cell>
          <cell r="D6422" t="str">
            <v>PH_WINDOWS_BRONZE_AR</v>
          </cell>
          <cell r="E6422">
            <v>2</v>
          </cell>
          <cell r="F6422" t="str">
            <v>Unix Support VW Argentina</v>
          </cell>
        </row>
        <row r="6423">
          <cell r="B6423" t="str">
            <v>10.133.9.35</v>
          </cell>
          <cell r="C6423" t="str">
            <v>Filesystem /usr</v>
          </cell>
          <cell r="D6423" t="str">
            <v>PH_WINDOWS_BRONZE_AR</v>
          </cell>
          <cell r="E6423">
            <v>2</v>
          </cell>
          <cell r="F6423" t="str">
            <v>Unix Support VW Argentina</v>
          </cell>
        </row>
        <row r="6424">
          <cell r="B6424" t="str">
            <v>10.133.9.35</v>
          </cell>
          <cell r="C6424" t="str">
            <v>Filesystem /tmp</v>
          </cell>
          <cell r="D6424" t="str">
            <v>PH_WINDOWS_BRONZE_AR</v>
          </cell>
          <cell r="E6424">
            <v>2</v>
          </cell>
          <cell r="F6424" t="str">
            <v>Unix Support VW Argentina</v>
          </cell>
        </row>
        <row r="6425">
          <cell r="B6425" t="str">
            <v>10.133.9.35</v>
          </cell>
          <cell r="C6425" t="str">
            <v>Filesystem /var</v>
          </cell>
          <cell r="D6425" t="str">
            <v>PH_WINDOWS_BRONZE_AR</v>
          </cell>
          <cell r="E6425">
            <v>2</v>
          </cell>
          <cell r="F6425" t="str">
            <v>Unix Support VW Argentina</v>
          </cell>
        </row>
        <row r="6426">
          <cell r="B6426" t="str">
            <v>10.133.9.35</v>
          </cell>
          <cell r="C6426" t="str">
            <v>Filesystem /var/log</v>
          </cell>
          <cell r="D6426" t="str">
            <v>PH_WINDOWS_BRONZE_AR</v>
          </cell>
          <cell r="E6426">
            <v>2</v>
          </cell>
          <cell r="F6426" t="str">
            <v>Unix Support VW Argentina</v>
          </cell>
        </row>
        <row r="6427">
          <cell r="B6427" t="str">
            <v>10.133.9.35</v>
          </cell>
          <cell r="C6427" t="str">
            <v>Filesystem /var/tmp</v>
          </cell>
          <cell r="D6427" t="str">
            <v>PH_WINDOWS_BRONZE_AR</v>
          </cell>
          <cell r="E6427">
            <v>2</v>
          </cell>
          <cell r="F6427" t="str">
            <v>Unix Support VW Argentina</v>
          </cell>
        </row>
        <row r="6428">
          <cell r="B6428" t="str">
            <v>10.133.9.35</v>
          </cell>
          <cell r="C6428" t="str">
            <v>Filesystem /opt</v>
          </cell>
          <cell r="D6428" t="str">
            <v>PH_WINDOWS_BRONZE_AR</v>
          </cell>
          <cell r="E6428">
            <v>2</v>
          </cell>
          <cell r="F6428" t="str">
            <v>Unix Support VW Argentina</v>
          </cell>
        </row>
        <row r="6429">
          <cell r="B6429" t="str">
            <v>10.133.9.35</v>
          </cell>
          <cell r="C6429" t="str">
            <v>Filesystem /boot</v>
          </cell>
          <cell r="D6429" t="str">
            <v>PH_WINDOWS_BRONZE_AR</v>
          </cell>
          <cell r="E6429">
            <v>2</v>
          </cell>
          <cell r="F6429" t="str">
            <v>Unix Support VW Argentina</v>
          </cell>
        </row>
        <row r="6430">
          <cell r="B6430" t="str">
            <v>10.133.55.87</v>
          </cell>
          <cell r="C6430" t="str">
            <v>Ping</v>
          </cell>
          <cell r="D6430" t="str">
            <v>PH_WINDOWS_BRONZE_AR</v>
          </cell>
          <cell r="E6430">
            <v>3</v>
          </cell>
          <cell r="F6430" t="str">
            <v>Unix Support VW Argentina</v>
          </cell>
        </row>
        <row r="6431">
          <cell r="B6431" t="str">
            <v>10.133.55.87</v>
          </cell>
          <cell r="C6431" t="str">
            <v>Cpu</v>
          </cell>
          <cell r="D6431" t="str">
            <v>PH_WINDOWS_BRONZE_AR</v>
          </cell>
          <cell r="E6431">
            <v>3</v>
          </cell>
          <cell r="F6431" t="str">
            <v>Unix Support VW Argentina</v>
          </cell>
        </row>
        <row r="6432">
          <cell r="B6432" t="str">
            <v>10.133.55.87</v>
          </cell>
          <cell r="C6432" t="str">
            <v>Swap</v>
          </cell>
          <cell r="D6432" t="str">
            <v>PH_WINDOWS_BRONZE_AR</v>
          </cell>
          <cell r="E6432">
            <v>3</v>
          </cell>
          <cell r="F6432" t="str">
            <v>Unix Support VW Argentina</v>
          </cell>
        </row>
        <row r="6433">
          <cell r="B6433" t="str">
            <v>10.133.55.87</v>
          </cell>
          <cell r="C6433" t="str">
            <v>Ram</v>
          </cell>
          <cell r="D6433" t="str">
            <v>PH_WINDOWS_BRONZE_AR</v>
          </cell>
          <cell r="E6433">
            <v>3</v>
          </cell>
          <cell r="F6433" t="str">
            <v>Unix Support VW Argentina</v>
          </cell>
        </row>
        <row r="6434">
          <cell r="B6434" t="str">
            <v>10.133.55.87</v>
          </cell>
          <cell r="C6434" t="str">
            <v>Filesystem /</v>
          </cell>
          <cell r="D6434" t="str">
            <v>PH_WINDOWS_BRONZE_AR</v>
          </cell>
          <cell r="E6434">
            <v>3</v>
          </cell>
          <cell r="F6434" t="str">
            <v>Unix Support VW Argentina</v>
          </cell>
        </row>
        <row r="6435">
          <cell r="B6435" t="str">
            <v>10.133.55.87</v>
          </cell>
          <cell r="C6435" t="str">
            <v>Filesystem /home</v>
          </cell>
          <cell r="D6435" t="str">
            <v>PH_WINDOWS_BRONZE_AR</v>
          </cell>
          <cell r="E6435">
            <v>3</v>
          </cell>
          <cell r="F6435" t="str">
            <v>Unix Support VW Argentina</v>
          </cell>
        </row>
        <row r="6436">
          <cell r="B6436" t="str">
            <v>10.133.55.87</v>
          </cell>
          <cell r="C6436" t="str">
            <v>Filesystem /usr</v>
          </cell>
          <cell r="D6436" t="str">
            <v>PH_WINDOWS_BRONZE_AR</v>
          </cell>
          <cell r="E6436">
            <v>3</v>
          </cell>
          <cell r="F6436" t="str">
            <v>Unix Support VW Argentina</v>
          </cell>
        </row>
        <row r="6437">
          <cell r="B6437" t="str">
            <v>10.133.55.87</v>
          </cell>
          <cell r="C6437" t="str">
            <v>Filesystem /tmp</v>
          </cell>
          <cell r="D6437" t="str">
            <v>PH_WINDOWS_BRONZE_AR</v>
          </cell>
          <cell r="E6437">
            <v>3</v>
          </cell>
          <cell r="F6437" t="str">
            <v>Unix Support VW Argentina</v>
          </cell>
        </row>
        <row r="6438">
          <cell r="B6438" t="str">
            <v>10.133.55.87</v>
          </cell>
          <cell r="C6438" t="str">
            <v>Filesystem /var</v>
          </cell>
          <cell r="D6438" t="str">
            <v>PH_WINDOWS_BRONZE_AR</v>
          </cell>
          <cell r="E6438">
            <v>3</v>
          </cell>
          <cell r="F6438" t="str">
            <v>Unix Support VW Argentina</v>
          </cell>
        </row>
        <row r="6439">
          <cell r="B6439" t="str">
            <v>10.133.55.87</v>
          </cell>
          <cell r="C6439" t="str">
            <v>Filesystem /var/log</v>
          </cell>
          <cell r="D6439" t="str">
            <v>PH_WINDOWS_BRONZE_AR</v>
          </cell>
          <cell r="E6439">
            <v>3</v>
          </cell>
          <cell r="F6439" t="str">
            <v>Unix Support VW Argentina</v>
          </cell>
        </row>
        <row r="6440">
          <cell r="B6440" t="str">
            <v>10.133.55.87</v>
          </cell>
          <cell r="C6440" t="str">
            <v>Filesystem /var/tmp</v>
          </cell>
          <cell r="D6440" t="str">
            <v>PH_WINDOWS_BRONZE_AR</v>
          </cell>
          <cell r="E6440">
            <v>3</v>
          </cell>
          <cell r="F6440" t="str">
            <v>Unix Support VW Argentina</v>
          </cell>
        </row>
        <row r="6441">
          <cell r="B6441" t="str">
            <v>10.133.55.87</v>
          </cell>
          <cell r="C6441" t="str">
            <v>Filesystem /boot</v>
          </cell>
          <cell r="D6441" t="str">
            <v>PH_WINDOWS_BRONZE_AR</v>
          </cell>
          <cell r="E6441">
            <v>3</v>
          </cell>
          <cell r="F6441" t="str">
            <v>Unix Support VW Argentina</v>
          </cell>
        </row>
        <row r="6442">
          <cell r="B6442" t="str">
            <v>10.133.55.87</v>
          </cell>
          <cell r="C6442" t="str">
            <v>Filesystem /data</v>
          </cell>
          <cell r="D6442" t="str">
            <v>PH_WINDOWS_BRONZE_AR</v>
          </cell>
          <cell r="E6442">
            <v>3</v>
          </cell>
          <cell r="F6442" t="str">
            <v>Unix Support VW Argentina</v>
          </cell>
        </row>
        <row r="6443">
          <cell r="B6443" t="str">
            <v>10.133.55.87</v>
          </cell>
          <cell r="C6443" t="str">
            <v>Filesystem /docker</v>
          </cell>
          <cell r="D6443" t="str">
            <v>PH_WINDOWS_BRONZE_AR</v>
          </cell>
          <cell r="E6443">
            <v>3</v>
          </cell>
          <cell r="F6443" t="str">
            <v>Unix Support VW Argentina</v>
          </cell>
        </row>
        <row r="6444">
          <cell r="B6444" t="str">
            <v>10.133.55.81</v>
          </cell>
          <cell r="C6444" t="str">
            <v>Ping</v>
          </cell>
          <cell r="D6444" t="str">
            <v>PH_WINDOWS_BRONZE_AR</v>
          </cell>
          <cell r="E6444">
            <v>3</v>
          </cell>
          <cell r="F6444" t="str">
            <v>Unix Support VW Argentina</v>
          </cell>
        </row>
        <row r="6445">
          <cell r="B6445" t="str">
            <v>10.133.55.81</v>
          </cell>
          <cell r="C6445" t="str">
            <v>Cpu</v>
          </cell>
          <cell r="D6445" t="str">
            <v>PH_WINDOWS_BRONZE_AR</v>
          </cell>
          <cell r="E6445">
            <v>3</v>
          </cell>
          <cell r="F6445" t="str">
            <v>Unix Support VW Argentina</v>
          </cell>
        </row>
        <row r="6446">
          <cell r="B6446" t="str">
            <v>10.133.55.81</v>
          </cell>
          <cell r="C6446" t="str">
            <v>Swap</v>
          </cell>
          <cell r="D6446" t="str">
            <v>PH_WINDOWS_BRONZE_AR</v>
          </cell>
          <cell r="E6446">
            <v>3</v>
          </cell>
          <cell r="F6446" t="str">
            <v>Unix Support VW Argentina</v>
          </cell>
        </row>
        <row r="6447">
          <cell r="B6447" t="str">
            <v>10.133.55.81</v>
          </cell>
          <cell r="C6447" t="str">
            <v>Ram</v>
          </cell>
          <cell r="D6447" t="str">
            <v>PH_WINDOWS_BRONZE_AR</v>
          </cell>
          <cell r="E6447">
            <v>3</v>
          </cell>
          <cell r="F6447" t="str">
            <v>Unix Support VW Argentina</v>
          </cell>
        </row>
        <row r="6448">
          <cell r="B6448" t="str">
            <v>10.133.55.81</v>
          </cell>
          <cell r="C6448" t="str">
            <v>Filesystem /</v>
          </cell>
          <cell r="D6448" t="str">
            <v>PH_WINDOWS_BRONZE_AR</v>
          </cell>
          <cell r="E6448">
            <v>3</v>
          </cell>
          <cell r="F6448" t="str">
            <v>Unix Support VW Argentina</v>
          </cell>
        </row>
        <row r="6449">
          <cell r="B6449" t="str">
            <v>10.133.55.81</v>
          </cell>
          <cell r="C6449" t="str">
            <v>Filesystem /home</v>
          </cell>
          <cell r="D6449" t="str">
            <v>PH_WINDOWS_BRONZE_AR</v>
          </cell>
          <cell r="E6449">
            <v>3</v>
          </cell>
          <cell r="F6449" t="str">
            <v>Unix Support VW Argentina</v>
          </cell>
        </row>
        <row r="6450">
          <cell r="B6450" t="str">
            <v>10.133.55.81</v>
          </cell>
          <cell r="C6450" t="str">
            <v>Filesystem /usr</v>
          </cell>
          <cell r="D6450" t="str">
            <v>PH_WINDOWS_BRONZE_AR</v>
          </cell>
          <cell r="E6450">
            <v>3</v>
          </cell>
          <cell r="F6450" t="str">
            <v>Unix Support VW Argentina</v>
          </cell>
        </row>
        <row r="6451">
          <cell r="B6451" t="str">
            <v>10.133.55.81</v>
          </cell>
          <cell r="C6451" t="str">
            <v>Filesystem /tmp</v>
          </cell>
          <cell r="D6451" t="str">
            <v>PH_WINDOWS_BRONZE_AR</v>
          </cell>
          <cell r="E6451">
            <v>3</v>
          </cell>
          <cell r="F6451" t="str">
            <v>Unix Support VW Argentina</v>
          </cell>
        </row>
        <row r="6452">
          <cell r="B6452" t="str">
            <v>10.133.55.81</v>
          </cell>
          <cell r="C6452" t="str">
            <v>Filesystem /var</v>
          </cell>
          <cell r="D6452" t="str">
            <v>PH_WINDOWS_BRONZE_AR</v>
          </cell>
          <cell r="E6452">
            <v>3</v>
          </cell>
          <cell r="F6452" t="str">
            <v>Unix Support VW Argentina</v>
          </cell>
        </row>
        <row r="6453">
          <cell r="B6453" t="str">
            <v>10.133.55.81</v>
          </cell>
          <cell r="C6453" t="str">
            <v>Filesystem /var/log</v>
          </cell>
          <cell r="D6453" t="str">
            <v>PH_WINDOWS_BRONZE_AR</v>
          </cell>
          <cell r="E6453">
            <v>3</v>
          </cell>
          <cell r="F6453" t="str">
            <v>Unix Support VW Argentina</v>
          </cell>
        </row>
        <row r="6454">
          <cell r="B6454" t="str">
            <v>10.133.55.81</v>
          </cell>
          <cell r="C6454" t="str">
            <v>Filesystem /var/tmp</v>
          </cell>
          <cell r="D6454" t="str">
            <v>PH_WINDOWS_BRONZE_AR</v>
          </cell>
          <cell r="E6454">
            <v>3</v>
          </cell>
          <cell r="F6454" t="str">
            <v>Unix Support VW Argentina</v>
          </cell>
        </row>
        <row r="6455">
          <cell r="B6455" t="str">
            <v>10.133.55.81</v>
          </cell>
          <cell r="C6455" t="str">
            <v>Filesystem /boot</v>
          </cell>
          <cell r="D6455" t="str">
            <v>PH_WINDOWS_BRONZE_AR</v>
          </cell>
          <cell r="E6455">
            <v>3</v>
          </cell>
          <cell r="F6455" t="str">
            <v>Unix Support VW Argentina</v>
          </cell>
        </row>
        <row r="6456">
          <cell r="B6456" t="str">
            <v>10.133.55.81</v>
          </cell>
          <cell r="C6456" t="str">
            <v>Filesystem /data</v>
          </cell>
          <cell r="D6456" t="str">
            <v>PH_WINDOWS_BRONZE_AR</v>
          </cell>
          <cell r="E6456">
            <v>3</v>
          </cell>
          <cell r="F6456" t="str">
            <v>Unix Support VW Argentina</v>
          </cell>
        </row>
        <row r="6457">
          <cell r="B6457" t="str">
            <v>10.133.55.81</v>
          </cell>
          <cell r="C6457" t="str">
            <v>Filesystem /docker</v>
          </cell>
          <cell r="D6457" t="str">
            <v>PH_WINDOWS_BRONZE_AR</v>
          </cell>
          <cell r="E6457">
            <v>3</v>
          </cell>
          <cell r="F6457" t="str">
            <v>Unix Support VW Argentina</v>
          </cell>
        </row>
        <row r="6458">
          <cell r="B6458" t="str">
            <v>10.133.55.82</v>
          </cell>
          <cell r="C6458" t="str">
            <v>Ping</v>
          </cell>
          <cell r="D6458" t="str">
            <v>PH_WINDOWS_BRONZE_AR</v>
          </cell>
          <cell r="E6458">
            <v>3</v>
          </cell>
          <cell r="F6458" t="str">
            <v>Unix Support VW Argentina</v>
          </cell>
        </row>
        <row r="6459">
          <cell r="B6459" t="str">
            <v>10.133.55.82</v>
          </cell>
          <cell r="C6459" t="str">
            <v>Cpu</v>
          </cell>
          <cell r="D6459" t="str">
            <v>PH_WINDOWS_BRONZE_AR</v>
          </cell>
          <cell r="E6459">
            <v>3</v>
          </cell>
          <cell r="F6459" t="str">
            <v>Unix Support VW Argentina</v>
          </cell>
        </row>
        <row r="6460">
          <cell r="B6460" t="str">
            <v>10.133.55.82</v>
          </cell>
          <cell r="C6460" t="str">
            <v>Swap</v>
          </cell>
          <cell r="D6460" t="str">
            <v>PH_WINDOWS_BRONZE_AR</v>
          </cell>
          <cell r="E6460">
            <v>3</v>
          </cell>
          <cell r="F6460" t="str">
            <v>Unix Support VW Argentina</v>
          </cell>
        </row>
        <row r="6461">
          <cell r="B6461" t="str">
            <v>10.133.55.82</v>
          </cell>
          <cell r="C6461" t="str">
            <v>Ram</v>
          </cell>
          <cell r="D6461" t="str">
            <v>PH_WINDOWS_BRONZE_AR</v>
          </cell>
          <cell r="E6461">
            <v>3</v>
          </cell>
          <cell r="F6461" t="str">
            <v>Unix Support VW Argentina</v>
          </cell>
        </row>
        <row r="6462">
          <cell r="B6462" t="str">
            <v>10.133.55.82</v>
          </cell>
          <cell r="C6462" t="str">
            <v>Filesystem /</v>
          </cell>
          <cell r="D6462" t="str">
            <v>PH_WINDOWS_BRONZE_AR</v>
          </cell>
          <cell r="E6462">
            <v>3</v>
          </cell>
          <cell r="F6462" t="str">
            <v>Unix Support VW Argentina</v>
          </cell>
        </row>
        <row r="6463">
          <cell r="B6463" t="str">
            <v>10.133.55.82</v>
          </cell>
          <cell r="C6463" t="str">
            <v>Filesystem /home</v>
          </cell>
          <cell r="D6463" t="str">
            <v>PH_WINDOWS_BRONZE_AR</v>
          </cell>
          <cell r="E6463">
            <v>3</v>
          </cell>
          <cell r="F6463" t="str">
            <v>Unix Support VW Argentina</v>
          </cell>
        </row>
        <row r="6464">
          <cell r="B6464" t="str">
            <v>10.133.55.82</v>
          </cell>
          <cell r="C6464" t="str">
            <v>Filesystem /usr</v>
          </cell>
          <cell r="D6464" t="str">
            <v>PH_WINDOWS_BRONZE_AR</v>
          </cell>
          <cell r="E6464">
            <v>3</v>
          </cell>
          <cell r="F6464" t="str">
            <v>Unix Support VW Argentina</v>
          </cell>
        </row>
        <row r="6465">
          <cell r="B6465" t="str">
            <v>10.133.55.82</v>
          </cell>
          <cell r="C6465" t="str">
            <v>Filesystem /tmp</v>
          </cell>
          <cell r="D6465" t="str">
            <v>PH_WINDOWS_BRONZE_AR</v>
          </cell>
          <cell r="E6465">
            <v>3</v>
          </cell>
          <cell r="F6465" t="str">
            <v>Unix Support VW Argentina</v>
          </cell>
        </row>
        <row r="6466">
          <cell r="B6466" t="str">
            <v>10.133.55.82</v>
          </cell>
          <cell r="C6466" t="str">
            <v>Filesystem /var</v>
          </cell>
          <cell r="D6466" t="str">
            <v>PH_WINDOWS_BRONZE_AR</v>
          </cell>
          <cell r="E6466">
            <v>3</v>
          </cell>
          <cell r="F6466" t="str">
            <v>Unix Support VW Argentina</v>
          </cell>
        </row>
        <row r="6467">
          <cell r="B6467" t="str">
            <v>10.133.55.82</v>
          </cell>
          <cell r="C6467" t="str">
            <v>Filesystem /var/log</v>
          </cell>
          <cell r="D6467" t="str">
            <v>PH_WINDOWS_BRONZE_AR</v>
          </cell>
          <cell r="E6467">
            <v>3</v>
          </cell>
          <cell r="F6467" t="str">
            <v>Unix Support VW Argentina</v>
          </cell>
        </row>
        <row r="6468">
          <cell r="B6468" t="str">
            <v>10.133.55.82</v>
          </cell>
          <cell r="C6468" t="str">
            <v>Filesystem /var/tmp</v>
          </cell>
          <cell r="D6468" t="str">
            <v>PH_WINDOWS_BRONZE_AR</v>
          </cell>
          <cell r="E6468">
            <v>3</v>
          </cell>
          <cell r="F6468" t="str">
            <v>Unix Support VW Argentina</v>
          </cell>
        </row>
        <row r="6469">
          <cell r="B6469" t="str">
            <v>10.133.55.82</v>
          </cell>
          <cell r="C6469" t="str">
            <v>Filesystem /boot</v>
          </cell>
          <cell r="D6469" t="str">
            <v>PH_WINDOWS_BRONZE_AR</v>
          </cell>
          <cell r="E6469">
            <v>3</v>
          </cell>
          <cell r="F6469" t="str">
            <v>Unix Support VW Argentina</v>
          </cell>
        </row>
        <row r="6470">
          <cell r="B6470" t="str">
            <v>10.133.55.82</v>
          </cell>
          <cell r="C6470" t="str">
            <v>Filesystem /data</v>
          </cell>
          <cell r="D6470" t="str">
            <v>PH_WINDOWS_BRONZE_AR</v>
          </cell>
          <cell r="E6470">
            <v>3</v>
          </cell>
          <cell r="F6470" t="str">
            <v>Unix Support VW Argentina</v>
          </cell>
        </row>
        <row r="6471">
          <cell r="B6471" t="str">
            <v>10.133.55.82</v>
          </cell>
          <cell r="C6471" t="str">
            <v>Filesystem /docker</v>
          </cell>
          <cell r="D6471" t="str">
            <v>PH_WINDOWS_BRONZE_AR</v>
          </cell>
          <cell r="E6471">
            <v>3</v>
          </cell>
          <cell r="F6471" t="str">
            <v>Unix Support VW Argentina</v>
          </cell>
        </row>
        <row r="6472">
          <cell r="B6472" t="str">
            <v>10.133.55.83</v>
          </cell>
          <cell r="C6472" t="str">
            <v>Ping</v>
          </cell>
          <cell r="D6472" t="str">
            <v>PH_WINDOWS_BRONZE_AR</v>
          </cell>
          <cell r="E6472">
            <v>3</v>
          </cell>
          <cell r="F6472" t="str">
            <v>Unix Support VW Argentina</v>
          </cell>
        </row>
        <row r="6473">
          <cell r="B6473" t="str">
            <v>10.133.55.83</v>
          </cell>
          <cell r="C6473" t="str">
            <v>Cpu</v>
          </cell>
          <cell r="D6473" t="str">
            <v>PH_WINDOWS_BRONZE_AR</v>
          </cell>
          <cell r="E6473">
            <v>3</v>
          </cell>
          <cell r="F6473" t="str">
            <v>Unix Support VW Argentina</v>
          </cell>
        </row>
        <row r="6474">
          <cell r="B6474" t="str">
            <v>10.133.55.83</v>
          </cell>
          <cell r="C6474" t="str">
            <v>Swap</v>
          </cell>
          <cell r="D6474" t="str">
            <v>PH_WINDOWS_BRONZE_AR</v>
          </cell>
          <cell r="E6474">
            <v>3</v>
          </cell>
          <cell r="F6474" t="str">
            <v>Unix Support VW Argentina</v>
          </cell>
        </row>
        <row r="6475">
          <cell r="B6475" t="str">
            <v>10.133.55.83</v>
          </cell>
          <cell r="C6475" t="str">
            <v>Ram</v>
          </cell>
          <cell r="D6475" t="str">
            <v>PH_WINDOWS_BRONZE_AR</v>
          </cell>
          <cell r="E6475">
            <v>3</v>
          </cell>
          <cell r="F6475" t="str">
            <v>Unix Support VW Argentina</v>
          </cell>
        </row>
        <row r="6476">
          <cell r="B6476" t="str">
            <v>10.133.55.83</v>
          </cell>
          <cell r="C6476" t="str">
            <v>Filesystem /</v>
          </cell>
          <cell r="D6476" t="str">
            <v>PH_WINDOWS_BRONZE_AR</v>
          </cell>
          <cell r="E6476">
            <v>3</v>
          </cell>
          <cell r="F6476" t="str">
            <v>Unix Support VW Argentina</v>
          </cell>
        </row>
        <row r="6477">
          <cell r="B6477" t="str">
            <v>10.133.55.83</v>
          </cell>
          <cell r="C6477" t="str">
            <v>Filesystem /home</v>
          </cell>
          <cell r="D6477" t="str">
            <v>PH_WINDOWS_BRONZE_AR</v>
          </cell>
          <cell r="E6477">
            <v>3</v>
          </cell>
          <cell r="F6477" t="str">
            <v>Unix Support VW Argentina</v>
          </cell>
        </row>
        <row r="6478">
          <cell r="B6478" t="str">
            <v>10.133.55.83</v>
          </cell>
          <cell r="C6478" t="str">
            <v>Filesystem /usr</v>
          </cell>
          <cell r="D6478" t="str">
            <v>PH_WINDOWS_BRONZE_AR</v>
          </cell>
          <cell r="E6478">
            <v>3</v>
          </cell>
          <cell r="F6478" t="str">
            <v>Unix Support VW Argentina</v>
          </cell>
        </row>
        <row r="6479">
          <cell r="B6479" t="str">
            <v>10.133.55.83</v>
          </cell>
          <cell r="C6479" t="str">
            <v>Filesystem /tmp</v>
          </cell>
          <cell r="D6479" t="str">
            <v>PH_WINDOWS_BRONZE_AR</v>
          </cell>
          <cell r="E6479">
            <v>3</v>
          </cell>
          <cell r="F6479" t="str">
            <v>Unix Support VW Argentina</v>
          </cell>
        </row>
        <row r="6480">
          <cell r="B6480" t="str">
            <v>10.133.55.83</v>
          </cell>
          <cell r="C6480" t="str">
            <v>Filesystem /var</v>
          </cell>
          <cell r="D6480" t="str">
            <v>PH_WINDOWS_BRONZE_AR</v>
          </cell>
          <cell r="E6480">
            <v>3</v>
          </cell>
          <cell r="F6480" t="str">
            <v>Unix Support VW Argentina</v>
          </cell>
        </row>
        <row r="6481">
          <cell r="B6481" t="str">
            <v>10.133.55.83</v>
          </cell>
          <cell r="C6481" t="str">
            <v>Filesystem /var/log</v>
          </cell>
          <cell r="D6481" t="str">
            <v>PH_WINDOWS_BRONZE_AR</v>
          </cell>
          <cell r="E6481">
            <v>3</v>
          </cell>
          <cell r="F6481" t="str">
            <v>Unix Support VW Argentina</v>
          </cell>
        </row>
        <row r="6482">
          <cell r="B6482" t="str">
            <v>10.133.55.83</v>
          </cell>
          <cell r="C6482" t="str">
            <v>Filesystem /var/tmp</v>
          </cell>
          <cell r="D6482" t="str">
            <v>PH_WINDOWS_BRONZE_AR</v>
          </cell>
          <cell r="E6482">
            <v>3</v>
          </cell>
          <cell r="F6482" t="str">
            <v>Unix Support VW Argentina</v>
          </cell>
        </row>
        <row r="6483">
          <cell r="B6483" t="str">
            <v>10.133.55.83</v>
          </cell>
          <cell r="C6483" t="str">
            <v>Filesystem /boot</v>
          </cell>
          <cell r="D6483" t="str">
            <v>PH_WINDOWS_BRONZE_AR</v>
          </cell>
          <cell r="E6483">
            <v>3</v>
          </cell>
          <cell r="F6483" t="str">
            <v>Unix Support VW Argentina</v>
          </cell>
        </row>
        <row r="6484">
          <cell r="B6484" t="str">
            <v>10.133.55.83</v>
          </cell>
          <cell r="C6484" t="str">
            <v>Filesystem /data</v>
          </cell>
          <cell r="D6484" t="str">
            <v>PH_WINDOWS_BRONZE_AR</v>
          </cell>
          <cell r="E6484">
            <v>3</v>
          </cell>
          <cell r="F6484" t="str">
            <v>Unix Support VW Argentina</v>
          </cell>
        </row>
        <row r="6485">
          <cell r="B6485" t="str">
            <v>10.133.55.83</v>
          </cell>
          <cell r="C6485" t="str">
            <v>Filesystem /docker</v>
          </cell>
          <cell r="D6485" t="str">
            <v>PH_WINDOWS_BRONZE_AR</v>
          </cell>
          <cell r="E6485">
            <v>3</v>
          </cell>
          <cell r="F6485" t="str">
            <v>Unix Support VW Argentina</v>
          </cell>
        </row>
        <row r="6486">
          <cell r="B6486" t="str">
            <v>10.133.55.214</v>
          </cell>
          <cell r="C6486" t="str">
            <v xml:space="preserve">So CPU </v>
          </cell>
          <cell r="D6486" t="str">
            <v>PH_WINDOWS_BRONZE_AR</v>
          </cell>
          <cell r="E6486">
            <v>4</v>
          </cell>
          <cell r="F6486" t="str">
            <v>Unix Support VW Argentina</v>
          </cell>
        </row>
        <row r="6487">
          <cell r="B6487" t="str">
            <v>10.133.55.214</v>
          </cell>
          <cell r="C6487" t="str">
            <v xml:space="preserve"> So Disk </v>
          </cell>
          <cell r="D6487" t="str">
            <v>PH_WINDOWS_BRONZE_AR</v>
          </cell>
          <cell r="E6487">
            <v>4</v>
          </cell>
          <cell r="F6487" t="str">
            <v>Unix Support VW Argentina</v>
          </cell>
        </row>
        <row r="6488">
          <cell r="B6488" t="str">
            <v>10.133.55.214</v>
          </cell>
          <cell r="C6488" t="str">
            <v xml:space="preserve"> So Ping </v>
          </cell>
          <cell r="D6488" t="str">
            <v>PH_WINDOWS_BRONZE_AR</v>
          </cell>
          <cell r="E6488">
            <v>4</v>
          </cell>
          <cell r="F6488" t="str">
            <v>Unix Support VW Argentina</v>
          </cell>
        </row>
        <row r="6489">
          <cell r="B6489" t="str">
            <v>10.133.55.214</v>
          </cell>
          <cell r="C6489" t="str">
            <v xml:space="preserve"> So RAM </v>
          </cell>
          <cell r="D6489" t="str">
            <v>PH_WINDOWS_BRONZE_AR</v>
          </cell>
          <cell r="E6489">
            <v>4</v>
          </cell>
          <cell r="F6489" t="str">
            <v>Unix Support VW Argentina</v>
          </cell>
        </row>
        <row r="6490">
          <cell r="B6490" t="str">
            <v>10.133.55.214</v>
          </cell>
          <cell r="C6490" t="str">
            <v xml:space="preserve"> So Swap </v>
          </cell>
          <cell r="D6490" t="str">
            <v>PH_WINDOWS_BRONZE_AR</v>
          </cell>
          <cell r="E6490">
            <v>4</v>
          </cell>
          <cell r="F6490" t="str">
            <v>Unix Support VW Argentina</v>
          </cell>
        </row>
        <row r="6491">
          <cell r="B6491" t="str">
            <v>10.133.8.241</v>
          </cell>
          <cell r="C6491" t="str">
            <v>UNIX Ping</v>
          </cell>
          <cell r="D6491" t="str">
            <v>PH_WINDOWS_PLATINUM_AR</v>
          </cell>
          <cell r="E6491">
            <v>4</v>
          </cell>
          <cell r="F6491" t="str">
            <v>Unix Support VW Argentina</v>
          </cell>
        </row>
        <row r="6492">
          <cell r="B6492" t="str">
            <v>10.133.8.241</v>
          </cell>
          <cell r="C6492" t="str">
            <v>UNIX CPU</v>
          </cell>
          <cell r="D6492" t="str">
            <v>PH_WINDOWS_PLATINUM_AR</v>
          </cell>
          <cell r="E6492">
            <v>4</v>
          </cell>
          <cell r="F6492" t="str">
            <v>Unix Support VW Argentina</v>
          </cell>
        </row>
        <row r="6493">
          <cell r="B6493" t="str">
            <v>10.133.8.241</v>
          </cell>
          <cell r="C6493" t="str">
            <v>UNIX RAM</v>
          </cell>
          <cell r="D6493" t="str">
            <v>PH_WINDOWS_PLATINUM_AR</v>
          </cell>
          <cell r="E6493">
            <v>4</v>
          </cell>
          <cell r="F6493" t="str">
            <v>Unix Support VW Argentina</v>
          </cell>
        </row>
        <row r="6494">
          <cell r="B6494" t="str">
            <v>10.133.8.241</v>
          </cell>
          <cell r="C6494" t="str">
            <v>UNIX Swap</v>
          </cell>
          <cell r="D6494" t="str">
            <v>PH_WINDOWS_PLATINUM_AR</v>
          </cell>
          <cell r="E6494">
            <v>4</v>
          </cell>
          <cell r="F6494" t="str">
            <v>Unix Support VW Argentina</v>
          </cell>
        </row>
        <row r="6495">
          <cell r="B6495" t="str">
            <v>10.133.8.241</v>
          </cell>
          <cell r="C6495" t="str">
            <v>UNIX Filesystem /</v>
          </cell>
          <cell r="D6495" t="str">
            <v>PH_WINDOWS_PLATINUM_AR</v>
          </cell>
          <cell r="E6495">
            <v>4</v>
          </cell>
          <cell r="F6495" t="str">
            <v>Unix Support VW Argentina</v>
          </cell>
        </row>
        <row r="6496">
          <cell r="B6496" t="str">
            <v>10.133.8.241</v>
          </cell>
          <cell r="C6496" t="str">
            <v>UNIX Filesystem /boot</v>
          </cell>
          <cell r="D6496" t="str">
            <v>PH_WINDOWS_PLATINUM_AR</v>
          </cell>
          <cell r="E6496">
            <v>4</v>
          </cell>
          <cell r="F6496" t="str">
            <v>Unix Support VW Argentina</v>
          </cell>
        </row>
        <row r="6497">
          <cell r="B6497" t="str">
            <v>10.133.8.241</v>
          </cell>
          <cell r="C6497" t="str">
            <v>UNIX Filesystem /home</v>
          </cell>
          <cell r="D6497" t="str">
            <v>PH_WINDOWS_PLATINUM_AR</v>
          </cell>
          <cell r="E6497">
            <v>4</v>
          </cell>
          <cell r="F6497" t="str">
            <v>Unix Support VW Argentina</v>
          </cell>
        </row>
        <row r="6498">
          <cell r="B6498" t="str">
            <v>10.133.8.241</v>
          </cell>
          <cell r="C6498" t="str">
            <v>UNIX Filesystem /opt</v>
          </cell>
          <cell r="D6498" t="str">
            <v>PH_WINDOWS_PLATINUM_AR</v>
          </cell>
          <cell r="E6498">
            <v>4</v>
          </cell>
          <cell r="F6498" t="str">
            <v>Unix Support VW Argentina</v>
          </cell>
        </row>
        <row r="6499">
          <cell r="B6499" t="str">
            <v>10.133.8.241</v>
          </cell>
          <cell r="C6499" t="str">
            <v>UNIX Filesystem /tmp</v>
          </cell>
          <cell r="D6499" t="str">
            <v>PH_WINDOWS_PLATINUM_AR</v>
          </cell>
          <cell r="E6499">
            <v>4</v>
          </cell>
          <cell r="F6499" t="str">
            <v>Unix Support VW Argentina</v>
          </cell>
        </row>
        <row r="6500">
          <cell r="B6500" t="str">
            <v>10.133.8.241</v>
          </cell>
          <cell r="C6500" t="str">
            <v>UNIX Filesystem /tmslogs</v>
          </cell>
          <cell r="D6500" t="str">
            <v>PH_WINDOWS_PLATINUM_AR</v>
          </cell>
          <cell r="E6500">
            <v>4</v>
          </cell>
          <cell r="F6500" t="str">
            <v>Unix Support VW Argentina</v>
          </cell>
        </row>
        <row r="6501">
          <cell r="B6501" t="str">
            <v>10.133.8.241</v>
          </cell>
          <cell r="C6501" t="str">
            <v>UNIX Filesystem /usr</v>
          </cell>
          <cell r="D6501" t="str">
            <v>PH_WINDOWS_PLATINUM_AR</v>
          </cell>
          <cell r="E6501">
            <v>4</v>
          </cell>
          <cell r="F6501" t="str">
            <v>Unix Support VW Argentina</v>
          </cell>
        </row>
        <row r="6502">
          <cell r="B6502" t="str">
            <v>10.133.8.241</v>
          </cell>
          <cell r="C6502" t="str">
            <v>UNIX Filesystem /var</v>
          </cell>
          <cell r="D6502" t="str">
            <v>PH_WINDOWS_PLATINUM_AR</v>
          </cell>
          <cell r="E6502">
            <v>4</v>
          </cell>
          <cell r="F6502" t="str">
            <v>Unix Support VW Argentina</v>
          </cell>
        </row>
        <row r="6503">
          <cell r="B6503" t="str">
            <v>10.133.8.241</v>
          </cell>
          <cell r="C6503" t="str">
            <v>UNIX Filesystem /var/log</v>
          </cell>
          <cell r="D6503" t="str">
            <v>PH_WINDOWS_PLATINUM_AR</v>
          </cell>
          <cell r="E6503">
            <v>4</v>
          </cell>
          <cell r="F6503" t="str">
            <v>Unix Support VW Argentina</v>
          </cell>
        </row>
        <row r="6504">
          <cell r="B6504" t="str">
            <v>10.133.8.241</v>
          </cell>
          <cell r="C6504" t="str">
            <v>UNIX Filesystem /var/tmp</v>
          </cell>
          <cell r="D6504" t="str">
            <v>PH_WINDOWS_PLATINUM_AR</v>
          </cell>
          <cell r="E6504">
            <v>4</v>
          </cell>
          <cell r="F6504" t="str">
            <v>Unix Support VW Argentina</v>
          </cell>
        </row>
        <row r="6505">
          <cell r="B6505" t="str">
            <v>10.133.8.241</v>
          </cell>
          <cell r="C6505" t="str">
            <v>UNIX Filesystem /appl</v>
          </cell>
          <cell r="D6505" t="str">
            <v>PH_WINDOWS_PLATINUM_AR</v>
          </cell>
          <cell r="E6505">
            <v>4</v>
          </cell>
          <cell r="F6505" t="str">
            <v>Unix Support VW Argentina</v>
          </cell>
        </row>
        <row r="6506">
          <cell r="B6506" t="str">
            <v>10.133.8.241</v>
          </cell>
          <cell r="C6506" t="str">
            <v>Filesystem /performance</v>
          </cell>
          <cell r="D6506" t="str">
            <v>PH_WINDOWS_PLATINUM_AR</v>
          </cell>
          <cell r="E6506">
            <v>4</v>
          </cell>
          <cell r="F6506" t="str">
            <v>Unix Support VW Argentina</v>
          </cell>
        </row>
        <row r="6507">
          <cell r="B6507" t="str">
            <v>10.133.8.60</v>
          </cell>
          <cell r="C6507" t="str">
            <v>DBA MySql VWMSQTS Service</v>
          </cell>
          <cell r="D6507" t="str">
            <v>PH_WINDOWS_PLATINUM_AR</v>
          </cell>
          <cell r="E6507">
            <v>2</v>
          </cell>
          <cell r="F6507" t="str">
            <v>Data Base Administration Support VW Argentina</v>
          </cell>
        </row>
        <row r="6508">
          <cell r="B6508" t="str">
            <v>10.133.8.60</v>
          </cell>
          <cell r="C6508" t="str">
            <v>Filesystem Data: /mysql</v>
          </cell>
          <cell r="D6508" t="str">
            <v>PH_WINDOWS_PLATINUM_AR</v>
          </cell>
          <cell r="E6508">
            <v>2</v>
          </cell>
          <cell r="F6508" t="str">
            <v>Data Base Administration Support VW Argentina</v>
          </cell>
        </row>
        <row r="6509">
          <cell r="B6509" t="str">
            <v>10.133.8.60</v>
          </cell>
          <cell r="C6509" t="str">
            <v>Bkp Disk fs</v>
          </cell>
          <cell r="D6509" t="str">
            <v>PH_WINDOWS_BRONZE_AR</v>
          </cell>
          <cell r="E6509">
            <v>1</v>
          </cell>
          <cell r="F6509" t="str">
            <v>Unix Support VW Argentina</v>
          </cell>
        </row>
        <row r="6510">
          <cell r="B6510" t="str">
            <v>10.133.8.60</v>
          </cell>
          <cell r="C6510" t="str">
            <v>Mysql</v>
          </cell>
          <cell r="D6510" t="str">
            <v>PH_WINDOWS_BRONZE_AR</v>
          </cell>
          <cell r="E6510">
            <v>1</v>
          </cell>
          <cell r="F6510" t="str">
            <v>Unix Support VW Argentina</v>
          </cell>
        </row>
        <row r="6511">
          <cell r="B6511" t="str">
            <v>10.133.8.60</v>
          </cell>
          <cell r="C6511" t="str">
            <v>So CPU</v>
          </cell>
          <cell r="D6511" t="str">
            <v>PH_WINDOWS_BRONZE_AR</v>
          </cell>
          <cell r="E6511">
            <v>1</v>
          </cell>
          <cell r="F6511" t="str">
            <v>Unix Support VW Argentina</v>
          </cell>
        </row>
        <row r="6512">
          <cell r="B6512" t="str">
            <v>10.133.8.60</v>
          </cell>
          <cell r="C6512" t="str">
            <v>So Disk fs</v>
          </cell>
          <cell r="D6512" t="str">
            <v>PH_WINDOWS_BRONZE_AR</v>
          </cell>
          <cell r="E6512">
            <v>1</v>
          </cell>
          <cell r="F6512" t="str">
            <v>Unix Support VW Argentina</v>
          </cell>
        </row>
        <row r="6513">
          <cell r="B6513" t="str">
            <v>10.133.8.60</v>
          </cell>
          <cell r="C6513" t="str">
            <v>Ping</v>
          </cell>
          <cell r="D6513" t="str">
            <v>PH_WINDOWS_BRONZE_AR</v>
          </cell>
          <cell r="E6513">
            <v>1</v>
          </cell>
          <cell r="F6513" t="str">
            <v>Unix Support VW Argentina</v>
          </cell>
        </row>
        <row r="6514">
          <cell r="B6514" t="str">
            <v>10.133.8.60</v>
          </cell>
          <cell r="C6514" t="str">
            <v>So RAM</v>
          </cell>
          <cell r="D6514" t="str">
            <v>PH_WINDOWS_BRONZE_AR</v>
          </cell>
          <cell r="E6514">
            <v>1</v>
          </cell>
          <cell r="F6514" t="str">
            <v>Unix Support VW Argentina</v>
          </cell>
        </row>
        <row r="6515">
          <cell r="B6515" t="str">
            <v>10.133.8.60</v>
          </cell>
          <cell r="C6515" t="str">
            <v>So Swap</v>
          </cell>
          <cell r="D6515" t="str">
            <v>PH_WINDOWS_BRONZE_AR</v>
          </cell>
          <cell r="E6515">
            <v>1</v>
          </cell>
          <cell r="F6515" t="str">
            <v>Unix Support VW Argentina</v>
          </cell>
        </row>
        <row r="6516">
          <cell r="B6516" t="str">
            <v>172.16.12.32</v>
          </cell>
          <cell r="C6516" t="str">
            <v>0000. OS UNIX Ping</v>
          </cell>
          <cell r="D6516" t="str">
            <v>PH_WINDOWS_BRONZE_AR</v>
          </cell>
          <cell r="E6516">
            <v>4</v>
          </cell>
          <cell r="F6516" t="str">
            <v>Unix Support VW Argentina</v>
          </cell>
        </row>
        <row r="6517">
          <cell r="B6517" t="str">
            <v>172.16.12.32</v>
          </cell>
          <cell r="C6517" t="str">
            <v>0001. OS UNIX CPU</v>
          </cell>
          <cell r="D6517" t="str">
            <v>PH_WINDOWS_BRONZE_AR</v>
          </cell>
          <cell r="E6517">
            <v>4</v>
          </cell>
          <cell r="F6517" t="str">
            <v>Unix Support VW Argentina</v>
          </cell>
        </row>
        <row r="6518">
          <cell r="B6518" t="str">
            <v>172.16.12.32</v>
          </cell>
          <cell r="C6518" t="str">
            <v>0002. OS UNIX RAM</v>
          </cell>
          <cell r="D6518" t="str">
            <v>PH_WINDOWS_BRONZE_AR</v>
          </cell>
          <cell r="E6518">
            <v>4</v>
          </cell>
          <cell r="F6518" t="str">
            <v>Unix Support VW Argentina</v>
          </cell>
        </row>
        <row r="6519">
          <cell r="B6519" t="str">
            <v>172.16.12.32</v>
          </cell>
          <cell r="C6519" t="str">
            <v>0003. OS UNIX Swap</v>
          </cell>
          <cell r="D6519" t="str">
            <v>PH_WINDOWS_BRONZE_AR</v>
          </cell>
          <cell r="E6519">
            <v>4</v>
          </cell>
          <cell r="F6519" t="str">
            <v>Unix Support VW Argentina</v>
          </cell>
        </row>
        <row r="6520">
          <cell r="B6520" t="str">
            <v>172.16.12.32</v>
          </cell>
          <cell r="C6520" t="str">
            <v>0010. OS UNIX Filesystem /</v>
          </cell>
          <cell r="D6520" t="str">
            <v>PH_WINDOWS_BRONZE_AR</v>
          </cell>
          <cell r="E6520">
            <v>4</v>
          </cell>
          <cell r="F6520" t="str">
            <v>Unix Support VW Argentina</v>
          </cell>
        </row>
        <row r="6521">
          <cell r="B6521" t="str">
            <v>172.16.12.32</v>
          </cell>
          <cell r="C6521" t="str">
            <v>0011. OS UNIX Filesystem /boot</v>
          </cell>
          <cell r="D6521" t="str">
            <v>PH_WINDOWS_BRONZE_AR</v>
          </cell>
          <cell r="E6521">
            <v>4</v>
          </cell>
          <cell r="F6521" t="str">
            <v>Unix Support VW Argentina</v>
          </cell>
        </row>
        <row r="6522">
          <cell r="B6522" t="str">
            <v>172.16.12.32</v>
          </cell>
          <cell r="C6522" t="str">
            <v>0012. OS UNIX Filesystem /home</v>
          </cell>
          <cell r="D6522" t="str">
            <v>PH_WINDOWS_BRONZE_AR</v>
          </cell>
          <cell r="E6522">
            <v>4</v>
          </cell>
          <cell r="F6522" t="str">
            <v>Unix Support VW Argentina</v>
          </cell>
        </row>
        <row r="6523">
          <cell r="B6523" t="str">
            <v>172.16.12.32</v>
          </cell>
          <cell r="C6523" t="str">
            <v>0013. OS UNIX Filesystem /opt</v>
          </cell>
          <cell r="D6523" t="str">
            <v>PH_WINDOWS_BRONZE_AR</v>
          </cell>
          <cell r="E6523">
            <v>4</v>
          </cell>
          <cell r="F6523" t="str">
            <v>Unix Support VW Argentina</v>
          </cell>
        </row>
        <row r="6524">
          <cell r="B6524" t="str">
            <v>172.16.12.32</v>
          </cell>
          <cell r="C6524" t="str">
            <v>0015. OS UNIX Filesystem /tmp</v>
          </cell>
          <cell r="D6524" t="str">
            <v>PH_WINDOWS_BRONZE_AR</v>
          </cell>
          <cell r="E6524">
            <v>4</v>
          </cell>
          <cell r="F6524" t="str">
            <v>Unix Support VW Argentina</v>
          </cell>
        </row>
        <row r="6525">
          <cell r="B6525" t="str">
            <v>172.16.12.32</v>
          </cell>
          <cell r="C6525" t="str">
            <v>0017. OS UNIX Filesystem /usr</v>
          </cell>
          <cell r="D6525" t="str">
            <v>PH_WINDOWS_BRONZE_AR</v>
          </cell>
          <cell r="E6525">
            <v>4</v>
          </cell>
          <cell r="F6525" t="str">
            <v>Unix Support VW Argentina</v>
          </cell>
        </row>
        <row r="6526">
          <cell r="B6526" t="str">
            <v>172.16.12.32</v>
          </cell>
          <cell r="C6526" t="str">
            <v>0018. OS UNIX Filesystem /var</v>
          </cell>
          <cell r="D6526" t="str">
            <v>PH_WINDOWS_BRONZE_AR</v>
          </cell>
          <cell r="E6526">
            <v>4</v>
          </cell>
          <cell r="F6526" t="str">
            <v>Unix Support VW Argentina</v>
          </cell>
        </row>
        <row r="6527">
          <cell r="B6527" t="str">
            <v>172.16.12.32</v>
          </cell>
          <cell r="C6527" t="str">
            <v>0019. OS UNIX Filesystem /var/log</v>
          </cell>
          <cell r="D6527" t="str">
            <v>PH_WINDOWS_BRONZE_AR</v>
          </cell>
          <cell r="E6527">
            <v>4</v>
          </cell>
          <cell r="F6527" t="str">
            <v>Unix Support VW Argentina</v>
          </cell>
        </row>
        <row r="6528">
          <cell r="B6528" t="str">
            <v>172.16.12.32</v>
          </cell>
          <cell r="C6528" t="str">
            <v>0020. OS UNIX Filesystem /var/tmp</v>
          </cell>
          <cell r="D6528" t="str">
            <v>PH_WINDOWS_BRONZE_AR</v>
          </cell>
          <cell r="E6528">
            <v>4</v>
          </cell>
          <cell r="F6528" t="str">
            <v>Unix Support VW Argentina</v>
          </cell>
        </row>
        <row r="6529">
          <cell r="B6529" t="str">
            <v>10.133.54.39</v>
          </cell>
          <cell r="C6529" t="str">
            <v>Ping</v>
          </cell>
          <cell r="D6529" t="str">
            <v>PH_WINDOWS_BRONZE_AR</v>
          </cell>
          <cell r="E6529">
            <v>4</v>
          </cell>
          <cell r="F6529" t="str">
            <v>Unix Support VW Argentina</v>
          </cell>
        </row>
        <row r="6530">
          <cell r="B6530" t="str">
            <v>10.133.54.39</v>
          </cell>
          <cell r="C6530" t="str">
            <v>Cpu</v>
          </cell>
          <cell r="D6530" t="str">
            <v>PH_WINDOWS_BRONZE_AR</v>
          </cell>
          <cell r="E6530">
            <v>4</v>
          </cell>
          <cell r="F6530" t="str">
            <v>Unix Support VW Argentina</v>
          </cell>
        </row>
        <row r="6531">
          <cell r="B6531" t="str">
            <v>10.133.54.39</v>
          </cell>
          <cell r="C6531" t="str">
            <v>Swap</v>
          </cell>
          <cell r="D6531" t="str">
            <v>PH_WINDOWS_BRONZE_AR</v>
          </cell>
          <cell r="E6531">
            <v>4</v>
          </cell>
          <cell r="F6531" t="str">
            <v>Unix Support VW Argentina</v>
          </cell>
        </row>
        <row r="6532">
          <cell r="B6532" t="str">
            <v>10.133.54.39</v>
          </cell>
          <cell r="C6532" t="str">
            <v>Ram</v>
          </cell>
          <cell r="D6532" t="str">
            <v>PH_WINDOWS_BRONZE_AR</v>
          </cell>
          <cell r="E6532">
            <v>4</v>
          </cell>
          <cell r="F6532" t="str">
            <v>Unix Support VW Argentina</v>
          </cell>
        </row>
        <row r="6533">
          <cell r="B6533" t="str">
            <v>10.133.54.39</v>
          </cell>
          <cell r="C6533" t="str">
            <v>Filesystem /</v>
          </cell>
          <cell r="D6533" t="str">
            <v>PH_WINDOWS_BRONZE_AR</v>
          </cell>
          <cell r="E6533">
            <v>4</v>
          </cell>
          <cell r="F6533" t="str">
            <v>Unix Support VW Argentina</v>
          </cell>
        </row>
        <row r="6534">
          <cell r="B6534" t="str">
            <v>10.133.54.39</v>
          </cell>
          <cell r="C6534" t="str">
            <v>Filesystem /home</v>
          </cell>
          <cell r="D6534" t="str">
            <v>PH_WINDOWS_BRONZE_AR</v>
          </cell>
          <cell r="E6534">
            <v>4</v>
          </cell>
          <cell r="F6534" t="str">
            <v>Unix Support VW Argentina</v>
          </cell>
        </row>
        <row r="6535">
          <cell r="B6535" t="str">
            <v>10.133.54.39</v>
          </cell>
          <cell r="C6535" t="str">
            <v>Filesystem /usr</v>
          </cell>
          <cell r="D6535" t="str">
            <v>PH_WINDOWS_BRONZE_AR</v>
          </cell>
          <cell r="E6535">
            <v>4</v>
          </cell>
          <cell r="F6535" t="str">
            <v>Unix Support VW Argentina</v>
          </cell>
        </row>
        <row r="6536">
          <cell r="B6536" t="str">
            <v>10.133.54.39</v>
          </cell>
          <cell r="C6536" t="str">
            <v>Filesystem /tmp</v>
          </cell>
          <cell r="D6536" t="str">
            <v>PH_WINDOWS_BRONZE_AR</v>
          </cell>
          <cell r="E6536">
            <v>4</v>
          </cell>
          <cell r="F6536" t="str">
            <v>Unix Support VW Argentina</v>
          </cell>
        </row>
        <row r="6537">
          <cell r="B6537" t="str">
            <v>10.133.54.39</v>
          </cell>
          <cell r="C6537" t="str">
            <v>Filesystem /var</v>
          </cell>
          <cell r="D6537" t="str">
            <v>PH_WINDOWS_BRONZE_AR</v>
          </cell>
          <cell r="E6537">
            <v>4</v>
          </cell>
          <cell r="F6537" t="str">
            <v>Unix Support VW Argentina</v>
          </cell>
        </row>
        <row r="6538">
          <cell r="B6538" t="str">
            <v>10.133.54.39</v>
          </cell>
          <cell r="C6538" t="str">
            <v>Filesystem /var/log</v>
          </cell>
          <cell r="D6538" t="str">
            <v>PH_WINDOWS_BRONZE_AR</v>
          </cell>
          <cell r="E6538">
            <v>4</v>
          </cell>
          <cell r="F6538" t="str">
            <v>Unix Support VW Argentina</v>
          </cell>
        </row>
        <row r="6539">
          <cell r="B6539" t="str">
            <v>10.133.54.39</v>
          </cell>
          <cell r="C6539" t="str">
            <v>Filesystem /var/tmp</v>
          </cell>
          <cell r="D6539" t="str">
            <v>PH_WINDOWS_BRONZE_AR</v>
          </cell>
          <cell r="E6539">
            <v>4</v>
          </cell>
          <cell r="F6539" t="str">
            <v>Unix Support VW Argentina</v>
          </cell>
        </row>
        <row r="6540">
          <cell r="B6540" t="str">
            <v>10.133.54.39</v>
          </cell>
          <cell r="C6540" t="str">
            <v>Filesystem /networking</v>
          </cell>
          <cell r="D6540" t="str">
            <v>PH_WINDOWS_BRONZE_AR</v>
          </cell>
          <cell r="E6540">
            <v>4</v>
          </cell>
          <cell r="F6540" t="str">
            <v>Unix Support VW Argentina</v>
          </cell>
        </row>
        <row r="6541">
          <cell r="B6541" t="str">
            <v>10.133.54.39</v>
          </cell>
          <cell r="C6541" t="str">
            <v>Filesystem /vhprod_backup</v>
          </cell>
          <cell r="D6541" t="str">
            <v>PH_WINDOWS_BRONZE_AR</v>
          </cell>
          <cell r="E6541">
            <v>4</v>
          </cell>
          <cell r="F6541" t="str">
            <v>Unix Support VW Argentina</v>
          </cell>
        </row>
        <row r="6542">
          <cell r="B6542" t="str">
            <v>10.133.55.40</v>
          </cell>
          <cell r="C6542" t="str">
            <v>Ping</v>
          </cell>
          <cell r="D6542" t="str">
            <v>PH_WINDOWS_BRONZE_AR</v>
          </cell>
          <cell r="E6542">
            <v>3</v>
          </cell>
          <cell r="F6542" t="str">
            <v>Unix Support VW Argentina</v>
          </cell>
        </row>
        <row r="6543">
          <cell r="B6543" t="str">
            <v>10.133.55.40</v>
          </cell>
          <cell r="C6543" t="str">
            <v>Cpu</v>
          </cell>
          <cell r="D6543" t="str">
            <v>PH_WINDOWS_BRONZE_AR</v>
          </cell>
          <cell r="E6543">
            <v>3</v>
          </cell>
          <cell r="F6543" t="str">
            <v>Unix Support VW Argentina</v>
          </cell>
        </row>
        <row r="6544">
          <cell r="B6544" t="str">
            <v>10.133.55.40</v>
          </cell>
          <cell r="C6544" t="str">
            <v>Swap</v>
          </cell>
          <cell r="D6544" t="str">
            <v>PH_WINDOWS_BRONZE_AR</v>
          </cell>
          <cell r="E6544">
            <v>3</v>
          </cell>
          <cell r="F6544" t="str">
            <v>Unix Support VW Argentina</v>
          </cell>
        </row>
        <row r="6545">
          <cell r="B6545" t="str">
            <v>10.133.55.40</v>
          </cell>
          <cell r="C6545" t="str">
            <v>Ram</v>
          </cell>
          <cell r="D6545" t="str">
            <v>PH_WINDOWS_BRONZE_AR</v>
          </cell>
          <cell r="E6545">
            <v>3</v>
          </cell>
          <cell r="F6545" t="str">
            <v>Unix Support VW Argentina</v>
          </cell>
        </row>
        <row r="6546">
          <cell r="B6546" t="str">
            <v>10.133.55.40</v>
          </cell>
          <cell r="C6546" t="str">
            <v>Filesystem /</v>
          </cell>
          <cell r="D6546" t="str">
            <v>PH_WINDOWS_BRONZE_AR</v>
          </cell>
          <cell r="E6546">
            <v>3</v>
          </cell>
          <cell r="F6546" t="str">
            <v>Unix Support VW Argentina</v>
          </cell>
        </row>
        <row r="6547">
          <cell r="B6547" t="str">
            <v>10.133.55.40</v>
          </cell>
          <cell r="C6547" t="str">
            <v>Filesystem /home</v>
          </cell>
          <cell r="D6547" t="str">
            <v>PH_WINDOWS_BRONZE_AR</v>
          </cell>
          <cell r="E6547">
            <v>3</v>
          </cell>
          <cell r="F6547" t="str">
            <v>Unix Support VW Argentina</v>
          </cell>
        </row>
        <row r="6548">
          <cell r="B6548" t="str">
            <v>10.133.55.40</v>
          </cell>
          <cell r="C6548" t="str">
            <v>Filesystem /usr</v>
          </cell>
          <cell r="D6548" t="str">
            <v>PH_WINDOWS_BRONZE_AR</v>
          </cell>
          <cell r="E6548">
            <v>3</v>
          </cell>
          <cell r="F6548" t="str">
            <v>Unix Support VW Argentina</v>
          </cell>
        </row>
        <row r="6549">
          <cell r="B6549" t="str">
            <v>10.133.55.40</v>
          </cell>
          <cell r="C6549" t="str">
            <v>Filesystem /tmp</v>
          </cell>
          <cell r="D6549" t="str">
            <v>PH_WINDOWS_BRONZE_AR</v>
          </cell>
          <cell r="E6549">
            <v>3</v>
          </cell>
          <cell r="F6549" t="str">
            <v>Unix Support VW Argentina</v>
          </cell>
        </row>
        <row r="6550">
          <cell r="B6550" t="str">
            <v>10.133.55.40</v>
          </cell>
          <cell r="C6550" t="str">
            <v>Filesystem /var</v>
          </cell>
          <cell r="D6550" t="str">
            <v>PH_WINDOWS_BRONZE_AR</v>
          </cell>
          <cell r="E6550">
            <v>3</v>
          </cell>
          <cell r="F6550" t="str">
            <v>Unix Support VW Argentina</v>
          </cell>
        </row>
        <row r="6551">
          <cell r="B6551" t="str">
            <v>10.133.55.40</v>
          </cell>
          <cell r="C6551" t="str">
            <v>Filesystem /var/log</v>
          </cell>
          <cell r="D6551" t="str">
            <v>PH_WINDOWS_BRONZE_AR</v>
          </cell>
          <cell r="E6551">
            <v>3</v>
          </cell>
          <cell r="F6551" t="str">
            <v>Unix Support VW Argentina</v>
          </cell>
        </row>
        <row r="6552">
          <cell r="B6552" t="str">
            <v>10.133.55.40</v>
          </cell>
          <cell r="C6552" t="str">
            <v>Filesystem /var/tmp</v>
          </cell>
          <cell r="D6552" t="str">
            <v>PH_WINDOWS_BRONZE_AR</v>
          </cell>
          <cell r="E6552">
            <v>3</v>
          </cell>
          <cell r="F6552" t="str">
            <v>Unix Support VW Argentina</v>
          </cell>
        </row>
        <row r="6553">
          <cell r="B6553" t="str">
            <v>10.133.54.57</v>
          </cell>
          <cell r="C6553" t="str">
            <v>Network Support Filesystem /nfdump</v>
          </cell>
          <cell r="D6553" t="str">
            <v>PH_WINDOWS_BRONZE_AR</v>
          </cell>
          <cell r="E6553">
            <v>3</v>
          </cell>
          <cell r="F6553" t="str">
            <v>Network Support VW Argentina Pacheco</v>
          </cell>
        </row>
        <row r="6554">
          <cell r="B6554" t="str">
            <v>10.133.54.56</v>
          </cell>
          <cell r="C6554" t="str">
            <v>So CPU</v>
          </cell>
          <cell r="D6554" t="str">
            <v>PH_WINDOWS_PLATINUM_AR</v>
          </cell>
          <cell r="E6554">
            <v>3</v>
          </cell>
          <cell r="F6554" t="str">
            <v>Unix Support VW Argentina</v>
          </cell>
        </row>
        <row r="6555">
          <cell r="B6555" t="str">
            <v>10.133.54.56</v>
          </cell>
          <cell r="C6555" t="str">
            <v>d</v>
          </cell>
          <cell r="D6555" t="str">
            <v>PH_WINDOWS_PLATINUM_AR</v>
          </cell>
          <cell r="E6555">
            <v>3</v>
          </cell>
          <cell r="F6555" t="str">
            <v>Unix Support VW Argentina</v>
          </cell>
        </row>
        <row r="6556">
          <cell r="B6556" t="str">
            <v>10.133.54.56</v>
          </cell>
          <cell r="C6556" t="str">
            <v>Ping</v>
          </cell>
          <cell r="D6556" t="str">
            <v>PH_WINDOWS_PLATINUM_AR</v>
          </cell>
          <cell r="E6556">
            <v>3</v>
          </cell>
          <cell r="F6556" t="str">
            <v>Unix Support VW Argentina</v>
          </cell>
        </row>
        <row r="6557">
          <cell r="B6557" t="str">
            <v>10.133.54.56</v>
          </cell>
          <cell r="C6557" t="str">
            <v>0019. OS UNIX Filesystem /bk_solinux</v>
          </cell>
          <cell r="D6557" t="str">
            <v>PH_WINDOWS_BRONZE_AR</v>
          </cell>
          <cell r="E6557">
            <v>3</v>
          </cell>
          <cell r="F6557" t="str">
            <v>Unix Support VW Argentina</v>
          </cell>
        </row>
        <row r="6558">
          <cell r="B6558" t="str">
            <v>10.133.54.56</v>
          </cell>
          <cell r="C6558" t="str">
            <v>So RAM</v>
          </cell>
          <cell r="D6558" t="str">
            <v>PH_WINDOWS_PLATINUM_AR</v>
          </cell>
          <cell r="E6558">
            <v>3</v>
          </cell>
          <cell r="F6558" t="str">
            <v>Unix Support VW Argentina</v>
          </cell>
        </row>
        <row r="6559">
          <cell r="B6559" t="str">
            <v>10.133.54.56</v>
          </cell>
          <cell r="C6559" t="str">
            <v>So Swap</v>
          </cell>
          <cell r="D6559" t="str">
            <v>PH_WINDOWS_PLATINUM_AR</v>
          </cell>
          <cell r="E6559">
            <v>3</v>
          </cell>
          <cell r="F6559" t="str">
            <v>Unix Support VW Argentina</v>
          </cell>
        </row>
        <row r="6560">
          <cell r="B6560" t="str">
            <v>10.133.55.0</v>
          </cell>
          <cell r="C6560" t="str">
            <v>SecOPS Filesystem /opt/nessus</v>
          </cell>
          <cell r="D6560" t="str">
            <v>PH_WINDOWS_PLATINUM_AR</v>
          </cell>
          <cell r="E6560">
            <v>1</v>
          </cell>
          <cell r="F6560" t="str">
            <v>Security Support VW Argentina</v>
          </cell>
        </row>
        <row r="6561">
          <cell r="B6561" t="str">
            <v>10.133.55.0</v>
          </cell>
          <cell r="C6561" t="str">
            <v>Netsec Nessus Port 8834</v>
          </cell>
          <cell r="D6561" t="str">
            <v>PH_WINDOWS_PLATINUM_AR</v>
          </cell>
          <cell r="E6561">
            <v>3</v>
          </cell>
          <cell r="F6561" t="str">
            <v>Unix Support VW Argentina</v>
          </cell>
        </row>
        <row r="6562">
          <cell r="B6562" t="str">
            <v>10.133.55.0</v>
          </cell>
          <cell r="C6562" t="str">
            <v>So CPU</v>
          </cell>
          <cell r="D6562" t="str">
            <v>PH_WINDOWS_PLATINUM_AR</v>
          </cell>
          <cell r="E6562">
            <v>3</v>
          </cell>
          <cell r="F6562" t="str">
            <v>Unix Support VW Argentina</v>
          </cell>
        </row>
        <row r="6563">
          <cell r="B6563" t="str">
            <v>10.133.55.0</v>
          </cell>
          <cell r="C6563" t="str">
            <v>So Disk</v>
          </cell>
          <cell r="D6563" t="str">
            <v>PH_WINDOWS_PLATINUM_AR</v>
          </cell>
          <cell r="E6563">
            <v>3</v>
          </cell>
          <cell r="F6563" t="str">
            <v>Unix Support VW Argentina</v>
          </cell>
        </row>
        <row r="6564">
          <cell r="B6564" t="str">
            <v>10.133.55.0</v>
          </cell>
          <cell r="C6564" t="str">
            <v>Ping</v>
          </cell>
          <cell r="D6564" t="str">
            <v>PH_WINDOWS_PLATINUM_AR</v>
          </cell>
          <cell r="E6564">
            <v>3</v>
          </cell>
          <cell r="F6564" t="str">
            <v>Unix Support VW Argentina</v>
          </cell>
        </row>
        <row r="6565">
          <cell r="B6565" t="str">
            <v>10.133.55.0</v>
          </cell>
          <cell r="C6565" t="str">
            <v>So RAM</v>
          </cell>
          <cell r="D6565" t="str">
            <v>PH_WINDOWS_PLATINUM_AR</v>
          </cell>
          <cell r="E6565">
            <v>3</v>
          </cell>
          <cell r="F6565" t="str">
            <v>Unix Support VW Argentina</v>
          </cell>
        </row>
        <row r="6566">
          <cell r="B6566" t="str">
            <v>10.133.55.0</v>
          </cell>
          <cell r="C6566" t="str">
            <v>So Swap</v>
          </cell>
          <cell r="D6566" t="str">
            <v>PH_WINDOWS_PLATINUM_AR</v>
          </cell>
          <cell r="E6566">
            <v>3</v>
          </cell>
          <cell r="F6566" t="str">
            <v>Unix Support VW Argentina</v>
          </cell>
        </row>
        <row r="6567">
          <cell r="B6567" t="str">
            <v>10.133.55.0</v>
          </cell>
          <cell r="C6567" t="str">
            <v xml:space="preserve">Filesystem /bk_solinux </v>
          </cell>
          <cell r="D6567" t="str">
            <v>PH_WINDOWS_PLATINUM_AR</v>
          </cell>
          <cell r="E6567">
            <v>3</v>
          </cell>
          <cell r="F6567" t="str">
            <v>Unix Support VW Argentina</v>
          </cell>
        </row>
        <row r="6568">
          <cell r="B6568" t="str">
            <v>192.168.9.74</v>
          </cell>
          <cell r="C6568" t="str">
            <v>Ping</v>
          </cell>
          <cell r="D6568" t="str">
            <v>PH_WINDOWS_PLATINUM_AR</v>
          </cell>
          <cell r="E6568">
            <v>3</v>
          </cell>
          <cell r="F6568" t="str">
            <v>Middleware Support VW Argentina</v>
          </cell>
        </row>
        <row r="6569">
          <cell r="B6569" t="str">
            <v>192.168.9.74</v>
          </cell>
          <cell r="C6569" t="str">
            <v>https://192.168.9.74/admin_ui/mas/ent/html/system.html</v>
          </cell>
          <cell r="D6569" t="str">
            <v>PH_WINDOWS_PLATINUM_AR</v>
          </cell>
          <cell r="E6569">
            <v>3</v>
          </cell>
          <cell r="F6569" t="str">
            <v>Middleware Support VW Argentina</v>
          </cell>
        </row>
        <row r="6570">
          <cell r="B6570" t="str">
            <v>192.168.9.74</v>
          </cell>
          <cell r="C6570" t="str">
            <v>Puerto 27000 TCP</v>
          </cell>
          <cell r="D6570" t="str">
            <v>PH_WINDOWS_PLATINUM_AR</v>
          </cell>
          <cell r="E6570">
            <v>3</v>
          </cell>
          <cell r="F6570" t="str">
            <v>Middleware Support VW Argentina</v>
          </cell>
        </row>
        <row r="6571">
          <cell r="B6571" t="str">
            <v>192.168.9.69</v>
          </cell>
          <cell r="C6571" t="str">
            <v>Ping</v>
          </cell>
          <cell r="D6571" t="str">
            <v>PH_WINDOWS_BRONZE_AR</v>
          </cell>
          <cell r="E6571">
            <v>4</v>
          </cell>
          <cell r="F6571" t="str">
            <v>Network Security Support VW Argentina</v>
          </cell>
        </row>
        <row r="6572">
          <cell r="B6572" t="str">
            <v>10.133.4.10</v>
          </cell>
          <cell r="C6572" t="str">
            <v>Ping</v>
          </cell>
          <cell r="D6572" t="str">
            <v>PH_WINDOWS_BRONZE_AR</v>
          </cell>
          <cell r="E6572">
            <v>4</v>
          </cell>
          <cell r="F6572" t="str">
            <v>Network Security Support VW Argentina</v>
          </cell>
        </row>
        <row r="6573">
          <cell r="B6573" t="str">
            <v>172.16.12.34</v>
          </cell>
          <cell r="C6573" t="str">
            <v>SecOPS Filesystem /opt/nessus</v>
          </cell>
          <cell r="D6573" t="str">
            <v>PH_WINDOWS_PLATINUM_AR</v>
          </cell>
          <cell r="E6573">
            <v>1</v>
          </cell>
          <cell r="F6573" t="str">
            <v>Security Support VW Argentina</v>
          </cell>
        </row>
        <row r="6574">
          <cell r="B6574" t="str">
            <v>172.16.12.34</v>
          </cell>
          <cell r="C6574" t="str">
            <v>Filesystem /nessus_backup</v>
          </cell>
          <cell r="D6574" t="str">
            <v>PH_WINDOWS_PLATINUM_AR</v>
          </cell>
          <cell r="E6574">
            <v>1</v>
          </cell>
          <cell r="F6574" t="str">
            <v>Storage Support VW Argentina</v>
          </cell>
        </row>
        <row r="6575">
          <cell r="B6575" t="str">
            <v>172.16.12.34</v>
          </cell>
          <cell r="C6575" t="str">
            <v>0000. OS UNIX Ping</v>
          </cell>
          <cell r="D6575" t="str">
            <v>PH_WINDOWS_PLATINUM_AR</v>
          </cell>
          <cell r="E6575">
            <v>3</v>
          </cell>
          <cell r="F6575" t="str">
            <v>Unix Support VW Argentina</v>
          </cell>
        </row>
        <row r="6576">
          <cell r="B6576" t="str">
            <v>172.16.12.34</v>
          </cell>
          <cell r="C6576" t="str">
            <v>0001. OS UNIX CPU</v>
          </cell>
          <cell r="D6576" t="str">
            <v>PH_WINDOWS_PLATINUM_AR</v>
          </cell>
          <cell r="E6576">
            <v>3</v>
          </cell>
          <cell r="F6576" t="str">
            <v>Unix Support VW Argentina</v>
          </cell>
        </row>
        <row r="6577">
          <cell r="B6577" t="str">
            <v>172.16.12.34</v>
          </cell>
          <cell r="C6577" t="str">
            <v>0002. OS UNIX RAM</v>
          </cell>
          <cell r="D6577" t="str">
            <v>PH_WINDOWS_PLATINUM_AR</v>
          </cell>
          <cell r="E6577">
            <v>3</v>
          </cell>
          <cell r="F6577" t="str">
            <v>Unix Support VW Argentina</v>
          </cell>
        </row>
        <row r="6578">
          <cell r="B6578" t="str">
            <v>172.16.12.34</v>
          </cell>
          <cell r="C6578" t="str">
            <v>0003. OS UNIX Swap</v>
          </cell>
          <cell r="D6578" t="str">
            <v>PH_WINDOWS_PLATINUM_AR</v>
          </cell>
          <cell r="E6578">
            <v>3</v>
          </cell>
          <cell r="F6578" t="str">
            <v>Unix Support VW Argentina</v>
          </cell>
        </row>
        <row r="6579">
          <cell r="B6579" t="str">
            <v>172.16.12.34</v>
          </cell>
          <cell r="C6579" t="str">
            <v>0010. OS UNIX Filesystem /</v>
          </cell>
          <cell r="D6579" t="str">
            <v>PH_WINDOWS_PLATINUM_AR</v>
          </cell>
          <cell r="E6579">
            <v>3</v>
          </cell>
          <cell r="F6579" t="str">
            <v>Unix Support VW Argentina</v>
          </cell>
        </row>
        <row r="6580">
          <cell r="B6580" t="str">
            <v>172.16.12.34</v>
          </cell>
          <cell r="C6580" t="str">
            <v>0011. OS UNIX Filesystem /boot</v>
          </cell>
          <cell r="D6580" t="str">
            <v>PH_WINDOWS_PLATINUM_AR</v>
          </cell>
          <cell r="E6580">
            <v>3</v>
          </cell>
          <cell r="F6580" t="str">
            <v>Unix Support VW Argentina</v>
          </cell>
        </row>
        <row r="6581">
          <cell r="B6581" t="str">
            <v>172.16.12.34</v>
          </cell>
          <cell r="C6581" t="str">
            <v>0012. OS UNIX Filesystem /home</v>
          </cell>
          <cell r="D6581" t="str">
            <v>PH_WINDOWS_PLATINUM_AR</v>
          </cell>
          <cell r="E6581">
            <v>3</v>
          </cell>
          <cell r="F6581" t="str">
            <v>Unix Support VW Argentina</v>
          </cell>
        </row>
        <row r="6582">
          <cell r="B6582" t="str">
            <v>172.16.12.34</v>
          </cell>
          <cell r="C6582" t="str">
            <v>0013. OS UNIX Filesystem /opt</v>
          </cell>
          <cell r="D6582" t="str">
            <v>PH_WINDOWS_PLATINUM_AR</v>
          </cell>
          <cell r="E6582">
            <v>3</v>
          </cell>
          <cell r="F6582" t="str">
            <v>Unix Support VW Argentina</v>
          </cell>
        </row>
        <row r="6583">
          <cell r="B6583" t="str">
            <v>172.16.12.34</v>
          </cell>
          <cell r="C6583" t="str">
            <v>0015. OS UNIX Filesystem /tmp</v>
          </cell>
          <cell r="D6583" t="str">
            <v>PH_WINDOWS_PLATINUM_AR</v>
          </cell>
          <cell r="E6583">
            <v>3</v>
          </cell>
          <cell r="F6583" t="str">
            <v>Unix Support VW Argentina</v>
          </cell>
        </row>
        <row r="6584">
          <cell r="B6584" t="str">
            <v>172.16.12.34</v>
          </cell>
          <cell r="C6584" t="str">
            <v>0016. OS UNIX Filesystem /tsmlogs</v>
          </cell>
          <cell r="D6584" t="str">
            <v>PH_WINDOWS_PLATINUM_AR</v>
          </cell>
          <cell r="E6584">
            <v>3</v>
          </cell>
          <cell r="F6584" t="str">
            <v>Unix Support VW Argentina</v>
          </cell>
        </row>
        <row r="6585">
          <cell r="B6585" t="str">
            <v>172.16.12.34</v>
          </cell>
          <cell r="C6585" t="str">
            <v>0017. OS UNIX Filesystem /usr</v>
          </cell>
          <cell r="D6585" t="str">
            <v>PH_WINDOWS_PLATINUM_AR</v>
          </cell>
          <cell r="E6585">
            <v>3</v>
          </cell>
          <cell r="F6585" t="str">
            <v>Unix Support VW Argentina</v>
          </cell>
        </row>
        <row r="6586">
          <cell r="B6586" t="str">
            <v>172.16.12.34</v>
          </cell>
          <cell r="C6586" t="str">
            <v>0018. OS UNIX Filesystem /var</v>
          </cell>
          <cell r="D6586" t="str">
            <v>PH_WINDOWS_PLATINUM_AR</v>
          </cell>
          <cell r="E6586">
            <v>3</v>
          </cell>
          <cell r="F6586" t="str">
            <v>Unix Support VW Argentina</v>
          </cell>
        </row>
        <row r="6587">
          <cell r="B6587" t="str">
            <v>172.16.12.34</v>
          </cell>
          <cell r="C6587" t="str">
            <v>0019. OS UNIX Filesystem /var/log</v>
          </cell>
          <cell r="D6587" t="str">
            <v>PH_WINDOWS_PLATINUM_AR</v>
          </cell>
          <cell r="E6587">
            <v>3</v>
          </cell>
          <cell r="F6587" t="str">
            <v>Unix Support VW Argentina</v>
          </cell>
        </row>
        <row r="6588">
          <cell r="B6588" t="str">
            <v>172.16.12.34</v>
          </cell>
          <cell r="C6588" t="str">
            <v>0020. OS UNIX Filesystem /var/tmp</v>
          </cell>
          <cell r="D6588" t="str">
            <v>PH_WINDOWS_PLATINUM_AR</v>
          </cell>
          <cell r="E6588">
            <v>3</v>
          </cell>
          <cell r="F6588" t="str">
            <v>Unix Support VW Argentina</v>
          </cell>
        </row>
        <row r="6589">
          <cell r="B6589" t="str">
            <v>192.168.9.72 / 10.133.4.17</v>
          </cell>
          <cell r="C6589" t="str">
            <v>PING</v>
          </cell>
          <cell r="D6589" t="str">
            <v>PH_WINDOWS_PLATINUM_AR</v>
          </cell>
          <cell r="E6589">
            <v>2</v>
          </cell>
          <cell r="F6589" t="str">
            <v>Network Security Support VW Argentina</v>
          </cell>
        </row>
        <row r="6590">
          <cell r="B6590" t="str">
            <v>192.168.9.73 / 10.133.4.18</v>
          </cell>
          <cell r="C6590" t="str">
            <v>PING</v>
          </cell>
          <cell r="D6590" t="str">
            <v>PH_WINDOWS_PLATINUM_AR</v>
          </cell>
          <cell r="E6590">
            <v>2</v>
          </cell>
          <cell r="F6590" t="str">
            <v>Network Security Support VW Argentina</v>
          </cell>
        </row>
        <row r="6591">
          <cell r="B6591" t="str">
            <v>172.16.12.92</v>
          </cell>
          <cell r="C6591" t="str">
            <v>Ping</v>
          </cell>
          <cell r="D6591" t="str">
            <v>PH_WINDOWS_BRONZE_AR</v>
          </cell>
          <cell r="E6591">
            <v>4</v>
          </cell>
          <cell r="F6591" t="str">
            <v>Unix Support VW Argentina</v>
          </cell>
        </row>
        <row r="6592">
          <cell r="B6592" t="str">
            <v>172.16.12.92</v>
          </cell>
          <cell r="C6592" t="str">
            <v>Cpu</v>
          </cell>
          <cell r="D6592" t="str">
            <v>PH_WINDOWS_BRONZE_AR</v>
          </cell>
          <cell r="E6592">
            <v>4</v>
          </cell>
          <cell r="F6592" t="str">
            <v>Unix Support VW Argentina</v>
          </cell>
        </row>
        <row r="6593">
          <cell r="B6593" t="str">
            <v>172.16.12.92</v>
          </cell>
          <cell r="C6593" t="str">
            <v>Swap</v>
          </cell>
          <cell r="D6593" t="str">
            <v>PH_WINDOWS_BRONZE_AR</v>
          </cell>
          <cell r="E6593">
            <v>4</v>
          </cell>
          <cell r="F6593" t="str">
            <v>Unix Support VW Argentina</v>
          </cell>
        </row>
        <row r="6594">
          <cell r="B6594" t="str">
            <v>172.16.12.92</v>
          </cell>
          <cell r="C6594" t="str">
            <v>Ram</v>
          </cell>
          <cell r="D6594" t="str">
            <v>PH_WINDOWS_BRONZE_AR</v>
          </cell>
          <cell r="E6594">
            <v>4</v>
          </cell>
          <cell r="F6594" t="str">
            <v>Unix Support VW Argentina</v>
          </cell>
        </row>
        <row r="6595">
          <cell r="B6595" t="str">
            <v>172.16.12.92</v>
          </cell>
          <cell r="C6595" t="str">
            <v>Filesystem /</v>
          </cell>
          <cell r="D6595" t="str">
            <v>PH_WINDOWS_BRONZE_AR</v>
          </cell>
          <cell r="E6595">
            <v>4</v>
          </cell>
          <cell r="F6595" t="str">
            <v>Unix Support VW Argentina</v>
          </cell>
        </row>
        <row r="6596">
          <cell r="B6596" t="str">
            <v>172.16.12.92</v>
          </cell>
          <cell r="C6596" t="str">
            <v>Filesystem /home</v>
          </cell>
          <cell r="D6596" t="str">
            <v>PH_WINDOWS_BRONZE_AR</v>
          </cell>
          <cell r="E6596">
            <v>4</v>
          </cell>
          <cell r="F6596" t="str">
            <v>Unix Support VW Argentina</v>
          </cell>
        </row>
        <row r="6597">
          <cell r="B6597" t="str">
            <v>172.16.12.92</v>
          </cell>
          <cell r="C6597" t="str">
            <v>Filesystem /usr</v>
          </cell>
          <cell r="D6597" t="str">
            <v>PH_WINDOWS_BRONZE_AR</v>
          </cell>
          <cell r="E6597">
            <v>4</v>
          </cell>
          <cell r="F6597" t="str">
            <v>Unix Support VW Argentina</v>
          </cell>
        </row>
        <row r="6598">
          <cell r="B6598" t="str">
            <v>172.16.12.92</v>
          </cell>
          <cell r="C6598" t="str">
            <v>Filesystem /tmp</v>
          </cell>
          <cell r="D6598" t="str">
            <v>PH_WINDOWS_BRONZE_AR</v>
          </cell>
          <cell r="E6598">
            <v>4</v>
          </cell>
          <cell r="F6598" t="str">
            <v>Unix Support VW Argentina</v>
          </cell>
        </row>
        <row r="6599">
          <cell r="B6599" t="str">
            <v>172.16.12.92</v>
          </cell>
          <cell r="C6599" t="str">
            <v>Filesystem /var</v>
          </cell>
          <cell r="D6599" t="str">
            <v>PH_WINDOWS_BRONZE_AR</v>
          </cell>
          <cell r="E6599">
            <v>4</v>
          </cell>
          <cell r="F6599" t="str">
            <v>Unix Support VW Argentina</v>
          </cell>
        </row>
        <row r="6600">
          <cell r="B6600" t="str">
            <v>172.16.12.92</v>
          </cell>
          <cell r="C6600" t="str">
            <v>Filesystem /var/log</v>
          </cell>
          <cell r="D6600" t="str">
            <v>PH_WINDOWS_BRONZE_AR</v>
          </cell>
          <cell r="E6600">
            <v>4</v>
          </cell>
          <cell r="F6600" t="str">
            <v>Unix Support VW Argentina</v>
          </cell>
        </row>
        <row r="6601">
          <cell r="B6601" t="str">
            <v>172.16.12.92</v>
          </cell>
          <cell r="C6601" t="str">
            <v>Filesystem /var/tmp</v>
          </cell>
          <cell r="D6601" t="str">
            <v>PH_WINDOWS_BRONZE_AR</v>
          </cell>
          <cell r="E6601">
            <v>4</v>
          </cell>
          <cell r="F6601" t="str">
            <v>Unix Support VW Argentina</v>
          </cell>
        </row>
        <row r="6602">
          <cell r="B6602" t="str">
            <v>192.168.3.39</v>
          </cell>
          <cell r="C6602" t="str">
            <v>Check_port 443</v>
          </cell>
          <cell r="D6602" t="str">
            <v>PH_WINDOWS_PLATINUM_AR</v>
          </cell>
          <cell r="E6602">
            <v>3</v>
          </cell>
          <cell r="F6602" t="str">
            <v>Middleware Support VW Argentina</v>
          </cell>
        </row>
        <row r="6603">
          <cell r="B6603" t="str">
            <v>192.168.3.39</v>
          </cell>
          <cell r="C6603" t="str">
            <v>So CPU</v>
          </cell>
          <cell r="D6603" t="str">
            <v>PH_WINDOWS_PLATINUM_AR</v>
          </cell>
          <cell r="E6603">
            <v>3</v>
          </cell>
          <cell r="F6603" t="str">
            <v>Wintel Support VW Argentina</v>
          </cell>
        </row>
        <row r="6604">
          <cell r="B6604" t="str">
            <v>192.168.3.39</v>
          </cell>
          <cell r="C6604" t="str">
            <v>So Disk</v>
          </cell>
          <cell r="D6604" t="str">
            <v>PH_WINDOWS_PLATINUM_AR</v>
          </cell>
          <cell r="E6604">
            <v>3</v>
          </cell>
          <cell r="F6604" t="str">
            <v>Wintel Support VW Argentina</v>
          </cell>
        </row>
        <row r="6605">
          <cell r="B6605" t="str">
            <v>192.168.3.39</v>
          </cell>
          <cell r="C6605" t="str">
            <v>Ping</v>
          </cell>
          <cell r="D6605" t="str">
            <v>PH_WINDOWS_PLATINUM_AR</v>
          </cell>
          <cell r="E6605">
            <v>3</v>
          </cell>
          <cell r="F6605" t="str">
            <v>Wintel Support VW Argentina</v>
          </cell>
        </row>
        <row r="6606">
          <cell r="B6606" t="str">
            <v>192.168.3.39</v>
          </cell>
          <cell r="C6606" t="str">
            <v>So RAM</v>
          </cell>
          <cell r="D6606" t="str">
            <v>PH_WINDOWS_PLATINUM_AR</v>
          </cell>
          <cell r="E6606">
            <v>3</v>
          </cell>
          <cell r="F6606" t="str">
            <v>Wintel Support VW Argentina</v>
          </cell>
        </row>
        <row r="6607">
          <cell r="B6607" t="str">
            <v>192.168.3.39</v>
          </cell>
          <cell r="C6607" t="str">
            <v>So Swap</v>
          </cell>
          <cell r="D6607" t="str">
            <v>PH_WINDOWS_PLATINUM_AR</v>
          </cell>
          <cell r="E6607">
            <v>3</v>
          </cell>
          <cell r="F6607" t="str">
            <v>Wintel Support VW Argentina</v>
          </cell>
        </row>
        <row r="6608">
          <cell r="B6608" t="str">
            <v>192.168.3.23</v>
          </cell>
          <cell r="C6608" t="str">
            <v>Check_port 443</v>
          </cell>
          <cell r="D6608" t="str">
            <v>PH_WINDOWS_PLATINUM_AR</v>
          </cell>
          <cell r="E6608">
            <v>3</v>
          </cell>
          <cell r="F6608" t="str">
            <v>Middleware Support VW Argentina</v>
          </cell>
        </row>
        <row r="6609">
          <cell r="B6609" t="str">
            <v>192.168.3.23</v>
          </cell>
          <cell r="C6609" t="str">
            <v>So CPU</v>
          </cell>
          <cell r="D6609" t="str">
            <v>PH_WINDOWS_PLATINUM_AR</v>
          </cell>
          <cell r="E6609">
            <v>3</v>
          </cell>
          <cell r="F6609" t="str">
            <v>Wintel Support VW Argentina</v>
          </cell>
        </row>
        <row r="6610">
          <cell r="B6610" t="str">
            <v>192.168.3.23</v>
          </cell>
          <cell r="C6610" t="str">
            <v>So Disk</v>
          </cell>
          <cell r="D6610" t="str">
            <v>PH_WINDOWS_PLATINUM_AR</v>
          </cell>
          <cell r="E6610">
            <v>3</v>
          </cell>
          <cell r="F6610" t="str">
            <v>Wintel Support VW Argentina</v>
          </cell>
        </row>
        <row r="6611">
          <cell r="B6611" t="str">
            <v>192.168.3.23</v>
          </cell>
          <cell r="C6611" t="str">
            <v>Ping</v>
          </cell>
          <cell r="D6611" t="str">
            <v>PH_WINDOWS_PLATINUM_AR</v>
          </cell>
          <cell r="E6611">
            <v>3</v>
          </cell>
          <cell r="F6611" t="str">
            <v>Wintel Support VW Argentina</v>
          </cell>
        </row>
        <row r="6612">
          <cell r="B6612" t="str">
            <v>192.168.3.23</v>
          </cell>
          <cell r="C6612" t="str">
            <v>So RAM</v>
          </cell>
          <cell r="D6612" t="str">
            <v>PH_WINDOWS_PLATINUM_AR</v>
          </cell>
          <cell r="E6612">
            <v>3</v>
          </cell>
          <cell r="F6612" t="str">
            <v>Wintel Support VW Argentina</v>
          </cell>
        </row>
        <row r="6613">
          <cell r="B6613" t="str">
            <v>192.168.3.23</v>
          </cell>
          <cell r="C6613" t="str">
            <v>So Swap</v>
          </cell>
          <cell r="D6613" t="str">
            <v>PH_WINDOWS_PLATINUM_AR</v>
          </cell>
          <cell r="E6613">
            <v>3</v>
          </cell>
          <cell r="F6613" t="str">
            <v>Wintel Support VW Argentina</v>
          </cell>
        </row>
        <row r="6614">
          <cell r="B6614" t="str">
            <v>10.133.55.233</v>
          </cell>
          <cell r="C6614" t="str">
            <v>So CPU</v>
          </cell>
          <cell r="D6614" t="str">
            <v>PH_WINDOWS_PLATINUM_AR</v>
          </cell>
          <cell r="E6614">
            <v>3</v>
          </cell>
          <cell r="F6614" t="str">
            <v>Unix Support VW Argentina</v>
          </cell>
        </row>
        <row r="6615">
          <cell r="B6615" t="str">
            <v>10.133.55.233</v>
          </cell>
          <cell r="C6615" t="str">
            <v>So Disk</v>
          </cell>
          <cell r="D6615" t="str">
            <v>PH_WINDOWS_PLATINUM_AR</v>
          </cell>
          <cell r="E6615">
            <v>3</v>
          </cell>
          <cell r="F6615" t="str">
            <v>Unix Support VW Argentina</v>
          </cell>
        </row>
        <row r="6616">
          <cell r="B6616" t="str">
            <v>10.133.55.233</v>
          </cell>
          <cell r="C6616" t="str">
            <v>Ping</v>
          </cell>
          <cell r="D6616" t="str">
            <v>PH_WINDOWS_PLATINUM_AR</v>
          </cell>
          <cell r="E6616">
            <v>3</v>
          </cell>
          <cell r="F6616" t="str">
            <v>Unix Support VW Argentina</v>
          </cell>
        </row>
        <row r="6617">
          <cell r="B6617" t="str">
            <v>10.133.55.233</v>
          </cell>
          <cell r="C6617" t="str">
            <v>So RAM</v>
          </cell>
          <cell r="D6617" t="str">
            <v>PH_WINDOWS_PLATINUM_AR</v>
          </cell>
          <cell r="E6617">
            <v>3</v>
          </cell>
          <cell r="F6617" t="str">
            <v>Unix Support VW Argentina</v>
          </cell>
        </row>
        <row r="6618">
          <cell r="B6618" t="str">
            <v>10.133.55.233</v>
          </cell>
          <cell r="C6618" t="str">
            <v>So Swap</v>
          </cell>
          <cell r="D6618" t="str">
            <v>PH_WINDOWS_PLATINUM_AR</v>
          </cell>
          <cell r="E6618">
            <v>3</v>
          </cell>
          <cell r="F6618" t="str">
            <v>Unix Support VW Argentina</v>
          </cell>
        </row>
        <row r="6619">
          <cell r="B6619" t="str">
            <v>192.168.21.42</v>
          </cell>
          <cell r="C6619" t="str">
            <v>DBA MySql VWRFIDP Service</v>
          </cell>
          <cell r="D6619" t="str">
            <v>PH_WINDOWS_PLATINUM_AR</v>
          </cell>
          <cell r="E6619">
            <v>3</v>
          </cell>
          <cell r="F6619" t="str">
            <v>Data Base Administration Support VW Argentina</v>
          </cell>
        </row>
        <row r="6620">
          <cell r="B6620" t="str">
            <v>192.168.21.42</v>
          </cell>
          <cell r="C6620" t="str">
            <v>Filesystem Data: /mysql</v>
          </cell>
          <cell r="D6620" t="str">
            <v>PH_WINDOWS_PLATINUM_AR</v>
          </cell>
          <cell r="E6620">
            <v>3</v>
          </cell>
          <cell r="F6620" t="str">
            <v>Data Base Administration Support VW Argentina</v>
          </cell>
        </row>
        <row r="6621">
          <cell r="B6621" t="str">
            <v>192.168.21.42</v>
          </cell>
          <cell r="C6621" t="str">
            <v>Check_port 443</v>
          </cell>
          <cell r="D6621" t="str">
            <v>PH_WINDOWS_PLATINUM_AR</v>
          </cell>
          <cell r="E6621">
            <v>3</v>
          </cell>
          <cell r="F6621" t="str">
            <v>Middleware Support VW Argentina</v>
          </cell>
        </row>
        <row r="6622">
          <cell r="B6622" t="str">
            <v>192.168.21.42</v>
          </cell>
          <cell r="C6622" t="str">
            <v>So CPU</v>
          </cell>
          <cell r="D6622" t="str">
            <v>PH_WINDOWS_PLATINUM_AR</v>
          </cell>
          <cell r="E6622">
            <v>3</v>
          </cell>
          <cell r="F6622" t="str">
            <v>Unix Support VW Argentina</v>
          </cell>
        </row>
        <row r="6623">
          <cell r="B6623" t="str">
            <v>192.168.21.42</v>
          </cell>
          <cell r="C6623" t="str">
            <v>So Disk</v>
          </cell>
          <cell r="D6623" t="str">
            <v>PH_WINDOWS_PLATINUM_AR</v>
          </cell>
          <cell r="E6623">
            <v>3</v>
          </cell>
          <cell r="F6623" t="str">
            <v>Unix Support VW Argentina</v>
          </cell>
        </row>
        <row r="6624">
          <cell r="B6624" t="str">
            <v>192.168.21.42</v>
          </cell>
          <cell r="C6624" t="str">
            <v>Ping</v>
          </cell>
          <cell r="D6624" t="str">
            <v>PH_WINDOWS_PLATINUM_AR</v>
          </cell>
          <cell r="E6624">
            <v>3</v>
          </cell>
          <cell r="F6624" t="str">
            <v>Unix Support VW Argentina</v>
          </cell>
        </row>
        <row r="6625">
          <cell r="B6625" t="str">
            <v>192.168.21.42</v>
          </cell>
          <cell r="C6625" t="str">
            <v>So RAM</v>
          </cell>
          <cell r="D6625" t="str">
            <v>PH_WINDOWS_PLATINUM_AR</v>
          </cell>
          <cell r="E6625">
            <v>3</v>
          </cell>
          <cell r="F6625" t="str">
            <v>Unix Support VW Argentina</v>
          </cell>
        </row>
        <row r="6626">
          <cell r="B6626" t="str">
            <v>192.168.21.42</v>
          </cell>
          <cell r="C6626" t="str">
            <v>So Swap</v>
          </cell>
          <cell r="D6626" t="str">
            <v>PH_WINDOWS_PLATINUM_AR</v>
          </cell>
          <cell r="E6626">
            <v>3</v>
          </cell>
          <cell r="F6626" t="str">
            <v>Unix Support VW Argentina</v>
          </cell>
        </row>
        <row r="6627">
          <cell r="B6627" t="str">
            <v>192.168.21.42</v>
          </cell>
          <cell r="C6627" t="str">
            <v>Filesystem /</v>
          </cell>
          <cell r="D6627" t="str">
            <v>PH_WINDOWS_PLATINUM_AR</v>
          </cell>
          <cell r="E6627">
            <v>3</v>
          </cell>
          <cell r="F6627" t="str">
            <v>Unix Support VW Argentina</v>
          </cell>
        </row>
        <row r="6628">
          <cell r="B6628" t="str">
            <v>192.168.21.42</v>
          </cell>
          <cell r="C6628" t="str">
            <v>Filesystem /boot</v>
          </cell>
          <cell r="D6628" t="str">
            <v>PH_WINDOWS_PLATINUM_AR</v>
          </cell>
          <cell r="E6628">
            <v>3</v>
          </cell>
          <cell r="F6628" t="str">
            <v>Unix Support VW Argentina</v>
          </cell>
        </row>
        <row r="6629">
          <cell r="B6629" t="str">
            <v>192.168.21.42</v>
          </cell>
          <cell r="C6629" t="str">
            <v>Filesystem /home</v>
          </cell>
          <cell r="D6629" t="str">
            <v>PH_WINDOWS_PLATINUM_AR</v>
          </cell>
          <cell r="E6629">
            <v>3</v>
          </cell>
          <cell r="F6629" t="str">
            <v>Unix Support VW Argentina</v>
          </cell>
        </row>
        <row r="6630">
          <cell r="B6630" t="str">
            <v>192.168.21.42</v>
          </cell>
          <cell r="C6630" t="str">
            <v>Filesystem /tmp</v>
          </cell>
          <cell r="D6630" t="str">
            <v>PH_WINDOWS_PLATINUM_AR</v>
          </cell>
          <cell r="E6630">
            <v>3</v>
          </cell>
          <cell r="F6630" t="str">
            <v>Unix Support VW Argentina</v>
          </cell>
        </row>
        <row r="6631">
          <cell r="B6631" t="str">
            <v>192.168.21.42</v>
          </cell>
          <cell r="C6631" t="str">
            <v>Filesystem /var</v>
          </cell>
          <cell r="D6631" t="str">
            <v>PH_WINDOWS_PLATINUM_AR</v>
          </cell>
          <cell r="E6631">
            <v>3</v>
          </cell>
          <cell r="F6631" t="str">
            <v>Unix Support VW Argentina</v>
          </cell>
        </row>
        <row r="6632">
          <cell r="B6632" t="str">
            <v>192.168.21.42</v>
          </cell>
          <cell r="C6632" t="str">
            <v>Filesystem /var/log</v>
          </cell>
          <cell r="D6632" t="str">
            <v>PH_WINDOWS_PLATINUM_AR</v>
          </cell>
          <cell r="E6632">
            <v>3</v>
          </cell>
          <cell r="F6632" t="str">
            <v>Unix Support VW Argentina</v>
          </cell>
        </row>
        <row r="6633">
          <cell r="B6633" t="str">
            <v>192.168.21.42</v>
          </cell>
          <cell r="C6633" t="str">
            <v>Filesystem /var/tmp</v>
          </cell>
          <cell r="D6633" t="str">
            <v>PH_WINDOWS_PLATINUM_AR</v>
          </cell>
          <cell r="E6633">
            <v>3</v>
          </cell>
          <cell r="F6633" t="str">
            <v>Unix Support VW Argentina</v>
          </cell>
        </row>
        <row r="6634">
          <cell r="B6634" t="str">
            <v>192.168.21.42</v>
          </cell>
          <cell r="C6634" t="str">
            <v>HTTP Daemon</v>
          </cell>
          <cell r="D6634" t="str">
            <v>PH_WINDOWS_PLATINUM_AR</v>
          </cell>
          <cell r="E6634">
            <v>3</v>
          </cell>
          <cell r="F6634" t="str">
            <v>Unix Support VW Argentina</v>
          </cell>
        </row>
        <row r="6635">
          <cell r="B6635" t="str">
            <v>192.168.21.42</v>
          </cell>
          <cell r="C6635" t="str">
            <v>MYSQL Daemon</v>
          </cell>
          <cell r="D6635" t="str">
            <v>PH_WINDOWS_PLATINUM_AR</v>
          </cell>
          <cell r="E6635">
            <v>3</v>
          </cell>
          <cell r="F6635" t="str">
            <v>Unix Support VW Argentina</v>
          </cell>
        </row>
        <row r="6636">
          <cell r="B6636" t="str">
            <v>192.168.21.41</v>
          </cell>
          <cell r="C6636" t="str">
            <v>Port 80</v>
          </cell>
          <cell r="D6636" t="str">
            <v>PH_WINDOWS_BRONZE_AR</v>
          </cell>
          <cell r="E6636">
            <v>3</v>
          </cell>
          <cell r="F6636" t="str">
            <v>Middleware Support VW Argentina</v>
          </cell>
        </row>
        <row r="6637">
          <cell r="B6637" t="str">
            <v>192.168.21.41</v>
          </cell>
          <cell r="C6637" t="str">
            <v>OS/FS, APACHE, MYSQL</v>
          </cell>
          <cell r="D6637" t="str">
            <v>PH_WINDOWS_BRONZE_AR</v>
          </cell>
          <cell r="E6637">
            <v>3</v>
          </cell>
          <cell r="F6637" t="str">
            <v>Unix Support VW Argentina</v>
          </cell>
        </row>
        <row r="6638">
          <cell r="B6638" t="str">
            <v>10.133.8.157</v>
          </cell>
          <cell r="C6638" t="str">
            <v>AMS SAP BASIS Filesystem /interfaces</v>
          </cell>
          <cell r="D6638" t="str">
            <v>PH_WINDOWS_PLATINUM_AR</v>
          </cell>
          <cell r="E6638">
            <v>1</v>
          </cell>
          <cell r="F6638" t="str">
            <v>SAP Basis Support VW Argentina</v>
          </cell>
        </row>
        <row r="6639">
          <cell r="B6639" t="str">
            <v>10.133.8.157</v>
          </cell>
          <cell r="C6639" t="str">
            <v>AMS SAP BASIS Filesystem /sapmnt</v>
          </cell>
          <cell r="D6639" t="str">
            <v>PH_WINDOWS_PLATINUM_AR</v>
          </cell>
          <cell r="E6639">
            <v>1</v>
          </cell>
          <cell r="F6639" t="str">
            <v>SAP Basis Support VW Argentina</v>
          </cell>
        </row>
        <row r="6640">
          <cell r="B6640" t="str">
            <v>10.133.8.157</v>
          </cell>
          <cell r="C6640" t="str">
            <v>AMS SAP BASIS Filesystem /usr/sap</v>
          </cell>
          <cell r="D6640" t="str">
            <v>PH_WINDOWS_PLATINUM_AR</v>
          </cell>
          <cell r="E6640">
            <v>1</v>
          </cell>
          <cell r="F6640" t="str">
            <v>SAP Basis Support VW Argentina</v>
          </cell>
        </row>
        <row r="6641">
          <cell r="B6641" t="str">
            <v>10.133.8.157</v>
          </cell>
          <cell r="C6641" t="str">
            <v>0000. OS UNIX Ping</v>
          </cell>
          <cell r="D6641" t="str">
            <v>PH_WINDOWS_PLATINUM_AR</v>
          </cell>
          <cell r="E6641">
            <v>1</v>
          </cell>
          <cell r="F6641" t="str">
            <v>Unix Support VW Argentina</v>
          </cell>
        </row>
        <row r="6642">
          <cell r="B6642" t="str">
            <v>10.133.8.157</v>
          </cell>
          <cell r="C6642" t="str">
            <v>0001. OS UNIX CPU</v>
          </cell>
          <cell r="D6642" t="str">
            <v>PH_WINDOWS_PLATINUM_AR</v>
          </cell>
          <cell r="E6642">
            <v>1</v>
          </cell>
          <cell r="F6642" t="str">
            <v>Unix Support VW Argentina</v>
          </cell>
        </row>
        <row r="6643">
          <cell r="B6643" t="str">
            <v>10.133.8.157</v>
          </cell>
          <cell r="C6643" t="str">
            <v>0002. OS UNIX RAM</v>
          </cell>
          <cell r="D6643" t="str">
            <v>PH_WINDOWS_PLATINUM_AR</v>
          </cell>
          <cell r="E6643">
            <v>1</v>
          </cell>
          <cell r="F6643" t="str">
            <v>Unix Support VW Argentina</v>
          </cell>
        </row>
        <row r="6644">
          <cell r="B6644" t="str">
            <v>10.133.8.157</v>
          </cell>
          <cell r="C6644" t="str">
            <v>0003. OS UNIX Swap</v>
          </cell>
          <cell r="D6644" t="str">
            <v>PH_WINDOWS_PLATINUM_AR</v>
          </cell>
          <cell r="E6644">
            <v>1</v>
          </cell>
          <cell r="F6644" t="str">
            <v>Unix Support VW Argentina</v>
          </cell>
        </row>
        <row r="6645">
          <cell r="B6645" t="str">
            <v>10.133.8.157</v>
          </cell>
          <cell r="C6645" t="str">
            <v>0010. OS UNIX Filesystem /</v>
          </cell>
          <cell r="D6645" t="str">
            <v>PH_WINDOWS_PLATINUM_AR</v>
          </cell>
          <cell r="E6645">
            <v>1</v>
          </cell>
          <cell r="F6645" t="str">
            <v>Unix Support VW Argentina</v>
          </cell>
        </row>
        <row r="6646">
          <cell r="B6646" t="str">
            <v>10.133.8.157</v>
          </cell>
          <cell r="C6646" t="str">
            <v>0011. OS UNIX Filesystem /boot</v>
          </cell>
          <cell r="D6646" t="str">
            <v>PH_WINDOWS_PLATINUM_AR</v>
          </cell>
          <cell r="E6646">
            <v>1</v>
          </cell>
          <cell r="F6646" t="str">
            <v>Unix Support VW Argentina</v>
          </cell>
        </row>
        <row r="6647">
          <cell r="B6647" t="str">
            <v>10.133.8.157</v>
          </cell>
          <cell r="C6647" t="str">
            <v>0012. OS UNIX Filesystem /home</v>
          </cell>
          <cell r="D6647" t="str">
            <v>PH_WINDOWS_PLATINUM_AR</v>
          </cell>
          <cell r="E6647">
            <v>1</v>
          </cell>
          <cell r="F6647" t="str">
            <v>Unix Support VW Argentina</v>
          </cell>
        </row>
        <row r="6648">
          <cell r="B6648" t="str">
            <v>10.133.8.157</v>
          </cell>
          <cell r="C6648" t="str">
            <v>0013. OS UNIX Filesystem /opt</v>
          </cell>
          <cell r="D6648" t="str">
            <v>PH_WINDOWS_PLATINUM_AR</v>
          </cell>
          <cell r="E6648">
            <v>1</v>
          </cell>
          <cell r="F6648" t="str">
            <v>Unix Support VW Argentina</v>
          </cell>
        </row>
        <row r="6649">
          <cell r="B6649" t="str">
            <v>10.133.8.157</v>
          </cell>
          <cell r="C6649" t="str">
            <v>0014. OS UNIX Filesystem /Performance</v>
          </cell>
          <cell r="D6649" t="str">
            <v>PH_WINDOWS_PLATINUM_AR</v>
          </cell>
          <cell r="E6649">
            <v>1</v>
          </cell>
          <cell r="F6649" t="str">
            <v>Unix Support VW Argentina</v>
          </cell>
        </row>
        <row r="6650">
          <cell r="B6650" t="str">
            <v>10.133.8.157</v>
          </cell>
          <cell r="C6650" t="str">
            <v>0015. OS UNIX Filesystem /tmp</v>
          </cell>
          <cell r="D6650" t="str">
            <v>PH_WINDOWS_PLATINUM_AR</v>
          </cell>
          <cell r="E6650">
            <v>1</v>
          </cell>
          <cell r="F6650" t="str">
            <v>Unix Support VW Argentina</v>
          </cell>
        </row>
        <row r="6651">
          <cell r="B6651" t="str">
            <v>10.133.8.157</v>
          </cell>
          <cell r="C6651" t="str">
            <v>0016. OS UNIX Filesystem /tsmlogs</v>
          </cell>
          <cell r="D6651" t="str">
            <v>PH_WINDOWS_PLATINUM_AR</v>
          </cell>
          <cell r="E6651">
            <v>1</v>
          </cell>
          <cell r="F6651" t="str">
            <v>Unix Support VW Argentina</v>
          </cell>
        </row>
        <row r="6652">
          <cell r="B6652" t="str">
            <v>10.133.8.157</v>
          </cell>
          <cell r="C6652" t="str">
            <v>0017. OS UNIX Filesystem /usr</v>
          </cell>
          <cell r="D6652" t="str">
            <v>PH_WINDOWS_PLATINUM_AR</v>
          </cell>
          <cell r="E6652">
            <v>1</v>
          </cell>
          <cell r="F6652" t="str">
            <v>Unix Support VW Argentina</v>
          </cell>
        </row>
        <row r="6653">
          <cell r="B6653" t="str">
            <v>10.133.8.157</v>
          </cell>
          <cell r="C6653" t="str">
            <v>0018. OS UNIX Filesystem /var</v>
          </cell>
          <cell r="D6653" t="str">
            <v>PH_WINDOWS_PLATINUM_AR</v>
          </cell>
          <cell r="E6653">
            <v>1</v>
          </cell>
          <cell r="F6653" t="str">
            <v>Unix Support VW Argentina</v>
          </cell>
        </row>
        <row r="6654">
          <cell r="B6654" t="str">
            <v>10.133.8.157</v>
          </cell>
          <cell r="C6654" t="str">
            <v>0019. OS UNIX Filesystem /var/log</v>
          </cell>
          <cell r="D6654" t="str">
            <v>PH_WINDOWS_PLATINUM_AR</v>
          </cell>
          <cell r="E6654">
            <v>1</v>
          </cell>
          <cell r="F6654" t="str">
            <v>Unix Support VW Argentina</v>
          </cell>
        </row>
        <row r="6655">
          <cell r="B6655" t="str">
            <v>10.133.8.157</v>
          </cell>
          <cell r="C6655" t="str">
            <v>0020. OS UNIX Filesystem /var/tmp</v>
          </cell>
          <cell r="D6655" t="str">
            <v>PH_WINDOWS_PLATINUM_AR</v>
          </cell>
          <cell r="E6655">
            <v>1</v>
          </cell>
          <cell r="F6655" t="str">
            <v>Unix Support VW Argentina</v>
          </cell>
        </row>
        <row r="6656">
          <cell r="B6656" t="str">
            <v>10.133.8.158</v>
          </cell>
          <cell r="C6656" t="str">
            <v>0020. OS UNIX Filesystem /var/tmp</v>
          </cell>
          <cell r="D6656" t="str">
            <v>PH_WINDOWS_PLATINUM_AR</v>
          </cell>
          <cell r="E6656">
            <v>1</v>
          </cell>
          <cell r="F6656" t="str">
            <v>AMS SAP Basis Support Argentina</v>
          </cell>
        </row>
        <row r="6657">
          <cell r="B6657" t="str">
            <v>10.133.8.158</v>
          </cell>
          <cell r="C6657" t="str">
            <v>0000. OS UNIX Ping</v>
          </cell>
          <cell r="D6657" t="str">
            <v>PH_WINDOWS_PLATINUM_AR</v>
          </cell>
          <cell r="E6657">
            <v>1</v>
          </cell>
          <cell r="F6657" t="str">
            <v>Unix Support VW Argentina</v>
          </cell>
        </row>
        <row r="6658">
          <cell r="B6658" t="str">
            <v>10.133.8.158</v>
          </cell>
          <cell r="C6658" t="str">
            <v>0001. OS UNIX CPU</v>
          </cell>
          <cell r="D6658" t="str">
            <v>PH_WINDOWS_PLATINUM_AR</v>
          </cell>
          <cell r="E6658">
            <v>1</v>
          </cell>
          <cell r="F6658" t="str">
            <v>Unix Support VW Argentina</v>
          </cell>
        </row>
        <row r="6659">
          <cell r="B6659" t="str">
            <v>10.133.8.158</v>
          </cell>
          <cell r="C6659" t="str">
            <v>0003. OS UNIX Swap</v>
          </cell>
          <cell r="D6659" t="str">
            <v>PH_WINDOWS_PLATINUM_AR</v>
          </cell>
          <cell r="E6659">
            <v>1</v>
          </cell>
          <cell r="F6659" t="str">
            <v>Unix Support VW Argentina</v>
          </cell>
        </row>
        <row r="6660">
          <cell r="B6660" t="str">
            <v>10.133.8.158</v>
          </cell>
          <cell r="C6660" t="str">
            <v>0002. OS UNIX RAM</v>
          </cell>
          <cell r="D6660" t="str">
            <v>PH_WINDOWS_PLATINUM_AR</v>
          </cell>
          <cell r="E6660">
            <v>1</v>
          </cell>
          <cell r="F6660" t="str">
            <v>Unix Support VW Argentina</v>
          </cell>
        </row>
        <row r="6661">
          <cell r="B6661" t="str">
            <v>10.133.8.158</v>
          </cell>
          <cell r="C6661" t="str">
            <v>0010. OS UNIX Filesystem /</v>
          </cell>
          <cell r="D6661" t="str">
            <v>PH_WINDOWS_PLATINUM_AR</v>
          </cell>
          <cell r="E6661">
            <v>1</v>
          </cell>
          <cell r="F6661" t="str">
            <v>Unix Support VW Argentina</v>
          </cell>
        </row>
        <row r="6662">
          <cell r="B6662" t="str">
            <v>10.133.8.158</v>
          </cell>
          <cell r="C6662" t="str">
            <v>0011. OS UNIX Filesystem /boot</v>
          </cell>
          <cell r="D6662" t="str">
            <v>PH_WINDOWS_PLATINUM_AR</v>
          </cell>
          <cell r="E6662">
            <v>1</v>
          </cell>
          <cell r="F6662" t="str">
            <v>Unix Support VW Argentina</v>
          </cell>
        </row>
        <row r="6663">
          <cell r="B6663" t="str">
            <v>10.133.8.158</v>
          </cell>
          <cell r="C6663" t="str">
            <v>0012. OS UNIX Filesystem /home</v>
          </cell>
          <cell r="D6663" t="str">
            <v>PH_WINDOWS_PLATINUM_AR</v>
          </cell>
          <cell r="E6663">
            <v>1</v>
          </cell>
          <cell r="F6663" t="str">
            <v>Unix Support VW Argentina</v>
          </cell>
        </row>
        <row r="6664">
          <cell r="B6664" t="str">
            <v>10.133.8.158</v>
          </cell>
          <cell r="C6664" t="str">
            <v>0013. OS UNIX Filesystem /opt</v>
          </cell>
          <cell r="D6664" t="str">
            <v>PH_WINDOWS_PLATINUM_AR</v>
          </cell>
          <cell r="E6664">
            <v>1</v>
          </cell>
          <cell r="F6664" t="str">
            <v>Unix Support VW Argentina</v>
          </cell>
        </row>
        <row r="6665">
          <cell r="B6665" t="str">
            <v>10.133.8.158</v>
          </cell>
          <cell r="C6665" t="str">
            <v>0014. OS UNIX Filesystem /Performance</v>
          </cell>
          <cell r="D6665" t="str">
            <v>PH_WINDOWS_PLATINUM_AR</v>
          </cell>
          <cell r="E6665">
            <v>1</v>
          </cell>
          <cell r="F6665" t="str">
            <v>Unix Support VW Argentina</v>
          </cell>
        </row>
        <row r="6666">
          <cell r="B6666" t="str">
            <v>10.133.8.158</v>
          </cell>
          <cell r="C6666" t="str">
            <v>0015. OS UNIX Filesystem /tmp</v>
          </cell>
          <cell r="D6666" t="str">
            <v>PH_WINDOWS_PLATINUM_AR</v>
          </cell>
          <cell r="E6666">
            <v>1</v>
          </cell>
          <cell r="F6666" t="str">
            <v>Unix Support VW Argentina</v>
          </cell>
        </row>
        <row r="6667">
          <cell r="B6667" t="str">
            <v>10.133.8.158</v>
          </cell>
          <cell r="C6667" t="str">
            <v>0016. OS UNIX Filesystem /tsmlogs</v>
          </cell>
          <cell r="D6667" t="str">
            <v>PH_WINDOWS_PLATINUM_AR</v>
          </cell>
          <cell r="E6667">
            <v>1</v>
          </cell>
          <cell r="F6667" t="str">
            <v>Unix Support VW Argentina</v>
          </cell>
        </row>
        <row r="6668">
          <cell r="B6668" t="str">
            <v>10.133.8.158</v>
          </cell>
          <cell r="C6668" t="str">
            <v>0017. OS UNIX Filesystem /usr</v>
          </cell>
          <cell r="D6668" t="str">
            <v>PH_WINDOWS_PLATINUM_AR</v>
          </cell>
          <cell r="E6668">
            <v>1</v>
          </cell>
          <cell r="F6668" t="str">
            <v>Unix Support VW Argentina</v>
          </cell>
        </row>
        <row r="6669">
          <cell r="B6669" t="str">
            <v>10.133.8.158</v>
          </cell>
          <cell r="C6669" t="str">
            <v>0018. OS UNIX Filesystem /var</v>
          </cell>
          <cell r="D6669" t="str">
            <v>PH_WINDOWS_PLATINUM_AR</v>
          </cell>
          <cell r="E6669">
            <v>1</v>
          </cell>
          <cell r="F6669" t="str">
            <v>Unix Support VW Argentina</v>
          </cell>
        </row>
        <row r="6670">
          <cell r="B6670" t="str">
            <v>10.133.8.158</v>
          </cell>
          <cell r="C6670" t="str">
            <v>0019. OS UNIX Filesystem /var/log</v>
          </cell>
          <cell r="D6670" t="str">
            <v>PH_WINDOWS_PLATINUM_AR</v>
          </cell>
          <cell r="E6670">
            <v>1</v>
          </cell>
          <cell r="F6670" t="str">
            <v>Unix Support VW Argentina</v>
          </cell>
        </row>
        <row r="6671">
          <cell r="B6671" t="str">
            <v>10.133.8.147</v>
          </cell>
          <cell r="C6671" t="str">
            <v xml:space="preserve">AMS SAP BASIS Filesystems [vgshared][vgdata][vglog][vgshared][[vg_backup]
</v>
          </cell>
          <cell r="D6671" t="str">
            <v>PH_WINDOWS_BRONZE_AR</v>
          </cell>
          <cell r="E6671">
            <v>2</v>
          </cell>
          <cell r="F6671" t="str">
            <v>AMS SAP Basis Support Argentina</v>
          </cell>
        </row>
        <row r="6672">
          <cell r="B6672" t="str">
            <v>10.133.8.147</v>
          </cell>
          <cell r="C6672" t="str">
            <v>0000. OS UNIX Ping</v>
          </cell>
          <cell r="D6672" t="str">
            <v>PH_WINDOWS_BRONZE_AR</v>
          </cell>
          <cell r="E6672">
            <v>2</v>
          </cell>
          <cell r="F6672" t="str">
            <v>Unix Support VW Argentina</v>
          </cell>
        </row>
        <row r="6673">
          <cell r="B6673" t="str">
            <v>10.133.8.147</v>
          </cell>
          <cell r="C6673" t="str">
            <v>0001. OS UNIX CPU</v>
          </cell>
          <cell r="D6673" t="str">
            <v>PH_WINDOWS_BRONZE_AR</v>
          </cell>
          <cell r="E6673">
            <v>2</v>
          </cell>
          <cell r="F6673" t="str">
            <v>Unix Support VW Argentina</v>
          </cell>
        </row>
        <row r="6674">
          <cell r="B6674" t="str">
            <v>10.133.8.147</v>
          </cell>
          <cell r="C6674" t="str">
            <v>0003. OS UNIX Swap</v>
          </cell>
          <cell r="D6674" t="str">
            <v>PH_WINDOWS_BRONZE_AR</v>
          </cell>
          <cell r="E6674">
            <v>2</v>
          </cell>
          <cell r="F6674" t="str">
            <v>Unix Support VW Argentina</v>
          </cell>
        </row>
        <row r="6675">
          <cell r="B6675" t="str">
            <v>10.133.8.147</v>
          </cell>
          <cell r="C6675" t="str">
            <v>0002. OS UNIX RAM</v>
          </cell>
          <cell r="D6675" t="str">
            <v>PH_WINDOWS_BRONZE_AR</v>
          </cell>
          <cell r="E6675">
            <v>2</v>
          </cell>
          <cell r="F6675" t="str">
            <v>Unix Support VW Argentina</v>
          </cell>
        </row>
        <row r="6676">
          <cell r="B6676" t="str">
            <v>10.133.8.147</v>
          </cell>
          <cell r="C6676" t="str">
            <v>0010. OS UNIX Filesystem /</v>
          </cell>
          <cell r="D6676" t="str">
            <v>PH_WINDOWS_BRONZE_AR</v>
          </cell>
          <cell r="E6676">
            <v>2</v>
          </cell>
          <cell r="F6676" t="str">
            <v>Unix Support VW Argentina</v>
          </cell>
        </row>
        <row r="6677">
          <cell r="B6677" t="str">
            <v>10.133.8.147</v>
          </cell>
          <cell r="C6677" t="str">
            <v>0011. OS UNIX Filesystem /boot</v>
          </cell>
          <cell r="D6677" t="str">
            <v>PH_WINDOWS_BRONZE_AR</v>
          </cell>
          <cell r="E6677">
            <v>2</v>
          </cell>
          <cell r="F6677" t="str">
            <v>Unix Support VW Argentina</v>
          </cell>
        </row>
        <row r="6678">
          <cell r="B6678" t="str">
            <v>10.133.8.149</v>
          </cell>
          <cell r="C6678" t="str">
            <v>AMS SAP BASIS Filesystem /backup</v>
          </cell>
          <cell r="D6678" t="str">
            <v>PH_WINDOWS_BRONZE_AR</v>
          </cell>
          <cell r="E6678">
            <v>1</v>
          </cell>
          <cell r="F6678" t="str">
            <v>AMS SAP Basis Support Argentina</v>
          </cell>
        </row>
        <row r="6679">
          <cell r="B6679" t="str">
            <v>10.133.8.149</v>
          </cell>
          <cell r="C6679" t="str">
            <v>0000. OS UNIX Ping</v>
          </cell>
          <cell r="D6679" t="str">
            <v>PH_WINDOWS_PLATINUM_AR</v>
          </cell>
          <cell r="E6679">
            <v>1</v>
          </cell>
          <cell r="F6679" t="str">
            <v>Unix Support VW Argentina</v>
          </cell>
        </row>
        <row r="6680">
          <cell r="B6680" t="str">
            <v>10.133.8.149</v>
          </cell>
          <cell r="C6680" t="str">
            <v>0001. OS UNIX CPU</v>
          </cell>
          <cell r="D6680" t="str">
            <v>PH_WINDOWS_PLATINUM_AR</v>
          </cell>
          <cell r="E6680">
            <v>1</v>
          </cell>
          <cell r="F6680" t="str">
            <v>Unix Support VW Argentina</v>
          </cell>
        </row>
        <row r="6681">
          <cell r="B6681" t="str">
            <v>10.133.8.149</v>
          </cell>
          <cell r="C6681" t="str">
            <v>0003. OS UNIX Swap</v>
          </cell>
          <cell r="D6681" t="str">
            <v>PH_WINDOWS_PLATINUM_AR</v>
          </cell>
          <cell r="E6681">
            <v>1</v>
          </cell>
          <cell r="F6681" t="str">
            <v>Unix Support VW Argentina</v>
          </cell>
        </row>
        <row r="6682">
          <cell r="B6682" t="str">
            <v>10.133.8.149</v>
          </cell>
          <cell r="C6682" t="str">
            <v>0002. OS UNIX RAM</v>
          </cell>
          <cell r="D6682" t="str">
            <v>PH_WINDOWS_PLATINUM_AR</v>
          </cell>
          <cell r="E6682">
            <v>1</v>
          </cell>
          <cell r="F6682" t="str">
            <v>Unix Support VW Argentina</v>
          </cell>
        </row>
        <row r="6683">
          <cell r="B6683" t="str">
            <v>10.133.8.149</v>
          </cell>
          <cell r="C6683" t="str">
            <v>0010. OS UNIX Filesystem /</v>
          </cell>
          <cell r="D6683" t="str">
            <v>PH_WINDOWS_PLATINUM_AR</v>
          </cell>
          <cell r="E6683">
            <v>1</v>
          </cell>
          <cell r="F6683" t="str">
            <v>Unix Support VW Argentina</v>
          </cell>
        </row>
        <row r="6684">
          <cell r="B6684" t="str">
            <v>10.133.8.149</v>
          </cell>
          <cell r="C6684" t="str">
            <v>0011. OS UNIX Filesystem /boot</v>
          </cell>
          <cell r="D6684" t="str">
            <v>PH_WINDOWS_PLATINUM_AR</v>
          </cell>
          <cell r="E6684">
            <v>1</v>
          </cell>
          <cell r="F6684" t="str">
            <v>Unix Support VW Argentina</v>
          </cell>
        </row>
        <row r="6685">
          <cell r="B6685" t="str">
            <v>10.133.8.149</v>
          </cell>
          <cell r="C6685" t="str">
            <v>0012. OS UNIX Filesystem /home</v>
          </cell>
          <cell r="D6685" t="str">
            <v>PH_WINDOWS_PLATINUM_AR</v>
          </cell>
          <cell r="E6685">
            <v>1</v>
          </cell>
          <cell r="F6685" t="str">
            <v>Unix Support VW Argentina</v>
          </cell>
        </row>
        <row r="6686">
          <cell r="B6686" t="str">
            <v>10.133.8.149</v>
          </cell>
          <cell r="C6686" t="str">
            <v>Filesystem /boot/efi</v>
          </cell>
          <cell r="D6686" t="str">
            <v>PH_WINDOWS_PLATINUM_AR</v>
          </cell>
          <cell r="E6686">
            <v>1</v>
          </cell>
          <cell r="F6686" t="str">
            <v>Unix Support VW Argentina</v>
          </cell>
        </row>
        <row r="6687">
          <cell r="B6687" t="str">
            <v>10.133.8.150</v>
          </cell>
          <cell r="C6687" t="str">
            <v>0000. OS UNIX Ping</v>
          </cell>
          <cell r="D6687" t="str">
            <v>PH_WINDOWS_PLATINUM_AR</v>
          </cell>
          <cell r="E6687">
            <v>1</v>
          </cell>
          <cell r="F6687" t="str">
            <v>Unix Support VW Argentina</v>
          </cell>
        </row>
        <row r="6688">
          <cell r="B6688" t="str">
            <v>10.133.8.150</v>
          </cell>
          <cell r="C6688" t="str">
            <v>0001. OS UNIX CPU</v>
          </cell>
          <cell r="D6688" t="str">
            <v>PH_WINDOWS_PLATINUM_AR</v>
          </cell>
          <cell r="E6688">
            <v>1</v>
          </cell>
          <cell r="F6688" t="str">
            <v>Unix Support VW Argentina</v>
          </cell>
        </row>
        <row r="6689">
          <cell r="B6689" t="str">
            <v>10.133.8.150</v>
          </cell>
          <cell r="C6689" t="str">
            <v>0003. OS UNIX Swap</v>
          </cell>
          <cell r="D6689" t="str">
            <v>PH_WINDOWS_PLATINUM_AR</v>
          </cell>
          <cell r="E6689">
            <v>1</v>
          </cell>
          <cell r="F6689" t="str">
            <v>Unix Support VW Argentina</v>
          </cell>
        </row>
        <row r="6690">
          <cell r="B6690" t="str">
            <v>10.133.8.150</v>
          </cell>
          <cell r="C6690" t="str">
            <v>0002. OS UNIX RAM</v>
          </cell>
          <cell r="D6690" t="str">
            <v>PH_WINDOWS_PLATINUM_AR</v>
          </cell>
          <cell r="E6690">
            <v>1</v>
          </cell>
          <cell r="F6690" t="str">
            <v>Unix Support VW Argentina</v>
          </cell>
        </row>
        <row r="6691">
          <cell r="B6691" t="str">
            <v>10.133.8.150</v>
          </cell>
          <cell r="C6691" t="str">
            <v>0010. OS UNIX Filesystem /</v>
          </cell>
          <cell r="D6691" t="str">
            <v>PH_WINDOWS_PLATINUM_AR</v>
          </cell>
          <cell r="E6691">
            <v>1</v>
          </cell>
          <cell r="F6691" t="str">
            <v>Unix Support VW Argentina</v>
          </cell>
        </row>
        <row r="6692">
          <cell r="B6692" t="str">
            <v>10.133.8.150</v>
          </cell>
          <cell r="C6692" t="str">
            <v>0011. OS UNIX Filesystem /boot</v>
          </cell>
          <cell r="D6692" t="str">
            <v>PH_WINDOWS_PLATINUM_AR</v>
          </cell>
          <cell r="E6692">
            <v>1</v>
          </cell>
          <cell r="F6692" t="str">
            <v>Unix Support VW Argentina</v>
          </cell>
        </row>
        <row r="6693">
          <cell r="B6693" t="str">
            <v>10.133.8.150</v>
          </cell>
          <cell r="C6693" t="str">
            <v>0012. OS UNIX Filesystem /home</v>
          </cell>
          <cell r="D6693" t="str">
            <v>PH_WINDOWS_PLATINUM_AR</v>
          </cell>
          <cell r="E6693">
            <v>1</v>
          </cell>
          <cell r="F6693" t="str">
            <v>Unix Support VW Argentina</v>
          </cell>
        </row>
        <row r="6694">
          <cell r="B6694" t="str">
            <v>10.133.8.148</v>
          </cell>
          <cell r="C6694" t="str">
            <v>AMS SAP BASIS Filesystem /hana/data</v>
          </cell>
          <cell r="D6694" t="str">
            <v>PH_WINDOWS_BRONZE_AR</v>
          </cell>
          <cell r="E6694">
            <v>2</v>
          </cell>
          <cell r="F6694" t="str">
            <v>AMS SAP Basis Support Argentina</v>
          </cell>
        </row>
        <row r="6695">
          <cell r="B6695" t="str">
            <v>10.133.8.148</v>
          </cell>
          <cell r="C6695" t="str">
            <v>AMS SAP BASIS Filesystem /hana/log</v>
          </cell>
          <cell r="D6695" t="str">
            <v>PH_WINDOWS_BRONZE_AR</v>
          </cell>
          <cell r="E6695">
            <v>2</v>
          </cell>
          <cell r="F6695" t="str">
            <v>AMS SAP Basis Support Argentina</v>
          </cell>
        </row>
        <row r="6696">
          <cell r="B6696" t="str">
            <v>10.133.8.148</v>
          </cell>
          <cell r="C6696" t="str">
            <v>AMS SAP BASIS Filesystem /hana/shared</v>
          </cell>
          <cell r="D6696" t="str">
            <v>PH_WINDOWS_BRONZE_AR</v>
          </cell>
          <cell r="E6696">
            <v>2</v>
          </cell>
          <cell r="F6696" t="str">
            <v>AMS SAP Basis Support Argentina</v>
          </cell>
        </row>
        <row r="6697">
          <cell r="B6697" t="str">
            <v>10.133.8.148</v>
          </cell>
          <cell r="C6697" t="str">
            <v>AMS SAP BASIS Filesystem /interfaces</v>
          </cell>
          <cell r="D6697" t="str">
            <v>PH_WINDOWS_BRONZE_AR</v>
          </cell>
          <cell r="E6697">
            <v>2</v>
          </cell>
          <cell r="F6697" t="str">
            <v>AMS SAP Basis Support Argentina</v>
          </cell>
        </row>
        <row r="6698">
          <cell r="B6698" t="str">
            <v>10.133.8.148</v>
          </cell>
          <cell r="C6698" t="str">
            <v>AMS SAP BASIS Filesystem /usr/sap</v>
          </cell>
          <cell r="D6698" t="str">
            <v>PH_WINDOWS_BRONZE_AR</v>
          </cell>
          <cell r="E6698">
            <v>2</v>
          </cell>
          <cell r="F6698" t="str">
            <v>AMS SAP Basis Support Argentina</v>
          </cell>
        </row>
        <row r="6699">
          <cell r="B6699" t="str">
            <v>10.133.8.148</v>
          </cell>
          <cell r="C6699" t="str">
            <v>AMS SAP BASIS Filesystem /backup</v>
          </cell>
          <cell r="D6699" t="str">
            <v>PH_WINDOWS_BRONZE_AR</v>
          </cell>
          <cell r="E6699">
            <v>2</v>
          </cell>
          <cell r="F6699" t="str">
            <v>AMS SAP Basis Support Argentina</v>
          </cell>
        </row>
        <row r="6700">
          <cell r="B6700" t="str">
            <v>10.133.8.148</v>
          </cell>
          <cell r="C6700" t="str">
            <v>0000. OS UNIX Ping</v>
          </cell>
          <cell r="D6700" t="str">
            <v>PH_WINDOWS_BRONZE_AR</v>
          </cell>
          <cell r="E6700">
            <v>2</v>
          </cell>
          <cell r="F6700" t="str">
            <v>Unix Support VW Argentina</v>
          </cell>
        </row>
        <row r="6701">
          <cell r="B6701" t="str">
            <v>10.133.8.148</v>
          </cell>
          <cell r="C6701" t="str">
            <v>0001. OS UNIX CPU</v>
          </cell>
          <cell r="D6701" t="str">
            <v>PH_WINDOWS_BRONZE_AR</v>
          </cell>
          <cell r="E6701">
            <v>2</v>
          </cell>
          <cell r="F6701" t="str">
            <v>Unix Support VW Argentina</v>
          </cell>
        </row>
        <row r="6702">
          <cell r="B6702" t="str">
            <v>10.133.8.148</v>
          </cell>
          <cell r="C6702" t="str">
            <v>0003. OS UNIX Swap</v>
          </cell>
          <cell r="D6702" t="str">
            <v>PH_WINDOWS_BRONZE_AR</v>
          </cell>
          <cell r="E6702">
            <v>2</v>
          </cell>
          <cell r="F6702" t="str">
            <v>Unix Support VW Argentina</v>
          </cell>
        </row>
        <row r="6703">
          <cell r="B6703" t="str">
            <v>10.133.8.148</v>
          </cell>
          <cell r="C6703" t="str">
            <v>0002. OS UNIX RAM</v>
          </cell>
          <cell r="D6703" t="str">
            <v>PH_WINDOWS_BRONZE_AR</v>
          </cell>
          <cell r="E6703">
            <v>2</v>
          </cell>
          <cell r="F6703" t="str">
            <v>Unix Support VW Argentina</v>
          </cell>
        </row>
        <row r="6704">
          <cell r="B6704" t="str">
            <v>10.133.8.148</v>
          </cell>
          <cell r="C6704" t="str">
            <v>0010. OS UNIX Filesystem /</v>
          </cell>
          <cell r="D6704" t="str">
            <v>PH_WINDOWS_BRONZE_AR</v>
          </cell>
          <cell r="E6704">
            <v>2</v>
          </cell>
          <cell r="F6704" t="str">
            <v>Unix Support VW Argentina</v>
          </cell>
        </row>
        <row r="6705">
          <cell r="B6705" t="str">
            <v>10.133.8.148</v>
          </cell>
          <cell r="C6705" t="str">
            <v>0011. OS UNIX Filesystem /boot</v>
          </cell>
          <cell r="D6705" t="str">
            <v>PH_WINDOWS_BRONZE_AR</v>
          </cell>
          <cell r="E6705">
            <v>2</v>
          </cell>
          <cell r="F6705" t="str">
            <v>Unix Support VW Argentina</v>
          </cell>
        </row>
        <row r="6706">
          <cell r="B6706" t="str">
            <v>10.133.8.246</v>
          </cell>
          <cell r="C6706" t="str">
            <v>AMS SAP BASIS Filesystem /backup</v>
          </cell>
          <cell r="D6706" t="str">
            <v>PH_WINDOWS_BRONZE_AR</v>
          </cell>
          <cell r="E6706">
            <v>4</v>
          </cell>
          <cell r="F6706" t="str">
            <v>AMS SAP Basis Support Argentina</v>
          </cell>
        </row>
        <row r="6707">
          <cell r="B6707" t="str">
            <v>10.133.8.246</v>
          </cell>
          <cell r="C6707" t="str">
            <v>AMS SAP BASIS Filesystem /medias</v>
          </cell>
          <cell r="D6707" t="str">
            <v>PH_WINDOWS_BRONZE_AR</v>
          </cell>
          <cell r="E6707">
            <v>4</v>
          </cell>
          <cell r="F6707" t="str">
            <v>AMS SAP Basis Support Argentina</v>
          </cell>
        </row>
        <row r="6708">
          <cell r="B6708" t="str">
            <v>10.133.8.246</v>
          </cell>
          <cell r="C6708" t="str">
            <v>AMS SAP BASIS Filesystem /hana/shared</v>
          </cell>
          <cell r="D6708" t="str">
            <v>PH_WINDOWS_BRONZE_AR</v>
          </cell>
          <cell r="E6708">
            <v>4</v>
          </cell>
          <cell r="F6708" t="str">
            <v>AMS SAP Basis Support Argentina</v>
          </cell>
        </row>
        <row r="6709">
          <cell r="B6709" t="str">
            <v>10.133.8.246</v>
          </cell>
          <cell r="C6709" t="str">
            <v>AMS SAP BASIS Filesystem /hana/log</v>
          </cell>
          <cell r="D6709" t="str">
            <v>PH_WINDOWS_BRONZE_AR</v>
          </cell>
          <cell r="E6709">
            <v>4</v>
          </cell>
          <cell r="F6709" t="str">
            <v>AMS SAP Basis Support Argentina</v>
          </cell>
        </row>
        <row r="6710">
          <cell r="B6710" t="str">
            <v>10.133.8.246</v>
          </cell>
          <cell r="C6710" t="str">
            <v>AMS SAP BASIS Filesystem /hana/data</v>
          </cell>
          <cell r="D6710" t="str">
            <v>PH_WINDOWS_BRONZE_AR</v>
          </cell>
          <cell r="E6710">
            <v>4</v>
          </cell>
          <cell r="F6710" t="str">
            <v>AMS SAP Basis Support Argentina</v>
          </cell>
        </row>
        <row r="6711">
          <cell r="B6711" t="str">
            <v>10.133.8.246</v>
          </cell>
          <cell r="C6711" t="str">
            <v>0000. OS UNIX Ping</v>
          </cell>
          <cell r="D6711" t="str">
            <v>PH_WINDOWS_BRONZE_AR</v>
          </cell>
          <cell r="E6711">
            <v>4</v>
          </cell>
          <cell r="F6711" t="str">
            <v>Unix Support VW Argentina</v>
          </cell>
        </row>
        <row r="6712">
          <cell r="B6712" t="str">
            <v>10.133.8.246</v>
          </cell>
          <cell r="C6712" t="str">
            <v>0001. OS UNIX CPU</v>
          </cell>
          <cell r="D6712" t="str">
            <v>PH_WINDOWS_BRONZE_AR</v>
          </cell>
          <cell r="E6712">
            <v>4</v>
          </cell>
          <cell r="F6712" t="str">
            <v>Unix Support VW Argentina</v>
          </cell>
        </row>
        <row r="6713">
          <cell r="B6713" t="str">
            <v>10.133.8.246</v>
          </cell>
          <cell r="C6713" t="str">
            <v>0003. OS UNIX Swap</v>
          </cell>
          <cell r="D6713" t="str">
            <v>PH_WINDOWS_BRONZE_AR</v>
          </cell>
          <cell r="E6713">
            <v>4</v>
          </cell>
          <cell r="F6713" t="str">
            <v>Unix Support VW Argentina</v>
          </cell>
        </row>
        <row r="6714">
          <cell r="B6714" t="str">
            <v>10.133.8.246</v>
          </cell>
          <cell r="C6714" t="str">
            <v>0002. OS UNIX RAM</v>
          </cell>
          <cell r="D6714" t="str">
            <v>PH_WINDOWS_BRONZE_AR</v>
          </cell>
          <cell r="E6714">
            <v>4</v>
          </cell>
          <cell r="F6714" t="str">
            <v>Unix Support VW Argentina</v>
          </cell>
        </row>
        <row r="6715">
          <cell r="B6715" t="str">
            <v>10.133.8.246</v>
          </cell>
          <cell r="C6715" t="str">
            <v>0010. OS UNIX Filesystem /</v>
          </cell>
          <cell r="D6715" t="str">
            <v>PH_WINDOWS_BRONZE_AR</v>
          </cell>
          <cell r="E6715">
            <v>4</v>
          </cell>
          <cell r="F6715" t="str">
            <v>Unix Support VW Argentina</v>
          </cell>
        </row>
        <row r="6716">
          <cell r="B6716" t="str">
            <v>10.133.8.246</v>
          </cell>
          <cell r="C6716" t="str">
            <v>0011. OS UNIX Filesystem /boot</v>
          </cell>
          <cell r="D6716" t="str">
            <v>PH_WINDOWS_BRONZE_AR</v>
          </cell>
          <cell r="E6716">
            <v>4</v>
          </cell>
          <cell r="F6716" t="str">
            <v>Unix Support VW Argentina</v>
          </cell>
        </row>
        <row r="6717">
          <cell r="B6717" t="str">
            <v>10.133.8.246</v>
          </cell>
          <cell r="C6717" t="str">
            <v>0015. OS UNIX Filesystem /tmp</v>
          </cell>
          <cell r="D6717" t="str">
            <v>PH_WINDOWS_BRONZE_AR</v>
          </cell>
          <cell r="E6717">
            <v>4</v>
          </cell>
          <cell r="F6717" t="str">
            <v>Unix Support VW Argentina</v>
          </cell>
        </row>
        <row r="6718">
          <cell r="B6718" t="str">
            <v>10.133.8.246</v>
          </cell>
          <cell r="C6718" t="str">
            <v>0016. OS UNIX Filesystem /tsmlogs</v>
          </cell>
          <cell r="D6718" t="str">
            <v>PH_WINDOWS_BRONZE_AR</v>
          </cell>
          <cell r="E6718">
            <v>4</v>
          </cell>
          <cell r="F6718" t="str">
            <v>Unix Support VW Argentina</v>
          </cell>
        </row>
        <row r="6719">
          <cell r="B6719" t="str">
            <v>192.168.5.134</v>
          </cell>
          <cell r="C6719" t="str">
            <v>HTTPS</v>
          </cell>
          <cell r="D6719" t="str">
            <v>PH_WINDOWS_PLATINUM_AR</v>
          </cell>
          <cell r="E6719">
            <v>2</v>
          </cell>
          <cell r="F6719" t="str">
            <v>Middleware Support VW Argentina</v>
          </cell>
        </row>
        <row r="6720">
          <cell r="B6720" t="str">
            <v>192.168.5.134</v>
          </cell>
          <cell r="C6720" t="str">
            <v>Puerto TCP 12101</v>
          </cell>
          <cell r="D6720" t="str">
            <v>PH_WINDOWS_PLATINUM_AR</v>
          </cell>
          <cell r="E6720">
            <v>2</v>
          </cell>
          <cell r="F6720" t="str">
            <v>Middleware Support VW Argentina</v>
          </cell>
        </row>
        <row r="6721">
          <cell r="B6721" t="str">
            <v>192.168.5.132</v>
          </cell>
          <cell r="C6721" t="str">
            <v>HTTPS</v>
          </cell>
          <cell r="D6721" t="str">
            <v>PH_WINDOWS_BRONZE_AR</v>
          </cell>
          <cell r="E6721">
            <v>3</v>
          </cell>
          <cell r="F6721" t="str">
            <v>Middleware Support VW Argentina</v>
          </cell>
        </row>
        <row r="6722">
          <cell r="B6722" t="str">
            <v>192.168.5.132</v>
          </cell>
          <cell r="C6722" t="str">
            <v>Puerto TCP 12101</v>
          </cell>
          <cell r="D6722" t="str">
            <v>PH_WINDOWS_BRONZE_AR</v>
          </cell>
          <cell r="E6722">
            <v>3</v>
          </cell>
          <cell r="F6722" t="str">
            <v>Middleware Support VW Argentina</v>
          </cell>
        </row>
        <row r="6723">
          <cell r="B6723" t="str">
            <v>192.168.5.135</v>
          </cell>
          <cell r="C6723" t="str">
            <v>HTTPS</v>
          </cell>
          <cell r="D6723" t="str">
            <v>PH_WINDOWS_PLATINUM_AR</v>
          </cell>
          <cell r="E6723">
            <v>2</v>
          </cell>
          <cell r="F6723" t="str">
            <v>Middleware Support VW Argentina</v>
          </cell>
        </row>
        <row r="6724">
          <cell r="B6724" t="str">
            <v>192.168.5.135</v>
          </cell>
          <cell r="C6724" t="str">
            <v>Puerto TCP 12101</v>
          </cell>
          <cell r="D6724" t="str">
            <v>PH_WINDOWS_PLATINUM_AR</v>
          </cell>
          <cell r="E6724">
            <v>2</v>
          </cell>
          <cell r="F6724" t="str">
            <v>Middleware Support VW Argentina</v>
          </cell>
        </row>
        <row r="6725">
          <cell r="B6725" t="str">
            <v>192.168.5.133</v>
          </cell>
          <cell r="C6725" t="str">
            <v>HTTPS</v>
          </cell>
          <cell r="D6725" t="str">
            <v>PH_WINDOWS_BRONZE_AR</v>
          </cell>
          <cell r="E6725">
            <v>3</v>
          </cell>
          <cell r="F6725" t="str">
            <v>Middleware Support VW Argentina</v>
          </cell>
        </row>
        <row r="6726">
          <cell r="B6726" t="str">
            <v>192.168.5.133</v>
          </cell>
          <cell r="C6726" t="str">
            <v>Puerto TCP 7135</v>
          </cell>
          <cell r="D6726" t="str">
            <v>PH_WINDOWS_BRONZE_AR</v>
          </cell>
          <cell r="E6726">
            <v>3</v>
          </cell>
          <cell r="F6726" t="str">
            <v>Middleware Support VW Argentina</v>
          </cell>
        </row>
        <row r="6727">
          <cell r="B6727" t="str">
            <v>192.168.5.136</v>
          </cell>
          <cell r="C6727" t="str">
            <v>HTTPS</v>
          </cell>
          <cell r="D6727" t="str">
            <v>PH_WINDOWS_PLATINUM_AR</v>
          </cell>
          <cell r="E6727">
            <v>2</v>
          </cell>
          <cell r="F6727" t="str">
            <v>Middleware Support VW Argentina</v>
          </cell>
        </row>
        <row r="6728">
          <cell r="B6728" t="str">
            <v>192.168.5.136</v>
          </cell>
          <cell r="C6728" t="str">
            <v>Puerto TCP 7135</v>
          </cell>
          <cell r="D6728" t="str">
            <v>PH_WINDOWS_PLATINUM_AR</v>
          </cell>
          <cell r="E6728">
            <v>2</v>
          </cell>
          <cell r="F6728" t="str">
            <v>Middleware Support VW Argentina</v>
          </cell>
        </row>
        <row r="6729">
          <cell r="B6729" t="str">
            <v>192.168.0.55</v>
          </cell>
          <cell r="C6729" t="str">
            <v>HTTPS</v>
          </cell>
          <cell r="D6729" t="str">
            <v>PH_WINDOWS_BRONZE_AR</v>
          </cell>
          <cell r="E6729">
            <v>3</v>
          </cell>
          <cell r="F6729" t="str">
            <v>Middleware Support VW Argentina</v>
          </cell>
        </row>
        <row r="6730">
          <cell r="B6730" t="str">
            <v>192.168.0.55</v>
          </cell>
          <cell r="C6730" t="str">
            <v>Puerto TCP 7234</v>
          </cell>
          <cell r="D6730" t="str">
            <v>PH_WINDOWS_BRONZE_AR</v>
          </cell>
          <cell r="E6730">
            <v>3</v>
          </cell>
          <cell r="F6730" t="str">
            <v>Middleware Support VW Argentina</v>
          </cell>
        </row>
        <row r="6731">
          <cell r="B6731" t="str">
            <v>192.168.0.23</v>
          </cell>
          <cell r="C6731" t="str">
            <v>HTTPS</v>
          </cell>
          <cell r="D6731" t="str">
            <v>PH_WINDOWS_BRONZE_AR</v>
          </cell>
          <cell r="E6731">
            <v>3</v>
          </cell>
          <cell r="F6731" t="str">
            <v>Middleware Support VW Argentina</v>
          </cell>
        </row>
        <row r="6732">
          <cell r="B6732" t="str">
            <v>192.168.5.137</v>
          </cell>
          <cell r="C6732" t="str">
            <v>HTTPS</v>
          </cell>
          <cell r="D6732" t="str">
            <v>PH_WINDOWS_PLATINUM_AR</v>
          </cell>
          <cell r="E6732">
            <v>2</v>
          </cell>
          <cell r="F6732" t="str">
            <v>Middleware Support VW Argentina</v>
          </cell>
        </row>
        <row r="6733">
          <cell r="B6733" t="str">
            <v>192.168.0.24</v>
          </cell>
          <cell r="C6733" t="str">
            <v>HTTPS</v>
          </cell>
          <cell r="D6733" t="str">
            <v>PH_WINDOWS_PLATINUM_AR</v>
          </cell>
          <cell r="E6733">
            <v>2</v>
          </cell>
          <cell r="F6733" t="str">
            <v>Middleware Support VW Argentina</v>
          </cell>
        </row>
        <row r="6734">
          <cell r="B6734" t="str">
            <v>192.168.0.12</v>
          </cell>
          <cell r="C6734" t="str">
            <v>HTTPS</v>
          </cell>
          <cell r="D6734" t="str">
            <v>PH_WINDOWS_PLATINUM_AR</v>
          </cell>
          <cell r="E6734">
            <v>2</v>
          </cell>
          <cell r="F6734" t="str">
            <v>Middleware Support VW Argentina</v>
          </cell>
        </row>
        <row r="6735">
          <cell r="B6735" t="str">
            <v>192.168.0.12</v>
          </cell>
          <cell r="C6735" t="str">
            <v>Puerto TCP 7234</v>
          </cell>
          <cell r="D6735" t="str">
            <v>PH_WINDOWS_PLATINUM_AR</v>
          </cell>
          <cell r="E6735">
            <v>2</v>
          </cell>
          <cell r="F6735" t="str">
            <v>Middleware Support VW Argentina</v>
          </cell>
        </row>
        <row r="6736">
          <cell r="B6736" t="str">
            <v>192.168.0.25</v>
          </cell>
          <cell r="C6736" t="str">
            <v>HTTPS</v>
          </cell>
          <cell r="D6736" t="str">
            <v>PH_WINDOWS_PLATINUM_AR</v>
          </cell>
          <cell r="E6736">
            <v>2</v>
          </cell>
          <cell r="F6736" t="str">
            <v>Middleware Support VW Argentina</v>
          </cell>
        </row>
        <row r="6737">
          <cell r="B6737" t="str">
            <v>192.168.0.13</v>
          </cell>
          <cell r="C6737" t="str">
            <v>HTTPS</v>
          </cell>
          <cell r="D6737" t="str">
            <v>PH_WINDOWS_PLATINUM_AR</v>
          </cell>
          <cell r="E6737">
            <v>2</v>
          </cell>
          <cell r="F6737" t="str">
            <v>Middleware Support VW Argentina</v>
          </cell>
        </row>
        <row r="6738">
          <cell r="B6738" t="str">
            <v>192.168.0.13</v>
          </cell>
          <cell r="C6738" t="str">
            <v>Puerto TCP 7234</v>
          </cell>
          <cell r="D6738" t="str">
            <v>PH_WINDOWS_PLATINUM_AR</v>
          </cell>
          <cell r="E6738">
            <v>2</v>
          </cell>
          <cell r="F6738" t="str">
            <v>Middleware Support VW Argentina</v>
          </cell>
        </row>
        <row r="6739">
          <cell r="B6739" t="str">
            <v>192.168.0.14</v>
          </cell>
          <cell r="C6739" t="str">
            <v>HTTPS</v>
          </cell>
          <cell r="D6739" t="str">
            <v>PH_WINDOWS_PLATINUM_AR</v>
          </cell>
          <cell r="E6739">
            <v>2</v>
          </cell>
          <cell r="F6739" t="str">
            <v>Middleware Support VW Argentina</v>
          </cell>
        </row>
        <row r="6740">
          <cell r="B6740" t="str">
            <v>10.133.54.54</v>
          </cell>
          <cell r="C6740" t="str">
            <v>So CPU</v>
          </cell>
          <cell r="D6740" t="str">
            <v>PH_WINDOWS_PLATINUM_AR</v>
          </cell>
          <cell r="E6740">
            <v>3</v>
          </cell>
          <cell r="F6740" t="str">
            <v>Unix Support VW Argentina</v>
          </cell>
        </row>
        <row r="6741">
          <cell r="B6741" t="str">
            <v>10.133.54.54</v>
          </cell>
          <cell r="C6741" t="str">
            <v>So Disk fs</v>
          </cell>
          <cell r="D6741" t="str">
            <v>PH_WINDOWS_PLATINUM_AR</v>
          </cell>
          <cell r="E6741">
            <v>3</v>
          </cell>
          <cell r="F6741" t="str">
            <v>Unix Support VW Argentina</v>
          </cell>
        </row>
        <row r="6742">
          <cell r="B6742" t="str">
            <v>10.133.54.54</v>
          </cell>
          <cell r="C6742" t="str">
            <v>Ping</v>
          </cell>
          <cell r="D6742" t="str">
            <v>PH_WINDOWS_PLATINUM_AR</v>
          </cell>
          <cell r="E6742">
            <v>3</v>
          </cell>
          <cell r="F6742" t="str">
            <v>Unix Support VW Argentina</v>
          </cell>
        </row>
        <row r="6743">
          <cell r="B6743" t="str">
            <v>10.133.54.54</v>
          </cell>
          <cell r="C6743" t="str">
            <v>So RAM</v>
          </cell>
          <cell r="D6743" t="str">
            <v>PH_WINDOWS_PLATINUM_AR</v>
          </cell>
          <cell r="E6743">
            <v>3</v>
          </cell>
          <cell r="F6743" t="str">
            <v>Unix Support VW Argentina</v>
          </cell>
        </row>
        <row r="6744">
          <cell r="B6744" t="str">
            <v>10.133.54.54</v>
          </cell>
          <cell r="C6744" t="str">
            <v>So Swap</v>
          </cell>
          <cell r="D6744" t="str">
            <v>PH_WINDOWS_PLATINUM_AR</v>
          </cell>
          <cell r="E6744">
            <v>3</v>
          </cell>
          <cell r="F6744" t="str">
            <v>Unix Support VW Argentina</v>
          </cell>
        </row>
        <row r="6745">
          <cell r="B6745" t="str">
            <v>10.133.8.190</v>
          </cell>
          <cell r="C6745" t="str">
            <v>0000. OS UNIX Ping</v>
          </cell>
          <cell r="D6745" t="str">
            <v>PH_WINDOWS_BRONZE_AR</v>
          </cell>
          <cell r="E6745">
            <v>4</v>
          </cell>
          <cell r="F6745" t="str">
            <v>Unix Support VW Argentina</v>
          </cell>
        </row>
        <row r="6746">
          <cell r="B6746" t="str">
            <v>10.133.8.190</v>
          </cell>
          <cell r="C6746" t="str">
            <v>0001. OS UNIX CPU</v>
          </cell>
          <cell r="D6746" t="str">
            <v>PH_WINDOWS_BRONZE_AR</v>
          </cell>
          <cell r="E6746">
            <v>4</v>
          </cell>
          <cell r="F6746" t="str">
            <v>Unix Support VW Argentina</v>
          </cell>
        </row>
        <row r="6747">
          <cell r="B6747" t="str">
            <v>10.133.8.190</v>
          </cell>
          <cell r="C6747" t="str">
            <v>0002. OS UNIX RAM</v>
          </cell>
          <cell r="D6747" t="str">
            <v>PH_WINDOWS_BRONZE_AR</v>
          </cell>
          <cell r="E6747">
            <v>4</v>
          </cell>
          <cell r="F6747" t="str">
            <v>Unix Support VW Argentina</v>
          </cell>
        </row>
        <row r="6748">
          <cell r="B6748" t="str">
            <v>10.133.8.190</v>
          </cell>
          <cell r="C6748" t="str">
            <v>0003. OS UNIX Swap</v>
          </cell>
          <cell r="D6748" t="str">
            <v>PH_WINDOWS_BRONZE_AR</v>
          </cell>
          <cell r="E6748">
            <v>4</v>
          </cell>
          <cell r="F6748" t="str">
            <v>Unix Support VW Argentina</v>
          </cell>
        </row>
        <row r="6749">
          <cell r="B6749" t="str">
            <v>10.133.8.190</v>
          </cell>
          <cell r="C6749" t="str">
            <v>0010. OS UNIX Filesystem /</v>
          </cell>
          <cell r="D6749" t="str">
            <v>PH_WINDOWS_BRONZE_AR</v>
          </cell>
          <cell r="E6749">
            <v>4</v>
          </cell>
          <cell r="F6749" t="str">
            <v>Unix Support VW Argentina</v>
          </cell>
        </row>
        <row r="6750">
          <cell r="B6750" t="str">
            <v>10.133.8.190</v>
          </cell>
          <cell r="C6750" t="str">
            <v>0011. OS UNIX Filesystem /boot</v>
          </cell>
          <cell r="D6750" t="str">
            <v>PH_WINDOWS_BRONZE_AR</v>
          </cell>
          <cell r="E6750">
            <v>4</v>
          </cell>
          <cell r="F6750" t="str">
            <v>Unix Support VW Argentina</v>
          </cell>
        </row>
        <row r="6751">
          <cell r="B6751" t="str">
            <v>10.133.8.190</v>
          </cell>
          <cell r="C6751" t="str">
            <v>0012. OS UNIX Filesystem /home</v>
          </cell>
          <cell r="D6751" t="str">
            <v>PH_WINDOWS_BRONZE_AR</v>
          </cell>
          <cell r="E6751">
            <v>4</v>
          </cell>
          <cell r="F6751" t="str">
            <v>Unix Support VW Argentina</v>
          </cell>
        </row>
        <row r="6752">
          <cell r="B6752" t="str">
            <v>10.133.8.190</v>
          </cell>
          <cell r="C6752" t="str">
            <v>0013. OS UNIX Filesystem /opt</v>
          </cell>
          <cell r="D6752" t="str">
            <v>PH_WINDOWS_BRONZE_AR</v>
          </cell>
          <cell r="E6752">
            <v>4</v>
          </cell>
          <cell r="F6752" t="str">
            <v>Unix Support VW Argentina</v>
          </cell>
        </row>
        <row r="6753">
          <cell r="B6753" t="str">
            <v>10.133.8.190</v>
          </cell>
          <cell r="C6753" t="str">
            <v>0014. OS UNIX Filesystem /Performance</v>
          </cell>
          <cell r="D6753" t="str">
            <v>PH_WINDOWS_BRONZE_AR</v>
          </cell>
          <cell r="E6753">
            <v>4</v>
          </cell>
          <cell r="F6753" t="str">
            <v>Unix Support VW Argentina</v>
          </cell>
        </row>
        <row r="6754">
          <cell r="B6754" t="str">
            <v>10.133.8.190</v>
          </cell>
          <cell r="C6754" t="str">
            <v>0015. OS UNIX Filesystem /tmp</v>
          </cell>
          <cell r="D6754" t="str">
            <v>PH_WINDOWS_BRONZE_AR</v>
          </cell>
          <cell r="E6754">
            <v>4</v>
          </cell>
          <cell r="F6754" t="str">
            <v>Unix Support VW Argentina</v>
          </cell>
        </row>
        <row r="6755">
          <cell r="B6755" t="str">
            <v>10.133.8.190</v>
          </cell>
          <cell r="C6755" t="str">
            <v>0016. OS UNIX Filesystem /tsmlogs</v>
          </cell>
          <cell r="D6755" t="str">
            <v>PH_WINDOWS_BRONZE_AR</v>
          </cell>
          <cell r="E6755">
            <v>4</v>
          </cell>
          <cell r="F6755" t="str">
            <v>Unix Support VW Argentina</v>
          </cell>
        </row>
        <row r="6756">
          <cell r="B6756" t="str">
            <v>10.133.8.190</v>
          </cell>
          <cell r="C6756" t="str">
            <v>0017. OS UNIX Filesystem /usr</v>
          </cell>
          <cell r="D6756" t="str">
            <v>PH_WINDOWS_BRONZE_AR</v>
          </cell>
          <cell r="E6756">
            <v>4</v>
          </cell>
          <cell r="F6756" t="str">
            <v>Unix Support VW Argentina</v>
          </cell>
        </row>
        <row r="6757">
          <cell r="B6757" t="str">
            <v>10.133.8.190</v>
          </cell>
          <cell r="C6757" t="str">
            <v>0018. OS UNIX Filesystem /var</v>
          </cell>
          <cell r="D6757" t="str">
            <v>PH_WINDOWS_BRONZE_AR</v>
          </cell>
          <cell r="E6757">
            <v>4</v>
          </cell>
          <cell r="F6757" t="str">
            <v>Unix Support VW Argentina</v>
          </cell>
        </row>
        <row r="6758">
          <cell r="B6758" t="str">
            <v>10.133.8.190</v>
          </cell>
          <cell r="C6758" t="str">
            <v>0019. OS UNIX Filesystem /var/log</v>
          </cell>
          <cell r="D6758" t="str">
            <v>PH_WINDOWS_BRONZE_AR</v>
          </cell>
          <cell r="E6758">
            <v>4</v>
          </cell>
          <cell r="F6758" t="str">
            <v>Unix Support VW Argentina</v>
          </cell>
        </row>
        <row r="6759">
          <cell r="B6759" t="str">
            <v>10.133.8.190</v>
          </cell>
          <cell r="C6759" t="str">
            <v>0020. OS UNIX Filesystem /var/tmp</v>
          </cell>
          <cell r="D6759" t="str">
            <v>PH_WINDOWS_BRONZE_AR</v>
          </cell>
          <cell r="E6759">
            <v>4</v>
          </cell>
          <cell r="F6759" t="str">
            <v>Unix Support VW Argentina</v>
          </cell>
        </row>
        <row r="6760">
          <cell r="B6760" t="str">
            <v>10.133.8.190</v>
          </cell>
          <cell r="C6760" t="str">
            <v>0021. OS UNIX Filesystem /var/cache/pulp</v>
          </cell>
          <cell r="D6760" t="str">
            <v>PH_WINDOWS_BRONZE_AR</v>
          </cell>
          <cell r="E6760">
            <v>4</v>
          </cell>
          <cell r="F6760" t="str">
            <v>Unix Support VW Argentina</v>
          </cell>
        </row>
        <row r="6761">
          <cell r="B6761" t="str">
            <v>10.133.8.190</v>
          </cell>
          <cell r="C6761" t="str">
            <v>0022. OS UNIX Filesystem /var/lib/mongodb</v>
          </cell>
          <cell r="D6761" t="str">
            <v>PH_WINDOWS_BRONZE_AR</v>
          </cell>
          <cell r="E6761">
            <v>4</v>
          </cell>
          <cell r="F6761" t="str">
            <v>Unix Support VW Argentina</v>
          </cell>
        </row>
        <row r="6762">
          <cell r="B6762" t="str">
            <v>10.133.8.190</v>
          </cell>
          <cell r="C6762" t="str">
            <v>0023. OS UNIX Filesystem /var/lib/qpidd</v>
          </cell>
          <cell r="D6762" t="str">
            <v>PH_WINDOWS_BRONZE_AR</v>
          </cell>
          <cell r="E6762">
            <v>4</v>
          </cell>
          <cell r="F6762" t="str">
            <v>Unix Support VW Argentina</v>
          </cell>
        </row>
        <row r="6763">
          <cell r="B6763" t="str">
            <v>10.133.8.190</v>
          </cell>
          <cell r="C6763" t="str">
            <v>0024. OS UNIX Filesystem /var/lib/qpidd</v>
          </cell>
          <cell r="D6763" t="str">
            <v>PH_WINDOWS_BRONZE_AR</v>
          </cell>
          <cell r="E6763">
            <v>4</v>
          </cell>
          <cell r="F6763" t="str">
            <v>Unix Support VW Argentina</v>
          </cell>
        </row>
        <row r="6764">
          <cell r="B6764" t="str">
            <v>10.133.8.190</v>
          </cell>
          <cell r="C6764" t="str">
            <v>0025. OS UNIX Filesystem /var/lib/pulp</v>
          </cell>
          <cell r="D6764" t="str">
            <v>PH_WINDOWS_BRONZE_AR</v>
          </cell>
          <cell r="E6764">
            <v>4</v>
          </cell>
          <cell r="F6764" t="str">
            <v>Unix Support VW Argentina</v>
          </cell>
        </row>
        <row r="6765">
          <cell r="B6765" t="str">
            <v>10.133.8.190</v>
          </cell>
          <cell r="C6765" t="str">
            <v>0026. OS UNIX Filesystem /var/lib/pgsql</v>
          </cell>
          <cell r="D6765" t="str">
            <v>PH_WINDOWS_BRONZE_AR</v>
          </cell>
          <cell r="E6765">
            <v>4</v>
          </cell>
          <cell r="F6765" t="str">
            <v>Unix Support VW Argentina</v>
          </cell>
        </row>
        <row r="6766">
          <cell r="B6766" t="str">
            <v>10.133.8.190</v>
          </cell>
          <cell r="C6766" t="str">
            <v>0027. OS UNIX Filesystem /var/lib/pgsql</v>
          </cell>
          <cell r="D6766" t="str">
            <v>PH_WINDOWS_BRONZE_AR</v>
          </cell>
          <cell r="E6766">
            <v>4</v>
          </cell>
          <cell r="F6766" t="str">
            <v>Unix Support VW Argentina</v>
          </cell>
        </row>
        <row r="6767">
          <cell r="B6767" t="str">
            <v>10.133.8.190</v>
          </cell>
          <cell r="C6767" t="str">
            <v>0028. OS UNIX Filesystem /var/spool/squid</v>
          </cell>
          <cell r="D6767" t="str">
            <v>PH_WINDOWS_BRONZE_AR</v>
          </cell>
          <cell r="E6767">
            <v>4</v>
          </cell>
          <cell r="F6767" t="str">
            <v>Unix Support VW Argentina</v>
          </cell>
        </row>
        <row r="6768">
          <cell r="B6768" t="str">
            <v>10.133.8.190</v>
          </cell>
          <cell r="C6768" t="str">
            <v>Filesystem /var/opt/rh/rh-postgresql12</v>
          </cell>
          <cell r="D6768" t="str">
            <v>PH_WINDOWS_BRONZE_AR</v>
          </cell>
          <cell r="E6768">
            <v>4</v>
          </cell>
          <cell r="F6768" t="str">
            <v>Unix Support VW Argentina</v>
          </cell>
        </row>
        <row r="6769">
          <cell r="B6769" t="str">
            <v>10.133.8.249</v>
          </cell>
          <cell r="C6769" t="str">
            <v>0000. OS UNIX Ping</v>
          </cell>
          <cell r="D6769" t="str">
            <v>PH_WINDOWS_PLATINUM_AR</v>
          </cell>
          <cell r="E6769">
            <v>4</v>
          </cell>
          <cell r="F6769" t="str">
            <v>Unix Support VW Argentina</v>
          </cell>
        </row>
        <row r="6770">
          <cell r="B6770" t="str">
            <v>10.133.8.249</v>
          </cell>
          <cell r="C6770" t="str">
            <v>0001. OS UNIX CPU</v>
          </cell>
          <cell r="D6770" t="str">
            <v>PH_WINDOWS_PLATINUM_AR</v>
          </cell>
          <cell r="E6770">
            <v>4</v>
          </cell>
          <cell r="F6770" t="str">
            <v>Unix Support VW Argentina</v>
          </cell>
        </row>
        <row r="6771">
          <cell r="B6771" t="str">
            <v>10.133.8.249</v>
          </cell>
          <cell r="C6771" t="str">
            <v>0002. OS UNIX RAM</v>
          </cell>
          <cell r="D6771" t="str">
            <v>PH_WINDOWS_PLATINUM_AR</v>
          </cell>
          <cell r="E6771">
            <v>4</v>
          </cell>
          <cell r="F6771" t="str">
            <v>Unix Support VW Argentina</v>
          </cell>
        </row>
        <row r="6772">
          <cell r="B6772" t="str">
            <v>10.133.8.249</v>
          </cell>
          <cell r="C6772" t="str">
            <v>0003. OS UNIX Swap</v>
          </cell>
          <cell r="D6772" t="str">
            <v>PH_WINDOWS_PLATINUM_AR</v>
          </cell>
          <cell r="E6772">
            <v>4</v>
          </cell>
          <cell r="F6772" t="str">
            <v>Unix Support VW Argentina</v>
          </cell>
        </row>
        <row r="6773">
          <cell r="B6773" t="str">
            <v>10.133.8.249</v>
          </cell>
          <cell r="C6773" t="str">
            <v>0010. OS UNIX Filesystem /</v>
          </cell>
          <cell r="D6773" t="str">
            <v>PH_WINDOWS_PLATINUM_AR</v>
          </cell>
          <cell r="E6773">
            <v>4</v>
          </cell>
          <cell r="F6773" t="str">
            <v>Unix Support VW Argentina</v>
          </cell>
        </row>
        <row r="6774">
          <cell r="B6774" t="str">
            <v>10.133.8.249</v>
          </cell>
          <cell r="C6774" t="str">
            <v>0011. OS UNIX Filesystem /boot</v>
          </cell>
          <cell r="D6774" t="str">
            <v>PH_WINDOWS_PLATINUM_AR</v>
          </cell>
          <cell r="E6774">
            <v>4</v>
          </cell>
          <cell r="F6774" t="str">
            <v>Unix Support VW Argentina</v>
          </cell>
        </row>
        <row r="6775">
          <cell r="B6775" t="str">
            <v>10.133.8.249</v>
          </cell>
          <cell r="C6775" t="str">
            <v>0012. OS UNIX Filesystem /home</v>
          </cell>
          <cell r="D6775" t="str">
            <v>PH_WINDOWS_PLATINUM_AR</v>
          </cell>
          <cell r="E6775">
            <v>4</v>
          </cell>
          <cell r="F6775" t="str">
            <v>Unix Support VW Argentina</v>
          </cell>
        </row>
        <row r="6776">
          <cell r="B6776" t="str">
            <v>10.133.8.249</v>
          </cell>
          <cell r="C6776" t="str">
            <v>0013. OS UNIX Filesystem /opt</v>
          </cell>
          <cell r="D6776" t="str">
            <v>PH_WINDOWS_PLATINUM_AR</v>
          </cell>
          <cell r="E6776">
            <v>4</v>
          </cell>
          <cell r="F6776" t="str">
            <v>Unix Support VW Argentina</v>
          </cell>
        </row>
        <row r="6777">
          <cell r="B6777" t="str">
            <v>10.133.8.249</v>
          </cell>
          <cell r="C6777" t="str">
            <v>0014. OS UNIX Filesystem /Performance</v>
          </cell>
          <cell r="D6777" t="str">
            <v>PH_WINDOWS_PLATINUM_AR</v>
          </cell>
          <cell r="E6777">
            <v>4</v>
          </cell>
          <cell r="F6777" t="str">
            <v>Unix Support VW Argentina</v>
          </cell>
        </row>
        <row r="6778">
          <cell r="B6778" t="str">
            <v>10.133.8.249</v>
          </cell>
          <cell r="C6778" t="str">
            <v>0015. OS UNIX Filesystem /tmp</v>
          </cell>
          <cell r="D6778" t="str">
            <v>PH_WINDOWS_PLATINUM_AR</v>
          </cell>
          <cell r="E6778">
            <v>4</v>
          </cell>
          <cell r="F6778" t="str">
            <v>Unix Support VW Argentina</v>
          </cell>
        </row>
        <row r="6779">
          <cell r="B6779" t="str">
            <v>10.133.8.249</v>
          </cell>
          <cell r="C6779" t="str">
            <v>0016. OS UNIX Filesystem /tsmlogs</v>
          </cell>
          <cell r="D6779" t="str">
            <v>PH_WINDOWS_PLATINUM_AR</v>
          </cell>
          <cell r="E6779">
            <v>4</v>
          </cell>
          <cell r="F6779" t="str">
            <v>Unix Support VW Argentina</v>
          </cell>
        </row>
        <row r="6780">
          <cell r="B6780" t="str">
            <v>10.133.8.249</v>
          </cell>
          <cell r="C6780" t="str">
            <v>0017. OS UNIX Filesystem /usr</v>
          </cell>
          <cell r="D6780" t="str">
            <v>PH_WINDOWS_PLATINUM_AR</v>
          </cell>
          <cell r="E6780">
            <v>4</v>
          </cell>
          <cell r="F6780" t="str">
            <v>Unix Support VW Argentina</v>
          </cell>
        </row>
        <row r="6781">
          <cell r="B6781" t="str">
            <v>10.133.8.249</v>
          </cell>
          <cell r="C6781" t="str">
            <v>0018. OS UNIX Filesystem /var</v>
          </cell>
          <cell r="D6781" t="str">
            <v>PH_WINDOWS_PLATINUM_AR</v>
          </cell>
          <cell r="E6781">
            <v>4</v>
          </cell>
          <cell r="F6781" t="str">
            <v>Unix Support VW Argentina</v>
          </cell>
        </row>
        <row r="6782">
          <cell r="B6782" t="str">
            <v>10.133.8.249</v>
          </cell>
          <cell r="C6782" t="str">
            <v>0019. OS UNIX Filesystem /var/log</v>
          </cell>
          <cell r="D6782" t="str">
            <v>PH_WINDOWS_PLATINUM_AR</v>
          </cell>
          <cell r="E6782">
            <v>4</v>
          </cell>
          <cell r="F6782" t="str">
            <v>Unix Support VW Argentina</v>
          </cell>
        </row>
        <row r="6783">
          <cell r="B6783" t="str">
            <v>10.133.8.249</v>
          </cell>
          <cell r="C6783" t="str">
            <v>0020. OS UNIX Filesystem /var/tmp</v>
          </cell>
          <cell r="D6783" t="str">
            <v>PH_WINDOWS_PLATINUM_AR</v>
          </cell>
          <cell r="E6783">
            <v>4</v>
          </cell>
          <cell r="F6783" t="str">
            <v>Unix Support VW Argentina</v>
          </cell>
        </row>
        <row r="6784">
          <cell r="B6784" t="str">
            <v>192.168.2.8</v>
          </cell>
          <cell r="C6784" t="str">
            <v>Ping</v>
          </cell>
          <cell r="D6784" t="str">
            <v>PH_WINDOWS_PLATINUM_AR</v>
          </cell>
          <cell r="E6784">
            <v>3</v>
          </cell>
          <cell r="F6784" t="str">
            <v>Unix Support VW Argentina</v>
          </cell>
        </row>
        <row r="6785">
          <cell r="B6785" t="str">
            <v>10.133.8.175</v>
          </cell>
          <cell r="C6785" t="str">
            <v>Login</v>
          </cell>
          <cell r="D6785" t="str">
            <v>PH_WINDOWS_BRONZE_AR</v>
          </cell>
          <cell r="E6785">
            <v>4</v>
          </cell>
          <cell r="F6785" t="str">
            <v>Data Base Administration Support VW Argentina</v>
          </cell>
        </row>
        <row r="6786">
          <cell r="B6786" t="str">
            <v>10.133.8.175</v>
          </cell>
          <cell r="C6786" t="str">
            <v>Listener</v>
          </cell>
          <cell r="D6786" t="str">
            <v>PH_WINDOWS_BRONZE_AR</v>
          </cell>
          <cell r="E6786">
            <v>4</v>
          </cell>
          <cell r="F6786" t="str">
            <v>Data Base Administration Support VW Argentina</v>
          </cell>
        </row>
        <row r="6787">
          <cell r="B6787" t="str">
            <v>10.133.8.175</v>
          </cell>
          <cell r="C6787" t="str">
            <v>Invalid Objects</v>
          </cell>
          <cell r="D6787" t="str">
            <v>PH_WINDOWS_BRONZE_AR</v>
          </cell>
          <cell r="E6787">
            <v>4</v>
          </cell>
          <cell r="F6787" t="str">
            <v>Data Base Administration Support VW Argentina</v>
          </cell>
        </row>
        <row r="6788">
          <cell r="B6788" t="str">
            <v>10.133.8.175</v>
          </cell>
          <cell r="C6788" t="str">
            <v>Usuarios a vencer</v>
          </cell>
          <cell r="D6788" t="str">
            <v>PH_WINDOWS_BRONZE_AR</v>
          </cell>
          <cell r="E6788">
            <v>4</v>
          </cell>
          <cell r="F6788" t="str">
            <v>Data Base Administration Support VW Argentina</v>
          </cell>
        </row>
        <row r="6789">
          <cell r="B6789" t="str">
            <v>10.133.8.175</v>
          </cell>
          <cell r="C6789" t="str">
            <v>Espacio en tablespace</v>
          </cell>
          <cell r="D6789" t="str">
            <v>PH_WINDOWS_BRONZE_AR</v>
          </cell>
          <cell r="E6789">
            <v>4</v>
          </cell>
          <cell r="F6789" t="str">
            <v>Data Base Administration Support VW Argentina</v>
          </cell>
        </row>
        <row r="6790">
          <cell r="B6790" t="str">
            <v>10.133.8.175</v>
          </cell>
          <cell r="C6790" t="str">
            <v>Sesiones</v>
          </cell>
          <cell r="D6790" t="str">
            <v>PH_WINDOWS_BRONZE_AR</v>
          </cell>
          <cell r="E6790">
            <v>4</v>
          </cell>
          <cell r="F6790" t="str">
            <v>Data Base Administration Support VW Argentina</v>
          </cell>
        </row>
        <row r="6791">
          <cell r="B6791" t="str">
            <v>10.133.8.175</v>
          </cell>
          <cell r="C6791" t="str">
            <v>Max Extents</v>
          </cell>
          <cell r="D6791" t="str">
            <v>PH_WINDOWS_BRONZE_AR</v>
          </cell>
          <cell r="E6791">
            <v>4</v>
          </cell>
          <cell r="F6791" t="str">
            <v>Data Base Administration Support VW Argentina</v>
          </cell>
        </row>
        <row r="6792">
          <cell r="B6792" t="str">
            <v>10.133.8.175</v>
          </cell>
          <cell r="C6792" t="str">
            <v>Fileystem /u01/app</v>
          </cell>
          <cell r="D6792" t="str">
            <v>PH_WINDOWS_BRONZE_AR</v>
          </cell>
          <cell r="E6792">
            <v>4</v>
          </cell>
          <cell r="F6792" t="str">
            <v>Data Base Administration Support VW Argentina</v>
          </cell>
        </row>
        <row r="6793">
          <cell r="B6793" t="str">
            <v>10.133.8.175</v>
          </cell>
          <cell r="C6793" t="str">
            <v>Fileystem /u01/app/oracle/arch</v>
          </cell>
          <cell r="D6793" t="str">
            <v>PH_WINDOWS_BRONZE_AR</v>
          </cell>
          <cell r="E6793">
            <v>4</v>
          </cell>
          <cell r="F6793" t="str">
            <v>Data Base Administration Support VW Argentina</v>
          </cell>
        </row>
        <row r="6794">
          <cell r="B6794" t="str">
            <v>10.133.8.175</v>
          </cell>
          <cell r="C6794" t="str">
            <v>Fileystem /u01/app/oracle/backup</v>
          </cell>
          <cell r="D6794" t="str">
            <v>PH_WINDOWS_BRONZE_AR</v>
          </cell>
          <cell r="E6794">
            <v>4</v>
          </cell>
          <cell r="F6794" t="str">
            <v>Data Base Administration Support VW Argentina</v>
          </cell>
        </row>
        <row r="6795">
          <cell r="B6795" t="str">
            <v>10.133.8.175</v>
          </cell>
          <cell r="C6795" t="str">
            <v>Fileystem /u01/app/oracle/oradata</v>
          </cell>
          <cell r="D6795" t="str">
            <v>PH_WINDOWS_BRONZE_AR</v>
          </cell>
          <cell r="E6795">
            <v>4</v>
          </cell>
          <cell r="F6795" t="str">
            <v>Data Base Administration Support VW Argentina</v>
          </cell>
        </row>
        <row r="6796">
          <cell r="B6796" t="str">
            <v>10.133.8.175</v>
          </cell>
          <cell r="C6796" t="str">
            <v>Fileystem /SWF</v>
          </cell>
          <cell r="D6796" t="str">
            <v>PH_WINDOWS_BRONZE_AR</v>
          </cell>
          <cell r="E6796">
            <v>4</v>
          </cell>
          <cell r="F6796" t="str">
            <v>Middleware Support VW Argentina</v>
          </cell>
        </row>
        <row r="6797">
          <cell r="B6797" t="str">
            <v>10.133.8.175</v>
          </cell>
          <cell r="C6797" t="str">
            <v>0010. OS UNIX Filesystem /</v>
          </cell>
          <cell r="D6797" t="str">
            <v>PH_WINDOWS_BRONZE_AR</v>
          </cell>
          <cell r="E6797">
            <v>4</v>
          </cell>
          <cell r="F6797" t="str">
            <v>Unix Support VW Argentina</v>
          </cell>
        </row>
        <row r="6798">
          <cell r="B6798" t="str">
            <v>10.133.8.175</v>
          </cell>
          <cell r="C6798" t="str">
            <v>0011. OS UNIX Filesystem /boot</v>
          </cell>
          <cell r="D6798" t="str">
            <v>PH_WINDOWS_BRONZE_AR</v>
          </cell>
          <cell r="E6798">
            <v>4</v>
          </cell>
          <cell r="F6798" t="str">
            <v>Unix Support VW Argentina</v>
          </cell>
        </row>
        <row r="6799">
          <cell r="B6799" t="str">
            <v>10.133.8.175</v>
          </cell>
          <cell r="C6799" t="str">
            <v>0012. OS UNIX Filesystem /home</v>
          </cell>
          <cell r="D6799" t="str">
            <v>PH_WINDOWS_BRONZE_AR</v>
          </cell>
          <cell r="E6799">
            <v>4</v>
          </cell>
          <cell r="F6799" t="str">
            <v>Unix Support VW Argentina</v>
          </cell>
        </row>
        <row r="6800">
          <cell r="B6800" t="str">
            <v>10.133.8.175</v>
          </cell>
          <cell r="C6800" t="str">
            <v>0013. OS UNIX Filesystem /opt</v>
          </cell>
          <cell r="D6800" t="str">
            <v>PH_WINDOWS_BRONZE_AR</v>
          </cell>
          <cell r="E6800">
            <v>4</v>
          </cell>
          <cell r="F6800" t="str">
            <v>Unix Support VW Argentina</v>
          </cell>
        </row>
        <row r="6801">
          <cell r="B6801" t="str">
            <v>10.133.8.175</v>
          </cell>
          <cell r="C6801" t="str">
            <v>0014. OS UNIX Filesystem /Performance</v>
          </cell>
          <cell r="D6801" t="str">
            <v>PH_WINDOWS_BRONZE_AR</v>
          </cell>
          <cell r="E6801">
            <v>4</v>
          </cell>
          <cell r="F6801" t="str">
            <v>Unix Support VW Argentina</v>
          </cell>
        </row>
        <row r="6802">
          <cell r="B6802" t="str">
            <v>10.133.8.175</v>
          </cell>
          <cell r="C6802" t="str">
            <v>0015. OS UNIX Filesystem /tmp</v>
          </cell>
          <cell r="D6802" t="str">
            <v>PH_WINDOWS_BRONZE_AR</v>
          </cell>
          <cell r="E6802">
            <v>4</v>
          </cell>
          <cell r="F6802" t="str">
            <v>Unix Support VW Argentina</v>
          </cell>
        </row>
        <row r="6803">
          <cell r="B6803" t="str">
            <v>10.133.8.175</v>
          </cell>
          <cell r="C6803" t="str">
            <v>0016. OS UNIX Filesystem /tsmlogs</v>
          </cell>
          <cell r="D6803" t="str">
            <v>PH_WINDOWS_BRONZE_AR</v>
          </cell>
          <cell r="E6803">
            <v>4</v>
          </cell>
          <cell r="F6803" t="str">
            <v>Unix Support VW Argentina</v>
          </cell>
        </row>
        <row r="6804">
          <cell r="B6804" t="str">
            <v>10.133.8.175</v>
          </cell>
          <cell r="C6804" t="str">
            <v>0017. OS UNIX Filesystem /usr</v>
          </cell>
          <cell r="D6804" t="str">
            <v>PH_WINDOWS_BRONZE_AR</v>
          </cell>
          <cell r="E6804">
            <v>4</v>
          </cell>
          <cell r="F6804" t="str">
            <v>Unix Support VW Argentina</v>
          </cell>
        </row>
        <row r="6805">
          <cell r="B6805" t="str">
            <v>10.133.8.175</v>
          </cell>
          <cell r="C6805" t="str">
            <v>0018. OS UNIX Filesystem /var</v>
          </cell>
          <cell r="D6805" t="str">
            <v>PH_WINDOWS_BRONZE_AR</v>
          </cell>
          <cell r="E6805">
            <v>4</v>
          </cell>
          <cell r="F6805" t="str">
            <v>Unix Support VW Argentina</v>
          </cell>
        </row>
        <row r="6806">
          <cell r="B6806" t="str">
            <v>10.133.8.175</v>
          </cell>
          <cell r="C6806" t="str">
            <v>0019. OS UNIX Filesystem /var/log</v>
          </cell>
          <cell r="D6806" t="str">
            <v>PH_WINDOWS_BRONZE_AR</v>
          </cell>
          <cell r="E6806">
            <v>4</v>
          </cell>
          <cell r="F6806" t="str">
            <v>Unix Support VW Argentina</v>
          </cell>
        </row>
        <row r="6807">
          <cell r="B6807" t="str">
            <v>10.133.8.175</v>
          </cell>
          <cell r="C6807" t="str">
            <v>0020. OS UNIX Filesystem /var/tmp</v>
          </cell>
          <cell r="D6807" t="str">
            <v>PH_WINDOWS_BRONZE_AR</v>
          </cell>
          <cell r="E6807">
            <v>4</v>
          </cell>
          <cell r="F6807" t="str">
            <v>Unix Support VW Argentina</v>
          </cell>
        </row>
        <row r="6808">
          <cell r="B6808" t="str">
            <v>10.133.8.175</v>
          </cell>
          <cell r="C6808" t="str">
            <v>So CPU</v>
          </cell>
          <cell r="D6808" t="str">
            <v>PH_WINDOWS_BRONZE_AR</v>
          </cell>
          <cell r="E6808">
            <v>4</v>
          </cell>
          <cell r="F6808" t="str">
            <v>Unix Support VW Argentina</v>
          </cell>
        </row>
        <row r="6809">
          <cell r="B6809" t="str">
            <v>10.133.8.175</v>
          </cell>
          <cell r="C6809" t="str">
            <v>So Ping</v>
          </cell>
          <cell r="D6809" t="str">
            <v>PH_WINDOWS_BRONZE_AR</v>
          </cell>
          <cell r="E6809">
            <v>4</v>
          </cell>
          <cell r="F6809" t="str">
            <v>Unix Support VW Argentina</v>
          </cell>
        </row>
        <row r="6810">
          <cell r="B6810" t="str">
            <v>10.133.8.175</v>
          </cell>
          <cell r="C6810" t="str">
            <v>So RAM</v>
          </cell>
          <cell r="D6810" t="str">
            <v>PH_WINDOWS_BRONZE_AR</v>
          </cell>
          <cell r="E6810">
            <v>4</v>
          </cell>
          <cell r="F6810" t="str">
            <v>Unix Support VW Argentina</v>
          </cell>
        </row>
        <row r="6811">
          <cell r="B6811" t="str">
            <v>10.133.8.175</v>
          </cell>
          <cell r="C6811" t="str">
            <v>So Swap</v>
          </cell>
          <cell r="D6811" t="str">
            <v>PH_WINDOWS_BRONZE_AR</v>
          </cell>
          <cell r="E6811">
            <v>4</v>
          </cell>
          <cell r="F6811" t="str">
            <v>Unix Support VW Argentina</v>
          </cell>
        </row>
        <row r="6812">
          <cell r="B6812" t="str">
            <v>192.168.5.141</v>
          </cell>
          <cell r="C6812" t="str">
            <v>Filesystem /lv_app</v>
          </cell>
          <cell r="D6812" t="str">
            <v>PH_WINDOWS_BRONZE_AR</v>
          </cell>
          <cell r="E6812">
            <v>2</v>
          </cell>
          <cell r="F6812" t="str">
            <v>NON SAP Support VW Argentina</v>
          </cell>
        </row>
        <row r="6813">
          <cell r="B6813" t="str">
            <v>192.168.5.141</v>
          </cell>
          <cell r="C6813" t="str">
            <v>Filesystem /lv_reportes</v>
          </cell>
          <cell r="D6813" t="str">
            <v>PH_WINDOWS_BRONZE_AR</v>
          </cell>
          <cell r="E6813">
            <v>2</v>
          </cell>
          <cell r="F6813" t="str">
            <v>NON SAP Support VW Argentina</v>
          </cell>
        </row>
        <row r="6814">
          <cell r="B6814" t="str">
            <v>192.168.5.141</v>
          </cell>
          <cell r="C6814" t="str">
            <v>0010. OS UNIX Filesystem /</v>
          </cell>
          <cell r="D6814" t="str">
            <v>PH_WINDOWS_BRONZE_AR</v>
          </cell>
          <cell r="E6814">
            <v>2</v>
          </cell>
          <cell r="F6814" t="str">
            <v>Unix Support VW Argentina</v>
          </cell>
        </row>
        <row r="6815">
          <cell r="B6815" t="str">
            <v>192.168.5.141</v>
          </cell>
          <cell r="C6815" t="str">
            <v>0011. OS UNIX Filesystem /boot</v>
          </cell>
          <cell r="D6815" t="str">
            <v>PH_WINDOWS_BRONZE_AR</v>
          </cell>
          <cell r="E6815">
            <v>2</v>
          </cell>
          <cell r="F6815" t="str">
            <v>Unix Support VW Argentina</v>
          </cell>
        </row>
        <row r="6816">
          <cell r="B6816" t="str">
            <v>192.168.5.141</v>
          </cell>
          <cell r="C6816" t="str">
            <v>0012. OS UNIX Filesystem /home</v>
          </cell>
          <cell r="D6816" t="str">
            <v>PH_WINDOWS_BRONZE_AR</v>
          </cell>
          <cell r="E6816">
            <v>2</v>
          </cell>
          <cell r="F6816" t="str">
            <v>Unix Support VW Argentina</v>
          </cell>
        </row>
        <row r="6817">
          <cell r="B6817" t="str">
            <v>192.168.5.141</v>
          </cell>
          <cell r="C6817" t="str">
            <v>0013. OS UNIX Filesystem /opt</v>
          </cell>
          <cell r="D6817" t="str">
            <v>PH_WINDOWS_BRONZE_AR</v>
          </cell>
          <cell r="E6817">
            <v>2</v>
          </cell>
          <cell r="F6817" t="str">
            <v>Unix Support VW Argentina</v>
          </cell>
        </row>
        <row r="6818">
          <cell r="B6818" t="str">
            <v>192.168.5.141</v>
          </cell>
          <cell r="C6818" t="str">
            <v>0014. OS UNIX Filesystem /Performance</v>
          </cell>
          <cell r="D6818" t="str">
            <v>PH_WINDOWS_BRONZE_AR</v>
          </cell>
          <cell r="E6818">
            <v>2</v>
          </cell>
          <cell r="F6818" t="str">
            <v>Unix Support VW Argentina</v>
          </cell>
        </row>
        <row r="6819">
          <cell r="B6819" t="str">
            <v>192.168.5.141</v>
          </cell>
          <cell r="C6819" t="str">
            <v>0015. OS UNIX Filesystem /tmp</v>
          </cell>
          <cell r="D6819" t="str">
            <v>PH_WINDOWS_BRONZE_AR</v>
          </cell>
          <cell r="E6819">
            <v>2</v>
          </cell>
          <cell r="F6819" t="str">
            <v>Unix Support VW Argentina</v>
          </cell>
        </row>
        <row r="6820">
          <cell r="B6820" t="str">
            <v>192.168.5.141</v>
          </cell>
          <cell r="C6820" t="str">
            <v>0016. OS UNIX Filesystem /tsmlogs</v>
          </cell>
          <cell r="D6820" t="str">
            <v>PH_WINDOWS_BRONZE_AR</v>
          </cell>
          <cell r="E6820">
            <v>2</v>
          </cell>
          <cell r="F6820" t="str">
            <v>Unix Support VW Argentina</v>
          </cell>
        </row>
        <row r="6821">
          <cell r="B6821" t="str">
            <v>192.168.5.141</v>
          </cell>
          <cell r="C6821" t="str">
            <v>0017. OS UNIX Filesystem /usr</v>
          </cell>
          <cell r="D6821" t="str">
            <v>PH_WINDOWS_BRONZE_AR</v>
          </cell>
          <cell r="E6821">
            <v>2</v>
          </cell>
          <cell r="F6821" t="str">
            <v>Unix Support VW Argentina</v>
          </cell>
        </row>
        <row r="6822">
          <cell r="B6822" t="str">
            <v>192.168.5.141</v>
          </cell>
          <cell r="C6822" t="str">
            <v>0018. OS UNIX Filesystem /var</v>
          </cell>
          <cell r="D6822" t="str">
            <v>PH_WINDOWS_BRONZE_AR</v>
          </cell>
          <cell r="E6822">
            <v>2</v>
          </cell>
          <cell r="F6822" t="str">
            <v>Unix Support VW Argentina</v>
          </cell>
        </row>
        <row r="6823">
          <cell r="B6823" t="str">
            <v>192.168.5.141</v>
          </cell>
          <cell r="C6823" t="str">
            <v>0019. OS UNIX Filesystem /var/log</v>
          </cell>
          <cell r="D6823" t="str">
            <v>PH_WINDOWS_BRONZE_AR</v>
          </cell>
          <cell r="E6823">
            <v>2</v>
          </cell>
          <cell r="F6823" t="str">
            <v>Unix Support VW Argentina</v>
          </cell>
        </row>
        <row r="6824">
          <cell r="B6824" t="str">
            <v>192.168.5.141</v>
          </cell>
          <cell r="C6824" t="str">
            <v>0020. OS UNIX Filesystem /var/tmp</v>
          </cell>
          <cell r="D6824" t="str">
            <v>PH_WINDOWS_BRONZE_AR</v>
          </cell>
          <cell r="E6824">
            <v>2</v>
          </cell>
          <cell r="F6824" t="str">
            <v>Unix Support VW Argentina</v>
          </cell>
        </row>
        <row r="6825">
          <cell r="B6825" t="str">
            <v>192.168.5.141</v>
          </cell>
          <cell r="C6825" t="str">
            <v>So CPU</v>
          </cell>
          <cell r="D6825" t="str">
            <v>PH_WINDOWS_BRONZE_AR</v>
          </cell>
          <cell r="E6825">
            <v>2</v>
          </cell>
          <cell r="F6825" t="str">
            <v>Unix Support VW Argentina</v>
          </cell>
        </row>
        <row r="6826">
          <cell r="B6826" t="str">
            <v>192.168.5.141</v>
          </cell>
          <cell r="C6826" t="str">
            <v>So Ping</v>
          </cell>
          <cell r="D6826" t="str">
            <v>PH_WINDOWS_BRONZE_AR</v>
          </cell>
          <cell r="E6826">
            <v>2</v>
          </cell>
          <cell r="F6826" t="str">
            <v>Unix Support VW Argentina</v>
          </cell>
        </row>
        <row r="6827">
          <cell r="B6827" t="str">
            <v>192.168.5.141</v>
          </cell>
          <cell r="C6827" t="str">
            <v>So RAM</v>
          </cell>
          <cell r="D6827" t="str">
            <v>PH_WINDOWS_BRONZE_AR</v>
          </cell>
          <cell r="E6827">
            <v>2</v>
          </cell>
          <cell r="F6827" t="str">
            <v>Unix Support VW Argentina</v>
          </cell>
        </row>
        <row r="6828">
          <cell r="B6828" t="str">
            <v>192.168.5.141</v>
          </cell>
          <cell r="C6828" t="str">
            <v>So Swap</v>
          </cell>
          <cell r="D6828" t="str">
            <v>PH_WINDOWS_BRONZE_AR</v>
          </cell>
          <cell r="E6828">
            <v>2</v>
          </cell>
          <cell r="F6828" t="str">
            <v>Unix Support VW Argentina</v>
          </cell>
        </row>
        <row r="6829">
          <cell r="B6829" t="str">
            <v>192.168.5.140</v>
          </cell>
          <cell r="C6829" t="str">
            <v>Filesystem /lv_app</v>
          </cell>
          <cell r="D6829" t="str">
            <v>PH_WINDOWS_BRONZE_AR</v>
          </cell>
          <cell r="E6829">
            <v>4</v>
          </cell>
          <cell r="F6829" t="str">
            <v>NON SAP Support VW Argentina</v>
          </cell>
        </row>
        <row r="6830">
          <cell r="B6830" t="str">
            <v>192.168.5.140</v>
          </cell>
          <cell r="C6830" t="str">
            <v>Filesystem /lv_backup</v>
          </cell>
          <cell r="D6830" t="str">
            <v>PH_WINDOWS_BRONZE_AR</v>
          </cell>
          <cell r="E6830">
            <v>4</v>
          </cell>
          <cell r="F6830" t="str">
            <v>NON SAP Support VW Argentina</v>
          </cell>
        </row>
        <row r="6831">
          <cell r="B6831" t="str">
            <v>192.168.4.31</v>
          </cell>
          <cell r="C6831" t="str">
            <v>Oracle_Home /u01/app/oracle/product/12.2.0/dbhome_1</v>
          </cell>
          <cell r="D6831" t="str">
            <v>PH_WINDOWS_BRONZE_AR</v>
          </cell>
          <cell r="E6831">
            <v>1</v>
          </cell>
          <cell r="F6831" t="str">
            <v>Data Base Administration Support VW Argentina</v>
          </cell>
        </row>
        <row r="6832">
          <cell r="B6832" t="str">
            <v>192.168.4.31</v>
          </cell>
          <cell r="C6832" t="str">
            <v>Oracle_Data /u01/app/oracle/oradata</v>
          </cell>
          <cell r="D6832" t="str">
            <v>PH_WINDOWS_BRONZE_AR</v>
          </cell>
          <cell r="E6832">
            <v>1</v>
          </cell>
          <cell r="F6832" t="str">
            <v>Data Base Administration Support VW Argentina</v>
          </cell>
        </row>
        <row r="6833">
          <cell r="B6833" t="str">
            <v>192.168.4.31</v>
          </cell>
          <cell r="C6833" t="str">
            <v>Oracle_Backup /u01/app/oracle/backup</v>
          </cell>
          <cell r="D6833" t="str">
            <v>PH_WINDOWS_BRONZE_AR</v>
          </cell>
          <cell r="E6833">
            <v>1</v>
          </cell>
          <cell r="F6833" t="str">
            <v>Data Base Administration Support VW Argentina</v>
          </cell>
        </row>
        <row r="6834">
          <cell r="B6834" t="str">
            <v>192.168.4.31</v>
          </cell>
          <cell r="C6834" t="str">
            <v>Ora vwsipadp Invalid Objects</v>
          </cell>
          <cell r="D6834" t="str">
            <v>PH_WINDOWS_BRONZE_AR</v>
          </cell>
          <cell r="E6834">
            <v>1</v>
          </cell>
          <cell r="F6834" t="str">
            <v>Data Base Administration Support VW Argentina</v>
          </cell>
        </row>
        <row r="6835">
          <cell r="B6835" t="str">
            <v>192.168.4.31</v>
          </cell>
          <cell r="C6835" t="str">
            <v>Ora vwsipadp Jobs</v>
          </cell>
          <cell r="D6835" t="str">
            <v>PH_WINDOWS_BRONZE_AR</v>
          </cell>
          <cell r="E6835">
            <v>3</v>
          </cell>
          <cell r="F6835" t="str">
            <v>Data Base Administration Support VW Argentina</v>
          </cell>
        </row>
        <row r="6836">
          <cell r="B6836" t="str">
            <v>192.168.4.31</v>
          </cell>
          <cell r="C6836" t="str">
            <v>Ora vwsipadp LISTENER</v>
          </cell>
          <cell r="D6836" t="str">
            <v>PH_WINDOWS_BRONZE_AR</v>
          </cell>
          <cell r="E6836">
            <v>1</v>
          </cell>
          <cell r="F6836" t="str">
            <v>Data Base Administration Support VW Argentina</v>
          </cell>
        </row>
        <row r="6837">
          <cell r="B6837" t="str">
            <v>192.168.4.31</v>
          </cell>
          <cell r="C6837" t="str">
            <v>Ora vwsipadp Login</v>
          </cell>
          <cell r="D6837" t="str">
            <v>PH_WINDOWS_BRONZE_AR</v>
          </cell>
          <cell r="E6837">
            <v>1</v>
          </cell>
          <cell r="F6837" t="str">
            <v>Data Base Administration Support VW Argentina</v>
          </cell>
        </row>
        <row r="6838">
          <cell r="B6838" t="str">
            <v>192.168.4.31</v>
          </cell>
          <cell r="C6838" t="str">
            <v>Ora vwsipadp Max Extents</v>
          </cell>
          <cell r="D6838" t="str">
            <v>PH_WINDOWS_BRONZE_AR</v>
          </cell>
          <cell r="E6838">
            <v>1</v>
          </cell>
          <cell r="F6838" t="str">
            <v>Data Base Administration Support VW Argentina</v>
          </cell>
        </row>
        <row r="6839">
          <cell r="B6839" t="str">
            <v>192.168.4.31</v>
          </cell>
          <cell r="C6839" t="str">
            <v>Ora vwsipadp RMAN Level 0</v>
          </cell>
          <cell r="D6839" t="str">
            <v>PH_WINDOWS_BRONZE_AR</v>
          </cell>
          <cell r="E6839">
            <v>1</v>
          </cell>
          <cell r="F6839" t="str">
            <v>Data Base Administration Support VW Argentina</v>
          </cell>
        </row>
        <row r="6840">
          <cell r="B6840" t="str">
            <v>192.168.4.31</v>
          </cell>
          <cell r="C6840" t="str">
            <v>Oracle_ARCH /u01/app/oracle/arch</v>
          </cell>
          <cell r="D6840" t="str">
            <v>PH_WINDOWS_BRONZE_AR</v>
          </cell>
          <cell r="E6840">
            <v>1</v>
          </cell>
          <cell r="F6840" t="str">
            <v>Data Base Administration Support VW Argentina</v>
          </cell>
        </row>
        <row r="6841">
          <cell r="B6841" t="str">
            <v>192.168.4.31</v>
          </cell>
          <cell r="C6841" t="str">
            <v>Ora vwsipadp Tablespaces</v>
          </cell>
          <cell r="D6841" t="str">
            <v>PH_WINDOWS_BRONZE_AR</v>
          </cell>
          <cell r="E6841">
            <v>1</v>
          </cell>
          <cell r="F6841" t="str">
            <v>Data Base Administration Support VW Argentina</v>
          </cell>
        </row>
        <row r="6842">
          <cell r="B6842" t="str">
            <v>192.168.4.31</v>
          </cell>
          <cell r="C6842" t="str">
            <v>Ora vwsipadp Users</v>
          </cell>
          <cell r="D6842" t="str">
            <v>PH_WINDOWS_BRONZE_AR</v>
          </cell>
          <cell r="E6842">
            <v>4</v>
          </cell>
          <cell r="F6842" t="str">
            <v>Data Base Administration Support VW Argentina</v>
          </cell>
        </row>
        <row r="6843">
          <cell r="B6843" t="str">
            <v>192.168.4.31</v>
          </cell>
          <cell r="C6843" t="str">
            <v>So CPU</v>
          </cell>
          <cell r="D6843" t="str">
            <v>PH_WINDOWS_BRONZE_AR</v>
          </cell>
          <cell r="E6843">
            <v>4</v>
          </cell>
          <cell r="F6843" t="str">
            <v>Unix Support VW Argentina</v>
          </cell>
        </row>
        <row r="6844">
          <cell r="B6844" t="str">
            <v>192.168.4.31</v>
          </cell>
          <cell r="C6844" t="str">
            <v>So Ping</v>
          </cell>
          <cell r="D6844" t="str">
            <v>PH_WINDOWS_BRONZE_AR</v>
          </cell>
          <cell r="E6844">
            <v>4</v>
          </cell>
          <cell r="F6844" t="str">
            <v>Unix Support VW Argentina</v>
          </cell>
        </row>
        <row r="6845">
          <cell r="B6845" t="str">
            <v>192.168.4.31</v>
          </cell>
          <cell r="C6845" t="str">
            <v>So RAM</v>
          </cell>
          <cell r="D6845" t="str">
            <v>PH_WINDOWS_BRONZE_AR</v>
          </cell>
          <cell r="E6845">
            <v>4</v>
          </cell>
          <cell r="F6845" t="str">
            <v>Unix Support VW Argentina</v>
          </cell>
        </row>
        <row r="6846">
          <cell r="B6846" t="str">
            <v>192.168.4.31</v>
          </cell>
          <cell r="C6846" t="str">
            <v>So Swap</v>
          </cell>
          <cell r="D6846" t="str">
            <v>PH_WINDOWS_BRONZE_AR</v>
          </cell>
          <cell r="E6846">
            <v>4</v>
          </cell>
          <cell r="F6846" t="str">
            <v>Unix Support VW Argentina</v>
          </cell>
        </row>
        <row r="6847">
          <cell r="B6847" t="str">
            <v>192.168.3.69</v>
          </cell>
          <cell r="C6847" t="str">
            <v>Filesystem /lv_app</v>
          </cell>
          <cell r="D6847" t="str">
            <v>PH_WINDOWS_BRONZE_AR</v>
          </cell>
          <cell r="E6847">
            <v>1</v>
          </cell>
          <cell r="F6847" t="str">
            <v>NON SAP Support VW Argentina</v>
          </cell>
        </row>
        <row r="6848">
          <cell r="B6848" t="str">
            <v>192.168.3.69</v>
          </cell>
          <cell r="C6848" t="str">
            <v>0014. OS UNIX Filesystem /Performance</v>
          </cell>
          <cell r="D6848" t="str">
            <v>PH_WINDOWS_BRONZE_AR</v>
          </cell>
          <cell r="E6848">
            <v>4</v>
          </cell>
          <cell r="F6848" t="str">
            <v>Unix Support VW Argentina</v>
          </cell>
        </row>
        <row r="6849">
          <cell r="B6849" t="str">
            <v>192.168.3.192</v>
          </cell>
          <cell r="C6849" t="str">
            <v>Filesystem /lv_app</v>
          </cell>
          <cell r="D6849" t="str">
            <v>PH_WINDOWS_BRONZE_AR</v>
          </cell>
          <cell r="E6849">
            <v>4</v>
          </cell>
          <cell r="F6849" t="str">
            <v>NON SAP Support VW Argentina</v>
          </cell>
        </row>
        <row r="6850">
          <cell r="B6850" t="str">
            <v>192.168.3.192</v>
          </cell>
          <cell r="C6850" t="str">
            <v>Filesystem /lv_backup</v>
          </cell>
          <cell r="D6850" t="str">
            <v>PH_WINDOWS_BRONZE_AR</v>
          </cell>
          <cell r="E6850">
            <v>4</v>
          </cell>
          <cell r="F6850" t="str">
            <v>NON SAP Support VW Argentina</v>
          </cell>
        </row>
        <row r="6851">
          <cell r="B6851" t="str">
            <v>192.168.3.192</v>
          </cell>
          <cell r="C6851" t="str">
            <v>So Swap</v>
          </cell>
          <cell r="D6851" t="str">
            <v>PH_WINDOWS_BRONZE_AR</v>
          </cell>
          <cell r="E6851">
            <v>4</v>
          </cell>
          <cell r="F6851" t="str">
            <v>Unix Support VW Argentina</v>
          </cell>
        </row>
        <row r="6852">
          <cell r="B6852" t="str">
            <v>192.168.3.192</v>
          </cell>
          <cell r="C6852" t="str">
            <v>So RAM</v>
          </cell>
          <cell r="D6852" t="str">
            <v>PH_WINDOWS_BRONZE_AR</v>
          </cell>
          <cell r="E6852">
            <v>4</v>
          </cell>
          <cell r="F6852" t="str">
            <v>Unix Support VW Argentina</v>
          </cell>
        </row>
        <row r="6853">
          <cell r="B6853" t="str">
            <v>192.168.3.192</v>
          </cell>
          <cell r="C6853" t="str">
            <v>So Ping</v>
          </cell>
          <cell r="D6853" t="str">
            <v>PH_WINDOWS_BRONZE_AR</v>
          </cell>
          <cell r="E6853">
            <v>4</v>
          </cell>
          <cell r="F6853" t="str">
            <v>Unix Support VW Argentina</v>
          </cell>
        </row>
        <row r="6854">
          <cell r="B6854" t="str">
            <v>192.168.3.192</v>
          </cell>
          <cell r="C6854" t="str">
            <v>So CPU</v>
          </cell>
          <cell r="D6854" t="str">
            <v>PH_WINDOWS_BRONZE_AR</v>
          </cell>
          <cell r="E6854">
            <v>4</v>
          </cell>
          <cell r="F6854" t="str">
            <v>Unix Support VW Argentina</v>
          </cell>
        </row>
        <row r="6855">
          <cell r="B6855" t="str">
            <v>192.168.3.192</v>
          </cell>
          <cell r="C6855" t="str">
            <v>0020. OS UNIX Filesystem /var/tmp</v>
          </cell>
          <cell r="D6855" t="str">
            <v>PH_WINDOWS_BRONZE_AR</v>
          </cell>
          <cell r="E6855">
            <v>4</v>
          </cell>
          <cell r="F6855" t="str">
            <v>Unix Support VW Argentina</v>
          </cell>
        </row>
        <row r="6856">
          <cell r="B6856" t="str">
            <v>192.168.3.192</v>
          </cell>
          <cell r="C6856" t="str">
            <v>0019. OS UNIX Filesystem /var/log</v>
          </cell>
          <cell r="D6856" t="str">
            <v>PH_WINDOWS_BRONZE_AR</v>
          </cell>
          <cell r="E6856">
            <v>4</v>
          </cell>
          <cell r="F6856" t="str">
            <v>Unix Support VW Argentina</v>
          </cell>
        </row>
        <row r="6857">
          <cell r="B6857" t="str">
            <v>192.168.3.192</v>
          </cell>
          <cell r="C6857" t="str">
            <v>0018. OS UNIX Filesystem /var</v>
          </cell>
          <cell r="D6857" t="str">
            <v>PH_WINDOWS_BRONZE_AR</v>
          </cell>
          <cell r="E6857">
            <v>4</v>
          </cell>
          <cell r="F6857" t="str">
            <v>Unix Support VW Argentina</v>
          </cell>
        </row>
        <row r="6858">
          <cell r="B6858" t="str">
            <v>192.168.3.192</v>
          </cell>
          <cell r="C6858" t="str">
            <v>0017. OS UNIX Filesystem /usr</v>
          </cell>
          <cell r="D6858" t="str">
            <v>PH_WINDOWS_BRONZE_AR</v>
          </cell>
          <cell r="E6858">
            <v>4</v>
          </cell>
          <cell r="F6858" t="str">
            <v>Unix Support VW Argentina</v>
          </cell>
        </row>
        <row r="6859">
          <cell r="B6859" t="str">
            <v>192.168.3.192</v>
          </cell>
          <cell r="C6859" t="str">
            <v>0016. OS UNIX Filesystem /tsmlogs</v>
          </cell>
          <cell r="D6859" t="str">
            <v>PH_WINDOWS_BRONZE_AR</v>
          </cell>
          <cell r="E6859">
            <v>4</v>
          </cell>
          <cell r="F6859" t="str">
            <v>Unix Support VW Argentina</v>
          </cell>
        </row>
        <row r="6860">
          <cell r="B6860" t="str">
            <v>192.168.3.192</v>
          </cell>
          <cell r="C6860" t="str">
            <v>0015. OS UNIX Filesystem /tmp</v>
          </cell>
          <cell r="D6860" t="str">
            <v>PH_WINDOWS_BRONZE_AR</v>
          </cell>
          <cell r="E6860">
            <v>4</v>
          </cell>
          <cell r="F6860" t="str">
            <v>Unix Support VW Argentina</v>
          </cell>
        </row>
        <row r="6861">
          <cell r="B6861" t="str">
            <v>192.168.3.192</v>
          </cell>
          <cell r="C6861" t="str">
            <v>0014. OS UNIX Filesystem /Performance</v>
          </cell>
          <cell r="D6861" t="str">
            <v>PH_WINDOWS_BRONZE_AR</v>
          </cell>
          <cell r="E6861">
            <v>4</v>
          </cell>
          <cell r="F6861" t="str">
            <v>Unix Support VW Argentina</v>
          </cell>
        </row>
        <row r="6862">
          <cell r="B6862" t="str">
            <v>192.168.3.192</v>
          </cell>
          <cell r="C6862" t="str">
            <v>0013. OS UNIX Filesystem /opt</v>
          </cell>
          <cell r="D6862" t="str">
            <v>PH_WINDOWS_BRONZE_AR</v>
          </cell>
          <cell r="E6862">
            <v>4</v>
          </cell>
          <cell r="F6862" t="str">
            <v>Unix Support VW Argentina</v>
          </cell>
        </row>
        <row r="6863">
          <cell r="B6863" t="str">
            <v>10.133.8.154</v>
          </cell>
          <cell r="C6863" t="str">
            <v>AMS SAP BASIS Filesystem /hana/data</v>
          </cell>
          <cell r="D6863" t="str">
            <v>PH_WINDOWS_PLATINUM_AR</v>
          </cell>
          <cell r="E6863">
            <v>1</v>
          </cell>
          <cell r="F6863" t="str">
            <v>AMS SAP BASIS Support Argentina</v>
          </cell>
        </row>
        <row r="6864">
          <cell r="B6864" t="str">
            <v>10.133.8.154</v>
          </cell>
          <cell r="C6864" t="str">
            <v>AMS SAP BASIS Filesystem /hana/log</v>
          </cell>
          <cell r="D6864" t="str">
            <v>PH_WINDOWS_PLATINUM_AR</v>
          </cell>
          <cell r="E6864">
            <v>1</v>
          </cell>
          <cell r="F6864" t="str">
            <v>AMS SAP BASIS Support Argentina</v>
          </cell>
        </row>
        <row r="6865">
          <cell r="B6865" t="str">
            <v>10.133.8.154</v>
          </cell>
          <cell r="C6865" t="str">
            <v>AMS SAP BASIS Filesystem /hana/shared</v>
          </cell>
          <cell r="D6865" t="str">
            <v>PH_WINDOWS_PLATINUM_AR</v>
          </cell>
          <cell r="E6865">
            <v>1</v>
          </cell>
          <cell r="F6865" t="str">
            <v>AMS SAP BASIS Support Argentina</v>
          </cell>
        </row>
        <row r="6866">
          <cell r="B6866" t="str">
            <v>10.133.8.154</v>
          </cell>
          <cell r="C6866" t="str">
            <v>AMS SAP BASIS Filesystems [vg_sap][vg_backup]</v>
          </cell>
          <cell r="D6866" t="str">
            <v>PH_WINDOWS_PLATINUM_AR</v>
          </cell>
          <cell r="E6866">
            <v>1</v>
          </cell>
          <cell r="F6866" t="str">
            <v>AMS SAP BASIS Support Argentina</v>
          </cell>
        </row>
        <row r="6867">
          <cell r="B6867" t="str">
            <v>10.133.8.154</v>
          </cell>
          <cell r="C6867" t="str">
            <v>0000. OS UNIX Ping</v>
          </cell>
          <cell r="D6867" t="str">
            <v>PH_WINDOWS_BRONZE_AR</v>
          </cell>
          <cell r="E6867">
            <v>2</v>
          </cell>
          <cell r="F6867" t="str">
            <v>Unix Support VW Argentina</v>
          </cell>
        </row>
        <row r="6868">
          <cell r="B6868" t="str">
            <v>10.133.8.154</v>
          </cell>
          <cell r="C6868" t="str">
            <v>0001. OS UNIX CPU</v>
          </cell>
          <cell r="D6868" t="str">
            <v>PH_WINDOWS_BRONZE_AR</v>
          </cell>
          <cell r="E6868">
            <v>2</v>
          </cell>
          <cell r="F6868" t="str">
            <v>Unix Support VW Argentina</v>
          </cell>
        </row>
        <row r="6869">
          <cell r="B6869" t="str">
            <v>10.133.8.154</v>
          </cell>
          <cell r="C6869" t="str">
            <v>0003. OS UNIX Swap</v>
          </cell>
          <cell r="D6869" t="str">
            <v>PH_WINDOWS_BRONZE_AR</v>
          </cell>
          <cell r="E6869">
            <v>2</v>
          </cell>
          <cell r="F6869" t="str">
            <v>Unix Support VW Argentina</v>
          </cell>
        </row>
        <row r="6870">
          <cell r="B6870" t="str">
            <v>10.133.8.154</v>
          </cell>
          <cell r="C6870" t="str">
            <v>0002. OS UNIX RAM</v>
          </cell>
          <cell r="D6870" t="str">
            <v>PH_WINDOWS_BRONZE_AR</v>
          </cell>
          <cell r="E6870">
            <v>2</v>
          </cell>
          <cell r="F6870" t="str">
            <v>Unix Support VW Argentina</v>
          </cell>
        </row>
        <row r="6871">
          <cell r="B6871" t="str">
            <v>10.133.8.154</v>
          </cell>
          <cell r="C6871" t="str">
            <v>0010. OS UNIX Filesystem /</v>
          </cell>
          <cell r="D6871" t="str">
            <v>PH_WINDOWS_BRONZE_AR</v>
          </cell>
          <cell r="E6871">
            <v>2</v>
          </cell>
          <cell r="F6871" t="str">
            <v>Unix Support VW Argentina</v>
          </cell>
        </row>
        <row r="6872">
          <cell r="B6872" t="str">
            <v>10.133.8.154</v>
          </cell>
          <cell r="C6872" t="str">
            <v>0011. OS UNIX Filesystem /boot</v>
          </cell>
          <cell r="D6872" t="str">
            <v>PH_WINDOWS_BRONZE_AR</v>
          </cell>
          <cell r="E6872">
            <v>2</v>
          </cell>
          <cell r="F6872" t="str">
            <v>Unix Support VW Argentina</v>
          </cell>
        </row>
        <row r="6873">
          <cell r="B6873" t="str">
            <v>10.133.8.154</v>
          </cell>
          <cell r="C6873" t="str">
            <v>0012. OS UNIX Filesystem /home</v>
          </cell>
          <cell r="D6873" t="str">
            <v>PH_WINDOWS_BRONZE_AR</v>
          </cell>
          <cell r="E6873">
            <v>2</v>
          </cell>
          <cell r="F6873" t="str">
            <v>Unix Support VW Argentina</v>
          </cell>
        </row>
        <row r="6874">
          <cell r="B6874" t="str">
            <v>10.133.8.154</v>
          </cell>
          <cell r="C6874" t="str">
            <v>0013. OS UNIX Filesystem /opt</v>
          </cell>
          <cell r="D6874" t="str">
            <v>PH_WINDOWS_BRONZE_AR</v>
          </cell>
          <cell r="E6874">
            <v>2</v>
          </cell>
          <cell r="F6874" t="str">
            <v>Unix Support VW Argentina</v>
          </cell>
        </row>
        <row r="6875">
          <cell r="B6875" t="str">
            <v>10.133.8.154</v>
          </cell>
          <cell r="C6875" t="str">
            <v>0014. OS UNIX Filesystem /Performance</v>
          </cell>
          <cell r="D6875" t="str">
            <v>PH_WINDOWS_BRONZE_AR</v>
          </cell>
          <cell r="E6875">
            <v>2</v>
          </cell>
          <cell r="F6875" t="str">
            <v>Unix Support VW Argentina</v>
          </cell>
        </row>
        <row r="6876">
          <cell r="B6876" t="str">
            <v>10.133.8.154</v>
          </cell>
          <cell r="C6876" t="str">
            <v>0015. OS UNIX Filesystem /tmp</v>
          </cell>
          <cell r="D6876" t="str">
            <v>PH_WINDOWS_BRONZE_AR</v>
          </cell>
          <cell r="E6876">
            <v>2</v>
          </cell>
          <cell r="F6876" t="str">
            <v>Unix Support VW Argentina</v>
          </cell>
        </row>
        <row r="6877">
          <cell r="B6877" t="str">
            <v>10.133.8.154</v>
          </cell>
          <cell r="C6877" t="str">
            <v>0016. OS UNIX Filesystem /tsmlogs</v>
          </cell>
          <cell r="D6877" t="str">
            <v>PH_WINDOWS_BRONZE_AR</v>
          </cell>
          <cell r="E6877">
            <v>2</v>
          </cell>
          <cell r="F6877" t="str">
            <v>Unix Support VW Argentina</v>
          </cell>
        </row>
        <row r="6878">
          <cell r="B6878" t="str">
            <v>10.133.8.154</v>
          </cell>
          <cell r="C6878" t="str">
            <v>0017. OS UNIX Filesystem /usr</v>
          </cell>
          <cell r="D6878" t="str">
            <v>PH_WINDOWS_BRONZE_AR</v>
          </cell>
          <cell r="E6878">
            <v>2</v>
          </cell>
          <cell r="F6878" t="str">
            <v>Unix Support VW Argentina</v>
          </cell>
        </row>
        <row r="6879">
          <cell r="B6879" t="str">
            <v>10.133.8.154</v>
          </cell>
          <cell r="C6879" t="str">
            <v>0018. OS UNIX Filesystem /var</v>
          </cell>
          <cell r="D6879" t="str">
            <v>PH_WINDOWS_BRONZE_AR</v>
          </cell>
          <cell r="E6879">
            <v>2</v>
          </cell>
          <cell r="F6879" t="str">
            <v>Unix Support VW Argentina</v>
          </cell>
        </row>
        <row r="6880">
          <cell r="B6880" t="str">
            <v>10.133.8.154</v>
          </cell>
          <cell r="C6880" t="str">
            <v>0019. OS UNIX Filesystem /var/log</v>
          </cell>
          <cell r="D6880" t="str">
            <v>PH_WINDOWS_BRONZE_AR</v>
          </cell>
          <cell r="E6880">
            <v>2</v>
          </cell>
          <cell r="F6880" t="str">
            <v>Unix Support VW Argentina</v>
          </cell>
        </row>
        <row r="6881">
          <cell r="B6881" t="str">
            <v>10.133.8.154</v>
          </cell>
          <cell r="C6881" t="str">
            <v>0020. OS UNIX Filesystem /var/tmp</v>
          </cell>
          <cell r="D6881" t="str">
            <v>PH_WINDOWS_BRONZE_AR</v>
          </cell>
          <cell r="E6881">
            <v>2</v>
          </cell>
          <cell r="F6881" t="str">
            <v>Unix Support VW Argentina</v>
          </cell>
        </row>
        <row r="6882">
          <cell r="B6882" t="str">
            <v>10.133.54.113</v>
          </cell>
          <cell r="C6882" t="str">
            <v>Check logs firewall critical</v>
          </cell>
          <cell r="D6882" t="str">
            <v>PH_WINDOWS_BRONZE_AR</v>
          </cell>
          <cell r="E6882">
            <v>3</v>
          </cell>
          <cell r="F6882" t="str">
            <v>Security Support VW Argentina</v>
          </cell>
        </row>
        <row r="6883">
          <cell r="B6883" t="str">
            <v>10.133.54.113</v>
          </cell>
          <cell r="C6883" t="str">
            <v>Netsec - Service filtro-compliance.pl</v>
          </cell>
          <cell r="D6883" t="str">
            <v>PH_WINDOWS_BRONZE_AR</v>
          </cell>
          <cell r="E6883">
            <v>3</v>
          </cell>
          <cell r="F6883" t="str">
            <v>Security Support VW Argentina</v>
          </cell>
        </row>
        <row r="6884">
          <cell r="B6884" t="str">
            <v>10.133.54.113</v>
          </cell>
          <cell r="C6884" t="str">
            <v>Netsec - Service filtro-externos.pl</v>
          </cell>
          <cell r="D6884" t="str">
            <v>PH_WINDOWS_BRONZE_AR</v>
          </cell>
          <cell r="E6884">
            <v>3</v>
          </cell>
          <cell r="F6884" t="str">
            <v>Security Support VW Argentina</v>
          </cell>
        </row>
        <row r="6885">
          <cell r="B6885" t="str">
            <v>10.133.54.113</v>
          </cell>
          <cell r="C6885" t="str">
            <v>Netsec - Service syslog-ng</v>
          </cell>
          <cell r="D6885" t="str">
            <v>PH_WINDOWS_PLATINUM_AR</v>
          </cell>
          <cell r="E6885">
            <v>3</v>
          </cell>
          <cell r="F6885" t="str">
            <v>Security Support VW Argentina</v>
          </cell>
        </row>
        <row r="6886">
          <cell r="B6886" t="str">
            <v>10.133.54.113</v>
          </cell>
          <cell r="C6886" t="str">
            <v>So CPU</v>
          </cell>
          <cell r="D6886" t="str">
            <v>PH_WINDOWS_PLATINUM_AR</v>
          </cell>
          <cell r="E6886">
            <v>3</v>
          </cell>
          <cell r="F6886" t="str">
            <v>Unix Support VW Argentina</v>
          </cell>
        </row>
        <row r="6887">
          <cell r="B6887" t="str">
            <v>10.133.54.113</v>
          </cell>
          <cell r="C6887" t="str">
            <v>So Disk</v>
          </cell>
          <cell r="D6887" t="str">
            <v>PH_WINDOWS_PLATINUM_AR</v>
          </cell>
          <cell r="E6887">
            <v>3</v>
          </cell>
          <cell r="F6887" t="str">
            <v>Unix Support VW Argentina</v>
          </cell>
        </row>
        <row r="6888">
          <cell r="B6888" t="str">
            <v>10.133.54.113</v>
          </cell>
          <cell r="C6888" t="str">
            <v>Ping</v>
          </cell>
          <cell r="D6888" t="str">
            <v>PH_WINDOWS_PLATINUM_AR</v>
          </cell>
          <cell r="E6888">
            <v>3</v>
          </cell>
          <cell r="F6888" t="str">
            <v>Unix Support VW Argentina</v>
          </cell>
        </row>
        <row r="6889">
          <cell r="B6889" t="str">
            <v>10.133.54.113</v>
          </cell>
          <cell r="C6889" t="str">
            <v>So RAM</v>
          </cell>
          <cell r="D6889" t="str">
            <v>PH_WINDOWS_PLATINUM_AR</v>
          </cell>
          <cell r="E6889">
            <v>3</v>
          </cell>
          <cell r="F6889" t="str">
            <v>Unix Support VW Argentina</v>
          </cell>
        </row>
        <row r="6890">
          <cell r="B6890" t="str">
            <v>10.133.54.113</v>
          </cell>
          <cell r="C6890" t="str">
            <v>So Swap</v>
          </cell>
          <cell r="D6890" t="str">
            <v>PH_WINDOWS_PLATINUM_AR</v>
          </cell>
          <cell r="E6890">
            <v>3</v>
          </cell>
          <cell r="F6890" t="str">
            <v>Unix Support VW Argentina</v>
          </cell>
        </row>
        <row r="6891">
          <cell r="B6891" t="str">
            <v>10.133.8.57</v>
          </cell>
          <cell r="C6891" t="str">
            <v>So CPU</v>
          </cell>
          <cell r="D6891" t="str">
            <v>PH_WINDOWS_BRONZE_AR</v>
          </cell>
          <cell r="E6891">
            <v>2</v>
          </cell>
          <cell r="F6891" t="str">
            <v>Wintel Support VW Argentina</v>
          </cell>
        </row>
        <row r="6892">
          <cell r="B6892" t="str">
            <v>10.133.8.57</v>
          </cell>
          <cell r="C6892" t="str">
            <v>So Disk</v>
          </cell>
          <cell r="D6892" t="str">
            <v>PH_WINDOWS_BRONZE_AR</v>
          </cell>
          <cell r="E6892">
            <v>2</v>
          </cell>
          <cell r="F6892" t="str">
            <v>Wintel Support VW Argentina</v>
          </cell>
        </row>
        <row r="6893">
          <cell r="B6893" t="str">
            <v>10.133.8.57</v>
          </cell>
          <cell r="C6893" t="str">
            <v>Ping</v>
          </cell>
          <cell r="D6893" t="str">
            <v>PH_WINDOWS_BRONZE_AR</v>
          </cell>
          <cell r="E6893">
            <v>2</v>
          </cell>
          <cell r="F6893" t="str">
            <v>Wintel Support VW Argentina</v>
          </cell>
        </row>
        <row r="6894">
          <cell r="B6894" t="str">
            <v>10.133.8.57</v>
          </cell>
          <cell r="C6894" t="str">
            <v>So RAM</v>
          </cell>
          <cell r="D6894" t="str">
            <v>PH_WINDOWS_BRONZE_AR</v>
          </cell>
          <cell r="E6894">
            <v>2</v>
          </cell>
          <cell r="F6894" t="str">
            <v>Wintel Support VW Argentina</v>
          </cell>
        </row>
        <row r="6895">
          <cell r="B6895" t="str">
            <v>10.133.8.57</v>
          </cell>
          <cell r="C6895" t="str">
            <v>So Swap</v>
          </cell>
          <cell r="D6895" t="str">
            <v>PH_WINDOWS_BRONZE_AR</v>
          </cell>
          <cell r="E6895">
            <v>2</v>
          </cell>
          <cell r="F6895" t="str">
            <v>Wintel Support VW Argentina</v>
          </cell>
        </row>
        <row r="6896">
          <cell r="B6896" t="str">
            <v>10.133.8.57</v>
          </cell>
          <cell r="C6896" t="str">
            <v>VMware Inventory Service</v>
          </cell>
          <cell r="D6896" t="str">
            <v>PH_WINDOWS_BRONZE_AR</v>
          </cell>
          <cell r="E6896">
            <v>2</v>
          </cell>
          <cell r="F6896" t="str">
            <v>Wintel Support VW Argentina</v>
          </cell>
        </row>
        <row r="6897">
          <cell r="B6897" t="str">
            <v>10.133.8.57</v>
          </cell>
          <cell r="C6897" t="str">
            <v>VMware SSO</v>
          </cell>
          <cell r="D6897" t="str">
            <v>PH_WINDOWS_BRONZE_AR</v>
          </cell>
          <cell r="E6897">
            <v>2</v>
          </cell>
          <cell r="F6897" t="str">
            <v>Wintel Support VW Argentina</v>
          </cell>
        </row>
        <row r="6898">
          <cell r="B6898" t="str">
            <v>10.133.8.57</v>
          </cell>
          <cell r="C6898" t="str">
            <v>VMware vSphere Profile-Driven StOPS Data Base Administration Support Argentina_ge Service</v>
          </cell>
          <cell r="D6898" t="str">
            <v>PH_WINDOWS_BRONZE_AR</v>
          </cell>
          <cell r="E6898">
            <v>2</v>
          </cell>
          <cell r="F6898" t="str">
            <v>Wintel Support VW Argentina</v>
          </cell>
        </row>
        <row r="6899">
          <cell r="B6899" t="str">
            <v>10.133.8.57</v>
          </cell>
          <cell r="C6899" t="str">
            <v>VMware vmtoolsd</v>
          </cell>
          <cell r="D6899" t="str">
            <v>PH_WINDOWS_BRONZE_AR</v>
          </cell>
          <cell r="E6899">
            <v>2</v>
          </cell>
          <cell r="F6899" t="str">
            <v>Wintel Support VW Argentina</v>
          </cell>
        </row>
        <row r="6900">
          <cell r="B6900" t="str">
            <v>10.133.8.57</v>
          </cell>
          <cell r="C6900" t="str">
            <v>VMware vpxd</v>
          </cell>
          <cell r="D6900" t="str">
            <v>PH_WINDOWS_BRONZE_AR</v>
          </cell>
          <cell r="E6900">
            <v>2</v>
          </cell>
          <cell r="F6900" t="str">
            <v>Wintel Support VW Argentina</v>
          </cell>
        </row>
        <row r="6901">
          <cell r="B6901" t="str">
            <v>10.133.8.174</v>
          </cell>
          <cell r="C6901" t="str">
            <v>So CPU</v>
          </cell>
          <cell r="D6901" t="str">
            <v>PH_WINDOWS_BRONZE_AR</v>
          </cell>
          <cell r="E6901">
            <v>2</v>
          </cell>
          <cell r="F6901" t="str">
            <v>Wintel Support VW Argentina</v>
          </cell>
        </row>
        <row r="6902">
          <cell r="B6902" t="str">
            <v>10.133.8.174</v>
          </cell>
          <cell r="C6902" t="str">
            <v>So Disk</v>
          </cell>
          <cell r="D6902" t="str">
            <v>PH_WINDOWS_BRONZE_AR</v>
          </cell>
          <cell r="E6902">
            <v>2</v>
          </cell>
          <cell r="F6902" t="str">
            <v>Wintel Support VW Argentina</v>
          </cell>
        </row>
        <row r="6903">
          <cell r="B6903" t="str">
            <v>10.133.8.174</v>
          </cell>
          <cell r="C6903" t="str">
            <v>So Ping</v>
          </cell>
          <cell r="D6903" t="str">
            <v>PH_WINDOWS_BRONZE_AR</v>
          </cell>
          <cell r="E6903">
            <v>2</v>
          </cell>
          <cell r="F6903" t="str">
            <v>Wintel Support VW Argentina</v>
          </cell>
        </row>
        <row r="6904">
          <cell r="B6904" t="str">
            <v>10.133.8.174</v>
          </cell>
          <cell r="C6904" t="str">
            <v>So Ram</v>
          </cell>
          <cell r="D6904" t="str">
            <v>PH_WINDOWS_BRONZE_AR</v>
          </cell>
          <cell r="E6904">
            <v>2</v>
          </cell>
          <cell r="F6904" t="str">
            <v>Wintel Support VW Argentina</v>
          </cell>
        </row>
        <row r="6905">
          <cell r="B6905" t="str">
            <v>10.133.8.174</v>
          </cell>
          <cell r="C6905" t="str">
            <v>So Swap</v>
          </cell>
          <cell r="D6905" t="str">
            <v>PH_WINDOWS_BRONZE_AR</v>
          </cell>
          <cell r="E6905">
            <v>2</v>
          </cell>
          <cell r="F6905" t="str">
            <v>Wintel Support VW Argentina</v>
          </cell>
        </row>
        <row r="6906">
          <cell r="B6906" t="str">
            <v>10.133.55.115</v>
          </cell>
          <cell r="C6906" t="str">
            <v>Operaciones FS RVS</v>
          </cell>
          <cell r="D6906" t="str">
            <v>PH_WINDOWS_BRONZE_AR</v>
          </cell>
          <cell r="E6906">
            <v>4</v>
          </cell>
          <cell r="F6906" t="str">
            <v>Data Center Support VW Argentina Pacheco</v>
          </cell>
        </row>
        <row r="6907">
          <cell r="B6907" t="str">
            <v>10.133.55.115</v>
          </cell>
          <cell r="C6907" t="str">
            <v>So CPU</v>
          </cell>
          <cell r="D6907" t="str">
            <v>PH_WINDOWS_PLATINUM_AR</v>
          </cell>
          <cell r="E6907">
            <v>3</v>
          </cell>
          <cell r="F6907" t="str">
            <v>Unix Support VW Argentina</v>
          </cell>
        </row>
        <row r="6908">
          <cell r="B6908" t="str">
            <v>10.133.55.115</v>
          </cell>
          <cell r="C6908" t="str">
            <v>So Disk fs</v>
          </cell>
          <cell r="D6908" t="str">
            <v>PH_WINDOWS_PLATINUM_AR</v>
          </cell>
          <cell r="E6908">
            <v>3</v>
          </cell>
          <cell r="F6908" t="str">
            <v>Unix Support VW Argentina</v>
          </cell>
        </row>
        <row r="6909">
          <cell r="B6909" t="str">
            <v>10.133.55.115</v>
          </cell>
          <cell r="C6909" t="str">
            <v>Ping</v>
          </cell>
          <cell r="D6909" t="str">
            <v>PH_WINDOWS_PLATINUM_AR</v>
          </cell>
          <cell r="E6909">
            <v>3</v>
          </cell>
          <cell r="F6909" t="str">
            <v>Unix Support VW Argentina</v>
          </cell>
        </row>
        <row r="6910">
          <cell r="B6910" t="str">
            <v>10.133.55.115</v>
          </cell>
          <cell r="C6910" t="str">
            <v>So RAM</v>
          </cell>
          <cell r="D6910" t="str">
            <v>PH_WINDOWS_PLATINUM_AR</v>
          </cell>
          <cell r="E6910">
            <v>3</v>
          </cell>
          <cell r="F6910" t="str">
            <v>Unix Support VW Argentina</v>
          </cell>
        </row>
        <row r="6911">
          <cell r="B6911" t="str">
            <v>10.133.55.115</v>
          </cell>
          <cell r="C6911" t="str">
            <v>So Swap</v>
          </cell>
          <cell r="D6911" t="str">
            <v>PH_WINDOWS_PLATINUM_AR</v>
          </cell>
          <cell r="E6911">
            <v>3</v>
          </cell>
          <cell r="F6911" t="str">
            <v>Unix Support VW Argentina</v>
          </cell>
        </row>
        <row r="6912">
          <cell r="B6912" t="str">
            <v>10.133.55.101</v>
          </cell>
          <cell r="C6912" t="str">
            <v>So CPU</v>
          </cell>
          <cell r="D6912" t="str">
            <v>PH_WINDOWS_PLATINUM_AR</v>
          </cell>
          <cell r="E6912">
            <v>3</v>
          </cell>
          <cell r="F6912" t="str">
            <v>Unix Support VW Argentina</v>
          </cell>
        </row>
        <row r="6913">
          <cell r="B6913" t="str">
            <v>10.133.55.101</v>
          </cell>
          <cell r="C6913" t="str">
            <v>So Disk</v>
          </cell>
          <cell r="D6913" t="str">
            <v>PH_WINDOWS_PLATINUM_AR</v>
          </cell>
          <cell r="E6913">
            <v>3</v>
          </cell>
          <cell r="F6913" t="str">
            <v>Unix Support VW Argentina</v>
          </cell>
        </row>
        <row r="6914">
          <cell r="B6914" t="str">
            <v>10.133.55.101</v>
          </cell>
          <cell r="C6914" t="str">
            <v>Ping</v>
          </cell>
          <cell r="D6914" t="str">
            <v>PH_WINDOWS_PLATINUM_AR</v>
          </cell>
          <cell r="E6914">
            <v>3</v>
          </cell>
          <cell r="F6914" t="str">
            <v>Unix Support VW Argentina</v>
          </cell>
        </row>
        <row r="6915">
          <cell r="B6915" t="str">
            <v>10.133.55.101</v>
          </cell>
          <cell r="C6915" t="str">
            <v>So RAM</v>
          </cell>
          <cell r="D6915" t="str">
            <v>PH_WINDOWS_PLATINUM_AR</v>
          </cell>
          <cell r="E6915">
            <v>3</v>
          </cell>
          <cell r="F6915" t="str">
            <v>Unix Support VW Argentina</v>
          </cell>
        </row>
        <row r="6916">
          <cell r="B6916" t="str">
            <v>10.133.55.101</v>
          </cell>
          <cell r="C6916" t="str">
            <v>So Swap</v>
          </cell>
          <cell r="D6916" t="str">
            <v>PH_WINDOWS_PLATINUM_AR</v>
          </cell>
          <cell r="E6916">
            <v>3</v>
          </cell>
          <cell r="F6916" t="str">
            <v>Unix Support VW Argentina</v>
          </cell>
        </row>
        <row r="6917">
          <cell r="B6917" t="str">
            <v>10.133.55.66</v>
          </cell>
          <cell r="C6917" t="str">
            <v>So CPU</v>
          </cell>
          <cell r="D6917" t="str">
            <v>PH_WINDOWS_PLATINUM_AR</v>
          </cell>
          <cell r="E6917">
            <v>3</v>
          </cell>
          <cell r="F6917" t="str">
            <v>Unix Support VW Argentina</v>
          </cell>
        </row>
        <row r="6918">
          <cell r="B6918" t="str">
            <v>10.133.55.66</v>
          </cell>
          <cell r="C6918" t="str">
            <v>So Disk</v>
          </cell>
          <cell r="D6918" t="str">
            <v>PH_WINDOWS_PLATINUM_AR</v>
          </cell>
          <cell r="E6918">
            <v>3</v>
          </cell>
          <cell r="F6918" t="str">
            <v>Unix Support VW Argentina</v>
          </cell>
        </row>
        <row r="6919">
          <cell r="B6919" t="str">
            <v>10.133.55.66</v>
          </cell>
          <cell r="C6919" t="str">
            <v>Ping</v>
          </cell>
          <cell r="D6919" t="str">
            <v>PH_WINDOWS_PLATINUM_AR</v>
          </cell>
          <cell r="E6919">
            <v>3</v>
          </cell>
          <cell r="F6919" t="str">
            <v>Unix Support VW Argentina</v>
          </cell>
        </row>
        <row r="6920">
          <cell r="B6920" t="str">
            <v>10.133.55.66</v>
          </cell>
          <cell r="C6920" t="str">
            <v>So RAM</v>
          </cell>
          <cell r="D6920" t="str">
            <v>PH_WINDOWS_PLATINUM_AR</v>
          </cell>
          <cell r="E6920">
            <v>3</v>
          </cell>
          <cell r="F6920" t="str">
            <v>Unix Support VW Argentina</v>
          </cell>
        </row>
        <row r="6921">
          <cell r="B6921" t="str">
            <v>10.133.55.66</v>
          </cell>
          <cell r="C6921" t="str">
            <v>So Swap</v>
          </cell>
          <cell r="D6921" t="str">
            <v>PH_WINDOWS_PLATINUM_AR</v>
          </cell>
          <cell r="E6921">
            <v>3</v>
          </cell>
          <cell r="F6921" t="str">
            <v>Unix Support VW Argentina</v>
          </cell>
        </row>
        <row r="6922">
          <cell r="B6922" t="str">
            <v>192.168.9.70</v>
          </cell>
          <cell r="C6922" t="str">
            <v>PING</v>
          </cell>
          <cell r="D6922" t="str">
            <v>PH_WINDOWS_PLATINUM_AR</v>
          </cell>
          <cell r="E6922">
            <v>4</v>
          </cell>
          <cell r="F6922" t="str">
            <v>Network Security Support VW Argentina</v>
          </cell>
        </row>
        <row r="6923">
          <cell r="B6923" t="str">
            <v>10.133.4.6</v>
          </cell>
          <cell r="C6923" t="str">
            <v>PING</v>
          </cell>
          <cell r="D6923" t="str">
            <v>PH_WINDOWS_PLATINUM_AR</v>
          </cell>
          <cell r="E6923">
            <v>2</v>
          </cell>
          <cell r="F6923" t="str">
            <v>Network Security Support VW Argentina</v>
          </cell>
        </row>
        <row r="6924">
          <cell r="B6924" t="str">
            <v>10.133.4.5</v>
          </cell>
          <cell r="C6924" t="str">
            <v>PING</v>
          </cell>
          <cell r="D6924" t="str">
            <v>PH_WINDOWS_PLATINUM_AR</v>
          </cell>
          <cell r="E6924">
            <v>2</v>
          </cell>
          <cell r="F6924" t="str">
            <v>Network Security Support VW Argentina</v>
          </cell>
        </row>
        <row r="6925">
          <cell r="B6925" t="str">
            <v>192.168.9.71</v>
          </cell>
          <cell r="C6925" t="str">
            <v>PING</v>
          </cell>
          <cell r="D6925" t="str">
            <v>PH_WINDOWS_PLATINUM_AR</v>
          </cell>
          <cell r="E6925">
            <v>4</v>
          </cell>
          <cell r="F6925" t="str">
            <v>Network Security Support VW Argentina</v>
          </cell>
        </row>
        <row r="6926">
          <cell r="B6926" t="str">
            <v>10.133.4.7</v>
          </cell>
          <cell r="C6926" t="str">
            <v>PING</v>
          </cell>
          <cell r="D6926" t="str">
            <v>PH_WINDOWS_PLATINUM_AR</v>
          </cell>
          <cell r="E6926">
            <v>2</v>
          </cell>
          <cell r="F6926" t="str">
            <v>Network Security Support VW Argentina</v>
          </cell>
        </row>
        <row r="6927">
          <cell r="B6927" t="str">
            <v>10.133.8.255</v>
          </cell>
          <cell r="C6927" t="str">
            <v>vw\VJ1H40T pass expires 28/10/2023</v>
          </cell>
          <cell r="D6927" t="str">
            <v>PH_WINDOWS_BRONZE_AR</v>
          </cell>
          <cell r="E6927">
            <v>4</v>
          </cell>
          <cell r="F6927" t="str">
            <v>Network Security Support VW Argentina</v>
          </cell>
        </row>
        <row r="6928">
          <cell r="B6928" t="str">
            <v>10.133.8.255</v>
          </cell>
          <cell r="C6928" t="str">
            <v>PING (ICMP)</v>
          </cell>
          <cell r="D6928" t="str">
            <v>PH_WINDOWS_PLATINUM_AR</v>
          </cell>
          <cell r="E6928">
            <v>1</v>
          </cell>
          <cell r="F6928" t="str">
            <v>Network Security Support VW Argentina</v>
          </cell>
        </row>
        <row r="6929">
          <cell r="B6929" t="str">
            <v>10.133.8.255</v>
          </cell>
          <cell r="C6929" t="str">
            <v>CERT AUTH EAP</v>
          </cell>
          <cell r="D6929" t="str">
            <v>PH_WINDOWS_PLATINUM_AR</v>
          </cell>
          <cell r="E6929">
            <v>1</v>
          </cell>
          <cell r="F6929" t="str">
            <v>Network Security Support VW Argentina</v>
          </cell>
        </row>
        <row r="6930">
          <cell r="B6930" t="str">
            <v>10.133.8.255</v>
          </cell>
          <cell r="C6930" t="str">
            <v>CERTADMIN PORTAL</v>
          </cell>
          <cell r="D6930" t="str">
            <v>PH_WINDOWS_BRONZE_AR</v>
          </cell>
          <cell r="E6930">
            <v>4</v>
          </cell>
          <cell r="F6930" t="str">
            <v>Network Security Support VW Argentina</v>
          </cell>
        </row>
        <row r="6931">
          <cell r="B6931" t="str">
            <v>10.133.8.255</v>
          </cell>
          <cell r="C6931" t="str">
            <v>CERT DTLS</v>
          </cell>
          <cell r="D6931" t="str">
            <v>PH_WINDOWS_BRONZE_AR</v>
          </cell>
          <cell r="E6931">
            <v>4</v>
          </cell>
          <cell r="F6931" t="str">
            <v>Network Security Support VW Argentina</v>
          </cell>
        </row>
        <row r="6932">
          <cell r="B6932" t="str">
            <v>10.133.8.255</v>
          </cell>
          <cell r="C6932" t="str">
            <v>CERT WIFI GUEST PORTAL</v>
          </cell>
          <cell r="D6932" t="str">
            <v>PH_WINDOWS_BRONZE_AR</v>
          </cell>
          <cell r="E6932">
            <v>4</v>
          </cell>
          <cell r="F6932" t="str">
            <v>Network Security Support VW Argentina</v>
          </cell>
        </row>
        <row r="6933">
          <cell r="B6933" t="str">
            <v>172.16.12.30</v>
          </cell>
          <cell r="C6933" t="str">
            <v>So CPU</v>
          </cell>
          <cell r="D6933" t="str">
            <v>PH_WINDOWS_PLATINUM_AR</v>
          </cell>
          <cell r="E6933">
            <v>3</v>
          </cell>
          <cell r="F6933" t="str">
            <v>Wintel Support VW Argentina</v>
          </cell>
        </row>
        <row r="6934">
          <cell r="B6934" t="str">
            <v>172.16.12.30</v>
          </cell>
          <cell r="C6934" t="str">
            <v>So Disk C</v>
          </cell>
          <cell r="D6934" t="str">
            <v>PH_WINDOWS_PLATINUM_AR</v>
          </cell>
          <cell r="E6934">
            <v>3</v>
          </cell>
          <cell r="F6934" t="str">
            <v>Wintel Support VW Argentina</v>
          </cell>
        </row>
        <row r="6935">
          <cell r="B6935" t="str">
            <v>172.16.12.30</v>
          </cell>
          <cell r="C6935" t="str">
            <v>So Ping</v>
          </cell>
          <cell r="D6935" t="str">
            <v>PH_WINDOWS_PLATINUM_AR</v>
          </cell>
          <cell r="E6935">
            <v>3</v>
          </cell>
          <cell r="F6935" t="str">
            <v>Wintel Support VW Argentina</v>
          </cell>
        </row>
        <row r="6936">
          <cell r="B6936" t="str">
            <v>172.16.12.30</v>
          </cell>
          <cell r="C6936" t="str">
            <v>So RAM</v>
          </cell>
          <cell r="D6936" t="str">
            <v>PH_WINDOWS_PLATINUM_AR</v>
          </cell>
          <cell r="E6936">
            <v>3</v>
          </cell>
          <cell r="F6936" t="str">
            <v>Wintel Support VW Argentina</v>
          </cell>
        </row>
        <row r="6937">
          <cell r="B6937" t="str">
            <v>172.16.12.30</v>
          </cell>
          <cell r="C6937" t="str">
            <v>So Uptime</v>
          </cell>
          <cell r="D6937" t="str">
            <v>PH_WINDOWS_PLATINUM_AR</v>
          </cell>
          <cell r="E6937">
            <v>3</v>
          </cell>
          <cell r="F6937" t="str">
            <v>Wintel Support VW Argentina</v>
          </cell>
        </row>
        <row r="6938">
          <cell r="B6938" t="str">
            <v>10.133.7.136</v>
          </cell>
          <cell r="C6938" t="str">
            <v>Ping</v>
          </cell>
          <cell r="D6938" t="str">
            <v>PH_WINDOWS_PLATINUM_AR</v>
          </cell>
          <cell r="E6938">
            <v>2</v>
          </cell>
          <cell r="F6938" t="str">
            <v>Network Support VW Argentina Pacheco</v>
          </cell>
        </row>
        <row r="6939">
          <cell r="B6939" t="str">
            <v>10.133.7.137</v>
          </cell>
          <cell r="C6939" t="str">
            <v>Ping</v>
          </cell>
          <cell r="D6939" t="str">
            <v>PH_WINDOWS_PLATINUM_AR</v>
          </cell>
          <cell r="E6939">
            <v>2</v>
          </cell>
          <cell r="F6939" t="str">
            <v>Network Support VW Argentina Pacheco</v>
          </cell>
        </row>
        <row r="6940">
          <cell r="B6940" t="str">
            <v>10.133.7.138</v>
          </cell>
          <cell r="C6940" t="str">
            <v>Ping</v>
          </cell>
          <cell r="D6940" t="str">
            <v>PH_WINDOWS_PLATINUM_AR</v>
          </cell>
          <cell r="E6940">
            <v>2</v>
          </cell>
          <cell r="F6940" t="str">
            <v>Network Support VW Argentina Pacheco</v>
          </cell>
        </row>
        <row r="6941">
          <cell r="B6941" t="str">
            <v>10.133.7.139</v>
          </cell>
          <cell r="C6941" t="str">
            <v>Ping</v>
          </cell>
          <cell r="D6941" t="str">
            <v>PH_WINDOWS_PLATINUM_AR</v>
          </cell>
          <cell r="E6941">
            <v>2</v>
          </cell>
          <cell r="F6941" t="str">
            <v>Network Support VW Argentina Pacheco</v>
          </cell>
        </row>
        <row r="6942">
          <cell r="B6942" t="str">
            <v>10.133.7.140</v>
          </cell>
          <cell r="C6942" t="str">
            <v>Ping</v>
          </cell>
          <cell r="D6942" t="str">
            <v>PH_WINDOWS_PLATINUM_AR</v>
          </cell>
          <cell r="E6942">
            <v>2</v>
          </cell>
          <cell r="F6942" t="str">
            <v>Network Support VW Argentina Pacheco</v>
          </cell>
        </row>
        <row r="6943">
          <cell r="B6943" t="str">
            <v>10.133.7.141</v>
          </cell>
          <cell r="C6943" t="str">
            <v>Ping</v>
          </cell>
          <cell r="D6943" t="str">
            <v>PH_WINDOWS_PLATINUM_AR</v>
          </cell>
          <cell r="E6943">
            <v>2</v>
          </cell>
          <cell r="F6943" t="str">
            <v>Network Support VW Argentina Pacheco</v>
          </cell>
        </row>
        <row r="6944">
          <cell r="B6944" t="str">
            <v>10.133.7.142</v>
          </cell>
          <cell r="C6944" t="str">
            <v>Ping</v>
          </cell>
          <cell r="D6944" t="str">
            <v>PH_WINDOWS_PLATINUM_AR</v>
          </cell>
          <cell r="E6944">
            <v>2</v>
          </cell>
          <cell r="F6944" t="str">
            <v>Network Support VW Argentina Pacheco</v>
          </cell>
        </row>
        <row r="6945">
          <cell r="B6945" t="str">
            <v>10.133.7.143</v>
          </cell>
          <cell r="C6945" t="str">
            <v>Ping</v>
          </cell>
          <cell r="D6945" t="str">
            <v>PH_WINDOWS_PLATINUM_AR</v>
          </cell>
          <cell r="E6945">
            <v>2</v>
          </cell>
          <cell r="F6945" t="str">
            <v>Network Support VW Argentina Pacheco</v>
          </cell>
        </row>
        <row r="6946">
          <cell r="B6946" t="str">
            <v>10.133.7.144</v>
          </cell>
          <cell r="C6946" t="str">
            <v>Ping</v>
          </cell>
          <cell r="D6946" t="str">
            <v>PH_WINDOWS_PLATINUM_AR</v>
          </cell>
          <cell r="E6946">
            <v>2</v>
          </cell>
          <cell r="F6946" t="str">
            <v>Network Support VW Argentina Pacheco</v>
          </cell>
        </row>
        <row r="6947">
          <cell r="B6947" t="str">
            <v>10.133.7.145</v>
          </cell>
          <cell r="C6947" t="str">
            <v>Ping</v>
          </cell>
          <cell r="D6947" t="str">
            <v>PH_WINDOWS_PLATINUM_AR</v>
          </cell>
          <cell r="E6947">
            <v>2</v>
          </cell>
          <cell r="F6947" t="str">
            <v>Network Support VW Argentina Pacheco</v>
          </cell>
        </row>
        <row r="6948">
          <cell r="B6948" t="str">
            <v>10.133.7.146</v>
          </cell>
          <cell r="C6948" t="str">
            <v>Ping</v>
          </cell>
          <cell r="D6948" t="str">
            <v>PH_WINDOWS_PLATINUM_AR</v>
          </cell>
          <cell r="E6948">
            <v>2</v>
          </cell>
          <cell r="F6948" t="str">
            <v>Network Support VW Argentina Pacheco</v>
          </cell>
        </row>
        <row r="6949">
          <cell r="B6949" t="str">
            <v>10.133.7.147</v>
          </cell>
          <cell r="C6949" t="str">
            <v>Ping</v>
          </cell>
          <cell r="D6949" t="str">
            <v>PH_WINDOWS_PLATINUM_AR</v>
          </cell>
          <cell r="E6949">
            <v>2</v>
          </cell>
          <cell r="F6949" t="str">
            <v>Network Support VW Argentina Pacheco</v>
          </cell>
        </row>
        <row r="6950">
          <cell r="B6950" t="str">
            <v>10.133.7.148</v>
          </cell>
          <cell r="C6950" t="str">
            <v>Ping</v>
          </cell>
          <cell r="D6950" t="str">
            <v>PH_WINDOWS_PLATINUM_AR</v>
          </cell>
          <cell r="E6950">
            <v>2</v>
          </cell>
          <cell r="F6950" t="str">
            <v>Network Support VW Argentina Pacheco</v>
          </cell>
        </row>
        <row r="6951">
          <cell r="B6951" t="str">
            <v>10.133.7.149</v>
          </cell>
          <cell r="C6951" t="str">
            <v>Ping</v>
          </cell>
          <cell r="D6951" t="str">
            <v>PH_WINDOWS_PLATINUM_AR</v>
          </cell>
          <cell r="E6951">
            <v>2</v>
          </cell>
          <cell r="F6951" t="str">
            <v>Network Support VW Argentina Pacheco</v>
          </cell>
        </row>
        <row r="6952">
          <cell r="B6952" t="str">
            <v>10.133.7.150</v>
          </cell>
          <cell r="C6952" t="str">
            <v>Ping</v>
          </cell>
          <cell r="D6952" t="str">
            <v>PH_WINDOWS_PLATINUM_AR</v>
          </cell>
          <cell r="E6952">
            <v>2</v>
          </cell>
          <cell r="F6952" t="str">
            <v>Network Support VW Argentina Pacheco</v>
          </cell>
        </row>
        <row r="6953">
          <cell r="B6953" t="str">
            <v>10.133.7.151</v>
          </cell>
          <cell r="C6953" t="str">
            <v>Ping</v>
          </cell>
          <cell r="D6953" t="str">
            <v>PH_WINDOWS_PLATINUM_AR</v>
          </cell>
          <cell r="E6953">
            <v>2</v>
          </cell>
          <cell r="F6953" t="str">
            <v>Network Support VW Argentina Pacheco</v>
          </cell>
        </row>
        <row r="6954">
          <cell r="B6954" t="str">
            <v>10.133.7.152</v>
          </cell>
          <cell r="C6954" t="str">
            <v>Ping</v>
          </cell>
          <cell r="D6954" t="str">
            <v>PH_WINDOWS_PLATINUM_AR</v>
          </cell>
          <cell r="E6954">
            <v>2</v>
          </cell>
          <cell r="F6954" t="str">
            <v>Network Support VW Argentina Pacheco</v>
          </cell>
        </row>
        <row r="6955">
          <cell r="B6955" t="str">
            <v>10.133.7.153</v>
          </cell>
          <cell r="C6955" t="str">
            <v>Ping</v>
          </cell>
          <cell r="D6955" t="str">
            <v>PH_WINDOWS_PLATINUM_AR</v>
          </cell>
          <cell r="E6955">
            <v>2</v>
          </cell>
          <cell r="F6955" t="str">
            <v>Network Support VW Argentina Pacheco</v>
          </cell>
        </row>
        <row r="6956">
          <cell r="B6956" t="str">
            <v>10.133.7.154</v>
          </cell>
          <cell r="C6956" t="str">
            <v>Ping</v>
          </cell>
          <cell r="D6956" t="str">
            <v>PH_WINDOWS_PLATINUM_AR</v>
          </cell>
          <cell r="E6956">
            <v>2</v>
          </cell>
          <cell r="F6956" t="str">
            <v>Network Support VW Argentina Pacheco</v>
          </cell>
        </row>
        <row r="6957">
          <cell r="B6957" t="str">
            <v>10.133.7.155</v>
          </cell>
          <cell r="C6957" t="str">
            <v>Ping</v>
          </cell>
          <cell r="D6957" t="str">
            <v>PH_WINDOWS_PLATINUM_AR</v>
          </cell>
          <cell r="E6957">
            <v>2</v>
          </cell>
          <cell r="F6957" t="str">
            <v>Network Support VW Argentina Pacheco</v>
          </cell>
        </row>
        <row r="6958">
          <cell r="B6958" t="str">
            <v>10.133.7.156</v>
          </cell>
          <cell r="C6958" t="str">
            <v>Ping</v>
          </cell>
          <cell r="D6958" t="str">
            <v>PH_WINDOWS_PLATINUM_AR</v>
          </cell>
          <cell r="E6958">
            <v>2</v>
          </cell>
          <cell r="F6958" t="str">
            <v>Network Support VW Argentina Pacheco</v>
          </cell>
        </row>
        <row r="6959">
          <cell r="B6959" t="str">
            <v>10.133.7.157</v>
          </cell>
          <cell r="C6959" t="str">
            <v>Ping</v>
          </cell>
          <cell r="D6959" t="str">
            <v>PH_WINDOWS_PLATINUM_AR</v>
          </cell>
          <cell r="E6959">
            <v>2</v>
          </cell>
          <cell r="F6959" t="str">
            <v>Network Support VW Argentina Pacheco</v>
          </cell>
        </row>
        <row r="6960">
          <cell r="B6960" t="str">
            <v>10.133.7.158</v>
          </cell>
          <cell r="C6960" t="str">
            <v>Ping</v>
          </cell>
          <cell r="D6960" t="str">
            <v>PH_WINDOWS_PLATINUM_AR</v>
          </cell>
          <cell r="E6960">
            <v>2</v>
          </cell>
          <cell r="F6960" t="str">
            <v>Network Support VW Argentina Pacheco</v>
          </cell>
        </row>
        <row r="6961">
          <cell r="B6961" t="str">
            <v>10.133.7.159</v>
          </cell>
          <cell r="C6961" t="str">
            <v>Ping</v>
          </cell>
          <cell r="D6961" t="str">
            <v>PH_WINDOWS_PLATINUM_AR</v>
          </cell>
          <cell r="E6961">
            <v>2</v>
          </cell>
          <cell r="F6961" t="str">
            <v>Network Support VW Argentina Pacheco</v>
          </cell>
        </row>
        <row r="6962">
          <cell r="B6962" t="str">
            <v>10.133.7.160</v>
          </cell>
          <cell r="C6962" t="str">
            <v>Ping</v>
          </cell>
          <cell r="D6962" t="str">
            <v>PH_WINDOWS_PLATINUM_AR</v>
          </cell>
          <cell r="E6962">
            <v>2</v>
          </cell>
          <cell r="F6962" t="str">
            <v>Network Support VW Argentina Pacheco</v>
          </cell>
        </row>
        <row r="6963">
          <cell r="B6963" t="str">
            <v>10.133.7.161</v>
          </cell>
          <cell r="C6963" t="str">
            <v>Ping</v>
          </cell>
          <cell r="D6963" t="str">
            <v>PH_WINDOWS_PLATINUM_AR</v>
          </cell>
          <cell r="E6963">
            <v>2</v>
          </cell>
          <cell r="F6963" t="str">
            <v>Network Support VW Argentina Pacheco</v>
          </cell>
        </row>
        <row r="6964">
          <cell r="B6964" t="str">
            <v>10.133.7.162</v>
          </cell>
          <cell r="C6964" t="str">
            <v>Ping</v>
          </cell>
          <cell r="D6964" t="str">
            <v>PH_WINDOWS_PLATINUM_AR</v>
          </cell>
          <cell r="E6964">
            <v>2</v>
          </cell>
          <cell r="F6964" t="str">
            <v>Network Support VW Argentina Pacheco</v>
          </cell>
        </row>
        <row r="6965">
          <cell r="B6965" t="str">
            <v>10.133.7.163</v>
          </cell>
          <cell r="C6965" t="str">
            <v>Ping</v>
          </cell>
          <cell r="D6965" t="str">
            <v>PH_WINDOWS_PLATINUM_AR</v>
          </cell>
          <cell r="E6965">
            <v>2</v>
          </cell>
          <cell r="F6965" t="str">
            <v>Network Support VW Argentina Pacheco</v>
          </cell>
        </row>
        <row r="6966">
          <cell r="B6966" t="str">
            <v>10.133.7.164</v>
          </cell>
          <cell r="C6966" t="str">
            <v>Ping</v>
          </cell>
          <cell r="D6966" t="str">
            <v>PH_WINDOWS_PLATINUM_AR</v>
          </cell>
          <cell r="E6966">
            <v>2</v>
          </cell>
          <cell r="F6966" t="str">
            <v>Network Support VW Argentina Pacheco</v>
          </cell>
        </row>
        <row r="6967">
          <cell r="B6967" t="str">
            <v>10.133.7.165</v>
          </cell>
          <cell r="C6967" t="str">
            <v>Ping</v>
          </cell>
          <cell r="D6967" t="str">
            <v>PH_WINDOWS_PLATINUM_AR</v>
          </cell>
          <cell r="E6967">
            <v>2</v>
          </cell>
          <cell r="F6967" t="str">
            <v>Network Support VW Argentina Pacheco</v>
          </cell>
        </row>
        <row r="6968">
          <cell r="B6968" t="str">
            <v>10.133.7.166</v>
          </cell>
          <cell r="C6968" t="str">
            <v>Ping</v>
          </cell>
          <cell r="D6968" t="str">
            <v>PH_WINDOWS_PLATINUM_AR</v>
          </cell>
          <cell r="E6968">
            <v>2</v>
          </cell>
          <cell r="F6968" t="str">
            <v>Network Support VW Argentina Pacheco</v>
          </cell>
        </row>
        <row r="6969">
          <cell r="B6969" t="str">
            <v>10.133.7.167</v>
          </cell>
          <cell r="C6969" t="str">
            <v>Ping</v>
          </cell>
          <cell r="D6969" t="str">
            <v>PH_WINDOWS_PLATINUM_AR</v>
          </cell>
          <cell r="E6969">
            <v>2</v>
          </cell>
          <cell r="F6969" t="str">
            <v>Network Support VW Argentina Pacheco</v>
          </cell>
        </row>
        <row r="6970">
          <cell r="B6970" t="str">
            <v>10.133.6.44</v>
          </cell>
          <cell r="C6970" t="str">
            <v>Ping</v>
          </cell>
          <cell r="D6970" t="str">
            <v>PH_WINDOWS_PLATINUM_AR</v>
          </cell>
          <cell r="E6970">
            <v>2</v>
          </cell>
          <cell r="F6970" t="str">
            <v>Network Support VW Argentina Pacheco</v>
          </cell>
        </row>
        <row r="6971">
          <cell r="B6971" t="str">
            <v>10.133.6.95</v>
          </cell>
          <cell r="C6971" t="str">
            <v>Ping</v>
          </cell>
          <cell r="D6971" t="str">
            <v>PH_WINDOWS_PLATINUM_AR</v>
          </cell>
          <cell r="E6971">
            <v>2</v>
          </cell>
          <cell r="F6971" t="str">
            <v>Network Support VW Argentina Pacheco</v>
          </cell>
        </row>
        <row r="6972">
          <cell r="B6972" t="str">
            <v>10.133.6.103</v>
          </cell>
          <cell r="C6972" t="str">
            <v>Ping</v>
          </cell>
          <cell r="D6972" t="str">
            <v>PH_WINDOWS_PLATINUM_AR</v>
          </cell>
          <cell r="E6972">
            <v>2</v>
          </cell>
          <cell r="F6972" t="str">
            <v>Network Support VW Argentina Pacheco</v>
          </cell>
        </row>
        <row r="6973">
          <cell r="B6973" t="str">
            <v>10.133.6.138</v>
          </cell>
          <cell r="C6973" t="str">
            <v>Ping</v>
          </cell>
          <cell r="D6973" t="str">
            <v>PH_WINDOWS_PLATINUM_AR</v>
          </cell>
          <cell r="E6973">
            <v>2</v>
          </cell>
          <cell r="F6973" t="str">
            <v>Network Support VW Argentina Pacheco</v>
          </cell>
        </row>
        <row r="6974">
          <cell r="B6974" t="str">
            <v>10.133.6.139</v>
          </cell>
          <cell r="C6974" t="str">
            <v>Ping</v>
          </cell>
          <cell r="D6974" t="str">
            <v>PH_WINDOWS_PLATINUM_AR</v>
          </cell>
          <cell r="E6974">
            <v>2</v>
          </cell>
          <cell r="F6974" t="str">
            <v>Network Support VW Argentina Pacheco</v>
          </cell>
        </row>
        <row r="6975">
          <cell r="B6975" t="str">
            <v>10.133.6.8</v>
          </cell>
          <cell r="C6975" t="str">
            <v>Ping</v>
          </cell>
          <cell r="D6975" t="str">
            <v>PH_WINDOWS_PLATINUM_AR</v>
          </cell>
          <cell r="E6975">
            <v>2</v>
          </cell>
          <cell r="F6975" t="str">
            <v>Network Support VW Argentina Pacheco</v>
          </cell>
        </row>
        <row r="6976">
          <cell r="B6976" t="str">
            <v>10.133.6.9</v>
          </cell>
          <cell r="C6976" t="str">
            <v>Ping</v>
          </cell>
          <cell r="D6976" t="str">
            <v>PH_WINDOWS_PLATINUM_AR</v>
          </cell>
          <cell r="E6976">
            <v>2</v>
          </cell>
          <cell r="F6976" t="str">
            <v>Network Support VW Argentina Pacheco</v>
          </cell>
        </row>
        <row r="6977">
          <cell r="B6977" t="str">
            <v>10.133.6.42</v>
          </cell>
          <cell r="C6977" t="str">
            <v>Ping</v>
          </cell>
          <cell r="D6977" t="str">
            <v>PH_WINDOWS_PLATINUM_AR</v>
          </cell>
          <cell r="E6977">
            <v>2</v>
          </cell>
          <cell r="F6977" t="str">
            <v>Network Support VW Argentina Pacheco</v>
          </cell>
        </row>
        <row r="6978">
          <cell r="B6978" t="str">
            <v>10.133.6.104</v>
          </cell>
          <cell r="C6978" t="str">
            <v>Ping</v>
          </cell>
          <cell r="D6978" t="str">
            <v>PH_WINDOWS_PLATINUM_AR</v>
          </cell>
          <cell r="E6978">
            <v>2</v>
          </cell>
          <cell r="F6978" t="str">
            <v>Network Support VW Argentina Pacheco</v>
          </cell>
        </row>
        <row r="6979">
          <cell r="B6979" t="str">
            <v>172.16.0.44</v>
          </cell>
          <cell r="C6979" t="str">
            <v>Ping</v>
          </cell>
          <cell r="D6979" t="str">
            <v>PH_WINDOWS_PLATINUM_AR</v>
          </cell>
          <cell r="E6979">
            <v>3</v>
          </cell>
          <cell r="F6979" t="str">
            <v>Network Support VW Argentina Pacheco</v>
          </cell>
        </row>
        <row r="6980">
          <cell r="B6980" t="str">
            <v>10.133.6.108</v>
          </cell>
          <cell r="C6980" t="str">
            <v>Ping</v>
          </cell>
          <cell r="D6980" t="str">
            <v>PH_WINDOWS_PLATINUM_AR</v>
          </cell>
          <cell r="E6980">
            <v>2</v>
          </cell>
          <cell r="F6980" t="str">
            <v>Network Support VW Argentina Pacheco</v>
          </cell>
        </row>
        <row r="6981">
          <cell r="B6981" t="str">
            <v>10.133.6.110</v>
          </cell>
          <cell r="C6981" t="str">
            <v>Ping</v>
          </cell>
          <cell r="D6981" t="str">
            <v>PH_WINDOWS_PLATINUM_AR</v>
          </cell>
          <cell r="E6981">
            <v>2</v>
          </cell>
          <cell r="F6981" t="str">
            <v>Network Support VW Argentina Pacheco</v>
          </cell>
        </row>
        <row r="6982">
          <cell r="B6982" t="str">
            <v>10.133.6.147</v>
          </cell>
          <cell r="C6982" t="str">
            <v>Ping</v>
          </cell>
          <cell r="D6982" t="str">
            <v>PH_WINDOWS_PLATINUM_AR</v>
          </cell>
          <cell r="E6982">
            <v>2</v>
          </cell>
          <cell r="F6982" t="str">
            <v>Network Support VW Argentina Pacheco</v>
          </cell>
        </row>
        <row r="6983">
          <cell r="B6983" t="str">
            <v>10.133.6.15</v>
          </cell>
          <cell r="C6983" t="str">
            <v>Ping</v>
          </cell>
          <cell r="D6983" t="str">
            <v>PH_WINDOWS_PLATINUM_AR</v>
          </cell>
          <cell r="E6983">
            <v>2</v>
          </cell>
          <cell r="F6983" t="str">
            <v>Network Support VW Argentina Pacheco</v>
          </cell>
        </row>
        <row r="6984">
          <cell r="B6984" t="str">
            <v>10.133.6.63</v>
          </cell>
          <cell r="C6984" t="str">
            <v>Ping</v>
          </cell>
          <cell r="D6984" t="str">
            <v>PH_WINDOWS_PLATINUM_AR</v>
          </cell>
          <cell r="E6984">
            <v>2</v>
          </cell>
          <cell r="F6984" t="str">
            <v>Network Support VW Argentina Pacheco</v>
          </cell>
        </row>
        <row r="6985">
          <cell r="B6985" t="str">
            <v>10.133.6.65</v>
          </cell>
          <cell r="C6985" t="str">
            <v>Ping</v>
          </cell>
          <cell r="D6985" t="str">
            <v>PH_WINDOWS_PLATINUM_AR</v>
          </cell>
          <cell r="E6985">
            <v>2</v>
          </cell>
          <cell r="F6985" t="str">
            <v>Network Support VW Argentina Pacheco</v>
          </cell>
        </row>
        <row r="6986">
          <cell r="B6986" t="str">
            <v>10.133.6.31</v>
          </cell>
          <cell r="C6986" t="str">
            <v>Ping</v>
          </cell>
          <cell r="D6986" t="str">
            <v>PH_WINDOWS_PLATINUM_AR</v>
          </cell>
          <cell r="E6986">
            <v>2</v>
          </cell>
          <cell r="F6986" t="str">
            <v>Network Support VW Argentina Pacheco</v>
          </cell>
        </row>
        <row r="6987">
          <cell r="B6987" t="str">
            <v>10.133.6.32</v>
          </cell>
          <cell r="C6987" t="str">
            <v>Ping</v>
          </cell>
          <cell r="D6987" t="str">
            <v>PH_WINDOWS_PLATINUM_AR</v>
          </cell>
          <cell r="E6987">
            <v>2</v>
          </cell>
          <cell r="F6987" t="str">
            <v>Network Support VW Argentina Pacheco</v>
          </cell>
        </row>
        <row r="6988">
          <cell r="B6988" t="str">
            <v>10.133.6.21</v>
          </cell>
          <cell r="C6988" t="str">
            <v>Ping</v>
          </cell>
          <cell r="D6988" t="str">
            <v>PH_WINDOWS_PLATINUM_AR</v>
          </cell>
          <cell r="E6988">
            <v>2</v>
          </cell>
          <cell r="F6988" t="str">
            <v>Network Support VW Argentina Pacheco</v>
          </cell>
        </row>
        <row r="6989">
          <cell r="B6989" t="str">
            <v>10.133.6.154</v>
          </cell>
          <cell r="C6989" t="str">
            <v>Ping</v>
          </cell>
          <cell r="D6989" t="str">
            <v>PH_WINDOWS_PLATINUM_AR</v>
          </cell>
          <cell r="E6989">
            <v>2</v>
          </cell>
          <cell r="F6989" t="str">
            <v>Network Support VW Argentina Pacheco</v>
          </cell>
        </row>
        <row r="6990">
          <cell r="B6990" t="str">
            <v>10.133.6.155</v>
          </cell>
          <cell r="C6990" t="str">
            <v>Ping</v>
          </cell>
          <cell r="D6990" t="str">
            <v>PH_WINDOWS_SILVER_AR</v>
          </cell>
          <cell r="E6990">
            <v>1</v>
          </cell>
          <cell r="F6990" t="str">
            <v>Network Support VW Argentina Pacheco</v>
          </cell>
        </row>
        <row r="6991">
          <cell r="B6991" t="str">
            <v>10.133.6.24</v>
          </cell>
          <cell r="C6991" t="str">
            <v>Ping</v>
          </cell>
          <cell r="D6991" t="str">
            <v>PH_WINDOWS_PLATINUM_AR</v>
          </cell>
          <cell r="E6991">
            <v>2</v>
          </cell>
          <cell r="F6991" t="str">
            <v>Network Support VW Argentina Pacheco</v>
          </cell>
        </row>
        <row r="6992">
          <cell r="B6992" t="str">
            <v>10.133.6.156</v>
          </cell>
          <cell r="C6992" t="str">
            <v>Ping</v>
          </cell>
          <cell r="D6992" t="str">
            <v>PH_WINDOWS_PLATINUM_AR</v>
          </cell>
          <cell r="E6992">
            <v>2</v>
          </cell>
          <cell r="F6992" t="str">
            <v>Network Support VW Argentina Pacheco</v>
          </cell>
        </row>
        <row r="6993">
          <cell r="B6993" t="str">
            <v>10.133.6.27</v>
          </cell>
          <cell r="C6993" t="str">
            <v>Ping</v>
          </cell>
          <cell r="D6993" t="str">
            <v>PH_WINDOWS_PLATINUM_AR</v>
          </cell>
          <cell r="E6993">
            <v>2</v>
          </cell>
          <cell r="F6993" t="str">
            <v>Network Support VW Argentina Pacheco</v>
          </cell>
        </row>
        <row r="6994">
          <cell r="B6994" t="str">
            <v>10.133.6.158</v>
          </cell>
          <cell r="C6994" t="str">
            <v>Ping</v>
          </cell>
          <cell r="D6994" t="str">
            <v>PH_WINDOWS_PLATINUM_AR</v>
          </cell>
          <cell r="E6994">
            <v>2</v>
          </cell>
          <cell r="F6994" t="str">
            <v>Network Support VW Argentina Pacheco</v>
          </cell>
        </row>
        <row r="6995">
          <cell r="B6995" t="str">
            <v>10.133.6.33</v>
          </cell>
          <cell r="C6995" t="str">
            <v>Ping</v>
          </cell>
          <cell r="D6995" t="str">
            <v>PH_WINDOWS_PLATINUM_AR</v>
          </cell>
          <cell r="E6995">
            <v>2</v>
          </cell>
          <cell r="F6995" t="str">
            <v>Network Support VW Argentina Pacheco</v>
          </cell>
        </row>
        <row r="6996">
          <cell r="B6996" t="str">
            <v>10.133.6.88</v>
          </cell>
          <cell r="C6996" t="str">
            <v>PING</v>
          </cell>
          <cell r="D6996" t="str">
            <v>PH_WINDOWS_PLATINUM_AR</v>
          </cell>
          <cell r="E6996">
            <v>3</v>
          </cell>
          <cell r="F6996" t="str">
            <v>Network Support VW Argentina Pacheco</v>
          </cell>
        </row>
        <row r="6997">
          <cell r="B6997" t="str">
            <v>10.133.6.37</v>
          </cell>
          <cell r="C6997" t="str">
            <v>Ping</v>
          </cell>
          <cell r="D6997" t="str">
            <v>PH_WINDOWS_PLATINUM_AR</v>
          </cell>
          <cell r="E6997">
            <v>2</v>
          </cell>
          <cell r="F6997" t="str">
            <v>Network Support VW Argentina Pacheco</v>
          </cell>
        </row>
        <row r="6998">
          <cell r="B6998" t="str">
            <v>10.133.6.39</v>
          </cell>
          <cell r="C6998" t="str">
            <v>Ping</v>
          </cell>
          <cell r="D6998" t="str">
            <v>PH_WINDOWS_PLATINUM_AR</v>
          </cell>
          <cell r="E6998">
            <v>2</v>
          </cell>
          <cell r="F6998" t="str">
            <v>Network Support VW Argentina Pacheco</v>
          </cell>
        </row>
        <row r="6999">
          <cell r="B6999" t="str">
            <v>10.133.6.163</v>
          </cell>
          <cell r="C6999" t="str">
            <v>Ping</v>
          </cell>
          <cell r="D6999" t="str">
            <v>PH_WINDOWS_PLATINUM_AR</v>
          </cell>
          <cell r="E6999">
            <v>2</v>
          </cell>
          <cell r="F6999" t="str">
            <v>Network Support VW Argentina Pacheco</v>
          </cell>
        </row>
        <row r="7000">
          <cell r="B7000" t="str">
            <v>10.133.6.164</v>
          </cell>
          <cell r="C7000" t="str">
            <v>Ping</v>
          </cell>
          <cell r="D7000" t="str">
            <v>PH_WINDOWS_PLATINUM_AR</v>
          </cell>
          <cell r="E7000">
            <v>2</v>
          </cell>
          <cell r="F7000" t="str">
            <v>Network Support VW Argentina Pacheco</v>
          </cell>
        </row>
        <row r="7001">
          <cell r="B7001" t="str">
            <v>10.133.6.166</v>
          </cell>
          <cell r="C7001" t="str">
            <v>Ping</v>
          </cell>
          <cell r="D7001" t="str">
            <v>PH_WINDOWS_PLATINUM_AR</v>
          </cell>
          <cell r="E7001">
            <v>2</v>
          </cell>
          <cell r="F7001" t="str">
            <v>Network Support VW Argentina Pacheco</v>
          </cell>
        </row>
        <row r="7002">
          <cell r="B7002" t="str">
            <v>10.133.6.50</v>
          </cell>
          <cell r="C7002" t="str">
            <v>Ping</v>
          </cell>
          <cell r="D7002" t="str">
            <v>PH_WINDOWS_PLATINUM_AR</v>
          </cell>
          <cell r="E7002">
            <v>2</v>
          </cell>
          <cell r="F7002" t="str">
            <v>Network Support VW Argentina Pacheco</v>
          </cell>
        </row>
        <row r="7003">
          <cell r="B7003" t="str">
            <v>10.133.6.51</v>
          </cell>
          <cell r="C7003" t="str">
            <v>Ping</v>
          </cell>
          <cell r="D7003" t="str">
            <v>PH_WINDOWS_PLATINUM_AR</v>
          </cell>
          <cell r="E7003">
            <v>2</v>
          </cell>
          <cell r="F7003" t="str">
            <v>Network Support VW Argentina Pacheco</v>
          </cell>
        </row>
        <row r="7004">
          <cell r="B7004" t="str">
            <v>10.133.6.43</v>
          </cell>
          <cell r="C7004" t="str">
            <v>Ping</v>
          </cell>
          <cell r="D7004" t="str">
            <v>PH_WINDOWS_PLATINUM_AR</v>
          </cell>
          <cell r="E7004">
            <v>2</v>
          </cell>
          <cell r="F7004" t="str">
            <v>Network Support VW Argentina Pacheco</v>
          </cell>
        </row>
        <row r="7005">
          <cell r="B7005" t="str">
            <v>10.133.6.100</v>
          </cell>
          <cell r="C7005" t="str">
            <v>Ping</v>
          </cell>
          <cell r="D7005" t="str">
            <v>PH_WINDOWS_SILVER_AR</v>
          </cell>
          <cell r="E7005">
            <v>3</v>
          </cell>
          <cell r="F7005" t="str">
            <v>Network Support VW Argentina Pacheco</v>
          </cell>
        </row>
        <row r="7006">
          <cell r="B7006" t="str">
            <v>10.133.6.46</v>
          </cell>
          <cell r="C7006" t="str">
            <v>Ping</v>
          </cell>
          <cell r="D7006" t="str">
            <v>PH_WINDOWS_PLATINUM_AR</v>
          </cell>
          <cell r="E7006">
            <v>2</v>
          </cell>
          <cell r="F7006" t="str">
            <v>Network Support VW Argentina Pacheco</v>
          </cell>
        </row>
        <row r="7007">
          <cell r="B7007" t="str">
            <v>10.133.6.99</v>
          </cell>
          <cell r="C7007" t="str">
            <v>Ping</v>
          </cell>
          <cell r="D7007" t="str">
            <v>PH_WINDOWS_SILVER_AR</v>
          </cell>
          <cell r="E7007">
            <v>3</v>
          </cell>
          <cell r="F7007" t="str">
            <v>Network Support VW Argentina Pacheco</v>
          </cell>
        </row>
        <row r="7008">
          <cell r="B7008" t="str">
            <v>10.133.6.48</v>
          </cell>
          <cell r="C7008" t="str">
            <v>Ping</v>
          </cell>
          <cell r="D7008" t="str">
            <v>PH_WINDOWS_PLATINUM_AR</v>
          </cell>
          <cell r="E7008">
            <v>2</v>
          </cell>
          <cell r="F7008" t="str">
            <v>Network Support VW Argentina Pacheco</v>
          </cell>
        </row>
        <row r="7009">
          <cell r="B7009" t="str">
            <v>10.133.6.169</v>
          </cell>
          <cell r="C7009" t="str">
            <v>Ping</v>
          </cell>
          <cell r="D7009" t="str">
            <v>PH_WINDOWS_PLATINUM_AR</v>
          </cell>
          <cell r="E7009">
            <v>2</v>
          </cell>
          <cell r="F7009" t="str">
            <v>Network Support VW Argentina Pacheco</v>
          </cell>
        </row>
        <row r="7010">
          <cell r="B7010" t="str">
            <v>10.133.6.173</v>
          </cell>
          <cell r="C7010" t="str">
            <v>Ping</v>
          </cell>
          <cell r="D7010" t="str">
            <v>PH_WINDOWS_PLATINUM_AR</v>
          </cell>
          <cell r="E7010">
            <v>2</v>
          </cell>
          <cell r="F7010" t="str">
            <v>Network Support VW Argentina Pacheco</v>
          </cell>
        </row>
        <row r="7011">
          <cell r="B7011" t="str">
            <v>10.133.6.170</v>
          </cell>
          <cell r="C7011" t="str">
            <v>Ping</v>
          </cell>
          <cell r="D7011" t="str">
            <v>PH_WINDOWS_PLATINUM_AR</v>
          </cell>
          <cell r="E7011">
            <v>2</v>
          </cell>
          <cell r="F7011" t="str">
            <v>Network Support VW Argentina Pacheco</v>
          </cell>
        </row>
        <row r="7012">
          <cell r="B7012" t="str">
            <v>10.133.6.171</v>
          </cell>
          <cell r="C7012" t="str">
            <v>Ping</v>
          </cell>
          <cell r="D7012" t="str">
            <v>PH_WINDOWS_PLATINUM_AR</v>
          </cell>
          <cell r="E7012">
            <v>2</v>
          </cell>
          <cell r="F7012" t="str">
            <v>Network Support VW Argentina Pacheco</v>
          </cell>
        </row>
        <row r="7013">
          <cell r="B7013" t="str">
            <v>10.133.6.55</v>
          </cell>
          <cell r="C7013" t="str">
            <v>Ping</v>
          </cell>
          <cell r="D7013" t="str">
            <v>PH_WINDOWS_PLATINUM_AR</v>
          </cell>
          <cell r="E7013">
            <v>2</v>
          </cell>
          <cell r="F7013" t="str">
            <v>Network Support VW Argentina Pacheco</v>
          </cell>
        </row>
        <row r="7014">
          <cell r="B7014" t="str">
            <v>10.133.6.178</v>
          </cell>
          <cell r="C7014" t="str">
            <v>Ping</v>
          </cell>
          <cell r="D7014" t="str">
            <v>PH_WINDOWS_PLATINUM_AR</v>
          </cell>
          <cell r="E7014">
            <v>2</v>
          </cell>
          <cell r="F7014" t="str">
            <v>Network Support VW Argentina Pacheco</v>
          </cell>
        </row>
        <row r="7015">
          <cell r="B7015" t="str">
            <v>10.133.6.7</v>
          </cell>
          <cell r="C7015" t="str">
            <v>Ping</v>
          </cell>
          <cell r="D7015" t="str">
            <v>PH_WINDOWS_SILVER_AR</v>
          </cell>
          <cell r="E7015">
            <v>3</v>
          </cell>
          <cell r="F7015" t="str">
            <v>Network Support VW Argentina Pacheco</v>
          </cell>
        </row>
        <row r="7016">
          <cell r="B7016" t="str">
            <v>10.133.6.11</v>
          </cell>
          <cell r="C7016" t="str">
            <v>Ping</v>
          </cell>
          <cell r="D7016" t="str">
            <v>PH_WINDOWS_SILVER_AR</v>
          </cell>
          <cell r="E7016">
            <v>3</v>
          </cell>
          <cell r="F7016" t="str">
            <v>Network Support VW Argentina Pacheco</v>
          </cell>
        </row>
        <row r="7017">
          <cell r="B7017" t="str">
            <v>10.133.50.64</v>
          </cell>
          <cell r="C7017" t="str">
            <v>Ping</v>
          </cell>
          <cell r="D7017" t="str">
            <v>PH_WINDOWS_SILVER_AR</v>
          </cell>
          <cell r="E7017">
            <v>3</v>
          </cell>
          <cell r="F7017" t="str">
            <v>Network Support VW Argentina Pacheco</v>
          </cell>
        </row>
        <row r="7018">
          <cell r="B7018" t="str">
            <v>10.133.6.62</v>
          </cell>
          <cell r="C7018" t="str">
            <v>Ping</v>
          </cell>
          <cell r="D7018" t="str">
            <v>PH_WINDOWS_PLATINUM_AR</v>
          </cell>
          <cell r="E7018">
            <v>2</v>
          </cell>
          <cell r="F7018" t="str">
            <v>Network Support VW Argentina Pacheco</v>
          </cell>
        </row>
        <row r="7019">
          <cell r="B7019" t="str">
            <v>10.133.6.98</v>
          </cell>
          <cell r="C7019" t="str">
            <v>Ping</v>
          </cell>
          <cell r="D7019" t="str">
            <v>PH_WINDOWS_SILVER_AR</v>
          </cell>
          <cell r="E7019">
            <v>3</v>
          </cell>
          <cell r="F7019" t="str">
            <v>Network Support VW Argentina Pacheco</v>
          </cell>
        </row>
        <row r="7020">
          <cell r="B7020" t="str">
            <v>10.133.6.14</v>
          </cell>
          <cell r="C7020" t="str">
            <v>Ping</v>
          </cell>
          <cell r="D7020" t="str">
            <v>PH_WINDOWS_SILVER_AR</v>
          </cell>
          <cell r="E7020">
            <v>3</v>
          </cell>
          <cell r="F7020" t="str">
            <v>Network Support VW Argentina Pacheco</v>
          </cell>
        </row>
        <row r="7021">
          <cell r="B7021" t="str">
            <v>10.133.6.67</v>
          </cell>
          <cell r="C7021" t="str">
            <v>Ping</v>
          </cell>
          <cell r="D7021" t="str">
            <v>PH_WINDOWS_PLATINUM_AR</v>
          </cell>
          <cell r="E7021">
            <v>2</v>
          </cell>
          <cell r="F7021" t="str">
            <v>Network Support VW Argentina Pacheco</v>
          </cell>
        </row>
        <row r="7022">
          <cell r="B7022" t="str">
            <v>10.133.6.186</v>
          </cell>
          <cell r="C7022" t="str">
            <v>Ping</v>
          </cell>
          <cell r="D7022" t="str">
            <v>PH_WINDOWS_PLATINUM_AR</v>
          </cell>
          <cell r="E7022">
            <v>2</v>
          </cell>
          <cell r="F7022" t="str">
            <v>Network Support VW Argentina Pacheco</v>
          </cell>
        </row>
        <row r="7023">
          <cell r="B7023" t="str">
            <v>10.133.6.71</v>
          </cell>
          <cell r="C7023" t="str">
            <v>Ping</v>
          </cell>
          <cell r="D7023" t="str">
            <v>PH_WINDOWS_PLATINUM_AR</v>
          </cell>
          <cell r="E7023">
            <v>2</v>
          </cell>
          <cell r="F7023" t="str">
            <v>Network Support VW Argentina Pacheco</v>
          </cell>
        </row>
        <row r="7024">
          <cell r="B7024" t="str">
            <v>10.133.6.97</v>
          </cell>
          <cell r="C7024" t="str">
            <v>Ping</v>
          </cell>
          <cell r="D7024" t="str">
            <v>PH_WINDOWS_SILVER_AR</v>
          </cell>
          <cell r="E7024">
            <v>3</v>
          </cell>
          <cell r="F7024" t="str">
            <v>Network Support VW Argentina Pacheco</v>
          </cell>
        </row>
        <row r="7025">
          <cell r="B7025" t="str">
            <v>10.133.6.73</v>
          </cell>
          <cell r="C7025" t="str">
            <v>Ping</v>
          </cell>
          <cell r="D7025" t="str">
            <v>PH_WINDOWS_PLATINUM_AR</v>
          </cell>
          <cell r="E7025">
            <v>2</v>
          </cell>
          <cell r="F7025" t="str">
            <v>Network Support VW Argentina Pacheco</v>
          </cell>
        </row>
        <row r="7026">
          <cell r="B7026" t="str">
            <v>10.133.6.94</v>
          </cell>
          <cell r="C7026" t="str">
            <v>Ping</v>
          </cell>
          <cell r="D7026" t="str">
            <v>PH_WINDOWS_SILVER_AR</v>
          </cell>
          <cell r="E7026">
            <v>3</v>
          </cell>
          <cell r="F7026" t="str">
            <v>Network Support VW Argentina Pacheco</v>
          </cell>
        </row>
        <row r="7027">
          <cell r="B7027" t="str">
            <v>10.133.6.75</v>
          </cell>
          <cell r="C7027" t="str">
            <v>Ping</v>
          </cell>
          <cell r="D7027" t="str">
            <v>PH_WINDOWS_PLATINUM_AR</v>
          </cell>
          <cell r="E7027">
            <v>2</v>
          </cell>
          <cell r="F7027" t="str">
            <v>Network Support VW Argentina Pacheco</v>
          </cell>
        </row>
        <row r="7028">
          <cell r="B7028" t="str">
            <v>10.133.6.189</v>
          </cell>
          <cell r="C7028" t="str">
            <v>Ping</v>
          </cell>
          <cell r="D7028" t="str">
            <v>PH_WINDOWS_PLATINUM_AR</v>
          </cell>
          <cell r="E7028">
            <v>2</v>
          </cell>
          <cell r="F7028" t="str">
            <v>Network Support VW Argentina Pacheco</v>
          </cell>
        </row>
        <row r="7029">
          <cell r="B7029" t="str">
            <v>10.133.5.7</v>
          </cell>
          <cell r="C7029" t="str">
            <v>Ping</v>
          </cell>
          <cell r="D7029" t="str">
            <v>PH_WINDOWS_PLATINUM_AR</v>
          </cell>
          <cell r="E7029">
            <v>2</v>
          </cell>
          <cell r="F7029" t="str">
            <v>Network Support VW Argentina Pacheco</v>
          </cell>
        </row>
        <row r="7030">
          <cell r="B7030" t="str">
            <v>10.133.76.32</v>
          </cell>
          <cell r="C7030" t="str">
            <v>Ping</v>
          </cell>
          <cell r="D7030" t="str">
            <v>PH_WINDOWS_PLATINUM_AR</v>
          </cell>
          <cell r="E7030">
            <v>2</v>
          </cell>
          <cell r="F7030" t="str">
            <v>Network Support VW Argentina Pacheco</v>
          </cell>
        </row>
        <row r="7031">
          <cell r="B7031" t="str">
            <v>10.133.6.93</v>
          </cell>
          <cell r="C7031" t="str">
            <v>Ping</v>
          </cell>
          <cell r="D7031" t="str">
            <v>PH_WINDOWS_SILVER_AR</v>
          </cell>
          <cell r="E7031">
            <v>3</v>
          </cell>
          <cell r="F7031" t="str">
            <v>Network Support VW Argentina Pacheco</v>
          </cell>
        </row>
        <row r="7032">
          <cell r="B7032" t="str">
            <v>10.133.6.101</v>
          </cell>
          <cell r="C7032" t="str">
            <v>Ping</v>
          </cell>
          <cell r="D7032" t="str">
            <v>PH_WINDOWS_SILVER_AR</v>
          </cell>
          <cell r="E7032">
            <v>3</v>
          </cell>
          <cell r="F7032" t="str">
            <v>Network Support VW Argentina Pacheco</v>
          </cell>
        </row>
        <row r="7033">
          <cell r="B7033" t="str">
            <v>10.133.48.6</v>
          </cell>
          <cell r="C7033" t="str">
            <v>PING</v>
          </cell>
          <cell r="D7033" t="str">
            <v>PH_WINDOWS_PLATINUM_AR</v>
          </cell>
          <cell r="E7033">
            <v>3</v>
          </cell>
          <cell r="F7033" t="str">
            <v>Network Support VW Argentina Pacheco</v>
          </cell>
        </row>
        <row r="7034">
          <cell r="B7034" t="str">
            <v>10.133.50.70</v>
          </cell>
          <cell r="C7034" t="str">
            <v>Ping</v>
          </cell>
          <cell r="D7034" t="str">
            <v>PH_WINDOWS_PLATINUM_AR</v>
          </cell>
          <cell r="E7034">
            <v>3</v>
          </cell>
          <cell r="F7034" t="str">
            <v>Network Support VW Argentina Pacheco</v>
          </cell>
        </row>
        <row r="7035">
          <cell r="B7035" t="str">
            <v>10.133.6.59</v>
          </cell>
          <cell r="C7035" t="str">
            <v>Ping</v>
          </cell>
          <cell r="D7035" t="str">
            <v>PH_WINDOWS_PLATINUM_AR</v>
          </cell>
          <cell r="E7035">
            <v>2</v>
          </cell>
          <cell r="F7035" t="str">
            <v>Network Support VW Argentina Pacheco</v>
          </cell>
        </row>
        <row r="7036">
          <cell r="B7036" t="str">
            <v>10.133.76.54</v>
          </cell>
          <cell r="C7036" t="str">
            <v>Ping</v>
          </cell>
          <cell r="D7036" t="str">
            <v>PH_WINDOWS_PLATINUM_AR</v>
          </cell>
          <cell r="E7036">
            <v>3</v>
          </cell>
          <cell r="F7036" t="str">
            <v>Network Support VW Argentina Pacheco</v>
          </cell>
        </row>
        <row r="7037">
          <cell r="B7037" t="str">
            <v>10.133.6.193</v>
          </cell>
          <cell r="C7037" t="str">
            <v>PING</v>
          </cell>
          <cell r="D7037" t="str">
            <v>PH_WINDOWS_PLATINUM_AR</v>
          </cell>
          <cell r="E7037">
            <v>3</v>
          </cell>
          <cell r="F7037" t="str">
            <v>Network Support VW Argentina Pacheco</v>
          </cell>
        </row>
        <row r="7038">
          <cell r="B7038" t="str">
            <v>10.133.6.193</v>
          </cell>
          <cell r="C7038" t="str">
            <v>Ping</v>
          </cell>
          <cell r="D7038" t="str">
            <v>PH_WINDOWS_PLATINUM_AR</v>
          </cell>
          <cell r="E7038">
            <v>3</v>
          </cell>
          <cell r="F7038" t="str">
            <v>Network Support VW Argentina Pacheco</v>
          </cell>
        </row>
        <row r="7039">
          <cell r="B7039" t="str">
            <v>10.133.6.96</v>
          </cell>
          <cell r="C7039" t="str">
            <v>Ping</v>
          </cell>
          <cell r="D7039" t="str">
            <v>PH_WINDOWS_SILVER_AR</v>
          </cell>
          <cell r="E7039">
            <v>3</v>
          </cell>
          <cell r="F7039" t="str">
            <v>Network Support VW Argentina Pacheco</v>
          </cell>
        </row>
        <row r="7040">
          <cell r="B7040" t="str">
            <v>172.16.0.31</v>
          </cell>
          <cell r="C7040" t="str">
            <v>Ping</v>
          </cell>
          <cell r="D7040" t="str">
            <v>PH_WINDOWS_PLATINUM_AR</v>
          </cell>
          <cell r="E7040">
            <v>2</v>
          </cell>
          <cell r="F7040" t="str">
            <v>Network Support VW Argentina Pacheco</v>
          </cell>
        </row>
        <row r="7041">
          <cell r="B7041" t="str">
            <v>10.133.7.200</v>
          </cell>
          <cell r="C7041" t="str">
            <v>Ping</v>
          </cell>
          <cell r="D7041" t="str">
            <v>PH_WINDOWS_PLATINUM_AR</v>
          </cell>
          <cell r="E7041">
            <v>2</v>
          </cell>
          <cell r="F7041" t="str">
            <v>Network Support VW Argentina Pacheco</v>
          </cell>
        </row>
        <row r="7042">
          <cell r="B7042" t="str">
            <v>10.133.7.201</v>
          </cell>
          <cell r="C7042" t="str">
            <v>Ping</v>
          </cell>
          <cell r="D7042" t="str">
            <v>PH_WINDOWS_PLATINUM_AR</v>
          </cell>
          <cell r="E7042">
            <v>2</v>
          </cell>
          <cell r="F7042" t="str">
            <v>Network Support VW Argentina Pacheco</v>
          </cell>
        </row>
        <row r="7043">
          <cell r="B7043" t="str">
            <v>10.133.7.202</v>
          </cell>
          <cell r="C7043" t="str">
            <v>Ping</v>
          </cell>
          <cell r="D7043" t="str">
            <v>PH_WINDOWS_PLATINUM_AR</v>
          </cell>
          <cell r="E7043">
            <v>2</v>
          </cell>
          <cell r="F7043" t="str">
            <v>Network Support VW Argentina Pacheco</v>
          </cell>
        </row>
        <row r="7044">
          <cell r="B7044" t="str">
            <v>10.133.6.66</v>
          </cell>
          <cell r="C7044" t="str">
            <v>Ping</v>
          </cell>
          <cell r="D7044" t="str">
            <v>PH_WINDOWS_PLATINUM_AR</v>
          </cell>
          <cell r="E7044">
            <v>2</v>
          </cell>
          <cell r="F7044" t="str">
            <v>Network Support VW Argentina Pacheco</v>
          </cell>
        </row>
        <row r="7045">
          <cell r="B7045" t="str">
            <v>10.133.7.76</v>
          </cell>
          <cell r="C7045" t="str">
            <v>Ping</v>
          </cell>
          <cell r="D7045" t="str">
            <v>PH_WINDOWS_PLATINUM_AR</v>
          </cell>
          <cell r="E7045">
            <v>2</v>
          </cell>
          <cell r="F7045" t="str">
            <v>Network Support VW Argentina Pacheco</v>
          </cell>
        </row>
        <row r="7046">
          <cell r="B7046" t="str">
            <v>10.133.7.82</v>
          </cell>
          <cell r="C7046" t="str">
            <v>Ping</v>
          </cell>
          <cell r="D7046" t="str">
            <v>PH_WINDOWS_PLATINUM_AR</v>
          </cell>
          <cell r="E7046">
            <v>2</v>
          </cell>
          <cell r="F7046" t="str">
            <v>Network Support VW Argentina Pacheco</v>
          </cell>
        </row>
        <row r="7047">
          <cell r="B7047" t="str">
            <v>10.133.66.15</v>
          </cell>
          <cell r="C7047" t="str">
            <v>PING</v>
          </cell>
          <cell r="D7047" t="str">
            <v>PH_WINDOWS_PLATINUM_AR</v>
          </cell>
          <cell r="E7047">
            <v>3</v>
          </cell>
          <cell r="F7047" t="str">
            <v>Network Support VW Argentina Pacheco</v>
          </cell>
        </row>
        <row r="7048">
          <cell r="B7048" t="str">
            <v>10.133.7.84</v>
          </cell>
          <cell r="C7048" t="str">
            <v>Ping</v>
          </cell>
          <cell r="D7048" t="str">
            <v>PH_WINDOWS_PLATINUM_AR</v>
          </cell>
          <cell r="E7048">
            <v>4</v>
          </cell>
          <cell r="F7048" t="str">
            <v>Network Support VW Argentina Pacheco</v>
          </cell>
        </row>
        <row r="7049">
          <cell r="B7049" t="str">
            <v>10.133.6.92</v>
          </cell>
          <cell r="C7049" t="str">
            <v>Ping</v>
          </cell>
          <cell r="D7049" t="str">
            <v>PH_WINDOWS_SILVER_AR</v>
          </cell>
          <cell r="E7049">
            <v>3</v>
          </cell>
          <cell r="F7049" t="str">
            <v>Network Support VW Argentina Pacheco</v>
          </cell>
        </row>
        <row r="7050">
          <cell r="B7050" t="str">
            <v>10.133.7.85</v>
          </cell>
          <cell r="C7050" t="str">
            <v>Ping</v>
          </cell>
          <cell r="D7050" t="str">
            <v>PH_WINDOWS_PLATINUM_AR</v>
          </cell>
          <cell r="E7050">
            <v>2</v>
          </cell>
          <cell r="F7050" t="str">
            <v>Network Support VW Argentina Pacheco</v>
          </cell>
        </row>
        <row r="7051">
          <cell r="B7051" t="str">
            <v>10.133.56.11</v>
          </cell>
          <cell r="C7051" t="str">
            <v>Ping</v>
          </cell>
          <cell r="D7051" t="str">
            <v>PH_WINDOWS_PLATINUM_AR</v>
          </cell>
          <cell r="E7051">
            <v>2</v>
          </cell>
          <cell r="F7051" t="str">
            <v>Network Support VW Argentina Pacheco</v>
          </cell>
        </row>
        <row r="7052">
          <cell r="B7052" t="str">
            <v>10.133.56.12</v>
          </cell>
          <cell r="C7052" t="str">
            <v>Ping</v>
          </cell>
          <cell r="D7052" t="str">
            <v>PH_WINDOWS_PLATINUM_AR</v>
          </cell>
          <cell r="E7052">
            <v>2</v>
          </cell>
          <cell r="F7052" t="str">
            <v>Network Support VW Argentina Pacheco</v>
          </cell>
        </row>
        <row r="7053">
          <cell r="B7053" t="str">
            <v>10.133.5.9</v>
          </cell>
          <cell r="C7053" t="str">
            <v>Ping</v>
          </cell>
          <cell r="D7053" t="str">
            <v>PH_WINDOWS_SILVER_AR</v>
          </cell>
          <cell r="E7053">
            <v>2</v>
          </cell>
          <cell r="F7053" t="str">
            <v>Network Support VW Argentina Pacheco</v>
          </cell>
        </row>
        <row r="7054">
          <cell r="B7054" t="str">
            <v>10.133.76.41</v>
          </cell>
          <cell r="C7054" t="str">
            <v>Ping</v>
          </cell>
          <cell r="D7054" t="str">
            <v>PH_WINDOWS_SILVER_AR</v>
          </cell>
          <cell r="E7054">
            <v>2</v>
          </cell>
          <cell r="F7054" t="str">
            <v>Network Support VW Argentina Pacheco</v>
          </cell>
        </row>
        <row r="7055">
          <cell r="B7055" t="str">
            <v>10.133.66.12</v>
          </cell>
          <cell r="C7055" t="str">
            <v>Ping</v>
          </cell>
          <cell r="D7055" t="str">
            <v>PH_WINDOWS_PLATINUM_AR</v>
          </cell>
          <cell r="E7055">
            <v>2</v>
          </cell>
          <cell r="F7055" t="str">
            <v>Network Support VW Argentina Pacheco</v>
          </cell>
        </row>
        <row r="7056">
          <cell r="B7056" t="str">
            <v>10.133.5.8</v>
          </cell>
          <cell r="C7056" t="str">
            <v>Ping</v>
          </cell>
          <cell r="D7056" t="str">
            <v>PH_WINDOWS_PLATINUM_AR</v>
          </cell>
          <cell r="E7056">
            <v>2</v>
          </cell>
          <cell r="F7056" t="str">
            <v>Network Support VW Argentina Pacheco</v>
          </cell>
        </row>
        <row r="7057">
          <cell r="B7057" t="str">
            <v>10.133.7.86</v>
          </cell>
          <cell r="C7057" t="str">
            <v>Ping</v>
          </cell>
          <cell r="D7057" t="str">
            <v>PH_WINDOWS_SILVER_AR</v>
          </cell>
          <cell r="E7057">
            <v>2</v>
          </cell>
          <cell r="F7057" t="str">
            <v>Network Support VW Argentina Pacheco</v>
          </cell>
        </row>
        <row r="7058">
          <cell r="B7058" t="str">
            <v>10.133.48.123</v>
          </cell>
          <cell r="C7058" t="str">
            <v>Ping</v>
          </cell>
          <cell r="D7058" t="str">
            <v>PH_WINDOWS_PLATINUM_AR</v>
          </cell>
          <cell r="E7058">
            <v>2</v>
          </cell>
          <cell r="F7058" t="str">
            <v>Network Support VW Argentina Pacheco</v>
          </cell>
        </row>
        <row r="7059">
          <cell r="B7059" t="str">
            <v>10.133.76.61</v>
          </cell>
          <cell r="C7059" t="str">
            <v>Ping</v>
          </cell>
          <cell r="D7059" t="str">
            <v>PH_WINDOWS_SILVER_AR</v>
          </cell>
          <cell r="E7059">
            <v>1</v>
          </cell>
          <cell r="F7059" t="str">
            <v>Network Support VW Argentina Pacheco</v>
          </cell>
        </row>
        <row r="7060">
          <cell r="B7060" t="str">
            <v>10.133.66.13</v>
          </cell>
          <cell r="C7060" t="str">
            <v>Ping</v>
          </cell>
          <cell r="D7060" t="str">
            <v>PH_WINDOWS_PLATINUM_AR</v>
          </cell>
          <cell r="E7060">
            <v>3</v>
          </cell>
          <cell r="F7060" t="str">
            <v>Network Support VW Argentina Pacheco</v>
          </cell>
        </row>
        <row r="7061">
          <cell r="B7061" t="str">
            <v>10.133.7.218</v>
          </cell>
          <cell r="C7061" t="str">
            <v>PING</v>
          </cell>
          <cell r="D7061" t="str">
            <v>PH_WINDOWS_PLATINUM_AR</v>
          </cell>
          <cell r="E7061">
            <v>2</v>
          </cell>
          <cell r="F7061" t="str">
            <v>Network Support VW Argentina Pacheco</v>
          </cell>
        </row>
        <row r="7062">
          <cell r="B7062" t="str">
            <v>10.133.7.219</v>
          </cell>
          <cell r="C7062" t="str">
            <v>PING</v>
          </cell>
          <cell r="D7062" t="str">
            <v>PH_WINDOWS_PLATINUM_AR</v>
          </cell>
          <cell r="E7062">
            <v>2</v>
          </cell>
          <cell r="F7062" t="str">
            <v>Network Support VW Argentina Pacheco</v>
          </cell>
        </row>
        <row r="7063">
          <cell r="B7063" t="str">
            <v>10.133.7.87</v>
          </cell>
          <cell r="C7063" t="str">
            <v>PING</v>
          </cell>
          <cell r="D7063" t="str">
            <v>PH_WINDOWS_PLATINUM_AR</v>
          </cell>
          <cell r="E7063">
            <v>3</v>
          </cell>
          <cell r="F7063" t="str">
            <v>Network Support VW Argentina Pacheco</v>
          </cell>
        </row>
        <row r="7064">
          <cell r="B7064" t="str">
            <v>10.133.7.88</v>
          </cell>
          <cell r="C7064" t="str">
            <v>PING</v>
          </cell>
          <cell r="D7064" t="str">
            <v>PH_WINDOWS_PLATINUM_AR</v>
          </cell>
          <cell r="E7064">
            <v>3</v>
          </cell>
          <cell r="F7064" t="str">
            <v>Network Support VW Argentina Pacheco</v>
          </cell>
        </row>
        <row r="7065">
          <cell r="B7065" t="str">
            <v>10.133.76.34</v>
          </cell>
          <cell r="C7065" t="str">
            <v>PING - AP Planta Pintura</v>
          </cell>
          <cell r="D7065" t="str">
            <v>PH_WINDOWS_PLATINUM_AR</v>
          </cell>
          <cell r="E7065">
            <v>4</v>
          </cell>
          <cell r="F7065" t="str">
            <v>Network Support VW Argentina Pacheco</v>
          </cell>
        </row>
        <row r="7066">
          <cell r="B7066" t="str">
            <v>10.133.6.87</v>
          </cell>
          <cell r="C7066" t="str">
            <v>PING</v>
          </cell>
          <cell r="D7066" t="str">
            <v>PH_WINDOWS_PLATINUM_AR</v>
          </cell>
          <cell r="E7066">
            <v>4</v>
          </cell>
          <cell r="F7066" t="str">
            <v>Network Support VW Argentina Pacheco</v>
          </cell>
        </row>
        <row r="7067">
          <cell r="B7067" t="str">
            <v>10.133.76.33</v>
          </cell>
          <cell r="C7067" t="str">
            <v>PING</v>
          </cell>
          <cell r="D7067" t="str">
            <v>PH_WINDOWS_PLATINUM_AR</v>
          </cell>
          <cell r="E7067">
            <v>3</v>
          </cell>
          <cell r="F7067" t="str">
            <v>Network Support VW Argentina Pacheco</v>
          </cell>
        </row>
        <row r="7068">
          <cell r="B7068" t="str">
            <v>10.133.7.89</v>
          </cell>
          <cell r="C7068" t="str">
            <v>PING</v>
          </cell>
          <cell r="D7068" t="str">
            <v>PH_WINDOWS_PLATINUM_AR</v>
          </cell>
          <cell r="E7068">
            <v>3</v>
          </cell>
          <cell r="F7068" t="str">
            <v>Network Support VW Argentina Pacheco</v>
          </cell>
        </row>
        <row r="7069">
          <cell r="B7069" t="str">
            <v xml:space="preserve">10.133.5.14  </v>
          </cell>
          <cell r="C7069" t="str">
            <v>Ping</v>
          </cell>
          <cell r="D7069" t="str">
            <v>PH_WINDOWS_PLATINUM_AR</v>
          </cell>
          <cell r="E7069">
            <v>3</v>
          </cell>
          <cell r="F7069" t="str">
            <v>Network Support VW Argentina Pacheco</v>
          </cell>
        </row>
        <row r="7070">
          <cell r="B7070" t="str">
            <v xml:space="preserve">10.133.5.12  </v>
          </cell>
          <cell r="C7070" t="str">
            <v>Ping</v>
          </cell>
          <cell r="D7070" t="str">
            <v>PH_WINDOWS_PLATINUM_AR</v>
          </cell>
          <cell r="E7070">
            <v>3</v>
          </cell>
          <cell r="F7070" t="str">
            <v>Network Support VW Argentina Pacheco</v>
          </cell>
        </row>
        <row r="7071">
          <cell r="B7071" t="str">
            <v>10.133.55.11</v>
          </cell>
          <cell r="C7071" t="str">
            <v>Ping</v>
          </cell>
          <cell r="D7071" t="str">
            <v>PH_WINDOWS_PLATINUM_AR</v>
          </cell>
          <cell r="E7071">
            <v>3</v>
          </cell>
          <cell r="F7071" t="str">
            <v>Network Support VW Argentina Pacheco</v>
          </cell>
        </row>
        <row r="7072">
          <cell r="B7072" t="str">
            <v xml:space="preserve">10.133.5.11  </v>
          </cell>
          <cell r="C7072" t="str">
            <v>Ping</v>
          </cell>
          <cell r="D7072" t="str">
            <v>PH_WINDOWS_PLATINUM_AR</v>
          </cell>
          <cell r="E7072">
            <v>3</v>
          </cell>
          <cell r="F7072" t="str">
            <v>Network Support VW Argentina Pacheco</v>
          </cell>
        </row>
        <row r="7073">
          <cell r="B7073" t="str">
            <v xml:space="preserve">10.133.5.13  </v>
          </cell>
          <cell r="C7073" t="str">
            <v>Ping</v>
          </cell>
          <cell r="D7073" t="str">
            <v>PH_WINDOWS_PLATINUM_AR</v>
          </cell>
          <cell r="E7073">
            <v>3</v>
          </cell>
          <cell r="F7073" t="str">
            <v>Network Support VW Argentina Pacheco</v>
          </cell>
        </row>
        <row r="7074">
          <cell r="B7074" t="str">
            <v xml:space="preserve">10.133.5.10  </v>
          </cell>
          <cell r="C7074" t="str">
            <v>Ping</v>
          </cell>
          <cell r="D7074" t="str">
            <v>PH_WINDOWS_PLATINUM_AR</v>
          </cell>
          <cell r="E7074">
            <v>3</v>
          </cell>
          <cell r="F7074" t="str">
            <v>Network Support VW Argentina Pacheco</v>
          </cell>
        </row>
        <row r="7075">
          <cell r="B7075" t="str">
            <v>10.133.7.91</v>
          </cell>
          <cell r="C7075" t="str">
            <v>PING</v>
          </cell>
          <cell r="D7075" t="str">
            <v>PH_WINDOWS_SILVER_AR</v>
          </cell>
          <cell r="E7075">
            <v>1</v>
          </cell>
          <cell r="F7075" t="str">
            <v>Network Support VW Argentina Pacheco</v>
          </cell>
        </row>
        <row r="7076">
          <cell r="B7076" t="str">
            <v>10.133.224.31</v>
          </cell>
          <cell r="C7076" t="str">
            <v>Ping</v>
          </cell>
          <cell r="D7076" t="str">
            <v>PH_WINDOWS_SILVER_AR</v>
          </cell>
          <cell r="E7076">
            <v>2</v>
          </cell>
          <cell r="F7076" t="str">
            <v>Network Support VW Argentina Pacheco</v>
          </cell>
        </row>
        <row r="7077">
          <cell r="B7077" t="str">
            <v>10.133.224.32</v>
          </cell>
          <cell r="C7077" t="str">
            <v>Ping</v>
          </cell>
          <cell r="D7077" t="str">
            <v>PH_WINDOWS_SILVER_AR</v>
          </cell>
          <cell r="E7077">
            <v>2</v>
          </cell>
          <cell r="F7077" t="str">
            <v>Network Support VW Argentina Pacheco</v>
          </cell>
        </row>
        <row r="7078">
          <cell r="B7078" t="str">
            <v>10.133.224.33</v>
          </cell>
          <cell r="C7078" t="str">
            <v>Ping</v>
          </cell>
          <cell r="D7078" t="str">
            <v>PH_WINDOWS_SILVER_AR</v>
          </cell>
          <cell r="E7078">
            <v>2</v>
          </cell>
          <cell r="F7078" t="str">
            <v>Network Support VW Argentina Pacheco</v>
          </cell>
        </row>
        <row r="7079">
          <cell r="B7079" t="str">
            <v>10.133.224.34</v>
          </cell>
          <cell r="C7079" t="str">
            <v>Ping</v>
          </cell>
          <cell r="D7079" t="str">
            <v>PH_WINDOWS_SILVER_AR</v>
          </cell>
          <cell r="E7079">
            <v>2</v>
          </cell>
          <cell r="F7079" t="str">
            <v>Network Support VW Argentina Pacheco</v>
          </cell>
        </row>
        <row r="7080">
          <cell r="B7080" t="str">
            <v>10.133.224.35</v>
          </cell>
          <cell r="C7080" t="str">
            <v>Ping</v>
          </cell>
          <cell r="D7080" t="str">
            <v>PH_WINDOWS_SILVER_AR</v>
          </cell>
          <cell r="E7080">
            <v>2</v>
          </cell>
          <cell r="F7080" t="str">
            <v>Network Support VW Argentina Pacheco</v>
          </cell>
        </row>
        <row r="7081">
          <cell r="B7081" t="str">
            <v>10.133.224.36</v>
          </cell>
          <cell r="C7081" t="str">
            <v>Ping</v>
          </cell>
          <cell r="D7081" t="str">
            <v>PH_WINDOWS_SILVER_AR</v>
          </cell>
          <cell r="E7081">
            <v>2</v>
          </cell>
          <cell r="F7081" t="str">
            <v>Network Support VW Argentina Pacheco</v>
          </cell>
        </row>
        <row r="7082">
          <cell r="B7082" t="str">
            <v>10.133.224.37</v>
          </cell>
          <cell r="C7082" t="str">
            <v>Ping</v>
          </cell>
          <cell r="D7082" t="str">
            <v>PH_WINDOWS_SILVER_AR</v>
          </cell>
          <cell r="E7082">
            <v>2</v>
          </cell>
          <cell r="F7082" t="str">
            <v>Network Support VW Argentina Pacheco</v>
          </cell>
        </row>
        <row r="7083">
          <cell r="B7083" t="str">
            <v>10.133.224.38</v>
          </cell>
          <cell r="C7083" t="str">
            <v>Ping</v>
          </cell>
          <cell r="D7083" t="str">
            <v>PH_WINDOWS_SILVER_AR</v>
          </cell>
          <cell r="E7083">
            <v>2</v>
          </cell>
          <cell r="F7083" t="str">
            <v>Network Support VW Argentina Pacheco</v>
          </cell>
        </row>
        <row r="7084">
          <cell r="B7084" t="str">
            <v>10.133.224.39</v>
          </cell>
          <cell r="C7084" t="str">
            <v>Ping</v>
          </cell>
          <cell r="D7084" t="str">
            <v>PH_WINDOWS_SILVER_AR</v>
          </cell>
          <cell r="E7084">
            <v>2</v>
          </cell>
          <cell r="F7084" t="str">
            <v>Network Support VW Argentina Pacheco</v>
          </cell>
        </row>
        <row r="7085">
          <cell r="B7085" t="str">
            <v>10.133.224.40</v>
          </cell>
          <cell r="C7085" t="str">
            <v>Ping</v>
          </cell>
          <cell r="D7085" t="str">
            <v>PH_WINDOWS_SILVER_AR</v>
          </cell>
          <cell r="E7085">
            <v>2</v>
          </cell>
          <cell r="F7085" t="str">
            <v>Network Support VW Argentina Pacheco</v>
          </cell>
        </row>
        <row r="7086">
          <cell r="B7086" t="str">
            <v>10.133.224.41</v>
          </cell>
          <cell r="C7086" t="str">
            <v>Ping</v>
          </cell>
          <cell r="D7086" t="str">
            <v>PH_WINDOWS_SILVER_AR</v>
          </cell>
          <cell r="E7086">
            <v>2</v>
          </cell>
          <cell r="F7086" t="str">
            <v>Network Support VW Argentina Pacheco</v>
          </cell>
        </row>
        <row r="7087">
          <cell r="B7087" t="str">
            <v>10.133.224.42</v>
          </cell>
          <cell r="C7087" t="str">
            <v>Ping</v>
          </cell>
          <cell r="D7087" t="str">
            <v>PH_WINDOWS_SILVER_AR</v>
          </cell>
          <cell r="E7087">
            <v>2</v>
          </cell>
          <cell r="F7087" t="str">
            <v>Network Support VW Argentina Pacheco</v>
          </cell>
        </row>
        <row r="7088">
          <cell r="B7088" t="str">
            <v>10.133.224.43</v>
          </cell>
          <cell r="C7088" t="str">
            <v>Ping</v>
          </cell>
          <cell r="D7088" t="str">
            <v>PH_WINDOWS_SILVER_AR</v>
          </cell>
          <cell r="E7088">
            <v>2</v>
          </cell>
          <cell r="F7088" t="str">
            <v>Network Support VW Argentina Pacheco</v>
          </cell>
        </row>
        <row r="7089">
          <cell r="B7089" t="str">
            <v>10.133.224.44</v>
          </cell>
          <cell r="C7089" t="str">
            <v>Ping</v>
          </cell>
          <cell r="D7089" t="str">
            <v>PH_WINDOWS_SILVER_AR</v>
          </cell>
          <cell r="E7089">
            <v>2</v>
          </cell>
          <cell r="F7089" t="str">
            <v>Network Support VW Argentina Pacheco</v>
          </cell>
        </row>
        <row r="7090">
          <cell r="B7090" t="str">
            <v>10.133.224.45</v>
          </cell>
          <cell r="C7090" t="str">
            <v>Ping</v>
          </cell>
          <cell r="D7090" t="str">
            <v>PH_WINDOWS_SILVER_AR</v>
          </cell>
          <cell r="E7090">
            <v>2</v>
          </cell>
          <cell r="F7090" t="str">
            <v>Network Support VW Argentina Pacheco</v>
          </cell>
        </row>
        <row r="7091">
          <cell r="B7091" t="str">
            <v>10.133.224.46</v>
          </cell>
          <cell r="C7091" t="str">
            <v>Ping</v>
          </cell>
          <cell r="D7091" t="str">
            <v>PH_WINDOWS_SILVER_AR</v>
          </cell>
          <cell r="E7091">
            <v>2</v>
          </cell>
          <cell r="F7091" t="str">
            <v>Network Support VW Argentina Pacheco</v>
          </cell>
        </row>
        <row r="7092">
          <cell r="B7092" t="str">
            <v>10.133.224.47</v>
          </cell>
          <cell r="C7092" t="str">
            <v>Ping</v>
          </cell>
          <cell r="D7092" t="str">
            <v>PH_WINDOWS_SILVER_AR</v>
          </cell>
          <cell r="E7092">
            <v>2</v>
          </cell>
          <cell r="F7092" t="str">
            <v>Network Support VW Argentina Pacheco</v>
          </cell>
        </row>
        <row r="7093">
          <cell r="B7093" t="str">
            <v>10.133.224.48</v>
          </cell>
          <cell r="C7093" t="str">
            <v>Ping</v>
          </cell>
          <cell r="D7093" t="str">
            <v>PH_WINDOWS_SILVER_AR</v>
          </cell>
          <cell r="E7093">
            <v>2</v>
          </cell>
          <cell r="F7093" t="str">
            <v>Network Support VW Argentina Pacheco</v>
          </cell>
        </row>
        <row r="7094">
          <cell r="B7094" t="str">
            <v>10.133.224.49</v>
          </cell>
          <cell r="C7094" t="str">
            <v>Ping</v>
          </cell>
          <cell r="D7094" t="str">
            <v>PH_WINDOWS_SILVER_AR</v>
          </cell>
          <cell r="E7094">
            <v>2</v>
          </cell>
          <cell r="F7094" t="str">
            <v>Network Support VW Argentina Pacheco</v>
          </cell>
        </row>
        <row r="7095">
          <cell r="B7095" t="str">
            <v>10.133.224.50</v>
          </cell>
          <cell r="C7095" t="str">
            <v>Ping</v>
          </cell>
          <cell r="D7095" t="str">
            <v>PH_WINDOWS_SILVER_AR</v>
          </cell>
          <cell r="E7095">
            <v>2</v>
          </cell>
          <cell r="F7095" t="str">
            <v>Network Support VW Argentina Pacheco</v>
          </cell>
        </row>
        <row r="7096">
          <cell r="B7096" t="str">
            <v>10.133.224.51</v>
          </cell>
          <cell r="C7096" t="str">
            <v>Ping</v>
          </cell>
          <cell r="D7096" t="str">
            <v>PH_WINDOWS_SILVER_AR</v>
          </cell>
          <cell r="E7096">
            <v>2</v>
          </cell>
          <cell r="F7096" t="str">
            <v>Network Support VW Argentina Pacheco</v>
          </cell>
        </row>
        <row r="7097">
          <cell r="B7097" t="str">
            <v>10.133.224.52</v>
          </cell>
          <cell r="C7097" t="str">
            <v>Ping</v>
          </cell>
          <cell r="D7097" t="str">
            <v>PH_WINDOWS_SILVER_AR</v>
          </cell>
          <cell r="E7097">
            <v>2</v>
          </cell>
          <cell r="F7097" t="str">
            <v>Network Support VW Argentina Pacheco</v>
          </cell>
        </row>
        <row r="7098">
          <cell r="B7098" t="str">
            <v>10.133.224.53</v>
          </cell>
          <cell r="C7098" t="str">
            <v>Ping</v>
          </cell>
          <cell r="D7098" t="str">
            <v>PH_WINDOWS_SILVER_AR</v>
          </cell>
          <cell r="E7098">
            <v>2</v>
          </cell>
          <cell r="F7098" t="str">
            <v>Network Support VW Argentina Pacheco</v>
          </cell>
        </row>
        <row r="7099">
          <cell r="B7099" t="str">
            <v>10.133.224.54</v>
          </cell>
          <cell r="C7099" t="str">
            <v>Ping</v>
          </cell>
          <cell r="D7099" t="str">
            <v>PH_WINDOWS_SILVER_AR</v>
          </cell>
          <cell r="E7099">
            <v>2</v>
          </cell>
          <cell r="F7099" t="str">
            <v>Network Support VW Argentina Pacheco</v>
          </cell>
        </row>
        <row r="7100">
          <cell r="B7100" t="str">
            <v>10.133.224.55</v>
          </cell>
          <cell r="C7100" t="str">
            <v>Ping</v>
          </cell>
          <cell r="D7100" t="str">
            <v>PH_WINDOWS_SILVER_AR</v>
          </cell>
          <cell r="E7100">
            <v>2</v>
          </cell>
          <cell r="F7100" t="str">
            <v>Network Support VW Argentina Pacheco</v>
          </cell>
        </row>
        <row r="7101">
          <cell r="B7101" t="str">
            <v>10.133.224.56</v>
          </cell>
          <cell r="C7101" t="str">
            <v>Ping</v>
          </cell>
          <cell r="D7101" t="str">
            <v>PH_WINDOWS_SILVER_AR</v>
          </cell>
          <cell r="E7101">
            <v>2</v>
          </cell>
          <cell r="F7101" t="str">
            <v>Network Support VW Argentina Pacheco</v>
          </cell>
        </row>
        <row r="7102">
          <cell r="B7102" t="str">
            <v>10.133.224.57</v>
          </cell>
          <cell r="C7102" t="str">
            <v>Ping</v>
          </cell>
          <cell r="D7102" t="str">
            <v>PH_WINDOWS_SILVER_AR</v>
          </cell>
          <cell r="E7102">
            <v>2</v>
          </cell>
          <cell r="F7102" t="str">
            <v>Network Support VW Argentina Pacheco</v>
          </cell>
        </row>
        <row r="7103">
          <cell r="B7103" t="str">
            <v>10.133.224.58</v>
          </cell>
          <cell r="C7103" t="str">
            <v>Ping</v>
          </cell>
          <cell r="D7103" t="str">
            <v>PH_WINDOWS_SILVER_AR</v>
          </cell>
          <cell r="E7103">
            <v>2</v>
          </cell>
          <cell r="F7103" t="str">
            <v>Network Support VW Argentina Pacheco</v>
          </cell>
        </row>
        <row r="7104">
          <cell r="B7104" t="str">
            <v>10.133.224.59</v>
          </cell>
          <cell r="C7104" t="str">
            <v>Ping</v>
          </cell>
          <cell r="D7104" t="str">
            <v>PH_WINDOWS_SILVER_AR</v>
          </cell>
          <cell r="E7104">
            <v>2</v>
          </cell>
          <cell r="F7104" t="str">
            <v>Network Support VW Argentina Pacheco</v>
          </cell>
        </row>
        <row r="7105">
          <cell r="B7105" t="str">
            <v>10.133.224.60</v>
          </cell>
          <cell r="C7105" t="str">
            <v>Ping</v>
          </cell>
          <cell r="D7105" t="str">
            <v>PH_WINDOWS_SILVER_AR</v>
          </cell>
          <cell r="E7105">
            <v>2</v>
          </cell>
          <cell r="F7105" t="str">
            <v>Network Support VW Argentina Pacheco</v>
          </cell>
        </row>
        <row r="7106">
          <cell r="B7106" t="str">
            <v>10.133.224.61</v>
          </cell>
          <cell r="C7106" t="str">
            <v>Ping</v>
          </cell>
          <cell r="D7106" t="str">
            <v>PH_WINDOWS_SILVER_AR</v>
          </cell>
          <cell r="E7106">
            <v>2</v>
          </cell>
          <cell r="F7106" t="str">
            <v>Network Support VW Argentina Pacheco</v>
          </cell>
        </row>
        <row r="7107">
          <cell r="B7107" t="str">
            <v>10.133.224.62</v>
          </cell>
          <cell r="C7107" t="str">
            <v>Ping</v>
          </cell>
          <cell r="D7107" t="str">
            <v>PH_WINDOWS_SILVER_AR</v>
          </cell>
          <cell r="E7107">
            <v>2</v>
          </cell>
          <cell r="F7107" t="str">
            <v>Network Support VW Argentina Pacheco</v>
          </cell>
        </row>
        <row r="7108">
          <cell r="B7108" t="str">
            <v>10.133.224.63</v>
          </cell>
          <cell r="C7108" t="str">
            <v>Ping</v>
          </cell>
          <cell r="D7108" t="str">
            <v>PH_WINDOWS_SILVER_AR</v>
          </cell>
          <cell r="E7108">
            <v>2</v>
          </cell>
          <cell r="F7108" t="str">
            <v>Network Support VW Argentina Pacheco</v>
          </cell>
        </row>
        <row r="7109">
          <cell r="B7109" t="str">
            <v>10.133.224.64</v>
          </cell>
          <cell r="C7109" t="str">
            <v>Ping</v>
          </cell>
          <cell r="D7109" t="str">
            <v>PH_WINDOWS_SILVER_AR</v>
          </cell>
          <cell r="E7109">
            <v>2</v>
          </cell>
          <cell r="F7109" t="str">
            <v>Network Support VW Argentina Pacheco</v>
          </cell>
        </row>
        <row r="7110">
          <cell r="B7110" t="str">
            <v>10.133.224.65</v>
          </cell>
          <cell r="C7110" t="str">
            <v>Ping</v>
          </cell>
          <cell r="D7110" t="str">
            <v>PH_WINDOWS_SILVER_AR</v>
          </cell>
          <cell r="E7110">
            <v>2</v>
          </cell>
          <cell r="F7110" t="str">
            <v>Network Support VW Argentina Pacheco</v>
          </cell>
        </row>
        <row r="7111">
          <cell r="B7111" t="str">
            <v>192.168.9.4</v>
          </cell>
          <cell r="C7111" t="str">
            <v>Ping</v>
          </cell>
          <cell r="D7111" t="str">
            <v>PH_WINDOWS_PLATINUM_AR</v>
          </cell>
          <cell r="E7111">
            <v>1</v>
          </cell>
          <cell r="F7111" t="str">
            <v>Network Security Support VW Argentina</v>
          </cell>
        </row>
        <row r="7112">
          <cell r="B7112" t="str">
            <v>192.198.9.5</v>
          </cell>
          <cell r="C7112" t="str">
            <v>Ping</v>
          </cell>
          <cell r="D7112" t="str">
            <v>PH_WINDOWS_PLATINUM_AR</v>
          </cell>
          <cell r="E7112">
            <v>1</v>
          </cell>
          <cell r="F7112" t="str">
            <v>Network Security Support VW Argentina</v>
          </cell>
        </row>
        <row r="7113">
          <cell r="B7113" t="str">
            <v>192.168.9.77</v>
          </cell>
          <cell r="C7113" t="str">
            <v>arvwar00\D18EL7K pass expires 27/9/2023</v>
          </cell>
          <cell r="D7113" t="str">
            <v>PH_WINDOWS_BRONZE_AR</v>
          </cell>
          <cell r="E7113">
            <v>4</v>
          </cell>
          <cell r="F7113" t="str">
            <v>Network Security Support VW Argentina</v>
          </cell>
        </row>
        <row r="7114">
          <cell r="B7114" t="str">
            <v>192.168.9.77</v>
          </cell>
          <cell r="C7114" t="str">
            <v>vw\D72AEM5 pass expires 01/11/2023</v>
          </cell>
          <cell r="D7114" t="str">
            <v>PH_WINDOWS_BRONZE_AR</v>
          </cell>
          <cell r="E7114">
            <v>4</v>
          </cell>
          <cell r="F7114" t="str">
            <v>Network Security Support VW Argentina</v>
          </cell>
        </row>
        <row r="7115">
          <cell r="B7115" t="str">
            <v>192.168.9.75</v>
          </cell>
          <cell r="C7115" t="str">
            <v>Ping</v>
          </cell>
          <cell r="D7115" t="str">
            <v>PH_WINDOWS_PLATINUM_AR</v>
          </cell>
          <cell r="E7115">
            <v>1</v>
          </cell>
          <cell r="F7115" t="str">
            <v>Network Security Support VW Argentina</v>
          </cell>
        </row>
        <row r="7116">
          <cell r="B7116" t="str">
            <v>192.168.9.76</v>
          </cell>
          <cell r="C7116" t="str">
            <v>Ping</v>
          </cell>
          <cell r="D7116" t="str">
            <v>PH_WINDOWS_PLATINUM_AR</v>
          </cell>
          <cell r="E7116">
            <v>1</v>
          </cell>
          <cell r="F7116" t="str">
            <v>Network Security Support VW Argentina</v>
          </cell>
        </row>
        <row r="7117">
          <cell r="B7117" t="str">
            <v>10.133.88.37</v>
          </cell>
          <cell r="C7117" t="str">
            <v>Ping</v>
          </cell>
          <cell r="D7117" t="str">
            <v>PH_WINDOWS_PLATINUM_AR</v>
          </cell>
          <cell r="E7117">
            <v>2</v>
          </cell>
          <cell r="F7117" t="str">
            <v>Network Support VW Argentina Pacheco</v>
          </cell>
        </row>
        <row r="7118">
          <cell r="B7118" t="str">
            <v>10.133.108.8</v>
          </cell>
          <cell r="C7118" t="str">
            <v>Ping</v>
          </cell>
          <cell r="D7118" t="str">
            <v>PH_WINDOWS_PLATINUM_AR</v>
          </cell>
          <cell r="E7118">
            <v>2</v>
          </cell>
          <cell r="F7118" t="str">
            <v>Network Support VW Argentina Pacheco</v>
          </cell>
        </row>
        <row r="7119">
          <cell r="B7119" t="str">
            <v>10.133.100.9</v>
          </cell>
          <cell r="C7119" t="str">
            <v>Ping</v>
          </cell>
          <cell r="D7119" t="str">
            <v>PH_WINDOWS_PLATINUM_AR</v>
          </cell>
          <cell r="E7119">
            <v>2</v>
          </cell>
          <cell r="F7119" t="str">
            <v>Network Support VW Argentina Pacheco</v>
          </cell>
        </row>
        <row r="7120">
          <cell r="B7120">
            <v>10133192216</v>
          </cell>
          <cell r="C7120" t="str">
            <v>Ping</v>
          </cell>
          <cell r="D7120" t="str">
            <v>PH_WINDOWS_PLATINUM_AR</v>
          </cell>
          <cell r="E7120">
            <v>2</v>
          </cell>
          <cell r="F7120" t="str">
            <v>Facility Management Support VW Argentina Pacheco</v>
          </cell>
        </row>
        <row r="7121">
          <cell r="B7121">
            <v>10133192217</v>
          </cell>
          <cell r="C7121" t="str">
            <v>Ping</v>
          </cell>
          <cell r="D7121" t="str">
            <v>PH_WINDOWS_PLATINUM_AR</v>
          </cell>
          <cell r="E7121">
            <v>2</v>
          </cell>
          <cell r="F7121" t="str">
            <v>Facility Management Support VW Argentina Pacheco</v>
          </cell>
        </row>
        <row r="7122">
          <cell r="B7122">
            <v>10133192217</v>
          </cell>
          <cell r="C7122" t="str">
            <v>01. on battery</v>
          </cell>
          <cell r="D7122" t="str">
            <v>PH_WINDOWS_PLATINUM_AR</v>
          </cell>
          <cell r="E7122">
            <v>2</v>
          </cell>
          <cell r="F7122" t="str">
            <v>Facility Management Support VW Argentina Pacheco</v>
          </cell>
        </row>
        <row r="7123">
          <cell r="B7123">
            <v>10133192217</v>
          </cell>
          <cell r="C7123" t="str">
            <v>02. battery remaining time</v>
          </cell>
          <cell r="D7123" t="str">
            <v>PH_WINDOWS_PLATINUM_AR</v>
          </cell>
          <cell r="E7123">
            <v>2</v>
          </cell>
          <cell r="F7123" t="str">
            <v>Facility Management Support VW Argentina Pacheco</v>
          </cell>
        </row>
        <row r="7124">
          <cell r="B7124">
            <v>10133192217</v>
          </cell>
          <cell r="C7124" t="str">
            <v>03. battery level</v>
          </cell>
          <cell r="D7124" t="str">
            <v>PH_WINDOWS_PLATINUM_AR</v>
          </cell>
          <cell r="E7124">
            <v>2</v>
          </cell>
          <cell r="F7124" t="str">
            <v>Facility Management Support VW Argentina Pacheco</v>
          </cell>
        </row>
        <row r="7125">
          <cell r="B7125">
            <v>10133192217</v>
          </cell>
          <cell r="C7125" t="str">
            <v>04. battery fault</v>
          </cell>
          <cell r="D7125" t="str">
            <v>PH_WINDOWS_PLATINUM_AR</v>
          </cell>
          <cell r="E7125">
            <v>2</v>
          </cell>
          <cell r="F7125" t="str">
            <v>Facility Management Support VW Argentina Pacheco</v>
          </cell>
        </row>
        <row r="7126">
          <cell r="B7126">
            <v>10133192217</v>
          </cell>
          <cell r="C7126" t="str">
            <v>05. battery replacement</v>
          </cell>
          <cell r="D7126" t="str">
            <v>PH_WINDOWS_PLATINUM_AR</v>
          </cell>
          <cell r="E7126">
            <v>2</v>
          </cell>
          <cell r="F7126" t="str">
            <v>Facility Management Support VW Argentina Pacheco</v>
          </cell>
        </row>
        <row r="7127">
          <cell r="B7127">
            <v>10133192218</v>
          </cell>
          <cell r="C7127" t="str">
            <v>Ping</v>
          </cell>
          <cell r="D7127" t="str">
            <v>PH_WINDOWS_PLATINUM_AR</v>
          </cell>
          <cell r="E7127">
            <v>2</v>
          </cell>
          <cell r="F7127" t="str">
            <v>Facility Management Support VW Argentina Pacheco</v>
          </cell>
        </row>
        <row r="7128">
          <cell r="B7128">
            <v>10133192220</v>
          </cell>
          <cell r="C7128" t="str">
            <v>Ping</v>
          </cell>
          <cell r="D7128" t="str">
            <v>PH_WINDOWS_PLATINUM_AR</v>
          </cell>
          <cell r="E7128">
            <v>2</v>
          </cell>
          <cell r="F7128" t="str">
            <v>Facility Management Support VW Argentina Pacheco</v>
          </cell>
        </row>
        <row r="7129">
          <cell r="B7129">
            <v>10133192221</v>
          </cell>
          <cell r="C7129" t="str">
            <v>Ping</v>
          </cell>
          <cell r="D7129" t="str">
            <v>PH_WINDOWS_PLATINUM_AR</v>
          </cell>
          <cell r="E7129">
            <v>2</v>
          </cell>
          <cell r="F7129" t="str">
            <v>Facility Management Support VW Argentina Pacheco</v>
          </cell>
        </row>
        <row r="7130">
          <cell r="B7130">
            <v>10133192222</v>
          </cell>
          <cell r="C7130" t="str">
            <v>Ping</v>
          </cell>
          <cell r="D7130" t="str">
            <v>PH_WINDOWS_PLATINUM_AR</v>
          </cell>
          <cell r="E7130">
            <v>2</v>
          </cell>
          <cell r="F7130" t="str">
            <v>Facility Management Support VW Argentina Pacheco</v>
          </cell>
        </row>
        <row r="7131">
          <cell r="B7131">
            <v>10133192223</v>
          </cell>
          <cell r="C7131" t="str">
            <v>Ping</v>
          </cell>
          <cell r="D7131" t="str">
            <v>PH_WINDOWS_PLATINUM_AR</v>
          </cell>
          <cell r="E7131">
            <v>2</v>
          </cell>
          <cell r="F7131" t="str">
            <v>Facility Management Support VW Argentina Pacheco</v>
          </cell>
        </row>
        <row r="7132">
          <cell r="B7132">
            <v>10133192224</v>
          </cell>
          <cell r="C7132" t="str">
            <v>Ping</v>
          </cell>
          <cell r="D7132" t="str">
            <v>PH_WINDOWS_PLATINUM_AR</v>
          </cell>
          <cell r="E7132">
            <v>2</v>
          </cell>
          <cell r="F7132" t="str">
            <v>Facility Management Support VW Argentina Pacheco</v>
          </cell>
        </row>
        <row r="7133">
          <cell r="B7133">
            <v>10133192225</v>
          </cell>
          <cell r="C7133" t="str">
            <v>Ping</v>
          </cell>
          <cell r="D7133" t="str">
            <v>PH_WINDOWS_PLATINUM_AR</v>
          </cell>
          <cell r="E7133">
            <v>2</v>
          </cell>
          <cell r="F7133" t="str">
            <v>Facility Management Support VW Argentina Pacheco</v>
          </cell>
        </row>
        <row r="7134">
          <cell r="B7134">
            <v>10133192226</v>
          </cell>
          <cell r="C7134" t="str">
            <v>Ping</v>
          </cell>
          <cell r="D7134" t="str">
            <v>PH_WINDOWS_PLATINUM_AR</v>
          </cell>
          <cell r="E7134">
            <v>2</v>
          </cell>
          <cell r="F7134" t="str">
            <v>Facility Management Support VW Argentina Pacheco</v>
          </cell>
        </row>
        <row r="7135">
          <cell r="B7135">
            <v>10133192227</v>
          </cell>
          <cell r="C7135" t="str">
            <v>Ping</v>
          </cell>
          <cell r="D7135" t="str">
            <v>PH_WINDOWS_PLATINUM_AR</v>
          </cell>
          <cell r="E7135">
            <v>2</v>
          </cell>
          <cell r="F7135" t="str">
            <v>Facility Management Support VW Argentina Pacheco</v>
          </cell>
        </row>
        <row r="7136">
          <cell r="B7136">
            <v>10133192228</v>
          </cell>
          <cell r="C7136" t="str">
            <v>Ping</v>
          </cell>
          <cell r="D7136" t="str">
            <v>PH_WINDOWS_PLATINUM_AR</v>
          </cell>
          <cell r="E7136">
            <v>2</v>
          </cell>
          <cell r="F7136" t="str">
            <v>Facility Management Support VW Argentina Pacheco</v>
          </cell>
        </row>
        <row r="7137">
          <cell r="B7137">
            <v>10133192229</v>
          </cell>
          <cell r="C7137" t="str">
            <v>Ping</v>
          </cell>
          <cell r="D7137" t="str">
            <v>PH_WINDOWS_PLATINUM_AR</v>
          </cell>
          <cell r="E7137">
            <v>2</v>
          </cell>
          <cell r="F7137" t="str">
            <v>Facility Management Support VW Argentina Pacheco</v>
          </cell>
        </row>
        <row r="7138">
          <cell r="B7138">
            <v>10133192253</v>
          </cell>
          <cell r="C7138" t="str">
            <v>Ping</v>
          </cell>
          <cell r="D7138" t="str">
            <v>PH_WINDOWS_PLATINUM_AR</v>
          </cell>
          <cell r="E7138">
            <v>2</v>
          </cell>
          <cell r="F7138" t="str">
            <v>Network Security Support VW Argentina</v>
          </cell>
        </row>
        <row r="7139">
          <cell r="B7139">
            <v>10133192254</v>
          </cell>
          <cell r="C7139" t="str">
            <v>Ping</v>
          </cell>
          <cell r="D7139" t="str">
            <v>PH_WINDOWS_PLATINUM_AR</v>
          </cell>
          <cell r="E7139">
            <v>2</v>
          </cell>
          <cell r="F7139" t="str">
            <v>Network Security Support VW Argentina</v>
          </cell>
        </row>
        <row r="7140">
          <cell r="B7140" t="str">
            <v>10.133.116.26</v>
          </cell>
          <cell r="C7140" t="str">
            <v>Ping</v>
          </cell>
          <cell r="D7140" t="str">
            <v>PH_WINDOWS_PLATINUM_AR</v>
          </cell>
          <cell r="E7140">
            <v>3</v>
          </cell>
          <cell r="F7140" t="str">
            <v>Network Support VW Argentina Pacheco</v>
          </cell>
        </row>
        <row r="7141">
          <cell r="B7141" t="str">
            <v>10.114.26.131</v>
          </cell>
          <cell r="C7141" t="str">
            <v>Ping</v>
          </cell>
          <cell r="D7141" t="str">
            <v>PH_WINDOWS_PLATINUM_AR</v>
          </cell>
          <cell r="E7141">
            <v>1</v>
          </cell>
          <cell r="F7141" t="str">
            <v>Network Support VW Argentina Pacheco</v>
          </cell>
        </row>
        <row r="7142">
          <cell r="B7142" t="str">
            <v>10.114.26.130</v>
          </cell>
          <cell r="C7142" t="str">
            <v>Ping</v>
          </cell>
          <cell r="D7142" t="str">
            <v>PH_WINDOWS_PLATINUM_AR</v>
          </cell>
          <cell r="E7142">
            <v>1</v>
          </cell>
          <cell r="F7142" t="str">
            <v>Network Support VW Argentina Pacheco</v>
          </cell>
        </row>
        <row r="7143">
          <cell r="B7143" t="str">
            <v>10.133.119.130</v>
          </cell>
          <cell r="C7143" t="str">
            <v>So Antivirus Services</v>
          </cell>
          <cell r="D7143" t="str">
            <v>PH_WINDOWS_PLATINUM_AR</v>
          </cell>
          <cell r="E7143">
            <v>3</v>
          </cell>
          <cell r="F7143" t="str">
            <v>Wintel Support VW Argentina</v>
          </cell>
        </row>
        <row r="7144">
          <cell r="B7144" t="str">
            <v>10.133.119.130</v>
          </cell>
          <cell r="C7144" t="str">
            <v>So CPU</v>
          </cell>
          <cell r="D7144" t="str">
            <v>PH_WINDOWS_PLATINUM_AR</v>
          </cell>
          <cell r="E7144">
            <v>4</v>
          </cell>
          <cell r="F7144" t="str">
            <v>Wintel Support VW Argentina</v>
          </cell>
        </row>
        <row r="7145">
          <cell r="B7145" t="str">
            <v>10.133.119.130</v>
          </cell>
          <cell r="C7145" t="str">
            <v>So Disk C:</v>
          </cell>
          <cell r="D7145" t="str">
            <v>PH_WINDOWS_PLATINUM_AR</v>
          </cell>
          <cell r="E7145">
            <v>4</v>
          </cell>
          <cell r="F7145" t="str">
            <v>Wintel Support VW Argentina</v>
          </cell>
        </row>
        <row r="7146">
          <cell r="B7146" t="str">
            <v>10.133.119.130</v>
          </cell>
          <cell r="C7146" t="str">
            <v>Ping</v>
          </cell>
          <cell r="D7146" t="str">
            <v>PH_WINDOWS_PLATINUM_AR</v>
          </cell>
          <cell r="E7146">
            <v>4</v>
          </cell>
          <cell r="F7146" t="str">
            <v>Wintel Support VW Argentina</v>
          </cell>
        </row>
        <row r="7147">
          <cell r="B7147" t="str">
            <v>10.133.119.130</v>
          </cell>
          <cell r="C7147" t="str">
            <v>So RAM</v>
          </cell>
          <cell r="D7147" t="str">
            <v>PH_WINDOWS_PLATINUM_AR</v>
          </cell>
          <cell r="E7147">
            <v>4</v>
          </cell>
          <cell r="F7147" t="str">
            <v>Wintel Support VW Argentina</v>
          </cell>
        </row>
        <row r="7148">
          <cell r="B7148">
            <v>10133119130</v>
          </cell>
          <cell r="C7148" t="str">
            <v>So Uptime</v>
          </cell>
          <cell r="D7148" t="str">
            <v>PH_WINDOWS_BRONZE_AR</v>
          </cell>
          <cell r="E7148">
            <v>2</v>
          </cell>
          <cell r="F7148" t="str">
            <v>Wintel Support VW Argentina</v>
          </cell>
        </row>
        <row r="7149">
          <cell r="B7149" t="str">
            <v>10.133.119.131</v>
          </cell>
          <cell r="C7149" t="str">
            <v>Servicio DHCP y DNS Server</v>
          </cell>
          <cell r="D7149" t="str">
            <v>PH_WINDOWS_PLATINUM_AR</v>
          </cell>
          <cell r="E7149">
            <v>1</v>
          </cell>
          <cell r="F7149" t="str">
            <v>Active Directory Support VW Argentina</v>
          </cell>
        </row>
        <row r="7150">
          <cell r="B7150" t="str">
            <v>10.133.119.131</v>
          </cell>
          <cell r="C7150" t="str">
            <v>Servicio DHCP y DNS Server</v>
          </cell>
          <cell r="D7150" t="str">
            <v>PH_WINDOWS_PLATINUM_AR</v>
          </cell>
          <cell r="E7150">
            <v>1</v>
          </cell>
          <cell r="F7150" t="str">
            <v>Active Directory Support VW Argentina</v>
          </cell>
        </row>
        <row r="7151">
          <cell r="B7151" t="str">
            <v>10.133.119.131</v>
          </cell>
          <cell r="C7151" t="str">
            <v>So Antivirus Services</v>
          </cell>
          <cell r="D7151" t="str">
            <v>PH_WINDOWS_PLATINUM_AR</v>
          </cell>
          <cell r="E7151">
            <v>3</v>
          </cell>
          <cell r="F7151" t="str">
            <v>Wintel Support VW Argentina</v>
          </cell>
        </row>
        <row r="7152">
          <cell r="B7152" t="str">
            <v>10.133.119.131</v>
          </cell>
          <cell r="C7152" t="str">
            <v>So CPU</v>
          </cell>
          <cell r="D7152" t="str">
            <v>PH_WINDOWS_PLATINUM_AR</v>
          </cell>
          <cell r="E7152">
            <v>4</v>
          </cell>
          <cell r="F7152" t="str">
            <v>Wintel Support VW Argentina</v>
          </cell>
        </row>
        <row r="7153">
          <cell r="B7153" t="str">
            <v>10.133.119.131</v>
          </cell>
          <cell r="C7153" t="str">
            <v>So Disk C:</v>
          </cell>
          <cell r="D7153" t="str">
            <v>PH_WINDOWS_PLATINUM_AR</v>
          </cell>
          <cell r="E7153">
            <v>4</v>
          </cell>
          <cell r="F7153" t="str">
            <v>Wintel Support VW Argentina</v>
          </cell>
        </row>
        <row r="7154">
          <cell r="B7154" t="str">
            <v>10.133.119.131</v>
          </cell>
          <cell r="C7154" t="str">
            <v>Ping</v>
          </cell>
          <cell r="D7154" t="str">
            <v>PH_WINDOWS_PLATINUM_AR</v>
          </cell>
          <cell r="E7154">
            <v>4</v>
          </cell>
          <cell r="F7154" t="str">
            <v>Wintel Support VW Argentina</v>
          </cell>
        </row>
        <row r="7155">
          <cell r="B7155" t="str">
            <v>10.133.119.131</v>
          </cell>
          <cell r="C7155" t="str">
            <v>So RAM</v>
          </cell>
          <cell r="D7155" t="str">
            <v>PH_WINDOWS_PLATINUM_AR</v>
          </cell>
          <cell r="E7155">
            <v>4</v>
          </cell>
          <cell r="F7155" t="str">
            <v>Wintel Support VW Argentina</v>
          </cell>
        </row>
        <row r="7156">
          <cell r="B7156" t="str">
            <v>10.133.119.131</v>
          </cell>
          <cell r="C7156" t="str">
            <v>So Uptime</v>
          </cell>
          <cell r="D7156" t="str">
            <v>PH_WINDOWS_BRONZE_AR</v>
          </cell>
          <cell r="E7156">
            <v>2</v>
          </cell>
          <cell r="F7156" t="str">
            <v>Wintel Support VW Argentina</v>
          </cell>
        </row>
        <row r="7157">
          <cell r="B7157" t="str">
            <v>10.133.138.47</v>
          </cell>
          <cell r="C7157" t="str">
            <v>DBA MySql HRDATA  Service</v>
          </cell>
          <cell r="D7157" t="str">
            <v>PH_WINDOWS_BRONZE_AR</v>
          </cell>
          <cell r="E7157">
            <v>1</v>
          </cell>
          <cell r="F7157" t="str">
            <v>Data Base Administration Support VW Argentina</v>
          </cell>
        </row>
        <row r="7158">
          <cell r="B7158" t="str">
            <v>10.133.138.47</v>
          </cell>
          <cell r="C7158" t="str">
            <v>CPU</v>
          </cell>
          <cell r="D7158" t="str">
            <v>PH_WINDOWS_BRONZE_AR</v>
          </cell>
          <cell r="E7158">
            <v>1</v>
          </cell>
          <cell r="F7158" t="str">
            <v>Wintel Support VW Argentina</v>
          </cell>
        </row>
        <row r="7159">
          <cell r="B7159" t="str">
            <v>10.133.138.47</v>
          </cell>
          <cell r="C7159" t="str">
            <v>Ping</v>
          </cell>
          <cell r="D7159" t="str">
            <v>PH_WINDOWS_BRONZE_AR</v>
          </cell>
          <cell r="E7159">
            <v>1</v>
          </cell>
          <cell r="F7159" t="str">
            <v>Wintel Support VW Argentina</v>
          </cell>
        </row>
        <row r="7160">
          <cell r="B7160" t="str">
            <v>10.133.138.47</v>
          </cell>
          <cell r="C7160" t="str">
            <v xml:space="preserve"> AV</v>
          </cell>
          <cell r="D7160" t="str">
            <v>PH_WINDOWS_BRONZE_AR</v>
          </cell>
          <cell r="E7160">
            <v>1</v>
          </cell>
          <cell r="F7160" t="str">
            <v>Wintel Support VW Argentina</v>
          </cell>
        </row>
        <row r="7161">
          <cell r="B7161" t="str">
            <v>10.133.138.47</v>
          </cell>
          <cell r="C7161" t="str">
            <v>RAM</v>
          </cell>
          <cell r="D7161" t="str">
            <v>PH_WINDOWS_BRONZE_AR</v>
          </cell>
          <cell r="E7161">
            <v>1</v>
          </cell>
          <cell r="F7161" t="str">
            <v>Wintel Support VW Argentina</v>
          </cell>
        </row>
        <row r="7162">
          <cell r="B7162" t="str">
            <v>10.133.138.47</v>
          </cell>
          <cell r="C7162" t="str">
            <v>So Uptime</v>
          </cell>
          <cell r="D7162" t="str">
            <v>PH_WINDOWS_BRONZE_AR</v>
          </cell>
          <cell r="E7162">
            <v>2</v>
          </cell>
          <cell r="F7162" t="str">
            <v>Wintel Support VW Argentina</v>
          </cell>
        </row>
        <row r="7163">
          <cell r="B7163" t="str">
            <v>10.133.138.47</v>
          </cell>
          <cell r="C7163" t="str">
            <v>Disco C: S.O</v>
          </cell>
          <cell r="D7163" t="str">
            <v>PH_WINDOWS_BRONZE_AR</v>
          </cell>
          <cell r="E7163">
            <v>1</v>
          </cell>
          <cell r="F7163" t="str">
            <v>Wintel Support VW Argentina</v>
          </cell>
        </row>
        <row r="7164">
          <cell r="B7164" t="str">
            <v>10.133.138.47</v>
          </cell>
          <cell r="C7164" t="str">
            <v>Disco D (Middle_Home)</v>
          </cell>
          <cell r="D7164" t="str">
            <v>PH_WINDOWS_BRONZE_AR</v>
          </cell>
          <cell r="E7164">
            <v>1</v>
          </cell>
          <cell r="F7164" t="str">
            <v>Wintel Support VW Argentina</v>
          </cell>
        </row>
        <row r="7165">
          <cell r="B7165" t="str">
            <v>10.133.138.47</v>
          </cell>
          <cell r="C7165" t="str">
            <v>So Antivirus Services</v>
          </cell>
          <cell r="D7165" t="str">
            <v>PH_WINDOWS_BRONZE_AR</v>
          </cell>
          <cell r="E7165">
            <v>3</v>
          </cell>
          <cell r="F7165" t="str">
            <v>Wintel Support VW Argentina</v>
          </cell>
        </row>
        <row r="7166">
          <cell r="B7166" t="str">
            <v>10.133.30.21</v>
          </cell>
          <cell r="C7166" t="str">
            <v>TSM Client Scheduler</v>
          </cell>
          <cell r="D7166" t="str">
            <v>PH_WINDOWS_PLATINUM_AR</v>
          </cell>
          <cell r="E7166">
            <v>4</v>
          </cell>
          <cell r="F7166" t="str">
            <v>Backup Restore Support VW Argentina</v>
          </cell>
        </row>
        <row r="7167">
          <cell r="B7167" t="str">
            <v>10.133.30.21</v>
          </cell>
          <cell r="C7167" t="str">
            <v>DBA MySql HRDATA  Service</v>
          </cell>
          <cell r="D7167" t="str">
            <v>PH_WINDOWS_PLATINUM_AR</v>
          </cell>
          <cell r="E7167">
            <v>1</v>
          </cell>
          <cell r="F7167" t="str">
            <v>Data Base Administration Support VW Argentina</v>
          </cell>
        </row>
        <row r="7168">
          <cell r="B7168" t="str">
            <v>10.133.30.21</v>
          </cell>
          <cell r="C7168" t="str">
            <v>So Antivirus Services</v>
          </cell>
          <cell r="D7168" t="str">
            <v>PH_WINDOWS_PLATINUM_AR</v>
          </cell>
          <cell r="E7168">
            <v>3</v>
          </cell>
          <cell r="F7168" t="str">
            <v>Wintel Support VW Argentina</v>
          </cell>
        </row>
        <row r="7169">
          <cell r="B7169" t="str">
            <v>10.133.30.21</v>
          </cell>
          <cell r="C7169" t="str">
            <v>So CPU</v>
          </cell>
          <cell r="D7169" t="str">
            <v>PH_WINDOWS_PLATINUM_AR</v>
          </cell>
          <cell r="E7169">
            <v>1</v>
          </cell>
          <cell r="F7169" t="str">
            <v>Wintel Support VW Argentina</v>
          </cell>
        </row>
        <row r="7170">
          <cell r="B7170" t="str">
            <v>10.133.30.21</v>
          </cell>
          <cell r="C7170" t="str">
            <v>So Disk C: - S.O.</v>
          </cell>
          <cell r="D7170" t="str">
            <v>PH_WINDOWS_PLATINUM_AR</v>
          </cell>
          <cell r="E7170">
            <v>1</v>
          </cell>
          <cell r="F7170" t="str">
            <v>Wintel Support VW Argentina</v>
          </cell>
        </row>
        <row r="7171">
          <cell r="B7171" t="str">
            <v>10.133.30.21</v>
          </cell>
          <cell r="C7171" t="str">
            <v>So Disk D: - APP</v>
          </cell>
          <cell r="D7171" t="str">
            <v>PH_WINDOWS_PLATINUM_AR</v>
          </cell>
          <cell r="E7171">
            <v>1</v>
          </cell>
          <cell r="F7171" t="str">
            <v>Wintel Support VW Argentina</v>
          </cell>
        </row>
        <row r="7172">
          <cell r="B7172" t="str">
            <v>10.133.30.21</v>
          </cell>
          <cell r="C7172" t="str">
            <v>Ping</v>
          </cell>
          <cell r="D7172" t="str">
            <v>PH_WINDOWS_PLATINUM_AR</v>
          </cell>
          <cell r="E7172">
            <v>1</v>
          </cell>
          <cell r="F7172" t="str">
            <v>Wintel Support VW Argentina</v>
          </cell>
        </row>
        <row r="7173">
          <cell r="B7173" t="str">
            <v>10.133.30.21</v>
          </cell>
          <cell r="C7173" t="str">
            <v>So RAM</v>
          </cell>
          <cell r="D7173" t="str">
            <v>PH_WINDOWS_PLATINUM_AR</v>
          </cell>
          <cell r="E7173">
            <v>1</v>
          </cell>
          <cell r="F7173" t="str">
            <v>Wintel Support VW Argentina</v>
          </cell>
        </row>
        <row r="7174">
          <cell r="B7174" t="str">
            <v>10.133.30.21</v>
          </cell>
          <cell r="C7174" t="str">
            <v>So Uptime</v>
          </cell>
          <cell r="D7174" t="str">
            <v>PH_WINDOWS_BRONZE_AR</v>
          </cell>
          <cell r="E7174">
            <v>2</v>
          </cell>
          <cell r="F7174" t="str">
            <v>Wintel Support VW Argentina</v>
          </cell>
        </row>
        <row r="7175">
          <cell r="B7175" t="str">
            <v>10.133.30.54</v>
          </cell>
          <cell r="C7175" t="str">
            <v>Ping</v>
          </cell>
          <cell r="D7175" t="str">
            <v>PH_WINDOWS_PLATINUM_AR</v>
          </cell>
          <cell r="E7175">
            <v>2</v>
          </cell>
          <cell r="F7175" t="str">
            <v>Wintel Support VW Argentina</v>
          </cell>
        </row>
        <row r="7176">
          <cell r="B7176" t="str">
            <v>10.133.30.59</v>
          </cell>
          <cell r="C7176" t="str">
            <v>Ping</v>
          </cell>
          <cell r="D7176" t="str">
            <v>PH_WINDOWS_BRONZE_AR</v>
          </cell>
          <cell r="E7176">
            <v>3</v>
          </cell>
          <cell r="F7176" t="str">
            <v>Security Compliance Support VW Argentina</v>
          </cell>
        </row>
        <row r="7177">
          <cell r="B7177" t="str">
            <v>10.133.30.29</v>
          </cell>
          <cell r="C7177" t="str">
            <v>Service SERVER SCMDB</v>
          </cell>
          <cell r="D7177" t="str">
            <v>PH_WINDOWS_PLATINUM_AR</v>
          </cell>
          <cell r="E7177">
            <v>1</v>
          </cell>
          <cell r="F7177" t="str">
            <v>Data Base Administration Support VW Argentina</v>
          </cell>
        </row>
        <row r="7178">
          <cell r="B7178" t="str">
            <v>10.133.30.29</v>
          </cell>
          <cell r="C7178" t="str">
            <v>So Antivirus Services</v>
          </cell>
          <cell r="D7178" t="str">
            <v>PH_WINDOWS_PLATINUM_AR</v>
          </cell>
          <cell r="E7178">
            <v>3</v>
          </cell>
          <cell r="F7178" t="str">
            <v>Wintel Support VW Argentina</v>
          </cell>
        </row>
        <row r="7179">
          <cell r="B7179" t="str">
            <v>10.133.30.29</v>
          </cell>
          <cell r="C7179" t="str">
            <v>So CPU</v>
          </cell>
          <cell r="D7179" t="str">
            <v>PH_WINDOWS_PLATINUM_AR</v>
          </cell>
          <cell r="E7179">
            <v>1</v>
          </cell>
          <cell r="F7179" t="str">
            <v>Wintel Support VW Argentina</v>
          </cell>
        </row>
        <row r="7180">
          <cell r="B7180" t="str">
            <v>10.133.30.29</v>
          </cell>
          <cell r="C7180" t="str">
            <v>So Disk C: - S.O.</v>
          </cell>
          <cell r="D7180" t="str">
            <v>PH_WINDOWS_PLATINUM_AR</v>
          </cell>
          <cell r="E7180">
            <v>1</v>
          </cell>
          <cell r="F7180" t="str">
            <v>Wintel Support VW Argentina</v>
          </cell>
        </row>
        <row r="7181">
          <cell r="B7181" t="str">
            <v>10.133.30.29</v>
          </cell>
          <cell r="C7181" t="str">
            <v>So Disk D: - S.O.</v>
          </cell>
          <cell r="D7181" t="str">
            <v>PH_WINDOWS_PLATINUM_AR</v>
          </cell>
          <cell r="E7181">
            <v>1</v>
          </cell>
          <cell r="F7181" t="str">
            <v>Wintel Support VW Argentina</v>
          </cell>
        </row>
        <row r="7182">
          <cell r="B7182" t="str">
            <v>10.133.30.29</v>
          </cell>
          <cell r="C7182" t="str">
            <v>Ping</v>
          </cell>
          <cell r="D7182" t="str">
            <v>PH_WINDOWS_PLATINUM_AR</v>
          </cell>
          <cell r="E7182">
            <v>1</v>
          </cell>
          <cell r="F7182" t="str">
            <v>Wintel Support VW Argentina</v>
          </cell>
        </row>
        <row r="7183">
          <cell r="B7183" t="str">
            <v>10.133.30.29</v>
          </cell>
          <cell r="C7183" t="str">
            <v>So RAM</v>
          </cell>
          <cell r="D7183" t="str">
            <v>PH_WINDOWS_PLATINUM_AR</v>
          </cell>
          <cell r="E7183">
            <v>1</v>
          </cell>
          <cell r="F7183" t="str">
            <v>Wintel Support VW Argentina</v>
          </cell>
        </row>
        <row r="7184">
          <cell r="B7184" t="str">
            <v>10.133.30.29</v>
          </cell>
          <cell r="C7184" t="str">
            <v>So Uptime</v>
          </cell>
          <cell r="D7184" t="str">
            <v>PH_WINDOWS_BRONZE_AR</v>
          </cell>
          <cell r="E7184">
            <v>2</v>
          </cell>
          <cell r="F7184" t="str">
            <v>Wintel Support VW Argentina</v>
          </cell>
        </row>
        <row r="7185">
          <cell r="B7185" t="str">
            <v>10.133.30.8</v>
          </cell>
          <cell r="C7185" t="str">
            <v>Ora TRXT Invalid Objects</v>
          </cell>
          <cell r="D7185" t="str">
            <v>PH_WINDOWS_PLATINUM_AR</v>
          </cell>
          <cell r="E7185">
            <v>4</v>
          </cell>
          <cell r="F7185" t="str">
            <v>Data Base Administration Support VW Argentina</v>
          </cell>
        </row>
        <row r="7186">
          <cell r="B7186" t="str">
            <v>10.133.30.8</v>
          </cell>
          <cell r="C7186" t="str">
            <v>Ora TRXT Jobs</v>
          </cell>
          <cell r="D7186" t="str">
            <v>PH_WINDOWS_PLATINUM_AR</v>
          </cell>
          <cell r="E7186">
            <v>4</v>
          </cell>
          <cell r="F7186" t="str">
            <v>Data Base Administration Support VW Argentina</v>
          </cell>
        </row>
        <row r="7187">
          <cell r="B7187" t="str">
            <v>10.133.30.8</v>
          </cell>
          <cell r="C7187" t="str">
            <v>Ora TRXT Login</v>
          </cell>
          <cell r="D7187" t="str">
            <v>PH_WINDOWS_PLATINUM_AR</v>
          </cell>
          <cell r="E7187">
            <v>4</v>
          </cell>
          <cell r="F7187" t="str">
            <v>Data Base Administration Support VW Argentina</v>
          </cell>
        </row>
        <row r="7188">
          <cell r="B7188" t="str">
            <v>10.133.30.8</v>
          </cell>
          <cell r="C7188" t="str">
            <v>Ora TRXT Max Extents</v>
          </cell>
          <cell r="D7188" t="str">
            <v>PH_WINDOWS_PLATINUM_AR</v>
          </cell>
          <cell r="E7188">
            <v>4</v>
          </cell>
          <cell r="F7188" t="str">
            <v>Data Base Administration Support VW Argentina</v>
          </cell>
        </row>
        <row r="7189">
          <cell r="B7189" t="str">
            <v>10.133.30.8</v>
          </cell>
          <cell r="C7189" t="str">
            <v>Ora TRXT Tablespaces</v>
          </cell>
          <cell r="D7189" t="str">
            <v>PH_WINDOWS_PLATINUM_AR</v>
          </cell>
          <cell r="E7189">
            <v>4</v>
          </cell>
          <cell r="F7189" t="str">
            <v>Data Base Administration Support VW Argentina</v>
          </cell>
        </row>
        <row r="7190">
          <cell r="B7190" t="str">
            <v>10.133.30.8</v>
          </cell>
          <cell r="C7190" t="str">
            <v>Ora TRXT Users</v>
          </cell>
          <cell r="D7190" t="str">
            <v>PH_WINDOWS_BRONZE_AR</v>
          </cell>
          <cell r="E7190">
            <v>4</v>
          </cell>
          <cell r="F7190" t="str">
            <v>Data Base Administration Support VW Argentina</v>
          </cell>
        </row>
        <row r="7191">
          <cell r="B7191" t="str">
            <v>10.133.30.8</v>
          </cell>
          <cell r="C7191" t="str">
            <v>Ora vwsacosdbotrxt1 Services</v>
          </cell>
          <cell r="D7191" t="str">
            <v>PH_WINDOWS_PLATINUM_AR</v>
          </cell>
          <cell r="E7191">
            <v>4</v>
          </cell>
          <cell r="F7191" t="str">
            <v>Data Base Administration Support VW Argentina</v>
          </cell>
        </row>
        <row r="7192">
          <cell r="B7192" t="str">
            <v>10.133.30.8</v>
          </cell>
          <cell r="C7192" t="str">
            <v>Ora vwsacosdbotrxt1 TRXT Expdp Log</v>
          </cell>
          <cell r="D7192" t="str">
            <v>PH_WINDOWS_PLATINUM_AR</v>
          </cell>
          <cell r="E7192">
            <v>4</v>
          </cell>
          <cell r="F7192" t="str">
            <v>Data Base Administration Support VW Argentina</v>
          </cell>
        </row>
        <row r="7193">
          <cell r="B7193" t="str">
            <v>10.133.30.8</v>
          </cell>
          <cell r="C7193" t="str">
            <v>Syslog Agent</v>
          </cell>
          <cell r="D7193" t="str">
            <v>PH_WINDOWS_PLATINUM_AR</v>
          </cell>
          <cell r="E7193">
            <v>4</v>
          </cell>
          <cell r="F7193" t="str">
            <v>Wintel Support VW Argentina</v>
          </cell>
        </row>
        <row r="7194">
          <cell r="B7194" t="str">
            <v>10.133.30.8</v>
          </cell>
          <cell r="C7194" t="str">
            <v>So Antivirus Services</v>
          </cell>
          <cell r="D7194" t="str">
            <v>PH_WINDOWS_PLATINUM_AR</v>
          </cell>
          <cell r="E7194">
            <v>3</v>
          </cell>
          <cell r="F7194" t="str">
            <v>Wintel Support VW Argentina</v>
          </cell>
        </row>
        <row r="7195">
          <cell r="B7195" t="str">
            <v>10.133.30.8</v>
          </cell>
          <cell r="C7195" t="str">
            <v>So CPU</v>
          </cell>
          <cell r="D7195" t="str">
            <v>PH_WINDOWS_PLATINUM_AR</v>
          </cell>
          <cell r="E7195">
            <v>4</v>
          </cell>
          <cell r="F7195" t="str">
            <v>Wintel Support VW Argentina</v>
          </cell>
        </row>
        <row r="7196">
          <cell r="B7196" t="str">
            <v>10.133.30.8</v>
          </cell>
          <cell r="C7196" t="str">
            <v>So Disk C:</v>
          </cell>
          <cell r="D7196" t="str">
            <v>PH_WINDOWS_PLATINUM_AR</v>
          </cell>
          <cell r="E7196">
            <v>4</v>
          </cell>
          <cell r="F7196" t="str">
            <v>Wintel Support VW Argentina</v>
          </cell>
        </row>
        <row r="7197">
          <cell r="B7197" t="str">
            <v>10.133.30.8</v>
          </cell>
          <cell r="C7197" t="str">
            <v>So Disk E:</v>
          </cell>
          <cell r="D7197" t="str">
            <v>PH_WINDOWS_PLATINUM_AR</v>
          </cell>
          <cell r="E7197">
            <v>4</v>
          </cell>
          <cell r="F7197" t="str">
            <v>Wintel Support VW Argentina</v>
          </cell>
        </row>
        <row r="7198">
          <cell r="B7198" t="str">
            <v>10.133.30.8</v>
          </cell>
          <cell r="C7198" t="str">
            <v>Ping</v>
          </cell>
          <cell r="D7198" t="str">
            <v>PH_WINDOWS_PLATINUM_AR</v>
          </cell>
          <cell r="E7198">
            <v>4</v>
          </cell>
          <cell r="F7198" t="str">
            <v>Wintel Support VW Argentina</v>
          </cell>
        </row>
        <row r="7199">
          <cell r="B7199" t="str">
            <v>10.133.30.8</v>
          </cell>
          <cell r="C7199" t="str">
            <v>So RAM</v>
          </cell>
          <cell r="D7199" t="str">
            <v>PH_WINDOWS_PLATINUM_AR</v>
          </cell>
          <cell r="E7199">
            <v>4</v>
          </cell>
          <cell r="F7199" t="str">
            <v>Wintel Support VW Argentina</v>
          </cell>
        </row>
        <row r="7200">
          <cell r="B7200" t="str">
            <v>10.133.30.8</v>
          </cell>
          <cell r="C7200" t="str">
            <v>So Uptime</v>
          </cell>
          <cell r="D7200" t="str">
            <v>PH_WINDOWS_BRONZE_AR</v>
          </cell>
          <cell r="E7200">
            <v>2</v>
          </cell>
          <cell r="F7200" t="str">
            <v>Wintel Support VW Argentina</v>
          </cell>
        </row>
        <row r="7201">
          <cell r="B7201" t="str">
            <v>10.133.30.22</v>
          </cell>
          <cell r="C7201" t="str">
            <v>Ora TRXL Invalid Objects</v>
          </cell>
          <cell r="D7201" t="str">
            <v>PH_WINDOWS_PLATINUM_AR</v>
          </cell>
          <cell r="E7201">
            <v>4</v>
          </cell>
          <cell r="F7201" t="str">
            <v>Data Base Administration Support VW Argentina</v>
          </cell>
        </row>
        <row r="7202">
          <cell r="B7202" t="str">
            <v>10.133.30.22</v>
          </cell>
          <cell r="C7202" t="str">
            <v>Ora TRXL Jobs</v>
          </cell>
          <cell r="D7202" t="str">
            <v>PH_WINDOWS_PLATINUM_AR</v>
          </cell>
          <cell r="E7202">
            <v>4</v>
          </cell>
          <cell r="F7202" t="str">
            <v>Data Base Administration Support VW Argentina</v>
          </cell>
        </row>
        <row r="7203">
          <cell r="B7203" t="str">
            <v>10.133.30.22</v>
          </cell>
          <cell r="C7203" t="str">
            <v>Ora TRXL Login</v>
          </cell>
          <cell r="D7203" t="str">
            <v>PH_WINDOWS_PLATINUM_AR</v>
          </cell>
          <cell r="E7203">
            <v>4</v>
          </cell>
          <cell r="F7203" t="str">
            <v>Data Base Administration Support VW Argentina</v>
          </cell>
        </row>
        <row r="7204">
          <cell r="B7204" t="str">
            <v>10.133.30.22</v>
          </cell>
          <cell r="C7204" t="str">
            <v>Ora TRXL Max Extents</v>
          </cell>
          <cell r="D7204" t="str">
            <v>PH_WINDOWS_PLATINUM_AR</v>
          </cell>
          <cell r="E7204">
            <v>4</v>
          </cell>
          <cell r="F7204" t="str">
            <v>Data Base Administration Support VW Argentina</v>
          </cell>
        </row>
        <row r="7205">
          <cell r="B7205" t="str">
            <v>10.133.30.22</v>
          </cell>
          <cell r="C7205" t="str">
            <v>Ora TRXL Tablespaces</v>
          </cell>
          <cell r="D7205" t="str">
            <v>PH_WINDOWS_PLATINUM_AR</v>
          </cell>
          <cell r="E7205">
            <v>4</v>
          </cell>
          <cell r="F7205" t="str">
            <v>Data Base Administration Support VW Argentina</v>
          </cell>
        </row>
        <row r="7206">
          <cell r="B7206" t="str">
            <v>10.133.30.22</v>
          </cell>
          <cell r="C7206" t="str">
            <v>Ora TRXL Users</v>
          </cell>
          <cell r="D7206" t="str">
            <v>PH_WINDOWS_BRONZE_AR</v>
          </cell>
          <cell r="E7206">
            <v>4</v>
          </cell>
          <cell r="F7206" t="str">
            <v>Data Base Administration Support VW Argentina</v>
          </cell>
        </row>
        <row r="7207">
          <cell r="B7207" t="str">
            <v>10.133.30.22</v>
          </cell>
          <cell r="C7207" t="str">
            <v>Ora vwsacosloyal001 Services</v>
          </cell>
          <cell r="D7207" t="str">
            <v>PH_WINDOWS_PLATINUM_AR</v>
          </cell>
          <cell r="E7207">
            <v>4</v>
          </cell>
          <cell r="F7207" t="str">
            <v>Data Base Administration Support VW Argentina</v>
          </cell>
        </row>
        <row r="7208">
          <cell r="B7208" t="str">
            <v>10.133.30.22</v>
          </cell>
          <cell r="C7208" t="str">
            <v>Ora vwsacosloyal001 TRXL Export</v>
          </cell>
          <cell r="D7208" t="str">
            <v>PH_WINDOWS_PLATINUM_AR</v>
          </cell>
          <cell r="E7208">
            <v>4</v>
          </cell>
          <cell r="F7208" t="str">
            <v>Data Base Administration Support VW Argentina</v>
          </cell>
        </row>
        <row r="7209">
          <cell r="B7209" t="str">
            <v>10.133.30.22</v>
          </cell>
          <cell r="C7209" t="str">
            <v>Ora vwsacosloyal001 TRXL RMAN Level 0</v>
          </cell>
          <cell r="D7209" t="str">
            <v>PH_WINDOWS_PLATINUM_AR</v>
          </cell>
          <cell r="E7209">
            <v>4</v>
          </cell>
          <cell r="F7209" t="str">
            <v>Data Base Administration Support VW Argentina</v>
          </cell>
        </row>
        <row r="7210">
          <cell r="B7210" t="str">
            <v>10.133.30.22</v>
          </cell>
          <cell r="C7210" t="str">
            <v>So Antivirus Services</v>
          </cell>
          <cell r="D7210" t="str">
            <v>PH_WINDOWS_PLATINUM_AR</v>
          </cell>
          <cell r="E7210">
            <v>3</v>
          </cell>
          <cell r="F7210" t="str">
            <v>Wintel Support VW Argentina</v>
          </cell>
        </row>
        <row r="7211">
          <cell r="B7211" t="str">
            <v>10.133.30.22</v>
          </cell>
          <cell r="C7211" t="str">
            <v>So CPU</v>
          </cell>
          <cell r="D7211" t="str">
            <v>PH_WINDOWS_PLATINUM_AR</v>
          </cell>
          <cell r="E7211">
            <v>4</v>
          </cell>
          <cell r="F7211" t="str">
            <v>Wintel Support VW Argentina</v>
          </cell>
        </row>
        <row r="7212">
          <cell r="B7212" t="str">
            <v>10.133.30.22</v>
          </cell>
          <cell r="C7212" t="str">
            <v>So Disk C:</v>
          </cell>
          <cell r="D7212" t="str">
            <v>PH_WINDOWS_PLATINUM_AR</v>
          </cell>
          <cell r="E7212">
            <v>4</v>
          </cell>
          <cell r="F7212" t="str">
            <v>Wintel Support VW Argentina</v>
          </cell>
        </row>
        <row r="7213">
          <cell r="B7213" t="str">
            <v>10.133.30.22</v>
          </cell>
          <cell r="C7213" t="str">
            <v>So Disk D:</v>
          </cell>
          <cell r="D7213" t="str">
            <v>PH_WINDOWS_PLATINUM_AR</v>
          </cell>
          <cell r="E7213">
            <v>4</v>
          </cell>
          <cell r="F7213" t="str">
            <v>Wintel Support VW Argentina</v>
          </cell>
        </row>
        <row r="7214">
          <cell r="B7214" t="str">
            <v>10.133.30.22</v>
          </cell>
          <cell r="C7214" t="str">
            <v>So Disk E:</v>
          </cell>
          <cell r="D7214" t="str">
            <v>PH_WINDOWS_PLATINUM_AR</v>
          </cell>
          <cell r="E7214">
            <v>4</v>
          </cell>
          <cell r="F7214" t="str">
            <v>Wintel Support VW Argentina</v>
          </cell>
        </row>
        <row r="7215">
          <cell r="B7215" t="str">
            <v>10.133.30.22</v>
          </cell>
          <cell r="C7215" t="str">
            <v>So Disk F</v>
          </cell>
          <cell r="D7215" t="str">
            <v>PH_WINDOWS_PLATINUM_AR</v>
          </cell>
          <cell r="E7215">
            <v>4</v>
          </cell>
          <cell r="F7215" t="str">
            <v>Wintel Support VW Argentina</v>
          </cell>
        </row>
        <row r="7216">
          <cell r="B7216" t="str">
            <v>10.133.30.22</v>
          </cell>
          <cell r="C7216" t="str">
            <v>So Disk G</v>
          </cell>
          <cell r="D7216" t="str">
            <v>PH_WINDOWS_PLATINUM_AR</v>
          </cell>
          <cell r="E7216">
            <v>4</v>
          </cell>
          <cell r="F7216" t="str">
            <v>Wintel Support VW Argentina</v>
          </cell>
        </row>
        <row r="7217">
          <cell r="B7217" t="str">
            <v>10.133.30.22</v>
          </cell>
          <cell r="C7217" t="str">
            <v>So Disk P:</v>
          </cell>
          <cell r="D7217" t="str">
            <v>PH_WINDOWS_PLATINUM_AR</v>
          </cell>
          <cell r="E7217">
            <v>4</v>
          </cell>
          <cell r="F7217" t="str">
            <v>Wintel Support VW Argentina</v>
          </cell>
        </row>
        <row r="7218">
          <cell r="B7218" t="str">
            <v>10.133.30.22</v>
          </cell>
          <cell r="C7218" t="str">
            <v>Ping</v>
          </cell>
          <cell r="D7218" t="str">
            <v>PH_WINDOWS_PLATINUM_AR</v>
          </cell>
          <cell r="E7218">
            <v>4</v>
          </cell>
          <cell r="F7218" t="str">
            <v>Wintel Support VW Argentina</v>
          </cell>
        </row>
        <row r="7219">
          <cell r="B7219" t="str">
            <v>10.133.30.22</v>
          </cell>
          <cell r="C7219" t="str">
            <v>So RAM</v>
          </cell>
          <cell r="D7219" t="str">
            <v>PH_WINDOWS_PLATINUM_AR</v>
          </cell>
          <cell r="E7219">
            <v>4</v>
          </cell>
          <cell r="F7219" t="str">
            <v>Wintel Support VW Argentina</v>
          </cell>
        </row>
        <row r="7220">
          <cell r="B7220" t="str">
            <v>10.133.30.22</v>
          </cell>
          <cell r="C7220" t="str">
            <v>So Uptime</v>
          </cell>
          <cell r="D7220" t="str">
            <v>PH_WINDOWS_BRONZE_AR</v>
          </cell>
          <cell r="E7220">
            <v>2</v>
          </cell>
          <cell r="F7220" t="str">
            <v>Wintel Support VW Argentina</v>
          </cell>
        </row>
        <row r="7221">
          <cell r="B7221" t="str">
            <v>10.133.30.98</v>
          </cell>
          <cell r="C7221" t="str">
            <v>Ora TRXM Invalid Objects</v>
          </cell>
          <cell r="D7221" t="str">
            <v>PH_WINDOWS_PLATINUM_AR</v>
          </cell>
          <cell r="E7221">
            <v>4</v>
          </cell>
          <cell r="F7221" t="str">
            <v>Data Base Administration Support VW Argentina</v>
          </cell>
        </row>
        <row r="7222">
          <cell r="B7222" t="str">
            <v>10.133.30.98</v>
          </cell>
          <cell r="C7222" t="str">
            <v>Ora TRXM Jobs</v>
          </cell>
          <cell r="D7222" t="str">
            <v>PH_WINDOWS_PLATINUM_AR</v>
          </cell>
          <cell r="E7222">
            <v>4</v>
          </cell>
          <cell r="F7222" t="str">
            <v>Data Base Administration Support VW Argentina</v>
          </cell>
        </row>
        <row r="7223">
          <cell r="B7223" t="str">
            <v>10.133.30.98</v>
          </cell>
          <cell r="C7223" t="str">
            <v>Ora TRXM Login</v>
          </cell>
          <cell r="D7223" t="str">
            <v>PH_WINDOWS_PLATINUM_AR</v>
          </cell>
          <cell r="E7223">
            <v>4</v>
          </cell>
          <cell r="F7223" t="str">
            <v>Data Base Administration Support VW Argentina</v>
          </cell>
        </row>
        <row r="7224">
          <cell r="B7224" t="str">
            <v>10.133.30.98</v>
          </cell>
          <cell r="C7224" t="str">
            <v>Ora TRXM Max Extents</v>
          </cell>
          <cell r="D7224" t="str">
            <v>PH_WINDOWS_PLATINUM_AR</v>
          </cell>
          <cell r="E7224">
            <v>4</v>
          </cell>
          <cell r="F7224" t="str">
            <v>Data Base Administration Support VW Argentina</v>
          </cell>
        </row>
        <row r="7225">
          <cell r="B7225" t="str">
            <v>10.133.30.98</v>
          </cell>
          <cell r="C7225" t="str">
            <v>Ora TRXM Tablespaces</v>
          </cell>
          <cell r="D7225" t="str">
            <v>PH_WINDOWS_PLATINUM_AR</v>
          </cell>
          <cell r="E7225">
            <v>4</v>
          </cell>
          <cell r="F7225" t="str">
            <v>Data Base Administration Support VW Argentina</v>
          </cell>
        </row>
        <row r="7226">
          <cell r="B7226" t="str">
            <v>10.133.30.98</v>
          </cell>
          <cell r="C7226" t="str">
            <v>Ora TRXM Users</v>
          </cell>
          <cell r="D7226" t="str">
            <v>PH_WINDOWS_BRONZE_AR</v>
          </cell>
          <cell r="E7226">
            <v>4</v>
          </cell>
          <cell r="F7226" t="str">
            <v>Data Base Administration Support VW Argentina</v>
          </cell>
        </row>
        <row r="7227">
          <cell r="B7227" t="str">
            <v>10.133.30.98</v>
          </cell>
          <cell r="C7227" t="str">
            <v>Ora vwsacosdbtrxm01 Services</v>
          </cell>
          <cell r="D7227" t="str">
            <v>PH_WINDOWS_PLATINUM_AR</v>
          </cell>
          <cell r="E7227">
            <v>4</v>
          </cell>
          <cell r="F7227" t="str">
            <v>Data Base Administration Support VW Argentina</v>
          </cell>
        </row>
        <row r="7228">
          <cell r="B7228" t="str">
            <v>10.133.30.98</v>
          </cell>
          <cell r="C7228" t="str">
            <v>Ora vwsacosdbtrxm01 TRXM Export</v>
          </cell>
          <cell r="D7228" t="str">
            <v>PH_WINDOWS_PLATINUM_AR</v>
          </cell>
          <cell r="E7228">
            <v>4</v>
          </cell>
          <cell r="F7228" t="str">
            <v>Data Base Administration Support VW Argentina</v>
          </cell>
        </row>
        <row r="7229">
          <cell r="B7229" t="str">
            <v>10.133.30.98</v>
          </cell>
          <cell r="C7229" t="str">
            <v>Ora  vwsacosdbtrxm01 TRXM RMAN Level 0</v>
          </cell>
          <cell r="D7229" t="str">
            <v>PH_WINDOWS_PLATINUM_AR</v>
          </cell>
          <cell r="E7229">
            <v>4</v>
          </cell>
          <cell r="F7229" t="str">
            <v>Data Base Administration Support VW Argentina</v>
          </cell>
        </row>
        <row r="7230">
          <cell r="B7230" t="str">
            <v>10.133.30.98</v>
          </cell>
          <cell r="C7230" t="str">
            <v>So Antivirus Services</v>
          </cell>
          <cell r="D7230" t="str">
            <v>PH_WINDOWS_PLATINUM_AR</v>
          </cell>
          <cell r="E7230">
            <v>3</v>
          </cell>
          <cell r="F7230" t="str">
            <v>Wintel Support VW Argentina</v>
          </cell>
        </row>
        <row r="7231">
          <cell r="B7231" t="str">
            <v>10.133.30.98</v>
          </cell>
          <cell r="C7231" t="str">
            <v>So CPU</v>
          </cell>
          <cell r="D7231" t="str">
            <v>PH_WINDOWS_PLATINUM_AR</v>
          </cell>
          <cell r="E7231">
            <v>4</v>
          </cell>
          <cell r="F7231" t="str">
            <v>Wintel Support VW Argentina</v>
          </cell>
        </row>
        <row r="7232">
          <cell r="B7232" t="str">
            <v>10.133.30.98</v>
          </cell>
          <cell r="C7232" t="str">
            <v>So Disk C:</v>
          </cell>
          <cell r="D7232" t="str">
            <v>PH_WINDOWS_PLATINUM_AR</v>
          </cell>
          <cell r="E7232">
            <v>4</v>
          </cell>
          <cell r="F7232" t="str">
            <v>Wintel Support VW Argentina</v>
          </cell>
        </row>
        <row r="7233">
          <cell r="B7233" t="str">
            <v>10.133.30.98</v>
          </cell>
          <cell r="C7233" t="str">
            <v>So Disk D:</v>
          </cell>
          <cell r="D7233" t="str">
            <v>PH_WINDOWS_PLATINUM_AR</v>
          </cell>
          <cell r="E7233">
            <v>4</v>
          </cell>
          <cell r="F7233" t="str">
            <v>Wintel Support VW Argentina</v>
          </cell>
        </row>
        <row r="7234">
          <cell r="B7234" t="str">
            <v>10.133.30.98</v>
          </cell>
          <cell r="C7234" t="str">
            <v>So Disk E:</v>
          </cell>
          <cell r="D7234" t="str">
            <v>PH_WINDOWS_PLATINUM_AR</v>
          </cell>
          <cell r="E7234">
            <v>4</v>
          </cell>
          <cell r="F7234" t="str">
            <v>Wintel Support VW Argentina</v>
          </cell>
        </row>
        <row r="7235">
          <cell r="B7235" t="str">
            <v>10.133.30.98</v>
          </cell>
          <cell r="C7235" t="str">
            <v>So Disk F</v>
          </cell>
          <cell r="D7235" t="str">
            <v>PH_WINDOWS_PLATINUM_AR</v>
          </cell>
          <cell r="E7235">
            <v>4</v>
          </cell>
          <cell r="F7235" t="str">
            <v>Wintel Support VW Argentina</v>
          </cell>
        </row>
        <row r="7236">
          <cell r="B7236" t="str">
            <v>10.133.30.98</v>
          </cell>
          <cell r="C7236" t="str">
            <v>So Disk G</v>
          </cell>
          <cell r="D7236" t="str">
            <v>PH_WINDOWS_PLATINUM_AR</v>
          </cell>
          <cell r="E7236">
            <v>4</v>
          </cell>
          <cell r="F7236" t="str">
            <v>Wintel Support VW Argentina</v>
          </cell>
        </row>
        <row r="7237">
          <cell r="B7237" t="str">
            <v>10.133.30.98</v>
          </cell>
          <cell r="C7237" t="str">
            <v>Ping</v>
          </cell>
          <cell r="D7237" t="str">
            <v>PH_WINDOWS_PLATINUM_AR</v>
          </cell>
          <cell r="E7237">
            <v>4</v>
          </cell>
          <cell r="F7237" t="str">
            <v>Wintel Support VW Argentina</v>
          </cell>
        </row>
        <row r="7238">
          <cell r="B7238" t="str">
            <v>10.133.30.98</v>
          </cell>
          <cell r="C7238" t="str">
            <v>So RAM</v>
          </cell>
          <cell r="D7238" t="str">
            <v>PH_WINDOWS_PLATINUM_AR</v>
          </cell>
          <cell r="E7238">
            <v>4</v>
          </cell>
          <cell r="F7238" t="str">
            <v>Wintel Support VW Argentina</v>
          </cell>
        </row>
        <row r="7239">
          <cell r="B7239" t="str">
            <v>10.133.30.98</v>
          </cell>
          <cell r="C7239" t="str">
            <v>So Uptime</v>
          </cell>
          <cell r="D7239" t="str">
            <v>PH_WINDOWS_BRONZE_AR</v>
          </cell>
          <cell r="E7239">
            <v>2</v>
          </cell>
          <cell r="F7239" t="str">
            <v>Wintel Support VW Argentina</v>
          </cell>
        </row>
        <row r="7240">
          <cell r="B7240" t="str">
            <v>10.133.30.36</v>
          </cell>
          <cell r="C7240" t="str">
            <v>So Antivirus Services</v>
          </cell>
          <cell r="D7240" t="str">
            <v>PH_WINDOWS_PLATINUM_AR</v>
          </cell>
          <cell r="E7240">
            <v>3</v>
          </cell>
          <cell r="F7240" t="str">
            <v>Wintel Support VW Argentina</v>
          </cell>
        </row>
        <row r="7241">
          <cell r="B7241" t="str">
            <v>10.133.30.36</v>
          </cell>
          <cell r="C7241" t="str">
            <v>So CPU</v>
          </cell>
          <cell r="D7241" t="str">
            <v>PH_WINDOWS_PLATINUM_AR</v>
          </cell>
          <cell r="E7241">
            <v>1</v>
          </cell>
          <cell r="F7241" t="str">
            <v>Wintel Support VW Argentina</v>
          </cell>
        </row>
        <row r="7242">
          <cell r="B7242" t="str">
            <v>10.133.30.36</v>
          </cell>
          <cell r="C7242" t="str">
            <v>So Disk C:</v>
          </cell>
          <cell r="D7242" t="str">
            <v>PH_WINDOWS_PLATINUM_AR</v>
          </cell>
          <cell r="E7242">
            <v>1</v>
          </cell>
          <cell r="F7242" t="str">
            <v>Wintel Support VW Argentina</v>
          </cell>
        </row>
        <row r="7243">
          <cell r="B7243" t="str">
            <v>10.133.30.36</v>
          </cell>
          <cell r="C7243" t="str">
            <v>So Disk D:</v>
          </cell>
          <cell r="D7243" t="str">
            <v>PH_WINDOWS_PLATINUM_AR</v>
          </cell>
          <cell r="E7243">
            <v>1</v>
          </cell>
          <cell r="F7243" t="str">
            <v>Wintel Support VW Argentina</v>
          </cell>
        </row>
        <row r="7244">
          <cell r="B7244" t="str">
            <v>10.133.30.36</v>
          </cell>
          <cell r="C7244" t="str">
            <v>Ping</v>
          </cell>
          <cell r="D7244" t="str">
            <v>PH_WINDOWS_PLATINUM_AR</v>
          </cell>
          <cell r="E7244">
            <v>1</v>
          </cell>
          <cell r="F7244" t="str">
            <v>Wintel Support VW Argentina</v>
          </cell>
        </row>
        <row r="7245">
          <cell r="B7245" t="str">
            <v>10.133.30.36</v>
          </cell>
          <cell r="C7245" t="str">
            <v>So Print Spooler</v>
          </cell>
          <cell r="D7245" t="str">
            <v>PH_WINDOWS_PLATINUM_AR</v>
          </cell>
          <cell r="E7245">
            <v>1</v>
          </cell>
          <cell r="F7245" t="str">
            <v>Wintel Support VW Argentina</v>
          </cell>
        </row>
        <row r="7246">
          <cell r="B7246" t="str">
            <v>10.133.30.36</v>
          </cell>
          <cell r="C7246" t="str">
            <v>So RAM</v>
          </cell>
          <cell r="D7246" t="str">
            <v>PH_WINDOWS_PLATINUM_AR</v>
          </cell>
          <cell r="E7246">
            <v>1</v>
          </cell>
          <cell r="F7246" t="str">
            <v>Wintel Support VW Argentina</v>
          </cell>
        </row>
        <row r="7247">
          <cell r="B7247" t="str">
            <v>10.133.30.36</v>
          </cell>
          <cell r="C7247"/>
          <cell r="D7247" t="str">
            <v>PH_WINDOWS_BRONZE_AR</v>
          </cell>
          <cell r="E7247">
            <v>2</v>
          </cell>
          <cell r="F7247" t="str">
            <v>Wintel Support VW Argentina</v>
          </cell>
        </row>
        <row r="7248">
          <cell r="B7248" t="str">
            <v>10.133.30.36</v>
          </cell>
          <cell r="C7248" t="str">
            <v>So service LPDSVC</v>
          </cell>
          <cell r="D7248" t="str">
            <v>PH_WINDOWS_PLATINUM_AR</v>
          </cell>
          <cell r="E7248">
            <v>1</v>
          </cell>
          <cell r="F7248" t="str">
            <v>Wintel Support VW Argentina</v>
          </cell>
        </row>
        <row r="7249">
          <cell r="B7249" t="str">
            <v>10.133.30.28</v>
          </cell>
          <cell r="C7249" t="str">
            <v>So Disk C:</v>
          </cell>
          <cell r="D7249" t="str">
            <v>PH_WINDOWS_PLATINUM_AR</v>
          </cell>
          <cell r="E7249">
            <v>3</v>
          </cell>
          <cell r="F7249" t="str">
            <v>Wintel Support VW Argentina</v>
          </cell>
        </row>
        <row r="7250">
          <cell r="B7250" t="str">
            <v>10.133.30.28</v>
          </cell>
          <cell r="C7250" t="str">
            <v>Ping</v>
          </cell>
          <cell r="D7250" t="str">
            <v>PH_WINDOWS_PLATINUM_AR</v>
          </cell>
          <cell r="E7250">
            <v>3</v>
          </cell>
          <cell r="F7250" t="str">
            <v>Wintel Support VW Argentina</v>
          </cell>
        </row>
        <row r="7251">
          <cell r="B7251" t="str">
            <v>10.133.30.28</v>
          </cell>
          <cell r="C7251" t="str">
            <v>So Antivirus Services</v>
          </cell>
          <cell r="D7251" t="str">
            <v>PH_WINDOWS_PLATINUM_AR</v>
          </cell>
          <cell r="E7251">
            <v>3</v>
          </cell>
          <cell r="F7251" t="str">
            <v>Wintel Support VW Argentina</v>
          </cell>
        </row>
        <row r="7252">
          <cell r="B7252" t="str">
            <v>10.133.30.28</v>
          </cell>
          <cell r="C7252" t="str">
            <v>So CPU</v>
          </cell>
          <cell r="D7252" t="str">
            <v>PH_WINDOWS_PLATINUM_AR</v>
          </cell>
          <cell r="E7252">
            <v>2</v>
          </cell>
          <cell r="F7252" t="str">
            <v>Wintel Support VW Argentina</v>
          </cell>
        </row>
        <row r="7253">
          <cell r="B7253" t="str">
            <v>10.133.30.28</v>
          </cell>
          <cell r="C7253" t="str">
            <v>So RAM</v>
          </cell>
          <cell r="D7253" t="str">
            <v>PH_WINDOWS_PLATINUM_AR</v>
          </cell>
          <cell r="E7253">
            <v>2</v>
          </cell>
          <cell r="F7253" t="str">
            <v>Wintel Support VW Argentina</v>
          </cell>
        </row>
        <row r="7254">
          <cell r="B7254" t="str">
            <v>10.133.30.28</v>
          </cell>
          <cell r="C7254" t="str">
            <v>So Uptime</v>
          </cell>
          <cell r="D7254" t="str">
            <v>PH_WINDOWS_BRONZE_AR</v>
          </cell>
          <cell r="E7254">
            <v>2</v>
          </cell>
          <cell r="F7254" t="str">
            <v>Wintel Support VW Argentina</v>
          </cell>
        </row>
        <row r="7255">
          <cell r="B7255" t="str">
            <v>10.133.30.32</v>
          </cell>
          <cell r="C7255" t="str">
            <v>So Antivirus Services</v>
          </cell>
          <cell r="D7255" t="str">
            <v>PH_WINDOWS_PLATINUM_AR</v>
          </cell>
          <cell r="E7255">
            <v>3</v>
          </cell>
          <cell r="F7255" t="str">
            <v>Wintel Support VW Argentina</v>
          </cell>
        </row>
        <row r="7256">
          <cell r="B7256" t="str">
            <v>10.133.30.32</v>
          </cell>
          <cell r="C7256" t="str">
            <v>So CPU</v>
          </cell>
          <cell r="D7256" t="str">
            <v>PH_WINDOWS_PLATINUM_AR</v>
          </cell>
          <cell r="E7256">
            <v>2</v>
          </cell>
          <cell r="F7256" t="str">
            <v>Wintel Support VW Argentina</v>
          </cell>
        </row>
        <row r="7257">
          <cell r="B7257" t="str">
            <v>10.133.30.32</v>
          </cell>
          <cell r="C7257" t="str">
            <v>So Disk C:</v>
          </cell>
          <cell r="D7257" t="str">
            <v>PH_WINDOWS_PLATINUM_AR</v>
          </cell>
          <cell r="E7257">
            <v>2</v>
          </cell>
          <cell r="F7257" t="str">
            <v>Wintel Support VW Argentina</v>
          </cell>
        </row>
        <row r="7258">
          <cell r="B7258" t="str">
            <v>10.133.30.32</v>
          </cell>
          <cell r="C7258" t="str">
            <v>Ping</v>
          </cell>
          <cell r="D7258" t="str">
            <v>PH_WINDOWS_PLATINUM_AR</v>
          </cell>
          <cell r="E7258">
            <v>2</v>
          </cell>
          <cell r="F7258" t="str">
            <v>Wintel Support VW Argentina</v>
          </cell>
        </row>
        <row r="7259">
          <cell r="B7259" t="str">
            <v>10.133.30.32</v>
          </cell>
          <cell r="C7259" t="str">
            <v>So RAM</v>
          </cell>
          <cell r="D7259" t="str">
            <v>PH_WINDOWS_PLATINUM_AR</v>
          </cell>
          <cell r="E7259">
            <v>2</v>
          </cell>
          <cell r="F7259" t="str">
            <v>Wintel Support VW Argentina</v>
          </cell>
        </row>
        <row r="7260">
          <cell r="B7260" t="str">
            <v>10.133.30.32</v>
          </cell>
          <cell r="C7260" t="str">
            <v>So Uptime</v>
          </cell>
          <cell r="D7260" t="str">
            <v>PH_WINDOWS_BRONZE_AR</v>
          </cell>
          <cell r="E7260">
            <v>2</v>
          </cell>
          <cell r="F7260" t="str">
            <v>Wintel Support VW Argentina</v>
          </cell>
        </row>
        <row r="7261">
          <cell r="B7261" t="str">
            <v>10.133.18.254</v>
          </cell>
          <cell r="C7261" t="str">
            <v>So Antivirus Services</v>
          </cell>
          <cell r="D7261" t="str">
            <v>PH_WINDOWS_PLATINUM_AR</v>
          </cell>
          <cell r="E7261">
            <v>3</v>
          </cell>
          <cell r="F7261" t="str">
            <v>Wintel Support VW Argentina</v>
          </cell>
        </row>
        <row r="7262">
          <cell r="B7262" t="str">
            <v>10.133.18.254</v>
          </cell>
          <cell r="C7262" t="str">
            <v>So CPU</v>
          </cell>
          <cell r="D7262" t="str">
            <v>PH_WINDOWS_PLATINUM_AR</v>
          </cell>
          <cell r="E7262">
            <v>4</v>
          </cell>
          <cell r="F7262" t="str">
            <v>Wintel Support VW Argentina</v>
          </cell>
        </row>
        <row r="7263">
          <cell r="B7263" t="str">
            <v>10.133.18.254</v>
          </cell>
          <cell r="C7263" t="str">
            <v>So Disk C:</v>
          </cell>
          <cell r="D7263" t="str">
            <v>PH_WINDOWS_PLATINUM_AR</v>
          </cell>
          <cell r="E7263">
            <v>4</v>
          </cell>
          <cell r="F7263" t="str">
            <v>Wintel Support VW Argentina</v>
          </cell>
        </row>
        <row r="7264">
          <cell r="B7264" t="str">
            <v>10.133.18.254</v>
          </cell>
          <cell r="C7264" t="str">
            <v>Ping</v>
          </cell>
          <cell r="D7264" t="str">
            <v>PH_WINDOWS_PLATINUM_AR</v>
          </cell>
          <cell r="E7264">
            <v>4</v>
          </cell>
          <cell r="F7264" t="str">
            <v>Wintel Support VW Argentina</v>
          </cell>
        </row>
        <row r="7265">
          <cell r="B7265" t="str">
            <v>10.133.18.254</v>
          </cell>
          <cell r="C7265" t="str">
            <v>So RAM</v>
          </cell>
          <cell r="D7265" t="str">
            <v>PH_WINDOWS_PLATINUM_AR</v>
          </cell>
          <cell r="E7265">
            <v>4</v>
          </cell>
          <cell r="F7265" t="str">
            <v>Wintel Support VW Argentina</v>
          </cell>
        </row>
        <row r="7266">
          <cell r="B7266" t="str">
            <v>10.133.18.254</v>
          </cell>
          <cell r="C7266" t="str">
            <v>So Uptime</v>
          </cell>
          <cell r="D7266" t="str">
            <v>PH_WINDOWS_BRONZE_AR</v>
          </cell>
          <cell r="E7266">
            <v>2</v>
          </cell>
          <cell r="F7266" t="str">
            <v>Wintel Support VW Argentina</v>
          </cell>
        </row>
        <row r="7267">
          <cell r="B7267" t="str">
            <v>10.133.30.24</v>
          </cell>
          <cell r="C7267" t="str">
            <v>So Antivirus Services</v>
          </cell>
          <cell r="D7267" t="str">
            <v>PH_WINDOWS_PLATINUM_AR</v>
          </cell>
          <cell r="E7267">
            <v>3</v>
          </cell>
          <cell r="F7267" t="str">
            <v>Wintel Support VW Argentina</v>
          </cell>
        </row>
        <row r="7268">
          <cell r="B7268" t="str">
            <v>10.133.30.24</v>
          </cell>
          <cell r="C7268" t="str">
            <v>So CPU</v>
          </cell>
          <cell r="D7268" t="str">
            <v>PH_WINDOWS_PLATINUM_AR</v>
          </cell>
          <cell r="E7268">
            <v>4</v>
          </cell>
          <cell r="F7268" t="str">
            <v>Wintel Support VW Argentina</v>
          </cell>
        </row>
        <row r="7269">
          <cell r="B7269" t="str">
            <v>10.133.30.24</v>
          </cell>
          <cell r="C7269" t="str">
            <v>So Disk C:</v>
          </cell>
          <cell r="D7269" t="str">
            <v>PH_WINDOWS_PLATINUM_AR</v>
          </cell>
          <cell r="E7269">
            <v>4</v>
          </cell>
          <cell r="F7269" t="str">
            <v>Wintel Support VW Argentina</v>
          </cell>
        </row>
        <row r="7270">
          <cell r="B7270" t="str">
            <v>10.133.30.24</v>
          </cell>
          <cell r="C7270" t="str">
            <v>Ping</v>
          </cell>
          <cell r="D7270" t="str">
            <v>PH_WINDOWS_PLATINUM_AR</v>
          </cell>
          <cell r="E7270">
            <v>4</v>
          </cell>
          <cell r="F7270" t="str">
            <v>Wintel Support VW Argentina</v>
          </cell>
        </row>
        <row r="7271">
          <cell r="B7271" t="str">
            <v>10.133.30.24</v>
          </cell>
          <cell r="C7271" t="str">
            <v>So RAM</v>
          </cell>
          <cell r="D7271" t="str">
            <v>PH_WINDOWS_PLATINUM_AR</v>
          </cell>
          <cell r="E7271">
            <v>4</v>
          </cell>
          <cell r="F7271" t="str">
            <v>Wintel Support VW Argentina</v>
          </cell>
        </row>
        <row r="7272">
          <cell r="B7272" t="str">
            <v>10.133.30.24</v>
          </cell>
          <cell r="C7272" t="str">
            <v>So Uptime</v>
          </cell>
          <cell r="D7272" t="str">
            <v>PH_WINDOWS_BRONZE_AR</v>
          </cell>
          <cell r="E7272">
            <v>2</v>
          </cell>
          <cell r="F7272" t="str">
            <v>Wintel Support VW Argentina</v>
          </cell>
        </row>
        <row r="7273">
          <cell r="B7273" t="str">
            <v>10.133.55.36</v>
          </cell>
          <cell r="C7273" t="str">
            <v>So Altiris Agent</v>
          </cell>
          <cell r="D7273" t="str">
            <v>PH_WINDOWS_PLATINUM_AR</v>
          </cell>
          <cell r="E7273">
            <v>1</v>
          </cell>
          <cell r="F7273" t="str">
            <v>Wintel Support VW Argentina</v>
          </cell>
        </row>
        <row r="7274">
          <cell r="B7274" t="str">
            <v>10.133.55.36</v>
          </cell>
          <cell r="C7274" t="str">
            <v>So Antivirus Services</v>
          </cell>
          <cell r="D7274" t="str">
            <v>PH_WINDOWS_PLATINUM_AR</v>
          </cell>
          <cell r="E7274">
            <v>3</v>
          </cell>
          <cell r="F7274" t="str">
            <v>Wintel Support VW Argentina</v>
          </cell>
        </row>
        <row r="7275">
          <cell r="B7275" t="str">
            <v>10.133.55.36</v>
          </cell>
          <cell r="C7275" t="str">
            <v>So CPU</v>
          </cell>
          <cell r="D7275" t="str">
            <v>PH_WINDOWS_PLATINUM_AR</v>
          </cell>
          <cell r="E7275">
            <v>1</v>
          </cell>
          <cell r="F7275" t="str">
            <v>Wintel Support VW Argentina</v>
          </cell>
        </row>
        <row r="7276">
          <cell r="B7276" t="str">
            <v>10.133.55.36</v>
          </cell>
          <cell r="C7276" t="str">
            <v>So Disk C:</v>
          </cell>
          <cell r="D7276" t="str">
            <v>PH_WINDOWS_PLATINUM_AR</v>
          </cell>
          <cell r="E7276">
            <v>1</v>
          </cell>
          <cell r="F7276" t="str">
            <v>Wintel Support VW Argentina</v>
          </cell>
        </row>
        <row r="7277">
          <cell r="B7277" t="str">
            <v>10.133.55.36</v>
          </cell>
          <cell r="C7277" t="str">
            <v>So Disk D:</v>
          </cell>
          <cell r="D7277" t="str">
            <v>PH_WINDOWS_PLATINUM_AR</v>
          </cell>
          <cell r="E7277">
            <v>1</v>
          </cell>
          <cell r="F7277" t="str">
            <v>Wintel Support VW Argentina</v>
          </cell>
        </row>
        <row r="7278">
          <cell r="B7278" t="str">
            <v>10.133.55.36</v>
          </cell>
          <cell r="C7278" t="str">
            <v>So Disk E:</v>
          </cell>
          <cell r="D7278" t="str">
            <v>PH_WINDOWS_PLATINUM_AR</v>
          </cell>
          <cell r="E7278">
            <v>1</v>
          </cell>
          <cell r="F7278" t="str">
            <v>Wintel Support VW Argentina</v>
          </cell>
        </row>
        <row r="7279">
          <cell r="B7279" t="str">
            <v>10.133.55.36</v>
          </cell>
          <cell r="C7279" t="str">
            <v>Ping</v>
          </cell>
          <cell r="D7279" t="str">
            <v>PH_WINDOWS_PLATINUM_AR</v>
          </cell>
          <cell r="E7279">
            <v>1</v>
          </cell>
          <cell r="F7279" t="str">
            <v>Wintel Support VW Argentina</v>
          </cell>
        </row>
        <row r="7280">
          <cell r="B7280" t="str">
            <v>10.133.55.36</v>
          </cell>
          <cell r="C7280" t="str">
            <v>So RAM</v>
          </cell>
          <cell r="D7280" t="str">
            <v>PH_WINDOWS_PLATINUM_AR</v>
          </cell>
          <cell r="E7280">
            <v>1</v>
          </cell>
          <cell r="F7280" t="str">
            <v>Wintel Support VW Argentina</v>
          </cell>
        </row>
        <row r="7281">
          <cell r="B7281" t="str">
            <v>10.133.55.36</v>
          </cell>
          <cell r="C7281" t="str">
            <v>So Uptime</v>
          </cell>
          <cell r="D7281" t="str">
            <v>PH_WINDOWS_BRONZE_AR</v>
          </cell>
          <cell r="E7281">
            <v>2</v>
          </cell>
          <cell r="F7281" t="str">
            <v>Wintel Support VW Argentina</v>
          </cell>
        </row>
        <row r="7282">
          <cell r="B7282" t="str">
            <v>10.133.55.36</v>
          </cell>
          <cell r="C7282" t="str">
            <v>So VMware Tools</v>
          </cell>
          <cell r="D7282" t="str">
            <v>PH_WINDOWS_PLATINUM_AR</v>
          </cell>
          <cell r="E7282">
            <v>1</v>
          </cell>
          <cell r="F7282" t="str">
            <v>Wintel Support VW Argentina</v>
          </cell>
        </row>
        <row r="7283">
          <cell r="B7283" t="str">
            <v>192.168.5.29</v>
          </cell>
          <cell r="C7283" t="str">
            <v>So Antivirus Services</v>
          </cell>
          <cell r="D7283" t="str">
            <v>PH_WINDOWS_PLATINUM_AR</v>
          </cell>
          <cell r="E7283">
            <v>3</v>
          </cell>
          <cell r="F7283" t="str">
            <v>Wintel Support VW Argentina</v>
          </cell>
        </row>
        <row r="7284">
          <cell r="B7284" t="str">
            <v>192.168.5.29</v>
          </cell>
          <cell r="C7284" t="str">
            <v>So CPU</v>
          </cell>
          <cell r="D7284" t="str">
            <v>PH_WINDOWS_PLATINUM_AR</v>
          </cell>
          <cell r="E7284">
            <v>4</v>
          </cell>
          <cell r="F7284" t="str">
            <v>Wintel Support VW Argentina</v>
          </cell>
        </row>
        <row r="7285">
          <cell r="B7285" t="str">
            <v>192.168.5.29</v>
          </cell>
          <cell r="C7285" t="str">
            <v>So Disk C:</v>
          </cell>
          <cell r="D7285" t="str">
            <v>PH_WINDOWS_PLATINUM_AR</v>
          </cell>
          <cell r="E7285">
            <v>4</v>
          </cell>
          <cell r="F7285" t="str">
            <v>Wintel Support VW Argentina</v>
          </cell>
        </row>
        <row r="7286">
          <cell r="B7286" t="str">
            <v>192.168.5.29</v>
          </cell>
          <cell r="C7286" t="str">
            <v>Ping</v>
          </cell>
          <cell r="D7286" t="str">
            <v>PH_WINDOWS_PLATINUM_AR</v>
          </cell>
          <cell r="E7286">
            <v>4</v>
          </cell>
          <cell r="F7286" t="str">
            <v>Wintel Support VW Argentina</v>
          </cell>
        </row>
        <row r="7287">
          <cell r="B7287" t="str">
            <v>192.168.5.29</v>
          </cell>
          <cell r="C7287" t="str">
            <v>So RAM</v>
          </cell>
          <cell r="D7287" t="str">
            <v>PH_WINDOWS_PLATINUM_AR</v>
          </cell>
          <cell r="E7287">
            <v>4</v>
          </cell>
          <cell r="F7287" t="str">
            <v>Wintel Support VW Argentina</v>
          </cell>
        </row>
        <row r="7288">
          <cell r="B7288" t="str">
            <v>192.168.5.29</v>
          </cell>
          <cell r="C7288" t="str">
            <v>So Uptime</v>
          </cell>
          <cell r="D7288" t="str">
            <v>PH_WINDOWS_BRONZE_AR</v>
          </cell>
          <cell r="E7288">
            <v>2</v>
          </cell>
          <cell r="F7288" t="str">
            <v>Wintel Support VW Argentina</v>
          </cell>
        </row>
        <row r="7289">
          <cell r="B7289" t="str">
            <v>VWSAPASALTIRIS1</v>
          </cell>
          <cell r="C7289" t="str">
            <v>Vencimiento del Certificado</v>
          </cell>
          <cell r="D7289" t="str">
            <v>PH_WINDOWS_21D_AR</v>
          </cell>
          <cell r="E7289" t="str">
            <v>SR</v>
          </cell>
          <cell r="F7289" t="str">
            <v>Data Center Support VW Argentina Pacheco</v>
          </cell>
        </row>
        <row r="7290">
          <cell r="B7290" t="str">
            <v>10.133.55.145</v>
          </cell>
          <cell r="C7290" t="str">
            <v>Service Agente MSSQLSERVER</v>
          </cell>
          <cell r="D7290" t="str">
            <v>PH_WINDOWS_PLATINUM_AR</v>
          </cell>
          <cell r="E7290">
            <v>2</v>
          </cell>
          <cell r="F7290" t="str">
            <v>Data Base Administration Support VW Argentina</v>
          </cell>
        </row>
        <row r="7291">
          <cell r="B7291" t="str">
            <v>10.133.55.145</v>
          </cell>
          <cell r="C7291" t="str">
            <v>Service SERVER MSSQLSERVER</v>
          </cell>
          <cell r="D7291" t="str">
            <v>PH_WINDOWS_PLATINUM_AR</v>
          </cell>
          <cell r="E7291">
            <v>2</v>
          </cell>
          <cell r="F7291" t="str">
            <v>Data Base Administration Support VW Argentina</v>
          </cell>
        </row>
        <row r="7292">
          <cell r="B7292" t="str">
            <v>10.133.55.145</v>
          </cell>
          <cell r="C7292" t="str">
            <v>So Antivirus Services</v>
          </cell>
          <cell r="D7292" t="str">
            <v>PH_WINDOWS_PLATINUM_AR</v>
          </cell>
          <cell r="E7292">
            <v>3</v>
          </cell>
          <cell r="F7292" t="str">
            <v>Wintel Support VW Argentina</v>
          </cell>
        </row>
        <row r="7293">
          <cell r="B7293" t="str">
            <v>10.133.55.145</v>
          </cell>
          <cell r="C7293" t="str">
            <v>So CPU</v>
          </cell>
          <cell r="D7293" t="str">
            <v>PH_WINDOWS_PLATINUM_AR</v>
          </cell>
          <cell r="E7293">
            <v>2</v>
          </cell>
          <cell r="F7293" t="str">
            <v>Wintel Support VW Argentina</v>
          </cell>
        </row>
        <row r="7294">
          <cell r="B7294" t="str">
            <v>10.133.55.145</v>
          </cell>
          <cell r="C7294" t="str">
            <v>So Disk C:</v>
          </cell>
          <cell r="D7294" t="str">
            <v>PH_WINDOWS_PLATINUM_AR</v>
          </cell>
          <cell r="E7294">
            <v>2</v>
          </cell>
          <cell r="F7294" t="str">
            <v>Wintel Support VW Argentina</v>
          </cell>
        </row>
        <row r="7295">
          <cell r="B7295" t="str">
            <v>10.133.55.145</v>
          </cell>
          <cell r="C7295" t="str">
            <v>Ping</v>
          </cell>
          <cell r="D7295" t="str">
            <v>PH_WINDOWS_PLATINUM_AR</v>
          </cell>
          <cell r="E7295">
            <v>2</v>
          </cell>
          <cell r="F7295" t="str">
            <v>Wintel Support VW Argentina</v>
          </cell>
        </row>
        <row r="7296">
          <cell r="B7296" t="str">
            <v>10.133.55.145</v>
          </cell>
          <cell r="C7296" t="str">
            <v>So RAM</v>
          </cell>
          <cell r="D7296" t="str">
            <v>PH_WINDOWS_PLATINUM_AR</v>
          </cell>
          <cell r="E7296">
            <v>2</v>
          </cell>
          <cell r="F7296" t="str">
            <v>Wintel Support VW Argentina</v>
          </cell>
        </row>
        <row r="7297">
          <cell r="B7297" t="str">
            <v>10.133.55.145</v>
          </cell>
          <cell r="C7297" t="str">
            <v>So Uptime</v>
          </cell>
          <cell r="D7297" t="str">
            <v>PH_WINDOWS_BRONZE_AR</v>
          </cell>
          <cell r="E7297">
            <v>2</v>
          </cell>
          <cell r="F7297" t="str">
            <v>Wintel Support VW Argentina</v>
          </cell>
        </row>
        <row r="7298">
          <cell r="B7298" t="str">
            <v>10.133.54.237</v>
          </cell>
          <cell r="C7298" t="str">
            <v>So MyCDDSservice</v>
          </cell>
          <cell r="D7298" t="str">
            <v>PH_WINDOWS_PLATINUM_AR</v>
          </cell>
          <cell r="E7298">
            <v>1</v>
          </cell>
          <cell r="F7298" t="str">
            <v>MYCDDS Support VW India (Ver topico)</v>
          </cell>
        </row>
        <row r="7299">
          <cell r="B7299" t="str">
            <v>10.133.54.237</v>
          </cell>
          <cell r="C7299" t="str">
            <v>So Antivirus Services</v>
          </cell>
          <cell r="D7299" t="str">
            <v>PH_WINDOWS_PLATINUM_AR</v>
          </cell>
          <cell r="E7299">
            <v>1</v>
          </cell>
          <cell r="F7299" t="str">
            <v>Wintel Support VW Argentina</v>
          </cell>
        </row>
        <row r="7300">
          <cell r="B7300" t="str">
            <v>10.133.54.237</v>
          </cell>
          <cell r="C7300" t="str">
            <v>So CPU</v>
          </cell>
          <cell r="D7300" t="str">
            <v>PH_WINDOWS_PLATINUM_AR</v>
          </cell>
          <cell r="E7300">
            <v>1</v>
          </cell>
          <cell r="F7300" t="str">
            <v>Wintel Support VW Argentina</v>
          </cell>
        </row>
        <row r="7301">
          <cell r="B7301" t="str">
            <v>10.133.54.237</v>
          </cell>
          <cell r="C7301" t="str">
            <v>So Disk C: - S.O.</v>
          </cell>
          <cell r="D7301" t="str">
            <v>PH_WINDOWS_PLATINUM_AR</v>
          </cell>
          <cell r="E7301">
            <v>1</v>
          </cell>
          <cell r="F7301" t="str">
            <v>Wintel Support VW Argentina</v>
          </cell>
        </row>
        <row r="7302">
          <cell r="B7302" t="str">
            <v>10.133.54.237</v>
          </cell>
          <cell r="C7302" t="str">
            <v>So Disk D:</v>
          </cell>
          <cell r="D7302" t="str">
            <v>PH_WINDOWS_PLATINUM_AR</v>
          </cell>
          <cell r="E7302">
            <v>1</v>
          </cell>
          <cell r="F7302" t="str">
            <v>Wintel Support VW Argentina</v>
          </cell>
        </row>
        <row r="7303">
          <cell r="B7303" t="str">
            <v>10.133.54.237</v>
          </cell>
          <cell r="C7303" t="str">
            <v>Ping</v>
          </cell>
          <cell r="D7303" t="str">
            <v>PH_WINDOWS_PLATINUM_AR</v>
          </cell>
          <cell r="E7303">
            <v>1</v>
          </cell>
          <cell r="F7303" t="str">
            <v>Wintel Support VW Argentina</v>
          </cell>
        </row>
        <row r="7304">
          <cell r="B7304" t="str">
            <v>10.133.54.237</v>
          </cell>
          <cell r="C7304" t="str">
            <v>So RAM</v>
          </cell>
          <cell r="D7304" t="str">
            <v>PH_WINDOWS_PLATINUM_AR</v>
          </cell>
          <cell r="E7304">
            <v>1</v>
          </cell>
          <cell r="F7304" t="str">
            <v>Wintel Support VW Argentina</v>
          </cell>
        </row>
        <row r="7305">
          <cell r="B7305" t="str">
            <v>10.133.54.237</v>
          </cell>
          <cell r="C7305" t="str">
            <v>So Uptime</v>
          </cell>
          <cell r="D7305" t="str">
            <v>PH_WINDOWS_PLATINUM_AR</v>
          </cell>
          <cell r="E7305">
            <v>1</v>
          </cell>
          <cell r="F7305" t="str">
            <v>Wintel Support VW Argentina</v>
          </cell>
        </row>
        <row r="7306">
          <cell r="B7306" t="str">
            <v>10.133.54.61</v>
          </cell>
          <cell r="C7306" t="str">
            <v>DBA SQL Server ADEASERVER Service</v>
          </cell>
          <cell r="D7306" t="str">
            <v>PH_WINDOWS_PLATINUM_AR</v>
          </cell>
          <cell r="E7306">
            <v>4</v>
          </cell>
          <cell r="F7306" t="str">
            <v>Data Base Administration Support VW Argentina</v>
          </cell>
        </row>
        <row r="7307">
          <cell r="B7307" t="str">
            <v>10.133.54.61</v>
          </cell>
          <cell r="C7307" t="str">
            <v>DBA SQL Server ADEASERVER Agent</v>
          </cell>
          <cell r="D7307" t="str">
            <v>PH_WINDOWS_PLATINUM_AR</v>
          </cell>
          <cell r="E7307">
            <v>4</v>
          </cell>
          <cell r="F7307" t="str">
            <v>Data Base Administration Support VW Argentina</v>
          </cell>
        </row>
        <row r="7308">
          <cell r="B7308" t="str">
            <v>10.133.54.61</v>
          </cell>
          <cell r="C7308" t="str">
            <v>So CPU</v>
          </cell>
          <cell r="D7308" t="str">
            <v>PH_WINDOWS_PLATINUM_AR</v>
          </cell>
          <cell r="E7308">
            <v>2</v>
          </cell>
          <cell r="F7308" t="str">
            <v>Wintel Support VW Argentina</v>
          </cell>
        </row>
        <row r="7309">
          <cell r="B7309" t="str">
            <v>10.133.54.61</v>
          </cell>
          <cell r="C7309" t="str">
            <v>Disco C</v>
          </cell>
          <cell r="D7309" t="str">
            <v>PH_WINDOWS_PLATINUM_AR</v>
          </cell>
          <cell r="E7309">
            <v>2</v>
          </cell>
          <cell r="F7309" t="str">
            <v>Wintel Support VW Argentina</v>
          </cell>
        </row>
        <row r="7310">
          <cell r="B7310" t="str">
            <v>10.133.54.61</v>
          </cell>
          <cell r="C7310" t="str">
            <v>Disco D</v>
          </cell>
          <cell r="D7310" t="str">
            <v>PH_WINDOWS_PLATINUM_AR</v>
          </cell>
          <cell r="E7310">
            <v>2</v>
          </cell>
          <cell r="F7310" t="str">
            <v>Wintel Support VW Argentina</v>
          </cell>
        </row>
        <row r="7311">
          <cell r="B7311" t="str">
            <v>10.133.54.61</v>
          </cell>
          <cell r="C7311" t="str">
            <v>Disco E</v>
          </cell>
          <cell r="D7311" t="str">
            <v>PH_WINDOWS_PLATINUM_AR</v>
          </cell>
          <cell r="E7311">
            <v>2</v>
          </cell>
          <cell r="F7311" t="str">
            <v>Wintel Support VW Argentina</v>
          </cell>
        </row>
        <row r="7312">
          <cell r="B7312" t="str">
            <v>10.133.54.61</v>
          </cell>
          <cell r="C7312" t="str">
            <v>RAM</v>
          </cell>
          <cell r="D7312" t="str">
            <v>PH_WINDOWS_PLATINUM_AR</v>
          </cell>
          <cell r="E7312">
            <v>2</v>
          </cell>
          <cell r="F7312" t="str">
            <v>Wintel Support VW Argentina</v>
          </cell>
        </row>
        <row r="7313">
          <cell r="B7313" t="str">
            <v>10.133.54.61</v>
          </cell>
          <cell r="C7313" t="str">
            <v>Ping</v>
          </cell>
          <cell r="D7313" t="str">
            <v>PH_WINDOWS_PLATINUM_AR</v>
          </cell>
          <cell r="E7313">
            <v>2</v>
          </cell>
          <cell r="F7313" t="str">
            <v>Wintel Support VW Argentina</v>
          </cell>
        </row>
        <row r="7314">
          <cell r="B7314" t="str">
            <v>10.133.54.61</v>
          </cell>
          <cell r="C7314" t="str">
            <v>Antivirus Services</v>
          </cell>
          <cell r="D7314" t="str">
            <v>PH_WINDOWS_PLATINUM_AR</v>
          </cell>
          <cell r="E7314">
            <v>3</v>
          </cell>
          <cell r="F7314" t="str">
            <v>Wintel Support VW Argentina</v>
          </cell>
        </row>
        <row r="7315">
          <cell r="B7315" t="str">
            <v>10.133.54.180</v>
          </cell>
          <cell r="C7315" t="str">
            <v>So Antivirus Services</v>
          </cell>
          <cell r="D7315" t="str">
            <v>PH_WINDOWS_PLATINUM_AR</v>
          </cell>
          <cell r="E7315">
            <v>3</v>
          </cell>
          <cell r="F7315" t="str">
            <v>Wintel Support VW Argentina</v>
          </cell>
        </row>
        <row r="7316">
          <cell r="B7316" t="str">
            <v>10.133.54.180</v>
          </cell>
          <cell r="C7316" t="str">
            <v>So CPU</v>
          </cell>
          <cell r="D7316" t="str">
            <v>PH_WINDOWS_PLATINUM_AR</v>
          </cell>
          <cell r="E7316">
            <v>4</v>
          </cell>
          <cell r="F7316" t="str">
            <v>Wintel Support VW Argentina</v>
          </cell>
        </row>
        <row r="7317">
          <cell r="B7317" t="str">
            <v>10.133.54.180</v>
          </cell>
          <cell r="C7317" t="str">
            <v>So Disk C:</v>
          </cell>
          <cell r="D7317" t="str">
            <v>PH_WINDOWS_PLATINUM_AR</v>
          </cell>
          <cell r="E7317">
            <v>4</v>
          </cell>
          <cell r="F7317" t="str">
            <v>Wintel Support VW Argentina</v>
          </cell>
        </row>
        <row r="7318">
          <cell r="B7318" t="str">
            <v>10.133.54.180</v>
          </cell>
          <cell r="C7318" t="str">
            <v>Ping</v>
          </cell>
          <cell r="D7318" t="str">
            <v>PH_WINDOWS_PLATINUM_AR</v>
          </cell>
          <cell r="E7318">
            <v>4</v>
          </cell>
          <cell r="F7318" t="str">
            <v>Wintel Support VW Argentina</v>
          </cell>
        </row>
        <row r="7319">
          <cell r="B7319" t="str">
            <v>10.133.54.180</v>
          </cell>
          <cell r="C7319" t="str">
            <v>So RAM</v>
          </cell>
          <cell r="D7319" t="str">
            <v>PH_WINDOWS_PLATINUM_AR</v>
          </cell>
          <cell r="E7319">
            <v>4</v>
          </cell>
          <cell r="F7319" t="str">
            <v>Wintel Support VW Argentina</v>
          </cell>
        </row>
        <row r="7320">
          <cell r="B7320" t="str">
            <v>10.133.54.180</v>
          </cell>
          <cell r="C7320" t="str">
            <v>So Uptime</v>
          </cell>
          <cell r="D7320" t="str">
            <v>PH_WINDOWS_BRONZE_AR</v>
          </cell>
          <cell r="E7320">
            <v>2</v>
          </cell>
          <cell r="F7320" t="str">
            <v>Wintel Support VW Argentina</v>
          </cell>
        </row>
        <row r="7321">
          <cell r="B7321" t="str">
            <v>10.133.55.134</v>
          </cell>
          <cell r="C7321" t="str">
            <v>So Antivirus Services</v>
          </cell>
          <cell r="D7321" t="str">
            <v>PH_WINDOWS_PLATINUM_AR</v>
          </cell>
          <cell r="E7321">
            <v>3</v>
          </cell>
          <cell r="F7321" t="str">
            <v>Wintel Support VW Argentina</v>
          </cell>
        </row>
        <row r="7322">
          <cell r="B7322" t="str">
            <v>10.133.55.134</v>
          </cell>
          <cell r="C7322" t="str">
            <v>So CPU</v>
          </cell>
          <cell r="D7322" t="str">
            <v>PH_WINDOWS_PLATINUM_AR</v>
          </cell>
          <cell r="E7322">
            <v>2</v>
          </cell>
          <cell r="F7322" t="str">
            <v>Wintel Support VW Argentina</v>
          </cell>
        </row>
        <row r="7323">
          <cell r="B7323" t="str">
            <v>10.133.55.134</v>
          </cell>
          <cell r="C7323" t="str">
            <v>So Disk C:</v>
          </cell>
          <cell r="D7323" t="str">
            <v>PH_WINDOWS_PLATINUM_AR</v>
          </cell>
          <cell r="E7323">
            <v>2</v>
          </cell>
          <cell r="F7323" t="str">
            <v>Wintel Support VW Argentina</v>
          </cell>
        </row>
        <row r="7324">
          <cell r="B7324" t="str">
            <v>10.133.55.134</v>
          </cell>
          <cell r="C7324" t="str">
            <v>Ping</v>
          </cell>
          <cell r="D7324" t="str">
            <v>PH_WINDOWS_PLATINUM_AR</v>
          </cell>
          <cell r="E7324">
            <v>2</v>
          </cell>
          <cell r="F7324" t="str">
            <v>Wintel Support VW Argentina</v>
          </cell>
        </row>
        <row r="7325">
          <cell r="B7325" t="str">
            <v>10.133.55.134</v>
          </cell>
          <cell r="C7325" t="str">
            <v>So RAM</v>
          </cell>
          <cell r="D7325" t="str">
            <v>PH_WINDOWS_PLATINUM_AR</v>
          </cell>
          <cell r="E7325">
            <v>2</v>
          </cell>
          <cell r="F7325" t="str">
            <v>Wintel Support VW Argentina</v>
          </cell>
        </row>
        <row r="7326">
          <cell r="B7326" t="str">
            <v>10.133.55.134</v>
          </cell>
          <cell r="C7326" t="str">
            <v>So Uptime</v>
          </cell>
          <cell r="D7326" t="str">
            <v>PH_WINDOWS_BRONZE_AR</v>
          </cell>
          <cell r="E7326">
            <v>2</v>
          </cell>
          <cell r="F7326" t="str">
            <v>Wintel Support VW Argentina</v>
          </cell>
        </row>
        <row r="7327">
          <cell r="B7327" t="str">
            <v>10.133.55.229</v>
          </cell>
          <cell r="C7327" t="str">
            <v>So Antivirus Services</v>
          </cell>
          <cell r="D7327" t="str">
            <v>PH_WINDOWS_PLATINUM_AR</v>
          </cell>
          <cell r="E7327">
            <v>3</v>
          </cell>
          <cell r="F7327" t="str">
            <v>Wintel Support VW Argentina</v>
          </cell>
        </row>
        <row r="7328">
          <cell r="B7328" t="str">
            <v>10.133.55.229</v>
          </cell>
          <cell r="C7328" t="str">
            <v>So CPU</v>
          </cell>
          <cell r="D7328" t="str">
            <v>PH_WINDOWS_PLATINUM_AR</v>
          </cell>
          <cell r="E7328">
            <v>2</v>
          </cell>
          <cell r="F7328" t="str">
            <v>Wintel Support VW Argentina</v>
          </cell>
        </row>
        <row r="7329">
          <cell r="B7329" t="str">
            <v>10.133.55.229</v>
          </cell>
          <cell r="C7329" t="str">
            <v>So Disk C:</v>
          </cell>
          <cell r="D7329" t="str">
            <v>PH_WINDOWS_PLATINUM_AR</v>
          </cell>
          <cell r="E7329">
            <v>2</v>
          </cell>
          <cell r="F7329" t="str">
            <v>Wintel Support VW Argentina</v>
          </cell>
        </row>
        <row r="7330">
          <cell r="B7330" t="str">
            <v>10.133.55.229</v>
          </cell>
          <cell r="C7330" t="str">
            <v>So Disk D:</v>
          </cell>
          <cell r="D7330" t="str">
            <v>PH_WINDOWS_PLATINUM_AR</v>
          </cell>
          <cell r="E7330">
            <v>2</v>
          </cell>
          <cell r="F7330" t="str">
            <v>Wintel Support VW Argentina</v>
          </cell>
        </row>
        <row r="7331">
          <cell r="B7331" t="str">
            <v>10.133.55.229</v>
          </cell>
          <cell r="C7331" t="str">
            <v>So Disk P:</v>
          </cell>
          <cell r="D7331" t="str">
            <v>PH_WINDOWS_PLATINUM_AR</v>
          </cell>
          <cell r="E7331">
            <v>2</v>
          </cell>
          <cell r="F7331" t="str">
            <v>Wintel Support VW Argentina</v>
          </cell>
        </row>
        <row r="7332">
          <cell r="B7332" t="str">
            <v>10.133.55.229</v>
          </cell>
          <cell r="C7332" t="str">
            <v>Ping</v>
          </cell>
          <cell r="D7332" t="str">
            <v>PH_WINDOWS_PLATINUM_AR</v>
          </cell>
          <cell r="E7332">
            <v>2</v>
          </cell>
          <cell r="F7332" t="str">
            <v>Wintel Support VW Argentina</v>
          </cell>
        </row>
        <row r="7333">
          <cell r="B7333" t="str">
            <v>10.133.55.229</v>
          </cell>
          <cell r="C7333" t="str">
            <v>So RAM</v>
          </cell>
          <cell r="D7333" t="str">
            <v>PH_WINDOWS_PLATINUM_AR</v>
          </cell>
          <cell r="E7333">
            <v>2</v>
          </cell>
          <cell r="F7333" t="str">
            <v>Wintel Support VW Argentina</v>
          </cell>
        </row>
        <row r="7334">
          <cell r="B7334" t="str">
            <v>10.133.55.229</v>
          </cell>
          <cell r="C7334" t="str">
            <v>So Uptime</v>
          </cell>
          <cell r="D7334" t="str">
            <v>PH_WINDOWS_BRONZE_AR</v>
          </cell>
          <cell r="E7334">
            <v>2</v>
          </cell>
          <cell r="F7334" t="str">
            <v>Wintel Support VW Argentina</v>
          </cell>
        </row>
        <row r="7335">
          <cell r="B7335" t="str">
            <v>10.133.54.235</v>
          </cell>
          <cell r="C7335" t="str">
            <v>Service Agente MSSQLSERVER</v>
          </cell>
          <cell r="D7335" t="str">
            <v>PH_WINDOWS_PLATINUM_AR</v>
          </cell>
          <cell r="E7335">
            <v>2</v>
          </cell>
          <cell r="F7335" t="str">
            <v>Data Base Administration Support VW Argentina</v>
          </cell>
        </row>
        <row r="7336">
          <cell r="B7336" t="str">
            <v>10.133.54.235</v>
          </cell>
          <cell r="C7336" t="str">
            <v>Service SERVER MSSQLSERVER</v>
          </cell>
          <cell r="D7336" t="str">
            <v>PH_WINDOWS_PLATINUM_AR</v>
          </cell>
          <cell r="E7336">
            <v>2</v>
          </cell>
          <cell r="F7336" t="str">
            <v>Data Base Administration Support VW Argentina</v>
          </cell>
        </row>
        <row r="7337">
          <cell r="B7337" t="str">
            <v>10.133.54.235</v>
          </cell>
          <cell r="C7337" t="str">
            <v>So Disk E: - DB</v>
          </cell>
          <cell r="D7337" t="str">
            <v>PH_WINDOWS_PLATINUM_AR</v>
          </cell>
          <cell r="E7337">
            <v>2</v>
          </cell>
          <cell r="F7337" t="str">
            <v>Data Base Administration Support VW Argentina</v>
          </cell>
        </row>
        <row r="7338">
          <cell r="B7338" t="str">
            <v>10.133.54.235</v>
          </cell>
          <cell r="C7338" t="str">
            <v>So SQL Server IDOMP</v>
          </cell>
          <cell r="D7338" t="str">
            <v>PH_WINDOWS_PLATINUM_AR</v>
          </cell>
          <cell r="E7338">
            <v>2</v>
          </cell>
          <cell r="F7338" t="str">
            <v>Data Base Administration Support VW Argentina</v>
          </cell>
        </row>
        <row r="7339">
          <cell r="B7339" t="str">
            <v>10.133.54.235</v>
          </cell>
          <cell r="C7339" t="str">
            <v>So Antivirus Services</v>
          </cell>
          <cell r="D7339" t="str">
            <v>PH_WINDOWS_PLATINUM_AR</v>
          </cell>
          <cell r="E7339">
            <v>3</v>
          </cell>
          <cell r="F7339" t="str">
            <v>Wintel Support VW Argentina</v>
          </cell>
        </row>
        <row r="7340">
          <cell r="B7340" t="str">
            <v>10.133.54.235</v>
          </cell>
          <cell r="C7340" t="str">
            <v>So CPU</v>
          </cell>
          <cell r="D7340" t="str">
            <v>PH_WINDOWS_PLATINUM_AR</v>
          </cell>
          <cell r="E7340">
            <v>1</v>
          </cell>
          <cell r="F7340" t="str">
            <v>Wintel Support VW Argentina</v>
          </cell>
        </row>
        <row r="7341">
          <cell r="B7341" t="str">
            <v>10.133.54.235</v>
          </cell>
          <cell r="C7341" t="str">
            <v>So Disk C: - S.O.</v>
          </cell>
          <cell r="D7341" t="str">
            <v>PH_WINDOWS_PLATINUM_AR</v>
          </cell>
          <cell r="E7341">
            <v>1</v>
          </cell>
          <cell r="F7341" t="str">
            <v>Wintel Support VW Argentina</v>
          </cell>
        </row>
        <row r="7342">
          <cell r="B7342" t="str">
            <v>10.133.54.235</v>
          </cell>
          <cell r="C7342" t="str">
            <v>So Disk D: - APPS</v>
          </cell>
          <cell r="D7342" t="str">
            <v>PH_WINDOWS_PLATINUM_AR</v>
          </cell>
          <cell r="E7342">
            <v>1</v>
          </cell>
          <cell r="F7342" t="str">
            <v>Wintel Support VW Argentina</v>
          </cell>
        </row>
        <row r="7343">
          <cell r="B7343" t="str">
            <v>10.133.54.235</v>
          </cell>
          <cell r="C7343" t="str">
            <v>So Disk F - Backup</v>
          </cell>
          <cell r="D7343" t="str">
            <v>PH_WINDOWS_PLATINUM_AR</v>
          </cell>
          <cell r="E7343">
            <v>1</v>
          </cell>
          <cell r="F7343" t="str">
            <v>Wintel Support VW Argentina</v>
          </cell>
        </row>
        <row r="7344">
          <cell r="B7344" t="str">
            <v>10.133.54.235</v>
          </cell>
          <cell r="C7344" t="str">
            <v>Ping</v>
          </cell>
          <cell r="D7344" t="str">
            <v>PH_WINDOWS_PLATINUM_AR</v>
          </cell>
          <cell r="E7344">
            <v>1</v>
          </cell>
          <cell r="F7344" t="str">
            <v>Wintel Support VW Argentina</v>
          </cell>
        </row>
        <row r="7345">
          <cell r="B7345" t="str">
            <v>10.133.54.235</v>
          </cell>
          <cell r="C7345" t="str">
            <v>So RAM</v>
          </cell>
          <cell r="D7345" t="str">
            <v>PH_WINDOWS_PLATINUM_AR</v>
          </cell>
          <cell r="E7345">
            <v>1</v>
          </cell>
          <cell r="F7345" t="str">
            <v>Wintel Support VW Argentina</v>
          </cell>
        </row>
        <row r="7346">
          <cell r="B7346" t="str">
            <v>10.133.54.235</v>
          </cell>
          <cell r="C7346" t="str">
            <v>So Uptime</v>
          </cell>
          <cell r="D7346" t="str">
            <v>PH_WINDOWS_BRONZE_AR</v>
          </cell>
          <cell r="E7346">
            <v>2</v>
          </cell>
          <cell r="F7346" t="str">
            <v>Wintel Support VW Argentina</v>
          </cell>
        </row>
        <row r="7347">
          <cell r="B7347" t="str">
            <v>10.133.55.253</v>
          </cell>
          <cell r="C7347" t="str">
            <v>SQL Agent EMERIXTANDEM</v>
          </cell>
          <cell r="D7347" t="str">
            <v>PH_WINDOWS_SILVER_AR</v>
          </cell>
          <cell r="E7347">
            <v>2</v>
          </cell>
          <cell r="F7347" t="str">
            <v>Data Base Administration Support VW Argentina</v>
          </cell>
        </row>
        <row r="7348">
          <cell r="B7348" t="str">
            <v>10.133.55.253</v>
          </cell>
          <cell r="C7348" t="str">
            <v>SQL Server EMERIXTANDEM</v>
          </cell>
          <cell r="D7348" t="str">
            <v>PH_WINDOWS_SILVER_AR</v>
          </cell>
          <cell r="E7348">
            <v>2</v>
          </cell>
          <cell r="F7348" t="str">
            <v>Data Base Administration Support VW Argentina</v>
          </cell>
        </row>
        <row r="7349">
          <cell r="B7349" t="str">
            <v>10.133.55.253</v>
          </cell>
          <cell r="C7349" t="str">
            <v>So Disk F - DB SQL</v>
          </cell>
          <cell r="D7349" t="str">
            <v>PH_WINDOWS_SILVER_AR</v>
          </cell>
          <cell r="E7349">
            <v>2</v>
          </cell>
          <cell r="F7349" t="str">
            <v>Data Base Administration Support VW Argentina</v>
          </cell>
        </row>
        <row r="7350">
          <cell r="B7350" t="str">
            <v>10.133.55.253</v>
          </cell>
          <cell r="C7350" t="str">
            <v>Check_port 80</v>
          </cell>
          <cell r="D7350" t="str">
            <v>PH_WINDOWS_SILVER_AR</v>
          </cell>
          <cell r="E7350">
            <v>3</v>
          </cell>
          <cell r="F7350" t="str">
            <v>Middleware Support VW Argentina</v>
          </cell>
        </row>
        <row r="7351">
          <cell r="B7351" t="str">
            <v>10.133.55.253</v>
          </cell>
          <cell r="C7351">
            <v>443</v>
          </cell>
          <cell r="D7351" t="str">
            <v>PH_WINDOWS_SILVER_AR</v>
          </cell>
          <cell r="E7351">
            <v>3</v>
          </cell>
          <cell r="F7351" t="str">
            <v>Middleware Support VW Argentina</v>
          </cell>
        </row>
        <row r="7352">
          <cell r="B7352" t="str">
            <v>10.133.55.253</v>
          </cell>
          <cell r="C7352" t="str">
            <v>So Antivirus Services</v>
          </cell>
          <cell r="D7352" t="str">
            <v>PH_WINDOWS_SILVER_AR</v>
          </cell>
          <cell r="E7352">
            <v>3</v>
          </cell>
          <cell r="F7352" t="str">
            <v>Wintel Support VW Argentina</v>
          </cell>
        </row>
        <row r="7353">
          <cell r="B7353" t="str">
            <v>10.133.55.253</v>
          </cell>
          <cell r="C7353" t="str">
            <v>So CPU</v>
          </cell>
          <cell r="D7353" t="str">
            <v>PH_WINDOWS_SILVER_AR</v>
          </cell>
          <cell r="E7353">
            <v>2</v>
          </cell>
          <cell r="F7353" t="str">
            <v>Wintel Support VW Argentina</v>
          </cell>
        </row>
        <row r="7354">
          <cell r="B7354" t="str">
            <v>10.133.55.253</v>
          </cell>
          <cell r="C7354" t="str">
            <v>So Disk C: - S.O.</v>
          </cell>
          <cell r="D7354" t="str">
            <v>PH_WINDOWS_SILVER_AR</v>
          </cell>
          <cell r="E7354">
            <v>2</v>
          </cell>
          <cell r="F7354" t="str">
            <v>Wintel Support VW Argentina</v>
          </cell>
        </row>
        <row r="7355">
          <cell r="B7355" t="str">
            <v>10.133.55.253</v>
          </cell>
          <cell r="C7355" t="str">
            <v>So Disk D: - Datos</v>
          </cell>
          <cell r="D7355" t="str">
            <v>PH_WINDOWS_SILVER_AR</v>
          </cell>
          <cell r="E7355">
            <v>2</v>
          </cell>
          <cell r="F7355" t="str">
            <v>Wintel Support VW Argentina</v>
          </cell>
        </row>
        <row r="7356">
          <cell r="B7356" t="str">
            <v>10.133.55.253</v>
          </cell>
          <cell r="C7356" t="str">
            <v>So Disk E: - APPS</v>
          </cell>
          <cell r="D7356" t="str">
            <v>PH_WINDOWS_SILVER_AR</v>
          </cell>
          <cell r="E7356">
            <v>2</v>
          </cell>
          <cell r="F7356" t="str">
            <v>Wintel Support VW Argentina</v>
          </cell>
        </row>
        <row r="7357">
          <cell r="B7357" t="str">
            <v>10.133.55.253</v>
          </cell>
          <cell r="C7357" t="str">
            <v>So Disk P: - PageFile</v>
          </cell>
          <cell r="D7357" t="str">
            <v>PH_WINDOWS_SILVER_AR</v>
          </cell>
          <cell r="E7357">
            <v>2</v>
          </cell>
          <cell r="F7357" t="str">
            <v>Wintel Support VW Argentina</v>
          </cell>
        </row>
        <row r="7358">
          <cell r="B7358" t="str">
            <v>10.133.55.253</v>
          </cell>
          <cell r="C7358" t="str">
            <v>Ping</v>
          </cell>
          <cell r="D7358" t="str">
            <v>PH_WINDOWS_SILVER_AR</v>
          </cell>
          <cell r="E7358">
            <v>2</v>
          </cell>
          <cell r="F7358" t="str">
            <v>Wintel Support VW Argentina</v>
          </cell>
        </row>
        <row r="7359">
          <cell r="B7359" t="str">
            <v>10.133.55.253</v>
          </cell>
          <cell r="C7359" t="str">
            <v>So RAM</v>
          </cell>
          <cell r="D7359" t="str">
            <v>PH_WINDOWS_SILVER_AR</v>
          </cell>
          <cell r="E7359">
            <v>2</v>
          </cell>
          <cell r="F7359" t="str">
            <v>Wintel Support VW Argentina</v>
          </cell>
        </row>
        <row r="7360">
          <cell r="B7360" t="str">
            <v>10.133.55.253</v>
          </cell>
          <cell r="C7360" t="str">
            <v>So Uptime</v>
          </cell>
          <cell r="D7360" t="str">
            <v>PH_WINDOWS_SILVER_AR</v>
          </cell>
          <cell r="E7360">
            <v>2</v>
          </cell>
          <cell r="F7360" t="str">
            <v>Wintel Support VW Argentina</v>
          </cell>
        </row>
        <row r="7361">
          <cell r="B7361" t="str">
            <v>10.133.55.161</v>
          </cell>
          <cell r="C7361" t="str">
            <v>Service SERVER MSSQLSERVER</v>
          </cell>
          <cell r="D7361" t="str">
            <v>PH_WINDOWS_SILVER_AR</v>
          </cell>
          <cell r="E7361">
            <v>3</v>
          </cell>
          <cell r="F7361" t="str">
            <v>Data Base Administration Support VW Argentina</v>
          </cell>
        </row>
        <row r="7362">
          <cell r="B7362" t="str">
            <v>10.133.55.161</v>
          </cell>
          <cell r="C7362" t="str">
            <v>So Antivirus Services</v>
          </cell>
          <cell r="D7362" t="str">
            <v>PH_WINDOWS_PLATINUM_AR</v>
          </cell>
          <cell r="E7362">
            <v>3</v>
          </cell>
          <cell r="F7362" t="str">
            <v>Wintel Support VW Argentina</v>
          </cell>
        </row>
        <row r="7363">
          <cell r="B7363" t="str">
            <v>10.133.55.161</v>
          </cell>
          <cell r="C7363" t="str">
            <v>So CPU</v>
          </cell>
          <cell r="D7363" t="str">
            <v>PH_WINDOWS_PLATINUM_AR</v>
          </cell>
          <cell r="E7363">
            <v>4</v>
          </cell>
          <cell r="F7363" t="str">
            <v>Wintel Support VW Argentina</v>
          </cell>
        </row>
        <row r="7364">
          <cell r="B7364" t="str">
            <v>10.133.55.161</v>
          </cell>
          <cell r="C7364" t="str">
            <v>So Disk C:</v>
          </cell>
          <cell r="D7364" t="str">
            <v>PH_WINDOWS_PLATINUM_AR</v>
          </cell>
          <cell r="E7364">
            <v>4</v>
          </cell>
          <cell r="F7364" t="str">
            <v>Wintel Support VW Argentina</v>
          </cell>
        </row>
        <row r="7365">
          <cell r="B7365" t="str">
            <v>10.133.55.161</v>
          </cell>
          <cell r="C7365" t="str">
            <v>Ping</v>
          </cell>
          <cell r="D7365" t="str">
            <v>PH_WINDOWS_PLATINUM_AR</v>
          </cell>
          <cell r="E7365">
            <v>4</v>
          </cell>
          <cell r="F7365" t="str">
            <v>Wintel Support VW Argentina</v>
          </cell>
        </row>
        <row r="7366">
          <cell r="B7366" t="str">
            <v>10.133.55.161</v>
          </cell>
          <cell r="C7366" t="str">
            <v>So RAM</v>
          </cell>
          <cell r="D7366" t="str">
            <v>PH_WINDOWS_PLATINUM_AR</v>
          </cell>
          <cell r="E7366">
            <v>4</v>
          </cell>
          <cell r="F7366" t="str">
            <v>Wintel Support VW Argentina</v>
          </cell>
        </row>
        <row r="7367">
          <cell r="B7367" t="str">
            <v>10.133.55.161</v>
          </cell>
          <cell r="C7367" t="str">
            <v>So Uptime</v>
          </cell>
          <cell r="D7367" t="str">
            <v>PH_WINDOWS_BRONZE_AR</v>
          </cell>
          <cell r="E7367">
            <v>2</v>
          </cell>
          <cell r="F7367" t="str">
            <v>Wintel Support VW Argentina</v>
          </cell>
        </row>
        <row r="7368">
          <cell r="B7368" t="str">
            <v>10.133.54.227</v>
          </cell>
          <cell r="C7368" t="str">
            <v>So Antivirus Services</v>
          </cell>
          <cell r="D7368" t="str">
            <v>PH_WINDOWS_PLATINUM_AR</v>
          </cell>
          <cell r="E7368">
            <v>3</v>
          </cell>
          <cell r="F7368" t="str">
            <v>Wintel Support VW Argentina</v>
          </cell>
        </row>
        <row r="7369">
          <cell r="B7369" t="str">
            <v>10.133.54.227</v>
          </cell>
          <cell r="C7369" t="str">
            <v>So CPU</v>
          </cell>
          <cell r="D7369" t="str">
            <v>PH_WINDOWS_PLATINUM_AR</v>
          </cell>
          <cell r="E7369">
            <v>2</v>
          </cell>
          <cell r="F7369" t="str">
            <v>Wintel Support VW Argentina</v>
          </cell>
        </row>
        <row r="7370">
          <cell r="B7370" t="str">
            <v>10.133.54.227</v>
          </cell>
          <cell r="C7370" t="str">
            <v>Ping</v>
          </cell>
          <cell r="D7370" t="str">
            <v>PH_WINDOWS_PLATINUM_AR</v>
          </cell>
          <cell r="E7370">
            <v>2</v>
          </cell>
          <cell r="F7370" t="str">
            <v>Wintel Support VW Argentina</v>
          </cell>
        </row>
        <row r="7371">
          <cell r="B7371" t="str">
            <v>10.133.54.227</v>
          </cell>
          <cell r="C7371" t="str">
            <v>So RAM</v>
          </cell>
          <cell r="D7371" t="str">
            <v>PH_WINDOWS_PLATINUM_AR</v>
          </cell>
          <cell r="E7371">
            <v>2</v>
          </cell>
          <cell r="F7371" t="str">
            <v>Wintel Support VW Argentina</v>
          </cell>
        </row>
        <row r="7372">
          <cell r="B7372" t="str">
            <v>192.168.5.55</v>
          </cell>
          <cell r="C7372" t="str">
            <v>TSM Client Scheduler</v>
          </cell>
          <cell r="D7372" t="str">
            <v>PH_WINDOWS_PLATINUM_AR</v>
          </cell>
          <cell r="E7372">
            <v>4</v>
          </cell>
          <cell r="F7372" t="str">
            <v>Backup Restore Support VW Argentina</v>
          </cell>
        </row>
        <row r="7373">
          <cell r="B7373" t="str">
            <v>192.168.5.55</v>
          </cell>
          <cell r="C7373" t="str">
            <v>So Antivirus Services</v>
          </cell>
          <cell r="D7373" t="str">
            <v>PH_WINDOWS_PLATINUM_AR</v>
          </cell>
          <cell r="E7373">
            <v>3</v>
          </cell>
          <cell r="F7373" t="str">
            <v>Wintel Support VW Argentina</v>
          </cell>
        </row>
        <row r="7374">
          <cell r="B7374" t="str">
            <v>192.168.5.55</v>
          </cell>
          <cell r="C7374" t="str">
            <v>So CPU</v>
          </cell>
          <cell r="D7374" t="str">
            <v>PH_WINDOWS_PLATINUM_AR</v>
          </cell>
          <cell r="E7374">
            <v>4</v>
          </cell>
          <cell r="F7374" t="str">
            <v>Wintel Support VW Argentina</v>
          </cell>
        </row>
        <row r="7375">
          <cell r="B7375" t="str">
            <v>192.168.5.55</v>
          </cell>
          <cell r="C7375" t="str">
            <v>So Disk C:</v>
          </cell>
          <cell r="D7375" t="str">
            <v>PH_WINDOWS_PLATINUM_AR</v>
          </cell>
          <cell r="E7375">
            <v>4</v>
          </cell>
          <cell r="F7375" t="str">
            <v>Wintel Support VW Argentina</v>
          </cell>
        </row>
        <row r="7376">
          <cell r="B7376" t="str">
            <v>192.168.5.55</v>
          </cell>
          <cell r="C7376" t="str">
            <v>So Disk D:</v>
          </cell>
          <cell r="D7376" t="str">
            <v>PH_WINDOWS_PLATINUM_AR</v>
          </cell>
          <cell r="E7376">
            <v>4</v>
          </cell>
          <cell r="F7376" t="str">
            <v>Wintel Support VW Argentina</v>
          </cell>
        </row>
        <row r="7377">
          <cell r="B7377" t="str">
            <v>192.168.5.55</v>
          </cell>
          <cell r="C7377" t="str">
            <v>So Disk E:</v>
          </cell>
          <cell r="D7377" t="str">
            <v>PH_WINDOWS_PLATINUM_AR</v>
          </cell>
          <cell r="E7377">
            <v>4</v>
          </cell>
          <cell r="F7377" t="str">
            <v>Wintel Support VW Argentina</v>
          </cell>
        </row>
        <row r="7378">
          <cell r="B7378" t="str">
            <v>192.168.5.55</v>
          </cell>
          <cell r="C7378" t="str">
            <v>Ping</v>
          </cell>
          <cell r="D7378" t="str">
            <v>PH_WINDOWS_PLATINUM_AR</v>
          </cell>
          <cell r="E7378">
            <v>4</v>
          </cell>
          <cell r="F7378" t="str">
            <v>Wintel Support VW Argentina</v>
          </cell>
        </row>
        <row r="7379">
          <cell r="B7379" t="str">
            <v>192.168.5.55</v>
          </cell>
          <cell r="C7379" t="str">
            <v>So RAM</v>
          </cell>
          <cell r="D7379" t="str">
            <v>PH_WINDOWS_PLATINUM_AR</v>
          </cell>
          <cell r="E7379">
            <v>4</v>
          </cell>
          <cell r="F7379" t="str">
            <v>Wintel Support VW Argentina</v>
          </cell>
        </row>
        <row r="7380">
          <cell r="B7380" t="str">
            <v>192.168.5.55</v>
          </cell>
          <cell r="C7380" t="str">
            <v>So Uptime</v>
          </cell>
          <cell r="D7380" t="str">
            <v>PH_WINDOWS_BRONZE_AR</v>
          </cell>
          <cell r="E7380">
            <v>2</v>
          </cell>
          <cell r="F7380" t="str">
            <v>Wintel Support VW Argentina</v>
          </cell>
        </row>
        <row r="7381">
          <cell r="B7381" t="str">
            <v>10.133.54.26</v>
          </cell>
          <cell r="C7381" t="str">
            <v>So Antivirus Services</v>
          </cell>
          <cell r="D7381" t="str">
            <v>PH_WINDOWS_BRONZE_AR</v>
          </cell>
          <cell r="E7381">
            <v>3</v>
          </cell>
          <cell r="F7381" t="str">
            <v>Wintel Support VW Argentina</v>
          </cell>
        </row>
        <row r="7382">
          <cell r="B7382" t="str">
            <v>10.133.54.26</v>
          </cell>
          <cell r="C7382" t="str">
            <v>So CPU</v>
          </cell>
          <cell r="D7382" t="str">
            <v>PH_WINDOWS_BRONZE_AR</v>
          </cell>
          <cell r="E7382">
            <v>1</v>
          </cell>
          <cell r="F7382" t="str">
            <v>Wintel Support VW Argentina</v>
          </cell>
        </row>
        <row r="7383">
          <cell r="B7383" t="str">
            <v>10.133.54.26</v>
          </cell>
          <cell r="C7383" t="str">
            <v>So Disk C: - S.O.</v>
          </cell>
          <cell r="D7383" t="str">
            <v>PH_WINDOWS_BRONZE_AR</v>
          </cell>
          <cell r="E7383">
            <v>1</v>
          </cell>
          <cell r="F7383" t="str">
            <v>Wintel Support VW Argentina</v>
          </cell>
        </row>
        <row r="7384">
          <cell r="B7384" t="str">
            <v>10.133.54.26</v>
          </cell>
          <cell r="C7384" t="str">
            <v>So Disk D: - APPS</v>
          </cell>
          <cell r="D7384" t="str">
            <v>PH_WINDOWS_BRONZE_AR</v>
          </cell>
          <cell r="E7384">
            <v>1</v>
          </cell>
          <cell r="F7384" t="str">
            <v>Wintel Support VW Argentina</v>
          </cell>
        </row>
        <row r="7385">
          <cell r="B7385" t="str">
            <v>10.133.54.26</v>
          </cell>
          <cell r="C7385" t="str">
            <v>Ping</v>
          </cell>
          <cell r="D7385" t="str">
            <v>PH_WINDOWS_BRONZE_AR</v>
          </cell>
          <cell r="E7385">
            <v>1</v>
          </cell>
          <cell r="F7385" t="str">
            <v>Wintel Support VW Argentina</v>
          </cell>
        </row>
        <row r="7386">
          <cell r="B7386" t="str">
            <v>10.133.54.26</v>
          </cell>
          <cell r="C7386" t="str">
            <v>So RAM</v>
          </cell>
          <cell r="D7386" t="str">
            <v>PH_WINDOWS_BRONZE_AR</v>
          </cell>
          <cell r="E7386">
            <v>1</v>
          </cell>
          <cell r="F7386" t="str">
            <v>Wintel Support VW Argentina</v>
          </cell>
        </row>
        <row r="7387">
          <cell r="B7387" t="str">
            <v>10.133.54.26</v>
          </cell>
          <cell r="C7387" t="str">
            <v>So Uptime</v>
          </cell>
          <cell r="D7387" t="str">
            <v>PH_WINDOWS_BRONZE_AR</v>
          </cell>
          <cell r="E7387">
            <v>2</v>
          </cell>
          <cell r="F7387" t="str">
            <v>Wintel Support VW Argentina</v>
          </cell>
        </row>
        <row r="7388">
          <cell r="B7388" t="str">
            <v>10.133.55.168</v>
          </cell>
          <cell r="C7388" t="str">
            <v>Ping</v>
          </cell>
          <cell r="D7388" t="str">
            <v>PH_WINDOWS_PLATINUM_AR</v>
          </cell>
          <cell r="E7388">
            <v>2</v>
          </cell>
          <cell r="F7388" t="str">
            <v>Active Directory Support VW Argentina</v>
          </cell>
        </row>
        <row r="7389">
          <cell r="B7389" t="str">
            <v>10.133.55.168</v>
          </cell>
          <cell r="C7389" t="str">
            <v>TSM Client Scheduler</v>
          </cell>
          <cell r="D7389" t="str">
            <v>PH_WINDOWS_PLATINUM_AR</v>
          </cell>
          <cell r="E7389">
            <v>1</v>
          </cell>
          <cell r="F7389" t="str">
            <v>Wintel Support VW Argentina</v>
          </cell>
        </row>
        <row r="7390">
          <cell r="B7390" t="str">
            <v>10.133.55.164</v>
          </cell>
          <cell r="C7390" t="str">
            <v>Ping</v>
          </cell>
          <cell r="D7390" t="str">
            <v>PH_WINDOWS_PLATINUM_AR</v>
          </cell>
          <cell r="E7390">
            <v>2</v>
          </cell>
          <cell r="F7390" t="str">
            <v>Active Directory Support VW Argentina</v>
          </cell>
        </row>
        <row r="7391">
          <cell r="B7391" t="str">
            <v>10.133.55.164</v>
          </cell>
          <cell r="C7391" t="str">
            <v>TSM Client Scheduler</v>
          </cell>
          <cell r="D7391" t="str">
            <v>PH_WINDOWS_PLATINUM_AR</v>
          </cell>
          <cell r="E7391">
            <v>1</v>
          </cell>
          <cell r="F7391" t="str">
            <v>Wintel Support VW Argentina</v>
          </cell>
        </row>
        <row r="7392">
          <cell r="B7392" t="str">
            <v>10.133.55.165</v>
          </cell>
          <cell r="C7392" t="str">
            <v>Ping</v>
          </cell>
          <cell r="D7392" t="str">
            <v>PH_WINDOWS_PLATINUM_AR</v>
          </cell>
          <cell r="E7392">
            <v>2</v>
          </cell>
          <cell r="F7392" t="str">
            <v>Active Directory Support VW Argentina</v>
          </cell>
        </row>
        <row r="7393">
          <cell r="B7393" t="str">
            <v>10.133.55.165</v>
          </cell>
          <cell r="C7393" t="str">
            <v>TSM Client Scheduler</v>
          </cell>
          <cell r="D7393" t="str">
            <v>PH_WINDOWS_PLATINUM_AR</v>
          </cell>
          <cell r="E7393">
            <v>1</v>
          </cell>
          <cell r="F7393" t="str">
            <v>Wintel Support VW Argentina</v>
          </cell>
        </row>
        <row r="7394">
          <cell r="B7394" t="str">
            <v>10.133.55.166</v>
          </cell>
          <cell r="C7394" t="str">
            <v>Ping</v>
          </cell>
          <cell r="D7394" t="str">
            <v>PH_WINDOWS_PLATINUM_AR</v>
          </cell>
          <cell r="E7394">
            <v>2</v>
          </cell>
          <cell r="F7394" t="str">
            <v>Active Directory Support VW Argentina</v>
          </cell>
        </row>
        <row r="7395">
          <cell r="B7395" t="str">
            <v>10.133.55.166</v>
          </cell>
          <cell r="C7395" t="str">
            <v>TSM Client Scheduler</v>
          </cell>
          <cell r="D7395" t="str">
            <v>PH_WINDOWS_PLATINUM_AR</v>
          </cell>
          <cell r="E7395">
            <v>1</v>
          </cell>
          <cell r="F7395" t="str">
            <v>Wintel Support VW Argentina</v>
          </cell>
        </row>
        <row r="7396">
          <cell r="B7396" t="str">
            <v>10.133.55.235</v>
          </cell>
          <cell r="C7396" t="str">
            <v>So Antivirus Services</v>
          </cell>
          <cell r="D7396" t="str">
            <v>PH_WINDOWS_PLATINUM_AR</v>
          </cell>
          <cell r="E7396">
            <v>3</v>
          </cell>
          <cell r="F7396" t="str">
            <v>Wintel Support VW Argentina</v>
          </cell>
        </row>
        <row r="7397">
          <cell r="B7397" t="str">
            <v>10.133.55.235</v>
          </cell>
          <cell r="C7397" t="str">
            <v>So CPU</v>
          </cell>
          <cell r="D7397" t="str">
            <v>PH_WINDOWS_PLATINUM_AR</v>
          </cell>
          <cell r="E7397">
            <v>2</v>
          </cell>
          <cell r="F7397" t="str">
            <v>Wintel Support VW Argentina</v>
          </cell>
        </row>
        <row r="7398">
          <cell r="B7398" t="str">
            <v>10.133.55.235</v>
          </cell>
          <cell r="C7398" t="str">
            <v>So Disk C:</v>
          </cell>
          <cell r="D7398" t="str">
            <v>PH_WINDOWS_PLATINUM_AR</v>
          </cell>
          <cell r="E7398">
            <v>2</v>
          </cell>
          <cell r="F7398" t="str">
            <v>Wintel Support VW Argentina</v>
          </cell>
        </row>
        <row r="7399">
          <cell r="B7399" t="str">
            <v>10.133.55.235</v>
          </cell>
          <cell r="C7399" t="str">
            <v>So Disk P: Page File</v>
          </cell>
          <cell r="D7399" t="str">
            <v>PH_WINDOWS_PLATINUM_AR</v>
          </cell>
          <cell r="E7399">
            <v>2</v>
          </cell>
          <cell r="F7399" t="str">
            <v>Wintel Support VW Argentina</v>
          </cell>
        </row>
        <row r="7400">
          <cell r="B7400" t="str">
            <v>10.133.55.235</v>
          </cell>
          <cell r="C7400" t="str">
            <v>Ping</v>
          </cell>
          <cell r="D7400" t="str">
            <v>PH_WINDOWS_PLATINUM_AR</v>
          </cell>
          <cell r="E7400">
            <v>2</v>
          </cell>
          <cell r="F7400" t="str">
            <v>Wintel Support VW Argentina</v>
          </cell>
        </row>
        <row r="7401">
          <cell r="B7401" t="str">
            <v>10.133.55.235</v>
          </cell>
          <cell r="C7401" t="str">
            <v>So RAM</v>
          </cell>
          <cell r="D7401" t="str">
            <v>PH_WINDOWS_PLATINUM_AR</v>
          </cell>
          <cell r="E7401">
            <v>2</v>
          </cell>
          <cell r="F7401" t="str">
            <v>Wintel Support VW Argentina</v>
          </cell>
        </row>
        <row r="7402">
          <cell r="B7402" t="str">
            <v>10.133.55.235</v>
          </cell>
          <cell r="C7402" t="str">
            <v>So Uptime</v>
          </cell>
          <cell r="D7402" t="str">
            <v>PH_WINDOWS_BRONZE_AR</v>
          </cell>
          <cell r="E7402">
            <v>2</v>
          </cell>
          <cell r="F7402" t="str">
            <v>Wintel Support VW Argentina</v>
          </cell>
        </row>
        <row r="7403">
          <cell r="B7403" t="str">
            <v>10.133.55.250</v>
          </cell>
          <cell r="C7403" t="str">
            <v>So Antivirus Services</v>
          </cell>
          <cell r="D7403" t="str">
            <v>PH_WINDOWS_PLATINUM_AR</v>
          </cell>
          <cell r="E7403">
            <v>3</v>
          </cell>
          <cell r="F7403" t="str">
            <v>Wintel Support VW Argentina</v>
          </cell>
        </row>
        <row r="7404">
          <cell r="B7404" t="str">
            <v>10.133.55.250</v>
          </cell>
          <cell r="C7404" t="str">
            <v>So CPU</v>
          </cell>
          <cell r="D7404" t="str">
            <v>PH_WINDOWS_PLATINUM_AR</v>
          </cell>
          <cell r="E7404">
            <v>2</v>
          </cell>
          <cell r="F7404" t="str">
            <v>Wintel Support VW Argentina</v>
          </cell>
        </row>
        <row r="7405">
          <cell r="B7405" t="str">
            <v>10.133.55.250</v>
          </cell>
          <cell r="C7405" t="str">
            <v>So Disk C:</v>
          </cell>
          <cell r="D7405" t="str">
            <v>PH_WINDOWS_PLATINUM_AR</v>
          </cell>
          <cell r="E7405">
            <v>2</v>
          </cell>
          <cell r="F7405" t="str">
            <v>Wintel Support VW Argentina</v>
          </cell>
        </row>
        <row r="7406">
          <cell r="B7406" t="str">
            <v>10.133.55.250</v>
          </cell>
          <cell r="C7406" t="str">
            <v>So Disk P: Page File</v>
          </cell>
          <cell r="D7406" t="str">
            <v>PH_WINDOWS_PLATINUM_AR</v>
          </cell>
          <cell r="E7406">
            <v>2</v>
          </cell>
          <cell r="F7406" t="str">
            <v>Wintel Support VW Argentina</v>
          </cell>
        </row>
        <row r="7407">
          <cell r="B7407" t="str">
            <v>10.133.55.250</v>
          </cell>
          <cell r="C7407" t="str">
            <v>Ping</v>
          </cell>
          <cell r="D7407" t="str">
            <v>PH_WINDOWS_PLATINUM_AR</v>
          </cell>
          <cell r="E7407">
            <v>2</v>
          </cell>
          <cell r="F7407" t="str">
            <v>Wintel Support VW Argentina</v>
          </cell>
        </row>
        <row r="7408">
          <cell r="B7408" t="str">
            <v>10.133.55.250</v>
          </cell>
          <cell r="C7408" t="str">
            <v>So RAM</v>
          </cell>
          <cell r="D7408" t="str">
            <v>PH_WINDOWS_PLATINUM_AR</v>
          </cell>
          <cell r="E7408">
            <v>2</v>
          </cell>
          <cell r="F7408" t="str">
            <v>Wintel Support VW Argentina</v>
          </cell>
        </row>
        <row r="7409">
          <cell r="B7409" t="str">
            <v>10.133.55.250</v>
          </cell>
          <cell r="C7409" t="str">
            <v>So Uptime</v>
          </cell>
          <cell r="D7409" t="str">
            <v>PH_WINDOWS_BRONZE_AR</v>
          </cell>
          <cell r="E7409">
            <v>2</v>
          </cell>
          <cell r="F7409" t="str">
            <v>Wintel Support VW Argentina</v>
          </cell>
        </row>
        <row r="7410">
          <cell r="B7410" t="str">
            <v>10.133.54.218</v>
          </cell>
          <cell r="C7410" t="str">
            <v>Ora VWARITS Invalid Objects</v>
          </cell>
          <cell r="D7410" t="str">
            <v>PH_WINDOWS_BRONZE_AR</v>
          </cell>
          <cell r="E7410">
            <v>4</v>
          </cell>
          <cell r="F7410" t="str">
            <v>Data Base Administration Support VW Argentina</v>
          </cell>
        </row>
        <row r="7411">
          <cell r="B7411" t="str">
            <v>10.133.54.218</v>
          </cell>
          <cell r="C7411" t="str">
            <v>Ora VWARITS Jobs</v>
          </cell>
          <cell r="D7411" t="str">
            <v>PH_WINDOWS_BRONZE_AR</v>
          </cell>
          <cell r="E7411">
            <v>4</v>
          </cell>
          <cell r="F7411" t="str">
            <v>Data Base Administration Support VW Argentina</v>
          </cell>
        </row>
        <row r="7412">
          <cell r="B7412" t="str">
            <v>10.133.54.218</v>
          </cell>
          <cell r="C7412" t="str">
            <v>Ora VWARITS Login</v>
          </cell>
          <cell r="D7412" t="str">
            <v>PH_WINDOWS_BRONZE_AR</v>
          </cell>
          <cell r="E7412">
            <v>4</v>
          </cell>
          <cell r="F7412" t="str">
            <v>Data Base Administration Support VW Argentina</v>
          </cell>
        </row>
        <row r="7413">
          <cell r="B7413" t="str">
            <v>10.133.54.218</v>
          </cell>
          <cell r="C7413" t="str">
            <v>Ora VWARITS Max Extents</v>
          </cell>
          <cell r="D7413" t="str">
            <v>PH_WINDOWS_BRONZE_AR</v>
          </cell>
          <cell r="E7413">
            <v>4</v>
          </cell>
          <cell r="F7413" t="str">
            <v>Data Base Administration Support VW Argentina</v>
          </cell>
        </row>
        <row r="7414">
          <cell r="B7414" t="str">
            <v>10.133.54.218</v>
          </cell>
          <cell r="C7414" t="str">
            <v>Ora VWARITS Tablespaces</v>
          </cell>
          <cell r="D7414" t="str">
            <v>PH_WINDOWS_BRONZE_AR</v>
          </cell>
          <cell r="E7414">
            <v>4</v>
          </cell>
          <cell r="F7414" t="str">
            <v>Data Base Administration Support VW Argentina</v>
          </cell>
        </row>
        <row r="7415">
          <cell r="B7415" t="str">
            <v>10.133.54.218</v>
          </cell>
          <cell r="C7415" t="str">
            <v>Ora VWITSTS Invalid Objects</v>
          </cell>
          <cell r="D7415" t="str">
            <v>PH_WINDOWS_BRONZE_AR</v>
          </cell>
          <cell r="E7415">
            <v>4</v>
          </cell>
          <cell r="F7415" t="str">
            <v>Data Base Administration Support VW Argentina</v>
          </cell>
        </row>
        <row r="7416">
          <cell r="B7416" t="str">
            <v>10.133.54.218</v>
          </cell>
          <cell r="C7416" t="str">
            <v>Ora VWITSTS Jobs</v>
          </cell>
          <cell r="D7416" t="str">
            <v>PH_WINDOWS_BRONZE_AR</v>
          </cell>
          <cell r="E7416">
            <v>4</v>
          </cell>
          <cell r="F7416" t="str">
            <v>Data Base Administration Support VW Argentina</v>
          </cell>
        </row>
        <row r="7417">
          <cell r="B7417" t="str">
            <v>10.133.54.218</v>
          </cell>
          <cell r="C7417" t="str">
            <v>Ora VWITSTS Login</v>
          </cell>
          <cell r="D7417" t="str">
            <v>PH_WINDOWS_BRONZE_AR</v>
          </cell>
          <cell r="E7417">
            <v>4</v>
          </cell>
          <cell r="F7417" t="str">
            <v>Data Base Administration Support VW Argentina</v>
          </cell>
        </row>
        <row r="7418">
          <cell r="B7418" t="str">
            <v>10.133.54.218</v>
          </cell>
          <cell r="C7418" t="str">
            <v>Ora VWITSTS Max Extents</v>
          </cell>
          <cell r="D7418" t="str">
            <v>PH_WINDOWS_BRONZE_AR</v>
          </cell>
          <cell r="E7418">
            <v>4</v>
          </cell>
          <cell r="F7418" t="str">
            <v>Data Base Administration Support VW Argentina</v>
          </cell>
        </row>
        <row r="7419">
          <cell r="B7419" t="str">
            <v>10.133.54.218</v>
          </cell>
          <cell r="C7419" t="str">
            <v>Ora VWITSTS Tablespaces</v>
          </cell>
          <cell r="D7419" t="str">
            <v>PH_WINDOWS_BRONZE_AR</v>
          </cell>
          <cell r="E7419">
            <v>4</v>
          </cell>
          <cell r="F7419" t="str">
            <v>Data Base Administration Support VW Argentina</v>
          </cell>
        </row>
        <row r="7420">
          <cell r="B7420" t="str">
            <v>10.133.54.218</v>
          </cell>
          <cell r="C7420" t="str">
            <v>Ora VWITSTS Users</v>
          </cell>
          <cell r="D7420" t="str">
            <v>PH_WINDOWS_BRONZE_AR</v>
          </cell>
          <cell r="E7420">
            <v>4</v>
          </cell>
          <cell r="F7420" t="str">
            <v>Data Base Administration Support VW Argentina</v>
          </cell>
        </row>
        <row r="7421">
          <cell r="B7421" t="str">
            <v>10.133.54.218</v>
          </cell>
          <cell r="C7421" t="str">
            <v>Ora vwsapasdboits01 Services</v>
          </cell>
          <cell r="D7421" t="str">
            <v>PH_WINDOWS_BRONZE_AR</v>
          </cell>
          <cell r="E7421">
            <v>4</v>
          </cell>
          <cell r="F7421" t="str">
            <v>Data Base Administration Support VW Argentina</v>
          </cell>
        </row>
        <row r="7422">
          <cell r="B7422" t="str">
            <v>10.133.54.218</v>
          </cell>
          <cell r="C7422" t="str">
            <v>Ora vwsapasdboits01 VWARITS Export</v>
          </cell>
          <cell r="D7422" t="str">
            <v>PH_WINDOWS_BRONZE_AR</v>
          </cell>
          <cell r="E7422">
            <v>4</v>
          </cell>
          <cell r="F7422" t="str">
            <v>Data Base Administration Support VW Argentina</v>
          </cell>
        </row>
        <row r="7423">
          <cell r="B7423" t="str">
            <v>10.133.54.218</v>
          </cell>
          <cell r="C7423" t="str">
            <v>Ora vwsapasdboits01 VWARITS RMAN Level 0</v>
          </cell>
          <cell r="D7423" t="str">
            <v>PH_WINDOWS_BRONZE_AR</v>
          </cell>
          <cell r="E7423">
            <v>4</v>
          </cell>
          <cell r="F7423" t="str">
            <v>Data Base Administration Support VW Argentina</v>
          </cell>
        </row>
        <row r="7424">
          <cell r="B7424" t="str">
            <v>10.133.54.218</v>
          </cell>
          <cell r="C7424" t="str">
            <v>Ora vwsapasdboits01 VWITSTS Export</v>
          </cell>
          <cell r="D7424" t="str">
            <v>PH_WINDOWS_BRONZE_AR</v>
          </cell>
          <cell r="E7424">
            <v>4</v>
          </cell>
          <cell r="F7424" t="str">
            <v>Data Base Administration Support VW Argentina</v>
          </cell>
        </row>
        <row r="7425">
          <cell r="B7425" t="str">
            <v>10.133.54.218</v>
          </cell>
          <cell r="C7425" t="str">
            <v>So Disk E: OPS DATA BASE SUPPORT_BACKUP</v>
          </cell>
          <cell r="D7425" t="str">
            <v>PH_WINDOWS_BRONZE_AR</v>
          </cell>
          <cell r="E7425">
            <v>4</v>
          </cell>
          <cell r="F7425" t="str">
            <v>Data Base Administration Support VW Argentina</v>
          </cell>
        </row>
        <row r="7426">
          <cell r="B7426" t="str">
            <v>10.133.54.218</v>
          </cell>
          <cell r="C7426" t="str">
            <v>So Disk F OPS DATA BASE SUPPORT_HOME</v>
          </cell>
          <cell r="D7426" t="str">
            <v>PH_WINDOWS_BRONZE_AR</v>
          </cell>
          <cell r="E7426">
            <v>4</v>
          </cell>
          <cell r="F7426" t="str">
            <v>Data Base Administration Support VW Argentina</v>
          </cell>
        </row>
        <row r="7427">
          <cell r="B7427" t="str">
            <v>10.133.54.218</v>
          </cell>
          <cell r="C7427" t="str">
            <v>So Disk G OPS DATA BASE SUPPORT_BASE</v>
          </cell>
          <cell r="D7427" t="str">
            <v>PH_WINDOWS_BRONZE_AR</v>
          </cell>
          <cell r="E7427">
            <v>4</v>
          </cell>
          <cell r="F7427" t="str">
            <v>Data Base Administration Support VW Argentina</v>
          </cell>
        </row>
        <row r="7428">
          <cell r="B7428" t="str">
            <v>10.133.54.218</v>
          </cell>
          <cell r="C7428" t="str">
            <v>So Disk H OPS DATA BASE SUPPORT_BASE</v>
          </cell>
          <cell r="D7428" t="str">
            <v>PH_WINDOWS_BRONZE_AR</v>
          </cell>
          <cell r="E7428">
            <v>4</v>
          </cell>
          <cell r="F7428" t="str">
            <v>Data Base Administration Support VW Argentina</v>
          </cell>
        </row>
        <row r="7429">
          <cell r="B7429" t="str">
            <v>10.133.54.218</v>
          </cell>
          <cell r="C7429" t="str">
            <v>So Antivirus Services</v>
          </cell>
          <cell r="D7429" t="str">
            <v>PH_WINDOWS_BRONZE_AR</v>
          </cell>
          <cell r="E7429">
            <v>3</v>
          </cell>
          <cell r="F7429" t="str">
            <v>Wintel Support VW Argentina</v>
          </cell>
        </row>
        <row r="7430">
          <cell r="B7430" t="str">
            <v>10.133.54.218</v>
          </cell>
          <cell r="C7430" t="str">
            <v>So CPU</v>
          </cell>
          <cell r="D7430" t="str">
            <v>PH_WINDOWS_BRONZE_AR</v>
          </cell>
          <cell r="E7430">
            <v>1</v>
          </cell>
          <cell r="F7430" t="str">
            <v>Wintel Support VW Argentina</v>
          </cell>
        </row>
        <row r="7431">
          <cell r="B7431" t="str">
            <v>10.133.54.218</v>
          </cell>
          <cell r="C7431" t="str">
            <v>So Disk C:</v>
          </cell>
          <cell r="D7431" t="str">
            <v>PH_WINDOWS_BRONZE_AR</v>
          </cell>
          <cell r="E7431">
            <v>1</v>
          </cell>
          <cell r="F7431" t="str">
            <v>Wintel Support VW Argentina</v>
          </cell>
        </row>
        <row r="7432">
          <cell r="B7432" t="str">
            <v>10.133.54.218</v>
          </cell>
          <cell r="C7432" t="str">
            <v>So Disk P: Page File</v>
          </cell>
          <cell r="D7432" t="str">
            <v>PH_WINDOWS_BRONZE_AR</v>
          </cell>
          <cell r="E7432">
            <v>1</v>
          </cell>
          <cell r="F7432" t="str">
            <v>Wintel Support VW Argentina</v>
          </cell>
        </row>
        <row r="7433">
          <cell r="B7433" t="str">
            <v>10.133.54.218</v>
          </cell>
          <cell r="C7433" t="str">
            <v>Ping</v>
          </cell>
          <cell r="D7433" t="str">
            <v>PH_WINDOWS_BRONZE_AR</v>
          </cell>
          <cell r="E7433">
            <v>1</v>
          </cell>
          <cell r="F7433" t="str">
            <v>Wintel Support VW Argentina</v>
          </cell>
        </row>
        <row r="7434">
          <cell r="B7434" t="str">
            <v>10.133.54.218</v>
          </cell>
          <cell r="C7434" t="str">
            <v>So RAM</v>
          </cell>
          <cell r="D7434" t="str">
            <v>PH_WINDOWS_BRONZE_AR</v>
          </cell>
          <cell r="E7434">
            <v>1</v>
          </cell>
          <cell r="F7434" t="str">
            <v>Wintel Support VW Argentina</v>
          </cell>
        </row>
        <row r="7435">
          <cell r="B7435" t="str">
            <v>10.133.54.218</v>
          </cell>
          <cell r="C7435" t="str">
            <v>So Uptime</v>
          </cell>
          <cell r="D7435" t="str">
            <v>PH_WINDOWS_BRONZE_AR</v>
          </cell>
          <cell r="E7435">
            <v>2</v>
          </cell>
          <cell r="F7435" t="str">
            <v>Wintel Support VW Argentina</v>
          </cell>
        </row>
        <row r="7436">
          <cell r="B7436" t="str">
            <v>10.133.55.72</v>
          </cell>
          <cell r="C7436" t="str">
            <v>So Disk G - S.O.</v>
          </cell>
          <cell r="D7436" t="str">
            <v>PH_WINDOWS_BRONZE_AR</v>
          </cell>
          <cell r="E7436">
            <v>3</v>
          </cell>
          <cell r="F7436" t="str">
            <v>Data Base Administration Support VW Argentina</v>
          </cell>
        </row>
        <row r="7437">
          <cell r="B7437" t="str">
            <v>10.133.55.72</v>
          </cell>
          <cell r="C7437" t="str">
            <v>Ora VWSAKAIQA</v>
          </cell>
          <cell r="D7437" t="str">
            <v>PH_WINDOWS_BRONZE_AR</v>
          </cell>
          <cell r="E7437">
            <v>3</v>
          </cell>
          <cell r="F7437" t="str">
            <v>Data Base Administration Support VW Argentina</v>
          </cell>
        </row>
        <row r="7438">
          <cell r="B7438" t="str">
            <v>10.133.55.72</v>
          </cell>
          <cell r="C7438" t="str">
            <v>Ora VWSAKAIQA Invalid Objects</v>
          </cell>
          <cell r="D7438" t="str">
            <v>PH_WINDOWS_BRONZE_AR</v>
          </cell>
          <cell r="E7438">
            <v>3</v>
          </cell>
          <cell r="F7438" t="str">
            <v>Data Base Administration Support VW Argentina</v>
          </cell>
        </row>
        <row r="7439">
          <cell r="B7439" t="str">
            <v>10.133.55.72</v>
          </cell>
          <cell r="C7439" t="str">
            <v>Ora VWSAKAIQA Jobs</v>
          </cell>
          <cell r="D7439" t="str">
            <v>PH_WINDOWS_BRONZE_AR</v>
          </cell>
          <cell r="E7439">
            <v>3</v>
          </cell>
          <cell r="F7439" t="str">
            <v>Data Base Administration Support VW Argentina</v>
          </cell>
        </row>
        <row r="7440">
          <cell r="B7440" t="str">
            <v>10.133.55.72</v>
          </cell>
          <cell r="C7440" t="str">
            <v>Ora VWSAKAIQA Login</v>
          </cell>
          <cell r="D7440" t="str">
            <v>PH_WINDOWS_BRONZE_AR</v>
          </cell>
          <cell r="E7440">
            <v>3</v>
          </cell>
          <cell r="F7440" t="str">
            <v>Data Base Administration Support VW Argentina</v>
          </cell>
        </row>
        <row r="7441">
          <cell r="B7441" t="str">
            <v>10.133.55.72</v>
          </cell>
          <cell r="C7441" t="str">
            <v>Ora  Max Extents</v>
          </cell>
          <cell r="D7441" t="str">
            <v>PH_WINDOWS_BRONZE_AR</v>
          </cell>
          <cell r="E7441">
            <v>3</v>
          </cell>
          <cell r="F7441" t="str">
            <v>Data Base Administration Support VW Argentina</v>
          </cell>
        </row>
        <row r="7442">
          <cell r="B7442" t="str">
            <v>10.133.55.72</v>
          </cell>
          <cell r="C7442" t="str">
            <v>Ora VWSAKAIQA Services</v>
          </cell>
          <cell r="D7442" t="str">
            <v>PH_WINDOWS_BRONZE_AR</v>
          </cell>
          <cell r="E7442">
            <v>3</v>
          </cell>
          <cell r="F7442" t="str">
            <v>Data Base Administration Support VW Argentina</v>
          </cell>
        </row>
        <row r="7443">
          <cell r="B7443" t="str">
            <v>10.133.55.72</v>
          </cell>
          <cell r="C7443" t="str">
            <v>Ora VWSAKAIQA Tablespaces</v>
          </cell>
          <cell r="D7443" t="str">
            <v>PH_WINDOWS_BRONZE_AR</v>
          </cell>
          <cell r="E7443">
            <v>3</v>
          </cell>
          <cell r="F7443" t="str">
            <v>Data Base Administration Support VW Argentina</v>
          </cell>
        </row>
        <row r="7444">
          <cell r="B7444" t="str">
            <v>10.133.55.72</v>
          </cell>
          <cell r="C7444" t="str">
            <v>Ora VWSAKAIQA Users</v>
          </cell>
          <cell r="D7444" t="str">
            <v>PH_WINDOWS_BRONZE_AR</v>
          </cell>
          <cell r="E7444">
            <v>4</v>
          </cell>
          <cell r="F7444" t="str">
            <v>Data Base Administration Support VW Argentina</v>
          </cell>
        </row>
        <row r="7445">
          <cell r="B7445" t="str">
            <v>10.133.55.72</v>
          </cell>
          <cell r="C7445" t="str">
            <v>Ora VWSFQA Invalid Objects</v>
          </cell>
          <cell r="D7445" t="str">
            <v>PH_WINDOWS_BRONZE_AR</v>
          </cell>
          <cell r="E7445">
            <v>3</v>
          </cell>
          <cell r="F7445" t="str">
            <v>Data Base Administration Support VW Argentina</v>
          </cell>
        </row>
        <row r="7446">
          <cell r="B7446" t="str">
            <v>10.133.55.72</v>
          </cell>
          <cell r="C7446" t="str">
            <v>Ora VWSFQA Jobs</v>
          </cell>
          <cell r="D7446" t="str">
            <v>PH_WINDOWS_BRONZE_AR</v>
          </cell>
          <cell r="E7446">
            <v>3</v>
          </cell>
          <cell r="F7446" t="str">
            <v>Data Base Administration Support VW Argentina</v>
          </cell>
        </row>
        <row r="7447">
          <cell r="B7447" t="str">
            <v>10.133.55.72</v>
          </cell>
          <cell r="C7447" t="str">
            <v>Ora VWSFQA Login</v>
          </cell>
          <cell r="D7447" t="str">
            <v>PH_WINDOWS_BRONZE_AR</v>
          </cell>
          <cell r="E7447">
            <v>3</v>
          </cell>
          <cell r="F7447" t="str">
            <v>Data Base Administration Support VW Argentina</v>
          </cell>
        </row>
        <row r="7448">
          <cell r="B7448" t="str">
            <v>10.133.55.72</v>
          </cell>
          <cell r="C7448" t="str">
            <v>Ora VWSFQA Max Extents</v>
          </cell>
          <cell r="D7448" t="str">
            <v>PH_WINDOWS_BRONZE_AR</v>
          </cell>
          <cell r="E7448">
            <v>3</v>
          </cell>
          <cell r="F7448" t="str">
            <v>Data Base Administration Support VW Argentina</v>
          </cell>
        </row>
        <row r="7449">
          <cell r="B7449" t="str">
            <v>10.133.55.72</v>
          </cell>
          <cell r="C7449" t="str">
            <v>Ora VWSFQA Tablespaces</v>
          </cell>
          <cell r="D7449" t="str">
            <v>PH_WINDOWS_BRONZE_AR</v>
          </cell>
          <cell r="E7449">
            <v>3</v>
          </cell>
          <cell r="F7449" t="str">
            <v>Data Base Administration Support VW Argentina</v>
          </cell>
        </row>
        <row r="7450">
          <cell r="B7450" t="str">
            <v>10.133.55.72</v>
          </cell>
          <cell r="C7450" t="str">
            <v>Ora VWSFQA Users</v>
          </cell>
          <cell r="D7450" t="str">
            <v>PH_WINDOWS_BRONZE_AR</v>
          </cell>
          <cell r="E7450">
            <v>4</v>
          </cell>
          <cell r="F7450" t="str">
            <v>Data Base Administration Support VW Argentina</v>
          </cell>
        </row>
        <row r="7451">
          <cell r="B7451" t="str">
            <v>10.133.55.72</v>
          </cell>
          <cell r="C7451" t="str">
            <v>So Antivirus Services</v>
          </cell>
          <cell r="D7451" t="str">
            <v>PH_WINDOWS_BRONZE_AR</v>
          </cell>
          <cell r="E7451">
            <v>3</v>
          </cell>
          <cell r="F7451" t="str">
            <v>Wintel Support VW Argentina</v>
          </cell>
        </row>
        <row r="7452">
          <cell r="B7452" t="str">
            <v>10.133.55.72</v>
          </cell>
          <cell r="C7452" t="str">
            <v>So CPU</v>
          </cell>
          <cell r="D7452" t="str">
            <v>PH_WINDOWS_BRONZE_AR</v>
          </cell>
          <cell r="E7452">
            <v>3</v>
          </cell>
          <cell r="F7452" t="str">
            <v>Wintel Support VW Argentina</v>
          </cell>
        </row>
        <row r="7453">
          <cell r="B7453" t="str">
            <v>10.133.55.72</v>
          </cell>
          <cell r="C7453" t="str">
            <v>So Disk C: - S.O.</v>
          </cell>
          <cell r="D7453" t="str">
            <v>PH_WINDOWS_BRONZE_AR</v>
          </cell>
          <cell r="E7453">
            <v>3</v>
          </cell>
          <cell r="F7453" t="str">
            <v>Wintel Support VW Argentina</v>
          </cell>
        </row>
        <row r="7454">
          <cell r="B7454" t="str">
            <v>10.133.55.72</v>
          </cell>
          <cell r="C7454" t="str">
            <v>So Disk D: - S.O.</v>
          </cell>
          <cell r="D7454" t="str">
            <v>PH_WINDOWS_BRONZE_AR</v>
          </cell>
          <cell r="E7454">
            <v>3</v>
          </cell>
          <cell r="F7454" t="str">
            <v>Wintel Support VW Argentina</v>
          </cell>
        </row>
        <row r="7455">
          <cell r="B7455" t="str">
            <v>10.133.55.72</v>
          </cell>
          <cell r="C7455" t="str">
            <v>So Disk E: - S.O.</v>
          </cell>
          <cell r="D7455" t="str">
            <v>PH_WINDOWS_BRONZE_AR</v>
          </cell>
          <cell r="E7455">
            <v>3</v>
          </cell>
          <cell r="F7455" t="str">
            <v>Wintel Support VW Argentina</v>
          </cell>
        </row>
        <row r="7456">
          <cell r="B7456" t="str">
            <v>10.133.55.72</v>
          </cell>
          <cell r="C7456" t="str">
            <v>So Disk F - S.O.</v>
          </cell>
          <cell r="D7456" t="str">
            <v>PH_WINDOWS_BRONZE_AR</v>
          </cell>
          <cell r="E7456">
            <v>3</v>
          </cell>
          <cell r="F7456" t="str">
            <v>Wintel Support VW Argentina</v>
          </cell>
        </row>
        <row r="7457">
          <cell r="B7457" t="str">
            <v>10.133.55.72</v>
          </cell>
          <cell r="C7457" t="str">
            <v>Ping</v>
          </cell>
          <cell r="D7457" t="str">
            <v>PH_WINDOWS_BRONZE_AR</v>
          </cell>
          <cell r="E7457">
            <v>3</v>
          </cell>
          <cell r="F7457" t="str">
            <v>Wintel Support VW Argentina</v>
          </cell>
        </row>
        <row r="7458">
          <cell r="B7458" t="str">
            <v>10.133.55.72</v>
          </cell>
          <cell r="C7458" t="str">
            <v>So RAM</v>
          </cell>
          <cell r="D7458" t="str">
            <v>PH_WINDOWS_BRONZE_AR</v>
          </cell>
          <cell r="E7458">
            <v>3</v>
          </cell>
          <cell r="F7458" t="str">
            <v>Wintel Support VW Argentina</v>
          </cell>
        </row>
        <row r="7459">
          <cell r="B7459" t="str">
            <v>10.133.55.72</v>
          </cell>
          <cell r="C7459" t="str">
            <v>So Uptime</v>
          </cell>
          <cell r="D7459" t="str">
            <v>PH_WINDOWS_BRONZE_AR</v>
          </cell>
          <cell r="E7459">
            <v>2</v>
          </cell>
          <cell r="F7459" t="str">
            <v>Wintel Support VW Argentina</v>
          </cell>
        </row>
        <row r="7460">
          <cell r="B7460" t="str">
            <v>10.133.54.233</v>
          </cell>
          <cell r="C7460" t="str">
            <v xml:space="preserve">E: - ORACLE_HOME </v>
          </cell>
          <cell r="D7460" t="str">
            <v>PH_WINDOWS_PLATINUM_AR</v>
          </cell>
          <cell r="E7460">
            <v>2</v>
          </cell>
          <cell r="F7460" t="str">
            <v>Data Base Administration Support VW Argentina</v>
          </cell>
        </row>
        <row r="7461">
          <cell r="B7461" t="str">
            <v>10.133.54.233</v>
          </cell>
          <cell r="C7461" t="str">
            <v>F: - ORACLE_DATA</v>
          </cell>
          <cell r="D7461" t="str">
            <v>PH_WINDOWS_PLATINUM_AR</v>
          </cell>
          <cell r="E7461">
            <v>2</v>
          </cell>
          <cell r="F7461" t="str">
            <v>Data Base Administration Support VW Argentina</v>
          </cell>
        </row>
        <row r="7462">
          <cell r="B7462" t="str">
            <v>10.133.54.233</v>
          </cell>
          <cell r="C7462" t="str">
            <v>G: - ORACLE_BAKCUP</v>
          </cell>
          <cell r="D7462" t="str">
            <v>PH_WINDOWS_PLATINUM_AR</v>
          </cell>
          <cell r="E7462">
            <v>2</v>
          </cell>
          <cell r="F7462" t="str">
            <v>Data Base Administration Support VW Argentina</v>
          </cell>
        </row>
        <row r="7463">
          <cell r="B7463" t="str">
            <v>10.133.54.233</v>
          </cell>
          <cell r="C7463" t="str">
            <v>Ora VWINVPRD11 Invalid Objects</v>
          </cell>
          <cell r="D7463" t="str">
            <v>PH_WINDOWS_PLATINUM_AR</v>
          </cell>
          <cell r="E7463">
            <v>4</v>
          </cell>
          <cell r="F7463" t="str">
            <v>Data Base Administration Support VW Argentina</v>
          </cell>
        </row>
        <row r="7464">
          <cell r="B7464" t="str">
            <v>10.133.54.233</v>
          </cell>
          <cell r="C7464" t="str">
            <v>Ora VWINVPRD11 Users</v>
          </cell>
          <cell r="D7464" t="str">
            <v>PH_WINDOWS_BRONZE_AR</v>
          </cell>
          <cell r="E7464">
            <v>4</v>
          </cell>
          <cell r="F7464" t="str">
            <v>Data Base Administration Support VW Argentina</v>
          </cell>
        </row>
        <row r="7465">
          <cell r="B7465" t="str">
            <v>10.133.54.233</v>
          </cell>
          <cell r="C7465" t="str">
            <v>Ora vwinvprd11 Jobs</v>
          </cell>
          <cell r="D7465" t="str">
            <v>PH_WINDOWS_PLATINUM_AR</v>
          </cell>
          <cell r="E7465">
            <v>4</v>
          </cell>
          <cell r="F7465" t="str">
            <v>Data Base Administration Support VW Argentina</v>
          </cell>
        </row>
        <row r="7466">
          <cell r="B7466" t="str">
            <v>10.133.54.233</v>
          </cell>
          <cell r="C7466" t="str">
            <v>Ora vwinvprd11 Login</v>
          </cell>
          <cell r="D7466" t="str">
            <v>PH_WINDOWS_PLATINUM_AR</v>
          </cell>
          <cell r="E7466">
            <v>4</v>
          </cell>
          <cell r="F7466" t="str">
            <v>Data Base Administration Support VW Argentina</v>
          </cell>
        </row>
        <row r="7467">
          <cell r="B7467" t="str">
            <v>10.133.54.233</v>
          </cell>
          <cell r="C7467" t="str">
            <v>Ora vwinvprd11 Max Extents</v>
          </cell>
          <cell r="D7467" t="str">
            <v>PH_WINDOWS_PLATINUM_AR</v>
          </cell>
          <cell r="E7467">
            <v>4</v>
          </cell>
          <cell r="F7467" t="str">
            <v>Data Base Administration Support VW Argentina</v>
          </cell>
        </row>
        <row r="7468">
          <cell r="B7468" t="str">
            <v>10.133.54.233</v>
          </cell>
          <cell r="C7468" t="str">
            <v>Ora vwinvprd11 Services</v>
          </cell>
          <cell r="D7468" t="str">
            <v>PH_WINDOWS_PLATINUM_AR</v>
          </cell>
          <cell r="E7468">
            <v>4</v>
          </cell>
          <cell r="F7468" t="str">
            <v>Data Base Administration Support VW Argentina</v>
          </cell>
        </row>
        <row r="7469">
          <cell r="B7469" t="str">
            <v>10.133.54.233</v>
          </cell>
          <cell r="C7469" t="str">
            <v>Ora vwinvprd11 Tablespaces</v>
          </cell>
          <cell r="D7469" t="str">
            <v>PH_WINDOWS_PLATINUM_AR</v>
          </cell>
          <cell r="E7469">
            <v>4</v>
          </cell>
          <cell r="F7469" t="str">
            <v>Data Base Administration Support VW Argentina</v>
          </cell>
        </row>
        <row r="7470">
          <cell r="B7470" t="str">
            <v>10.133.54.233</v>
          </cell>
          <cell r="C7470" t="str">
            <v>Ora vwinvprd11 VWINVPRD Export.</v>
          </cell>
          <cell r="D7470" t="str">
            <v>PH_WINDOWS_PLATINUM_AR</v>
          </cell>
          <cell r="E7470">
            <v>4</v>
          </cell>
          <cell r="F7470" t="str">
            <v>Data Base Administration Support VW Argentina</v>
          </cell>
        </row>
        <row r="7471">
          <cell r="B7471" t="str">
            <v>10.133.54.233</v>
          </cell>
          <cell r="C7471" t="str">
            <v>Ora vwinvprd11 VWINVPRD RMAN Archive</v>
          </cell>
          <cell r="D7471" t="str">
            <v>PH_WINDOWS_PLATINUM_AR</v>
          </cell>
          <cell r="E7471">
            <v>4</v>
          </cell>
          <cell r="F7471" t="str">
            <v>Data Base Administration Support VW Argentina</v>
          </cell>
        </row>
        <row r="7472">
          <cell r="B7472" t="str">
            <v>10.133.54.233</v>
          </cell>
          <cell r="C7472" t="str">
            <v>So Antivirus Services</v>
          </cell>
          <cell r="D7472" t="str">
            <v>PH_WINDOWS_PLATINUM_AR</v>
          </cell>
          <cell r="E7472">
            <v>3</v>
          </cell>
          <cell r="F7472" t="str">
            <v>Wintel Support VW Argentina</v>
          </cell>
        </row>
        <row r="7473">
          <cell r="B7473" t="str">
            <v>10.133.54.233</v>
          </cell>
          <cell r="C7473" t="str">
            <v>So CPU</v>
          </cell>
          <cell r="D7473" t="str">
            <v>PH_WINDOWS_PLATINUM_AR</v>
          </cell>
          <cell r="E7473">
            <v>1</v>
          </cell>
          <cell r="F7473" t="str">
            <v>Wintel Support VW Argentina</v>
          </cell>
        </row>
        <row r="7474">
          <cell r="B7474" t="str">
            <v>10.133.54.233</v>
          </cell>
          <cell r="C7474" t="str">
            <v>So Disk C: - S.O.</v>
          </cell>
          <cell r="D7474" t="str">
            <v>PH_WINDOWS_PLATINUM_AR</v>
          </cell>
          <cell r="E7474">
            <v>1</v>
          </cell>
          <cell r="F7474" t="str">
            <v>Wintel Support VW Argentina</v>
          </cell>
        </row>
        <row r="7475">
          <cell r="B7475" t="str">
            <v>10.133.54.233</v>
          </cell>
          <cell r="C7475" t="str">
            <v>Ping</v>
          </cell>
          <cell r="D7475" t="str">
            <v>PH_WINDOWS_PLATINUM_AR</v>
          </cell>
          <cell r="E7475">
            <v>1</v>
          </cell>
          <cell r="F7475" t="str">
            <v>Wintel Support VW Argentina</v>
          </cell>
        </row>
        <row r="7476">
          <cell r="B7476" t="str">
            <v>10.133.54.233</v>
          </cell>
          <cell r="C7476" t="str">
            <v>So RAM</v>
          </cell>
          <cell r="D7476" t="str">
            <v>PH_WINDOWS_PLATINUM_AR</v>
          </cell>
          <cell r="E7476">
            <v>1</v>
          </cell>
          <cell r="F7476" t="str">
            <v>Wintel Support VW Argentina</v>
          </cell>
        </row>
        <row r="7477">
          <cell r="B7477" t="str">
            <v>10.133.54.233</v>
          </cell>
          <cell r="C7477" t="str">
            <v>So Uptime</v>
          </cell>
          <cell r="D7477" t="str">
            <v>PH_WINDOWS_BRONZE_AR</v>
          </cell>
          <cell r="E7477">
            <v>2</v>
          </cell>
          <cell r="F7477" t="str">
            <v>Wintel Support VW Argentina</v>
          </cell>
        </row>
        <row r="7478">
          <cell r="B7478" t="str">
            <v>10.133.54.111</v>
          </cell>
          <cell r="C7478" t="str">
            <v>DISCO D</v>
          </cell>
          <cell r="D7478" t="str">
            <v>PH_WINDOWS_PLATINUM_AR</v>
          </cell>
          <cell r="E7478">
            <v>4</v>
          </cell>
          <cell r="F7478" t="str">
            <v>Wintel Support VW Argentina</v>
          </cell>
        </row>
        <row r="7479">
          <cell r="B7479" t="str">
            <v>10.133.54.111</v>
          </cell>
          <cell r="C7479" t="str">
            <v>So Antivirus Services</v>
          </cell>
          <cell r="D7479" t="str">
            <v>PH_WINDOWS_PLATINUM_AR</v>
          </cell>
          <cell r="E7479">
            <v>3</v>
          </cell>
          <cell r="F7479" t="str">
            <v>Wintel Support VW Argentina</v>
          </cell>
        </row>
        <row r="7480">
          <cell r="B7480" t="str">
            <v>10.133.54.111</v>
          </cell>
          <cell r="C7480" t="str">
            <v>So Uptime</v>
          </cell>
          <cell r="D7480" t="str">
            <v>PH_WINDOWS_BRONZE_AR</v>
          </cell>
          <cell r="E7480">
            <v>2</v>
          </cell>
          <cell r="F7480" t="str">
            <v>Wintel Support VW Argentina</v>
          </cell>
        </row>
        <row r="7481">
          <cell r="B7481" t="str">
            <v>10.133.54.111</v>
          </cell>
          <cell r="C7481" t="str">
            <v>So CPU</v>
          </cell>
          <cell r="D7481" t="str">
            <v>PH_WINDOWS_PLATINUM_AR</v>
          </cell>
          <cell r="E7481">
            <v>4</v>
          </cell>
          <cell r="F7481" t="str">
            <v>Wintel Support VW Argentina</v>
          </cell>
        </row>
        <row r="7482">
          <cell r="B7482" t="str">
            <v>10.133.54.111</v>
          </cell>
          <cell r="C7482" t="str">
            <v>So Disk C:</v>
          </cell>
          <cell r="D7482" t="str">
            <v>PH_WINDOWS_PLATINUM_AR</v>
          </cell>
          <cell r="E7482">
            <v>4</v>
          </cell>
          <cell r="F7482" t="str">
            <v>Wintel Support VW Argentina</v>
          </cell>
        </row>
        <row r="7483">
          <cell r="B7483" t="str">
            <v>10.133.54.111</v>
          </cell>
          <cell r="C7483" t="str">
            <v>Ping</v>
          </cell>
          <cell r="D7483" t="str">
            <v>PH_WINDOWS_PLATINUM_AR</v>
          </cell>
          <cell r="E7483">
            <v>4</v>
          </cell>
          <cell r="F7483" t="str">
            <v>Wintel Support VW Argentina</v>
          </cell>
        </row>
        <row r="7484">
          <cell r="B7484" t="str">
            <v>10.133.54.111</v>
          </cell>
          <cell r="C7484" t="str">
            <v>So RAM</v>
          </cell>
          <cell r="D7484" t="str">
            <v>PH_WINDOWS_PLATINUM_AR</v>
          </cell>
          <cell r="E7484">
            <v>4</v>
          </cell>
          <cell r="F7484" t="str">
            <v>Wintel Support VW Argentina</v>
          </cell>
        </row>
        <row r="7485">
          <cell r="B7485" t="str">
            <v>10.133.54.111</v>
          </cell>
          <cell r="C7485" t="str">
            <v>So Uptime</v>
          </cell>
          <cell r="D7485" t="str">
            <v>PH_WINDOWS_BRONZE_AR</v>
          </cell>
          <cell r="E7485">
            <v>2</v>
          </cell>
          <cell r="F7485" t="str">
            <v>Wintel Support VW Argentina</v>
          </cell>
        </row>
        <row r="7486">
          <cell r="B7486" t="str">
            <v>10.133.54.112</v>
          </cell>
          <cell r="C7486" t="str">
            <v>Ping</v>
          </cell>
          <cell r="D7486" t="str">
            <v>PH_WINDOWS_PLATINUM_AR</v>
          </cell>
          <cell r="E7486">
            <v>2</v>
          </cell>
          <cell r="F7486" t="str">
            <v>Unix Support VW Argentina</v>
          </cell>
        </row>
        <row r="7487">
          <cell r="B7487" t="str">
            <v>10.133.54.219</v>
          </cell>
          <cell r="C7487" t="str">
            <v>So CPU</v>
          </cell>
          <cell r="D7487" t="str">
            <v>PH_WINDOWS_PLATINUM_AR</v>
          </cell>
          <cell r="E7487">
            <v>2</v>
          </cell>
          <cell r="F7487" t="str">
            <v>Wintel Support VW Argentina</v>
          </cell>
        </row>
        <row r="7488">
          <cell r="B7488" t="str">
            <v>10.133.54.219</v>
          </cell>
          <cell r="C7488" t="str">
            <v>So Disk C:</v>
          </cell>
          <cell r="D7488" t="str">
            <v>PH_WINDOWS_PLATINUM_AR</v>
          </cell>
          <cell r="E7488">
            <v>2</v>
          </cell>
          <cell r="F7488" t="str">
            <v>Wintel Support VW Argentina</v>
          </cell>
        </row>
        <row r="7489">
          <cell r="B7489" t="str">
            <v>10.133.54.219</v>
          </cell>
          <cell r="C7489" t="str">
            <v>Ping</v>
          </cell>
          <cell r="D7489" t="str">
            <v>PH_WINDOWS_PLATINUM_AR</v>
          </cell>
          <cell r="E7489">
            <v>2</v>
          </cell>
          <cell r="F7489" t="str">
            <v>Wintel Support VW Argentina</v>
          </cell>
        </row>
        <row r="7490">
          <cell r="B7490" t="str">
            <v>10.133.54.219</v>
          </cell>
          <cell r="C7490" t="str">
            <v>So RAM</v>
          </cell>
          <cell r="D7490" t="str">
            <v>PH_WINDOWS_PLATINUM_AR</v>
          </cell>
          <cell r="E7490">
            <v>2</v>
          </cell>
          <cell r="F7490" t="str">
            <v>Wintel Support VW Argentina</v>
          </cell>
        </row>
        <row r="7491">
          <cell r="B7491" t="str">
            <v>10.133.54.219</v>
          </cell>
          <cell r="C7491" t="str">
            <v>So Uptime</v>
          </cell>
          <cell r="D7491" t="str">
            <v>PH_WINDOWS_BRONZE_AR</v>
          </cell>
          <cell r="E7491">
            <v>2</v>
          </cell>
          <cell r="F7491" t="str">
            <v>Wintel Support VW Argentina</v>
          </cell>
        </row>
        <row r="7492">
          <cell r="B7492" t="str">
            <v>10.133.54.219</v>
          </cell>
          <cell r="C7492" t="str">
            <v>So Antivirus Services</v>
          </cell>
          <cell r="D7492" t="str">
            <v>PH_WINDOWS_PLATINUM_AR</v>
          </cell>
          <cell r="E7492">
            <v>3</v>
          </cell>
          <cell r="F7492" t="str">
            <v>Wintel Support VW Argentina</v>
          </cell>
        </row>
        <row r="7493">
          <cell r="B7493" t="str">
            <v>10.133.55.239</v>
          </cell>
          <cell r="C7493" t="str">
            <v>So Antivirus Services</v>
          </cell>
          <cell r="D7493" t="str">
            <v>PH_WINDOWS_BRONZE_AR</v>
          </cell>
          <cell r="E7493">
            <v>3</v>
          </cell>
          <cell r="F7493" t="str">
            <v>Wintel Support VW Argentina</v>
          </cell>
        </row>
        <row r="7494">
          <cell r="B7494" t="str">
            <v>10.133.55.239</v>
          </cell>
          <cell r="C7494" t="str">
            <v>So CPU</v>
          </cell>
          <cell r="D7494" t="str">
            <v>PH_WINDOWS_BRONZE_AR</v>
          </cell>
          <cell r="E7494">
            <v>1</v>
          </cell>
          <cell r="F7494" t="str">
            <v>Wintel Support VW Argentina</v>
          </cell>
        </row>
        <row r="7495">
          <cell r="B7495" t="str">
            <v>10.133.55.239</v>
          </cell>
          <cell r="C7495" t="str">
            <v>So Disk C:</v>
          </cell>
          <cell r="D7495" t="str">
            <v>PH_WINDOWS_BRONZE_AR</v>
          </cell>
          <cell r="E7495">
            <v>1</v>
          </cell>
          <cell r="F7495" t="str">
            <v>Wintel Support VW Argentina</v>
          </cell>
        </row>
        <row r="7496">
          <cell r="B7496" t="str">
            <v>10.133.55.239</v>
          </cell>
          <cell r="C7496" t="str">
            <v>Ping</v>
          </cell>
          <cell r="D7496" t="str">
            <v>PH_WINDOWS_BRONZE_AR</v>
          </cell>
          <cell r="E7496">
            <v>1</v>
          </cell>
          <cell r="F7496" t="str">
            <v>Wintel Support VW Argentina</v>
          </cell>
        </row>
        <row r="7497">
          <cell r="B7497" t="str">
            <v>10.133.55.239</v>
          </cell>
          <cell r="C7497" t="str">
            <v>So RAM</v>
          </cell>
          <cell r="D7497" t="str">
            <v>PH_WINDOWS_BRONZE_AR</v>
          </cell>
          <cell r="E7497">
            <v>1</v>
          </cell>
          <cell r="F7497" t="str">
            <v>Wintel Support VW Argentina</v>
          </cell>
        </row>
        <row r="7498">
          <cell r="B7498" t="str">
            <v>10.133.55.239</v>
          </cell>
          <cell r="C7498" t="str">
            <v>So Uptime</v>
          </cell>
          <cell r="D7498" t="str">
            <v>PH_WINDOWS_BRONZE_AR</v>
          </cell>
          <cell r="E7498">
            <v>2</v>
          </cell>
          <cell r="F7498" t="str">
            <v>Wintel Support VW Argentina</v>
          </cell>
        </row>
        <row r="7499">
          <cell r="B7499" t="str">
            <v>10.133.54.202</v>
          </cell>
          <cell r="C7499" t="str">
            <v>So Antivirus Services</v>
          </cell>
          <cell r="D7499" t="str">
            <v>PH_WINDOWS_PLATINUM_AR</v>
          </cell>
          <cell r="E7499">
            <v>3</v>
          </cell>
          <cell r="F7499" t="str">
            <v>Wintel Support VW Argentina</v>
          </cell>
        </row>
        <row r="7500">
          <cell r="B7500" t="str">
            <v>10.133.54.202</v>
          </cell>
          <cell r="C7500" t="str">
            <v>So CPU</v>
          </cell>
          <cell r="D7500" t="str">
            <v>PH_WINDOWS_PLATINUM_AR</v>
          </cell>
          <cell r="E7500">
            <v>4</v>
          </cell>
          <cell r="F7500" t="str">
            <v>Wintel Support VW Argentina</v>
          </cell>
        </row>
        <row r="7501">
          <cell r="B7501" t="str">
            <v>10.133.54.202</v>
          </cell>
          <cell r="C7501" t="str">
            <v>So Disk C:</v>
          </cell>
          <cell r="D7501" t="str">
            <v>PH_WINDOWS_PLATINUM_AR</v>
          </cell>
          <cell r="E7501">
            <v>4</v>
          </cell>
          <cell r="F7501" t="str">
            <v>Wintel Support VW Argentina</v>
          </cell>
        </row>
        <row r="7502">
          <cell r="B7502" t="str">
            <v>10.133.54.202</v>
          </cell>
          <cell r="C7502" t="str">
            <v>Ping</v>
          </cell>
          <cell r="D7502" t="str">
            <v>PH_WINDOWS_PLATINUM_AR</v>
          </cell>
          <cell r="E7502">
            <v>4</v>
          </cell>
          <cell r="F7502" t="str">
            <v>Wintel Support VW Argentina</v>
          </cell>
        </row>
        <row r="7503">
          <cell r="B7503" t="str">
            <v>10.133.54.202</v>
          </cell>
          <cell r="C7503" t="str">
            <v>So RAM</v>
          </cell>
          <cell r="D7503" t="str">
            <v>PH_WINDOWS_PLATINUM_AR</v>
          </cell>
          <cell r="E7503">
            <v>4</v>
          </cell>
          <cell r="F7503" t="str">
            <v>Wintel Support VW Argentina</v>
          </cell>
        </row>
        <row r="7504">
          <cell r="B7504" t="str">
            <v>10.133.55.147</v>
          </cell>
          <cell r="C7504" t="str">
            <v>So Antivirus Services</v>
          </cell>
          <cell r="D7504" t="str">
            <v>PH_WINDOWS_PLATINUM_AR</v>
          </cell>
          <cell r="E7504">
            <v>3</v>
          </cell>
          <cell r="F7504" t="str">
            <v>Wintel Support VW Argentina</v>
          </cell>
        </row>
        <row r="7505">
          <cell r="B7505" t="str">
            <v>10.133.55.147</v>
          </cell>
          <cell r="C7505" t="str">
            <v>So CPU</v>
          </cell>
          <cell r="D7505" t="str">
            <v>PH_WINDOWS_PLATINUM_AR</v>
          </cell>
          <cell r="E7505">
            <v>4</v>
          </cell>
          <cell r="F7505" t="str">
            <v>Wintel Support VW Argentina</v>
          </cell>
        </row>
        <row r="7506">
          <cell r="B7506" t="str">
            <v>10.133.55.147</v>
          </cell>
          <cell r="C7506" t="str">
            <v>So Disk C:</v>
          </cell>
          <cell r="D7506" t="str">
            <v>PH_WINDOWS_PLATINUM_AR</v>
          </cell>
          <cell r="E7506">
            <v>4</v>
          </cell>
          <cell r="F7506" t="str">
            <v>Wintel Support VW Argentina</v>
          </cell>
        </row>
        <row r="7507">
          <cell r="B7507" t="str">
            <v>10.133.55.147</v>
          </cell>
          <cell r="C7507" t="str">
            <v>Ping</v>
          </cell>
          <cell r="D7507" t="str">
            <v>PH_WINDOWS_PLATINUM_AR</v>
          </cell>
          <cell r="E7507">
            <v>4</v>
          </cell>
          <cell r="F7507" t="str">
            <v>Wintel Support VW Argentina</v>
          </cell>
        </row>
        <row r="7508">
          <cell r="B7508" t="str">
            <v>10.133.55.147</v>
          </cell>
          <cell r="C7508" t="str">
            <v>So RAM</v>
          </cell>
          <cell r="D7508" t="str">
            <v>PH_WINDOWS_PLATINUM_AR</v>
          </cell>
          <cell r="E7508">
            <v>4</v>
          </cell>
          <cell r="F7508" t="str">
            <v>Wintel Support VW Argentina</v>
          </cell>
        </row>
        <row r="7509">
          <cell r="B7509" t="str">
            <v>10.133.55.147</v>
          </cell>
          <cell r="C7509" t="str">
            <v>So Uptime</v>
          </cell>
          <cell r="D7509" t="str">
            <v>PH_WINDOWS_BRONZE_AR</v>
          </cell>
          <cell r="E7509">
            <v>2</v>
          </cell>
          <cell r="F7509" t="str">
            <v>Wintel Support VW Argentina</v>
          </cell>
        </row>
        <row r="7510">
          <cell r="B7510" t="str">
            <v>10.133.54.229</v>
          </cell>
          <cell r="C7510" t="str">
            <v>https://10.133.54.229:9043/ibm/console</v>
          </cell>
          <cell r="D7510" t="str">
            <v>PH_WINDOWS_BRONZE_AR</v>
          </cell>
          <cell r="E7510">
            <v>3</v>
          </cell>
          <cell r="F7510" t="str">
            <v>Middleware Support VW Argentina</v>
          </cell>
        </row>
        <row r="7511">
          <cell r="B7511" t="str">
            <v>10.133.54.229</v>
          </cell>
          <cell r="C7511" t="str">
            <v>So Antivirus Services</v>
          </cell>
          <cell r="D7511" t="str">
            <v>PH_WINDOWS_PLATINUM_AR</v>
          </cell>
          <cell r="E7511">
            <v>3</v>
          </cell>
          <cell r="F7511" t="str">
            <v>Wintel Support VW Argentina</v>
          </cell>
        </row>
        <row r="7512">
          <cell r="B7512" t="str">
            <v>10.133.54.229</v>
          </cell>
          <cell r="C7512" t="str">
            <v>So CPU</v>
          </cell>
          <cell r="D7512" t="str">
            <v>PH_WINDOWS_PLATINUM_AR</v>
          </cell>
          <cell r="E7512">
            <v>4</v>
          </cell>
          <cell r="F7512" t="str">
            <v>Wintel Support VW Argentina</v>
          </cell>
        </row>
        <row r="7513">
          <cell r="B7513" t="str">
            <v>10.133.54.229</v>
          </cell>
          <cell r="C7513" t="str">
            <v>So Disk C:</v>
          </cell>
          <cell r="D7513" t="str">
            <v>PH_WINDOWS_PLATINUM_AR</v>
          </cell>
          <cell r="E7513">
            <v>4</v>
          </cell>
          <cell r="F7513" t="str">
            <v>Wintel Support VW Argentina</v>
          </cell>
        </row>
        <row r="7514">
          <cell r="B7514" t="str">
            <v>10.133.54.229</v>
          </cell>
          <cell r="C7514" t="str">
            <v>So Disk D:</v>
          </cell>
          <cell r="D7514" t="str">
            <v>PH_WINDOWS_PLATINUM_AR</v>
          </cell>
          <cell r="E7514">
            <v>4</v>
          </cell>
          <cell r="F7514" t="str">
            <v>Wintel Support VW Argentina</v>
          </cell>
        </row>
        <row r="7515">
          <cell r="B7515" t="str">
            <v>10.133.54.229</v>
          </cell>
          <cell r="C7515" t="str">
            <v>So Disk P:</v>
          </cell>
          <cell r="D7515" t="str">
            <v>PH_WINDOWS_PLATINUM_AR</v>
          </cell>
          <cell r="E7515">
            <v>4</v>
          </cell>
          <cell r="F7515" t="str">
            <v>Wintel Support VW Argentina</v>
          </cell>
        </row>
        <row r="7516">
          <cell r="B7516" t="str">
            <v>10.133.54.229</v>
          </cell>
          <cell r="C7516" t="str">
            <v>Ping</v>
          </cell>
          <cell r="D7516" t="str">
            <v>PH_WINDOWS_PLATINUM_AR</v>
          </cell>
          <cell r="E7516">
            <v>4</v>
          </cell>
          <cell r="F7516" t="str">
            <v>Wintel Support VW Argentina</v>
          </cell>
        </row>
        <row r="7517">
          <cell r="B7517" t="str">
            <v>10.133.54.229</v>
          </cell>
          <cell r="C7517" t="str">
            <v>So RAM</v>
          </cell>
          <cell r="D7517" t="str">
            <v>PH_WINDOWS_PLATINUM_AR</v>
          </cell>
          <cell r="E7517">
            <v>4</v>
          </cell>
          <cell r="F7517" t="str">
            <v>Wintel Support VW Argentina</v>
          </cell>
        </row>
        <row r="7518">
          <cell r="B7518" t="str">
            <v>10.133.54.229</v>
          </cell>
          <cell r="C7518" t="str">
            <v>So Uptime</v>
          </cell>
          <cell r="D7518" t="str">
            <v>PH_WINDOWS_BRONZE_AR</v>
          </cell>
          <cell r="E7518">
            <v>2</v>
          </cell>
          <cell r="F7518" t="str">
            <v>Wintel Support VW Argentina</v>
          </cell>
        </row>
        <row r="7519">
          <cell r="B7519" t="str">
            <v>10.133.54.231</v>
          </cell>
          <cell r="C7519" t="str">
            <v>CTGINST1PN Expdp CTGINST1PN</v>
          </cell>
          <cell r="D7519" t="str">
            <v>PH_WINDOWS_PLATINUM_AR</v>
          </cell>
          <cell r="E7519">
            <v>4</v>
          </cell>
          <cell r="F7519" t="str">
            <v>Data Base Administration Support VW Argentina</v>
          </cell>
        </row>
        <row r="7520">
          <cell r="B7520" t="str">
            <v>10.133.54.231</v>
          </cell>
          <cell r="C7520" t="str">
            <v>CTGINST1PN Invalid Objects</v>
          </cell>
          <cell r="D7520" t="str">
            <v>PH_WINDOWS_PLATINUM_AR</v>
          </cell>
          <cell r="E7520">
            <v>4</v>
          </cell>
          <cell r="F7520" t="str">
            <v>Data Base Administration Support VW Argentina</v>
          </cell>
        </row>
        <row r="7521">
          <cell r="B7521" t="str">
            <v>10.133.54.231</v>
          </cell>
          <cell r="C7521" t="str">
            <v>CTGINST1PN Jobs</v>
          </cell>
          <cell r="D7521" t="str">
            <v>PH_WINDOWS_PLATINUM_AR</v>
          </cell>
          <cell r="E7521">
            <v>4</v>
          </cell>
          <cell r="F7521" t="str">
            <v>Data Base Administration Support VW Argentina</v>
          </cell>
        </row>
        <row r="7522">
          <cell r="B7522" t="str">
            <v>10.133.54.231</v>
          </cell>
          <cell r="C7522" t="str">
            <v>CTGINST1PN Login</v>
          </cell>
          <cell r="D7522" t="str">
            <v>PH_WINDOWS_PLATINUM_AR</v>
          </cell>
          <cell r="E7522">
            <v>4</v>
          </cell>
          <cell r="F7522" t="str">
            <v>Data Base Administration Support VW Argentina</v>
          </cell>
        </row>
        <row r="7523">
          <cell r="B7523" t="str">
            <v>10.133.54.231</v>
          </cell>
          <cell r="C7523" t="str">
            <v>CTGINST1PN Max Extents</v>
          </cell>
          <cell r="D7523" t="str">
            <v>PH_WINDOWS_PLATINUM_AR</v>
          </cell>
          <cell r="E7523">
            <v>4</v>
          </cell>
          <cell r="F7523" t="str">
            <v>Data Base Administration Support VW Argentina</v>
          </cell>
        </row>
        <row r="7524">
          <cell r="B7524" t="str">
            <v>10.133.54.231</v>
          </cell>
          <cell r="C7524" t="str">
            <v>CTGINST1PN Rman CTGINST1PN</v>
          </cell>
          <cell r="D7524" t="str">
            <v>PH_WINDOWS_PLATINUM_AR</v>
          </cell>
          <cell r="E7524">
            <v>4</v>
          </cell>
          <cell r="F7524" t="str">
            <v>Data Base Administration Support VW Argentina</v>
          </cell>
        </row>
        <row r="7525">
          <cell r="B7525" t="str">
            <v>10.133.54.231</v>
          </cell>
          <cell r="C7525" t="str">
            <v>CTGINST1PN Tablespaces</v>
          </cell>
          <cell r="D7525" t="str">
            <v>PH_WINDOWS_PLATINUM_AR</v>
          </cell>
          <cell r="E7525">
            <v>4</v>
          </cell>
          <cell r="F7525" t="str">
            <v>Data Base Administration Support VW Argentina</v>
          </cell>
        </row>
        <row r="7526">
          <cell r="B7526" t="str">
            <v>10.133.54.231</v>
          </cell>
          <cell r="C7526" t="str">
            <v>CTGINST1PN Users</v>
          </cell>
          <cell r="D7526" t="str">
            <v>PH_WINDOWS_BRONZE_AR</v>
          </cell>
          <cell r="E7526">
            <v>4</v>
          </cell>
          <cell r="F7526" t="str">
            <v>Data Base Administration Support VW Argentina</v>
          </cell>
        </row>
        <row r="7527">
          <cell r="B7527" t="str">
            <v>10.133.54.231</v>
          </cell>
          <cell r="C7527" t="str">
            <v>So Antivirus Services</v>
          </cell>
          <cell r="D7527" t="str">
            <v>PH_WINDOWS_PLATINUM_AR</v>
          </cell>
          <cell r="E7527">
            <v>3</v>
          </cell>
          <cell r="F7527" t="str">
            <v>Wintel Support VW Argentina</v>
          </cell>
        </row>
        <row r="7528">
          <cell r="B7528" t="str">
            <v>10.133.54.231</v>
          </cell>
          <cell r="C7528" t="str">
            <v>So CPU</v>
          </cell>
          <cell r="D7528" t="str">
            <v>PH_WINDOWS_PLATINUM_AR</v>
          </cell>
          <cell r="E7528">
            <v>4</v>
          </cell>
          <cell r="F7528" t="str">
            <v>Wintel Support VW Argentina</v>
          </cell>
        </row>
        <row r="7529">
          <cell r="B7529" t="str">
            <v>10.133.54.231</v>
          </cell>
          <cell r="C7529" t="str">
            <v>So Disk C:</v>
          </cell>
          <cell r="D7529" t="str">
            <v>PH_WINDOWS_PLATINUM_AR</v>
          </cell>
          <cell r="E7529">
            <v>4</v>
          </cell>
          <cell r="F7529" t="str">
            <v>Wintel Support VW Argentina</v>
          </cell>
        </row>
        <row r="7530">
          <cell r="B7530" t="str">
            <v>10.133.54.231</v>
          </cell>
          <cell r="C7530" t="str">
            <v>So Disk D:</v>
          </cell>
          <cell r="D7530" t="str">
            <v>PH_WINDOWS_PLATINUM_AR</v>
          </cell>
          <cell r="E7530">
            <v>4</v>
          </cell>
          <cell r="F7530" t="str">
            <v>Wintel Support VW Argentina</v>
          </cell>
        </row>
        <row r="7531">
          <cell r="B7531" t="str">
            <v>10.133.54.231</v>
          </cell>
          <cell r="C7531" t="str">
            <v>So Disk P:</v>
          </cell>
          <cell r="D7531" t="str">
            <v>PH_WINDOWS_PLATINUM_AR</v>
          </cell>
          <cell r="E7531">
            <v>4</v>
          </cell>
          <cell r="F7531" t="str">
            <v>Wintel Support VW Argentina</v>
          </cell>
        </row>
        <row r="7532">
          <cell r="B7532" t="str">
            <v>10.133.54.231</v>
          </cell>
          <cell r="C7532" t="str">
            <v>Ping</v>
          </cell>
          <cell r="D7532" t="str">
            <v>PH_WINDOWS_PLATINUM_AR</v>
          </cell>
          <cell r="E7532">
            <v>4</v>
          </cell>
          <cell r="F7532" t="str">
            <v>Wintel Support VW Argentina</v>
          </cell>
        </row>
        <row r="7533">
          <cell r="B7533" t="str">
            <v>10.133.54.231</v>
          </cell>
          <cell r="C7533" t="str">
            <v>So RAM</v>
          </cell>
          <cell r="D7533" t="str">
            <v>PH_WINDOWS_PLATINUM_AR</v>
          </cell>
          <cell r="E7533">
            <v>4</v>
          </cell>
          <cell r="F7533" t="str">
            <v>Wintel Support VW Argentina</v>
          </cell>
        </row>
        <row r="7534">
          <cell r="B7534" t="str">
            <v>10.133.54.231</v>
          </cell>
          <cell r="C7534" t="str">
            <v>So Uptime</v>
          </cell>
          <cell r="D7534" t="str">
            <v>PH_WINDOWS_BRONZE_AR</v>
          </cell>
          <cell r="E7534">
            <v>2</v>
          </cell>
          <cell r="F7534" t="str">
            <v>Wintel Support VW Argentina</v>
          </cell>
        </row>
        <row r="7535">
          <cell r="B7535" t="str">
            <v>10.133.54.162</v>
          </cell>
          <cell r="C7535" t="str">
            <v>So Antivirus Services</v>
          </cell>
          <cell r="D7535" t="str">
            <v>PH_WINDOWS_PLATINUM_AR</v>
          </cell>
          <cell r="E7535">
            <v>3</v>
          </cell>
          <cell r="F7535" t="str">
            <v>Wintel Support VW Argentina</v>
          </cell>
        </row>
        <row r="7536">
          <cell r="B7536" t="str">
            <v>10.133.54.162</v>
          </cell>
          <cell r="C7536" t="str">
            <v>So CPU</v>
          </cell>
          <cell r="D7536" t="str">
            <v>PH_WINDOWS_PLATINUM_AR</v>
          </cell>
          <cell r="E7536">
            <v>4</v>
          </cell>
          <cell r="F7536" t="str">
            <v>Wintel Support VW Argentina</v>
          </cell>
        </row>
        <row r="7537">
          <cell r="B7537" t="str">
            <v>10.133.54.162</v>
          </cell>
          <cell r="C7537" t="str">
            <v>So Disk C:</v>
          </cell>
          <cell r="D7537" t="str">
            <v>PH_WINDOWS_PLATINUM_AR</v>
          </cell>
          <cell r="E7537">
            <v>4</v>
          </cell>
          <cell r="F7537" t="str">
            <v>Wintel Support VW Argentina</v>
          </cell>
        </row>
        <row r="7538">
          <cell r="B7538" t="str">
            <v>10.133.54.162</v>
          </cell>
          <cell r="C7538" t="str">
            <v>Ping</v>
          </cell>
          <cell r="D7538" t="str">
            <v>PH_WINDOWS_PLATINUM_AR</v>
          </cell>
          <cell r="E7538">
            <v>4</v>
          </cell>
          <cell r="F7538" t="str">
            <v>Wintel Support VW Argentina</v>
          </cell>
        </row>
        <row r="7539">
          <cell r="B7539" t="str">
            <v>10.133.54.162</v>
          </cell>
          <cell r="C7539" t="str">
            <v>So RAM</v>
          </cell>
          <cell r="D7539" t="str">
            <v>PH_WINDOWS_PLATINUM_AR</v>
          </cell>
          <cell r="E7539">
            <v>4</v>
          </cell>
          <cell r="F7539" t="str">
            <v>Wintel Support VW Argentina</v>
          </cell>
        </row>
        <row r="7540">
          <cell r="B7540" t="str">
            <v>10.133.54.162</v>
          </cell>
          <cell r="C7540" t="str">
            <v>So Uptime</v>
          </cell>
          <cell r="D7540" t="str">
            <v>PH_WINDOWS_BRONZE_AR</v>
          </cell>
          <cell r="E7540">
            <v>2</v>
          </cell>
          <cell r="F7540" t="str">
            <v>Wintel Support VW Argentina</v>
          </cell>
        </row>
        <row r="7541">
          <cell r="B7541" t="str">
            <v>10.133.55.87</v>
          </cell>
          <cell r="C7541" t="str">
            <v>Ora VWMERLIN Invalid Objects</v>
          </cell>
          <cell r="D7541" t="str">
            <v>PH_WINDOWS_PLATINUM_AR</v>
          </cell>
          <cell r="E7541">
            <v>4</v>
          </cell>
          <cell r="F7541" t="str">
            <v>Data Base Administration Support VW Argentina</v>
          </cell>
        </row>
        <row r="7542">
          <cell r="B7542" t="str">
            <v>10.133.55.87</v>
          </cell>
          <cell r="C7542" t="str">
            <v>Ora VWMERLIN Jobs</v>
          </cell>
          <cell r="D7542" t="str">
            <v>PH_WINDOWS_PLATINUM_AR</v>
          </cell>
          <cell r="E7542">
            <v>4</v>
          </cell>
          <cell r="F7542" t="str">
            <v>Data Base Administration Support VW Argentina</v>
          </cell>
        </row>
        <row r="7543">
          <cell r="B7543" t="str">
            <v>10.133.55.87</v>
          </cell>
          <cell r="C7543" t="str">
            <v>Ora VWMERLIN Login</v>
          </cell>
          <cell r="D7543" t="str">
            <v>PH_WINDOWS_PLATINUM_AR</v>
          </cell>
          <cell r="E7543">
            <v>4</v>
          </cell>
          <cell r="F7543" t="str">
            <v>Data Base Administration Support VW Argentina</v>
          </cell>
        </row>
        <row r="7544">
          <cell r="B7544" t="str">
            <v>10.133.55.87</v>
          </cell>
          <cell r="C7544" t="str">
            <v>Ora VWMERLIN Max Extents</v>
          </cell>
          <cell r="D7544" t="str">
            <v>PH_WINDOWS_PLATINUM_AR</v>
          </cell>
          <cell r="E7544">
            <v>4</v>
          </cell>
          <cell r="F7544" t="str">
            <v>Data Base Administration Support VW Argentina</v>
          </cell>
        </row>
        <row r="7545">
          <cell r="B7545" t="str">
            <v>10.133.55.87</v>
          </cell>
          <cell r="C7545" t="str">
            <v>Ora VWMERLIN Tablespaces</v>
          </cell>
          <cell r="D7545" t="str">
            <v>PH_WINDOWS_PLATINUM_AR</v>
          </cell>
          <cell r="E7545">
            <v>4</v>
          </cell>
          <cell r="F7545" t="str">
            <v>Data Base Administration Support VW Argentina</v>
          </cell>
        </row>
        <row r="7546">
          <cell r="B7546" t="str">
            <v>10.133.55.87</v>
          </cell>
          <cell r="C7546" t="str">
            <v>Ora VWMERLIN Users</v>
          </cell>
          <cell r="D7546" t="str">
            <v>PH_WINDOWS_BRONZE_AR</v>
          </cell>
          <cell r="E7546">
            <v>4</v>
          </cell>
          <cell r="F7546" t="str">
            <v>Data Base Administration Support VW Argentina</v>
          </cell>
        </row>
        <row r="7547">
          <cell r="B7547" t="str">
            <v>10.133.55.87</v>
          </cell>
          <cell r="C7547" t="str">
            <v>Ora vwsapasmerlin01 Services</v>
          </cell>
          <cell r="D7547" t="str">
            <v>PH_WINDOWS_PLATINUM_AR</v>
          </cell>
          <cell r="E7547">
            <v>4</v>
          </cell>
          <cell r="F7547" t="str">
            <v>Data Base Administration Support VW Argentina</v>
          </cell>
        </row>
        <row r="7548">
          <cell r="B7548" t="str">
            <v>10.133.55.87</v>
          </cell>
          <cell r="C7548" t="str">
            <v>Rman</v>
          </cell>
          <cell r="D7548" t="str">
            <v>PH_WINDOWS_PLATINUM_AR</v>
          </cell>
          <cell r="E7548">
            <v>4</v>
          </cell>
          <cell r="F7548" t="str">
            <v>Data Base Administration Support VW Argentina</v>
          </cell>
        </row>
        <row r="7549">
          <cell r="B7549" t="str">
            <v>10.133.55.87</v>
          </cell>
          <cell r="C7549" t="str">
            <v>So Antivirus Services</v>
          </cell>
          <cell r="D7549" t="str">
            <v>PH_WINDOWS_PLATINUM_AR</v>
          </cell>
          <cell r="E7549">
            <v>3</v>
          </cell>
          <cell r="F7549" t="str">
            <v>Wintel Support VW Argentina</v>
          </cell>
        </row>
        <row r="7550">
          <cell r="B7550" t="str">
            <v>10.133.55.87</v>
          </cell>
          <cell r="C7550" t="str">
            <v>So CPU</v>
          </cell>
          <cell r="D7550" t="str">
            <v>PH_WINDOWS_PLATINUM_AR</v>
          </cell>
          <cell r="E7550">
            <v>1</v>
          </cell>
          <cell r="F7550" t="str">
            <v>Wintel Support VW Argentina</v>
          </cell>
        </row>
        <row r="7551">
          <cell r="B7551" t="str">
            <v>10.133.55.87</v>
          </cell>
          <cell r="C7551" t="str">
            <v>So Disk C:</v>
          </cell>
          <cell r="D7551" t="str">
            <v>PH_WINDOWS_PLATINUM_AR</v>
          </cell>
          <cell r="E7551">
            <v>3</v>
          </cell>
          <cell r="F7551" t="str">
            <v>Wintel Support VW Argentina</v>
          </cell>
        </row>
        <row r="7552">
          <cell r="B7552" t="str">
            <v>10.133.55.87</v>
          </cell>
          <cell r="C7552" t="str">
            <v>So Disk D: App Merlin</v>
          </cell>
          <cell r="D7552" t="str">
            <v>PH_WINDOWS_PLATINUM_AR</v>
          </cell>
          <cell r="E7552">
            <v>1</v>
          </cell>
          <cell r="F7552" t="str">
            <v>Wintel Support VW Argentina</v>
          </cell>
        </row>
        <row r="7553">
          <cell r="B7553" t="str">
            <v>10.133.55.87</v>
          </cell>
          <cell r="C7553" t="str">
            <v>So Disk E: OPS DATA BASE SUPPORT_HOME</v>
          </cell>
          <cell r="D7553" t="str">
            <v>PH_WINDOWS_PLATINUM_AR</v>
          </cell>
          <cell r="E7553">
            <v>1</v>
          </cell>
          <cell r="F7553" t="str">
            <v>Wintel Support VW Argentina</v>
          </cell>
        </row>
        <row r="7554">
          <cell r="B7554" t="str">
            <v>10.133.55.87</v>
          </cell>
          <cell r="C7554" t="str">
            <v>Ping</v>
          </cell>
          <cell r="D7554" t="str">
            <v>PH_WINDOWS_PLATINUM_AR</v>
          </cell>
          <cell r="E7554">
            <v>1</v>
          </cell>
          <cell r="F7554" t="str">
            <v>Wintel Support VW Argentina</v>
          </cell>
        </row>
        <row r="7555">
          <cell r="B7555" t="str">
            <v>10.133.55.87</v>
          </cell>
          <cell r="C7555" t="str">
            <v>So RAM</v>
          </cell>
          <cell r="D7555" t="str">
            <v>PH_WINDOWS_PLATINUM_AR</v>
          </cell>
          <cell r="E7555">
            <v>1</v>
          </cell>
          <cell r="F7555" t="str">
            <v>Wintel Support VW Argentina</v>
          </cell>
        </row>
        <row r="7556">
          <cell r="B7556" t="str">
            <v>10.133.55.87</v>
          </cell>
          <cell r="C7556" t="str">
            <v>So Uptime</v>
          </cell>
          <cell r="D7556" t="str">
            <v>PH_WINDOWS_BRONZE_AR</v>
          </cell>
          <cell r="E7556">
            <v>2</v>
          </cell>
          <cell r="F7556" t="str">
            <v>Wintel Support VW Argentina</v>
          </cell>
        </row>
        <row r="7557">
          <cell r="B7557" t="str">
            <v>10.133.55.58</v>
          </cell>
          <cell r="C7557" t="str">
            <v>So Antivirus Services</v>
          </cell>
          <cell r="D7557" t="str">
            <v>PH_WINDOWS_PLATINUM_AR</v>
          </cell>
          <cell r="E7557">
            <v>3</v>
          </cell>
          <cell r="F7557" t="str">
            <v>Wintel Support VW Argentina</v>
          </cell>
        </row>
        <row r="7558">
          <cell r="B7558" t="str">
            <v>10.133.55.58</v>
          </cell>
          <cell r="C7558" t="str">
            <v>So CPU</v>
          </cell>
          <cell r="D7558" t="str">
            <v>PH_WINDOWS_PLATINUM_AR</v>
          </cell>
          <cell r="E7558">
            <v>3</v>
          </cell>
          <cell r="F7558" t="str">
            <v>Wintel Support VW Argentina</v>
          </cell>
        </row>
        <row r="7559">
          <cell r="B7559" t="str">
            <v>10.133.55.58</v>
          </cell>
          <cell r="C7559" t="str">
            <v>So Disk C:</v>
          </cell>
          <cell r="D7559" t="str">
            <v>PH_WINDOWS_PLATINUM_AR</v>
          </cell>
          <cell r="E7559">
            <v>3</v>
          </cell>
          <cell r="F7559" t="str">
            <v>Wintel Support VW Argentina</v>
          </cell>
        </row>
        <row r="7560">
          <cell r="B7560" t="str">
            <v>10.133.55.58</v>
          </cell>
          <cell r="C7560" t="str">
            <v>So Disk D:</v>
          </cell>
          <cell r="D7560" t="str">
            <v>PH_WINDOWS_PLATINUM_AR</v>
          </cell>
          <cell r="E7560">
            <v>3</v>
          </cell>
          <cell r="F7560" t="str">
            <v>Wintel Support VW Argentina</v>
          </cell>
        </row>
        <row r="7561">
          <cell r="B7561" t="str">
            <v>10.133.55.58</v>
          </cell>
          <cell r="C7561" t="str">
            <v>So Disk F</v>
          </cell>
          <cell r="D7561" t="str">
            <v>PH_WINDOWS_PLATINUM_AR</v>
          </cell>
          <cell r="E7561">
            <v>3</v>
          </cell>
          <cell r="F7561" t="str">
            <v>Wintel Support VW Argentina</v>
          </cell>
        </row>
        <row r="7562">
          <cell r="B7562" t="str">
            <v>10.133.55.58</v>
          </cell>
          <cell r="C7562" t="str">
            <v>Ping</v>
          </cell>
          <cell r="D7562" t="str">
            <v>PH_WINDOWS_PLATINUM_AR</v>
          </cell>
          <cell r="E7562">
            <v>3</v>
          </cell>
          <cell r="F7562" t="str">
            <v>Wintel Support VW Argentina</v>
          </cell>
        </row>
        <row r="7563">
          <cell r="B7563" t="str">
            <v>10.133.55.58</v>
          </cell>
          <cell r="C7563" t="str">
            <v>So RAM</v>
          </cell>
          <cell r="D7563" t="str">
            <v>PH_WINDOWS_PLATINUM_AR</v>
          </cell>
          <cell r="E7563">
            <v>3</v>
          </cell>
          <cell r="F7563" t="str">
            <v>Wintel Support VW Argentina</v>
          </cell>
        </row>
        <row r="7564">
          <cell r="B7564" t="str">
            <v>10.133.55.57</v>
          </cell>
          <cell r="C7564" t="str">
            <v>So Antivirus Services</v>
          </cell>
          <cell r="D7564" t="str">
            <v>PH_WINDOWS_PLATINUM_AR</v>
          </cell>
          <cell r="E7564">
            <v>3</v>
          </cell>
          <cell r="F7564" t="str">
            <v>Wintel Support VW Argentina</v>
          </cell>
        </row>
        <row r="7565">
          <cell r="B7565" t="str">
            <v>10.133.55.57</v>
          </cell>
          <cell r="C7565" t="str">
            <v>So CPU</v>
          </cell>
          <cell r="D7565" t="str">
            <v>PH_WINDOWS_PLATINUM_AR</v>
          </cell>
          <cell r="E7565">
            <v>3</v>
          </cell>
          <cell r="F7565" t="str">
            <v>Wintel Support VW Argentina</v>
          </cell>
        </row>
        <row r="7566">
          <cell r="B7566" t="str">
            <v>10.133.55.57</v>
          </cell>
          <cell r="C7566" t="str">
            <v>So Disk C:</v>
          </cell>
          <cell r="D7566" t="str">
            <v>PH_WINDOWS_PLATINUM_AR</v>
          </cell>
          <cell r="E7566">
            <v>3</v>
          </cell>
          <cell r="F7566" t="str">
            <v>Wintel Support VW Argentina</v>
          </cell>
        </row>
        <row r="7567">
          <cell r="B7567" t="str">
            <v>10.133.55.57</v>
          </cell>
          <cell r="C7567" t="str">
            <v>So Disk D:</v>
          </cell>
          <cell r="D7567" t="str">
            <v>PH_WINDOWS_PLATINUM_AR</v>
          </cell>
          <cell r="E7567">
            <v>3</v>
          </cell>
          <cell r="F7567" t="str">
            <v>Wintel Support VW Argentina</v>
          </cell>
        </row>
        <row r="7568">
          <cell r="B7568" t="str">
            <v>10.133.55.57</v>
          </cell>
          <cell r="C7568" t="str">
            <v>So Disk F</v>
          </cell>
          <cell r="D7568" t="str">
            <v>PH_WINDOWS_PLATINUM_AR</v>
          </cell>
          <cell r="E7568">
            <v>3</v>
          </cell>
          <cell r="F7568" t="str">
            <v>Wintel Support VW Argentina</v>
          </cell>
        </row>
        <row r="7569">
          <cell r="B7569" t="str">
            <v>10.133.55.57</v>
          </cell>
          <cell r="C7569" t="str">
            <v>Ping</v>
          </cell>
          <cell r="D7569" t="str">
            <v>PH_WINDOWS_PLATINUM_AR</v>
          </cell>
          <cell r="E7569">
            <v>3</v>
          </cell>
          <cell r="F7569" t="str">
            <v>Wintel Support VW Argentina</v>
          </cell>
        </row>
        <row r="7570">
          <cell r="B7570" t="str">
            <v>10.133.55.57</v>
          </cell>
          <cell r="C7570" t="str">
            <v>So RAM</v>
          </cell>
          <cell r="D7570" t="str">
            <v>PH_WINDOWS_PLATINUM_AR</v>
          </cell>
          <cell r="E7570">
            <v>3</v>
          </cell>
          <cell r="F7570" t="str">
            <v>Wintel Support VW Argentina</v>
          </cell>
        </row>
        <row r="7571">
          <cell r="B7571" t="str">
            <v>10.133.55.57</v>
          </cell>
          <cell r="C7571" t="str">
            <v>So Uptime</v>
          </cell>
          <cell r="D7571" t="str">
            <v>PH_WINDOWS_BRONZE_AR</v>
          </cell>
          <cell r="E7571">
            <v>2</v>
          </cell>
          <cell r="F7571" t="str">
            <v>Wintel Support VW Argentina</v>
          </cell>
        </row>
        <row r="7572">
          <cell r="B7572" t="str">
            <v>10.133.55.58</v>
          </cell>
          <cell r="C7572" t="str">
            <v>So Uptime</v>
          </cell>
          <cell r="D7572" t="str">
            <v>PH_WINDOWS_BRONZE_AR</v>
          </cell>
          <cell r="E7572">
            <v>2</v>
          </cell>
          <cell r="F7572" t="str">
            <v>Wintel Support VW Argentina</v>
          </cell>
        </row>
        <row r="7573">
          <cell r="B7573" t="str">
            <v>10.133.54.159</v>
          </cell>
          <cell r="C7573" t="str">
            <v>So Antivirus Services</v>
          </cell>
          <cell r="D7573" t="str">
            <v>PH_WINDOWS_PLATINUM_AR</v>
          </cell>
          <cell r="E7573">
            <v>3</v>
          </cell>
          <cell r="F7573" t="str">
            <v>Wintel Support VW Argentina</v>
          </cell>
        </row>
        <row r="7574">
          <cell r="B7574" t="str">
            <v>10.133.54.159</v>
          </cell>
          <cell r="C7574" t="str">
            <v>So CPU</v>
          </cell>
          <cell r="D7574" t="str">
            <v>PH_WINDOWS_PLATINUM_AR</v>
          </cell>
          <cell r="E7574">
            <v>3</v>
          </cell>
          <cell r="F7574" t="str">
            <v>Wintel Support VW Argentina</v>
          </cell>
        </row>
        <row r="7575">
          <cell r="B7575" t="str">
            <v>10.133.54.159</v>
          </cell>
          <cell r="C7575" t="str">
            <v>So Disk C:</v>
          </cell>
          <cell r="D7575" t="str">
            <v>PH_WINDOWS_PLATINUM_AR</v>
          </cell>
          <cell r="E7575">
            <v>3</v>
          </cell>
          <cell r="F7575" t="str">
            <v>Wintel Support VW Argentina</v>
          </cell>
        </row>
        <row r="7576">
          <cell r="B7576" t="str">
            <v>10.133.54.159</v>
          </cell>
          <cell r="C7576" t="str">
            <v>Ping</v>
          </cell>
          <cell r="D7576" t="str">
            <v>PH_WINDOWS_PLATINUM_AR</v>
          </cell>
          <cell r="E7576">
            <v>3</v>
          </cell>
          <cell r="F7576" t="str">
            <v>Wintel Support VW Argentina</v>
          </cell>
        </row>
        <row r="7577">
          <cell r="B7577" t="str">
            <v>10.133.54.159</v>
          </cell>
          <cell r="C7577" t="str">
            <v>So RAM</v>
          </cell>
          <cell r="D7577" t="str">
            <v>PH_WINDOWS_PLATINUM_AR</v>
          </cell>
          <cell r="E7577">
            <v>3</v>
          </cell>
          <cell r="F7577" t="str">
            <v>Wintel Support VW Argentina</v>
          </cell>
        </row>
        <row r="7578">
          <cell r="B7578" t="str">
            <v>10.133.54.159</v>
          </cell>
          <cell r="C7578" t="str">
            <v>So Uptime</v>
          </cell>
          <cell r="D7578" t="str">
            <v>PH_WINDOWS_BRONZE_AR</v>
          </cell>
          <cell r="E7578">
            <v>2</v>
          </cell>
          <cell r="F7578" t="str">
            <v>Wintel Support VW Argentina</v>
          </cell>
        </row>
        <row r="7579">
          <cell r="B7579" t="str">
            <v>10.133.54.182</v>
          </cell>
          <cell r="C7579" t="str">
            <v>So Antivirus Services</v>
          </cell>
          <cell r="D7579" t="str">
            <v>PH_WINDOWS_PLATINUM_AR</v>
          </cell>
          <cell r="E7579">
            <v>3</v>
          </cell>
          <cell r="F7579" t="str">
            <v>Wintel Support VW Argentina</v>
          </cell>
        </row>
        <row r="7580">
          <cell r="B7580" t="str">
            <v>10.133.54.182</v>
          </cell>
          <cell r="C7580" t="str">
            <v>So CPU</v>
          </cell>
          <cell r="D7580" t="str">
            <v>PH_WINDOWS_PLATINUM_AR</v>
          </cell>
          <cell r="E7580">
            <v>1</v>
          </cell>
          <cell r="F7580" t="str">
            <v>Wintel Support VW Argentina</v>
          </cell>
        </row>
        <row r="7581">
          <cell r="B7581" t="str">
            <v>10.133.54.182</v>
          </cell>
          <cell r="C7581" t="str">
            <v>So Disk C: - S.O.</v>
          </cell>
          <cell r="D7581" t="str">
            <v>PH_WINDOWS_PLATINUM_AR</v>
          </cell>
          <cell r="E7581">
            <v>1</v>
          </cell>
          <cell r="F7581" t="str">
            <v>Wintel Support VW Argentina</v>
          </cell>
        </row>
        <row r="7582">
          <cell r="B7582" t="str">
            <v>10.133.54.182</v>
          </cell>
          <cell r="C7582" t="str">
            <v>So Disk D: - APPS</v>
          </cell>
          <cell r="D7582" t="str">
            <v>PH_WINDOWS_PLATINUM_AR</v>
          </cell>
          <cell r="E7582">
            <v>1</v>
          </cell>
          <cell r="F7582" t="str">
            <v>Wintel Support VW Argentina</v>
          </cell>
        </row>
        <row r="7583">
          <cell r="B7583" t="str">
            <v>10.133.54.182</v>
          </cell>
          <cell r="C7583" t="str">
            <v>Ping</v>
          </cell>
          <cell r="D7583" t="str">
            <v>PH_WINDOWS_PLATINUM_AR</v>
          </cell>
          <cell r="E7583">
            <v>1</v>
          </cell>
          <cell r="F7583" t="str">
            <v>Wintel Support VW Argentina</v>
          </cell>
        </row>
        <row r="7584">
          <cell r="B7584" t="str">
            <v>10.133.54.182</v>
          </cell>
          <cell r="C7584" t="str">
            <v>So RAM</v>
          </cell>
          <cell r="D7584" t="str">
            <v>PH_WINDOWS_PLATINUM_AR</v>
          </cell>
          <cell r="E7584">
            <v>1</v>
          </cell>
          <cell r="F7584" t="str">
            <v>Wintel Support VW Argentina</v>
          </cell>
        </row>
        <row r="7585">
          <cell r="B7585" t="str">
            <v>10.133.54.182</v>
          </cell>
          <cell r="C7585" t="str">
            <v>So Uptime</v>
          </cell>
          <cell r="D7585" t="str">
            <v>PH_WINDOWS_BRONZE_AR</v>
          </cell>
          <cell r="E7585">
            <v>2</v>
          </cell>
          <cell r="F7585" t="str">
            <v>Wintel Support VW Argentina</v>
          </cell>
        </row>
        <row r="7586">
          <cell r="B7586" t="str">
            <v>10.133.54.154</v>
          </cell>
          <cell r="C7586" t="str">
            <v>So Antivirus Services</v>
          </cell>
          <cell r="D7586" t="str">
            <v>PH_WINDOWS_BRONZE_AR</v>
          </cell>
          <cell r="E7586">
            <v>3</v>
          </cell>
          <cell r="F7586" t="str">
            <v>Wintel Support VW Argentina</v>
          </cell>
        </row>
        <row r="7587">
          <cell r="B7587" t="str">
            <v>10.133.54.154</v>
          </cell>
          <cell r="C7587" t="str">
            <v>So CPU</v>
          </cell>
          <cell r="D7587" t="str">
            <v>PH_WINDOWS_BRONZE_AR</v>
          </cell>
          <cell r="E7587">
            <v>3</v>
          </cell>
          <cell r="F7587" t="str">
            <v>Wintel Support VW Argentina</v>
          </cell>
        </row>
        <row r="7588">
          <cell r="B7588" t="str">
            <v>10.133.54.154</v>
          </cell>
          <cell r="C7588" t="str">
            <v>So Disk C:</v>
          </cell>
          <cell r="D7588" t="str">
            <v>PH_WINDOWS_BRONZE_AR</v>
          </cell>
          <cell r="E7588">
            <v>3</v>
          </cell>
          <cell r="F7588" t="str">
            <v>Wintel Support VW Argentina</v>
          </cell>
        </row>
        <row r="7589">
          <cell r="B7589" t="str">
            <v>10.133.54.154</v>
          </cell>
          <cell r="C7589" t="str">
            <v>So Disk D:</v>
          </cell>
          <cell r="D7589" t="str">
            <v>PH_WINDOWS_BRONZE_AR</v>
          </cell>
          <cell r="E7589">
            <v>3</v>
          </cell>
          <cell r="F7589" t="str">
            <v>Wintel Support VW Argentina</v>
          </cell>
        </row>
        <row r="7590">
          <cell r="B7590" t="str">
            <v>10.133.54.154</v>
          </cell>
          <cell r="C7590" t="str">
            <v>Ping</v>
          </cell>
          <cell r="D7590" t="str">
            <v>PH_WINDOWS_BRONZE_AR</v>
          </cell>
          <cell r="E7590">
            <v>3</v>
          </cell>
          <cell r="F7590" t="str">
            <v>Wintel Support VW Argentina</v>
          </cell>
        </row>
        <row r="7591">
          <cell r="B7591" t="str">
            <v>10.133.54.154</v>
          </cell>
          <cell r="C7591" t="str">
            <v>So RAM</v>
          </cell>
          <cell r="D7591" t="str">
            <v>PH_WINDOWS_BRONZE_AR</v>
          </cell>
          <cell r="E7591">
            <v>3</v>
          </cell>
          <cell r="F7591" t="str">
            <v>Wintel Support VW Argentina</v>
          </cell>
        </row>
        <row r="7592">
          <cell r="B7592" t="str">
            <v>10.133.54.154</v>
          </cell>
          <cell r="C7592" t="str">
            <v>So Uptime</v>
          </cell>
          <cell r="D7592" t="str">
            <v>PH_WINDOWS_BRONZE_AR</v>
          </cell>
          <cell r="E7592">
            <v>2</v>
          </cell>
          <cell r="F7592" t="str">
            <v>Wintel Support VW Argentina</v>
          </cell>
        </row>
        <row r="7593">
          <cell r="B7593" t="str">
            <v>10.133.54.173</v>
          </cell>
          <cell r="C7593" t="str">
            <v>So Antivirus Services</v>
          </cell>
          <cell r="D7593" t="str">
            <v>PH_WINDOWS_BRONZE_AR</v>
          </cell>
          <cell r="E7593">
            <v>3</v>
          </cell>
          <cell r="F7593" t="str">
            <v>Wintel Support VW Argentina</v>
          </cell>
        </row>
        <row r="7594">
          <cell r="B7594" t="str">
            <v>10.133.54.173</v>
          </cell>
          <cell r="C7594" t="str">
            <v>So CPU</v>
          </cell>
          <cell r="D7594" t="str">
            <v>PH_WINDOWS_BRONZE_AR</v>
          </cell>
          <cell r="E7594">
            <v>3</v>
          </cell>
          <cell r="F7594" t="str">
            <v>Wintel Support VW Argentina</v>
          </cell>
        </row>
        <row r="7595">
          <cell r="B7595" t="str">
            <v>10.133.54.173</v>
          </cell>
          <cell r="C7595" t="str">
            <v>So Disk C:</v>
          </cell>
          <cell r="D7595" t="str">
            <v>PH_WINDOWS_BRONZE_AR</v>
          </cell>
          <cell r="E7595">
            <v>3</v>
          </cell>
          <cell r="F7595" t="str">
            <v>Wintel Support VW Argentina</v>
          </cell>
        </row>
        <row r="7596">
          <cell r="B7596" t="str">
            <v>10.133.54.173</v>
          </cell>
          <cell r="C7596" t="str">
            <v>So Disk D:</v>
          </cell>
          <cell r="D7596" t="str">
            <v>PH_WINDOWS_BRONZE_AR</v>
          </cell>
          <cell r="E7596">
            <v>3</v>
          </cell>
          <cell r="F7596" t="str">
            <v>Wintel Support VW Argentina</v>
          </cell>
        </row>
        <row r="7597">
          <cell r="B7597" t="str">
            <v>10.133.54.173</v>
          </cell>
          <cell r="C7597" t="str">
            <v>So Disk E:</v>
          </cell>
          <cell r="D7597" t="str">
            <v>PH_WINDOWS_BRONZE_AR</v>
          </cell>
          <cell r="E7597">
            <v>3</v>
          </cell>
          <cell r="F7597" t="str">
            <v>Wintel Support VW Argentina</v>
          </cell>
        </row>
        <row r="7598">
          <cell r="B7598" t="str">
            <v>10.133.54.173</v>
          </cell>
          <cell r="C7598" t="str">
            <v>Ping</v>
          </cell>
          <cell r="D7598" t="str">
            <v>PH_WINDOWS_BRONZE_AR</v>
          </cell>
          <cell r="E7598">
            <v>3</v>
          </cell>
          <cell r="F7598" t="str">
            <v>Wintel Support VW Argentina</v>
          </cell>
        </row>
        <row r="7599">
          <cell r="B7599" t="str">
            <v>10.133.54.173</v>
          </cell>
          <cell r="C7599" t="str">
            <v>So RAM</v>
          </cell>
          <cell r="D7599" t="str">
            <v>PH_WINDOWS_BRONZE_AR</v>
          </cell>
          <cell r="E7599">
            <v>3</v>
          </cell>
          <cell r="F7599" t="str">
            <v>Wintel Support VW Argentina</v>
          </cell>
        </row>
        <row r="7600">
          <cell r="B7600" t="str">
            <v>10.133.54.173</v>
          </cell>
          <cell r="C7600" t="str">
            <v>So Uptime</v>
          </cell>
          <cell r="D7600" t="str">
            <v>PH_WINDOWS_BRONZE_AR</v>
          </cell>
          <cell r="E7600">
            <v>2</v>
          </cell>
          <cell r="F7600" t="str">
            <v>Wintel Support VW Argentina</v>
          </cell>
        </row>
        <row r="7601">
          <cell r="B7601" t="str">
            <v>10.133.54.177</v>
          </cell>
          <cell r="C7601" t="str">
            <v>PRINT SERVER PACHECO</v>
          </cell>
          <cell r="D7601" t="str">
            <v>PH_WINDOWS_PLATINUM_AR</v>
          </cell>
          <cell r="E7601">
            <v>1</v>
          </cell>
          <cell r="F7601" t="str">
            <v>Wintel Support VW Argentina</v>
          </cell>
        </row>
        <row r="7602">
          <cell r="B7602" t="str">
            <v>10.133.54.177</v>
          </cell>
          <cell r="C7602" t="str">
            <v>So Antivirus Services</v>
          </cell>
          <cell r="D7602" t="str">
            <v>PH_WINDOWS_PLATINUM_AR</v>
          </cell>
          <cell r="E7602">
            <v>3</v>
          </cell>
          <cell r="F7602" t="str">
            <v>Wintel Support VW Argentina</v>
          </cell>
        </row>
        <row r="7603">
          <cell r="B7603" t="str">
            <v>10.133.54.177</v>
          </cell>
          <cell r="C7603" t="str">
            <v>So CPU</v>
          </cell>
          <cell r="D7603" t="str">
            <v>PH_WINDOWS_PLATINUM_AR</v>
          </cell>
          <cell r="E7603">
            <v>1</v>
          </cell>
          <cell r="F7603" t="str">
            <v>Wintel Support VW Argentina</v>
          </cell>
        </row>
        <row r="7604">
          <cell r="B7604" t="str">
            <v>10.133.54.177</v>
          </cell>
          <cell r="C7604" t="str">
            <v>So Disk C: - S.O.</v>
          </cell>
          <cell r="D7604" t="str">
            <v>PH_WINDOWS_PLATINUM_AR</v>
          </cell>
          <cell r="E7604">
            <v>1</v>
          </cell>
          <cell r="F7604" t="str">
            <v>Wintel Support VW Argentina</v>
          </cell>
        </row>
        <row r="7605">
          <cell r="B7605" t="str">
            <v>10.133.54.177</v>
          </cell>
          <cell r="C7605" t="str">
            <v>So Disk D:</v>
          </cell>
          <cell r="D7605" t="str">
            <v>PH_WINDOWS_PLATINUM_AR</v>
          </cell>
          <cell r="E7605">
            <v>1</v>
          </cell>
          <cell r="F7605" t="str">
            <v>Wintel Support VW Argentina</v>
          </cell>
        </row>
        <row r="7606">
          <cell r="B7606" t="str">
            <v>10.133.54.177</v>
          </cell>
          <cell r="C7606" t="str">
            <v>Ping</v>
          </cell>
          <cell r="D7606" t="str">
            <v>PH_WINDOWS_PLATINUM_AR</v>
          </cell>
          <cell r="E7606">
            <v>1</v>
          </cell>
          <cell r="F7606" t="str">
            <v>Wintel Support VW Argentina</v>
          </cell>
        </row>
        <row r="7607">
          <cell r="B7607" t="str">
            <v>10.133.54.177</v>
          </cell>
          <cell r="C7607" t="str">
            <v>So Print Services</v>
          </cell>
          <cell r="D7607" t="str">
            <v>PH_WINDOWS_PLATINUM_AR</v>
          </cell>
          <cell r="E7607">
            <v>1</v>
          </cell>
          <cell r="F7607" t="str">
            <v>Wintel Support VW Argentina</v>
          </cell>
        </row>
        <row r="7608">
          <cell r="B7608" t="str">
            <v>10.133.54.177</v>
          </cell>
          <cell r="C7608" t="str">
            <v>So RAM</v>
          </cell>
          <cell r="D7608" t="str">
            <v>PH_WINDOWS_PLATINUM_AR</v>
          </cell>
          <cell r="E7608">
            <v>2</v>
          </cell>
          <cell r="F7608" t="str">
            <v>Wintel Support VW Argentina</v>
          </cell>
        </row>
        <row r="7609">
          <cell r="B7609" t="str">
            <v>10.133.54.177</v>
          </cell>
          <cell r="C7609" t="str">
            <v>So Uptime</v>
          </cell>
          <cell r="D7609" t="str">
            <v>PH_WINDOWS_BRONZE_AR</v>
          </cell>
          <cell r="E7609">
            <v>2</v>
          </cell>
          <cell r="F7609" t="str">
            <v>Wintel Support VW Argentina</v>
          </cell>
        </row>
        <row r="7610">
          <cell r="B7610" t="str">
            <v>10.133.55.230</v>
          </cell>
          <cell r="C7610" t="str">
            <v xml:space="preserve">OS Ping </v>
          </cell>
          <cell r="D7610" t="str">
            <v>PH_WINDOWS_PLATINUM_AR</v>
          </cell>
          <cell r="E7610">
            <v>4</v>
          </cell>
          <cell r="F7610" t="str">
            <v>Wintel Support VW Argentina</v>
          </cell>
        </row>
        <row r="7611">
          <cell r="B7611" t="str">
            <v>10.133.55.230</v>
          </cell>
          <cell r="C7611" t="str">
            <v>So Uptime</v>
          </cell>
          <cell r="D7611" t="str">
            <v>PH_WINDOWS_BRONZE_AR</v>
          </cell>
          <cell r="E7611">
            <v>2</v>
          </cell>
          <cell r="F7611" t="str">
            <v>Wintel Support VW Argentina</v>
          </cell>
        </row>
        <row r="7612">
          <cell r="B7612" t="str">
            <v>10.133.55.230</v>
          </cell>
          <cell r="C7612" t="str">
            <v xml:space="preserve">OS CPU </v>
          </cell>
          <cell r="D7612" t="str">
            <v>PH_WINDOWS_PLATINUM_AR</v>
          </cell>
          <cell r="E7612">
            <v>4</v>
          </cell>
          <cell r="F7612" t="str">
            <v>Wintel Support VW Argentina</v>
          </cell>
        </row>
        <row r="7613">
          <cell r="B7613" t="str">
            <v>10.133.55.230</v>
          </cell>
          <cell r="C7613" t="str">
            <v xml:space="preserve">OS RAM </v>
          </cell>
          <cell r="D7613" t="str">
            <v>PH_WINDOWS_PLATINUM_AR</v>
          </cell>
          <cell r="E7613">
            <v>4</v>
          </cell>
          <cell r="F7613" t="str">
            <v>Wintel Support VW Argentina</v>
          </cell>
        </row>
        <row r="7614">
          <cell r="B7614" t="str">
            <v>10.133.55.230</v>
          </cell>
          <cell r="C7614" t="str">
            <v xml:space="preserve">OS Disk C: </v>
          </cell>
          <cell r="D7614" t="str">
            <v>PH_WINDOWS_PLATINUM_AR</v>
          </cell>
          <cell r="E7614">
            <v>4</v>
          </cell>
          <cell r="F7614" t="str">
            <v>Wintel Support VW Argentina</v>
          </cell>
        </row>
        <row r="7615">
          <cell r="B7615" t="str">
            <v>10.133.55.230</v>
          </cell>
          <cell r="C7615" t="str">
            <v xml:space="preserve">OS Disk E: </v>
          </cell>
          <cell r="D7615" t="str">
            <v>PH_WINDOWS_PLATINUM_AR</v>
          </cell>
          <cell r="E7615">
            <v>4</v>
          </cell>
          <cell r="F7615" t="str">
            <v>Wintel Support VW Argentina</v>
          </cell>
        </row>
        <row r="7616">
          <cell r="B7616" t="str">
            <v>10.133.55.230</v>
          </cell>
          <cell r="C7616" t="str">
            <v>OS Antivirus Services</v>
          </cell>
          <cell r="D7616" t="str">
            <v>PH_WINDOWS_PLATINUM_AR</v>
          </cell>
          <cell r="E7616">
            <v>3</v>
          </cell>
          <cell r="F7616" t="str">
            <v>Wintel Support VW Argentina</v>
          </cell>
        </row>
        <row r="7617">
          <cell r="B7617" t="str">
            <v>192.168.4.10</v>
          </cell>
          <cell r="C7617" t="str">
            <v>Disk F ORACLE_BACKUP</v>
          </cell>
          <cell r="D7617" t="str">
            <v>PH_WINDOWS_PLATINUM_AR</v>
          </cell>
          <cell r="E7617">
            <v>4</v>
          </cell>
          <cell r="F7617" t="str">
            <v>Data Base Administration Support VW Argentina</v>
          </cell>
        </row>
        <row r="7618">
          <cell r="B7618" t="str">
            <v>192.168.4.10</v>
          </cell>
          <cell r="C7618" t="str">
            <v>So Disk E ORACLE_HOME</v>
          </cell>
          <cell r="D7618" t="str">
            <v>PH_WINDOWS_PLATINUM_AR</v>
          </cell>
          <cell r="E7618">
            <v>4</v>
          </cell>
          <cell r="F7618" t="str">
            <v>Data Base Administration Support VW Argentina</v>
          </cell>
        </row>
        <row r="7619">
          <cell r="B7619" t="str">
            <v>192.168.4.10</v>
          </cell>
          <cell r="C7619" t="str">
            <v>Ora VWASTB DG Gap</v>
          </cell>
          <cell r="D7619" t="str">
            <v>PH_WINDOWS_PLATINUM_AR</v>
          </cell>
          <cell r="E7619">
            <v>4</v>
          </cell>
          <cell r="F7619" t="str">
            <v>Data Base Administration Support VW Argentina</v>
          </cell>
        </row>
        <row r="7620">
          <cell r="B7620" t="str">
            <v>192.168.4.10</v>
          </cell>
          <cell r="C7620" t="str">
            <v>Ora VWASTB Jobs</v>
          </cell>
          <cell r="D7620" t="str">
            <v>PH_WINDOWS_PLATINUM_AR</v>
          </cell>
          <cell r="E7620">
            <v>4</v>
          </cell>
          <cell r="F7620" t="str">
            <v>Data Base Administration Support VW Argentina</v>
          </cell>
        </row>
        <row r="7621">
          <cell r="B7621" t="str">
            <v>192.168.4.10</v>
          </cell>
          <cell r="C7621" t="str">
            <v>Ora VWASTB Login</v>
          </cell>
          <cell r="D7621" t="str">
            <v>PH_WINDOWS_PLATINUM_AR</v>
          </cell>
          <cell r="E7621">
            <v>4</v>
          </cell>
          <cell r="F7621" t="str">
            <v>Data Base Administration Support VW Argentina</v>
          </cell>
        </row>
        <row r="7622">
          <cell r="B7622" t="str">
            <v>192.168.4.10</v>
          </cell>
          <cell r="C7622" t="str">
            <v>Ora VWASTB Max Extents</v>
          </cell>
          <cell r="D7622" t="str">
            <v>PH_WINDOWS_PLATINUM_AR</v>
          </cell>
          <cell r="E7622">
            <v>4</v>
          </cell>
          <cell r="F7622" t="str">
            <v>Data Base Administration Support VW Argentina</v>
          </cell>
        </row>
        <row r="7623">
          <cell r="B7623" t="str">
            <v>192.168.4.10</v>
          </cell>
          <cell r="C7623" t="str">
            <v>Ora VWASTB Sessions</v>
          </cell>
          <cell r="D7623" t="str">
            <v>PH_WINDOWS_PLATINUM_AR</v>
          </cell>
          <cell r="E7623">
            <v>4</v>
          </cell>
          <cell r="F7623" t="str">
            <v>Data Base Administration Support VW Argentina</v>
          </cell>
        </row>
        <row r="7624">
          <cell r="B7624" t="str">
            <v>192.168.4.10</v>
          </cell>
          <cell r="C7624" t="str">
            <v>Ora VWASTB Tablespaces</v>
          </cell>
          <cell r="D7624" t="str">
            <v>PH_WINDOWS_PLATINUM_AR</v>
          </cell>
          <cell r="E7624">
            <v>4</v>
          </cell>
          <cell r="F7624" t="str">
            <v>Data Base Administration Support VW Argentina</v>
          </cell>
        </row>
        <row r="7625">
          <cell r="B7625" t="str">
            <v>192.168.4.10</v>
          </cell>
          <cell r="C7625" t="str">
            <v>So Uptime</v>
          </cell>
          <cell r="D7625" t="str">
            <v>PH_WINDOWS_BRONZE_AR</v>
          </cell>
          <cell r="E7625">
            <v>2</v>
          </cell>
          <cell r="F7625" t="str">
            <v>Data Base Administration Support VW Argentina</v>
          </cell>
        </row>
        <row r="7626">
          <cell r="B7626" t="str">
            <v>192.168.4.10</v>
          </cell>
          <cell r="C7626" t="str">
            <v>Ora VWASTB Users</v>
          </cell>
          <cell r="D7626" t="str">
            <v>PH_WINDOWS_BRONZE_AR</v>
          </cell>
          <cell r="E7626">
            <v>4</v>
          </cell>
          <cell r="F7626" t="str">
            <v>Data Base Administration Support VW Argentina</v>
          </cell>
        </row>
        <row r="7627">
          <cell r="B7627" t="str">
            <v>192.168.4.10</v>
          </cell>
          <cell r="C7627" t="str">
            <v>Ora vwsapassifaedb1 Services</v>
          </cell>
          <cell r="D7627" t="str">
            <v>PH_WINDOWS_PLATINUM_AR</v>
          </cell>
          <cell r="E7627">
            <v>4</v>
          </cell>
          <cell r="F7627" t="str">
            <v>Data Base Administration Support VW Argentina</v>
          </cell>
        </row>
        <row r="7628">
          <cell r="B7628" t="str">
            <v>192.168.4.10</v>
          </cell>
          <cell r="C7628" t="str">
            <v>Ora vwsapassifaedb1 VWASTB Export</v>
          </cell>
          <cell r="D7628" t="str">
            <v>PH_WINDOWS_PLATINUM_AR</v>
          </cell>
          <cell r="E7628">
            <v>4</v>
          </cell>
          <cell r="F7628" t="str">
            <v>Data Base Administration Support VW Argentina</v>
          </cell>
        </row>
        <row r="7629">
          <cell r="B7629" t="str">
            <v>192.168.4.10</v>
          </cell>
          <cell r="C7629" t="str">
            <v>Ora vwsapassifaedb1 VWASTB RMAN Level 0</v>
          </cell>
          <cell r="D7629" t="str">
            <v>PH_WINDOWS_PLATINUM_AR</v>
          </cell>
          <cell r="E7629">
            <v>4</v>
          </cell>
          <cell r="F7629" t="str">
            <v>Data Base Administration Support VW Argentina</v>
          </cell>
        </row>
        <row r="7630">
          <cell r="B7630" t="str">
            <v>192.168.4.10</v>
          </cell>
          <cell r="C7630" t="str">
            <v>OPS DATA BASE SUPPORT_port</v>
          </cell>
          <cell r="D7630" t="str">
            <v>PH_WINDOWS_PLATINUM_AR</v>
          </cell>
          <cell r="E7630">
            <v>1</v>
          </cell>
          <cell r="F7630" t="str">
            <v>Data Base Administration Support VW Argentina</v>
          </cell>
        </row>
        <row r="7631">
          <cell r="B7631" t="str">
            <v>192.168.4.10</v>
          </cell>
          <cell r="C7631" t="str">
            <v>So Disk F ORACLE_BACKUP</v>
          </cell>
          <cell r="D7631" t="str">
            <v>PH_WINDOWS_PLATINUM_AR</v>
          </cell>
          <cell r="E7631">
            <v>4</v>
          </cell>
          <cell r="F7631" t="str">
            <v>Data Base Administration Support VW Argentina</v>
          </cell>
        </row>
        <row r="7632">
          <cell r="B7632" t="str">
            <v>192.168.4.10</v>
          </cell>
          <cell r="C7632" t="str">
            <v>So Antivirus Services</v>
          </cell>
          <cell r="D7632" t="str">
            <v>PH_WINDOWS_PLATINUM_AR</v>
          </cell>
          <cell r="E7632">
            <v>3</v>
          </cell>
          <cell r="F7632" t="str">
            <v>Wintel Support VW Argentina</v>
          </cell>
        </row>
        <row r="7633">
          <cell r="B7633" t="str">
            <v>192.168.4.10</v>
          </cell>
          <cell r="C7633" t="str">
            <v>So CPU</v>
          </cell>
          <cell r="D7633" t="str">
            <v>PH_WINDOWS_PLATINUM_AR</v>
          </cell>
          <cell r="E7633">
            <v>4</v>
          </cell>
          <cell r="F7633" t="str">
            <v>Wintel Support VW Argentina</v>
          </cell>
        </row>
        <row r="7634">
          <cell r="B7634" t="str">
            <v>192.168.4.10</v>
          </cell>
          <cell r="C7634" t="str">
            <v>So Disk C:</v>
          </cell>
          <cell r="D7634" t="str">
            <v>PH_WINDOWS_PLATINUM_AR</v>
          </cell>
          <cell r="E7634">
            <v>4</v>
          </cell>
          <cell r="F7634" t="str">
            <v>Wintel Support VW Argentina</v>
          </cell>
        </row>
        <row r="7635">
          <cell r="B7635" t="str">
            <v>192.168.4.10</v>
          </cell>
          <cell r="C7635" t="str">
            <v>Ping</v>
          </cell>
          <cell r="D7635" t="str">
            <v>PH_WINDOWS_PLATINUM_AR</v>
          </cell>
          <cell r="E7635">
            <v>4</v>
          </cell>
          <cell r="F7635" t="str">
            <v>Wintel Support VW Argentina</v>
          </cell>
        </row>
        <row r="7636">
          <cell r="B7636" t="str">
            <v>192.168.4.10</v>
          </cell>
          <cell r="C7636" t="str">
            <v>So RAM</v>
          </cell>
          <cell r="D7636" t="str">
            <v>PH_WINDOWS_PLATINUM_AR</v>
          </cell>
          <cell r="E7636">
            <v>4</v>
          </cell>
          <cell r="F7636" t="str">
            <v>Wintel Support VW Argentina</v>
          </cell>
        </row>
        <row r="7637">
          <cell r="B7637" t="str">
            <v>192.168.4.10</v>
          </cell>
          <cell r="C7637" t="str">
            <v>So Uptime</v>
          </cell>
          <cell r="D7637" t="str">
            <v>PH_WINDOWS_BRONZE_AR</v>
          </cell>
          <cell r="E7637">
            <v>2</v>
          </cell>
          <cell r="F7637" t="str">
            <v>Wintel Support VW Argentina</v>
          </cell>
        </row>
        <row r="7638">
          <cell r="B7638" t="str">
            <v>192.168.4.11</v>
          </cell>
          <cell r="C7638" t="str">
            <v>Ora SVWASTB DG Gap</v>
          </cell>
          <cell r="D7638" t="str">
            <v>PH_WINDOWS_PLATINUM_AR</v>
          </cell>
          <cell r="E7638">
            <v>4</v>
          </cell>
          <cell r="F7638" t="str">
            <v>Data Base Administration Support VW Argentina</v>
          </cell>
        </row>
        <row r="7639">
          <cell r="B7639" t="str">
            <v>192.168.4.11</v>
          </cell>
          <cell r="C7639" t="str">
            <v>So Antivirus Services</v>
          </cell>
          <cell r="D7639" t="str">
            <v>PH_WINDOWS_PLATINUM_AR</v>
          </cell>
          <cell r="E7639">
            <v>3</v>
          </cell>
          <cell r="F7639" t="str">
            <v>Wintel Support VW Argentina</v>
          </cell>
        </row>
        <row r="7640">
          <cell r="B7640" t="str">
            <v>192.168.4.11</v>
          </cell>
          <cell r="C7640" t="str">
            <v>So CPU</v>
          </cell>
          <cell r="D7640" t="str">
            <v>PH_WINDOWS_PLATINUM_AR</v>
          </cell>
          <cell r="E7640">
            <v>4</v>
          </cell>
          <cell r="F7640" t="str">
            <v>Wintel Support VW Argentina</v>
          </cell>
        </row>
        <row r="7641">
          <cell r="B7641" t="str">
            <v>192.168.4.11</v>
          </cell>
          <cell r="C7641" t="str">
            <v>So Disk C:</v>
          </cell>
          <cell r="D7641" t="str">
            <v>PH_WINDOWS_PLATINUM_AR</v>
          </cell>
          <cell r="E7641">
            <v>4</v>
          </cell>
          <cell r="F7641" t="str">
            <v>Wintel Support VW Argentina</v>
          </cell>
        </row>
        <row r="7642">
          <cell r="B7642" t="str">
            <v>192.168.4.11</v>
          </cell>
          <cell r="C7642" t="str">
            <v>So Disk E:</v>
          </cell>
          <cell r="D7642" t="str">
            <v>PH_WINDOWS_PLATINUM_AR</v>
          </cell>
          <cell r="E7642">
            <v>4</v>
          </cell>
          <cell r="F7642" t="str">
            <v>Wintel Support VW Argentina</v>
          </cell>
        </row>
        <row r="7643">
          <cell r="B7643" t="str">
            <v>192.168.4.11</v>
          </cell>
          <cell r="C7643" t="str">
            <v>Ping</v>
          </cell>
          <cell r="D7643" t="str">
            <v>PH_WINDOWS_PLATINUM_AR</v>
          </cell>
          <cell r="E7643">
            <v>4</v>
          </cell>
          <cell r="F7643" t="str">
            <v>Wintel Support VW Argentina</v>
          </cell>
        </row>
        <row r="7644">
          <cell r="B7644" t="str">
            <v>192.168.4.11</v>
          </cell>
          <cell r="C7644" t="str">
            <v>So RAM</v>
          </cell>
          <cell r="D7644" t="str">
            <v>PH_WINDOWS_PLATINUM_AR</v>
          </cell>
          <cell r="E7644">
            <v>4</v>
          </cell>
          <cell r="F7644" t="str">
            <v>Wintel Support VW Argentina</v>
          </cell>
        </row>
        <row r="7645">
          <cell r="B7645" t="str">
            <v>192.168.4.11</v>
          </cell>
          <cell r="C7645" t="str">
            <v>So Uptime</v>
          </cell>
          <cell r="D7645" t="str">
            <v>PH_WINDOWS_BRONZE_AR</v>
          </cell>
          <cell r="E7645">
            <v>2</v>
          </cell>
          <cell r="F7645" t="str">
            <v>Wintel Support VW Argentina</v>
          </cell>
        </row>
        <row r="7646">
          <cell r="B7646" t="str">
            <v>192.168.5.19</v>
          </cell>
          <cell r="C7646" t="str">
            <v>So Antivirus Services</v>
          </cell>
          <cell r="D7646" t="str">
            <v>PH_WINDOWS_PLATINUM_AR</v>
          </cell>
          <cell r="E7646">
            <v>3</v>
          </cell>
          <cell r="F7646" t="str">
            <v>Wintel Support VW Argentina</v>
          </cell>
        </row>
        <row r="7647">
          <cell r="B7647" t="str">
            <v>192.168.5.19</v>
          </cell>
          <cell r="C7647" t="str">
            <v>So CPU</v>
          </cell>
          <cell r="D7647" t="str">
            <v>PH_WINDOWS_PLATINUM_AR</v>
          </cell>
          <cell r="E7647">
            <v>1</v>
          </cell>
          <cell r="F7647" t="str">
            <v>Wintel Support VW Argentina</v>
          </cell>
        </row>
        <row r="7648">
          <cell r="B7648" t="str">
            <v>192.168.5.19</v>
          </cell>
          <cell r="C7648" t="str">
            <v>So Disk C:</v>
          </cell>
          <cell r="D7648" t="str">
            <v>PH_WINDOWS_PLATINUM_AR</v>
          </cell>
          <cell r="E7648">
            <v>1</v>
          </cell>
          <cell r="F7648" t="str">
            <v>Wintel Support VW Argentina</v>
          </cell>
        </row>
        <row r="7649">
          <cell r="B7649" t="str">
            <v>192.168.5.19</v>
          </cell>
          <cell r="C7649" t="str">
            <v>So Disk E:</v>
          </cell>
          <cell r="D7649" t="str">
            <v>PH_WINDOWS_PLATINUM_AR</v>
          </cell>
          <cell r="E7649">
            <v>1</v>
          </cell>
          <cell r="F7649" t="str">
            <v>Wintel Support VW Argentina</v>
          </cell>
        </row>
        <row r="7650">
          <cell r="B7650" t="str">
            <v>192.168.5.19</v>
          </cell>
          <cell r="C7650" t="str">
            <v>So Disk F</v>
          </cell>
          <cell r="D7650" t="str">
            <v>PH_WINDOWS_PLATINUM_AR</v>
          </cell>
          <cell r="E7650">
            <v>1</v>
          </cell>
          <cell r="F7650" t="str">
            <v>Wintel Support VW Argentina</v>
          </cell>
        </row>
        <row r="7651">
          <cell r="B7651" t="str">
            <v>192.168.5.19</v>
          </cell>
          <cell r="C7651" t="str">
            <v>Ping</v>
          </cell>
          <cell r="D7651" t="str">
            <v>PH_WINDOWS_PLATINUM_AR</v>
          </cell>
          <cell r="E7651">
            <v>1</v>
          </cell>
          <cell r="F7651" t="str">
            <v>Wintel Support VW Argentina</v>
          </cell>
        </row>
        <row r="7652">
          <cell r="B7652" t="str">
            <v>192.168.5.19</v>
          </cell>
          <cell r="C7652" t="str">
            <v>So RAM</v>
          </cell>
          <cell r="D7652" t="str">
            <v>PH_WINDOWS_PLATINUM_AR</v>
          </cell>
          <cell r="E7652">
            <v>1</v>
          </cell>
          <cell r="F7652" t="str">
            <v>Wintel Support VW Argentina</v>
          </cell>
        </row>
        <row r="7653">
          <cell r="B7653" t="str">
            <v>192.168.5.19</v>
          </cell>
          <cell r="C7653" t="str">
            <v>So Uptime</v>
          </cell>
          <cell r="D7653" t="str">
            <v>PH_WINDOWS_BRONZE_AR</v>
          </cell>
          <cell r="E7653">
            <v>2</v>
          </cell>
          <cell r="F7653" t="str">
            <v>Wintel Support VW Argentina</v>
          </cell>
        </row>
        <row r="7654">
          <cell r="B7654" t="str">
            <v>10.133.54.117</v>
          </cell>
          <cell r="C7654" t="str">
            <v>Ping</v>
          </cell>
          <cell r="D7654" t="str">
            <v>PH_WINDOWS_PLATINUM_AR</v>
          </cell>
          <cell r="E7654">
            <v>2</v>
          </cell>
          <cell r="F7654" t="str">
            <v>Network Support VW Argentina Pacheco</v>
          </cell>
        </row>
        <row r="7655">
          <cell r="B7655" t="str">
            <v>10.133.54.236</v>
          </cell>
          <cell r="C7655" t="str">
            <v>So Antivirus Services</v>
          </cell>
          <cell r="D7655" t="str">
            <v>PH_WINDOWS_PLATINUM_AR</v>
          </cell>
          <cell r="E7655">
            <v>3</v>
          </cell>
          <cell r="F7655" t="str">
            <v>Wintel Support VW Argentina</v>
          </cell>
        </row>
        <row r="7656">
          <cell r="B7656" t="str">
            <v>10.133.54.236</v>
          </cell>
          <cell r="C7656" t="str">
            <v>So CPU</v>
          </cell>
          <cell r="D7656" t="str">
            <v>PH_WINDOWS_PLATINUM_AR</v>
          </cell>
          <cell r="E7656">
            <v>4</v>
          </cell>
          <cell r="F7656" t="str">
            <v>Wintel Support VW Argentina</v>
          </cell>
        </row>
        <row r="7657">
          <cell r="B7657" t="str">
            <v>10.133.54.236</v>
          </cell>
          <cell r="C7657" t="str">
            <v>So Disk C:</v>
          </cell>
          <cell r="D7657" t="str">
            <v>PH_WINDOWS_PLATINUM_AR</v>
          </cell>
          <cell r="E7657">
            <v>4</v>
          </cell>
          <cell r="F7657" t="str">
            <v>Wintel Support VW Argentina</v>
          </cell>
        </row>
        <row r="7658">
          <cell r="B7658" t="str">
            <v>10.133.54.236</v>
          </cell>
          <cell r="C7658" t="str">
            <v>So Disk D:</v>
          </cell>
          <cell r="D7658" t="str">
            <v>PH_WINDOWS_PLATINUM_AR</v>
          </cell>
          <cell r="E7658">
            <v>4</v>
          </cell>
          <cell r="F7658" t="str">
            <v>Wintel Support VW Argentina</v>
          </cell>
        </row>
        <row r="7659">
          <cell r="B7659" t="str">
            <v>10.133.54.236</v>
          </cell>
          <cell r="C7659" t="str">
            <v>Ping</v>
          </cell>
          <cell r="D7659" t="str">
            <v>PH_WINDOWS_PLATINUM_AR</v>
          </cell>
          <cell r="E7659">
            <v>4</v>
          </cell>
          <cell r="F7659" t="str">
            <v>Wintel Support VW Argentina</v>
          </cell>
        </row>
        <row r="7660">
          <cell r="B7660" t="str">
            <v>10.133.54.236</v>
          </cell>
          <cell r="C7660" t="str">
            <v>So RAM</v>
          </cell>
          <cell r="D7660" t="str">
            <v>PH_WINDOWS_PLATINUM_AR</v>
          </cell>
          <cell r="E7660">
            <v>4</v>
          </cell>
          <cell r="F7660" t="str">
            <v>Wintel Support VW Argentina</v>
          </cell>
        </row>
        <row r="7661">
          <cell r="B7661" t="str">
            <v>10.133.54.236</v>
          </cell>
          <cell r="C7661" t="str">
            <v>So Uptime</v>
          </cell>
          <cell r="D7661" t="str">
            <v>PH_WINDOWS_BRONZE_AR</v>
          </cell>
          <cell r="E7661">
            <v>2</v>
          </cell>
          <cell r="F7661" t="str">
            <v>Wintel Support VW Argentina</v>
          </cell>
        </row>
        <row r="7662">
          <cell r="B7662" t="str">
            <v>172.16.5.145</v>
          </cell>
          <cell r="C7662" t="str">
            <v>So Antivirus Services</v>
          </cell>
          <cell r="D7662" t="str">
            <v>PH_WINDOWS_PLATINUM_AR</v>
          </cell>
          <cell r="E7662">
            <v>3</v>
          </cell>
          <cell r="F7662" t="str">
            <v>Wintel Support VW Argentina</v>
          </cell>
        </row>
        <row r="7663">
          <cell r="B7663" t="str">
            <v>172.16.5.145</v>
          </cell>
          <cell r="C7663" t="str">
            <v>So CPU</v>
          </cell>
          <cell r="D7663" t="str">
            <v>PH_WINDOWS_PLATINUM_AR</v>
          </cell>
          <cell r="E7663">
            <v>2</v>
          </cell>
          <cell r="F7663" t="str">
            <v>Wintel Support VW Argentina</v>
          </cell>
        </row>
        <row r="7664">
          <cell r="B7664" t="str">
            <v>172.16.5.145</v>
          </cell>
          <cell r="C7664" t="str">
            <v>So Disk C:</v>
          </cell>
          <cell r="D7664" t="str">
            <v>PH_WINDOWS_PLATINUM_AR</v>
          </cell>
          <cell r="E7664">
            <v>2</v>
          </cell>
          <cell r="F7664" t="str">
            <v>Wintel Support VW Argentina</v>
          </cell>
        </row>
        <row r="7665">
          <cell r="B7665" t="str">
            <v>172.16.5.145</v>
          </cell>
          <cell r="C7665" t="str">
            <v>Ping</v>
          </cell>
          <cell r="D7665" t="str">
            <v>PH_WINDOWS_PLATINUM_AR</v>
          </cell>
          <cell r="E7665">
            <v>2</v>
          </cell>
          <cell r="F7665" t="str">
            <v>Wintel Support VW Argentina</v>
          </cell>
        </row>
        <row r="7666">
          <cell r="B7666" t="str">
            <v>172.16.5.145</v>
          </cell>
          <cell r="C7666" t="str">
            <v>So RAM</v>
          </cell>
          <cell r="D7666" t="str">
            <v>PH_WINDOWS_PLATINUM_AR</v>
          </cell>
          <cell r="E7666">
            <v>2</v>
          </cell>
          <cell r="F7666" t="str">
            <v>Wintel Support VW Argentina</v>
          </cell>
        </row>
        <row r="7667">
          <cell r="B7667" t="str">
            <v>172.16.5.145</v>
          </cell>
          <cell r="C7667" t="str">
            <v>So Uptime</v>
          </cell>
          <cell r="D7667" t="str">
            <v>PH_WINDOWS_BRONZE_AR</v>
          </cell>
          <cell r="E7667">
            <v>2</v>
          </cell>
          <cell r="F7667" t="str">
            <v>Wintel Support VW Argentina</v>
          </cell>
        </row>
        <row r="7668">
          <cell r="B7668" t="str">
            <v>172.16.5.146</v>
          </cell>
          <cell r="C7668" t="str">
            <v>So Antivirus Services</v>
          </cell>
          <cell r="D7668" t="str">
            <v>PH_WINDOWS_PLATINUM_AR</v>
          </cell>
          <cell r="E7668">
            <v>3</v>
          </cell>
          <cell r="F7668" t="str">
            <v>Wintel Support VW Argentina</v>
          </cell>
        </row>
        <row r="7669">
          <cell r="B7669" t="str">
            <v>172.16.5.146</v>
          </cell>
          <cell r="C7669" t="str">
            <v>So CPU</v>
          </cell>
          <cell r="D7669" t="str">
            <v>PH_WINDOWS_PLATINUM_AR</v>
          </cell>
          <cell r="E7669">
            <v>2</v>
          </cell>
          <cell r="F7669" t="str">
            <v>Wintel Support VW Argentina</v>
          </cell>
        </row>
        <row r="7670">
          <cell r="B7670" t="str">
            <v>172.16.5.146</v>
          </cell>
          <cell r="C7670" t="str">
            <v>So Disk C:</v>
          </cell>
          <cell r="D7670" t="str">
            <v>PH_WINDOWS_PLATINUM_AR</v>
          </cell>
          <cell r="E7670">
            <v>2</v>
          </cell>
          <cell r="F7670" t="str">
            <v>Wintel Support VW Argentina</v>
          </cell>
        </row>
        <row r="7671">
          <cell r="B7671" t="str">
            <v>172.16.5.146</v>
          </cell>
          <cell r="C7671" t="str">
            <v>Ping</v>
          </cell>
          <cell r="D7671" t="str">
            <v>PH_WINDOWS_PLATINUM_AR</v>
          </cell>
          <cell r="E7671">
            <v>2</v>
          </cell>
          <cell r="F7671" t="str">
            <v>Wintel Support VW Argentina</v>
          </cell>
        </row>
        <row r="7672">
          <cell r="B7672" t="str">
            <v>172.16.5.146</v>
          </cell>
          <cell r="C7672" t="str">
            <v>So RAM</v>
          </cell>
          <cell r="D7672" t="str">
            <v>PH_WINDOWS_PLATINUM_AR</v>
          </cell>
          <cell r="E7672">
            <v>2</v>
          </cell>
          <cell r="F7672" t="str">
            <v>Wintel Support VW Argentina</v>
          </cell>
        </row>
        <row r="7673">
          <cell r="B7673" t="str">
            <v>172.16.5.146</v>
          </cell>
          <cell r="C7673" t="str">
            <v>So Uptime</v>
          </cell>
          <cell r="D7673" t="str">
            <v>PH_WINDOWS_BRONZE_AR</v>
          </cell>
          <cell r="E7673">
            <v>2</v>
          </cell>
          <cell r="F7673" t="str">
            <v>Wintel Support VW Argentina</v>
          </cell>
        </row>
        <row r="7674">
          <cell r="B7674" t="str">
            <v>172.16.5.147</v>
          </cell>
          <cell r="C7674" t="str">
            <v>Ping</v>
          </cell>
          <cell r="D7674" t="str">
            <v>PH_WINDOWS_PLATINUM_AR</v>
          </cell>
          <cell r="E7674">
            <v>2</v>
          </cell>
          <cell r="F7674" t="str">
            <v>Wintel Support VW Argentina</v>
          </cell>
        </row>
        <row r="7675">
          <cell r="B7675" t="str">
            <v>10.133.54.223</v>
          </cell>
          <cell r="C7675" t="str">
            <v>Check_port 80</v>
          </cell>
          <cell r="D7675" t="str">
            <v>PH_WINDOWS_BRONZE_AR</v>
          </cell>
          <cell r="E7675">
            <v>3</v>
          </cell>
          <cell r="F7675" t="str">
            <v>Middleware Support VW Argentina</v>
          </cell>
        </row>
        <row r="7676">
          <cell r="B7676" t="str">
            <v>10.133.54.223</v>
          </cell>
          <cell r="C7676" t="str">
            <v>AMS URL http://10.133.54.223//IF6040/Welcome.aspx</v>
          </cell>
          <cell r="D7676" t="str">
            <v>PH_WINDOWS_BRONZE_AR</v>
          </cell>
          <cell r="E7676">
            <v>4</v>
          </cell>
          <cell r="F7676" t="str">
            <v>NON SAP Support VW Argentina</v>
          </cell>
        </row>
        <row r="7677">
          <cell r="B7677" t="str">
            <v>10.133.54.223</v>
          </cell>
          <cell r="C7677" t="str">
            <v>AMS Check_service_IF6040_App</v>
          </cell>
          <cell r="D7677" t="str">
            <v>PH_WINDOWS_BRONZE_AR</v>
          </cell>
          <cell r="E7677">
            <v>4</v>
          </cell>
          <cell r="F7677" t="str">
            <v>NON SAP Support VW Argentina</v>
          </cell>
        </row>
        <row r="7678">
          <cell r="B7678" t="str">
            <v>10.133.54.223</v>
          </cell>
          <cell r="C7678" t="str">
            <v>AMS Check_service_IF6040_Auto_Job_Server</v>
          </cell>
          <cell r="D7678" t="str">
            <v>PH_WINDOWS_BRONZE_AR</v>
          </cell>
          <cell r="E7678">
            <v>4</v>
          </cell>
          <cell r="F7678" t="str">
            <v>NON SAP Support VW Argentina</v>
          </cell>
        </row>
        <row r="7679">
          <cell r="B7679" t="str">
            <v>10.133.54.223</v>
          </cell>
          <cell r="C7679" t="str">
            <v>AMS Check_service_IF6040_Data_Base_Check</v>
          </cell>
          <cell r="D7679" t="str">
            <v>PH_WINDOWS_BRONZE_AR</v>
          </cell>
          <cell r="E7679">
            <v>4</v>
          </cell>
          <cell r="F7679" t="str">
            <v>NON SAP Support VW Argentina</v>
          </cell>
        </row>
        <row r="7680">
          <cell r="B7680" t="str">
            <v>10.133.54.223</v>
          </cell>
          <cell r="C7680" t="str">
            <v>AMS Check_service_IF6040_Data_Exchange</v>
          </cell>
          <cell r="D7680" t="str">
            <v>PH_WINDOWS_BRONZE_AR</v>
          </cell>
          <cell r="E7680">
            <v>4</v>
          </cell>
          <cell r="F7680" t="str">
            <v>NON SAP Support VW Argentina</v>
          </cell>
        </row>
        <row r="7681">
          <cell r="B7681" t="str">
            <v>10.133.54.223</v>
          </cell>
          <cell r="C7681" t="str">
            <v>AMS Check_service_IF6040_Online</v>
          </cell>
          <cell r="D7681" t="str">
            <v>PH_WINDOWS_BRONZE_AR</v>
          </cell>
          <cell r="E7681">
            <v>4</v>
          </cell>
          <cell r="F7681" t="str">
            <v>NON SAP Support VW Argentina</v>
          </cell>
        </row>
        <row r="7682">
          <cell r="B7682" t="str">
            <v>10.133.54.223</v>
          </cell>
          <cell r="C7682" t="str">
            <v>So Antivirus Services</v>
          </cell>
          <cell r="D7682" t="str">
            <v>PH_WINDOWS_BRONZE_AR</v>
          </cell>
          <cell r="E7682">
            <v>3</v>
          </cell>
          <cell r="F7682" t="str">
            <v>Wintel Support VW Argentina</v>
          </cell>
        </row>
        <row r="7683">
          <cell r="B7683" t="str">
            <v>10.133.54.223</v>
          </cell>
          <cell r="C7683" t="str">
            <v>So CPU</v>
          </cell>
          <cell r="D7683" t="str">
            <v>PH_WINDOWS_BRONZE_AR</v>
          </cell>
          <cell r="E7683">
            <v>1</v>
          </cell>
          <cell r="F7683" t="str">
            <v>Wintel Support VW Argentina</v>
          </cell>
        </row>
        <row r="7684">
          <cell r="B7684" t="str">
            <v>10.133.54.223</v>
          </cell>
          <cell r="C7684" t="str">
            <v>So Disk C: S.O.</v>
          </cell>
          <cell r="D7684" t="str">
            <v>PH_WINDOWS_BRONZE_AR</v>
          </cell>
          <cell r="E7684">
            <v>1</v>
          </cell>
          <cell r="F7684" t="str">
            <v>Wintel Support VW Argentina</v>
          </cell>
        </row>
        <row r="7685">
          <cell r="B7685" t="str">
            <v>10.133.54.223</v>
          </cell>
          <cell r="C7685" t="str">
            <v>So Disk D: APPS</v>
          </cell>
          <cell r="D7685" t="str">
            <v>PH_WINDOWS_BRONZE_AR</v>
          </cell>
          <cell r="E7685">
            <v>1</v>
          </cell>
          <cell r="F7685" t="str">
            <v>Wintel Support VW Argentina</v>
          </cell>
        </row>
        <row r="7686">
          <cell r="B7686" t="str">
            <v>10.133.54.223</v>
          </cell>
          <cell r="C7686" t="str">
            <v>Ping</v>
          </cell>
          <cell r="D7686" t="str">
            <v>PH_WINDOWS_BRONZE_AR</v>
          </cell>
          <cell r="E7686">
            <v>1</v>
          </cell>
          <cell r="F7686" t="str">
            <v>Wintel Support VW Argentina</v>
          </cell>
        </row>
        <row r="7687">
          <cell r="B7687" t="str">
            <v>10.133.54.223</v>
          </cell>
          <cell r="C7687" t="str">
            <v>So RAM</v>
          </cell>
          <cell r="D7687" t="str">
            <v>PH_WINDOWS_BRONZE_AR</v>
          </cell>
          <cell r="E7687">
            <v>1</v>
          </cell>
          <cell r="F7687" t="str">
            <v>Wintel Support VW Argentina</v>
          </cell>
        </row>
        <row r="7688">
          <cell r="B7688" t="str">
            <v>10.133.54.223</v>
          </cell>
          <cell r="C7688" t="str">
            <v>So Uptime</v>
          </cell>
          <cell r="D7688" t="str">
            <v>PH_WINDOWS_BRONZE_AR</v>
          </cell>
          <cell r="E7688">
            <v>2</v>
          </cell>
          <cell r="F7688" t="str">
            <v>Wintel Support VW Argentina</v>
          </cell>
        </row>
        <row r="7689">
          <cell r="B7689" t="str">
            <v>10.133.54.224</v>
          </cell>
          <cell r="C7689" t="str">
            <v>Check_OPS DATA BASE SUPPORT_DBIF6040</v>
          </cell>
          <cell r="D7689" t="str">
            <v>PH_WINDOWS_PLATINUM_AR</v>
          </cell>
          <cell r="E7689">
            <v>4</v>
          </cell>
          <cell r="F7689" t="str">
            <v>Data Base Administration Support VW Argentina</v>
          </cell>
        </row>
        <row r="7690">
          <cell r="B7690" t="str">
            <v>10.133.54.224</v>
          </cell>
          <cell r="C7690" t="str">
            <v>Check_OPS DATA BASE SUPPORT_SCHEMA_IF6040</v>
          </cell>
          <cell r="D7690" t="str">
            <v>PH_WINDOWS_PLATINUM_AR</v>
          </cell>
          <cell r="E7690">
            <v>4</v>
          </cell>
          <cell r="F7690" t="str">
            <v>Data Base Administration Support VW Argentina</v>
          </cell>
        </row>
        <row r="7691">
          <cell r="B7691" t="str">
            <v>10.133.54.224</v>
          </cell>
          <cell r="C7691" t="str">
            <v>IF6040P Invalid Objects</v>
          </cell>
          <cell r="D7691" t="str">
            <v>PH_WINDOWS_PLATINUM_AR</v>
          </cell>
          <cell r="E7691">
            <v>4</v>
          </cell>
          <cell r="F7691" t="str">
            <v>Data Base Administration Support VW Argentina</v>
          </cell>
        </row>
        <row r="7692">
          <cell r="B7692" t="str">
            <v>10.133.54.224</v>
          </cell>
          <cell r="C7692" t="str">
            <v>IF6040P Jobs</v>
          </cell>
          <cell r="D7692" t="str">
            <v>PH_WINDOWS_PLATINUM_AR</v>
          </cell>
          <cell r="E7692">
            <v>4</v>
          </cell>
          <cell r="F7692" t="str">
            <v>Data Base Administration Support VW Argentina</v>
          </cell>
        </row>
        <row r="7693">
          <cell r="B7693" t="str">
            <v>10.133.54.224</v>
          </cell>
          <cell r="C7693" t="str">
            <v>IF6040P Login</v>
          </cell>
          <cell r="D7693" t="str">
            <v>PH_WINDOWS_PLATINUM_AR</v>
          </cell>
          <cell r="E7693">
            <v>4</v>
          </cell>
          <cell r="F7693" t="str">
            <v>Data Base Administration Support VW Argentina</v>
          </cell>
        </row>
        <row r="7694">
          <cell r="B7694" t="str">
            <v>10.133.54.224</v>
          </cell>
          <cell r="C7694" t="str">
            <v>IF6040P Max Extents</v>
          </cell>
          <cell r="D7694" t="str">
            <v>PH_WINDOWS_PLATINUM_AR</v>
          </cell>
          <cell r="E7694">
            <v>4</v>
          </cell>
          <cell r="F7694" t="str">
            <v>Data Base Administration Support VW Argentina</v>
          </cell>
        </row>
        <row r="7695">
          <cell r="B7695" t="str">
            <v>10.133.54.224</v>
          </cell>
          <cell r="C7695" t="str">
            <v>IF6040P Tablespaces</v>
          </cell>
          <cell r="D7695" t="str">
            <v>PH_WINDOWS_PLATINUM_AR</v>
          </cell>
          <cell r="E7695">
            <v>4</v>
          </cell>
          <cell r="F7695" t="str">
            <v>Data Base Administration Support VW Argentina</v>
          </cell>
        </row>
        <row r="7696">
          <cell r="B7696" t="str">
            <v>10.133.54.224</v>
          </cell>
          <cell r="C7696" t="str">
            <v>IF6040P Users</v>
          </cell>
          <cell r="D7696" t="str">
            <v>PH_WINDOWS_BRONZE_AR</v>
          </cell>
          <cell r="E7696">
            <v>4</v>
          </cell>
          <cell r="F7696" t="str">
            <v>Data Base Administration Support VW Argentina</v>
          </cell>
        </row>
        <row r="7697">
          <cell r="B7697" t="str">
            <v>10.133.54.224</v>
          </cell>
          <cell r="C7697" t="str">
            <v>Ora IFUsers</v>
          </cell>
          <cell r="D7697" t="str">
            <v>PH_WINDOWS_BRONZE_AR</v>
          </cell>
          <cell r="E7697">
            <v>4</v>
          </cell>
          <cell r="F7697" t="str">
            <v>Data Base Administration Support VW Argentina</v>
          </cell>
        </row>
        <row r="7698">
          <cell r="B7698" t="str">
            <v>10.133.54.224</v>
          </cell>
          <cell r="C7698" t="str">
            <v>Ora vwsapastimekdb1 IF6040 Export</v>
          </cell>
          <cell r="D7698" t="str">
            <v>PH_WINDOWS_PLATINUM_AR</v>
          </cell>
          <cell r="E7698">
            <v>4</v>
          </cell>
          <cell r="F7698" t="str">
            <v>Data Base Administration Support VW Argentina</v>
          </cell>
        </row>
        <row r="7699">
          <cell r="B7699" t="str">
            <v>10.133.54.224</v>
          </cell>
          <cell r="C7699" t="str">
            <v>Ora vwsapastimekdb1 IF6040 RMAN Level 0</v>
          </cell>
          <cell r="D7699" t="str">
            <v>PH_WINDOWS_PLATINUM_AR</v>
          </cell>
          <cell r="E7699">
            <v>4</v>
          </cell>
          <cell r="F7699" t="str">
            <v>Data Base Administration Support VW Argentina</v>
          </cell>
        </row>
        <row r="7700">
          <cell r="B7700" t="str">
            <v>10.133.54.224</v>
          </cell>
          <cell r="C7700" t="str">
            <v>So Antivirus Services</v>
          </cell>
          <cell r="D7700" t="str">
            <v>PH_WINDOWS_PLATINUM_AR</v>
          </cell>
          <cell r="E7700">
            <v>3</v>
          </cell>
          <cell r="F7700" t="str">
            <v>Wintel Support VW Argentina</v>
          </cell>
        </row>
        <row r="7701">
          <cell r="B7701" t="str">
            <v>10.133.54.224</v>
          </cell>
          <cell r="C7701" t="str">
            <v>So CPU</v>
          </cell>
          <cell r="D7701" t="str">
            <v>PH_WINDOWS_PLATINUM_AR</v>
          </cell>
          <cell r="E7701">
            <v>2</v>
          </cell>
          <cell r="F7701" t="str">
            <v>Wintel Support VW Argentina</v>
          </cell>
        </row>
        <row r="7702">
          <cell r="B7702" t="str">
            <v>10.133.54.224</v>
          </cell>
          <cell r="C7702" t="str">
            <v>So Disk C:</v>
          </cell>
          <cell r="D7702" t="str">
            <v>PH_WINDOWS_PLATINUM_AR</v>
          </cell>
          <cell r="E7702">
            <v>2</v>
          </cell>
          <cell r="F7702" t="str">
            <v>Wintel Support VW Argentina</v>
          </cell>
        </row>
        <row r="7703">
          <cell r="B7703" t="str">
            <v>10.133.54.224</v>
          </cell>
          <cell r="C7703" t="str">
            <v>So Disk D: OPS DATA BASE SUPPORT_HOME</v>
          </cell>
          <cell r="D7703" t="str">
            <v>PH_WINDOWS_PLATINUM_AR</v>
          </cell>
          <cell r="E7703">
            <v>2</v>
          </cell>
          <cell r="F7703" t="str">
            <v>Wintel Support VW Argentina</v>
          </cell>
        </row>
        <row r="7704">
          <cell r="B7704" t="str">
            <v>10.133.54.224</v>
          </cell>
          <cell r="C7704" t="str">
            <v>So Disk E: Page File</v>
          </cell>
          <cell r="D7704" t="str">
            <v>PH_WINDOWS_PLATINUM_AR</v>
          </cell>
          <cell r="E7704">
            <v>2</v>
          </cell>
          <cell r="F7704" t="str">
            <v>Wintel Support VW Argentina</v>
          </cell>
        </row>
        <row r="7705">
          <cell r="B7705" t="str">
            <v>10.133.54.224</v>
          </cell>
          <cell r="C7705" t="str">
            <v>Ping</v>
          </cell>
          <cell r="D7705" t="str">
            <v>PH_WINDOWS_PLATINUM_AR</v>
          </cell>
          <cell r="E7705">
            <v>2</v>
          </cell>
          <cell r="F7705" t="str">
            <v>Wintel Support VW Argentina</v>
          </cell>
        </row>
        <row r="7706">
          <cell r="B7706" t="str">
            <v>10.133.54.224</v>
          </cell>
          <cell r="C7706" t="str">
            <v>So RAM</v>
          </cell>
          <cell r="D7706" t="str">
            <v>PH_WINDOWS_PLATINUM_AR</v>
          </cell>
          <cell r="E7706">
            <v>2</v>
          </cell>
          <cell r="F7706" t="str">
            <v>Wintel Support VW Argentina</v>
          </cell>
        </row>
        <row r="7707">
          <cell r="B7707" t="str">
            <v>10.133.54.224</v>
          </cell>
          <cell r="C7707" t="str">
            <v>So Uptime</v>
          </cell>
          <cell r="D7707" t="str">
            <v>PH_WINDOWS_BRONZE_AR</v>
          </cell>
          <cell r="E7707">
            <v>2</v>
          </cell>
          <cell r="F7707" t="str">
            <v>Wintel Support VW Argentina</v>
          </cell>
        </row>
        <row r="7708">
          <cell r="B7708" t="str">
            <v>10.133.54.224</v>
          </cell>
          <cell r="C7708" t="str">
            <v>Syslog Agent</v>
          </cell>
          <cell r="D7708" t="str">
            <v>PH_WINDOWS_PLATINUM_AR</v>
          </cell>
          <cell r="E7708">
            <v>2</v>
          </cell>
          <cell r="F7708" t="str">
            <v>Wintel Support VW Argentina</v>
          </cell>
        </row>
        <row r="7709">
          <cell r="B7709" t="str">
            <v>172.16.5.21</v>
          </cell>
          <cell r="C7709" t="str">
            <v>So Antivirus Services</v>
          </cell>
          <cell r="D7709" t="str">
            <v>PH_WINDOWS_BRONZE_AR</v>
          </cell>
          <cell r="E7709">
            <v>3</v>
          </cell>
          <cell r="F7709" t="str">
            <v>Wintel Support VW Argentina</v>
          </cell>
        </row>
        <row r="7710">
          <cell r="B7710" t="str">
            <v>172.16.5.21</v>
          </cell>
          <cell r="C7710" t="str">
            <v>So Disk C:</v>
          </cell>
          <cell r="D7710" t="str">
            <v>PH_WINDOWS_BRONZE_AR</v>
          </cell>
          <cell r="E7710">
            <v>1</v>
          </cell>
          <cell r="F7710" t="str">
            <v>Wintel Support VW Argentina</v>
          </cell>
        </row>
        <row r="7711">
          <cell r="B7711" t="str">
            <v>172.16.5.21</v>
          </cell>
          <cell r="C7711" t="str">
            <v>So Disk E:</v>
          </cell>
          <cell r="D7711" t="str">
            <v>PH_WINDOWS_BRONZE_AR</v>
          </cell>
          <cell r="E7711">
            <v>1</v>
          </cell>
          <cell r="F7711" t="str">
            <v>Wintel Support VW Argentina</v>
          </cell>
        </row>
        <row r="7712">
          <cell r="B7712" t="str">
            <v>172.16.5.21</v>
          </cell>
          <cell r="C7712" t="str">
            <v>So Disk F</v>
          </cell>
          <cell r="D7712" t="str">
            <v>PH_WINDOWS_BRONZE_AR</v>
          </cell>
          <cell r="E7712">
            <v>1</v>
          </cell>
          <cell r="F7712" t="str">
            <v>Wintel Support VW Argentina</v>
          </cell>
        </row>
        <row r="7713">
          <cell r="B7713" t="str">
            <v>172.16.5.21</v>
          </cell>
          <cell r="C7713" t="str">
            <v>Ping</v>
          </cell>
          <cell r="D7713" t="str">
            <v>PH_WINDOWS_BRONZE_AR</v>
          </cell>
          <cell r="E7713">
            <v>1</v>
          </cell>
          <cell r="F7713" t="str">
            <v>Wintel Support VW Argentina</v>
          </cell>
        </row>
        <row r="7714">
          <cell r="B7714" t="str">
            <v>172.16.5.21</v>
          </cell>
          <cell r="C7714" t="str">
            <v>So CPU</v>
          </cell>
          <cell r="D7714" t="str">
            <v>PH_WINDOWS_BRONZE_AR</v>
          </cell>
          <cell r="E7714">
            <v>1</v>
          </cell>
          <cell r="F7714" t="str">
            <v>Wintel Support VW Argentina</v>
          </cell>
        </row>
        <row r="7715">
          <cell r="B7715" t="str">
            <v>172.16.5.21</v>
          </cell>
          <cell r="C7715" t="str">
            <v>So RAM</v>
          </cell>
          <cell r="D7715" t="str">
            <v>PH_WINDOWS_BRONZE_AR</v>
          </cell>
          <cell r="E7715">
            <v>1</v>
          </cell>
          <cell r="F7715" t="str">
            <v>Wintel Support VW Argentina</v>
          </cell>
        </row>
        <row r="7716">
          <cell r="B7716" t="str">
            <v>172.16.5.21</v>
          </cell>
          <cell r="C7716" t="str">
            <v>So Uptime</v>
          </cell>
          <cell r="D7716" t="str">
            <v>PH_WINDOWS_BRONZE_AR</v>
          </cell>
          <cell r="E7716">
            <v>2</v>
          </cell>
          <cell r="F7716" t="str">
            <v>Wintel Support VW Argentina</v>
          </cell>
        </row>
        <row r="7717">
          <cell r="B7717" t="str">
            <v>10.133.55.24</v>
          </cell>
          <cell r="C7717" t="str">
            <v>So Antivirus Services</v>
          </cell>
          <cell r="D7717" t="str">
            <v>PH_WINDOWS_BRONZE_AR</v>
          </cell>
          <cell r="E7717">
            <v>3</v>
          </cell>
          <cell r="F7717" t="str">
            <v>Wintel Support VW Argentina</v>
          </cell>
        </row>
        <row r="7718">
          <cell r="B7718" t="str">
            <v>10.133.55.24</v>
          </cell>
          <cell r="C7718" t="str">
            <v>So CPU</v>
          </cell>
          <cell r="D7718" t="str">
            <v>PH_WINDOWS_BRONZE_AR</v>
          </cell>
          <cell r="E7718">
            <v>3</v>
          </cell>
          <cell r="F7718" t="str">
            <v>Wintel Support VW Argentina</v>
          </cell>
        </row>
        <row r="7719">
          <cell r="B7719" t="str">
            <v>10.133.55.24</v>
          </cell>
          <cell r="C7719" t="str">
            <v>So Disk C:</v>
          </cell>
          <cell r="D7719" t="str">
            <v>PH_WINDOWS_BRONZE_AR</v>
          </cell>
          <cell r="E7719">
            <v>3</v>
          </cell>
          <cell r="F7719" t="str">
            <v>Wintel Support VW Argentina</v>
          </cell>
        </row>
        <row r="7720">
          <cell r="B7720" t="str">
            <v>10.133.55.24</v>
          </cell>
          <cell r="C7720" t="str">
            <v>Ping</v>
          </cell>
          <cell r="D7720" t="str">
            <v>PH_WINDOWS_BRONZE_AR</v>
          </cell>
          <cell r="E7720">
            <v>3</v>
          </cell>
          <cell r="F7720" t="str">
            <v>Wintel Support VW Argentina</v>
          </cell>
        </row>
        <row r="7721">
          <cell r="B7721" t="str">
            <v>10.133.55.24</v>
          </cell>
          <cell r="C7721" t="str">
            <v>So RAM</v>
          </cell>
          <cell r="D7721" t="str">
            <v>PH_WINDOWS_BRONZE_AR</v>
          </cell>
          <cell r="E7721">
            <v>3</v>
          </cell>
          <cell r="F7721" t="str">
            <v>Wintel Support VW Argentina</v>
          </cell>
        </row>
        <row r="7722">
          <cell r="B7722" t="str">
            <v>10.133.55.24</v>
          </cell>
          <cell r="C7722" t="str">
            <v>So Uptime</v>
          </cell>
          <cell r="D7722" t="str">
            <v>PH_WINDOWS_BRONZE_AR</v>
          </cell>
          <cell r="E7722">
            <v>3</v>
          </cell>
          <cell r="F7722" t="str">
            <v>Wintel Support VW Argentina</v>
          </cell>
        </row>
        <row r="7723">
          <cell r="B7723" t="str">
            <v>192.168.2.52</v>
          </cell>
          <cell r="C7723" t="str">
            <v>So Antivirus Services</v>
          </cell>
          <cell r="D7723" t="str">
            <v>PH_WINDOWS_BRONZE_AR</v>
          </cell>
          <cell r="E7723">
            <v>3</v>
          </cell>
          <cell r="F7723" t="str">
            <v>Wintel Support VW Argentina</v>
          </cell>
        </row>
        <row r="7724">
          <cell r="B7724" t="str">
            <v>192.168.2.52</v>
          </cell>
          <cell r="C7724" t="str">
            <v>So CPU</v>
          </cell>
          <cell r="D7724" t="str">
            <v>PH_WINDOWS_BRONZE_AR</v>
          </cell>
          <cell r="E7724">
            <v>3</v>
          </cell>
          <cell r="F7724" t="str">
            <v>Wintel Support VW Argentina</v>
          </cell>
        </row>
        <row r="7725">
          <cell r="B7725" t="str">
            <v>192.168.2.52</v>
          </cell>
          <cell r="C7725" t="str">
            <v>So Disk C:</v>
          </cell>
          <cell r="D7725" t="str">
            <v>PH_WINDOWS_BRONZE_AR</v>
          </cell>
          <cell r="E7725">
            <v>3</v>
          </cell>
          <cell r="F7725" t="str">
            <v>Wintel Support VW Argentina</v>
          </cell>
        </row>
        <row r="7726">
          <cell r="B7726" t="str">
            <v>192.168.2.52</v>
          </cell>
          <cell r="C7726" t="str">
            <v>Ping</v>
          </cell>
          <cell r="D7726" t="str">
            <v>PH_WINDOWS_BRONZE_AR</v>
          </cell>
          <cell r="E7726">
            <v>3</v>
          </cell>
          <cell r="F7726" t="str">
            <v>Wintel Support VW Argentina</v>
          </cell>
        </row>
        <row r="7727">
          <cell r="B7727" t="str">
            <v>192.168.2.52</v>
          </cell>
          <cell r="C7727" t="str">
            <v>So RAM</v>
          </cell>
          <cell r="D7727" t="str">
            <v>PH_WINDOWS_BRONZE_AR</v>
          </cell>
          <cell r="E7727">
            <v>3</v>
          </cell>
          <cell r="F7727" t="str">
            <v>Wintel Support VW Argentina</v>
          </cell>
        </row>
        <row r="7728">
          <cell r="B7728" t="str">
            <v>192.168.2.52</v>
          </cell>
          <cell r="C7728" t="str">
            <v>So Uptime</v>
          </cell>
          <cell r="D7728" t="str">
            <v>PH_WINDOWS_BRONZE_AR</v>
          </cell>
          <cell r="E7728">
            <v>3</v>
          </cell>
          <cell r="F7728" t="str">
            <v>Wintel Support VW Argentina</v>
          </cell>
        </row>
        <row r="7729">
          <cell r="B7729" t="str">
            <v>192.168.3.60</v>
          </cell>
          <cell r="C7729" t="str">
            <v>So Antivirus Services</v>
          </cell>
          <cell r="D7729" t="str">
            <v>PH_WINDOWS_BRONZE_AR</v>
          </cell>
          <cell r="E7729">
            <v>3</v>
          </cell>
          <cell r="F7729" t="str">
            <v>Wintel Support VW Argentina</v>
          </cell>
        </row>
        <row r="7730">
          <cell r="B7730" t="str">
            <v>192.168.3.60</v>
          </cell>
          <cell r="C7730" t="str">
            <v>So CPU</v>
          </cell>
          <cell r="D7730" t="str">
            <v>PH_WINDOWS_BRONZE_AR</v>
          </cell>
          <cell r="E7730">
            <v>3</v>
          </cell>
          <cell r="F7730" t="str">
            <v>Wintel Support VW Argentina</v>
          </cell>
        </row>
        <row r="7731">
          <cell r="B7731" t="str">
            <v>192.168.3.60</v>
          </cell>
          <cell r="C7731" t="str">
            <v>So Disk C:</v>
          </cell>
          <cell r="D7731" t="str">
            <v>PH_WINDOWS_BRONZE_AR</v>
          </cell>
          <cell r="E7731">
            <v>3</v>
          </cell>
          <cell r="F7731" t="str">
            <v>Wintel Support VW Argentina</v>
          </cell>
        </row>
        <row r="7732">
          <cell r="B7732" t="str">
            <v>192.168.3.60</v>
          </cell>
          <cell r="C7732" t="str">
            <v>So Disk D:</v>
          </cell>
          <cell r="D7732" t="str">
            <v>PH_WINDOWS_BRONZE_AR</v>
          </cell>
          <cell r="E7732">
            <v>3</v>
          </cell>
          <cell r="F7732" t="str">
            <v>Wintel Support VW Argentina</v>
          </cell>
        </row>
        <row r="7733">
          <cell r="B7733" t="str">
            <v>192.168.3.60</v>
          </cell>
          <cell r="C7733" t="str">
            <v>Ping</v>
          </cell>
          <cell r="D7733" t="str">
            <v>PH_WINDOWS_BRONZE_AR</v>
          </cell>
          <cell r="E7733">
            <v>3</v>
          </cell>
          <cell r="F7733" t="str">
            <v>Wintel Support VW Argentina</v>
          </cell>
        </row>
        <row r="7734">
          <cell r="B7734" t="str">
            <v>192.168.3.60</v>
          </cell>
          <cell r="C7734" t="str">
            <v>So RAM</v>
          </cell>
          <cell r="D7734" t="str">
            <v>PH_WINDOWS_BRONZE_AR</v>
          </cell>
          <cell r="E7734">
            <v>3</v>
          </cell>
          <cell r="F7734" t="str">
            <v>Wintel Support VW Argentina</v>
          </cell>
        </row>
        <row r="7735">
          <cell r="B7735" t="str">
            <v>192.168.3.60</v>
          </cell>
          <cell r="C7735" t="str">
            <v>So Uptime</v>
          </cell>
          <cell r="D7735" t="str">
            <v>PH_WINDOWS_BRONZE_AR</v>
          </cell>
          <cell r="E7735">
            <v>3</v>
          </cell>
          <cell r="F7735" t="str">
            <v>Wintel Support VW Argentina</v>
          </cell>
        </row>
        <row r="7736">
          <cell r="B7736" t="str">
            <v>192.168.4.60</v>
          </cell>
          <cell r="C7736" t="str">
            <v>So Antivirus Services</v>
          </cell>
          <cell r="D7736" t="str">
            <v>PH_WINDOWS_BRONZE_AR</v>
          </cell>
          <cell r="E7736">
            <v>3</v>
          </cell>
          <cell r="F7736" t="str">
            <v>Wintel Support VW Argentina</v>
          </cell>
        </row>
        <row r="7737">
          <cell r="B7737" t="str">
            <v>192.168.4.60</v>
          </cell>
          <cell r="C7737" t="str">
            <v>So CPU</v>
          </cell>
          <cell r="D7737" t="str">
            <v>PH_WINDOWS_BRONZE_AR</v>
          </cell>
          <cell r="E7737">
            <v>3</v>
          </cell>
          <cell r="F7737" t="str">
            <v>Wintel Support VW Argentina</v>
          </cell>
        </row>
        <row r="7738">
          <cell r="B7738" t="str">
            <v>192.168.4.60</v>
          </cell>
          <cell r="C7738" t="str">
            <v>So Disk C:</v>
          </cell>
          <cell r="D7738" t="str">
            <v>PH_WINDOWS_BRONZE_AR</v>
          </cell>
          <cell r="E7738">
            <v>3</v>
          </cell>
          <cell r="F7738" t="str">
            <v>Wintel Support VW Argentina</v>
          </cell>
        </row>
        <row r="7739">
          <cell r="B7739" t="str">
            <v>192.168.4.60</v>
          </cell>
          <cell r="C7739" t="str">
            <v>So Disk D:</v>
          </cell>
          <cell r="D7739" t="str">
            <v>PH_WINDOWS_BRONZE_AR</v>
          </cell>
          <cell r="E7739">
            <v>3</v>
          </cell>
          <cell r="F7739" t="str">
            <v>Wintel Support VW Argentina</v>
          </cell>
        </row>
        <row r="7740">
          <cell r="B7740" t="str">
            <v>192.168.4.60</v>
          </cell>
          <cell r="C7740" t="str">
            <v>Ping</v>
          </cell>
          <cell r="D7740" t="str">
            <v>PH_WINDOWS_BRONZE_AR</v>
          </cell>
          <cell r="E7740">
            <v>3</v>
          </cell>
          <cell r="F7740" t="str">
            <v>Wintel Support VW Argentina</v>
          </cell>
        </row>
        <row r="7741">
          <cell r="B7741" t="str">
            <v>192.168.4.60</v>
          </cell>
          <cell r="C7741" t="str">
            <v>So RAM</v>
          </cell>
          <cell r="D7741" t="str">
            <v>PH_WINDOWS_BRONZE_AR</v>
          </cell>
          <cell r="E7741">
            <v>3</v>
          </cell>
          <cell r="F7741" t="str">
            <v>Wintel Support VW Argentina</v>
          </cell>
        </row>
        <row r="7742">
          <cell r="B7742" t="str">
            <v>192.168.4.60</v>
          </cell>
          <cell r="C7742" t="str">
            <v>So Uptime</v>
          </cell>
          <cell r="D7742" t="str">
            <v>PH_WINDOWS_BRONZE_AR</v>
          </cell>
          <cell r="E7742">
            <v>3</v>
          </cell>
          <cell r="F7742" t="str">
            <v>Wintel Support VW Argentina</v>
          </cell>
        </row>
        <row r="7743">
          <cell r="B7743" t="str">
            <v>192.168.5.214</v>
          </cell>
          <cell r="C7743" t="str">
            <v>So Antivirus Services</v>
          </cell>
          <cell r="D7743" t="str">
            <v>PH_WINDOWS_BRONZE_AR</v>
          </cell>
          <cell r="E7743">
            <v>3</v>
          </cell>
          <cell r="F7743" t="str">
            <v>Wintel Support VW Argentina</v>
          </cell>
        </row>
        <row r="7744">
          <cell r="B7744" t="str">
            <v>192.168.5.214</v>
          </cell>
          <cell r="C7744" t="str">
            <v>So CPU</v>
          </cell>
          <cell r="D7744" t="str">
            <v>PH_WINDOWS_BRONZE_AR</v>
          </cell>
          <cell r="E7744">
            <v>3</v>
          </cell>
          <cell r="F7744" t="str">
            <v>Wintel Support VW Argentina</v>
          </cell>
        </row>
        <row r="7745">
          <cell r="B7745" t="str">
            <v>192.168.5.214</v>
          </cell>
          <cell r="C7745" t="str">
            <v>So Disk C:</v>
          </cell>
          <cell r="D7745" t="str">
            <v>PH_WINDOWS_BRONZE_AR</v>
          </cell>
          <cell r="E7745">
            <v>3</v>
          </cell>
          <cell r="F7745" t="str">
            <v>Wintel Support VW Argentina</v>
          </cell>
        </row>
        <row r="7746">
          <cell r="B7746" t="str">
            <v>192.168.5.214</v>
          </cell>
          <cell r="C7746" t="str">
            <v>So Disk D:</v>
          </cell>
          <cell r="D7746" t="str">
            <v>PH_WINDOWS_BRONZE_AR</v>
          </cell>
          <cell r="E7746">
            <v>3</v>
          </cell>
          <cell r="F7746" t="str">
            <v>Wintel Support VW Argentina</v>
          </cell>
        </row>
        <row r="7747">
          <cell r="B7747" t="str">
            <v>192.168.5.214</v>
          </cell>
          <cell r="C7747" t="str">
            <v>Ping</v>
          </cell>
          <cell r="D7747" t="str">
            <v>PH_WINDOWS_BRONZE_AR</v>
          </cell>
          <cell r="E7747">
            <v>3</v>
          </cell>
          <cell r="F7747" t="str">
            <v>Wintel Support VW Argentina</v>
          </cell>
        </row>
        <row r="7748">
          <cell r="B7748" t="str">
            <v>192.168.5.214</v>
          </cell>
          <cell r="C7748" t="str">
            <v>So RAM</v>
          </cell>
          <cell r="D7748" t="str">
            <v>PH_WINDOWS_BRONZE_AR</v>
          </cell>
          <cell r="E7748">
            <v>3</v>
          </cell>
          <cell r="F7748" t="str">
            <v>Wintel Support VW Argentina</v>
          </cell>
        </row>
        <row r="7749">
          <cell r="B7749" t="str">
            <v>192.168.5.214</v>
          </cell>
          <cell r="C7749" t="str">
            <v>So Uptime</v>
          </cell>
          <cell r="D7749" t="str">
            <v>PH_WINDOWS_BRONZE_AR</v>
          </cell>
          <cell r="E7749">
            <v>3</v>
          </cell>
          <cell r="F7749" t="str">
            <v>Wintel Support VW Argentina</v>
          </cell>
        </row>
        <row r="7750">
          <cell r="B7750" t="str">
            <v>10.133.8.188</v>
          </cell>
          <cell r="C7750" t="str">
            <v>Ping</v>
          </cell>
          <cell r="D7750" t="str">
            <v>PH_WINDOWS_PLATINUM_AR</v>
          </cell>
          <cell r="E7750">
            <v>1</v>
          </cell>
          <cell r="F7750" t="str">
            <v>Wintel Support VW Argentina</v>
          </cell>
        </row>
        <row r="7751">
          <cell r="B7751" t="str">
            <v>10.133.8.188</v>
          </cell>
          <cell r="C7751" t="str">
            <v>SO CPU</v>
          </cell>
          <cell r="D7751" t="str">
            <v>PH_WINDOWS_PLATINUM_AR</v>
          </cell>
          <cell r="E7751">
            <v>3</v>
          </cell>
          <cell r="F7751" t="str">
            <v>Wintel Support VW Argentina</v>
          </cell>
        </row>
        <row r="7752">
          <cell r="B7752" t="str">
            <v>10.133.8.188</v>
          </cell>
          <cell r="C7752" t="str">
            <v>SO RAM</v>
          </cell>
          <cell r="D7752" t="str">
            <v>PH_WINDOWS_PLATINUM_AR</v>
          </cell>
          <cell r="E7752">
            <v>3</v>
          </cell>
          <cell r="F7752" t="str">
            <v>Wintel Support VW Argentina</v>
          </cell>
        </row>
        <row r="7753">
          <cell r="B7753" t="str">
            <v>10.133.8.188</v>
          </cell>
          <cell r="C7753" t="str">
            <v>SO Uptime</v>
          </cell>
          <cell r="D7753" t="str">
            <v>PH_WINDOWS_PLATINUM_AR</v>
          </cell>
          <cell r="E7753">
            <v>1</v>
          </cell>
          <cell r="F7753" t="str">
            <v>Wintel Support VW Argentina</v>
          </cell>
        </row>
        <row r="7754">
          <cell r="B7754" t="str">
            <v>10.133.8.188</v>
          </cell>
          <cell r="C7754" t="str">
            <v>Disk C</v>
          </cell>
          <cell r="D7754" t="str">
            <v>PH_WINDOWS_PLATINUM_AR</v>
          </cell>
          <cell r="E7754">
            <v>1</v>
          </cell>
          <cell r="F7754" t="str">
            <v>Wintel Support VW Argentina</v>
          </cell>
        </row>
        <row r="7755">
          <cell r="B7755" t="str">
            <v>10.133.8.189</v>
          </cell>
          <cell r="C7755" t="str">
            <v>So Antivirus Services</v>
          </cell>
          <cell r="D7755" t="str">
            <v>PH_WINDOWS_PLATINUM_AR</v>
          </cell>
          <cell r="E7755">
            <v>3</v>
          </cell>
          <cell r="F7755" t="str">
            <v>Wintel Support VW Argentina</v>
          </cell>
        </row>
        <row r="7756">
          <cell r="B7756" t="str">
            <v>10.133.8.189</v>
          </cell>
          <cell r="C7756" t="str">
            <v>So CPU</v>
          </cell>
          <cell r="D7756" t="str">
            <v>PH_WINDOWS_PLATINUM_AR</v>
          </cell>
          <cell r="E7756">
            <v>4</v>
          </cell>
          <cell r="F7756" t="str">
            <v>Wintel Support VW Argentina</v>
          </cell>
        </row>
        <row r="7757">
          <cell r="B7757" t="str">
            <v>10.133.8.189</v>
          </cell>
          <cell r="C7757" t="str">
            <v>So Disk C:</v>
          </cell>
          <cell r="D7757" t="str">
            <v>PH_WINDOWS_PLATINUM_AR</v>
          </cell>
          <cell r="E7757">
            <v>4</v>
          </cell>
          <cell r="F7757" t="str">
            <v>Wintel Support VW Argentina</v>
          </cell>
        </row>
        <row r="7758">
          <cell r="B7758" t="str">
            <v>10.133.8.189</v>
          </cell>
          <cell r="C7758" t="str">
            <v>Ping</v>
          </cell>
          <cell r="D7758" t="str">
            <v>PH_WINDOWS_PLATINUM_AR</v>
          </cell>
          <cell r="E7758">
            <v>4</v>
          </cell>
          <cell r="F7758" t="str">
            <v>Wintel Support VW Argentina</v>
          </cell>
        </row>
        <row r="7759">
          <cell r="B7759" t="str">
            <v>10.133.8.189</v>
          </cell>
          <cell r="C7759" t="str">
            <v>So RAM</v>
          </cell>
          <cell r="D7759" t="str">
            <v>PH_WINDOWS_PLATINUM_AR</v>
          </cell>
          <cell r="E7759">
            <v>4</v>
          </cell>
          <cell r="F7759" t="str">
            <v>Wintel Support VW Argentina</v>
          </cell>
        </row>
        <row r="7760">
          <cell r="B7760" t="str">
            <v>10.133.8.189</v>
          </cell>
          <cell r="C7760" t="str">
            <v>So Uptime</v>
          </cell>
          <cell r="D7760" t="str">
            <v>PH_WINDOWS_BRONZE_AR</v>
          </cell>
          <cell r="E7760">
            <v>2</v>
          </cell>
          <cell r="F7760" t="str">
            <v>Wintel Support VW Argentina</v>
          </cell>
        </row>
        <row r="7761">
          <cell r="B7761" t="str">
            <v>10.133.55.114</v>
          </cell>
          <cell r="C7761" t="str">
            <v>https://vwsapaudesawkf.ar.sa.vwg:9043/ibm/console/</v>
          </cell>
          <cell r="D7761" t="str">
            <v>PH_WINDOWS_BRONZE_AR</v>
          </cell>
          <cell r="E7761">
            <v>3</v>
          </cell>
          <cell r="F7761" t="str">
            <v>Middleware Support VW Argentina</v>
          </cell>
        </row>
        <row r="7762">
          <cell r="B7762" t="str">
            <v>10.133.55.114</v>
          </cell>
          <cell r="C7762" t="str">
            <v>AMS URL https://vwsapaudesawkf.ar.sa.vwg:9443/ProcessCenter/</v>
          </cell>
          <cell r="D7762" t="str">
            <v>PH_WINDOWS_BRONZE_AR</v>
          </cell>
          <cell r="E7762">
            <v>4</v>
          </cell>
          <cell r="F7762" t="str">
            <v>NON SAP Support VW Argentina</v>
          </cell>
        </row>
        <row r="7763">
          <cell r="B7763" t="str">
            <v>10.133.55.114</v>
          </cell>
          <cell r="C7763" t="str">
            <v>AMS URL https://vwsapaudesawkf.ar.sa.vwg:9443/ProcessAdmin/</v>
          </cell>
          <cell r="D7763" t="str">
            <v>PH_WINDOWS_BRONZE_AR</v>
          </cell>
          <cell r="E7763">
            <v>4</v>
          </cell>
          <cell r="F7763" t="str">
            <v>NON SAP Support VW Argentina</v>
          </cell>
        </row>
        <row r="7764">
          <cell r="B7764" t="str">
            <v>10.133.55.114</v>
          </cell>
          <cell r="C7764" t="str">
            <v>AMS  URL https://vwsapaudesawkf.ar.sa.vwg:9443/ProcessPortal/</v>
          </cell>
          <cell r="D7764" t="str">
            <v>PH_WINDOWS_BRONZE_AR</v>
          </cell>
          <cell r="E7764">
            <v>4</v>
          </cell>
          <cell r="F7764" t="str">
            <v>NON SAP Support VW Argentina</v>
          </cell>
        </row>
        <row r="7765">
          <cell r="B7765" t="str">
            <v>10.133.55.114</v>
          </cell>
          <cell r="C7765" t="str">
            <v>AMS URL https://vwsapaudesawkf.ar.sa.vwg:9443/PerformanceAdmin/</v>
          </cell>
          <cell r="D7765" t="str">
            <v>PH_WINDOWS_BRONZE_AR</v>
          </cell>
          <cell r="E7765">
            <v>4</v>
          </cell>
          <cell r="F7765" t="str">
            <v>NON SAP Support VW Argentina</v>
          </cell>
        </row>
        <row r="7766">
          <cell r="B7766" t="str">
            <v>10.133.55.114</v>
          </cell>
          <cell r="C7766" t="str">
            <v>So samba_nmbd</v>
          </cell>
          <cell r="D7766" t="str">
            <v>PH_WINDOWS_BRONZE_AR</v>
          </cell>
          <cell r="E7766">
            <v>1</v>
          </cell>
          <cell r="F7766" t="str">
            <v>Unix Support VW Argentina</v>
          </cell>
        </row>
        <row r="7767">
          <cell r="B7767" t="str">
            <v>10.133.55.114</v>
          </cell>
          <cell r="C7767" t="str">
            <v>So samba_smbd</v>
          </cell>
          <cell r="D7767" t="str">
            <v>PH_WINDOWS_BRONZE_AR</v>
          </cell>
          <cell r="E7767">
            <v>1</v>
          </cell>
          <cell r="F7767" t="str">
            <v>Unix Support VW Argentina</v>
          </cell>
        </row>
        <row r="7768">
          <cell r="B7768" t="str">
            <v>10.133.55.114</v>
          </cell>
          <cell r="C7768" t="str">
            <v>So samba_winbindd</v>
          </cell>
          <cell r="D7768" t="str">
            <v>PH_WINDOWS_BRONZE_AR</v>
          </cell>
          <cell r="E7768">
            <v>1</v>
          </cell>
          <cell r="F7768" t="str">
            <v>Unix Support VW Argentina</v>
          </cell>
        </row>
        <row r="7769">
          <cell r="B7769" t="str">
            <v>10.133.55.114</v>
          </cell>
          <cell r="C7769" t="str">
            <v>So CPU</v>
          </cell>
          <cell r="D7769" t="str">
            <v>PH_WINDOWS_BRONZE_AR</v>
          </cell>
          <cell r="E7769">
            <v>1</v>
          </cell>
          <cell r="F7769" t="str">
            <v>Unix Support VW Argentina</v>
          </cell>
        </row>
        <row r="7770">
          <cell r="B7770" t="str">
            <v>10.133.55.114</v>
          </cell>
          <cell r="C7770" t="str">
            <v>So Disk fs</v>
          </cell>
          <cell r="D7770" t="str">
            <v>PH_WINDOWS_BRONZE_AR</v>
          </cell>
          <cell r="E7770">
            <v>1</v>
          </cell>
          <cell r="F7770" t="str">
            <v>Unix Support VW Argentina</v>
          </cell>
        </row>
        <row r="7771">
          <cell r="B7771" t="str">
            <v>10.133.55.114</v>
          </cell>
          <cell r="C7771" t="str">
            <v>Ping</v>
          </cell>
          <cell r="D7771" t="str">
            <v>PH_WINDOWS_BRONZE_AR</v>
          </cell>
          <cell r="E7771">
            <v>1</v>
          </cell>
          <cell r="F7771" t="str">
            <v>Unix Support VW Argentina</v>
          </cell>
        </row>
        <row r="7772">
          <cell r="B7772" t="str">
            <v>10.133.55.114</v>
          </cell>
          <cell r="C7772" t="str">
            <v>So RAM</v>
          </cell>
          <cell r="D7772" t="str">
            <v>PH_WINDOWS_BRONZE_AR</v>
          </cell>
          <cell r="E7772">
            <v>1</v>
          </cell>
          <cell r="F7772" t="str">
            <v>Unix Support VW Argentina</v>
          </cell>
        </row>
        <row r="7773">
          <cell r="B7773" t="str">
            <v>10.133.55.114</v>
          </cell>
          <cell r="C7773" t="str">
            <v>So Swap</v>
          </cell>
          <cell r="D7773" t="str">
            <v>PH_WINDOWS_BRONZE_AR</v>
          </cell>
          <cell r="E7773">
            <v>1</v>
          </cell>
          <cell r="F7773" t="str">
            <v>Unix Support VW Argentina</v>
          </cell>
        </row>
        <row r="7774">
          <cell r="B7774" t="str">
            <v>10.133.55.177</v>
          </cell>
          <cell r="C7774" t="str">
            <v>0000. OS UNIX Ping</v>
          </cell>
          <cell r="D7774" t="str">
            <v>PH_WINDOWS_BRONZE_AR</v>
          </cell>
          <cell r="E7774">
            <v>4</v>
          </cell>
          <cell r="F7774" t="str">
            <v>Unix Support VW Argentina</v>
          </cell>
        </row>
        <row r="7775">
          <cell r="B7775" t="str">
            <v>10.133.55.177</v>
          </cell>
          <cell r="C7775" t="str">
            <v>0000. OS UNIX CPU</v>
          </cell>
          <cell r="D7775" t="str">
            <v>PH_WINDOWS_BRONZE_AR</v>
          </cell>
          <cell r="E7775">
            <v>4</v>
          </cell>
          <cell r="F7775" t="str">
            <v>Unix Support VW Argentina</v>
          </cell>
        </row>
        <row r="7776">
          <cell r="B7776" t="str">
            <v>10.133.55.177</v>
          </cell>
          <cell r="C7776" t="str">
            <v>0000. OS UNIX RAM</v>
          </cell>
          <cell r="D7776" t="str">
            <v>PH_WINDOWS_BRONZE_AR</v>
          </cell>
          <cell r="E7776">
            <v>4</v>
          </cell>
          <cell r="F7776" t="str">
            <v>Unix Support VW Argentina</v>
          </cell>
        </row>
        <row r="7777">
          <cell r="B7777" t="str">
            <v>10.133.55.177</v>
          </cell>
          <cell r="C7777" t="str">
            <v>0000. OS UNIX SWAP</v>
          </cell>
          <cell r="D7777" t="str">
            <v>PH_WINDOWS_BRONZE_AR</v>
          </cell>
          <cell r="E7777">
            <v>4</v>
          </cell>
          <cell r="F7777" t="str">
            <v>Unix Support VW Argentina</v>
          </cell>
        </row>
        <row r="7778">
          <cell r="B7778" t="str">
            <v>10.133.55.177</v>
          </cell>
          <cell r="C7778" t="str">
            <v>0000. OS UNIX Disk ALL</v>
          </cell>
          <cell r="D7778" t="str">
            <v>PH_WINDOWS_BRONZE_AR</v>
          </cell>
          <cell r="E7778">
            <v>4</v>
          </cell>
          <cell r="F7778" t="str">
            <v>Unix Support VW Argentina</v>
          </cell>
        </row>
        <row r="7779">
          <cell r="B7779" t="str">
            <v>10.133.8.184</v>
          </cell>
          <cell r="C7779" t="str">
            <v>Ping</v>
          </cell>
          <cell r="D7779" t="str">
            <v>PH_WINDOWS_BRONZE_AR</v>
          </cell>
          <cell r="E7779">
            <v>4</v>
          </cell>
          <cell r="F7779" t="str">
            <v>Unix Support VW Argentina</v>
          </cell>
        </row>
        <row r="7780">
          <cell r="B7780" t="str">
            <v>10.133.8.184</v>
          </cell>
          <cell r="C7780" t="str">
            <v>Cpu</v>
          </cell>
          <cell r="D7780" t="str">
            <v>PH_WINDOWS_BRONZE_AR</v>
          </cell>
          <cell r="E7780">
            <v>4</v>
          </cell>
          <cell r="F7780" t="str">
            <v>Unix Support VW Argentina</v>
          </cell>
        </row>
        <row r="7781">
          <cell r="B7781" t="str">
            <v>10.133.8.184</v>
          </cell>
          <cell r="C7781" t="str">
            <v>Swap</v>
          </cell>
          <cell r="D7781" t="str">
            <v>PH_WINDOWS_BRONZE_AR</v>
          </cell>
          <cell r="E7781">
            <v>4</v>
          </cell>
          <cell r="F7781" t="str">
            <v>Unix Support VW Argentina</v>
          </cell>
        </row>
        <row r="7782">
          <cell r="B7782" t="str">
            <v>10.133.8.184</v>
          </cell>
          <cell r="C7782" t="str">
            <v>Ram</v>
          </cell>
          <cell r="D7782" t="str">
            <v>PH_WINDOWS_BRONZE_AR</v>
          </cell>
          <cell r="E7782">
            <v>4</v>
          </cell>
          <cell r="F7782" t="str">
            <v>Unix Support VW Argentina</v>
          </cell>
        </row>
        <row r="7783">
          <cell r="B7783" t="str">
            <v>10.133.8.184</v>
          </cell>
          <cell r="C7783" t="str">
            <v>Filesystem /</v>
          </cell>
          <cell r="D7783" t="str">
            <v>PH_WINDOWS_BRONZE_AR</v>
          </cell>
          <cell r="E7783">
            <v>4</v>
          </cell>
          <cell r="F7783" t="str">
            <v>Unix Support VW Argentina</v>
          </cell>
        </row>
        <row r="7784">
          <cell r="B7784" t="str">
            <v>10.133.8.184</v>
          </cell>
          <cell r="C7784" t="str">
            <v>Filesystem /home</v>
          </cell>
          <cell r="D7784" t="str">
            <v>PH_WINDOWS_BRONZE_AR</v>
          </cell>
          <cell r="E7784">
            <v>4</v>
          </cell>
          <cell r="F7784" t="str">
            <v>Unix Support VW Argentina</v>
          </cell>
        </row>
        <row r="7785">
          <cell r="B7785" t="str">
            <v>10.133.8.184</v>
          </cell>
          <cell r="C7785" t="str">
            <v>Filesystem /usr</v>
          </cell>
          <cell r="D7785" t="str">
            <v>PH_WINDOWS_BRONZE_AR</v>
          </cell>
          <cell r="E7785">
            <v>4</v>
          </cell>
          <cell r="F7785" t="str">
            <v>Unix Support VW Argentina</v>
          </cell>
        </row>
        <row r="7786">
          <cell r="B7786" t="str">
            <v>10.133.8.184</v>
          </cell>
          <cell r="C7786" t="str">
            <v>Filesystem /tmp</v>
          </cell>
          <cell r="D7786" t="str">
            <v>PH_WINDOWS_BRONZE_AR</v>
          </cell>
          <cell r="E7786">
            <v>4</v>
          </cell>
          <cell r="F7786" t="str">
            <v>Unix Support VW Argentina</v>
          </cell>
        </row>
        <row r="7787">
          <cell r="B7787" t="str">
            <v>10.133.8.184</v>
          </cell>
          <cell r="C7787" t="str">
            <v>Filesystem /var</v>
          </cell>
          <cell r="D7787" t="str">
            <v>PH_WINDOWS_BRONZE_AR</v>
          </cell>
          <cell r="E7787">
            <v>4</v>
          </cell>
          <cell r="F7787" t="str">
            <v>Unix Support VW Argentina</v>
          </cell>
        </row>
        <row r="7788">
          <cell r="B7788" t="str">
            <v>10.133.8.184</v>
          </cell>
          <cell r="C7788" t="str">
            <v>Filesystem /var/log</v>
          </cell>
          <cell r="D7788" t="str">
            <v>PH_WINDOWS_BRONZE_AR</v>
          </cell>
          <cell r="E7788">
            <v>4</v>
          </cell>
          <cell r="F7788" t="str">
            <v>Unix Support VW Argentina</v>
          </cell>
        </row>
        <row r="7789">
          <cell r="B7789" t="str">
            <v>10.133.8.184</v>
          </cell>
          <cell r="C7789" t="str">
            <v>Filesystem /boot</v>
          </cell>
          <cell r="D7789" t="str">
            <v>PH_WINDOWS_BRONZE_AR</v>
          </cell>
          <cell r="E7789">
            <v>4</v>
          </cell>
          <cell r="F7789" t="str">
            <v>Unix Support VW Argentina</v>
          </cell>
        </row>
        <row r="7790">
          <cell r="B7790" t="str">
            <v>10.133.8.184</v>
          </cell>
          <cell r="C7790" t="str">
            <v>Filesystem /var/tmp</v>
          </cell>
          <cell r="D7790" t="str">
            <v>PH_WINDOWS_BRONZE_AR</v>
          </cell>
          <cell r="E7790">
            <v>4</v>
          </cell>
          <cell r="F7790" t="str">
            <v>Unix Support VW Argentina</v>
          </cell>
        </row>
        <row r="7791">
          <cell r="B7791" t="str">
            <v>10.133.54.29</v>
          </cell>
          <cell r="C7791" t="str">
            <v>Ping</v>
          </cell>
          <cell r="D7791" t="str">
            <v>PH_WINDOWS_BRONZE_AR</v>
          </cell>
          <cell r="E7791">
            <v>4</v>
          </cell>
          <cell r="F7791" t="str">
            <v>Unix Support VW Argentina</v>
          </cell>
        </row>
        <row r="7792">
          <cell r="B7792" t="str">
            <v>10.133.55.119</v>
          </cell>
          <cell r="C7792" t="str">
            <v>https://workflow.ar.sa.vwg:9043/ibm/console/</v>
          </cell>
          <cell r="D7792" t="str">
            <v>PH_WINDOWS_PLATINUM_AR</v>
          </cell>
          <cell r="E7792">
            <v>2</v>
          </cell>
          <cell r="F7792" t="str">
            <v>Middleware Support VW Argentina</v>
          </cell>
        </row>
        <row r="7793">
          <cell r="B7793" t="str">
            <v>10.133.55.119</v>
          </cell>
          <cell r="C7793" t="str">
            <v>MIDDLEWARE https://vwsapaudesawkf.ar.sa.vwg:9043/ibm/console/</v>
          </cell>
          <cell r="D7793" t="str">
            <v>PH_WINDOWS_PLATINUM_AR</v>
          </cell>
          <cell r="E7793">
            <v>2</v>
          </cell>
          <cell r="F7793" t="str">
            <v>Middleware Support VW Argentina</v>
          </cell>
        </row>
        <row r="7794">
          <cell r="B7794" t="str">
            <v>10.133.55.119</v>
          </cell>
          <cell r="C7794" t="str">
            <v>AMS https://workflow.ar.sa.vwg:9443/ProcessAdmin/</v>
          </cell>
          <cell r="D7794" t="str">
            <v>PH_WINDOWS_PLATINUM_AR</v>
          </cell>
          <cell r="E7794">
            <v>4</v>
          </cell>
          <cell r="F7794" t="str">
            <v>NON SAP Support VW Argentina</v>
          </cell>
        </row>
        <row r="7795">
          <cell r="B7795" t="str">
            <v>10.133.55.119</v>
          </cell>
          <cell r="C7795" t="str">
            <v>AMS https://workflow.ar.sa.vwg:9443/ProcessPortal/</v>
          </cell>
          <cell r="D7795" t="str">
            <v>PH_WINDOWS_PLATINUM_AR</v>
          </cell>
          <cell r="E7795">
            <v>4</v>
          </cell>
          <cell r="F7795" t="str">
            <v>NON SAP Support VW Argentina</v>
          </cell>
        </row>
        <row r="7796">
          <cell r="B7796" t="str">
            <v>10.133.55.119</v>
          </cell>
          <cell r="C7796" t="str">
            <v>AMS https://workflow.ar.sa.vwg:9443/PerformanceAdmin/</v>
          </cell>
          <cell r="D7796" t="str">
            <v>PH_WINDOWS_PLATINUM_AR</v>
          </cell>
          <cell r="E7796">
            <v>4</v>
          </cell>
          <cell r="F7796" t="str">
            <v>NON SAP Support VW Argentina</v>
          </cell>
        </row>
        <row r="7797">
          <cell r="B7797" t="str">
            <v>10.133.55.119</v>
          </cell>
          <cell r="C7797" t="str">
            <v>So CPU</v>
          </cell>
          <cell r="D7797" t="str">
            <v>PH_WINDOWS_PLATINUM_AR</v>
          </cell>
          <cell r="E7797">
            <v>3</v>
          </cell>
          <cell r="F7797" t="str">
            <v>Unix Support VW Argentina</v>
          </cell>
        </row>
        <row r="7798">
          <cell r="B7798" t="str">
            <v>10.133.55.119</v>
          </cell>
          <cell r="C7798" t="str">
            <v>So Disk fs</v>
          </cell>
          <cell r="D7798" t="str">
            <v>PH_WINDOWS_PLATINUM_AR</v>
          </cell>
          <cell r="E7798">
            <v>3</v>
          </cell>
          <cell r="F7798" t="str">
            <v>Unix Support VW Argentina</v>
          </cell>
        </row>
        <row r="7799">
          <cell r="B7799" t="str">
            <v>10.133.55.119</v>
          </cell>
          <cell r="C7799" t="str">
            <v>Ping</v>
          </cell>
          <cell r="D7799" t="str">
            <v>PH_WINDOWS_PLATINUM_AR</v>
          </cell>
          <cell r="E7799">
            <v>3</v>
          </cell>
          <cell r="F7799" t="str">
            <v>Unix Support VW Argentina</v>
          </cell>
        </row>
        <row r="7800">
          <cell r="B7800" t="str">
            <v>10.133.55.119</v>
          </cell>
          <cell r="C7800" t="str">
            <v>So RAM</v>
          </cell>
          <cell r="D7800" t="str">
            <v>PH_WINDOWS_PLATINUM_AR</v>
          </cell>
          <cell r="E7800">
            <v>3</v>
          </cell>
          <cell r="F7800" t="str">
            <v>Unix Support VW Argentina</v>
          </cell>
        </row>
        <row r="7801">
          <cell r="B7801" t="str">
            <v>10.133.55.119</v>
          </cell>
          <cell r="C7801" t="str">
            <v>So Swap</v>
          </cell>
          <cell r="D7801" t="str">
            <v>PH_WINDOWS_PLATINUM_AR</v>
          </cell>
          <cell r="E7801">
            <v>3</v>
          </cell>
          <cell r="F7801" t="str">
            <v>Unix Support VW Argentina</v>
          </cell>
        </row>
        <row r="7802">
          <cell r="B7802" t="str">
            <v>10.133.55.119</v>
          </cell>
          <cell r="C7802" t="str">
            <v>So samba_nmbd</v>
          </cell>
          <cell r="D7802" t="str">
            <v>PH_WINDOWS_PLATINUM_AR</v>
          </cell>
          <cell r="E7802">
            <v>3</v>
          </cell>
          <cell r="F7802" t="str">
            <v>Unix Support VW Argentina</v>
          </cell>
        </row>
        <row r="7803">
          <cell r="B7803" t="str">
            <v>10.133.55.119</v>
          </cell>
          <cell r="C7803" t="str">
            <v>So samba_smbd</v>
          </cell>
          <cell r="D7803" t="str">
            <v>PH_WINDOWS_PLATINUM_AR</v>
          </cell>
          <cell r="E7803">
            <v>3</v>
          </cell>
          <cell r="F7803" t="str">
            <v>Unix Support VW Argentina</v>
          </cell>
        </row>
        <row r="7804">
          <cell r="B7804" t="str">
            <v>10.133.55.119</v>
          </cell>
          <cell r="C7804" t="str">
            <v>So samba_winbindd</v>
          </cell>
          <cell r="D7804" t="str">
            <v>PH_WINDOWS_PLATINUM_AR</v>
          </cell>
          <cell r="E7804">
            <v>3</v>
          </cell>
          <cell r="F7804" t="str">
            <v>Unix Support VW Argentina</v>
          </cell>
        </row>
        <row r="7805">
          <cell r="B7805" t="str">
            <v>10.133.55.117</v>
          </cell>
          <cell r="C7805" t="str">
            <v>https://vwsapautestwkf.ar.sa.vwg:9043/ibm/console/</v>
          </cell>
          <cell r="D7805" t="str">
            <v>PH_WINDOWS_BRONZE_AR</v>
          </cell>
          <cell r="E7805">
            <v>2</v>
          </cell>
          <cell r="F7805" t="str">
            <v>Middleware Support VW Argentina</v>
          </cell>
        </row>
        <row r="7806">
          <cell r="B7806" t="str">
            <v>10.133.55.117</v>
          </cell>
          <cell r="C7806" t="str">
            <v>AMS URL https://vwsapautestwkf.ar.sa.vwg:9443/ProcessAdmin/</v>
          </cell>
          <cell r="D7806" t="str">
            <v>PH_WINDOWS_BRONZE_AR</v>
          </cell>
          <cell r="E7806">
            <v>4</v>
          </cell>
          <cell r="F7806" t="str">
            <v>NON SAP Support VW Argentina</v>
          </cell>
        </row>
        <row r="7807">
          <cell r="B7807" t="str">
            <v>10.133.55.117</v>
          </cell>
          <cell r="C7807" t="str">
            <v>AMS URL https://vwsapautestwkf.ar.sa.vwg:9443/ProcessPortal/</v>
          </cell>
          <cell r="D7807" t="str">
            <v>PH_WINDOWS_BRONZE_AR</v>
          </cell>
          <cell r="E7807">
            <v>4</v>
          </cell>
          <cell r="F7807" t="str">
            <v>NON SAP Support VW Argentina</v>
          </cell>
        </row>
        <row r="7808">
          <cell r="B7808" t="str">
            <v>10.133.55.117</v>
          </cell>
          <cell r="C7808" t="str">
            <v>AMS URL https://vwsapautestwkf.ar.sa.vwg:9443/PerformanceAdmin/</v>
          </cell>
          <cell r="D7808" t="str">
            <v>PH_WINDOWS_BRONZE_AR</v>
          </cell>
          <cell r="E7808">
            <v>4</v>
          </cell>
          <cell r="F7808" t="str">
            <v>NON SAP Support VW Argentina</v>
          </cell>
        </row>
        <row r="7809">
          <cell r="B7809" t="str">
            <v>10.133.55.117</v>
          </cell>
          <cell r="C7809" t="str">
            <v>Default Web Site - Port</v>
          </cell>
          <cell r="D7809" t="str">
            <v>PH_WINDOWS_BRONZE_AR</v>
          </cell>
          <cell r="E7809">
            <v>4</v>
          </cell>
          <cell r="F7809" t="str">
            <v>NON SAP Support VW Argentina</v>
          </cell>
        </row>
        <row r="7810">
          <cell r="B7810" t="str">
            <v>10.133.55.117</v>
          </cell>
          <cell r="C7810" t="str">
            <v>So CPU</v>
          </cell>
          <cell r="D7810" t="str">
            <v>PH_WINDOWS_BRONZE_AR</v>
          </cell>
          <cell r="E7810">
            <v>1</v>
          </cell>
          <cell r="F7810" t="str">
            <v>Unix Support VW Argentina</v>
          </cell>
        </row>
        <row r="7811">
          <cell r="B7811" t="str">
            <v>10.133.55.117</v>
          </cell>
          <cell r="C7811" t="str">
            <v>So Disk fs</v>
          </cell>
          <cell r="D7811" t="str">
            <v>PH_WINDOWS_BRONZE_AR</v>
          </cell>
          <cell r="E7811">
            <v>1</v>
          </cell>
          <cell r="F7811" t="str">
            <v>Unix Support VW Argentina</v>
          </cell>
        </row>
        <row r="7812">
          <cell r="B7812" t="str">
            <v>10.133.55.117</v>
          </cell>
          <cell r="C7812" t="str">
            <v>Ping</v>
          </cell>
          <cell r="D7812" t="str">
            <v>PH_WINDOWS_BRONZE_AR</v>
          </cell>
          <cell r="E7812">
            <v>1</v>
          </cell>
          <cell r="F7812" t="str">
            <v>Unix Support VW Argentina</v>
          </cell>
        </row>
        <row r="7813">
          <cell r="B7813" t="str">
            <v>10.133.55.117</v>
          </cell>
          <cell r="C7813" t="str">
            <v>So RAM</v>
          </cell>
          <cell r="D7813" t="str">
            <v>PH_WINDOWS_BRONZE_AR</v>
          </cell>
          <cell r="E7813">
            <v>1</v>
          </cell>
          <cell r="F7813" t="str">
            <v>Unix Support VW Argentina</v>
          </cell>
        </row>
        <row r="7814">
          <cell r="B7814" t="str">
            <v>10.133.55.117</v>
          </cell>
          <cell r="C7814" t="str">
            <v>So Swap</v>
          </cell>
          <cell r="D7814" t="str">
            <v>PH_WINDOWS_BRONZE_AR</v>
          </cell>
          <cell r="E7814">
            <v>1</v>
          </cell>
          <cell r="F7814" t="str">
            <v>Unix Support VW Argentina</v>
          </cell>
        </row>
        <row r="7815">
          <cell r="B7815" t="str">
            <v>10.133.55.117</v>
          </cell>
          <cell r="C7815" t="str">
            <v>So samba_nmbd</v>
          </cell>
          <cell r="D7815" t="str">
            <v>PH_WINDOWS_BRONZE_AR</v>
          </cell>
          <cell r="E7815">
            <v>1</v>
          </cell>
          <cell r="F7815" t="str">
            <v>Unix Support VW Argentina</v>
          </cell>
        </row>
        <row r="7816">
          <cell r="B7816" t="str">
            <v>10.133.55.117</v>
          </cell>
          <cell r="C7816" t="str">
            <v>So samba_smbd</v>
          </cell>
          <cell r="D7816" t="str">
            <v>PH_WINDOWS_BRONZE_AR</v>
          </cell>
          <cell r="E7816">
            <v>1</v>
          </cell>
          <cell r="F7816" t="str">
            <v>Unix Support VW Argentina</v>
          </cell>
        </row>
        <row r="7817">
          <cell r="B7817" t="str">
            <v>10.133.55.117</v>
          </cell>
          <cell r="C7817" t="str">
            <v>So samba_winbindd</v>
          </cell>
          <cell r="D7817" t="str">
            <v>PH_WINDOWS_BRONZE_AR</v>
          </cell>
          <cell r="E7817">
            <v>1</v>
          </cell>
          <cell r="F7817" t="str">
            <v>Unix Support VW Argentina</v>
          </cell>
        </row>
        <row r="7818">
          <cell r="B7818" t="str">
            <v>10.133.55.90</v>
          </cell>
          <cell r="C7818" t="str">
            <v>http://10.133.55.90:8080/</v>
          </cell>
          <cell r="D7818" t="str">
            <v>PH_WINDOWS_PLATINUM_AR</v>
          </cell>
          <cell r="E7818">
            <v>3</v>
          </cell>
          <cell r="F7818" t="str">
            <v>Middleware Support VW Argentina</v>
          </cell>
        </row>
        <row r="7819">
          <cell r="B7819" t="str">
            <v>10.133.55.90</v>
          </cell>
          <cell r="C7819" t="str">
            <v>AMS URL http://10.133.55.90:8080/portal/</v>
          </cell>
          <cell r="D7819" t="str">
            <v>PH_WINDOWS_BRONZE_AR</v>
          </cell>
          <cell r="E7819">
            <v>4</v>
          </cell>
          <cell r="F7819" t="str">
            <v>NON SAP Support VW Argentina</v>
          </cell>
        </row>
        <row r="7820">
          <cell r="B7820" t="str">
            <v>10.133.55.90</v>
          </cell>
          <cell r="C7820" t="str">
            <v>So Backup</v>
          </cell>
          <cell r="D7820" t="str">
            <v>PH_WINDOWS_PLATINUM_AR</v>
          </cell>
          <cell r="E7820">
            <v>3</v>
          </cell>
          <cell r="F7820" t="str">
            <v>Unix Support VW Argentina</v>
          </cell>
        </row>
        <row r="7821">
          <cell r="B7821" t="str">
            <v>10.133.55.90</v>
          </cell>
          <cell r="C7821" t="str">
            <v>So CPU</v>
          </cell>
          <cell r="D7821" t="str">
            <v>PH_WINDOWS_PLATINUM_AR</v>
          </cell>
          <cell r="E7821">
            <v>3</v>
          </cell>
          <cell r="F7821" t="str">
            <v>Unix Support VW Argentina</v>
          </cell>
        </row>
        <row r="7822">
          <cell r="B7822" t="str">
            <v>10.133.55.90</v>
          </cell>
          <cell r="C7822" t="str">
            <v>So Disk</v>
          </cell>
          <cell r="D7822" t="str">
            <v>PH_WINDOWS_PLATINUM_AR</v>
          </cell>
          <cell r="E7822">
            <v>3</v>
          </cell>
          <cell r="F7822" t="str">
            <v>Unix Support VW Argentina</v>
          </cell>
        </row>
        <row r="7823">
          <cell r="B7823" t="str">
            <v>10.133.55.90</v>
          </cell>
          <cell r="C7823" t="str">
            <v>Ping</v>
          </cell>
          <cell r="D7823" t="str">
            <v>PH_WINDOWS_PLATINUM_AR</v>
          </cell>
          <cell r="E7823">
            <v>2</v>
          </cell>
          <cell r="F7823" t="str">
            <v>Unix Support VW Argentina</v>
          </cell>
        </row>
        <row r="7824">
          <cell r="B7824" t="str">
            <v>10.133.55.90</v>
          </cell>
          <cell r="C7824" t="str">
            <v>So RAM</v>
          </cell>
          <cell r="D7824" t="str">
            <v>PH_WINDOWS_PLATINUM_AR</v>
          </cell>
          <cell r="E7824">
            <v>3</v>
          </cell>
          <cell r="F7824" t="str">
            <v>Unix Support VW Argentina</v>
          </cell>
        </row>
        <row r="7825">
          <cell r="B7825" t="str">
            <v>10.133.55.90</v>
          </cell>
          <cell r="C7825" t="str">
            <v>So Swap</v>
          </cell>
          <cell r="D7825" t="str">
            <v>PH_WINDOWS_PLATINUM_AR</v>
          </cell>
          <cell r="E7825">
            <v>3</v>
          </cell>
          <cell r="F7825" t="str">
            <v>Unix Support VW Argentina</v>
          </cell>
        </row>
        <row r="7826">
          <cell r="B7826" t="str">
            <v>10.133.55.90</v>
          </cell>
          <cell r="C7826" t="str">
            <v>0018. OS UNIX Filesystem /var</v>
          </cell>
          <cell r="D7826" t="str">
            <v>PH_WINDOWS_PLATINUM_AR</v>
          </cell>
          <cell r="E7826">
            <v>3</v>
          </cell>
          <cell r="F7826" t="str">
            <v>Unix Support VW Argentina</v>
          </cell>
        </row>
        <row r="7827">
          <cell r="B7827" t="str">
            <v>10.133.55.90</v>
          </cell>
          <cell r="C7827" t="str">
            <v>0019. OS UNIX Filesystem /var/log</v>
          </cell>
          <cell r="D7827" t="str">
            <v>PH_WINDOWS_PLATINUM_AR</v>
          </cell>
          <cell r="E7827">
            <v>3</v>
          </cell>
          <cell r="F7827" t="str">
            <v>Unix Support VW Argentina</v>
          </cell>
        </row>
        <row r="7828">
          <cell r="B7828" t="str">
            <v>10.133.55.90</v>
          </cell>
          <cell r="C7828" t="str">
            <v>0020. OS UNIX Filesystem /var/tmp</v>
          </cell>
          <cell r="D7828" t="str">
            <v>PH_WINDOWS_PLATINUM_AR</v>
          </cell>
          <cell r="E7828">
            <v>3</v>
          </cell>
          <cell r="F7828" t="str">
            <v>Unix Support VW Argentina</v>
          </cell>
        </row>
        <row r="7829">
          <cell r="B7829" t="str">
            <v>10.114.4.148</v>
          </cell>
          <cell r="C7829" t="str">
            <v>Ping</v>
          </cell>
          <cell r="D7829" t="str">
            <v>PH_WINDOWS_PLATINUM_AR</v>
          </cell>
          <cell r="E7829">
            <v>2</v>
          </cell>
          <cell r="F7829" t="str">
            <v>Network Support VW Argentina Pacheco</v>
          </cell>
        </row>
        <row r="7830">
          <cell r="B7830" t="str">
            <v>10.114.4.149</v>
          </cell>
          <cell r="C7830" t="str">
            <v>Ping</v>
          </cell>
          <cell r="D7830" t="str">
            <v>PH_WINDOWS_PLATINUM_AR</v>
          </cell>
          <cell r="E7830">
            <v>2</v>
          </cell>
          <cell r="F7830" t="str">
            <v>Network Support VW Argentina Pacheco</v>
          </cell>
        </row>
        <row r="7831">
          <cell r="B7831" t="str">
            <v>10.114.4.94</v>
          </cell>
          <cell r="C7831" t="str">
            <v>Ping</v>
          </cell>
          <cell r="D7831" t="str">
            <v>PH_WINDOWS_PLATINUM_AR</v>
          </cell>
          <cell r="E7831">
            <v>2</v>
          </cell>
          <cell r="F7831" t="str">
            <v>Network Support VW Argentina Pacheco</v>
          </cell>
        </row>
        <row r="7832">
          <cell r="B7832" t="str">
            <v>10.114.4.96</v>
          </cell>
          <cell r="C7832" t="str">
            <v>Ping</v>
          </cell>
          <cell r="D7832" t="str">
            <v>PH_WINDOWS_PLATINUM_AR</v>
          </cell>
          <cell r="E7832">
            <v>2</v>
          </cell>
          <cell r="F7832" t="str">
            <v>Network Support VW Argentina Pacheco</v>
          </cell>
        </row>
        <row r="7833">
          <cell r="B7833" t="str">
            <v>10.114.4.113</v>
          </cell>
          <cell r="C7833" t="str">
            <v>Ping</v>
          </cell>
          <cell r="D7833" t="str">
            <v>PH_WINDOWS_PLATINUM_AR</v>
          </cell>
          <cell r="E7833">
            <v>2</v>
          </cell>
          <cell r="F7833" t="str">
            <v>Network Support VW Argentina Pacheco</v>
          </cell>
        </row>
        <row r="7834">
          <cell r="B7834" t="str">
            <v>10.114.4.114</v>
          </cell>
          <cell r="C7834" t="str">
            <v>Ping</v>
          </cell>
          <cell r="D7834" t="str">
            <v>PH_WINDOWS_PLATINUM_AR</v>
          </cell>
          <cell r="E7834">
            <v>2</v>
          </cell>
          <cell r="F7834" t="str">
            <v>Network Support VW Argentina Pacheco</v>
          </cell>
        </row>
        <row r="7835">
          <cell r="B7835" t="str">
            <v>10.114.4.167</v>
          </cell>
          <cell r="C7835" t="str">
            <v>Ping</v>
          </cell>
          <cell r="D7835" t="str">
            <v>PH_WINDOWS_PLATINUM_AR</v>
          </cell>
          <cell r="E7835">
            <v>2</v>
          </cell>
          <cell r="F7835" t="str">
            <v>Network Support VW Argentina Pacheco</v>
          </cell>
        </row>
        <row r="7836">
          <cell r="B7836" t="str">
            <v>10.114.4.168</v>
          </cell>
          <cell r="C7836" t="str">
            <v>Ping</v>
          </cell>
          <cell r="D7836" t="str">
            <v>PH_WINDOWS_PLATINUM_AR</v>
          </cell>
          <cell r="E7836">
            <v>2</v>
          </cell>
          <cell r="F7836" t="str">
            <v>Network Support VW Argentina Pacheco</v>
          </cell>
        </row>
        <row r="7837">
          <cell r="B7837" t="str">
            <v>10.114.4.114</v>
          </cell>
          <cell r="C7837" t="str">
            <v>Ping</v>
          </cell>
          <cell r="D7837" t="str">
            <v>PH_WINDOWS_PLATINUM_AR</v>
          </cell>
          <cell r="E7837">
            <v>1</v>
          </cell>
          <cell r="F7837" t="str">
            <v>Network Support VW Argentina Pacheco</v>
          </cell>
        </row>
        <row r="7838">
          <cell r="B7838" t="str">
            <v>10.114.4.180</v>
          </cell>
          <cell r="C7838" t="str">
            <v>Ping</v>
          </cell>
          <cell r="D7838" t="str">
            <v>PH_WINDOWS_PLATINUM_AR</v>
          </cell>
          <cell r="E7838">
            <v>2</v>
          </cell>
          <cell r="F7838" t="str">
            <v>Network Support VW Argentina Pacheco</v>
          </cell>
        </row>
        <row r="7839">
          <cell r="B7839" t="str">
            <v>10.114.4.179</v>
          </cell>
          <cell r="C7839" t="str">
            <v>Ping</v>
          </cell>
          <cell r="D7839" t="str">
            <v>PH_WINDOWS_PLATINUM_AR</v>
          </cell>
          <cell r="E7839">
            <v>2</v>
          </cell>
          <cell r="F7839" t="str">
            <v>Network Support VW Argentina Pacheco</v>
          </cell>
        </row>
        <row r="7840">
          <cell r="B7840" t="str">
            <v>10.133.0.94</v>
          </cell>
          <cell r="C7840" t="str">
            <v>Ping</v>
          </cell>
          <cell r="D7840" t="str">
            <v>PH_WINDOWS_SILVER_AR</v>
          </cell>
          <cell r="E7840">
            <v>1</v>
          </cell>
          <cell r="F7840" t="str">
            <v>Network Support VW Argentina Pacheco</v>
          </cell>
        </row>
        <row r="7841">
          <cell r="B7841" t="str">
            <v>10.133.0.109</v>
          </cell>
          <cell r="C7841" t="str">
            <v>Ping</v>
          </cell>
          <cell r="D7841" t="str">
            <v>PH_WINDOWS_SILVER_AR</v>
          </cell>
          <cell r="E7841">
            <v>1</v>
          </cell>
          <cell r="F7841" t="str">
            <v>Network Support VW Argentina Pacheco</v>
          </cell>
        </row>
        <row r="7842">
          <cell r="B7842" t="str">
            <v>10.133.0.102</v>
          </cell>
          <cell r="C7842" t="str">
            <v>Ping</v>
          </cell>
          <cell r="D7842" t="str">
            <v>PH_WINDOWS_SILVER_AR</v>
          </cell>
          <cell r="E7842">
            <v>1</v>
          </cell>
          <cell r="F7842" t="str">
            <v>Network Support VW Argentina Pacheco</v>
          </cell>
        </row>
        <row r="7843">
          <cell r="B7843" t="str">
            <v>192.168.5.108</v>
          </cell>
          <cell r="C7843" t="str">
            <v>SO AV</v>
          </cell>
          <cell r="D7843" t="str">
            <v>PH_WINDOWS_BRONZE_AR</v>
          </cell>
          <cell r="E7843">
            <v>3</v>
          </cell>
          <cell r="F7843" t="str">
            <v>Wintel Support VW Argentina</v>
          </cell>
        </row>
        <row r="7844">
          <cell r="B7844" t="str">
            <v>192.168.5.108</v>
          </cell>
          <cell r="C7844" t="str">
            <v>SO CPU</v>
          </cell>
          <cell r="D7844" t="str">
            <v>PH_WINDOWS_BRONZE_AR</v>
          </cell>
          <cell r="E7844">
            <v>3</v>
          </cell>
          <cell r="F7844" t="str">
            <v>Wintel Support VW Argentina</v>
          </cell>
        </row>
        <row r="7845">
          <cell r="B7845" t="str">
            <v>192.168.5.108</v>
          </cell>
          <cell r="C7845" t="str">
            <v>SO Ping</v>
          </cell>
          <cell r="D7845" t="str">
            <v>PH_WINDOWS_BRONZE_AR</v>
          </cell>
          <cell r="E7845">
            <v>3</v>
          </cell>
          <cell r="F7845" t="str">
            <v>Wintel Support VW Argentina</v>
          </cell>
        </row>
        <row r="7846">
          <cell r="B7846" t="str">
            <v>192.168.5.108</v>
          </cell>
          <cell r="C7846" t="str">
            <v>SO Ram</v>
          </cell>
          <cell r="D7846" t="str">
            <v>PH_WINDOWS_BRONZE_AR</v>
          </cell>
          <cell r="E7846">
            <v>3</v>
          </cell>
          <cell r="F7846" t="str">
            <v>Wintel Support VW Argentina</v>
          </cell>
        </row>
        <row r="7847">
          <cell r="B7847" t="str">
            <v>192.168.5.108</v>
          </cell>
          <cell r="C7847" t="str">
            <v>SO Uptime</v>
          </cell>
          <cell r="D7847" t="str">
            <v>PH_WINDOWS_BRONZE_AR</v>
          </cell>
          <cell r="E7847">
            <v>3</v>
          </cell>
          <cell r="F7847" t="str">
            <v>Wintel Support VW Argentina</v>
          </cell>
        </row>
        <row r="7848">
          <cell r="B7848" t="str">
            <v>192.168.5.108</v>
          </cell>
          <cell r="C7848" t="str">
            <v>SO Disk C (OS)</v>
          </cell>
          <cell r="D7848" t="str">
            <v>PH_WINDOWS_BRONZE_AR</v>
          </cell>
          <cell r="E7848">
            <v>3</v>
          </cell>
          <cell r="F7848" t="str">
            <v>Wintel Support VW Argentina</v>
          </cell>
        </row>
        <row r="7849">
          <cell r="B7849" t="str">
            <v>192.168.5.108</v>
          </cell>
          <cell r="C7849" t="str">
            <v>SO Disk D (App_Home)</v>
          </cell>
          <cell r="D7849" t="str">
            <v>PH_WINDOWS_BRONZE_AR</v>
          </cell>
          <cell r="E7849">
            <v>3</v>
          </cell>
          <cell r="F7849" t="str">
            <v>Wintel Support VW Argentina</v>
          </cell>
        </row>
        <row r="7850">
          <cell r="B7850" t="str">
            <v>192.168.5.108</v>
          </cell>
          <cell r="C7850" t="str">
            <v>SO Disk E (App_Home)</v>
          </cell>
          <cell r="D7850" t="str">
            <v>PH_WINDOWS_BRONZE_AR</v>
          </cell>
          <cell r="E7850">
            <v>3</v>
          </cell>
          <cell r="F7850" t="str">
            <v>Wintel Support VW Argentina</v>
          </cell>
        </row>
        <row r="7851">
          <cell r="B7851" t="str">
            <v>10.133.9.59</v>
          </cell>
          <cell r="C7851" t="str">
            <v>SO Disk E</v>
          </cell>
          <cell r="D7851" t="str">
            <v>PH_WINDOWS_BRONZE_AR</v>
          </cell>
          <cell r="E7851">
            <v>4</v>
          </cell>
          <cell r="F7851" t="str">
            <v>OPS Data Base Administration Support Argentina</v>
          </cell>
        </row>
        <row r="7852">
          <cell r="B7852" t="str">
            <v>10.133.9.59</v>
          </cell>
          <cell r="C7852" t="str">
            <v>SO Disk F</v>
          </cell>
          <cell r="D7852" t="str">
            <v>PH_WINDOWS_BRONZE_AR</v>
          </cell>
          <cell r="E7852">
            <v>4</v>
          </cell>
          <cell r="F7852" t="str">
            <v>OPS Data Base Administration Support Argentina</v>
          </cell>
        </row>
        <row r="7853">
          <cell r="B7853" t="str">
            <v>10.133.9.59</v>
          </cell>
          <cell r="C7853" t="str">
            <v>SO Disk G</v>
          </cell>
          <cell r="D7853" t="str">
            <v>PH_WINDOWS_BRONZE_AR</v>
          </cell>
          <cell r="E7853">
            <v>4</v>
          </cell>
          <cell r="F7853" t="str">
            <v>OPS Data Base Administration Support Argentina</v>
          </cell>
        </row>
        <row r="7854">
          <cell r="B7854" t="str">
            <v>10.133.9.59</v>
          </cell>
          <cell r="C7854" t="str">
            <v>SO Antivirus Services</v>
          </cell>
          <cell r="D7854" t="str">
            <v>PH_WINDOWS_BRONZE_AR</v>
          </cell>
          <cell r="E7854">
            <v>4</v>
          </cell>
          <cell r="F7854" t="str">
            <v>Wintel Support VW Argentina</v>
          </cell>
        </row>
        <row r="7855">
          <cell r="B7855" t="str">
            <v>10.133.9.59</v>
          </cell>
          <cell r="C7855" t="str">
            <v>SO CPU</v>
          </cell>
          <cell r="D7855" t="str">
            <v>PH_WINDOWS_BRONZE_AR</v>
          </cell>
          <cell r="E7855">
            <v>4</v>
          </cell>
          <cell r="F7855" t="str">
            <v>Wintel Support VW Argentina</v>
          </cell>
        </row>
        <row r="7856">
          <cell r="B7856" t="str">
            <v>10.133.9.59</v>
          </cell>
          <cell r="C7856" t="str">
            <v>SO Ping</v>
          </cell>
          <cell r="D7856" t="str">
            <v>PH_WINDOWS_BRONZE_AR</v>
          </cell>
          <cell r="E7856">
            <v>4</v>
          </cell>
          <cell r="F7856" t="str">
            <v>Wintel Support VW Argentina</v>
          </cell>
        </row>
        <row r="7857">
          <cell r="B7857" t="str">
            <v>10.133.9.59</v>
          </cell>
          <cell r="C7857" t="str">
            <v>SO Ram</v>
          </cell>
          <cell r="D7857" t="str">
            <v>PH_WINDOWS_BRONZE_AR</v>
          </cell>
          <cell r="E7857">
            <v>4</v>
          </cell>
          <cell r="F7857" t="str">
            <v>Wintel Support VW Argentina</v>
          </cell>
        </row>
        <row r="7858">
          <cell r="B7858" t="str">
            <v>10.133.9.59</v>
          </cell>
          <cell r="C7858" t="str">
            <v>SO Uptime</v>
          </cell>
          <cell r="D7858" t="str">
            <v>PH_WINDOWS_BRONZE_AR</v>
          </cell>
          <cell r="E7858">
            <v>4</v>
          </cell>
          <cell r="F7858" t="str">
            <v>Wintel Support VW Argentina</v>
          </cell>
        </row>
        <row r="7859">
          <cell r="B7859" t="str">
            <v>10.133.9.59</v>
          </cell>
          <cell r="C7859" t="str">
            <v>SO Disk C</v>
          </cell>
          <cell r="D7859" t="str">
            <v>PH_WINDOWS_BRONZE_AR</v>
          </cell>
          <cell r="E7859">
            <v>4</v>
          </cell>
          <cell r="F7859" t="str">
            <v>Wintel Support VW Argentina</v>
          </cell>
        </row>
        <row r="7860">
          <cell r="B7860" t="str">
            <v>172.16.12.60</v>
          </cell>
          <cell r="C7860" t="str">
            <v>SO AV</v>
          </cell>
          <cell r="D7860" t="str">
            <v>PH_WINDOWS_PLATINUM_AR</v>
          </cell>
          <cell r="E7860">
            <v>1</v>
          </cell>
          <cell r="F7860" t="str">
            <v>Wintel Support VW Argentina</v>
          </cell>
        </row>
        <row r="7861">
          <cell r="B7861" t="str">
            <v>172.16.12.60</v>
          </cell>
          <cell r="C7861" t="str">
            <v>SO CPU</v>
          </cell>
          <cell r="D7861" t="str">
            <v>PH_WINDOWS_PLATINUM_AR</v>
          </cell>
          <cell r="E7861">
            <v>1</v>
          </cell>
          <cell r="F7861" t="str">
            <v>Wintel Support VW Argentina</v>
          </cell>
        </row>
        <row r="7862">
          <cell r="B7862" t="str">
            <v>172.16.12.60</v>
          </cell>
          <cell r="C7862" t="str">
            <v>SO Disk C</v>
          </cell>
          <cell r="D7862" t="str">
            <v>PH_WINDOWS_PLATINUM_AR</v>
          </cell>
          <cell r="E7862">
            <v>1</v>
          </cell>
          <cell r="F7862" t="str">
            <v>Wintel Support VW Argentina</v>
          </cell>
        </row>
        <row r="7863">
          <cell r="B7863" t="str">
            <v>172.16.12.60</v>
          </cell>
          <cell r="C7863" t="str">
            <v>SO Disk D DXQControl</v>
          </cell>
          <cell r="D7863" t="str">
            <v>PH_WINDOWS_PLATINUM_AR</v>
          </cell>
          <cell r="E7863">
            <v>1</v>
          </cell>
          <cell r="F7863" t="str">
            <v>Wintel Support VW Argentina</v>
          </cell>
        </row>
        <row r="7864">
          <cell r="B7864" t="str">
            <v>172.16.12.60</v>
          </cell>
          <cell r="C7864" t="str">
            <v>SO Ping</v>
          </cell>
          <cell r="D7864" t="str">
            <v>PH_WINDOWS_PLATINUM_AR</v>
          </cell>
          <cell r="E7864">
            <v>1</v>
          </cell>
          <cell r="F7864" t="str">
            <v>Wintel Support VW Argentina</v>
          </cell>
        </row>
        <row r="7865">
          <cell r="B7865" t="str">
            <v>172.16.12.60</v>
          </cell>
          <cell r="C7865" t="str">
            <v>SO Ram</v>
          </cell>
          <cell r="D7865" t="str">
            <v>PH_WINDOWS_PLATINUM_AR</v>
          </cell>
          <cell r="E7865">
            <v>1</v>
          </cell>
          <cell r="F7865" t="str">
            <v>Wintel Support VW Argentina</v>
          </cell>
        </row>
        <row r="7866">
          <cell r="B7866" t="str">
            <v>172.16.12.60</v>
          </cell>
          <cell r="C7866" t="str">
            <v>SO Uptime</v>
          </cell>
          <cell r="D7866" t="str">
            <v>PH_WINDOWS_PLATINUM_AR</v>
          </cell>
          <cell r="E7866">
            <v>1</v>
          </cell>
          <cell r="F7866" t="str">
            <v>Wintel Support VW Argentina</v>
          </cell>
        </row>
        <row r="7867">
          <cell r="B7867" t="str">
            <v>127.0.0.1</v>
          </cell>
          <cell r="C7867" t="str">
            <v>webcheck_servicios1_afip_gov_ar</v>
          </cell>
          <cell r="D7867" t="str">
            <v>n/a</v>
          </cell>
          <cell r="E7867">
            <v>2</v>
          </cell>
          <cell r="F7867" t="str">
            <v>NON SAP Support VW Argentina</v>
          </cell>
        </row>
        <row r="7868">
          <cell r="B7868" t="str">
            <v>127.0.0.1</v>
          </cell>
          <cell r="C7868" t="str">
            <v>webcheck_wsaa_LoginCms</v>
          </cell>
          <cell r="D7868" t="str">
            <v>n/a</v>
          </cell>
          <cell r="E7868">
            <v>2</v>
          </cell>
          <cell r="F7868" t="str">
            <v>NON SAP Support VW Argentina</v>
          </cell>
        </row>
        <row r="7869">
          <cell r="B7869" t="str">
            <v>127.0.0.1</v>
          </cell>
          <cell r="C7869" t="str">
            <v>webcheck_wsfe_service_asmx</v>
          </cell>
          <cell r="D7869" t="str">
            <v>n/a</v>
          </cell>
          <cell r="E7869">
            <v>2</v>
          </cell>
          <cell r="F7869" t="str">
            <v>NON SAP Support VW Argentina</v>
          </cell>
        </row>
        <row r="7870">
          <cell r="B7870" t="str">
            <v>127.0.0.1</v>
          </cell>
          <cell r="C7870" t="str">
            <v>webcheck_wsfev1_service_asmx</v>
          </cell>
          <cell r="D7870" t="str">
            <v>n/a</v>
          </cell>
          <cell r="E7870">
            <v>2</v>
          </cell>
          <cell r="F7870" t="str">
            <v>NON SAP Support VW Argentina</v>
          </cell>
        </row>
        <row r="7871">
          <cell r="B7871" t="str">
            <v>127.0.0.1</v>
          </cell>
          <cell r="C7871" t="str">
            <v>webcheck_wsfex_service_asmx</v>
          </cell>
          <cell r="D7871" t="str">
            <v>n/a</v>
          </cell>
          <cell r="E7871">
            <v>2</v>
          </cell>
          <cell r="F7871" t="str">
            <v>NON SAP Support VW Argentina</v>
          </cell>
        </row>
        <row r="7872">
          <cell r="B7872" t="str">
            <v>10.133.2.134</v>
          </cell>
          <cell r="C7872" t="str">
            <v>Ping</v>
          </cell>
          <cell r="D7872" t="str">
            <v>PH_WINDOWS_SILVER_AR</v>
          </cell>
          <cell r="E7872">
            <v>1</v>
          </cell>
          <cell r="F7872" t="str">
            <v>Network Support VW Argentina Pacheco</v>
          </cell>
        </row>
        <row r="7873">
          <cell r="B7873" t="str">
            <v>10.133.2.138</v>
          </cell>
          <cell r="C7873" t="str">
            <v>Ping</v>
          </cell>
          <cell r="D7873" t="str">
            <v>PH_WINDOWS_SILVER_AR</v>
          </cell>
          <cell r="E7873">
            <v>1</v>
          </cell>
          <cell r="F7873" t="str">
            <v>Network Support VW Argentina Pacheco</v>
          </cell>
        </row>
        <row r="7874">
          <cell r="B7874" t="str">
            <v>172.16.0.20</v>
          </cell>
          <cell r="C7874" t="str">
            <v>Ping</v>
          </cell>
          <cell r="D7874" t="str">
            <v>PH_WINDOWS_SILVER_AR</v>
          </cell>
          <cell r="E7874">
            <v>1</v>
          </cell>
          <cell r="F7874" t="str">
            <v>Network Support VW Argentina Pacheco</v>
          </cell>
        </row>
        <row r="7875">
          <cell r="B7875" t="str">
            <v>172.16.0.21</v>
          </cell>
          <cell r="C7875" t="str">
            <v>Ping</v>
          </cell>
          <cell r="D7875" t="str">
            <v>PH_WINDOWS_SILVER_AR</v>
          </cell>
          <cell r="E7875">
            <v>1</v>
          </cell>
          <cell r="F7875" t="str">
            <v>Network Support VW Argentina Pacheco</v>
          </cell>
        </row>
        <row r="7876">
          <cell r="B7876" t="str">
            <v>10.133.54.188</v>
          </cell>
          <cell r="C7876" t="str">
            <v>So Disk fs</v>
          </cell>
          <cell r="D7876" t="str">
            <v>PH_WINDOWS_PLATINUM_AR</v>
          </cell>
          <cell r="E7876">
            <v>2</v>
          </cell>
          <cell r="F7876" t="str">
            <v>Data Base Administration Support VW Argentina</v>
          </cell>
        </row>
        <row r="7877">
          <cell r="B7877" t="str">
            <v>10.133.54.188</v>
          </cell>
          <cell r="C7877" t="str">
            <v>Ora Disk fs</v>
          </cell>
          <cell r="D7877" t="str">
            <v>PH_WINDOWS_PLATINUM_AR</v>
          </cell>
          <cell r="E7877">
            <v>4</v>
          </cell>
          <cell r="F7877" t="str">
            <v>Data Base Administration Support VW Argentina</v>
          </cell>
        </row>
        <row r="7878">
          <cell r="B7878" t="str">
            <v>10.133.54.188</v>
          </cell>
          <cell r="C7878" t="str">
            <v>VWWORKP ExpDP</v>
          </cell>
          <cell r="D7878" t="str">
            <v>PH_WINDOWS_PLATINUM_AR</v>
          </cell>
          <cell r="E7878">
            <v>4</v>
          </cell>
          <cell r="F7878" t="str">
            <v>Data Base Administration Support VW Argentina</v>
          </cell>
        </row>
        <row r="7879">
          <cell r="B7879" t="str">
            <v>10.133.54.188</v>
          </cell>
          <cell r="C7879" t="str">
            <v>VWWORKP Invalid Objects</v>
          </cell>
          <cell r="D7879" t="str">
            <v>PH_WINDOWS_PLATINUM_AR</v>
          </cell>
          <cell r="E7879">
            <v>4</v>
          </cell>
          <cell r="F7879" t="str">
            <v>Data Base Administration Support VW Argentina</v>
          </cell>
        </row>
        <row r="7880">
          <cell r="B7880" t="str">
            <v>10.133.54.188</v>
          </cell>
          <cell r="C7880" t="str">
            <v>VWWORKP Jobs</v>
          </cell>
          <cell r="D7880" t="str">
            <v>PH_WINDOWS_PLATINUM_AR</v>
          </cell>
          <cell r="E7880">
            <v>4</v>
          </cell>
          <cell r="F7880" t="str">
            <v>Data Base Administration Support VW Argentina</v>
          </cell>
        </row>
        <row r="7881">
          <cell r="B7881" t="str">
            <v>10.133.54.188</v>
          </cell>
          <cell r="C7881" t="str">
            <v>VWWORKP Login</v>
          </cell>
          <cell r="D7881" t="str">
            <v>PH_WINDOWS_PLATINUM_AR</v>
          </cell>
          <cell r="E7881">
            <v>2</v>
          </cell>
          <cell r="F7881" t="str">
            <v>Data Base Administration Support VW Argentina</v>
          </cell>
        </row>
        <row r="7882">
          <cell r="B7882" t="str">
            <v>10.133.54.188</v>
          </cell>
          <cell r="C7882" t="str">
            <v>VWWORKP Max Extents</v>
          </cell>
          <cell r="D7882" t="str">
            <v>PH_WINDOWS_PLATINUM_AR</v>
          </cell>
          <cell r="E7882">
            <v>2</v>
          </cell>
          <cell r="F7882" t="str">
            <v>Data Base Administration Support VW Argentina</v>
          </cell>
        </row>
        <row r="7883">
          <cell r="B7883" t="str">
            <v>10.133.54.188</v>
          </cell>
          <cell r="C7883" t="str">
            <v>VWWORKP Tablespaces</v>
          </cell>
          <cell r="D7883" t="str">
            <v>PH_WINDOWS_PLATINUM_AR</v>
          </cell>
          <cell r="E7883">
            <v>4</v>
          </cell>
          <cell r="F7883" t="str">
            <v>Data Base Administration Support VW Argentina</v>
          </cell>
        </row>
        <row r="7884">
          <cell r="B7884" t="str">
            <v>10.133.54.188</v>
          </cell>
          <cell r="C7884" t="str">
            <v>VWWORKP Users</v>
          </cell>
          <cell r="D7884" t="str">
            <v>PH_WINDOWS_BRONZE_AR</v>
          </cell>
          <cell r="E7884">
            <v>4</v>
          </cell>
          <cell r="F7884" t="str">
            <v>Data Base Administration Support VW Argentina</v>
          </cell>
        </row>
        <row r="7885">
          <cell r="B7885" t="str">
            <v>10.133.54.188</v>
          </cell>
          <cell r="C7885" t="str">
            <v>Ora VWWORKP RMAN Level 0</v>
          </cell>
          <cell r="D7885" t="str">
            <v>PH_WINDOWS_PLATINUM_AR</v>
          </cell>
          <cell r="E7885">
            <v>4</v>
          </cell>
          <cell r="F7885" t="str">
            <v>Data Base Administration Support VW Argentina</v>
          </cell>
        </row>
        <row r="7886">
          <cell r="B7886" t="str">
            <v>10.133.54.188</v>
          </cell>
          <cell r="C7886" t="str">
            <v>So RAM</v>
          </cell>
          <cell r="D7886" t="str">
            <v>PH_WINDOWS_PLATINUM_AR</v>
          </cell>
          <cell r="E7886">
            <v>2</v>
          </cell>
          <cell r="F7886" t="str">
            <v>Unix Support VW Argentina</v>
          </cell>
        </row>
        <row r="7887">
          <cell r="B7887" t="str">
            <v>10.133.54.188</v>
          </cell>
          <cell r="C7887" t="str">
            <v>So Backup</v>
          </cell>
          <cell r="D7887" t="str">
            <v>PH_WINDOWS_PLATINUM_AR</v>
          </cell>
          <cell r="E7887">
            <v>2</v>
          </cell>
          <cell r="F7887" t="str">
            <v>Unix Support VW Argentina</v>
          </cell>
        </row>
        <row r="7888">
          <cell r="B7888" t="str">
            <v>10.133.54.188</v>
          </cell>
          <cell r="C7888" t="str">
            <v>So CPU</v>
          </cell>
          <cell r="D7888" t="str">
            <v>PH_WINDOWS_PLATINUM_AR</v>
          </cell>
          <cell r="E7888">
            <v>2</v>
          </cell>
          <cell r="F7888" t="str">
            <v>Unix Support VW Argentina</v>
          </cell>
        </row>
        <row r="7889">
          <cell r="B7889" t="str">
            <v>10.133.54.188</v>
          </cell>
          <cell r="C7889" t="str">
            <v>Ping</v>
          </cell>
          <cell r="D7889" t="str">
            <v>PH_WINDOWS_PLATINUM_AR</v>
          </cell>
          <cell r="E7889">
            <v>2</v>
          </cell>
          <cell r="F7889" t="str">
            <v>Unix Support VW Argentina</v>
          </cell>
        </row>
        <row r="7890">
          <cell r="B7890" t="str">
            <v>10.133.54.188</v>
          </cell>
          <cell r="C7890" t="str">
            <v>So Swap</v>
          </cell>
          <cell r="D7890" t="str">
            <v>PH_WINDOWS_PLATINUM_AR</v>
          </cell>
          <cell r="E7890">
            <v>2</v>
          </cell>
          <cell r="F7890" t="str">
            <v>Unix Support VW Argentina</v>
          </cell>
        </row>
        <row r="7891">
          <cell r="B7891" t="str">
            <v>10.133.54.189</v>
          </cell>
          <cell r="C7891" t="str">
            <v>Ora Disk fs</v>
          </cell>
          <cell r="D7891" t="str">
            <v>PH_WINDOWS_SILVER_AR</v>
          </cell>
          <cell r="E7891">
            <v>4</v>
          </cell>
          <cell r="F7891" t="str">
            <v>Data Base Administration Support VW Argentina</v>
          </cell>
        </row>
        <row r="7892">
          <cell r="B7892" t="str">
            <v>10.133.54.189</v>
          </cell>
          <cell r="C7892" t="str">
            <v>Ora VWWORKQ ExpDP</v>
          </cell>
          <cell r="D7892" t="str">
            <v>PH_WINDOWS_SILVER_AR</v>
          </cell>
          <cell r="E7892">
            <v>4</v>
          </cell>
          <cell r="F7892" t="str">
            <v>Data Base Administration Support VW Argentina</v>
          </cell>
        </row>
        <row r="7893">
          <cell r="B7893" t="str">
            <v>10.133.54.189</v>
          </cell>
          <cell r="C7893" t="str">
            <v>Ora VWWORKQ Invalid Objects</v>
          </cell>
          <cell r="D7893" t="str">
            <v>PH_WINDOWS_SILVER_AR</v>
          </cell>
          <cell r="E7893">
            <v>4</v>
          </cell>
          <cell r="F7893" t="str">
            <v>Data Base Administration Support VW Argentina</v>
          </cell>
        </row>
        <row r="7894">
          <cell r="B7894" t="str">
            <v>10.133.54.189</v>
          </cell>
          <cell r="C7894" t="str">
            <v>Ora VWWORKQ Jobs</v>
          </cell>
          <cell r="D7894" t="str">
            <v>PH_WINDOWS_SILVER_AR</v>
          </cell>
          <cell r="E7894">
            <v>4</v>
          </cell>
          <cell r="F7894" t="str">
            <v>Data Base Administration Support VW Argentina</v>
          </cell>
        </row>
        <row r="7895">
          <cell r="B7895" t="str">
            <v>10.133.54.189</v>
          </cell>
          <cell r="C7895" t="str">
            <v>Ora VWWORKQ Login</v>
          </cell>
          <cell r="D7895" t="str">
            <v>PH_WINDOWS_SILVER_AR</v>
          </cell>
          <cell r="E7895">
            <v>4</v>
          </cell>
          <cell r="F7895" t="str">
            <v>Data Base Administration Support VW Argentina</v>
          </cell>
        </row>
        <row r="7896">
          <cell r="B7896" t="str">
            <v>10.133.54.189</v>
          </cell>
          <cell r="C7896" t="str">
            <v>Ora VWWORKQ Max Extents</v>
          </cell>
          <cell r="D7896" t="str">
            <v>PH_WINDOWS_SILVER_AR</v>
          </cell>
          <cell r="E7896">
            <v>4</v>
          </cell>
          <cell r="F7896" t="str">
            <v>Data Base Administration Support VW Argentina</v>
          </cell>
        </row>
        <row r="7897">
          <cell r="B7897" t="str">
            <v>10.133.54.189</v>
          </cell>
          <cell r="C7897" t="str">
            <v>Ora VWWORKQ Tablespaces</v>
          </cell>
          <cell r="D7897" t="str">
            <v>PH_WINDOWS_SILVER_AR</v>
          </cell>
          <cell r="E7897">
            <v>4</v>
          </cell>
          <cell r="F7897" t="str">
            <v>Data Base Administration Support VW Argentina</v>
          </cell>
        </row>
        <row r="7898">
          <cell r="B7898" t="str">
            <v>10.133.54.189</v>
          </cell>
          <cell r="C7898" t="str">
            <v>Ora VWWORKQ Users</v>
          </cell>
          <cell r="D7898" t="str">
            <v>PH_WINDOWS_BRONZE_AR</v>
          </cell>
          <cell r="E7898">
            <v>4</v>
          </cell>
          <cell r="F7898" t="str">
            <v>Data Base Administration Support VW Argentina</v>
          </cell>
        </row>
        <row r="7899">
          <cell r="B7899" t="str">
            <v>10.133.54.189</v>
          </cell>
          <cell r="C7899" t="str">
            <v>So Backup</v>
          </cell>
          <cell r="D7899" t="str">
            <v>PH_WINDOWS_PLATINUM_AR</v>
          </cell>
          <cell r="E7899">
            <v>3</v>
          </cell>
          <cell r="F7899" t="str">
            <v>Unix Support VW Argentina</v>
          </cell>
        </row>
        <row r="7900">
          <cell r="B7900" t="str">
            <v>10.133.54.189</v>
          </cell>
          <cell r="C7900" t="str">
            <v>So CPU</v>
          </cell>
          <cell r="D7900" t="str">
            <v>PH_WINDOWS_PLATINUM_AR</v>
          </cell>
          <cell r="E7900">
            <v>3</v>
          </cell>
          <cell r="F7900" t="str">
            <v>Unix Support VW Argentina</v>
          </cell>
        </row>
        <row r="7901">
          <cell r="B7901" t="str">
            <v>10.133.54.189</v>
          </cell>
          <cell r="C7901" t="str">
            <v>So Disk fs</v>
          </cell>
          <cell r="D7901" t="str">
            <v>PH_WINDOWS_PLATINUM_AR</v>
          </cell>
          <cell r="E7901">
            <v>3</v>
          </cell>
          <cell r="F7901" t="str">
            <v>Unix Support VW Argentina</v>
          </cell>
        </row>
        <row r="7902">
          <cell r="B7902" t="str">
            <v>10.133.54.189</v>
          </cell>
          <cell r="C7902" t="str">
            <v>Ping</v>
          </cell>
          <cell r="D7902" t="str">
            <v>PH_WINDOWS_PLATINUM_AR</v>
          </cell>
          <cell r="E7902">
            <v>3</v>
          </cell>
          <cell r="F7902" t="str">
            <v>Unix Support VW Argentina</v>
          </cell>
        </row>
        <row r="7903">
          <cell r="B7903" t="str">
            <v>10.133.54.189</v>
          </cell>
          <cell r="C7903" t="str">
            <v>So RAM</v>
          </cell>
          <cell r="D7903" t="str">
            <v>PH_WINDOWS_PLATINUM_AR</v>
          </cell>
          <cell r="E7903">
            <v>3</v>
          </cell>
          <cell r="F7903" t="str">
            <v>Unix Support VW Argentina</v>
          </cell>
        </row>
        <row r="7904">
          <cell r="B7904" t="str">
            <v>10.133.54.189</v>
          </cell>
          <cell r="C7904" t="str">
            <v>So Swap</v>
          </cell>
          <cell r="D7904" t="str">
            <v>PH_WINDOWS_PLATINUM_AR</v>
          </cell>
          <cell r="E7904">
            <v>3</v>
          </cell>
          <cell r="F7904" t="str">
            <v>Unix Support VW Argentina</v>
          </cell>
        </row>
        <row r="7905">
          <cell r="B7905" t="str">
            <v>10.133.54.196</v>
          </cell>
          <cell r="C7905" t="str">
            <v>Disk fs</v>
          </cell>
          <cell r="D7905" t="str">
            <v>PH_WINDOWS_BRONZE_AR</v>
          </cell>
          <cell r="E7905">
            <v>4</v>
          </cell>
          <cell r="F7905" t="str">
            <v>Data Base Administration Support VW Argentina</v>
          </cell>
        </row>
        <row r="7906">
          <cell r="B7906" t="str">
            <v>10.133.54.196</v>
          </cell>
          <cell r="C7906" t="str">
            <v>Ora VWWORKD ExpDP</v>
          </cell>
          <cell r="D7906" t="str">
            <v>PH_WINDOWS_BRONZE_AR</v>
          </cell>
          <cell r="E7906">
            <v>4</v>
          </cell>
          <cell r="F7906" t="str">
            <v>Data Base Administration Support VW Argentina</v>
          </cell>
        </row>
        <row r="7907">
          <cell r="B7907" t="str">
            <v>10.133.54.196</v>
          </cell>
          <cell r="C7907" t="str">
            <v>Ora VWWORKD Invalid Objects</v>
          </cell>
          <cell r="D7907" t="str">
            <v>PH_WINDOWS_BRONZE_AR</v>
          </cell>
          <cell r="E7907">
            <v>4</v>
          </cell>
          <cell r="F7907" t="str">
            <v>Data Base Administration Support VW Argentina</v>
          </cell>
        </row>
        <row r="7908">
          <cell r="B7908" t="str">
            <v>10.133.54.196</v>
          </cell>
          <cell r="C7908" t="str">
            <v>Ora VWWORKD Jobs</v>
          </cell>
          <cell r="D7908" t="str">
            <v>PH_WINDOWS_BRONZE_AR</v>
          </cell>
          <cell r="E7908">
            <v>4</v>
          </cell>
          <cell r="F7908" t="str">
            <v>Data Base Administration Support VW Argentina</v>
          </cell>
        </row>
        <row r="7909">
          <cell r="B7909" t="str">
            <v>10.133.54.196</v>
          </cell>
          <cell r="C7909" t="str">
            <v>Ora VWWORKD Login</v>
          </cell>
          <cell r="D7909" t="str">
            <v>PH_WINDOWS_BRONZE_AR</v>
          </cell>
          <cell r="E7909">
            <v>4</v>
          </cell>
          <cell r="F7909" t="str">
            <v>Data Base Administration Support VW Argentina</v>
          </cell>
        </row>
        <row r="7910">
          <cell r="B7910" t="str">
            <v>10.133.54.196</v>
          </cell>
          <cell r="C7910" t="str">
            <v>Ora WWORKD Max Extents</v>
          </cell>
          <cell r="D7910" t="str">
            <v>PH_WINDOWS_BRONZE_AR</v>
          </cell>
          <cell r="E7910">
            <v>4</v>
          </cell>
          <cell r="F7910" t="str">
            <v>Data Base Administration Support VW Argentina</v>
          </cell>
        </row>
        <row r="7911">
          <cell r="B7911" t="str">
            <v>10.133.54.196</v>
          </cell>
          <cell r="C7911" t="str">
            <v>Ora VWWORKD Tablespaces</v>
          </cell>
          <cell r="D7911" t="str">
            <v>PH_WINDOWS_BRONZE_AR</v>
          </cell>
          <cell r="E7911">
            <v>4</v>
          </cell>
          <cell r="F7911" t="str">
            <v>Data Base Administration Support VW Argentina</v>
          </cell>
        </row>
        <row r="7912">
          <cell r="B7912" t="str">
            <v>10.133.54.196</v>
          </cell>
          <cell r="C7912" t="str">
            <v>Ora VWWORKD Users</v>
          </cell>
          <cell r="D7912" t="str">
            <v>PH_WINDOWS_BRONZE_AR</v>
          </cell>
          <cell r="E7912">
            <v>4</v>
          </cell>
          <cell r="F7912" t="str">
            <v>Data Base Administration Support VW Argentina</v>
          </cell>
        </row>
        <row r="7913">
          <cell r="B7913" t="str">
            <v>10.133.54.196</v>
          </cell>
          <cell r="C7913" t="str">
            <v>So CPU</v>
          </cell>
          <cell r="D7913" t="str">
            <v>PH_WINDOWS_BRONZE_AR</v>
          </cell>
          <cell r="E7913">
            <v>1</v>
          </cell>
          <cell r="F7913" t="str">
            <v>Unix Support VW Argentina</v>
          </cell>
        </row>
        <row r="7914">
          <cell r="B7914" t="str">
            <v>10.133.54.196</v>
          </cell>
          <cell r="C7914" t="str">
            <v>So Disk fs</v>
          </cell>
          <cell r="D7914" t="str">
            <v>PH_WINDOWS_BRONZE_AR</v>
          </cell>
          <cell r="E7914">
            <v>1</v>
          </cell>
          <cell r="F7914" t="str">
            <v>Unix Support VW Argentina</v>
          </cell>
        </row>
        <row r="7915">
          <cell r="B7915" t="str">
            <v>10.133.54.196</v>
          </cell>
          <cell r="C7915" t="str">
            <v>Ping</v>
          </cell>
          <cell r="D7915" t="str">
            <v>PH_WINDOWS_BRONZE_AR</v>
          </cell>
          <cell r="E7915">
            <v>1</v>
          </cell>
          <cell r="F7915" t="str">
            <v>Unix Support VW Argentina</v>
          </cell>
        </row>
        <row r="7916">
          <cell r="B7916" t="str">
            <v>10.133.54.196</v>
          </cell>
          <cell r="C7916" t="str">
            <v>So RAM</v>
          </cell>
          <cell r="D7916" t="str">
            <v>PH_WINDOWS_BRONZE_AR</v>
          </cell>
          <cell r="E7916">
            <v>1</v>
          </cell>
          <cell r="F7916" t="str">
            <v>Unix Support VW Argentina</v>
          </cell>
        </row>
        <row r="7917">
          <cell r="B7917" t="str">
            <v>10.133.54.196</v>
          </cell>
          <cell r="C7917" t="str">
            <v>So Swap</v>
          </cell>
          <cell r="D7917" t="str">
            <v>PH_WINDOWS_BRONZE_AR</v>
          </cell>
          <cell r="E7917">
            <v>1</v>
          </cell>
          <cell r="F7917" t="str">
            <v>Unix Support VW Argentina</v>
          </cell>
        </row>
        <row r="7918">
          <cell r="B7918" t="str">
            <v>172.19.102.8</v>
          </cell>
          <cell r="C7918" t="str">
            <v>Ping</v>
          </cell>
          <cell r="D7918" t="str">
            <v>PH_WINDOWS_PLATINUM_AR</v>
          </cell>
          <cell r="E7918">
            <v>1</v>
          </cell>
          <cell r="F7918" t="str">
            <v>OPS Network Support VWA - Pacheco</v>
          </cell>
        </row>
        <row r="7919">
          <cell r="B7919" t="str">
            <v>172.19.102.9</v>
          </cell>
          <cell r="C7919" t="str">
            <v>Ping</v>
          </cell>
          <cell r="D7919" t="str">
            <v>PH_WINDOWS_PLATINUM_AR</v>
          </cell>
          <cell r="E7919">
            <v>1</v>
          </cell>
          <cell r="F7919" t="str">
            <v>OPS Network Support VWA - Pacheco</v>
          </cell>
        </row>
        <row r="7920">
          <cell r="B7920" t="str">
            <v>172.19.102.10</v>
          </cell>
          <cell r="C7920" t="str">
            <v>Ping</v>
          </cell>
          <cell r="D7920" t="str">
            <v>PH_WINDOWS_PLATINUM_AR</v>
          </cell>
          <cell r="E7920">
            <v>1</v>
          </cell>
          <cell r="F7920" t="str">
            <v>OPS Network Support VWA - Pacheco</v>
          </cell>
        </row>
        <row r="7921">
          <cell r="B7921" t="str">
            <v>10.133.140.18</v>
          </cell>
          <cell r="C7921" t="str">
            <v>Ping</v>
          </cell>
          <cell r="D7921" t="str">
            <v>n/a</v>
          </cell>
          <cell r="E7921">
            <v>3</v>
          </cell>
          <cell r="F7921" t="str">
            <v>Client Services Support VW Argentina Cordoba</v>
          </cell>
        </row>
        <row r="7922">
          <cell r="B7922" t="str">
            <v>10.133.140.17</v>
          </cell>
          <cell r="C7922" t="str">
            <v>Ping</v>
          </cell>
          <cell r="D7922" t="str">
            <v>n/a</v>
          </cell>
          <cell r="E7922">
            <v>3</v>
          </cell>
          <cell r="F7922" t="str">
            <v>Client Services Support VW Argentina Cordoba</v>
          </cell>
        </row>
        <row r="7923">
          <cell r="B7923" t="str">
            <v>10.133.140.27</v>
          </cell>
          <cell r="C7923" t="str">
            <v>Ping</v>
          </cell>
          <cell r="D7923" t="str">
            <v>n/a</v>
          </cell>
          <cell r="E7923">
            <v>3</v>
          </cell>
          <cell r="F7923" t="str">
            <v>Client Services Support VW Argentina Cordoba</v>
          </cell>
        </row>
        <row r="7924">
          <cell r="B7924" t="str">
            <v>10.133.140.16</v>
          </cell>
          <cell r="C7924" t="str">
            <v>Ping</v>
          </cell>
          <cell r="D7924" t="str">
            <v>n/a</v>
          </cell>
          <cell r="E7924">
            <v>3</v>
          </cell>
          <cell r="F7924" t="str">
            <v>Client Services Support VW Argentina Cordoba</v>
          </cell>
        </row>
        <row r="7925">
          <cell r="B7925" t="str">
            <v>10.133.140.15</v>
          </cell>
          <cell r="C7925" t="str">
            <v>Ping</v>
          </cell>
          <cell r="D7925" t="str">
            <v>n/a</v>
          </cell>
          <cell r="E7925">
            <v>3</v>
          </cell>
          <cell r="F7925" t="str">
            <v>Client Services Support VW Argentina Cordoba</v>
          </cell>
        </row>
        <row r="7926">
          <cell r="B7926" t="str">
            <v>10.133.140.20</v>
          </cell>
          <cell r="C7926" t="str">
            <v>Ping</v>
          </cell>
          <cell r="D7926" t="str">
            <v>n/a</v>
          </cell>
          <cell r="E7926">
            <v>3</v>
          </cell>
          <cell r="F7926" t="str">
            <v>Client Services Support VW Argentina Cordoba</v>
          </cell>
        </row>
        <row r="7927">
          <cell r="B7927">
            <v>10133141254</v>
          </cell>
          <cell r="C7927" t="str">
            <v>Ping</v>
          </cell>
          <cell r="D7927" t="str">
            <v>n/a</v>
          </cell>
          <cell r="E7927">
            <v>3</v>
          </cell>
          <cell r="F7927" t="str">
            <v>Client Services Support VW Argentina Cordoba</v>
          </cell>
        </row>
        <row r="7928">
          <cell r="B7928" t="str">
            <v>10.133.143.23</v>
          </cell>
          <cell r="C7928" t="str">
            <v>Ping c/ 3 min.</v>
          </cell>
          <cell r="D7928" t="str">
            <v>n/a</v>
          </cell>
          <cell r="E7928">
            <v>3</v>
          </cell>
          <cell r="F7928" t="str">
            <v>Client Services Support VW Argentina Cordoba</v>
          </cell>
        </row>
        <row r="7929">
          <cell r="B7929" t="str">
            <v>10.133.143.24</v>
          </cell>
          <cell r="C7929" t="str">
            <v>Ping c/ 3 min.</v>
          </cell>
          <cell r="D7929" t="str">
            <v>n/a</v>
          </cell>
          <cell r="E7929">
            <v>3</v>
          </cell>
          <cell r="F7929" t="str">
            <v>Client Services Support VW Argentina Cordoba</v>
          </cell>
        </row>
        <row r="7930">
          <cell r="B7930" t="str">
            <v>10.133.143.21</v>
          </cell>
          <cell r="C7930" t="str">
            <v>Ping c/ 3 min.</v>
          </cell>
          <cell r="D7930" t="str">
            <v>n/a</v>
          </cell>
          <cell r="E7930">
            <v>3</v>
          </cell>
          <cell r="F7930" t="str">
            <v>Client Services Support VW Argentina Cordoba</v>
          </cell>
        </row>
        <row r="7931">
          <cell r="B7931" t="str">
            <v>10.133.143.22</v>
          </cell>
          <cell r="C7931" t="str">
            <v>Ping c/ 3 min.</v>
          </cell>
          <cell r="D7931" t="str">
            <v>n/a</v>
          </cell>
          <cell r="E7931">
            <v>3</v>
          </cell>
          <cell r="F7931" t="str">
            <v>Client Services Support VW Argentina Cordoba</v>
          </cell>
        </row>
        <row r="7932">
          <cell r="B7932" t="str">
            <v>10.133.145.30</v>
          </cell>
          <cell r="C7932" t="str">
            <v>Ping</v>
          </cell>
          <cell r="D7932" t="str">
            <v>n/a</v>
          </cell>
          <cell r="E7932">
            <v>3</v>
          </cell>
          <cell r="F7932" t="str">
            <v>Client Services Support VW Argentina Cordoba</v>
          </cell>
        </row>
        <row r="7933">
          <cell r="B7933" t="str">
            <v>10.133.143.19</v>
          </cell>
          <cell r="C7933" t="str">
            <v>Ping</v>
          </cell>
          <cell r="D7933" t="str">
            <v>n/a</v>
          </cell>
          <cell r="E7933">
            <v>3</v>
          </cell>
          <cell r="F7933" t="str">
            <v>Client Services Support VW Argentina Cordoba</v>
          </cell>
        </row>
        <row r="7934">
          <cell r="B7934" t="str">
            <v>10.133.140.28</v>
          </cell>
          <cell r="C7934" t="str">
            <v>Ping</v>
          </cell>
          <cell r="D7934" t="str">
            <v>n/a</v>
          </cell>
          <cell r="E7934">
            <v>3</v>
          </cell>
          <cell r="F7934" t="str">
            <v>Client Services Support VW Argentina Cordoba</v>
          </cell>
        </row>
        <row r="7935">
          <cell r="B7935" t="str">
            <v>10.133.140.25</v>
          </cell>
          <cell r="C7935" t="str">
            <v>Ping</v>
          </cell>
          <cell r="D7935" t="str">
            <v>n/a</v>
          </cell>
          <cell r="E7935">
            <v>3</v>
          </cell>
          <cell r="F7935" t="str">
            <v>Client Services Support VW Argentina Cordoba</v>
          </cell>
        </row>
        <row r="7936">
          <cell r="B7936" t="str">
            <v>10.133.146.20</v>
          </cell>
          <cell r="C7936" t="str">
            <v>Ping</v>
          </cell>
          <cell r="D7936" t="str">
            <v>n/a</v>
          </cell>
          <cell r="E7936">
            <v>3</v>
          </cell>
          <cell r="F7936" t="str">
            <v>Client Services Support VW Argentina Cordoba</v>
          </cell>
        </row>
        <row r="7937">
          <cell r="B7937" t="str">
            <v>10.133.148.30</v>
          </cell>
          <cell r="C7937" t="str">
            <v>Ping</v>
          </cell>
          <cell r="D7937" t="str">
            <v>n/a</v>
          </cell>
          <cell r="E7937">
            <v>3</v>
          </cell>
          <cell r="F7937" t="str">
            <v>Client Services Support VW Argentina Cordoba</v>
          </cell>
        </row>
        <row r="7938">
          <cell r="B7938" t="str">
            <v>10.133.144.25</v>
          </cell>
          <cell r="C7938" t="str">
            <v>Ping</v>
          </cell>
          <cell r="D7938" t="str">
            <v>n/a</v>
          </cell>
          <cell r="E7938">
            <v>3</v>
          </cell>
          <cell r="F7938" t="str">
            <v>Client Services Support VW Argentina Cordoba</v>
          </cell>
        </row>
        <row r="7939">
          <cell r="B7939" t="str">
            <v>10.133.146.18</v>
          </cell>
          <cell r="C7939" t="str">
            <v>Ping</v>
          </cell>
          <cell r="D7939" t="str">
            <v>n/a</v>
          </cell>
          <cell r="E7939">
            <v>3</v>
          </cell>
          <cell r="F7939" t="str">
            <v>Client Services Support VW Argentina Cordoba</v>
          </cell>
        </row>
        <row r="7940">
          <cell r="B7940" t="str">
            <v>10.133.140.26</v>
          </cell>
          <cell r="C7940" t="str">
            <v>Ping</v>
          </cell>
          <cell r="D7940" t="str">
            <v>n/a</v>
          </cell>
          <cell r="E7940">
            <v>3</v>
          </cell>
          <cell r="F7940" t="str">
            <v>Client Services Support VW Argentina Cordoba</v>
          </cell>
        </row>
        <row r="7941">
          <cell r="B7941">
            <v>10133145230</v>
          </cell>
          <cell r="C7941" t="str">
            <v>Ping</v>
          </cell>
          <cell r="D7941" t="str">
            <v>n/a</v>
          </cell>
          <cell r="E7941">
            <v>3</v>
          </cell>
          <cell r="F7941" t="str">
            <v>Client Services Support VW Argentina Cordoba</v>
          </cell>
        </row>
        <row r="7942">
          <cell r="B7942" t="str">
            <v>10.133.146.25</v>
          </cell>
          <cell r="C7942" t="str">
            <v>Ping</v>
          </cell>
          <cell r="D7942" t="str">
            <v>n/a</v>
          </cell>
          <cell r="E7942">
            <v>3</v>
          </cell>
          <cell r="F7942" t="str">
            <v>Client Services Support VW Argentina Cordoba</v>
          </cell>
        </row>
        <row r="7943">
          <cell r="B7943" t="str">
            <v>10.133.150.30</v>
          </cell>
          <cell r="C7943" t="str">
            <v>Ping</v>
          </cell>
          <cell r="D7943" t="str">
            <v>n/a</v>
          </cell>
          <cell r="E7943">
            <v>3</v>
          </cell>
          <cell r="F7943" t="str">
            <v>Client Services Support VW Argentina Cordoba</v>
          </cell>
        </row>
        <row r="7944">
          <cell r="B7944" t="str">
            <v>10.133.145.26</v>
          </cell>
          <cell r="C7944" t="str">
            <v>Ping</v>
          </cell>
          <cell r="D7944" t="str">
            <v>n/a</v>
          </cell>
          <cell r="E7944">
            <v>3</v>
          </cell>
          <cell r="F7944" t="str">
            <v>Client Services Support VW Argentina Cordoba</v>
          </cell>
        </row>
        <row r="7945">
          <cell r="B7945" t="str">
            <v>10.133.150.26</v>
          </cell>
          <cell r="C7945" t="str">
            <v>Ping</v>
          </cell>
          <cell r="D7945" t="str">
            <v>n/a</v>
          </cell>
          <cell r="E7945">
            <v>3</v>
          </cell>
          <cell r="F7945" t="str">
            <v>Client Services Support VW Argentina Cordoba</v>
          </cell>
        </row>
        <row r="7946">
          <cell r="B7946" t="str">
            <v>10.133.146.19</v>
          </cell>
          <cell r="C7946" t="str">
            <v>Ping</v>
          </cell>
          <cell r="D7946" t="str">
            <v>n/a</v>
          </cell>
          <cell r="E7946">
            <v>3</v>
          </cell>
          <cell r="F7946" t="str">
            <v>Client Services Support VW Argentina Cordoba</v>
          </cell>
        </row>
        <row r="7947">
          <cell r="B7947" t="str">
            <v>10.133.152.14</v>
          </cell>
          <cell r="C7947" t="str">
            <v>Ping</v>
          </cell>
          <cell r="D7947" t="str">
            <v>n/a</v>
          </cell>
          <cell r="E7947">
            <v>3</v>
          </cell>
          <cell r="F7947" t="str">
            <v>Client Services Support VW Argentina Cordoba</v>
          </cell>
        </row>
        <row r="7948">
          <cell r="B7948" t="str">
            <v>10.133.148.28</v>
          </cell>
          <cell r="C7948" t="str">
            <v>Ping</v>
          </cell>
          <cell r="D7948" t="str">
            <v>n/a</v>
          </cell>
          <cell r="E7948">
            <v>3</v>
          </cell>
          <cell r="F7948" t="str">
            <v>Client Services Support VW Argentina Cordoba</v>
          </cell>
        </row>
        <row r="7949">
          <cell r="B7949" t="str">
            <v>10.133.153.31</v>
          </cell>
          <cell r="C7949" t="str">
            <v>Ping</v>
          </cell>
          <cell r="D7949" t="str">
            <v>n/a</v>
          </cell>
          <cell r="E7949">
            <v>3</v>
          </cell>
          <cell r="F7949" t="str">
            <v>Client Services Support VW Argentina Cordoba</v>
          </cell>
        </row>
        <row r="7950">
          <cell r="B7950">
            <v>10133141242</v>
          </cell>
          <cell r="C7950" t="str">
            <v>Ping</v>
          </cell>
          <cell r="D7950" t="str">
            <v>n/a</v>
          </cell>
          <cell r="E7950">
            <v>3</v>
          </cell>
          <cell r="F7950" t="str">
            <v>Client Services Support VW Argentina Cordoba</v>
          </cell>
        </row>
        <row r="7951">
          <cell r="B7951" t="str">
            <v>10.133.144.26</v>
          </cell>
          <cell r="C7951" t="str">
            <v>Ping</v>
          </cell>
          <cell r="D7951" t="str">
            <v>n/a</v>
          </cell>
          <cell r="E7951">
            <v>3</v>
          </cell>
          <cell r="F7951" t="str">
            <v>Client Services Support VW Argentina Cordoba</v>
          </cell>
        </row>
        <row r="7952">
          <cell r="B7952" t="str">
            <v>10.133.149.22</v>
          </cell>
          <cell r="C7952" t="str">
            <v>Ping</v>
          </cell>
          <cell r="D7952" t="str">
            <v>n/a</v>
          </cell>
          <cell r="E7952">
            <v>3</v>
          </cell>
          <cell r="F7952" t="str">
            <v>Client Services Support VW Argentina Cordoba</v>
          </cell>
        </row>
        <row r="7953">
          <cell r="B7953" t="str">
            <v>10.133.145.29</v>
          </cell>
          <cell r="C7953" t="str">
            <v>Ping</v>
          </cell>
          <cell r="D7953" t="str">
            <v>n/a</v>
          </cell>
          <cell r="E7953">
            <v>3</v>
          </cell>
          <cell r="F7953" t="str">
            <v>Client Services Support VW Argentina Cordoba</v>
          </cell>
        </row>
        <row r="7954">
          <cell r="B7954" t="str">
            <v>10.133.146.26</v>
          </cell>
          <cell r="C7954" t="str">
            <v>Ping</v>
          </cell>
          <cell r="D7954" t="str">
            <v>n/a</v>
          </cell>
          <cell r="E7954">
            <v>3</v>
          </cell>
          <cell r="F7954" t="str">
            <v>Client Services Support VW Argentina Cordoba</v>
          </cell>
        </row>
        <row r="7955">
          <cell r="B7955" t="str">
            <v>10.133.152.21</v>
          </cell>
          <cell r="C7955" t="str">
            <v>Ping</v>
          </cell>
          <cell r="D7955" t="str">
            <v>n/a</v>
          </cell>
          <cell r="E7955">
            <v>3</v>
          </cell>
          <cell r="F7955" t="str">
            <v>Client Services Support VW Argentina Cordoba</v>
          </cell>
        </row>
        <row r="7956">
          <cell r="B7956" t="str">
            <v>10.133.146.27</v>
          </cell>
          <cell r="C7956" t="str">
            <v>Ping</v>
          </cell>
          <cell r="D7956" t="str">
            <v>n/a</v>
          </cell>
          <cell r="E7956">
            <v>3</v>
          </cell>
          <cell r="F7956" t="str">
            <v>Client Services Support VW Argentina Cordoba</v>
          </cell>
        </row>
        <row r="7957">
          <cell r="B7957">
            <v>10133141247</v>
          </cell>
          <cell r="C7957" t="str">
            <v>Ping c/ 3 min.</v>
          </cell>
          <cell r="D7957" t="str">
            <v>n/a</v>
          </cell>
          <cell r="E7957">
            <v>3</v>
          </cell>
          <cell r="F7957" t="str">
            <v>Client Services Support VW Argentina Cordoba</v>
          </cell>
        </row>
        <row r="7958">
          <cell r="B7958">
            <v>10133141248</v>
          </cell>
          <cell r="C7958" t="str">
            <v>Ping c/ 3 min.</v>
          </cell>
          <cell r="D7958" t="str">
            <v>n/a</v>
          </cell>
          <cell r="E7958">
            <v>3</v>
          </cell>
          <cell r="F7958" t="str">
            <v>Client Services Support VW Argentina Cordoba</v>
          </cell>
        </row>
        <row r="7959">
          <cell r="B7959">
            <v>10133141245</v>
          </cell>
          <cell r="C7959" t="str">
            <v>Ping c/ 3 min.</v>
          </cell>
          <cell r="D7959" t="str">
            <v>n/a</v>
          </cell>
          <cell r="E7959">
            <v>3</v>
          </cell>
          <cell r="F7959" t="str">
            <v>Client Services Support VW Argentina Cordoba</v>
          </cell>
        </row>
        <row r="7960">
          <cell r="B7960">
            <v>10133141249</v>
          </cell>
          <cell r="C7960" t="str">
            <v>Ping c/ 3 min.</v>
          </cell>
          <cell r="D7960" t="str">
            <v>n/a</v>
          </cell>
          <cell r="E7960">
            <v>3</v>
          </cell>
          <cell r="F7960" t="str">
            <v>Client Services Support VW Argentina Cordoba</v>
          </cell>
        </row>
        <row r="7961">
          <cell r="B7961">
            <v>10133141244</v>
          </cell>
          <cell r="C7961" t="str">
            <v>Ping c/ 3 min.</v>
          </cell>
          <cell r="D7961" t="str">
            <v>n/a</v>
          </cell>
          <cell r="E7961">
            <v>3</v>
          </cell>
          <cell r="F7961" t="str">
            <v>Client Services Support VW Argentina Cordoba</v>
          </cell>
        </row>
        <row r="7962">
          <cell r="B7962" t="str">
            <v>10.133.145.25</v>
          </cell>
          <cell r="C7962" t="str">
            <v>Ping</v>
          </cell>
          <cell r="D7962" t="str">
            <v>n/a</v>
          </cell>
          <cell r="E7962">
            <v>3</v>
          </cell>
          <cell r="F7962" t="str">
            <v>Client Services Support VW Argentina Cordoba</v>
          </cell>
        </row>
        <row r="7963">
          <cell r="B7963" t="str">
            <v>10.133.150.25</v>
          </cell>
          <cell r="C7963" t="str">
            <v>Ping</v>
          </cell>
          <cell r="D7963" t="str">
            <v>n/a</v>
          </cell>
          <cell r="E7963">
            <v>3</v>
          </cell>
          <cell r="F7963" t="str">
            <v>Client Services Support VW Argentina Cordoba</v>
          </cell>
        </row>
        <row r="7964">
          <cell r="B7964" t="str">
            <v>10.133.148.30</v>
          </cell>
          <cell r="C7964" t="str">
            <v>Ping</v>
          </cell>
          <cell r="D7964" t="str">
            <v>n/a</v>
          </cell>
          <cell r="E7964">
            <v>3</v>
          </cell>
          <cell r="F7964" t="str">
            <v>Client Services Support VW Argentina Cordoba</v>
          </cell>
        </row>
        <row r="7965">
          <cell r="B7965" t="str">
            <v>10.133.153.29</v>
          </cell>
          <cell r="C7965" t="str">
            <v>Ping</v>
          </cell>
          <cell r="D7965" t="str">
            <v>n/a</v>
          </cell>
          <cell r="E7965">
            <v>3</v>
          </cell>
          <cell r="F7965" t="str">
            <v>Client Services Support VW Argentina Cordoba</v>
          </cell>
        </row>
        <row r="7966">
          <cell r="B7966">
            <v>10133141241</v>
          </cell>
          <cell r="C7966" t="str">
            <v>Ping</v>
          </cell>
          <cell r="D7966" t="str">
            <v>n/a</v>
          </cell>
          <cell r="E7966">
            <v>3</v>
          </cell>
          <cell r="F7966" t="str">
            <v>Client Services Support VW Argentina Cordoba</v>
          </cell>
        </row>
        <row r="7967">
          <cell r="B7967" t="str">
            <v>10.133.145.27</v>
          </cell>
          <cell r="C7967" t="str">
            <v>Ping</v>
          </cell>
          <cell r="D7967" t="str">
            <v>n/a</v>
          </cell>
          <cell r="E7967">
            <v>3</v>
          </cell>
          <cell r="F7967" t="str">
            <v>Client Services Support VW Argentina Cordoba</v>
          </cell>
        </row>
        <row r="7968">
          <cell r="B7968" t="str">
            <v>10.133.152.15</v>
          </cell>
          <cell r="C7968" t="str">
            <v>Ping</v>
          </cell>
          <cell r="D7968" t="str">
            <v>n/a</v>
          </cell>
          <cell r="E7968">
            <v>3</v>
          </cell>
          <cell r="F7968" t="str">
            <v>Client Services Support VW Argentina Cordoba</v>
          </cell>
        </row>
        <row r="7969">
          <cell r="B7969" t="str">
            <v>10.133.146.25</v>
          </cell>
          <cell r="C7969" t="str">
            <v>Ping</v>
          </cell>
          <cell r="D7969" t="str">
            <v>n/a</v>
          </cell>
          <cell r="E7969">
            <v>3</v>
          </cell>
          <cell r="F7969" t="str">
            <v>Client Services Support VW Argentina Cordoba</v>
          </cell>
        </row>
        <row r="7970">
          <cell r="B7970" t="str">
            <v>10.133.148.29</v>
          </cell>
          <cell r="C7970" t="str">
            <v>Ping</v>
          </cell>
          <cell r="D7970" t="str">
            <v>n/a</v>
          </cell>
          <cell r="E7970">
            <v>3</v>
          </cell>
          <cell r="F7970" t="str">
            <v>Client Services Support VW Argentina Cordoba</v>
          </cell>
        </row>
        <row r="7971">
          <cell r="B7971" t="str">
            <v>10.133.153.30</v>
          </cell>
          <cell r="C7971" t="str">
            <v>Ping</v>
          </cell>
          <cell r="D7971" t="str">
            <v>n/a</v>
          </cell>
          <cell r="E7971">
            <v>3</v>
          </cell>
          <cell r="F7971" t="str">
            <v>Client Services Support VW Argentina Cordoba</v>
          </cell>
        </row>
        <row r="7972">
          <cell r="B7972">
            <v>10133141240</v>
          </cell>
          <cell r="C7972" t="str">
            <v>Ping</v>
          </cell>
          <cell r="D7972" t="str">
            <v>n/a</v>
          </cell>
          <cell r="E7972">
            <v>3</v>
          </cell>
          <cell r="F7972" t="str">
            <v>Client Services Support VW Argentina Cordoba</v>
          </cell>
        </row>
        <row r="7973">
          <cell r="B7973" t="str">
            <v>10.133.145.28</v>
          </cell>
          <cell r="C7973" t="str">
            <v>Ping</v>
          </cell>
          <cell r="D7973" t="str">
            <v>n/a</v>
          </cell>
          <cell r="E7973">
            <v>3</v>
          </cell>
          <cell r="F7973" t="str">
            <v>Client Services Support VW Argentina Cordoba</v>
          </cell>
        </row>
        <row r="7974">
          <cell r="B7974" t="str">
            <v>10.133.152.18</v>
          </cell>
          <cell r="C7974" t="str">
            <v>Ping</v>
          </cell>
          <cell r="D7974" t="str">
            <v>n/a</v>
          </cell>
          <cell r="E7974">
            <v>3</v>
          </cell>
          <cell r="F7974" t="str">
            <v>Client Services Support VW Argentina Cordoba</v>
          </cell>
        </row>
        <row r="7975">
          <cell r="B7975" t="str">
            <v>10.133.140.29</v>
          </cell>
          <cell r="C7975" t="str">
            <v>Ping c/ 3 min</v>
          </cell>
          <cell r="D7975" t="str">
            <v>n/a</v>
          </cell>
          <cell r="E7975">
            <v>3</v>
          </cell>
          <cell r="F7975" t="str">
            <v>Client Services Support VW Argentina Cordoba</v>
          </cell>
        </row>
        <row r="7976">
          <cell r="B7976" t="str">
            <v>10.133.154.31</v>
          </cell>
          <cell r="C7976" t="str">
            <v>Ping c/ 3 min.</v>
          </cell>
          <cell r="D7976" t="str">
            <v>n/a</v>
          </cell>
          <cell r="E7976">
            <v>3</v>
          </cell>
          <cell r="F7976" t="str">
            <v>Client Services Support VW Argentina Cordoba</v>
          </cell>
        </row>
        <row r="7977">
          <cell r="B7977" t="str">
            <v>10.133.154.31</v>
          </cell>
          <cell r="C7977" t="str">
            <v>Ping c/ 3 min.</v>
          </cell>
          <cell r="D7977" t="str">
            <v>n/a</v>
          </cell>
          <cell r="E7977">
            <v>3</v>
          </cell>
          <cell r="F7977" t="str">
            <v>Client Services Support VW Argentina Cordoba</v>
          </cell>
        </row>
        <row r="7978">
          <cell r="B7978" t="str">
            <v>10.133.152.28</v>
          </cell>
          <cell r="C7978" t="str">
            <v>Ping c/ 3 min.</v>
          </cell>
          <cell r="D7978" t="str">
            <v>n/a</v>
          </cell>
          <cell r="E7978">
            <v>3</v>
          </cell>
          <cell r="F7978" t="str">
            <v>Client Services Support VW Argentina Cordoba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x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x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Server"/>
      <sheetName val="Aux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Server"/>
      <sheetName val="Aux"/>
    </sheetNames>
    <sheetDataSet>
      <sheetData sheetId="0"/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10.133.55.13\Users\vwarywh\AppData\Local\Microsoft\Windows\Temporary%20Internet%20Files\Content.Outlook\A2I02JN6\prueba%203%20DOC%20PARA%20NUEVO%20NAGIOS5%2013.3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w" refreshedDate="42969.61379826389" createdVersion="4" refreshedVersion="4" minRefreshableVersion="3" recordCount="6230" xr:uid="{00000000-000A-0000-FFFF-FFFF00000000}">
  <cacheSource type="worksheet">
    <worksheetSource ref="D1:E1048576" sheet="Hosts y servicios VWA" r:id="rId2"/>
  </cacheSource>
  <cacheFields count="4">
    <cacheField name="Check Command" numFmtId="0">
      <sharedItems containsBlank="1"/>
    </cacheField>
    <cacheField name="Default Contacts/Groups CON PRODUCCION" numFmtId="0">
      <sharedItems containsBlank="1"/>
    </cacheField>
    <cacheField name="Default Contacts/Groups SIN PRODUCCION" numFmtId="0">
      <sharedItems containsBlank="1" count="66">
        <s v="ORACLE_MEDIUM"/>
        <s v="ORACLE_HIGH"/>
        <s v="NETWORK_HIGH"/>
        <m/>
        <s v="WINTEL_HIGH"/>
        <s v="ORACLE_LOW"/>
        <s v="WINTEL_BUSINESS CRITICAL"/>
        <s v="MIDDLEWARE_BUSINESS CRITICAL"/>
        <s v="BKP_HIGH"/>
        <s v="FACILITIES_BUSINESS CRITICAL"/>
        <s v="NETWORK_MEDIUM"/>
        <s v="WINTEL_MEDIUM"/>
        <s v="MIDDLEWARE_HIGH"/>
        <s v="MIDDLEWARE_MEDIUM"/>
        <s v="NETWORK_LOW"/>
        <s v="ORACLE_BUSINESS CRITICAL"/>
        <s v="NETWORK_BUSINESS CRITICAL"/>
        <s v="LINUX_HIGH"/>
        <s v="RVS_BUSINESS CRITICAL"/>
        <s v="LINUX_MEDIUM"/>
        <s v="NETWORK COR_HIGH"/>
        <s v="BKP_MEDIUM"/>
        <s v="OPERATION CORDOBA_BUSINESS CRITICAL"/>
        <s v="OS2 FIS_HIGH"/>
        <s v="FIS_HIGH"/>
        <s v="STORAGE_BUSINESS CRITICAL"/>
        <s v="LINUX_BUSINESS CRITICAL"/>
        <s v="FIS_BUSINESS CRITICAL"/>
        <s v="FIS_MEDIUM"/>
        <s v="STORAGE_HIGH"/>
        <s v="LINUX_LOW"/>
        <s v="FIS_LOW"/>
        <s v="WINTEL_LOW"/>
        <s v="AMS NON SAP Support_HIGH"/>
        <s v="STORAGE_LOW"/>
        <s v="FACILITIES_HIGH"/>
        <s v="SECURITY_OPERATIONS_MEDIUM"/>
        <s v="FACILITIES_LOW"/>
        <s v="MESSAGING_BUSINESS CRITICAL"/>
        <s v="NETWORK COR_BUSINESS CRITICAL"/>
        <s v="MIDDLEWARE_LOW"/>
        <s v="BKP_LOW"/>
        <s v="AMS_LOW"/>
        <s v="SEGURIDAD_INFORMATICA_BUSINESS CRITICAL"/>
        <s v="UNIX_MEDIUM"/>
        <s v="AD_BUSINESS CRITICAL"/>
        <s v="AMS Mainframe Support Argentina_HIGH"/>
        <s v="AMS_BUSINESS CRITICAL"/>
        <s v="OPERATION_BUSINESS CRITICAL"/>
        <s v="BKP_BUSINESS CRITICAL"/>
        <s v="AMS_HIGH"/>
        <s v="CITRIX_BUSINESS CRITICAL"/>
        <s v="OPERATION_HIGH"/>
        <s v="STORAGE_MEDIUM"/>
        <s v="WINDOWS_MEDIUM" u="1"/>
        <s v="NETWORKING_HIGH" u="1"/>
        <s v="WINDOWS_BUSINESS CRITICAL" u="1"/>
        <s v="SECURITY OPERATION_MEDIUM" u="1"/>
        <s v="AMS NON SAP Support Argentina_HIGH" u="1"/>
        <s v="MIDDLE_LOW" u="1"/>
        <s v="WINDOWS_HIGH" u="1"/>
        <s v="WINTEL" u="1"/>
        <s v="OPERACIONES CORDOBA_BUSINESS CRITICAL" u="1"/>
        <s v="OPERATION_MEDIUM" u="1"/>
        <s v="MIDDLE_HIGH" u="1"/>
        <s v="WINDOWS_LOW" u="1"/>
      </sharedItems>
    </cacheField>
    <cacheField name="IMPACT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30">
  <r>
    <s v="check_win_service!SQL Server Agent (IDOMP)"/>
    <s v="ORACLE_MEDIUM"/>
    <x v="0"/>
    <m/>
  </r>
  <r>
    <s v="check_win_service!SQL Server (IDOMP)"/>
    <s v="ORACLE_MEDIUM"/>
    <x v="0"/>
    <m/>
  </r>
  <r>
    <s v="check_win_service!MSSQL\\$IDOMP,SQLAgent\\$IDOMP,SQLBrowser,MsDtsServer110,SQLWriter"/>
    <s v="ORACLE_HIGH"/>
    <x v="1"/>
    <m/>
  </r>
  <r>
    <s v="check_host-alive"/>
    <s v="NETWORK_HIGH"/>
    <x v="2"/>
    <s v="WAN, Server SAP Brasil"/>
  </r>
  <r>
    <s v="check_host-alive"/>
    <s v="NETWORK_HIGH"/>
    <x v="2"/>
    <s v="WAN, Server SAP Brasil"/>
  </r>
  <r>
    <s v="check_host-alive"/>
    <s v="NETWORK_HIGH"/>
    <x v="2"/>
    <s v="WAN, Server SAP Brasil"/>
  </r>
  <r>
    <s v="check_host-alive"/>
    <s v="NETWORK_HIGH"/>
    <x v="2"/>
    <s v="WAN, Server SAP Brasil"/>
  </r>
  <r>
    <s v="date_alert!1/10/2023!60!15"/>
    <m/>
    <x v="3"/>
    <m/>
  </r>
  <r>
    <s v="date_alert!12/20/2022!60!15"/>
    <m/>
    <x v="3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ora_obj"/>
    <s v="ORACLE_LOW"/>
    <x v="5"/>
    <s v="Posibles fallos en aplicaciones  Aplicación WSAA QA"/>
  </r>
  <r>
    <s v="check_ora_jobs"/>
    <s v="ORACLE_LOW"/>
    <x v="5"/>
    <s v="Posibles fallos en aplicaciones  Aplicación WSAA QA"/>
  </r>
  <r>
    <s v="check_oracle_login"/>
    <s v="ORACLE_LOW"/>
    <x v="5"/>
    <s v="Indisponibilidad de aplicaciones  Aplicación WSAA QA"/>
  </r>
  <r>
    <s v="check_ora_max_ext!10"/>
    <s v="ORACLE_LOW"/>
    <x v="5"/>
    <s v="Riesgo de freeze de aplicaciones  Aplicación WSAA QA"/>
  </r>
  <r>
    <s v="check_ora_tbs!10"/>
    <s v="ORACLE_LOW"/>
    <x v="5"/>
    <s v="Riesgo de freeze de aplicaciones  Aplicación WSAA QA"/>
  </r>
  <r>
    <s v="check_win_service!AeXNSClient"/>
    <s v="WINTEL_BUSINESS CRITICAL"/>
    <x v="6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D!90!95"/>
    <s v="WINTEL_BUSINESS CRITICAL"/>
    <x v="6"/>
    <m/>
  </r>
  <r>
    <s v="check_win_disk!E!90!95"/>
    <s v="WINTEL_BUSINESS CRITICAL"/>
    <x v="6"/>
    <m/>
  </r>
  <r>
    <s v="check-host-alive"/>
    <s v="WINTEL_BUSINESS CRITICAL"/>
    <x v="6"/>
    <m/>
  </r>
  <r>
    <s v="check-host-alive"/>
    <s v="WINTEL_BUSINESS CRITICAL"/>
    <x v="6"/>
    <m/>
  </r>
  <r>
    <s v="check_win_proc!inetinfo.exe!1!1"/>
    <s v="MIDDLEWARE_BUSINESS CRITICAL"/>
    <x v="7"/>
    <m/>
  </r>
  <r>
    <s v="check_win_proc!w3wp.exe!1!1"/>
    <s v="MIDDLEWARE_BUSINESS CRITICAL"/>
    <x v="7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VMtools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ping!10.133.80.252"/>
    <s v="FACILITIES_BUSINESS CRITICAL"/>
    <x v="9"/>
    <s v="Sobre temperatura en R9 , afectacion core R9"/>
  </r>
  <r>
    <s v="check-host-alive"/>
    <s v="NETWORK_BUSINESS CRITICAL"/>
    <x v="2"/>
    <s v="AP, En esquema redundado"/>
  </r>
  <r>
    <s v="check-host-alive"/>
    <s v="NETWORK_BUSINESS CRITICAL"/>
    <x v="2"/>
    <s v="AP, En esquema redundado"/>
  </r>
  <r>
    <s v="check-host-alive"/>
    <s v="NETWORK_BUSINESS CRITICAL"/>
    <x v="2"/>
    <s v="AP, En esquema redundado"/>
  </r>
  <r>
    <s v="check-host-alive"/>
    <s v="NETWORK_BUSINESS CRITICAL"/>
    <x v="2"/>
    <s v="AP, En esquema redundado"/>
  </r>
  <r>
    <s v="check-host-alive"/>
    <s v="NETWORK_HIGH"/>
    <x v="2"/>
    <s v="AP, En esquema redundado"/>
  </r>
  <r>
    <s v="check-host-alive"/>
    <s v="NETWORK_HIGH"/>
    <x v="2"/>
    <s v="AP, En esquema redundado"/>
  </r>
  <r>
    <s v="check-host-alive"/>
    <s v="NETWORK_HIGH"/>
    <x v="2"/>
    <s v="AP, En esquema redundado"/>
  </r>
  <r>
    <s v="check-host-alive"/>
    <s v="NETWORK_BUSINESS CRITICAL"/>
    <x v="2"/>
    <s v="AP, En esquema redundado"/>
  </r>
  <r>
    <s v="check-host-alive"/>
    <s v="NETWORK_BUSINESS CRITICAL"/>
    <x v="2"/>
    <s v="AP, En esquema redundado"/>
  </r>
  <r>
    <s v="check-host-alive"/>
    <s v="NETWORK_BUSINESS CRITICAL"/>
    <x v="2"/>
    <s v="AP, En esquema redundado"/>
  </r>
  <r>
    <s v="check-host-alive"/>
    <s v="NETWORK_BUSINESS CRITICAL"/>
    <x v="2"/>
    <s v="AP, En esquema redundado"/>
  </r>
  <r>
    <s v="check-host-alive"/>
    <s v="NETWORK_HIGH"/>
    <x v="2"/>
    <s v="AP, En esquema redundado"/>
  </r>
  <r>
    <s v="check-host-alive"/>
    <s v="NETWORK_HIGH"/>
    <x v="2"/>
    <s v="AP, En esquema redundado"/>
  </r>
  <r>
    <s v="check-host-alive"/>
    <s v="NETWORK_HIGH"/>
    <x v="2"/>
    <s v="AP, En esquema redundado"/>
  </r>
  <r>
    <s v="check-host-alive"/>
    <s v="NETWORK_HIGH"/>
    <x v="2"/>
    <s v="AP, En esquema redundado"/>
  </r>
  <r>
    <s v="check-host-alive"/>
    <s v="NETWORK_HIGH"/>
    <x v="2"/>
    <s v="AP, En esquema redundado"/>
  </r>
  <r>
    <s v="check-host-alive"/>
    <s v="NETWORK_HIGH"/>
    <x v="2"/>
    <s v="AP, En esquema redundado"/>
  </r>
  <r>
    <s v="check-host-alive"/>
    <s v="NETWORK_HIGH"/>
    <x v="2"/>
    <s v="AP, En esquema redundado"/>
  </r>
  <r>
    <s v="check-host-alive"/>
    <s v="NETWORK_HIGH"/>
    <x v="2"/>
    <s v="AP, En esquema redundado"/>
  </r>
  <r>
    <s v="check-host-alive"/>
    <s v="NETWORK_HIGH"/>
    <x v="2"/>
    <s v="AP, En esquema redundado"/>
  </r>
  <r>
    <s v="check-host-alive"/>
    <s v="NETWORK_HIGH"/>
    <x v="2"/>
    <s v="AP, En esquema redundado"/>
  </r>
  <r>
    <s v="check-host-alive"/>
    <s v="NETWORK_BUSINESS CRITICAL"/>
    <x v="2"/>
    <s v="AP, En esquema redundado"/>
  </r>
  <r>
    <s v="check-host-alive"/>
    <s v="NETWORK_BUSINESS CRITICAL"/>
    <x v="2"/>
    <s v="AP, En esquema redundado"/>
  </r>
  <r>
    <s v="check-host-alive"/>
    <s v="NETWORK_BUSINESS CRITICAL"/>
    <x v="2"/>
    <s v="AP, En esquema redundado"/>
  </r>
  <r>
    <s v="check_ping!10.133.80.7.169"/>
    <s v="NETWORK_HIGH"/>
    <x v="2"/>
    <s v="AP, En esquema redundado"/>
  </r>
  <r>
    <s v="check_ping!10.133.80.7.170"/>
    <s v="NETWORK_HIGH"/>
    <x v="2"/>
    <s v="AP, En esquema redundado"/>
  </r>
  <r>
    <s v="check_ping!10.133.80.7.171"/>
    <s v="NETWORK_HIGH"/>
    <x v="2"/>
    <s v="AP, En esquema redundado"/>
  </r>
  <r>
    <s v="check-host-alive"/>
    <s v="NETWORK_BUSINESS CRITICAL"/>
    <x v="2"/>
    <s v="AP, En esquema redundado"/>
  </r>
  <r>
    <s v="check-host-alive"/>
    <s v="NETWORK_BUSINESS CRITICAL"/>
    <x v="2"/>
    <s v="AP, En esquema redundado"/>
  </r>
  <r>
    <s v="check-host-alive"/>
    <s v="NETWORK_HIGH"/>
    <x v="2"/>
    <s v="AP, En esquema redundado"/>
  </r>
  <r>
    <s v="date_alert!7/31/2022!60!15"/>
    <m/>
    <x v="3"/>
    <m/>
  </r>
  <r>
    <s v="check-host-alive"/>
    <s v="NETWORK_HIGH"/>
    <x v="2"/>
    <s v="AP, En esquema redundado"/>
  </r>
  <r>
    <s v="check-host-alive"/>
    <s v="NETWORK_HIGH"/>
    <x v="2"/>
    <s v="AP, En esquema redundado"/>
  </r>
  <r>
    <s v="check-host-alive"/>
    <s v="NETWORK_HIGH"/>
    <x v="2"/>
    <s v="AP, En esquema redundado"/>
  </r>
  <r>
    <s v="check_local_http_txt!vwconcesionario.ar.sa.vwg!80!/dealers.htm!Usuario"/>
    <s v="MIDDLEWARE_BUSINESS CRITICAL"/>
    <x v="7"/>
    <s v="Indisponibilidad de Extranet de Concesionarios"/>
  </r>
  <r>
    <s v="check_local_http_txt!vwbackoffice.ar.sa.vwg!80!/dealers.htm!Usuario"/>
    <s v="MIDDLEWARE_BUSINESS CRITICAL"/>
    <x v="7"/>
    <s v="Indisponibilidad de Extranet de Concesionarios"/>
  </r>
  <r>
    <s v="check-host-alive"/>
    <s v="NETWORK_HIGH"/>
    <x v="2"/>
    <s v="Switch Produccion, MDR"/>
  </r>
  <r>
    <s v="check-host-alive"/>
    <s v="NETWORK_MEDIUM"/>
    <x v="10"/>
    <s v="Red Oficina, no Produccion, afecta usuarios Finales"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E!90!95"/>
    <s v="WINTEL_BUSINESS CRITICAL"/>
    <x v="6"/>
    <m/>
  </r>
  <r>
    <s v="check_win_disk!F!98!99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BUSINESS CRITICAL"/>
    <x v="6"/>
    <m/>
  </r>
  <r>
    <s v="check_win_service!McAfeeFramework,McShield,McTaskManager,mfevtp"/>
    <s v="WINTEL_BUSINESS CRITICAL"/>
    <x v="4"/>
    <m/>
  </r>
  <r>
    <s v="check_win_disk!C!90!95"/>
    <s v="WINTEL_BUSINESS CRITICAL"/>
    <x v="6"/>
    <m/>
  </r>
  <r>
    <s v="check_win_disk!C!90!95"/>
    <s v="WINTEL_BUSINESS CRITICAL"/>
    <x v="4"/>
    <m/>
  </r>
  <r>
    <s v="check_win_disk!E!90!95"/>
    <s v="WINTEL_BUSINESS CRITICAL"/>
    <x v="6"/>
    <m/>
  </r>
  <r>
    <s v="check_win_disk!E!90!95"/>
    <s v="WINTEL_BUSINESS CRITICAL"/>
    <x v="4"/>
    <m/>
  </r>
  <r>
    <s v="check_win_disk!F!90!95"/>
    <s v="WINTEL_BUSINESS CRITICAL"/>
    <x v="6"/>
    <m/>
  </r>
  <r>
    <s v="check_win_disk!F!90!95"/>
    <s v="WINTEL_BUSINESS CRITICAL"/>
    <x v="4"/>
    <m/>
  </r>
  <r>
    <s v="check-host-alive"/>
    <s v="WINTEL_BUSINESS CRITICAL"/>
    <x v="6"/>
    <m/>
  </r>
  <r>
    <s v="check-host-alive"/>
    <s v="WINTEL_BUSINESS CRITICAL"/>
    <x v="4"/>
    <m/>
  </r>
  <r>
    <s v="check_win_cpu!2,80,90"/>
    <s v="WINTEL_BUSINESS CRITICAL"/>
    <x v="6"/>
    <m/>
  </r>
  <r>
    <s v="check_win_cpu!2,80,90"/>
    <s v="WINTEL_BUSINESS CRITICAL"/>
    <x v="4"/>
    <m/>
  </r>
  <r>
    <s v="check_win_ram!90!95"/>
    <s v="WINTEL_BUSINESS CRITICAL"/>
    <x v="6"/>
    <m/>
  </r>
  <r>
    <s v="check_win_ram!90!95"/>
    <s v="WINTEL_BUSINESS CRITICAL"/>
    <x v="4"/>
    <m/>
  </r>
  <r>
    <s v="check_win_uptime!1"/>
    <s v="WINTEL_BUSINESS CRITICAL"/>
    <x v="6"/>
    <m/>
  </r>
  <r>
    <s v="check_win_uptime!1"/>
    <s v="WINTEL_BUSINESS CRITICAL"/>
    <x v="4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F!90!95"/>
    <s v="WINTEL_MEDIUM"/>
    <x v="11"/>
    <m/>
  </r>
  <r>
    <s v="check_win_disk!G!92!96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EngineService,McAfeeFramework,McShield,McTaskManager,mfevtp"/>
    <s v="WINTEL_BUSINESS CRITICAL"/>
    <x v="6"/>
    <m/>
  </r>
  <r>
    <s v="check_win_service!McAfeeEngineService,McAfeeFramework,McShield,McTaskManager,mfevtp"/>
    <s v="WINTEL_BUSINESS CRITICAL"/>
    <x v="6"/>
    <m/>
  </r>
  <r>
    <s v="check_win_disk!C!90!95"/>
    <s v="WINTEL_BUSINESS CRITICAL"/>
    <x v="6"/>
    <m/>
  </r>
  <r>
    <s v="check_win_disk!C!90!95"/>
    <s v="WINTEL_BUSINESS CRITICAL"/>
    <x v="6"/>
    <m/>
  </r>
  <r>
    <s v="check_win_disk!E!90!95"/>
    <s v="WINTEL_BUSINESS CRITICAL"/>
    <x v="6"/>
    <m/>
  </r>
  <r>
    <s v="check_win_disk!E!90!95"/>
    <s v="WINTEL_BUSINESS CRITICAL"/>
    <x v="6"/>
    <m/>
  </r>
  <r>
    <s v="check-host-alive"/>
    <s v="WINTEL_BUSINESS CRITICAL"/>
    <x v="6"/>
    <m/>
  </r>
  <r>
    <s v="check-host-alive"/>
    <s v="WINTEL_BUSINESS CRITICAL"/>
    <x v="6"/>
    <m/>
  </r>
  <r>
    <s v="check-host-alive"/>
    <s v="WINTEL_BUSINESS CRITICAL"/>
    <x v="6"/>
    <m/>
  </r>
  <r>
    <s v="check_win_proc!inetinfo.exe!1!1"/>
    <s v="MIDDLEWARE_BUSINESS CRITICAL"/>
    <x v="7"/>
    <m/>
  </r>
  <r>
    <s v="check_win_cpu!2,80,90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uptime!1"/>
    <s v="WINTEL_BUSINESS CRITICAL"/>
    <x v="6"/>
    <m/>
  </r>
  <r>
    <s v="check_local_http_txt!vwproveedores!80!/!"/>
    <s v="MIDDLEWARE_BUSINESS CRITICAL"/>
    <x v="7"/>
    <s v="Indisponibilidad de URL VW Proveedores"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E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D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E!90!95"/>
    <s v="WINTEL_HIGH"/>
    <x v="4"/>
    <m/>
  </r>
  <r>
    <s v="check_local_http_txt!Portal!80!/!"/>
    <s v="MIDDLEWARE_HIGH"/>
    <x v="12"/>
    <m/>
  </r>
  <r>
    <s v="check-host-alive"/>
    <s v="WINTEL_HIGH"/>
    <x v="4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m/>
    <s v="MIDDLEWARE_HIGH"/>
    <x v="13"/>
    <s v="TEKLION-AFIP-PROXY"/>
  </r>
  <r>
    <s v="check_win_service!McAfeeFramework,McShield,McTaskManager,mfevtp"/>
    <s v="WINTEL_HIGH"/>
    <x v="4"/>
    <m/>
  </r>
  <r>
    <s v="check_win_disk!D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-host-alive"/>
    <s v="NETWORK_BUSINESS CRITICAL"/>
    <x v="2"/>
    <s v="FW Produccion, Network Security"/>
  </r>
  <r>
    <s v="check-host-alive"/>
    <s v="NETWORK_HIGH"/>
    <x v="2"/>
    <s v="FW Produccion, Network Security"/>
  </r>
  <r>
    <s v="check-host-alive"/>
    <s v="NETWORK_LOW"/>
    <x v="14"/>
    <s v="Switch Oficina no produccion /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date_alert!12/31/2019!60!15"/>
    <m/>
    <x v="3"/>
    <m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LOW"/>
    <x v="14"/>
    <s v="Switch Oficina no produccion / afecta usuarios finales"/>
  </r>
  <r>
    <s v="check-host-alive"/>
    <s v="NETWORK_HIGH"/>
    <x v="2"/>
    <s v="SW Distribucion, MDR"/>
  </r>
  <r>
    <s v="check-host-alive"/>
    <s v="NETWORK_MEDIUM"/>
    <x v="10"/>
    <s v="Red Oficina, no Produccion, afecta usuarios Finales"/>
  </r>
  <r>
    <s v="check-host-alive"/>
    <s v="NETWORK_HIGH"/>
    <x v="2"/>
    <s v="SW Distribucion, MDR"/>
  </r>
  <r>
    <s v="check-host-alive"/>
    <s v="NETWORK_HIGH"/>
    <x v="2"/>
    <s v="SW Distribucion, MDR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HIGH"/>
    <x v="2"/>
    <s v="FW Produccion, Network Security"/>
  </r>
  <r>
    <s v="check-host-alive"/>
    <s v="NETWORK_HIGH"/>
    <x v="2"/>
    <s v="FW Produccion, Network Security"/>
  </r>
  <r>
    <s v="check-host-alive"/>
    <s v="NETWORK_HIGH"/>
    <x v="2"/>
    <s v="SW Distribucion, MDR"/>
  </r>
  <r>
    <s v="check-host-alive"/>
    <s v="NETWORK_HIGH"/>
    <x v="2"/>
    <s v="SW Distribucion, MDR"/>
  </r>
  <r>
    <s v="check-host-alive"/>
    <s v="NETWORK_HIGH"/>
    <x v="2"/>
    <s v="SW Distribucion, MDR"/>
  </r>
  <r>
    <s v="check-host-alive"/>
    <s v="NETWORK_HIGH"/>
    <x v="2"/>
    <s v="SW Distribucion, MDR"/>
  </r>
  <r>
    <s v="check-host-alive"/>
    <s v="NETWORK_HIGH"/>
    <x v="2"/>
    <s v="SW Distribucion, MDR"/>
  </r>
  <r>
    <s v="check_by_arbitrary_path!$USER1$/check_esx3-0.5_.pl -H 10.133.80.135 -f /usr/local/nagios/etc/PROD/HOSTS/SERVERS/WINDOWS/.esxaccess -l io -s read -w 40 -c 90"/>
    <s v="WINTEL_BUSINESS CRITICAL"/>
    <x v="6"/>
    <s v="Peligra continuidad de maquinas virtuales alojadas en el esxi 81"/>
  </r>
  <r>
    <s v="check_by_arbitrary_path!$USER1$/check_esx3-0.5_.pl -H 10.133.80.135 -f /usr/local/nagios/etc/PROD/HOSTS/SERVERS/WINDOWS/.esxaccess -l io -s write -w 40 -c 90"/>
    <s v="WINTEL_BUSINESS CRITICAL"/>
    <x v="6"/>
    <s v="Peligra continuidad de maquinas virtuales alojadas en el esxi 81"/>
  </r>
  <r>
    <s v="check_by_arbitrary_path!$USER1$/check_esx3-0.5_.pl -H 10.133.80.135 -f /usr/local/nagios/etc/PROD/HOSTS/SERVERS/WINDOWS/.esxaccess -l cpu -s usage -w 80 -c 90"/>
    <s v="WINTEL_BUSINESS CRITICAL"/>
    <x v="6"/>
    <s v="Peligra continuidad de maquinas virtuales alojadas en el esxi 81"/>
  </r>
  <r>
    <s v="check_datastore!$USER5$/check_esx_datastore!10.133.80.135!90!95"/>
    <s v="WINTEL_BUSINESS CRITICAL"/>
    <x v="6"/>
    <s v="Peligra continuidad de maquinas virtuales alojadas en el esxi 81"/>
  </r>
  <r>
    <s v="check_by_arbitrary_path!$USER1$/check_esx3-0.5_.pl -H 10.133.80.135 -f /usr/local/nagios/etc/PROD/HOSTS/SERVERS/WINDOWS/.esxaccess -l runtime -s status"/>
    <s v="WINTEL_BUSINESS CRITICAL"/>
    <x v="6"/>
    <s v="Peligra continuidad de maquinas virtuales alojadas en el esxi 81"/>
  </r>
  <r>
    <s v="check_by_arbitrary_path!$USER1$/check_esx3-0.5_.pl -H 10.133.80.135 -f /usr/local/nagios/etc/PROD/HOSTS/SERVERS/WINDOWS/.esxaccess -l runtime -s list"/>
    <s v="WINTEL_BUSINESS CRITICAL"/>
    <x v="6"/>
    <s v="Peligra continuidad de maquinas virtuales alojadas en el esxi 81"/>
  </r>
  <r>
    <s v="check_by_arbitrary_path!$USER1$/check_esx3-0.5_.pl -H 10.133.80.135 -f /usr/local/nagios/etc/PROD/HOSTS/SERVERS/WINDOWS/.esxaccess -l mem -s usagemb -w 490000 -c 524223"/>
    <s v="WINTEL_BUSINESS CRITICAL"/>
    <x v="6"/>
    <s v="Peligra continuidad de maquinas virtuales alojadas en el esxi 81"/>
  </r>
  <r>
    <s v="check_by_arbitrary_path!$USER1$/check_esx3-0.5_.pl -H 10.133.80.135 -f /usr/local/nagios/etc/PROD/HOSTS/SERVERS/WINDOWS/.esxaccess -l net -s nic"/>
    <s v="WINTEL_BUSINESS CRITICAL"/>
    <x v="6"/>
    <s v="Peligra continuidad de maquinas virtuales alojadas en el esxi 81"/>
  </r>
  <r>
    <s v="check-host-alive"/>
    <s v="WINTEL_BUSINESS CRITICAL"/>
    <x v="6"/>
    <s v="Peligra continuidad de maquinas virtuales alojadas en el esxi 81"/>
  </r>
  <r>
    <s v="check_by_arbitrary_path!$USER1$/check_esx3-0.5_.pl -H 10.133.80.135 -f /usr/local/nagios/etc/PROD/HOSTS/SERVERS/WINDOWS/.esxaccess -l io -s read -w 40 -c 90"/>
    <s v="WINTEL_BUSINESS CRITICAL"/>
    <x v="6"/>
    <s v="Peligra continuidad de maquinas virtuales alojadas en el esxi 71"/>
  </r>
  <r>
    <s v="check_by_arbitrary_path!$USER1$/check_esx3-0.5_.pl -H 10.133.80.135 -f /usr/local/nagios/etc/PROD/HOSTS/SERVERS/WINDOWS/.esxaccess -l io -s write -w 40 -c 90"/>
    <s v="WINTEL_BUSINESS CRITICAL"/>
    <x v="6"/>
    <s v="Peligra continuidad de maquinas virtuales alojadas en el esxi 71"/>
  </r>
  <r>
    <s v="check_by_arbitrary_path!$USER1$/check_esx3-0.5_.pl -H 10.133.80.135 -f /usr/local/nagios/etc/PROD/HOSTS/SERVERS/WINDOWS/.esxaccess -l cpu -s usage -w 80 -c 90"/>
    <s v="WINTEL_BUSINESS CRITICAL"/>
    <x v="6"/>
    <s v="Peligra continuidad de maquinas virtuales alojadas en el esxi 71"/>
  </r>
  <r>
    <s v="check_datastore!$USER5$/check_esx_datastore!10.133.80.135!90!95"/>
    <s v="WINTEL_BUSINESS CRITICAL"/>
    <x v="6"/>
    <s v="Peligra continuidad de maquinas virtuales alojadas en el esxi 71"/>
  </r>
  <r>
    <s v="check_by_arbitrary_path!$USER1$/check_esx3-0.5_.pl -H 10.133.80.135 -f /usr/local/nagios/etc/PROD/HOSTS/SERVERS/WINDOWS/.esxaccess -l runtime -s status"/>
    <s v="WINTEL_BUSINESS CRITICAL"/>
    <x v="6"/>
    <s v="Peligra continuidad de maquinas virtuales alojadas en el esxi 71"/>
  </r>
  <r>
    <s v="check_by_arbitrary_path!$USER1$/check_esx3-0.5_.pl -H 10.133.80.135 -f /usr/local/nagios/etc/PROD/HOSTS/SERVERS/WINDOWS/.esxaccess -l runtime -s list"/>
    <s v="WINTEL_BUSINESS CRITICAL"/>
    <x v="6"/>
    <s v="Peligra continuidad de maquinas virtuales alojadas en el esxi 71"/>
  </r>
  <r>
    <s v="check_by_arbitrary_path!$USER1$/check_esx3-0.5_.pl -H 10.133.80.135 -f /usr/local/nagios/etc/PROD/HOSTS/SERVERS/WINDOWS/.esxaccess -l mem -s usagemb -w 490000 -c 524223"/>
    <s v="WINTEL_BUSINESS CRITICAL"/>
    <x v="6"/>
    <s v="Peligra continuidad de maquinas virtuales alojadas en el esxi 71"/>
  </r>
  <r>
    <s v="check_by_arbitrary_path!$USER1$/check_esx3-0.5_.pl -H 10.133.80.135 -f /usr/local/nagios/etc/PROD/HOSTS/SERVERS/WINDOWS/.esxaccess -l net -s nic"/>
    <s v="WINTEL_BUSINESS CRITICAL"/>
    <x v="6"/>
    <s v="Peligra continuidad de maquinas virtuales alojadas en el esxi 71"/>
  </r>
  <r>
    <s v="check-host-alive"/>
    <s v="WINTEL_BUSINESS CRITICAL"/>
    <x v="6"/>
    <s v="Peligra continuidad de maquinas virtuales alojadas en el esxi 71"/>
  </r>
  <r>
    <s v="check_cisco!10.133.33.125!2W2lksW1g2n*VW!cpu!90!95"/>
    <s v="NETWORK_BUSINESS CRITICAL"/>
    <x v="2"/>
    <s v="SW Distribucion, MDR"/>
  </r>
  <r>
    <s v="check_cisco!10.133.33.125!2W2lksW1g2n*VW!fan"/>
    <s v="NETWORK_BUSINESS CRITICAL"/>
    <x v="2"/>
    <s v="SW Distribucion, MDR"/>
  </r>
  <r>
    <s v="check_cisco!10.133.33.125!2W2lksW1g2n*VW!module"/>
    <s v="NETWORK_BUSINESS CRITICAL"/>
    <x v="2"/>
    <s v="SW Distribucion, MDR"/>
  </r>
  <r>
    <s v="check-host-alive"/>
    <s v="NETWORK_BUSINESS CRITICAL"/>
    <x v="2"/>
    <s v="SW Distribucion, MDR"/>
  </r>
  <r>
    <s v="check_cisco!10.133.33.125!2W2lksW1g2n*VW!ps"/>
    <s v="NETWORK_BUSINESS CRITICAL"/>
    <x v="2"/>
    <s v="SW Distribucion, MDR"/>
  </r>
  <r>
    <s v="check_cisco!10.133.33.125!2W2lksW1g2n*VW!temp!43!57"/>
    <s v="NETWORK_BUSINESS CRITICAL"/>
    <x v="2"/>
    <s v="SW Distribucion, MDR"/>
  </r>
  <r>
    <s v="check-host-alive"/>
    <s v="NETWORK_HIGH"/>
    <x v="2"/>
    <s v="SW Distribucion, MDR"/>
  </r>
  <r>
    <s v="check-host-alive"/>
    <s v="NETWORK_HIGH"/>
    <x v="2"/>
    <s v="SW Distribucion, MDR"/>
  </r>
  <r>
    <s v="check-host-alive"/>
    <s v="NETWORK_HIGH"/>
    <x v="2"/>
    <s v="SW Distribucion, MDR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_win_disk!C!90!95"/>
    <s v="WINTEL_BUSINESS CRITICAL"/>
    <x v="6"/>
    <m/>
  </r>
  <r>
    <s v="check_win_disk!D!96!98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E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E!90!95"/>
    <s v="ORACLE_BUSINESS CRITICAL"/>
    <x v="15"/>
    <s v="Riesgo de freeze de base de datos. Aplicaciones:  ICP - Specs - SIS21 - SIS39 - Sis99 - SFS - Coper - Master - Consulta - Geac"/>
  </r>
  <r>
    <s v="check_win_disk!G!95!98"/>
    <s v="ORACLE_BUSINESS CRITICAL"/>
    <x v="15"/>
    <s v="Riesgo de falla de backups de base de datos. Aplicaciones:  ICP - Specs - SIS21 - SIS39 - Sis99 - SFS - Coper - Master - Consulta - Geac"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D!90!95"/>
    <s v="WINTEL_BUSINESS CRITICAL"/>
    <x v="6"/>
    <m/>
  </r>
  <r>
    <s v="check_win_disk!E!98!99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_wmic!90!95"/>
    <s v="WINTEL_BUSINESS CRITICAL"/>
    <x v="6"/>
    <m/>
  </r>
  <r>
    <s v="check_win_service!&quot;TSM_Daily&quot;"/>
    <s v="BKP_HIGH"/>
    <x v="8"/>
    <s v="La plataforma de backup se ve afectada impidiendo el crrecto resguardo de los datos"/>
  </r>
  <r>
    <s v="check_win_uptime!1"/>
    <s v="WINTEL_BUSINESS CRITICAL"/>
    <x v="6"/>
    <m/>
  </r>
  <r>
    <s v="check-host-alive"/>
    <s v="NETWORK_BUSINESS CRITICAL"/>
    <x v="16"/>
    <s v="Core / Distrubuccion / New LAN"/>
  </r>
  <r>
    <s v="check-host-alive"/>
    <s v="NETWORK_BUSINESS CRITICAL"/>
    <x v="16"/>
    <s v="Core / Distrubuccion / New LAN"/>
  </r>
  <r>
    <s v="check_ora_obj"/>
    <s v="ORACLE_LOW"/>
    <x v="5"/>
    <s v="Posibles fallos en aplicaciones  Normalizador - Merlin"/>
  </r>
  <r>
    <s v="check_ora_jobs"/>
    <s v="ORACLE_MEDIUM"/>
    <x v="0"/>
    <s v="Posibles fallos en aplicaciones  Normalizador - Merlin"/>
  </r>
  <r>
    <s v="check_oracle_login"/>
    <s v="ORACLE_MEDIUM"/>
    <x v="0"/>
    <s v="Indisponibilidad de aplicaciones  Normalizador - Merlin"/>
  </r>
  <r>
    <s v="check-host-alive"/>
    <s v="LINUX_BUSINESS CRITICAL"/>
    <x v="17"/>
    <m/>
  </r>
  <r>
    <s v="date_alert!10/27/2017!60!15"/>
    <m/>
    <x v="3"/>
    <m/>
  </r>
  <r>
    <s v="date_alert!7/31/2022!60!15"/>
    <m/>
    <x v="3"/>
    <m/>
  </r>
  <r>
    <s v="date_alert!7/31/2022!60!15"/>
    <m/>
    <x v="3"/>
    <m/>
  </r>
  <r>
    <s v="date_alert!7/31/2022!60!15"/>
    <m/>
    <x v="3"/>
    <m/>
  </r>
  <r>
    <s v="check-host-alive"/>
    <s v="NETWORK_BUSINESS CRITICAL"/>
    <x v="2"/>
    <s v="Core / Distrubuccion / New LAN"/>
  </r>
  <r>
    <s v="check-host-alive"/>
    <s v="NETWORK_BUSINESS CRITICAL"/>
    <x v="2"/>
    <s v="Core / Distrubuccion / New LAN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_ora_obj"/>
    <s v="ORACLE_LOW"/>
    <x v="5"/>
    <s v="Posibles fallos en aplicaciones  Aplicación Mep"/>
  </r>
  <r>
    <s v="check_ora_jobs"/>
    <s v="ORACLE_LOW"/>
    <x v="5"/>
    <s v="Posibles fallos en aplicaciones  Aplicación Mep"/>
  </r>
  <r>
    <s v="check_oracle_login"/>
    <s v="ORACLE_LOW"/>
    <x v="5"/>
    <s v="Indisponibilidad de aplicaciones  Aplicación Mep"/>
  </r>
  <r>
    <s v="check_ora_max_ext!10"/>
    <s v="ORACLE_LOW"/>
    <x v="5"/>
    <s v="Riesgo de freeze de aplicaciones  Aplicación Mep"/>
  </r>
  <r>
    <s v="check_ora_tbs!10"/>
    <s v="ORACLE_LOW"/>
    <x v="5"/>
    <s v="Riesgo de freeze de aplicaciones  Aplicación Mep"/>
  </r>
  <r>
    <s v="check_win_service!MSSQL\\$BES"/>
    <s v="ORACLE_HIGH"/>
    <x v="1"/>
    <m/>
  </r>
  <r>
    <s v="check_win_service!McAfeeFramework,McShield,McTaskManager,mfevtp"/>
    <s v="WINTEL_HIGH"/>
    <x v="4"/>
    <m/>
  </r>
  <r>
    <s v="check_win_disk!C!90!95"/>
    <s v="WINTEL_BUSINESS CRITICAL"/>
    <x v="4"/>
    <m/>
  </r>
  <r>
    <s v="check_win_disk!C!90!95"/>
    <s v="WINTEL_HIGH"/>
    <x v="4"/>
    <m/>
  </r>
  <r>
    <s v="check_win_disk!C!90!95"/>
    <s v="BKP_BUSINESS CRITICAL"/>
    <x v="8"/>
    <s v="La plataforma de backup se ve afectada impidiendo el crrecto resguardo de los datos"/>
  </r>
  <r>
    <s v="check_win_disk!C!90!95"/>
    <s v="BKP_BUSINESS CRITICAL"/>
    <x v="8"/>
    <s v="La plataforma de backup se ve afectada impidiendo el crrecto resguardo de los datos"/>
  </r>
  <r>
    <s v="check-host-alive"/>
    <s v="WINTEL_BUSINESS CRITICAL"/>
    <x v="4"/>
    <m/>
  </r>
  <r>
    <s v="check-host-alive"/>
    <s v="WINTEL_HIGH"/>
    <x v="4"/>
    <m/>
  </r>
  <r>
    <s v="check_win_cpu!2,80,90"/>
    <s v="WINTEL_BUSINESS CRITICAL"/>
    <x v="4"/>
    <m/>
  </r>
  <r>
    <s v="check_win_cpu!2,80,90"/>
    <s v="WINTEL_HIGH"/>
    <x v="4"/>
    <m/>
  </r>
  <r>
    <s v="check_win_ram!90!95"/>
    <s v="WINTEL_BUSINESS CRITICAL"/>
    <x v="4"/>
    <m/>
  </r>
  <r>
    <s v="check_win_ram!90!95"/>
    <s v="WINTEL_HIGH"/>
    <x v="4"/>
    <m/>
  </r>
  <r>
    <s v="check_win_uptime!1"/>
    <s v="WINTEL_BUSINESS CRITICAL"/>
    <x v="4"/>
    <m/>
  </r>
  <r>
    <s v="check_win_uptime!1"/>
    <s v="WINTEL_HIGH"/>
    <x v="4"/>
    <m/>
  </r>
  <r>
    <s v="check_win_service!TSM Server1,SERVER1"/>
    <s v="BKP_BUSINESS CRITICAL"/>
    <x v="8"/>
    <s v="La plataforma de backup se ve afectada impidiendo el crrecto resguardo de los datos"/>
  </r>
  <r>
    <s v="check-host-alive"/>
    <s v="NETWORK_BUSINESS CRITICAL"/>
    <x v="2"/>
    <s v="Core / Distrubuccion / New LAN"/>
  </r>
  <r>
    <s v="check_ora_obj"/>
    <s v="ORACLE_LOW"/>
    <x v="5"/>
    <s v="Posibles fallos en aplicaciones  Body - Carroceria -Monitoreo PLC - SDCC"/>
  </r>
  <r>
    <s v="check_ora_jobs"/>
    <s v="ORACLE_MEDIUM"/>
    <x v="0"/>
    <s v="Posibles fallos en aplicaciones  Body - Carroceria -Monitoreo PLC - SDCC"/>
  </r>
  <r>
    <s v="check_oracle_login"/>
    <s v="ORACLE_MEDIUM"/>
    <x v="0"/>
    <s v="Indisponibilidad de aplicaciones  Body - Carroceria -Monitoreo PLC - SDCC"/>
  </r>
  <r>
    <s v="check_ora_max_ext!10"/>
    <s v="ORACLE_MEDIUM"/>
    <x v="0"/>
    <s v="Riesgo de freeze de aplicaciones  Body - Carroceria -Monitoreo PLC - SDCC"/>
  </r>
  <r>
    <s v="check_win_log_find!/cygdrive/F/Oracle_Backup/export/BODYMON/export_full_BODYMON_01.log!WAR!2@150!successfully completed at!BODYMON"/>
    <s v="ORACLE_LOW"/>
    <x v="5"/>
    <s v="Riesgo de falla de backups de base de datos : aplicaciones :  Body - Carroceria -Monitoreo PLC - SDCC"/>
  </r>
  <r>
    <s v="check_win_log_find!/cygdrive/F/Oracle_Backup/export/NOPC_BUFFER/export_nopc_buffer_01.log!WAR!1@150!successfully completed at!BODYMON"/>
    <s v="ORACLE_LOW"/>
    <x v="5"/>
    <s v="Riesgo de falla de backups de base de datos : aplicaciones :  Body - Carroceria -Monitoreo PLC - SDCC"/>
  </r>
  <r>
    <s v="check_ora_tbs!10"/>
    <s v="ORACLE_MEDIUM"/>
    <x v="0"/>
    <s v="Riesgo de freeze de aplicaciones  Body - Carroceria -Monitoreo PLC - SDCC"/>
  </r>
  <r>
    <s v="check_ora_obj"/>
    <s v="ORACLE_LOW"/>
    <x v="5"/>
    <s v="Posibles fallos en aplicaciones  Body - Carroceria -Monitoreo PLC"/>
  </r>
  <r>
    <s v="check_ora_jobs"/>
    <s v="ORACLE_LOW"/>
    <x v="5"/>
    <s v="Posibles fallos en aplicaciones  Body - Carroceria -Monitoreo PLC"/>
  </r>
  <r>
    <s v="check_oracle_login"/>
    <s v="ORACLE_LOW"/>
    <x v="5"/>
    <s v="Indisponibilidad de aplicaciones  Body - Carroceria -Monitoreo PLC"/>
  </r>
  <r>
    <s v="check_ora_max_ext!10"/>
    <s v="ORACLE_LOW"/>
    <x v="5"/>
    <s v="Riesgo de freeze de aplicaciones  Body - Carroceria -Monitoreo PLC"/>
  </r>
  <r>
    <s v="check_ora_tbs!10"/>
    <s v="ORACLE_LOW"/>
    <x v="5"/>
    <s v="Riesgo de freeze de aplicaciones  Body - Carroceria -Monitoreo PLC"/>
  </r>
  <r>
    <s v="check_linux_files!10.133.55.119!BPMOUT.P.*.TXT!/BPM/Archivos_A_Procesar/!600,4800"/>
    <s v="RVS_BUSINESS CRITICAL"/>
    <x v="18"/>
    <s v="Impacto en la transmision de archivos"/>
  </r>
  <r>
    <s v="date_alert!11/16/2023!60!15"/>
    <m/>
    <x v="3"/>
    <m/>
  </r>
  <r>
    <s v="check-host-alive"/>
    <s v="LINUX_MEDIUM"/>
    <x v="19"/>
    <m/>
  </r>
  <r>
    <s v="check_load!85!95"/>
    <s v="LINUX_MEDIUM"/>
    <x v="19"/>
    <m/>
  </r>
  <r>
    <s v="check_disk!90!95"/>
    <s v="LINUX_MEDIUM"/>
    <x v="19"/>
    <m/>
  </r>
  <r>
    <s v="check_ram!90!95"/>
    <s v="LINUX_MEDIUM"/>
    <x v="19"/>
    <m/>
  </r>
  <r>
    <s v="check_swap!90!95"/>
    <s v="LINUX_MEDIUM"/>
    <x v="19"/>
    <m/>
  </r>
  <r>
    <s v="check-host-alive"/>
    <s v="LINUX_MEDIUM"/>
    <x v="19"/>
    <m/>
  </r>
  <r>
    <s v="date_alert!7/31/2022!60!15"/>
    <m/>
    <x v="3"/>
    <m/>
  </r>
  <r>
    <s v="date_alert!12/31/2037!60!15"/>
    <m/>
    <x v="3"/>
    <m/>
  </r>
  <r>
    <s v="date_alert!12/31/2037!60!15"/>
    <m/>
    <x v="3"/>
    <m/>
  </r>
  <r>
    <s v="date_alert!12/31/2017!60!15"/>
    <m/>
    <x v="3"/>
    <m/>
  </r>
  <r>
    <s v="check-host-alive"/>
    <s v="NETWORK COR_BUSINESS CRITICAL"/>
    <x v="20"/>
    <s v="LAN / Cordoba"/>
  </r>
  <r>
    <s v="date_alert!12/20/2015!60!15"/>
    <m/>
    <x v="3"/>
    <m/>
  </r>
  <r>
    <s v="date_alert!8/23/2019!60!15"/>
    <m/>
    <x v="3"/>
    <m/>
  </r>
  <r>
    <s v="date_alert!8/23/2019!60!15"/>
    <m/>
    <x v="3"/>
    <m/>
  </r>
  <r>
    <s v="date_alert!8/15/2019!60!15"/>
    <m/>
    <x v="3"/>
    <m/>
  </r>
  <r>
    <s v="date_alert!8/15/2019!60!15"/>
    <m/>
    <x v="3"/>
    <m/>
  </r>
  <r>
    <s v="date_alert!8/18/2019!60!15"/>
    <m/>
    <x v="3"/>
    <m/>
  </r>
  <r>
    <s v="date_alert!8/19/2019!60!15"/>
    <m/>
    <x v="3"/>
    <m/>
  </r>
  <r>
    <s v="date_alert!8/19/2019!60!15"/>
    <m/>
    <x v="3"/>
    <m/>
  </r>
  <r>
    <s v="date_alert!8/19/2019!60!15"/>
    <m/>
    <x v="3"/>
    <m/>
  </r>
  <r>
    <s v="date_alert!8/19/2019!60!15"/>
    <m/>
    <x v="3"/>
    <m/>
  </r>
  <r>
    <s v="check_ora_obj"/>
    <s v="ORACLE_LOW"/>
    <x v="5"/>
    <s v="Posibles fallos en aplicaciones  Aplicación CEVWEB QA"/>
  </r>
  <r>
    <s v="check_ora_jobs"/>
    <s v="ORACLE_LOW"/>
    <x v="5"/>
    <s v="Posibles fallos en aplicaciones  Aplicación CEVWEB QA"/>
  </r>
  <r>
    <s v="check_oracle_login"/>
    <s v="ORACLE_LOW"/>
    <x v="5"/>
    <s v="Indisponibilidad de aplicaciones  Aplicación CEVWEB QA"/>
  </r>
  <r>
    <s v="check_ora_max_ext!10"/>
    <s v="ORACLE_LOW"/>
    <x v="5"/>
    <s v="Riesgo de freeze de aplicaciones  Aplicación CEVWEB QA"/>
  </r>
  <r>
    <s v="check_ora_tbs!10"/>
    <s v="ORACLE_LOW"/>
    <x v="5"/>
    <s v="Riesgo de freeze de aplicaciones  Aplicación CEVWEB QA"/>
  </r>
  <r>
    <s v="check_ibm_ts_tape!10.133.30.55!VWBRTSM!ts3200!status"/>
    <s v="BKP_HIGH"/>
    <x v="21"/>
    <s v="La plataforma de backup se ve afectada impidiendo el crrecto resguardo de los datos"/>
  </r>
  <r>
    <s v="check_ping!10.133.30.55"/>
    <s v="BKP_HIGH"/>
    <x v="21"/>
    <s v="La plataforma de backup se ve afectada impidiendo el crrecto resguardo de los datos"/>
  </r>
  <r>
    <s v="check_ibm_ts_tape!10.133.30.55!VWBRTSM!ts3200!clean"/>
    <s v="BKP_HIGH"/>
    <x v="21"/>
    <s v="La plataforma de backup se ve afectada impidiendo el crrecto resguardo de los datos"/>
  </r>
  <r>
    <m/>
    <s v="BKP_HIGH"/>
    <x v="21"/>
    <s v="La plataforma de backup se ve afectada impidiendo el crrecto resguardo de los datos"/>
  </r>
  <r>
    <m/>
    <s v="BKP_HIGH"/>
    <x v="21"/>
    <s v="La plataforma de backup se ve afectada impidiendo el crrecto resguardo de los datos"/>
  </r>
  <r>
    <m/>
    <s v="BKP_HIGH"/>
    <x v="21"/>
    <s v="La plataforma de backup se ve afectada impidiendo el crrecto resguardo de los datos"/>
  </r>
  <r>
    <m/>
    <s v="BKP_HIGH"/>
    <x v="21"/>
    <s v="La plataforma de backup se ve afectada impidiendo el crrecto resguardo de los datos"/>
  </r>
  <r>
    <s v="check-host-alive"/>
    <s v="NETWORK_BUSINESS CRITICAL"/>
    <x v="16"/>
    <s v="Core / Distrubuccion / New LAN"/>
  </r>
  <r>
    <s v="check-host-alive"/>
    <s v="NETWORK_BUSINESS CRITICAL"/>
    <x v="16"/>
    <s v="Core / Distrubuccion / New LAN"/>
  </r>
  <r>
    <s v="check_snmp_ibm-ts3500!10.133.55.71!VWBRTSM"/>
    <s v="BKP_BUSINESS CRITICAL"/>
    <x v="8"/>
    <s v="La plataforma de backup se ve afectada impidiendo el crrecto resguardo de los datos"/>
  </r>
  <r>
    <s v="check_ping!10.133.55.71"/>
    <s v="BKP_BUSINESS CRITICAL"/>
    <x v="8"/>
    <s v="La plataforma de backup se ve afectada impidiendo el crrecto resguardo de los datos"/>
  </r>
  <r>
    <s v="date_alert!4/20/2022!60!15"/>
    <m/>
    <x v="3"/>
    <m/>
  </r>
  <r>
    <s v="date_alert!1/29/2025!60!15"/>
    <m/>
    <x v="3"/>
    <m/>
  </r>
  <r>
    <s v="date_alert!10/15/2029!60!15"/>
    <m/>
    <x v="3"/>
    <m/>
  </r>
  <r>
    <s v="date_alert!9/13/2017!60!15"/>
    <m/>
    <x v="3"/>
    <m/>
  </r>
  <r>
    <s v="date_alert!9/18/2015!60!15"/>
    <m/>
    <x v="3"/>
    <m/>
  </r>
  <r>
    <s v="date_alert!9/13/2017!60!15"/>
    <m/>
    <x v="3"/>
    <m/>
  </r>
  <r>
    <s v="date_alert!9/13/2017!60!15"/>
    <m/>
    <x v="3"/>
    <m/>
  </r>
  <r>
    <s v="check_ibm_ts_tape!10.133.119.139!VWBRTSM!ts3100!status"/>
    <s v="BKP_BUSINESS CRITICAL"/>
    <x v="8"/>
    <s v="La plataforma de backup se ve afectada impidiendo el crrecto resguardo de los datos"/>
  </r>
  <r>
    <s v="check_ping!10.133.119.139"/>
    <s v="BKP_BUSINESS CRITICAL"/>
    <x v="8"/>
    <s v="La plataforma de backup se ve afectada impidiendo el crrecto resguardo de los datos"/>
  </r>
  <r>
    <s v="check_ibm_ts_tape!10.133.119.139!VWBRTSM!ts3100!clean"/>
    <s v="BKP_BUSINESS CRITICAL"/>
    <x v="8"/>
    <s v="La plataforma de backup se ve afectada impidiendo el crrecto resguardo de los datos"/>
  </r>
  <r>
    <s v="check-host-alive"/>
    <s v="NETWORK_MEDIUM"/>
    <x v="10"/>
    <s v="Clock, Time-keeping"/>
  </r>
  <r>
    <s v="check-host-alive"/>
    <s v="NETWORK_MEDIUM"/>
    <x v="10"/>
    <s v="Clock, Time-keeping"/>
  </r>
  <r>
    <s v="check-host-alive"/>
    <s v="NETWORK_MEDIUM"/>
    <x v="10"/>
    <s v="Clock, Time-keeping"/>
  </r>
  <r>
    <s v="check-host-alive"/>
    <s v="NETWORK_MEDIUM"/>
    <x v="10"/>
    <s v="Clock, Time-keeping"/>
  </r>
  <r>
    <s v="check-host-alive"/>
    <s v="NETWORK_MEDIUM"/>
    <x v="10"/>
    <s v="Clock, Time-keeping"/>
  </r>
  <r>
    <s v="check-host-alive"/>
    <s v="NETWORK_MEDIUM"/>
    <x v="10"/>
    <s v="Clock, Time-keeping"/>
  </r>
  <r>
    <s v="check-host-alive"/>
    <s v="NETWORK_MEDIUM"/>
    <x v="10"/>
    <s v="Clock, Time-keeping"/>
  </r>
  <r>
    <s v="check-host-alive"/>
    <s v="NETWORK_MEDIUM"/>
    <x v="10"/>
    <s v="Clock, Time-keeping"/>
  </r>
  <r>
    <s v="check-host-alive"/>
    <s v="NETWORK_MEDIUM"/>
    <x v="10"/>
    <s v="Clock, Time-keeping"/>
  </r>
  <r>
    <s v="check-host-alive"/>
    <s v="NETWORK_MEDIUM"/>
    <x v="10"/>
    <s v="Clock, Time-keeping"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-host-alive"/>
    <s v="NETWORK_BUSINESS CRITICAL"/>
    <x v="16"/>
    <s v="Core / Distrubuccion / New LAN"/>
  </r>
  <r>
    <s v="check-host-alive"/>
    <s v="NETWORK COR_BUSINESS CRITICAL"/>
    <x v="20"/>
    <s v="LAN / Cordoba"/>
  </r>
  <r>
    <s v="check-host-alive"/>
    <s v="NETWORK COR_BUSINESS CRITICAL"/>
    <x v="20"/>
    <s v="LAN / Cordoba"/>
  </r>
  <r>
    <s v="check-host-alive"/>
    <s v="NETWORK COR_BUSINESS CRITICAL"/>
    <x v="20"/>
    <s v="LAN / Cordoba"/>
  </r>
  <r>
    <s v="check-host-alive"/>
    <s v="NETWORK COR_BUSINESS CRITICAL"/>
    <x v="20"/>
    <s v="LAN / Cordoba"/>
  </r>
  <r>
    <s v="check-host-alive"/>
    <s v="NETWORK_BUSINESS CRITICAL"/>
    <x v="2"/>
    <s v="Core / Distrubuccion / New LAN"/>
  </r>
  <r>
    <s v="check-host-alive"/>
    <s v="NETWORK_BUSINESS CRITICAL"/>
    <x v="2"/>
    <s v="Core / Distrubuccion / New LAN"/>
  </r>
  <r>
    <s v="check-host-alive"/>
    <s v="NETWORK_BUSINESS CRITICAL"/>
    <x v="2"/>
    <s v="Core / Distrubuccion / New LAN"/>
  </r>
  <r>
    <s v="check-host-alive"/>
    <s v="NETWORK_BUSINESS CRITICAL"/>
    <x v="2"/>
    <s v="Core / Distrubuccion / New LAN"/>
  </r>
  <r>
    <s v="check-host-alive"/>
    <s v="NETWORK_BUSINESS CRITICAL"/>
    <x v="2"/>
    <s v="Core / Distrubuccion / New LAN"/>
  </r>
  <r>
    <s v="check-host-alive"/>
    <s v="NETWORK_BUSINESS CRITICAL"/>
    <x v="2"/>
    <s v="Core / Distrubuccion / New LAN"/>
  </r>
  <r>
    <s v="check-host-alive"/>
    <s v="NETWORK_BUSINESS CRITICAL"/>
    <x v="2"/>
    <s v="Core / Distrubuccion / New LAN"/>
  </r>
  <r>
    <s v="check-host-alive"/>
    <s v="NETWORK_BUSINESS CRITICAL"/>
    <x v="2"/>
    <s v="Core / Distrubuccion / New LAN"/>
  </r>
  <r>
    <s v="check-host-alive"/>
    <s v="NETWORK_BUSINESS CRITICAL"/>
    <x v="2"/>
    <s v="Core / Distrubuccion / New LAN"/>
  </r>
  <r>
    <s v="check-host-alive"/>
    <s v="OPERATION CORDOBA_BUSINESS CRITICAL"/>
    <x v="22"/>
    <s v="Sin sistema de Pluma "/>
  </r>
  <r>
    <s v="check-host-alive"/>
    <s v="OS2 FIS_HIGH"/>
    <x v="23"/>
    <m/>
  </r>
  <r>
    <s v="check-host-alive"/>
    <s v="OS2 FIS_HIGH"/>
    <x v="23"/>
    <m/>
  </r>
  <r>
    <s v="check-host-alive"/>
    <s v="OS2 FIS_HIGH"/>
    <x v="23"/>
    <m/>
  </r>
  <r>
    <s v="check-host-alive"/>
    <s v="OS2 FIS_HIGH"/>
    <x v="23"/>
    <m/>
  </r>
  <r>
    <s v="check_ora_obj"/>
    <s v="ORACLE_LOW"/>
    <x v="5"/>
    <s v="Posibles fallos en aplicaciones  "/>
  </r>
  <r>
    <s v="check_ora_jobs"/>
    <s v="ORACLE_HIGH"/>
    <x v="1"/>
    <s v="Posibles fallos en aplicaciones  "/>
  </r>
  <r>
    <s v="check_oracle_login"/>
    <s v="ORACLE_HIGH"/>
    <x v="1"/>
    <s v="Indisponibilidad de aplicaciones  "/>
  </r>
  <r>
    <s v="check_ora_max_ext!10"/>
    <s v="ORACLE_HIGH"/>
    <x v="1"/>
    <s v="Riesgo de freeze de aplicaciones  "/>
  </r>
  <r>
    <s v="check_ora_tbs!10"/>
    <s v="ORACLE_HIGH"/>
    <x v="1"/>
    <s v="Riesgo de freeze de aplicaciones  "/>
  </r>
  <r>
    <s v="check_win_log_find!/cygdrive/F/BackupDB/Export/export_full_CTGINST1_01.log!WAR!2@150!ha!CTGINST1_NEW"/>
    <s v="ORACLE_LOW"/>
    <x v="5"/>
    <s v="Riesgo de falla de backups de base de datos : aplicaciones :  Maximo Test"/>
  </r>
  <r>
    <s v="check_ora_obj!CTGINST1_NEW"/>
    <s v="ORACLE_MEDIUM"/>
    <x v="0"/>
    <s v="Posibles fallos en aplicaciones  Maximo Test"/>
  </r>
  <r>
    <s v="check_ora_jobs!CTGINST1_NEW"/>
    <s v="ORACLE_MEDIUM"/>
    <x v="0"/>
    <s v="Posibles fallos en aplicaciones  Maximo Test"/>
  </r>
  <r>
    <s v="check_oracle_login!CTGINST1_NEW"/>
    <s v="ORACLE_MEDIUM"/>
    <x v="0"/>
    <s v="Indisponibilidad de aplicaciones  Maximo Test"/>
  </r>
  <r>
    <s v="check_ora_max_ext!10!CTGINST1_NEW"/>
    <s v="ORACLE_MEDIUM"/>
    <x v="0"/>
    <s v="Riesgo de freeze de aplicaciones  Maximo Test"/>
  </r>
  <r>
    <s v="check_ora_tbs!10!CTGINST1_NEW"/>
    <s v="ORACLE_MEDIUM"/>
    <x v="0"/>
    <s v="Riesgo de freeze de aplicaciones  Maximo Test"/>
  </r>
  <r>
    <s v="check_ora_user!CTGINST1_NEW"/>
    <s v="ORACLE_MEDIUM"/>
    <x v="0"/>
    <s v="Posibles fallos en aplicaciones  Maximo Test"/>
  </r>
  <r>
    <s v="check_ora_obj"/>
    <s v="ORACLE_LOW"/>
    <x v="5"/>
    <s v="Posibles fallos en aplicaciones  Maximo Produccion"/>
  </r>
  <r>
    <s v="check_ora_jobs"/>
    <s v="ORACLE_HIGH"/>
    <x v="1"/>
    <s v="Posibles fallos en aplicaciones  Maximo Produccion"/>
  </r>
  <r>
    <s v="check_ora_user!ctginst1pn"/>
    <s v="ORACLE_MEDIUM"/>
    <x v="0"/>
    <s v="Posibles fallos en aplicaciones  Maximo Produccion"/>
  </r>
  <r>
    <s v="check_oracle_login"/>
    <s v="ORACLE_HIGH"/>
    <x v="1"/>
    <s v="Indisponibilidad de aplicaciones  Maximo Produccion"/>
  </r>
  <r>
    <s v="check_ora_max_ext!10"/>
    <s v="ORACLE_HIGH"/>
    <x v="1"/>
    <s v="Riesgo de freeze de aplicaciones  Maximo Produccion"/>
  </r>
  <r>
    <s v="check_ora_tbs!10"/>
    <s v="ORACLE_HIGH"/>
    <x v="1"/>
    <s v="Riesgo de freeze de aplicaciones  Maximo Produccion"/>
  </r>
  <r>
    <s v="check-host-alive"/>
    <s v="WINTEL_HIGH"/>
    <x v="4"/>
    <m/>
  </r>
  <r>
    <s v="check-host-alive"/>
    <s v="WINTEL_HIGH"/>
    <x v="4"/>
    <m/>
  </r>
  <r>
    <s v="check-host-alive"/>
    <s v="LINUX_HIGH"/>
    <x v="17"/>
    <m/>
  </r>
  <r>
    <s v="check_load!85!95"/>
    <s v="LINUX_HIGH"/>
    <x v="17"/>
    <m/>
  </r>
  <r>
    <s v="check_disk!90!95"/>
    <s v="LINUX_HIGH"/>
    <x v="17"/>
    <m/>
  </r>
  <r>
    <s v="check_ram!90!95"/>
    <s v="LINUX_HIGH"/>
    <x v="17"/>
    <m/>
  </r>
  <r>
    <s v="check_swap!90!95"/>
    <s v="LINUX_HIGH"/>
    <x v="17"/>
    <m/>
  </r>
  <r>
    <s v="check-host-alive"/>
    <s v="FIS_HIGH"/>
    <x v="24"/>
    <m/>
  </r>
  <r>
    <s v="check_ora_obj"/>
    <s v="ORACLE_LOW"/>
    <x v="5"/>
    <s v="Posibles fallos en aplicaciones  Aplicaciones DCS0001 - Vieja Extranet DCS0001 PROD"/>
  </r>
  <r>
    <s v="check_ora_jobs"/>
    <s v="ORACLE_LOW"/>
    <x v="5"/>
    <s v="Posibles fallos en aplicaciones  Aplicaciones DCS0001 - Vieja Extranet DCS0001 PROD"/>
  </r>
  <r>
    <s v="check_oracle_login"/>
    <s v="ORACLE_LOW"/>
    <x v="5"/>
    <s v="Indisponibilidad de aplicaciones  Aplicaciones DCS0001 - Vieja Extranet DCS0001 PROD"/>
  </r>
  <r>
    <s v="check_ora_max_ext!10"/>
    <s v="ORACLE_LOW"/>
    <x v="5"/>
    <s v="Riesgo de freeze de aplicaciones  Aplicaciones DCS0001 - Vieja Extranet DCS0001 PROD"/>
  </r>
  <r>
    <s v="check_ora_tbs!10"/>
    <s v="ORACLE_LOW"/>
    <x v="5"/>
    <s v="Riesgo de freeze de aplicaciones  Aplicaciones DCS0001 - Vieja Extranet DCS0001 PROD"/>
  </r>
  <r>
    <s v="check_ora_obj"/>
    <s v="ORACLE_LOW"/>
    <x v="5"/>
    <s v="Posibles fallos en aplicaciones  Autoahorro - CRMG - Extranet Concesionarios - Gedasnet - COT"/>
  </r>
  <r>
    <s v="check_ora_jobs"/>
    <s v="ORACLE_BUSINESS CRITICAL"/>
    <x v="15"/>
    <s v="Posibles fallos en aplicaciones  Autoahorro - CRMG - Extranet Concesionarios - Gedasnet - COT"/>
  </r>
  <r>
    <s v="check_oracle_login"/>
    <s v="ORACLE_BUSINESS CRITICAL"/>
    <x v="15"/>
    <s v="Indisponibilidad de aplicaciones  Autoahorro - CRMG - Extranet Concesionarios - Gedasnet - COT"/>
  </r>
  <r>
    <s v="check_ora_max_ext!10"/>
    <s v="ORACLE_BUSINESS CRITICAL"/>
    <x v="15"/>
    <s v="Riesgo de freeze de aplicaciones  Autoahorro - CRMG - Extranet Concesionarios - Gedasnet - COT"/>
  </r>
  <r>
    <s v="check_ora_sessions!150"/>
    <s v="ORACLE_BUSINESS CRITICAL"/>
    <x v="15"/>
    <s v="Posibles fallos en aplicaciones  Autoahorro - CRMG - Extranet Concesionarios - Gedasnet - COT"/>
  </r>
  <r>
    <s v="check_ora_tbs!10"/>
    <s v="ORACLE_BUSINESS CRITICAL"/>
    <x v="15"/>
    <s v="Riesgo de freeze de aplicaciones  Autoahorro - CRMG - Extranet Concesionarios - Gedasnet - COT"/>
  </r>
  <r>
    <s v="check_ora_sql!DCS0001!check_ora_uptime.sql"/>
    <s v="ORACLE_BUSINESS CRITICAL"/>
    <x v="15"/>
    <s v="Posibles fallos en aplicaciones  Autoahorro - CRMG - Extranet Concesionarios - Gedasnet - COT"/>
  </r>
  <r>
    <s v="check_ora_obj"/>
    <s v="ORACLE_LOW"/>
    <x v="5"/>
    <s v="Posibles fallos en aplicaciones  SIS50 - Generacionae - GAE - Gedasnet - Specs Pacheco"/>
  </r>
  <r>
    <s v="check_ora_jobs"/>
    <s v="ORACLE_BUSINESS CRITICAL"/>
    <x v="15"/>
    <s v="Posibles fallos en aplicaciones  SIS50 - Generacionae - GAE - Gedasnet - Specs Pacheco"/>
  </r>
  <r>
    <s v="check_oracle_login"/>
    <s v="ORACLE_BUSINESS CRITICAL"/>
    <x v="15"/>
    <s v="Indisponibilidad de aplicaciones  SIS50 - Generacionae - GAE - Gedasnet - Specs Pacheco"/>
  </r>
  <r>
    <s v="check_ora_max_ext!10"/>
    <s v="ORACLE_BUSINESS CRITICAL"/>
    <x v="15"/>
    <s v="Riesgo de freeze de aplicaciones  SIS50 - Generacionae - GAE - Gedasnet - Specs Pacheco"/>
  </r>
  <r>
    <s v="check_ora_sessions!100"/>
    <s v="ORACLE_BUSINESS CRITICAL"/>
    <x v="15"/>
    <s v="Posibles fallos en aplicaciones  SIS50 - Generacionae - GAE - Gedasnet - Specs Pacheco"/>
  </r>
  <r>
    <s v="check_ora_tbs!10"/>
    <s v="ORACLE_BUSINESS CRITICAL"/>
    <x v="15"/>
    <s v="Riesgo de freeze de aplicaciones  SIS50 - Generacionae - GAE - Gedasnet - Specs Pacheco"/>
  </r>
  <r>
    <s v="check_win_log_find!/cygdrive/G/Backup_Oracle/export/exp_full_DCS03_01.log!WAR!2@150!ha!DCS03P"/>
    <s v="ORACLE_LOW"/>
    <x v="5"/>
    <s v="Riesgo de falla de backups de base de datos : aplicaciones :  Extranet - Base Access de Ventas Corporativas"/>
  </r>
  <r>
    <s v="check_ora_obj!DCS03P"/>
    <s v="ORACLE_LOW"/>
    <x v="5"/>
    <s v="Posibles fallos en aplicaciones  Extranet - Base Access de Ventas Corporativas"/>
  </r>
  <r>
    <s v="check_ora_jobs!DCS03P"/>
    <s v="ORACLE_LOW"/>
    <x v="5"/>
    <s v="Posibles fallos en aplicaciones  Extranet - Base Access de Ventas Corporativas"/>
  </r>
  <r>
    <s v="check_oracle_login!DCS03P"/>
    <s v="ORACLE_LOW"/>
    <x v="5"/>
    <s v="Indisponibilidad de aplicaciones  Extranet - Base Access de Ventas Corporativas"/>
  </r>
  <r>
    <s v="check_ora_max_ext!10!DCS03P"/>
    <s v="ORACLE_LOW"/>
    <x v="5"/>
    <s v="Riesgo de freeze de aplicaciones  Extranet - Base Access de Ventas Corporativas"/>
  </r>
  <r>
    <s v="check_ora_tbs!10!DCS03P"/>
    <s v="ORACLE_LOW"/>
    <x v="5"/>
    <s v="Riesgo de freeze de aplicaciones  Extranet - Base Access de Ventas Corporativas"/>
  </r>
  <r>
    <s v="check_ora_user!DCS03P"/>
    <s v="ORACLE_LOW"/>
    <x v="5"/>
    <s v="Posibles fallos en aplicaciones  Extranet - Base Access de Ventas Corporativas"/>
  </r>
  <r>
    <s v="check_win_log_find!/cygdrive/F/Backup_Oracle/Export/Export_Full_DCSNEW01.log!WAR!2@150!ha terminado correctamente"/>
    <s v="ORACLE_LOW"/>
    <x v="5"/>
    <s v="Riesgo de falla de backups de base de datos : aplicaciones :  Extranet"/>
  </r>
  <r>
    <s v="check_ora_obj!DCSNEW"/>
    <s v="ORACLE_HIGH"/>
    <x v="0"/>
    <s v="Posibles fallos en aplicaciones  Extranet"/>
  </r>
  <r>
    <s v="check_ora_jobs!DCSNEW"/>
    <s v="ORACLE_HIGH"/>
    <x v="0"/>
    <s v="Posibles fallos en aplicaciones  Extranet"/>
  </r>
  <r>
    <s v="check_oracle_login!DCSNEW"/>
    <s v="ORACLE_HIGH"/>
    <x v="0"/>
    <s v="Indisponibilidad de aplicaciones  Extranet"/>
  </r>
  <r>
    <s v="check_ora_max_ext!10!DCSNEW"/>
    <s v="ORACLE_HIGH"/>
    <x v="0"/>
    <s v="Riesgo de freeze de aplicaciones  Extranet"/>
  </r>
  <r>
    <s v="check_win_service!Schedule,OracleOraDb11g_home1TNSListener,OracleServiceDCS0001!DCSNEW"/>
    <s v="ORACLE_HIGH"/>
    <x v="0"/>
    <s v="Extranet"/>
  </r>
  <r>
    <s v="check_ora_user!DCSNEW"/>
    <s v="ORACLE_LOW"/>
    <x v="5"/>
    <s v="Extranet"/>
  </r>
  <r>
    <s v="check_ora_tbs!10!DCSNEW"/>
    <s v="ORACLE_HIGH"/>
    <x v="0"/>
    <s v="Extranet"/>
  </r>
  <r>
    <s v="check-host-alive"/>
    <s v="NETWORK_BUSINESS CRITICAL"/>
    <x v="16"/>
    <s v="Core / Distrubuccion / New LAN"/>
  </r>
  <r>
    <s v="check-host-alive"/>
    <s v="NETWORK_BUSINESS CRITICAL"/>
    <x v="2"/>
    <s v="Core / Distrubuccion / New LAN"/>
  </r>
  <r>
    <s v="check-host-alive"/>
    <s v="NETWORK_BUSINESS CRITICAL"/>
    <x v="2"/>
    <s v="Core / Distrubuccion / New LAN"/>
  </r>
  <r>
    <s v="check-host-alive"/>
    <s v="NETWORK_BUSINESS CRITICAL"/>
    <x v="2"/>
    <s v="Core / Distrubuccion / New LAN"/>
  </r>
  <r>
    <s v="check-host-alive"/>
    <s v="NETWORK_BUSINESS CRITICAL"/>
    <x v="2"/>
    <s v="Core / Distrubuccion / New LAN"/>
  </r>
  <r>
    <s v="check-host-alive"/>
    <s v="NETWORK_BUSINESS CRITICAL"/>
    <x v="2"/>
    <s v="Core / Distrubuccion / New LAN"/>
  </r>
  <r>
    <s v="check-host-alive"/>
    <s v="NETWORK_BUSINESS CRITICAL"/>
    <x v="16"/>
    <s v="Core / Distrubuccion / New LAN"/>
  </r>
  <r>
    <s v="check_win_service!DNS"/>
    <s v="NETWORK_BUSINESS CRITICAL"/>
    <x v="16"/>
    <s v="DNS / Network Security"/>
  </r>
  <r>
    <s v="check_win_service!DNS"/>
    <s v="NETWORK_BUSINESS CRITICAL"/>
    <x v="16"/>
    <s v="DNS / Network Security"/>
  </r>
  <r>
    <s v="check_win_service!McAfeeFramework,McShield,McTaskManager,mfevtp"/>
    <s v="WINTEL_MEDIUM"/>
    <x v="11"/>
    <m/>
  </r>
  <r>
    <s v="check_win_disk!C!95!98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ping!10.133.80.52"/>
    <s v="STORAGE_BUSINESS CRITICAL"/>
    <x v="25"/>
    <m/>
  </r>
  <r>
    <s v="check_ping!10.133.80.50"/>
    <s v="STORAGE_BUSINESS CRITICAL"/>
    <x v="25"/>
    <m/>
  </r>
  <r>
    <s v="check_ping!10.133.80.51"/>
    <s v="STORAGE_BUSINESS CRITICAL"/>
    <x v="25"/>
    <m/>
  </r>
  <r>
    <s v="Check_IBM_DS_Health!10.133.80.50!10.133.80.51"/>
    <s v="STORAGE_BUSINESS CRITICAL"/>
    <x v="25"/>
    <m/>
  </r>
  <r>
    <s v="date_alert!7/7/2023!60!15"/>
    <m/>
    <x v="3"/>
    <m/>
  </r>
  <r>
    <s v="date_alert!5/1/2023!60!15"/>
    <m/>
    <x v="3"/>
    <m/>
  </r>
  <r>
    <s v="date_alert!3/5/2018!60!15"/>
    <m/>
    <x v="3"/>
    <m/>
  </r>
  <r>
    <s v="date_alert!1/5/2019!60!15"/>
    <m/>
    <x v="3"/>
    <m/>
  </r>
  <r>
    <s v="date_alert!5/8/2025!60!15"/>
    <m/>
    <x v="3"/>
    <m/>
  </r>
  <r>
    <s v="date_alert!11/29/2028!60!15"/>
    <m/>
    <x v="3"/>
    <m/>
  </r>
  <r>
    <s v="check_emc_clariion!10.133.80.55!--secfilepath /usr/local/nagios/EMC/!-t disk"/>
    <s v="STORAGE_BUSINESS CRITICAL"/>
    <x v="25"/>
    <m/>
  </r>
  <r>
    <s v="check_ping!10.133.80.55"/>
    <s v="STORAGE_BUSINESS CRITICAL"/>
    <x v="25"/>
    <m/>
  </r>
  <r>
    <s v="check_emc_clariion!10.133.80.55!--secfilepath /usr/local/nagios/EMC/!-t sp!--sp A"/>
    <s v="STORAGE_BUSINESS CRITICAL"/>
    <x v="25"/>
    <m/>
  </r>
  <r>
    <s v="check_emc_clariion!10.133.80.55!--secfilepath /usr/local/nagios/EMC/!-t sp!--sp B"/>
    <s v="STORAGE_BUSINESS CRITICAL"/>
    <x v="25"/>
    <m/>
  </r>
  <r>
    <s v="check_emc_clariion!10.133.80.54!--secfilepath /usr/local/nagios/EMC/!-t disk"/>
    <s v="STORAGE_BUSINESS CRITICAL"/>
    <x v="25"/>
    <m/>
  </r>
  <r>
    <s v="check_ping!10.133.80.54"/>
    <s v="STORAGE_BUSINESS CRITICAL"/>
    <x v="25"/>
    <m/>
  </r>
  <r>
    <s v="check_emc_clariion!10.133.80.54!--secfilepath /usr/local/nagios/EMC/!-t sp!--sp A"/>
    <s v="STORAGE_BUSINESS CRITICAL"/>
    <x v="25"/>
    <m/>
  </r>
  <r>
    <s v="check_emc_clariion!10.133.80.54!--secfilepath /usr/local/nagios/EMC/!-t sp!--sp B"/>
    <s v="STORAGE_BUSINESS CRITICAL"/>
    <x v="25"/>
    <m/>
  </r>
  <r>
    <s v="check_win_service!SQLAgent\\$EMERIXTANDEMQA"/>
    <s v="ORACLE_HIGH"/>
    <x v="1"/>
    <m/>
  </r>
  <r>
    <s v="check_win_service!MSSQL\\$EMERIXTANDEMQA"/>
    <s v="ORACLE_HIGH"/>
    <x v="1"/>
    <m/>
  </r>
  <r>
    <s v="check-host-alive"/>
    <s v="NETWORK_HIGH"/>
    <x v="2"/>
    <s v="WAN, Enlace Proveedor"/>
  </r>
  <r>
    <s v="check-host-alive"/>
    <s v="NETWORK_HIGH"/>
    <x v="2"/>
    <s v="WAN, Enlace Proveedor"/>
  </r>
  <r>
    <s v="check_win_service!SQL Server Agent (EPOSERVER)"/>
    <s v="ORACLE_HIGH"/>
    <x v="1"/>
    <m/>
  </r>
  <r>
    <s v="check_win_service!SQL Server (EPOSERVER)"/>
    <s v="ORACLE_HIGH"/>
    <x v="1"/>
    <m/>
  </r>
  <r>
    <s v="check_win_service!MSSQL\\$EPOSERVER,SQLAgent\\$EPOSERVER"/>
    <s v="ORACLE_HIGH"/>
    <x v="1"/>
    <m/>
  </r>
  <r>
    <s v="date_alert!2015-04-08!60!15"/>
    <m/>
    <x v="3"/>
    <m/>
  </r>
  <r>
    <s v="check-host-alive"/>
    <s v="STORAGE_BUSINESS CRITICAL"/>
    <x v="25"/>
    <m/>
  </r>
  <r>
    <s v="check-host-alive"/>
    <s v="NETWORK_BUSINESS CRITICAL"/>
    <x v="2"/>
    <s v="WAN Proveedor JIT"/>
  </r>
  <r>
    <s v="check-host-alive"/>
    <s v="NETWORK_BUSINESS CRITICAL"/>
    <x v="2"/>
    <s v="WAN Proveedor JIT"/>
  </r>
  <r>
    <s v="check_win_service!TSM_EXCH_DAILY"/>
    <s v="BKP_HIGH"/>
    <x v="8"/>
    <s v="La plataforma de backup se ve afectada impidiendo el crrecto resguardo de los datos"/>
  </r>
  <r>
    <s v="check_win_service!TSM_EXCH_DAILY"/>
    <s v="BKP_HIGH"/>
    <x v="8"/>
    <s v="La plataforma de backup se ve afectada impidiendo el crrecto resguardo de los datos"/>
  </r>
  <r>
    <s v="check_win_service!TSM_EXCH_DAILY"/>
    <s v="BKP_HIGH"/>
    <x v="8"/>
    <s v="La plataforma de backup se ve afectada impidiendo el crrecto resguardo de los datos"/>
  </r>
  <r>
    <s v="check_win_service!TSM_EXCH_DAILY"/>
    <s v="BKP_HIGH"/>
    <x v="8"/>
    <s v="La plataforma de backup se ve afectada impidiendo el crrecto resguardo de los datos"/>
  </r>
  <r>
    <s v="check-host-alive"/>
    <s v="NETWORK_HIGH"/>
    <x v="2"/>
    <s v="WAN, Proveedor JIT"/>
  </r>
  <r>
    <s v="check-host-alive"/>
    <s v="LINUX_BUSINESS CRITICAL"/>
    <x v="26"/>
    <m/>
  </r>
  <r>
    <s v="check-host-alive"/>
    <s v="WINTEL_MEDIUM"/>
    <x v="11"/>
    <m/>
  </r>
  <r>
    <s v="check_tcp!9043"/>
    <s v="MIDDLEWARE_MEDIUM"/>
    <x v="13"/>
    <m/>
  </r>
  <r>
    <s v="check_tcp!9445"/>
    <s v="MIDDLEWARE_MEDIUM"/>
    <x v="13"/>
    <m/>
  </r>
  <r>
    <s v="check_load!85!95"/>
    <s v="LINUX_BUSINESS CRITICAL"/>
    <x v="26"/>
    <m/>
  </r>
  <r>
    <s v="check_disk!90!95"/>
    <s v="LINUX_BUSINESS CRITICAL"/>
    <x v="26"/>
    <m/>
  </r>
  <r>
    <s v="check_ram!90!95"/>
    <s v="LINUX_BUSINESS CRITICAL"/>
    <x v="26"/>
    <m/>
  </r>
  <r>
    <s v="check_swap!90!95"/>
    <s v="LINUX_BUSINESS CRITICAL"/>
    <x v="26"/>
    <m/>
  </r>
  <r>
    <s v="check_local_http_txt!fim1!9080!/snoop/"/>
    <s v="MIDDLEWARE_MEDIUM"/>
    <x v="13"/>
    <m/>
  </r>
  <r>
    <s v="check_local_https_txt!192.168.2.32!9043!/ibm/console/!"/>
    <s v="MIDDLEWARE_MEDIUM"/>
    <x v="13"/>
    <m/>
  </r>
  <r>
    <s v="check-host-alive"/>
    <s v="FIS_BUSINESS CRITICAL"/>
    <x v="27"/>
    <m/>
  </r>
  <r>
    <s v="check-host-alive"/>
    <s v="FIS_MEDIUM"/>
    <x v="28"/>
    <m/>
  </r>
  <r>
    <s v="check_ping!10.133.125.218"/>
    <s v="BKP_HIGH"/>
    <x v="21"/>
    <s v="La plataforma de backup se ve afectada impidiendo el crrecto resguardo de los datos"/>
  </r>
  <r>
    <s v="check_brocade_ports!10.133.80.26!-c S4NrPublic!-p 5"/>
    <s v="BKP_HIGH"/>
    <x v="21"/>
    <s v="La plataforma de backup se ve afectada impidiendo el crrecto resguardo de los datos"/>
  </r>
  <r>
    <s v="check_brocade_ports!10.133.80.27!-c S4NrPublic!-p 5"/>
    <s v="BKP_HIGH"/>
    <x v="21"/>
    <s v="La plataforma de backup se ve afectada impidiendo el crrecto resguardo de los datos"/>
  </r>
  <r>
    <s v="check_ibm_ts_tape!10.133.125.218!VWBRTSM!ts3200!status"/>
    <s v="FIS_MEDIUM"/>
    <x v="28"/>
    <m/>
  </r>
  <r>
    <s v="check_ping!10.133.125.218"/>
    <s v="FIS_MEDIUM"/>
    <x v="28"/>
    <m/>
  </r>
  <r>
    <s v="check_ibm_ts_tape!10.133.125.218!VWBRTSM!ts3200!clean"/>
    <s v="FIS_MEDIUM"/>
    <x v="28"/>
    <m/>
  </r>
  <r>
    <s v="check_ping!10.133.125.238"/>
    <s v="BKP_HIGH"/>
    <x v="21"/>
    <s v="La plataforma de backup se ve afectada impidiendo el crrecto resguardo de los datos"/>
  </r>
  <r>
    <s v="check_brocade_ports!10.133.80.126!-c S4NrPublic!-p 5"/>
    <s v="BKP_HIGH"/>
    <x v="21"/>
    <s v="La plataforma de backup se ve afectada impidiendo el crrecto resguardo de los datos"/>
  </r>
  <r>
    <s v="check_brocade_ports!10.133.80.127!-c S4NrPublic!-p 5"/>
    <s v="BKP_HIGH"/>
    <x v="21"/>
    <s v="La plataforma de backup se ve afectada impidiendo el crrecto resguardo de los datos"/>
  </r>
  <r>
    <s v="check_ibm_ts_tape!10.133.125.238!VWBRTSM!ts3200!status"/>
    <s v="FIS_HIGH"/>
    <x v="28"/>
    <m/>
  </r>
  <r>
    <s v="check_ping!10.133.125.238"/>
    <s v="FIS_HIGH"/>
    <x v="28"/>
    <m/>
  </r>
  <r>
    <s v="check_ibm_ts_tape!10.133.125.238!VWBRTSM!ts3200!clean"/>
    <s v="FIS_HIGH"/>
    <x v="28"/>
    <m/>
  </r>
  <r>
    <s v="date_alert!3/23/2015!60!15"/>
    <m/>
    <x v="3"/>
    <m/>
  </r>
  <r>
    <s v="date_alert!1/18/2038!60!15"/>
    <m/>
    <x v="3"/>
    <m/>
  </r>
  <r>
    <s v="date_alert!12/5/2022!60!15"/>
    <m/>
    <x v="3"/>
    <m/>
  </r>
  <r>
    <s v="check-host-alive"/>
    <s v="LINUX_MEDIUM"/>
    <x v="19"/>
    <m/>
  </r>
  <r>
    <s v="check-host-alive"/>
    <s v="LINUX_MEDIUM"/>
    <x v="19"/>
    <m/>
  </r>
  <r>
    <s v="check-host-alive"/>
    <s v="LINUX_MEDIUM"/>
    <x v="19"/>
    <m/>
  </r>
  <r>
    <s v="date_alert!12/12/2017!60!15"/>
    <m/>
    <x v="3"/>
    <m/>
  </r>
  <r>
    <s v="date_alert!3/10/2023!60!15"/>
    <m/>
    <x v="3"/>
    <m/>
  </r>
  <r>
    <s v="date_alert!8/6/2020!60!15"/>
    <m/>
    <x v="3"/>
    <m/>
  </r>
  <r>
    <s v="check-host-alive"/>
    <s v="RVS_BUSINESS CRITICAL"/>
    <x v="18"/>
    <s v="Impacto en la transmision de archivos"/>
  </r>
  <r>
    <s v="check_tcp!3305"/>
    <s v="RVS_BUSINESS CRITICAL"/>
    <x v="18"/>
    <s v="Impacto en la transmision de archivos"/>
  </r>
  <r>
    <s v="date_alert!6/24/2024!60!15"/>
    <m/>
    <x v="3"/>
    <m/>
  </r>
  <r>
    <s v="date_alert!6/24/2027!60!15"/>
    <m/>
    <x v="3"/>
    <m/>
  </r>
  <r>
    <s v="date_alert!1/26/2015!60!15"/>
    <m/>
    <x v="3"/>
    <m/>
  </r>
  <r>
    <s v="date_alert!7/15/2018!60!15"/>
    <m/>
    <x v="3"/>
    <m/>
  </r>
  <r>
    <s v="check_ping!10.133.80.63"/>
    <s v="STORAGE_BUSINESS CRITICAL"/>
    <x v="29"/>
    <m/>
  </r>
  <r>
    <s v="check_brocade_ports!10.133.80.63!-c S4NrPublic!-p 2"/>
    <s v="STORAGE_BUSINESS CRITICAL"/>
    <x v="29"/>
    <m/>
  </r>
  <r>
    <s v="check_brocade_ports!10.133.80.63!-c S4NrPublic!-p 3"/>
    <s v="STORAGE_BUSINESS CRITICAL"/>
    <x v="29"/>
    <m/>
  </r>
  <r>
    <s v="check_brocade_ports!10.133.80.63!-c S4NrPublic!-p 4"/>
    <s v="STORAGE_BUSINESS CRITICAL"/>
    <x v="29"/>
    <m/>
  </r>
  <r>
    <s v="check_brocade_ports!10.133.80.63!-c S4NrPublic!-p 5"/>
    <s v="STORAGE_BUSINESS CRITICAL"/>
    <x v="29"/>
    <m/>
  </r>
  <r>
    <s v="check_brocade_ports!10.133.80.63!-c S4NrPublic!-p 6"/>
    <s v="STORAGE_BUSINESS CRITICAL"/>
    <x v="29"/>
    <m/>
  </r>
  <r>
    <s v="check_brocade_ports!10.133.80.63!-c S4NrPublic!-p 7"/>
    <s v="STORAGE_BUSINESS CRITICAL"/>
    <x v="29"/>
    <m/>
  </r>
  <r>
    <s v="check_ora_user!if6040p"/>
    <s v="ORACLE_MEDIUM"/>
    <x v="0"/>
    <s v="Timekeeping Produccion (Molinetes - Interflex)"/>
  </r>
  <r>
    <s v="check_oracle_login"/>
    <s v="ORACLE_HIGH"/>
    <x v="1"/>
    <s v="Timekeeping Produccion (Molinetes - Interflex)"/>
  </r>
  <r>
    <s v="check-host-alive"/>
    <s v="FIS_HIGH"/>
    <x v="24"/>
    <m/>
  </r>
  <r>
    <s v="check_ora_obj"/>
    <s v="ORACLE_LOW"/>
    <x v="5"/>
    <s v="Impo/expo-Remitos-NPVW - REMITOS_3040 - IMPOEXPO"/>
  </r>
  <r>
    <s v="check_ora_jobs"/>
    <s v="ORACLE_HIGH"/>
    <x v="1"/>
    <s v="Impo/expo-Remitos-NPVW - REMITOS_3040 - IMPOEXPO"/>
  </r>
  <r>
    <s v="check_ora_user!IMPEXPP"/>
    <s v="ORACLE_MEDIUM"/>
    <x v="0"/>
    <s v="Impo/expo-Remitos-NPVW - REMITOS_3040 - IMPOEXPO"/>
  </r>
  <r>
    <s v="check_oracle_login"/>
    <s v="ORACLE_HIGH"/>
    <x v="1"/>
    <s v="Impo/expo-Remitos-NPVW - REMITOS_3040 - IMPOEXPO"/>
  </r>
  <r>
    <s v="check_ora_max_ext!10"/>
    <s v="ORACLE_HIGH"/>
    <x v="1"/>
    <s v="Impo/expo-Remitos-NPVW - REMITOS_3040 - IMPOEXPO"/>
  </r>
  <r>
    <s v="check_ora_tbs!10"/>
    <s v="ORACLE_HIGH"/>
    <x v="1"/>
    <s v="Impo/expo-Remitos-NPVW - REMITOS_3040 - IMPOEXPO"/>
  </r>
  <r>
    <s v="check_ora_obj"/>
    <s v="ORACLE_LOW"/>
    <x v="5"/>
    <s v="Aduana Test - REMITOS_3040 -  IMPOEXPO"/>
  </r>
  <r>
    <s v="check_ora_jobs"/>
    <s v="ORACLE_LOW"/>
    <x v="5"/>
    <s v="Aduana Test - REMITOS_3040 -  IMPOEXPO"/>
  </r>
  <r>
    <s v="check_oracle_login"/>
    <s v="ORACLE_LOW"/>
    <x v="5"/>
    <s v="Aduana Test - REMITOS_3040 -  IMPOEXPO"/>
  </r>
  <r>
    <s v="check_ora_max_ext!10"/>
    <s v="ORACLE_LOW"/>
    <x v="5"/>
    <s v="Aduana Test - REMITOS_3040 -  IMPOEXPO"/>
  </r>
  <r>
    <s v="check_ora_tbs!10"/>
    <s v="ORACLE_LOW"/>
    <x v="5"/>
    <s v="Aduana Test - REMITOS_3040 -  IMPOEXPO"/>
  </r>
  <r>
    <s v="check_ora_obj"/>
    <s v="ORACLE_LOW"/>
    <x v="5"/>
    <m/>
  </r>
  <r>
    <s v="check_ora_jobs"/>
    <s v="ORACLE_LOW"/>
    <x v="5"/>
    <m/>
  </r>
  <r>
    <s v="check_oracle_login"/>
    <s v="ORACLE_LOW"/>
    <x v="5"/>
    <m/>
  </r>
  <r>
    <s v="check_ora_max_ext!10"/>
    <s v="ORACLE_LOW"/>
    <x v="5"/>
    <m/>
  </r>
  <r>
    <s v="check_ora_tbs!10"/>
    <s v="ORACLE_LOW"/>
    <x v="5"/>
    <m/>
  </r>
  <r>
    <s v="check-host-alive"/>
    <s v="NETWORK_BUSINESS CRITICAL"/>
    <x v="2"/>
    <s v="DNS Internet / Network Security"/>
  </r>
  <r>
    <s v="check-host-alive"/>
    <s v="NETWORK_BUSINESS CRITICAL"/>
    <x v="2"/>
    <s v="Intranet Alemania"/>
  </r>
  <r>
    <s v="check-host-alive"/>
    <s v="NETWORK_BUSINESS CRITICAL"/>
    <x v="2"/>
    <s v="Intranet Brasil"/>
  </r>
  <r>
    <s v="check-host-alive"/>
    <s v="LINUX_MEDIUM"/>
    <x v="19"/>
    <m/>
  </r>
  <r>
    <s v="check_tcp!8080"/>
    <s v="MIDDLEWARE_HIGH"/>
    <x v="12"/>
    <m/>
  </r>
  <r>
    <s v="check-host-alive"/>
    <s v="WINTEL_HIGH"/>
    <x v="4"/>
    <m/>
  </r>
  <r>
    <s v="check_local_http_txt!10.133.55.225!8080!/portal"/>
    <s v="MIDDLEWARE_HIGH"/>
    <x v="12"/>
    <s v="Indisponibilidad de URL QA Intranet VWA atendida en el puerto 8080"/>
  </r>
  <r>
    <s v="check-host-alive"/>
    <s v="LINUX_HIGH"/>
    <x v="30"/>
    <m/>
  </r>
  <r>
    <s v="check_win_service!SQL Server (ION)"/>
    <s v="ORACLE_HIGH"/>
    <x v="0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date_alert!12/31/2019!60!15"/>
    <m/>
    <x v="3"/>
    <m/>
  </r>
  <r>
    <s v="check-host-alive"/>
    <s v="NETWORK_BUSINESS CRITICAL"/>
    <x v="2"/>
    <s v="WAN Proveedor JIT"/>
  </r>
  <r>
    <s v="check-host-alive"/>
    <s v="NETWORK_BUSINESS CRITICAL"/>
    <x v="2"/>
    <s v="WAN Proveedor JIT"/>
  </r>
  <r>
    <s v="date_alert!7/31/2022!60!15"/>
    <m/>
    <x v="3"/>
    <m/>
  </r>
  <r>
    <s v="date_alert!9/9/2026!120!-60000000000"/>
    <m/>
    <x v="3"/>
    <m/>
  </r>
  <r>
    <s v="check-host-alive"/>
    <s v="LINUX_HIGH"/>
    <x v="17"/>
    <m/>
  </r>
  <r>
    <s v="date_alert!7/31/2022!60!15"/>
    <m/>
    <x v="3"/>
    <m/>
  </r>
  <r>
    <s v="check_proc!rvsmon!1!1!root"/>
    <s v="RVS_BUSINESS CRITICAL"/>
    <x v="18"/>
    <s v="Impacto en la transmision de archivos"/>
  </r>
  <r>
    <s v="check_proc!rvsjs!1!1!rvs"/>
    <s v="RVS_BUSINESS CRITICAL"/>
    <x v="18"/>
    <s v="Impacto en la transmision de archivos"/>
  </r>
  <r>
    <s v="check-host-alive"/>
    <s v="FIS_LOW"/>
    <x v="31"/>
    <m/>
  </r>
  <r>
    <s v="check-host-alive"/>
    <s v="FIS_HIGH"/>
    <x v="28"/>
    <m/>
  </r>
  <r>
    <s v="check-host-alive"/>
    <s v="FIS_HIGH"/>
    <x v="28"/>
    <m/>
  </r>
  <r>
    <s v="check-host-alive"/>
    <s v="FIS_HIGH"/>
    <x v="28"/>
    <m/>
  </r>
  <r>
    <s v="check-host-alive"/>
    <s v="FIS_HIGH"/>
    <x v="28"/>
    <m/>
  </r>
  <r>
    <s v="check-host-alive"/>
    <s v="FIS_HIGH"/>
    <x v="28"/>
    <m/>
  </r>
  <r>
    <s v="check-host-alive"/>
    <s v="FIS_HIGH"/>
    <x v="28"/>
    <m/>
  </r>
  <r>
    <s v="check-host-alive"/>
    <s v="FIS_HIGH"/>
    <x v="28"/>
    <m/>
  </r>
  <r>
    <s v="check-host-alive"/>
    <s v="FIS_HIGH"/>
    <x v="28"/>
    <m/>
  </r>
  <r>
    <s v="check-host-alive"/>
    <s v="FIS_HIGH"/>
    <x v="28"/>
    <m/>
  </r>
  <r>
    <s v="check-host-alive"/>
    <s v="FIS_HIGH"/>
    <x v="28"/>
    <m/>
  </r>
  <r>
    <s v="check-host-alive"/>
    <s v="FIS_HIGH"/>
    <x v="28"/>
    <m/>
  </r>
  <r>
    <s v="check-host-alive"/>
    <s v="FIS_HIGH"/>
    <x v="28"/>
    <m/>
  </r>
  <r>
    <s v="check-host-alive"/>
    <s v="FIS_HIGH"/>
    <x v="28"/>
    <m/>
  </r>
  <r>
    <s v="check-host-alive"/>
    <s v="FIS_HIGH"/>
    <x v="28"/>
    <m/>
  </r>
  <r>
    <s v="check-host-alive"/>
    <s v="FIS_HIGH"/>
    <x v="28"/>
    <m/>
  </r>
  <r>
    <s v="check-host-alive"/>
    <s v="FIS_HIGH"/>
    <x v="28"/>
    <m/>
  </r>
  <r>
    <s v="check-host-alive"/>
    <s v="FIS_HIGH"/>
    <x v="28"/>
    <m/>
  </r>
  <r>
    <s v="check-host-alive"/>
    <s v="FIS_HIGH"/>
    <x v="28"/>
    <m/>
  </r>
  <r>
    <s v="check-host-alive"/>
    <s v="FIS_HIGH"/>
    <x v="28"/>
    <m/>
  </r>
  <r>
    <s v="check-host-alive"/>
    <s v="LINUX_HIGH"/>
    <x v="17"/>
    <m/>
  </r>
  <r>
    <s v="check-host-alive"/>
    <s v="LINUX_HIGH"/>
    <x v="17"/>
    <m/>
  </r>
  <r>
    <s v="check-host-alive"/>
    <s v="FIS_LOW"/>
    <x v="31"/>
    <m/>
  </r>
  <r>
    <s v="check-host-alive"/>
    <s v="FIS_LOW"/>
    <x v="31"/>
    <m/>
  </r>
  <r>
    <s v="check-host-alive"/>
    <s v="FIS_LOW"/>
    <x v="31"/>
    <m/>
  </r>
  <r>
    <s v="check-host-alive"/>
    <s v="FIS_LOW"/>
    <x v="31"/>
    <m/>
  </r>
  <r>
    <s v="check-host-alive"/>
    <s v="FIS_LOW"/>
    <x v="31"/>
    <m/>
  </r>
  <r>
    <s v="check-host-alive"/>
    <s v="FIS_LOW"/>
    <x v="31"/>
    <m/>
  </r>
  <r>
    <s v="check-host-alive"/>
    <s v="FIS_LOW"/>
    <x v="31"/>
    <m/>
  </r>
  <r>
    <s v="check-host-alive"/>
    <s v="FIS_LOW"/>
    <x v="31"/>
    <m/>
  </r>
  <r>
    <s v="check-host-alive"/>
    <s v="FIS_LOW"/>
    <x v="31"/>
    <m/>
  </r>
  <r>
    <s v="check-host-alive"/>
    <s v="FIS_LOW"/>
    <x v="31"/>
    <m/>
  </r>
  <r>
    <s v="check-host-alive"/>
    <s v="FIS_LOW"/>
    <x v="31"/>
    <m/>
  </r>
  <r>
    <s v="check-host-alive"/>
    <s v="FIS_LOW"/>
    <x v="31"/>
    <m/>
  </r>
  <r>
    <s v="check-host-alive"/>
    <s v="FIS_HIGH"/>
    <x v="28"/>
    <m/>
  </r>
  <r>
    <s v="check-host-alive"/>
    <s v="FIS_HIGH"/>
    <x v="28"/>
    <m/>
  </r>
  <r>
    <s v="check-host-alive"/>
    <s v="LINUX_BUSINESS CRITICAL"/>
    <x v="26"/>
    <m/>
  </r>
  <r>
    <s v="check-host-alive"/>
    <s v="LINUX_MEDIUM"/>
    <x v="19"/>
    <m/>
  </r>
  <r>
    <s v="check_load!85!95"/>
    <s v="LINUX_BUSINESS CRITICAL"/>
    <x v="26"/>
    <m/>
  </r>
  <r>
    <s v="check_disk!90!95"/>
    <s v="LINUX_BUSINESS CRITICAL"/>
    <x v="26"/>
    <m/>
  </r>
  <r>
    <s v="check_ram!90!95"/>
    <s v="LINUX_BUSINESS CRITICAL"/>
    <x v="26"/>
    <m/>
  </r>
  <r>
    <s v="check_swap!90!95"/>
    <s v="LINUX_BUSINESS CRITICAL"/>
    <x v="26"/>
    <m/>
  </r>
  <r>
    <s v="date_alert!11/8/2019!60!15"/>
    <m/>
    <x v="3"/>
    <m/>
  </r>
  <r>
    <s v="date_alert!4/13/2019!60!15"/>
    <m/>
    <x v="3"/>
    <m/>
  </r>
  <r>
    <s v="date_alert!5/24/2023!60!15"/>
    <m/>
    <x v="3"/>
    <m/>
  </r>
  <r>
    <s v="check-host-alive"/>
    <s v="NETWORK_BUSINESS CRITICAL"/>
    <x v="2"/>
    <s v="WAN Enlace Verizon"/>
  </r>
  <r>
    <s v="check_ping!10.186.84.51"/>
    <s v="FIS_MEDIUM"/>
    <x v="28"/>
    <m/>
  </r>
  <r>
    <s v="check_tcp!3425"/>
    <s v="FIS_MEDIUM"/>
    <x v="28"/>
    <m/>
  </r>
  <r>
    <s v="check_ping!10.186.84.40"/>
    <s v="FIS_MEDIUM"/>
    <x v="28"/>
    <m/>
  </r>
  <r>
    <s v="check_tcp!3426"/>
    <s v="FIS_MEDIUM"/>
    <x v="28"/>
    <m/>
  </r>
  <r>
    <s v="check-host-alive"/>
    <s v="FIS_BUSINESS CRITICAL"/>
    <x v="27"/>
    <m/>
  </r>
  <r>
    <s v="check_tcp!1437"/>
    <s v="FIS_BUSINESS CRITICAL"/>
    <x v="27"/>
    <m/>
  </r>
  <r>
    <s v="check-host-alive"/>
    <s v="FIS_BUSINESS CRITICAL"/>
    <x v="27"/>
    <m/>
  </r>
  <r>
    <s v="check_tcp!1477"/>
    <s v="FIS_BUSINESS CRITICAL"/>
    <x v="27"/>
    <m/>
  </r>
  <r>
    <s v="date_alert!29/9/2018!60!15"/>
    <m/>
    <x v="3"/>
    <m/>
  </r>
  <r>
    <s v="date_alert!7/31/2022!60!15"/>
    <m/>
    <x v="3"/>
    <m/>
  </r>
  <r>
    <s v="bloqueo!adminweb"/>
    <s v="MIDDLEWARE_BUSINESS CRITICAL"/>
    <x v="7"/>
    <s v="Indisponibilidad de URL QA Intranet VWA atendida en el puerto 8080"/>
  </r>
  <r>
    <s v="check-host-alive"/>
    <s v="NETWORK_MEDIUM"/>
    <x v="10"/>
    <s v="PBX, Central telefonica"/>
  </r>
  <r>
    <s v="check-host-alive"/>
    <s v="LINUX_BUSINESS CRITICAL"/>
    <x v="26"/>
    <m/>
  </r>
  <r>
    <s v="check-host-alive"/>
    <s v="NETWORK_HIGH"/>
    <x v="2"/>
    <s v="WAN, Enlace Proveedor"/>
  </r>
  <r>
    <s v="check-host-alive"/>
    <s v="NETWORK_HIGH"/>
    <x v="2"/>
    <s v="WAN, Enlace Proveedor"/>
  </r>
  <r>
    <s v="check-host-alive"/>
    <s v="NETWORK_BUSINESS CRITICAL"/>
    <x v="16"/>
    <s v="WAN Enlace Verizon"/>
  </r>
  <r>
    <s v="check-host-alive"/>
    <s v="LINUX_MEDIUM"/>
    <x v="19"/>
    <m/>
  </r>
  <r>
    <s v="check_mkmondo"/>
    <s v="LINUX_MEDIUM"/>
    <x v="19"/>
    <m/>
  </r>
  <r>
    <s v="check_load!85!95"/>
    <s v="LINUX_MEDIUM"/>
    <x v="19"/>
    <m/>
  </r>
  <r>
    <s v="check_disk!90!95"/>
    <s v="LINUX_MEDIUM"/>
    <x v="19"/>
    <m/>
  </r>
  <r>
    <s v="check_ram!90!95"/>
    <s v="LINUX_MEDIUM"/>
    <x v="19"/>
    <m/>
  </r>
  <r>
    <s v="check_swap!90!95"/>
    <s v="LINUX_MEDIUM"/>
    <x v="19"/>
    <m/>
  </r>
  <r>
    <s v="date_alert!5/18/2015!60!15"/>
    <m/>
    <x v="3"/>
    <m/>
  </r>
  <r>
    <s v="date_alert!5/28/2015!60!15"/>
    <m/>
    <x v="3"/>
    <m/>
  </r>
  <r>
    <s v="check_win_service!SQL Server (ARCSERVE_DB)"/>
    <s v="ORACLE_HIGH"/>
    <x v="0"/>
    <m/>
  </r>
  <r>
    <s v="check_win_service!SQL Server Agent (MSSQLSERVER)"/>
    <s v="ORACLE_MEDIUM"/>
    <x v="0"/>
    <m/>
  </r>
  <r>
    <s v="check_win_service!SQL Server (MSSQLSERVER)"/>
    <s v="ORACLE_MEDIUM"/>
    <x v="0"/>
    <m/>
  </r>
  <r>
    <s v="check_win_service!SQL Server Agent (MSSQLSERVER)"/>
    <s v="ORACLE_HIGH"/>
    <x v="0"/>
    <m/>
  </r>
  <r>
    <s v="check_win_service!SQL Server (MSSQLSERVER)"/>
    <s v="ORACLE_HIGH"/>
    <x v="0"/>
    <m/>
  </r>
  <r>
    <s v="check_win_service!MSSQLSERVER"/>
    <s v="ORACLE_HIGH"/>
    <x v="0"/>
    <m/>
  </r>
  <r>
    <s v="check_win_service!MSSQLSERVER"/>
    <s v="ORACLE_HIGH"/>
    <x v="1"/>
    <m/>
  </r>
  <r>
    <s v="check_ora_jobs"/>
    <s v="ORACLE_LOW"/>
    <x v="5"/>
    <s v="Aplicación Nadin"/>
  </r>
  <r>
    <s v="check_oracle_login"/>
    <s v="ORACLE_LOW"/>
    <x v="5"/>
    <s v="Aplicación Nadin"/>
  </r>
  <r>
    <s v="check_ora_max_ext!10"/>
    <s v="ORACLE_LOW"/>
    <x v="5"/>
    <s v="Aplicación Nadin"/>
  </r>
  <r>
    <s v="check_ora_tbs!10"/>
    <s v="ORACLE_LOW"/>
    <x v="5"/>
    <s v="Aplicación Nadin"/>
  </r>
  <r>
    <s v="check_ora_dg_gap!Vw_n43if"/>
    <s v="ORACLE_BUSINESS CRITICAL"/>
    <x v="15"/>
    <s v="Aplicación Nadin y Nadcon (Inicia pedido de 1 auto)"/>
  </r>
  <r>
    <s v="check_ora_obj"/>
    <s v="ORACLE_LOW"/>
    <x v="5"/>
    <s v="Aplicación Nadin y Nadcon (Inicia pedido de 1 auto)"/>
  </r>
  <r>
    <s v="check_ora_jobs"/>
    <s v="ORACLE_BUSINESS CRITICAL"/>
    <x v="15"/>
    <s v="Aplicación Nadin y Nadcon (Inicia pedido de 1 auto)"/>
  </r>
  <r>
    <s v="check_oracle_login"/>
    <s v="ORACLE_BUSINESS CRITICAL"/>
    <x v="15"/>
    <s v="Aplicación Nadin y Nadcon (Inicia pedido de 1 auto)"/>
  </r>
  <r>
    <s v="check_ora_max_ext!10"/>
    <s v="ORACLE_BUSINESS CRITICAL"/>
    <x v="15"/>
    <s v="Aplicación Nadin y Nadcon (Inicia pedido de 1 auto)"/>
  </r>
  <r>
    <s v="check_ora_tbs!10"/>
    <s v="ORACLE_BUSINESS CRITICAL"/>
    <x v="15"/>
    <s v="Aplicación Nadin y Nadcon (Inicia pedido de 1 auto)"/>
  </r>
  <r>
    <s v="date_alert!4/8/2015!60!15"/>
    <m/>
    <x v="3"/>
    <m/>
  </r>
  <r>
    <s v="date_alert!8/2/2028!60!15"/>
    <m/>
    <x v="3"/>
    <m/>
  </r>
  <r>
    <s v="check_ora_dg_gap!Vw_n43if"/>
    <s v="ORACLE_BUSINESS CRITICAL"/>
    <x v="15"/>
    <s v="Aplicación Nadin y Nadcon"/>
  </r>
  <r>
    <s v="check_oracle_login!SLAVE"/>
    <s v="ORACLE_BUSINESS CRITICAL"/>
    <x v="15"/>
    <s v="Aplicación Nadin y Nadcon"/>
  </r>
  <r>
    <s v="check-host-alive"/>
    <s v="WINTEL_LOW"/>
    <x v="32"/>
    <m/>
  </r>
  <r>
    <s v="check-host-alive"/>
    <s v="LINUX_HIGH"/>
    <x v="17"/>
    <m/>
  </r>
  <r>
    <s v="check_load!85!95"/>
    <s v="LINUX_HIGH"/>
    <x v="17"/>
    <m/>
  </r>
  <r>
    <s v="check_disk!90!95"/>
    <s v="LINUX_HIGH"/>
    <x v="17"/>
    <m/>
  </r>
  <r>
    <s v="check_ram!90!95"/>
    <s v="LINUX_HIGH"/>
    <x v="17"/>
    <m/>
  </r>
  <r>
    <s v="check_swap!90!95"/>
    <s v="LINUX_HIGH"/>
    <x v="17"/>
    <m/>
  </r>
  <r>
    <s v="check-host-alive"/>
    <s v="LINUX_HIGH"/>
    <x v="17"/>
    <m/>
  </r>
  <r>
    <s v="check_load!85!95"/>
    <s v="LINUX_HIGH"/>
    <x v="17"/>
    <m/>
  </r>
  <r>
    <s v="check_disk!90!95"/>
    <s v="LINUX_HIGH"/>
    <x v="17"/>
    <m/>
  </r>
  <r>
    <s v="check_ram!90!95"/>
    <s v="LINUX_HIGH"/>
    <x v="17"/>
    <m/>
  </r>
  <r>
    <s v="check_swap!90!95"/>
    <s v="LINUX_HIGH"/>
    <x v="17"/>
    <m/>
  </r>
  <r>
    <s v="check-host-alive"/>
    <s v="LINUX_HIGH"/>
    <x v="17"/>
    <m/>
  </r>
  <r>
    <s v="check_load!85!95"/>
    <s v="LINUX_HIGH"/>
    <x v="17"/>
    <m/>
  </r>
  <r>
    <s v="check_disk!90!95"/>
    <s v="LINUX_HIGH"/>
    <x v="17"/>
    <m/>
  </r>
  <r>
    <s v="check_ram!90!95"/>
    <s v="LINUX_HIGH"/>
    <x v="17"/>
    <m/>
  </r>
  <r>
    <s v="check_swap!90!95"/>
    <s v="LINUX_HIGH"/>
    <x v="17"/>
    <m/>
  </r>
  <r>
    <s v="check-host-alive"/>
    <s v="NETWORK_HIGH"/>
    <x v="2"/>
    <s v="WAN, Proveedor JIT"/>
  </r>
  <r>
    <s v="date_alert!7/31/2022!60!15"/>
    <m/>
    <x v="3"/>
    <m/>
  </r>
  <r>
    <s v="date_alert!5/24/2033!60!15"/>
    <m/>
    <x v="3"/>
    <m/>
  </r>
  <r>
    <s v="check_win_service!McAfeeFramework,McShield,McTaskManager,mfevtp"/>
    <s v="WINTEL_BUSINESS CRITICAL"/>
    <x v="6"/>
    <m/>
  </r>
  <r>
    <s v="check_win_cpu!2,80,90"/>
    <s v="WINTEL_BUSINESS CRITICAL"/>
    <x v="6"/>
    <m/>
  </r>
  <r>
    <s v="check_win_service!DNS Server,DNS Client"/>
    <s v="WINTEL_BUSINESS CRITICAL"/>
    <x v="6"/>
    <m/>
  </r>
  <r>
    <s v="check_win_disk!C!95!98"/>
    <s v="WINTEL_BUSINESS CRITICAL"/>
    <x v="6"/>
    <m/>
  </r>
  <r>
    <s v="check-host-alive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HIGH"/>
    <x v="4"/>
    <m/>
  </r>
  <r>
    <s v="check_win_cpu!2,80,90"/>
    <s v="WINTEL_HIGH"/>
    <x v="4"/>
    <m/>
  </r>
  <r>
    <s v="check_win_service!DNS Server,DNS Client"/>
    <s v="WINTEL_HIGH"/>
    <x v="4"/>
    <m/>
  </r>
  <r>
    <s v="check_win_disk!C!95!98"/>
    <s v="WINTEL_HIGH"/>
    <x v="4"/>
    <m/>
  </r>
  <r>
    <s v="check-host-alive"/>
    <s v="WINTEL_HIGH"/>
    <x v="4"/>
    <m/>
  </r>
  <r>
    <s v="check_win_ram!90!95"/>
    <s v="WINTEL_HIGH"/>
    <x v="4"/>
    <m/>
  </r>
  <r>
    <s v="check_win_uptime!1"/>
    <s v="WINTEL_HIGH"/>
    <x v="4"/>
    <m/>
  </r>
  <r>
    <s v="date_alert!3/9/2023!60!15"/>
    <m/>
    <x v="3"/>
    <m/>
  </r>
  <r>
    <s v="date_alert!11/13/2027!60!15"/>
    <m/>
    <x v="3"/>
    <m/>
  </r>
  <r>
    <s v="check_oracle_login"/>
    <s v="ORACLE_BUSINESS CRITICAL"/>
    <x v="15"/>
    <m/>
  </r>
  <r>
    <s v="check_ping!10.133.80.8"/>
    <s v="STORAGE_BUSINESS CRITICAL"/>
    <x v="29"/>
    <m/>
  </r>
  <r>
    <s v="check_brocade_ports!10.133.80.8!-c S4NrPublic!-p 0"/>
    <s v="STORAGE_BUSINESS CRITICAL"/>
    <x v="29"/>
    <m/>
  </r>
  <r>
    <s v="check_brocade_ports!10.133.80.8!-c S4NrPublic!-p 19"/>
    <s v="STORAGE_BUSINESS CRITICAL"/>
    <x v="29"/>
    <m/>
  </r>
  <r>
    <s v="check_brocade_ports!10.133.80.8!-c S4NrPublic!-p 4"/>
    <s v="STORAGE_BUSINESS CRITICAL"/>
    <x v="29"/>
    <m/>
  </r>
  <r>
    <s v="check_brocade_ports!10.133.80.8!-c S4NrPublic!-p 7"/>
    <s v="STORAGE_BUSINESS CRITICAL"/>
    <x v="29"/>
    <m/>
  </r>
  <r>
    <s v="check_brocade_ports!10.133.80.8!-c S4NrPublic!-p 8"/>
    <s v="STORAGE_BUSINESS CRITICAL"/>
    <x v="29"/>
    <m/>
  </r>
  <r>
    <s v="check_ping!10.133.80.9"/>
    <s v="STORAGE_BUSINESS CRITICAL"/>
    <x v="29"/>
    <m/>
  </r>
  <r>
    <s v="check_brocade_ports!10.133.80.9!-c S4NrPublic!-p 0"/>
    <s v="STORAGE_BUSINESS CRITICAL"/>
    <x v="29"/>
    <m/>
  </r>
  <r>
    <s v="check_brocade_ports!10.133.80.9!-c S4NrPublic!-p 19"/>
    <s v="STORAGE_BUSINESS CRITICAL"/>
    <x v="29"/>
    <m/>
  </r>
  <r>
    <s v="check_brocade_ports!10.133.80.9!-c S4NrPublic!-p 4"/>
    <s v="STORAGE_BUSINESS CRITICAL"/>
    <x v="29"/>
    <m/>
  </r>
  <r>
    <s v="check_brocade_ports!10.133.80.9!-c S4NrPublic!-p 7"/>
    <s v="STORAGE_BUSINESS CRITICAL"/>
    <x v="29"/>
    <m/>
  </r>
  <r>
    <s v="check_brocade_ports!10.133.80.9!-c S4NrPublic!-p 8"/>
    <s v="STORAGE_BUSINESS CRITICAL"/>
    <x v="29"/>
    <m/>
  </r>
  <r>
    <m/>
    <s v="ORACLE_LOW"/>
    <x v="5"/>
    <s v="Signature"/>
  </r>
  <r>
    <m/>
    <s v="ORACLE_MEDIUM"/>
    <x v="0"/>
    <s v="Signature"/>
  </r>
  <r>
    <m/>
    <s v="ORACLE_MEDIUM"/>
    <x v="0"/>
    <s v="Signature"/>
  </r>
  <r>
    <m/>
    <s v="ORACLE_MEDIUM"/>
    <x v="0"/>
    <s v="Signature"/>
  </r>
  <r>
    <m/>
    <s v="ORACLE_MEDIUM"/>
    <x v="0"/>
    <s v="Signature"/>
  </r>
  <r>
    <m/>
    <s v="ORACLE_LOW"/>
    <x v="5"/>
    <s v="Signature"/>
  </r>
  <r>
    <m/>
    <s v="ORACLE_MEDIUM"/>
    <x v="0"/>
    <s v="Signature"/>
  </r>
  <r>
    <m/>
    <s v="ORACLE_MEDIUM"/>
    <x v="0"/>
    <s v="Signature"/>
  </r>
  <r>
    <m/>
    <s v="ORACLE_MEDIUM"/>
    <x v="0"/>
    <s v="Signature"/>
  </r>
  <r>
    <m/>
    <s v="ORACLE_MEDIUM"/>
    <x v="0"/>
    <s v="Signature"/>
  </r>
  <r>
    <m/>
    <s v="ORACLE_MEDIUM"/>
    <x v="0"/>
    <s v="Signature"/>
  </r>
  <r>
    <m/>
    <s v="ORACLE_MEDIUM"/>
    <x v="0"/>
    <s v="Signature"/>
  </r>
  <r>
    <s v="check-host-alive"/>
    <s v="NETWORK_HIGH"/>
    <x v="2"/>
    <s v="WAN, Proveedor JIT"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-host-alive"/>
    <s v="LINUX_MEDIUM"/>
    <x v="19"/>
    <m/>
  </r>
  <r>
    <s v="check-host-alive"/>
    <s v="LINUX_MEDIUM"/>
    <x v="19"/>
    <m/>
  </r>
  <r>
    <s v="check-host-alive"/>
    <s v="LINUX_MEDIUM"/>
    <x v="19"/>
    <m/>
  </r>
  <r>
    <s v="check-host-alive"/>
    <s v="NETWORK_HIGH"/>
    <x v="2"/>
    <s v="WAN, Proveedor JIT"/>
  </r>
  <r>
    <s v="check-host-alive"/>
    <s v="NETWORK_MEDIUM"/>
    <x v="10"/>
    <s v="PBX, Central telefonica"/>
  </r>
  <r>
    <s v="check-host-alive"/>
    <s v="NETWORK_MEDIUM"/>
    <x v="10"/>
    <s v="PBX, Central telefonica"/>
  </r>
  <r>
    <s v="check-host-alive"/>
    <s v="NETWORK_MEDIUM"/>
    <x v="10"/>
    <s v="PBX, Central telefonica"/>
  </r>
  <r>
    <s v="check-host-alive"/>
    <s v="NETWORK_HIGH"/>
    <x v="2"/>
    <s v="WAN, Proveedor JIT"/>
  </r>
  <r>
    <s v="check_ora_obj"/>
    <s v="ORACLE_LOW"/>
    <x v="5"/>
    <s v="BAJA"/>
  </r>
  <r>
    <s v="check_ora_jobs"/>
    <s v="ORACLE_BUSINESS CRITICAL"/>
    <x v="15"/>
    <s v="BAJA"/>
  </r>
  <r>
    <s v="check_win_log_grep!/cygdrive/E/oracle/ora90/network/log/listener.log!1!9999!1@100!TNS-!TNS-00530,TNS-12502,TNS-12505,TNS-12514,TNS-12518,TNS-12560,TNS-12571,TNS-12525,TNS-12535,TNS-12606"/>
    <s v="ORACLE_MEDIUM"/>
    <x v="0"/>
    <s v="BAJA"/>
  </r>
  <r>
    <s v="check_oracle_login"/>
    <s v="ORACLE_MEDIUM"/>
    <x v="0"/>
    <s v="BAJA"/>
  </r>
  <r>
    <s v="check_ora_max_ext!10"/>
    <s v="ORACLE_BUSINESS CRITICAL"/>
    <x v="15"/>
    <s v="BAJA"/>
  </r>
  <r>
    <s v="check_win_log_grep!/cygdrive/E/oracle/admin/PLAYA/bdump/playaALRT.LOG!1!9999!1@100!!16040,3136,16146,03135,16401"/>
    <s v="ORACLE_BUSINESS CRITICAL"/>
    <x v="15"/>
    <s v="BAJA"/>
  </r>
  <r>
    <s v="check_win_log_find!/cygdrive/G/Backup_Oracle/export/exp_full_PLAYA_01.log!WAR!2@150!ha terminado correctamente y sin"/>
    <s v="ORACLE_LOW"/>
    <x v="5"/>
    <s v="BAJA"/>
  </r>
  <r>
    <s v="check_win_service!Schedule,OracleOraHome90TNSListener,OracleServicePLAYA"/>
    <s v="ORACLE_BUSINESS CRITICAL"/>
    <x v="15"/>
    <s v="BAJA"/>
  </r>
  <r>
    <s v="check_ora_tbs!10"/>
    <s v="ORACLE_BUSINESS CRITICAL"/>
    <x v="15"/>
    <s v="BAJA"/>
  </r>
  <r>
    <s v="check_win_log_find!/cygdrive/G/Backup_Oracle/export/exp_full_DCS03_01.log!WAR!2@150!ha!PLAYAP"/>
    <s v="ORACLE_LOW"/>
    <x v="5"/>
    <s v="BAJA"/>
  </r>
  <r>
    <s v="check_ora_obj!PLAYAP"/>
    <s v="ORACLE_LOW"/>
    <x v="5"/>
    <s v="BAJA"/>
  </r>
  <r>
    <s v="check_ora_jobs!PLAYAP"/>
    <s v="ORACLE_LOW"/>
    <x v="5"/>
    <s v="BAJA"/>
  </r>
  <r>
    <s v="check_oracle_login!PLAYAP"/>
    <s v="ORACLE_LOW"/>
    <x v="5"/>
    <s v="BAJA"/>
  </r>
  <r>
    <s v="check_ora_max_ext!10!PLAYAP"/>
    <s v="ORACLE_LOW"/>
    <x v="5"/>
    <s v="BAJA"/>
  </r>
  <r>
    <s v="check_ora_tbs!10!PLAYAP"/>
    <s v="ORACLE_LOW"/>
    <x v="5"/>
    <s v="BAJA"/>
  </r>
  <r>
    <s v="URL https://citrix.vw.com.ar"/>
    <s v="MIDDLEWARE_HIGH"/>
    <x v="12"/>
    <m/>
  </r>
  <r>
    <s v="URL https://citrix.vw.com.ar"/>
    <s v="MIDDLEWARE_HIGH"/>
    <x v="12"/>
    <m/>
  </r>
  <r>
    <s v="check-host-alive"/>
    <s v="NETWORK_HIGH"/>
    <x v="2"/>
    <s v="WAN, Enlace Proveedor"/>
  </r>
  <r>
    <s v="check-host-alive"/>
    <s v="OS2 FIS_HIGH"/>
    <x v="23"/>
    <m/>
  </r>
  <r>
    <s v="check-host-alive"/>
    <s v="WINTEL_BUSINESS CRITICAL"/>
    <x v="6"/>
    <m/>
  </r>
  <r>
    <s v="check-host-alive"/>
    <s v="OS2 FIS_HIGH"/>
    <x v="23"/>
    <m/>
  </r>
  <r>
    <s v="check-host-alive"/>
    <s v="WINTEL_BUSINESS CRITICAL"/>
    <x v="4"/>
    <m/>
  </r>
  <r>
    <s v="check-host-alive"/>
    <s v="OS2 FIS_HIGH"/>
    <x v="23"/>
    <m/>
  </r>
  <r>
    <s v="check-host-alive"/>
    <s v="WINTEL_BUSINESS CRITICAL"/>
    <x v="4"/>
    <m/>
  </r>
  <r>
    <s v="check_win_service!MSSQL\\$PRODUCTAUDIT"/>
    <s v="ORACLE_MEDIUM"/>
    <x v="0"/>
    <m/>
  </r>
  <r>
    <s v="check-host-alive"/>
    <s v="NETWORK_MEDIUM"/>
    <x v="10"/>
    <s v="Proxy Internet"/>
  </r>
  <r>
    <s v="check-host-alive"/>
    <s v="NETWORK_MEDIUM"/>
    <x v="10"/>
    <s v="Proxy Internet"/>
  </r>
  <r>
    <s v="check-host-alive"/>
    <s v="NETWORK_MEDIUM"/>
    <x v="10"/>
    <s v="Proxy Internet"/>
  </r>
  <r>
    <s v="check-host-alive"/>
    <s v="LINUX_HIGH"/>
    <x v="17"/>
    <m/>
  </r>
  <r>
    <s v="check_load!85!95"/>
    <s v="LINUX_HIGH"/>
    <x v="17"/>
    <m/>
  </r>
  <r>
    <s v="check_disk!90!95"/>
    <s v="LINUX_HIGH"/>
    <x v="17"/>
    <m/>
  </r>
  <r>
    <s v="check_ram!90!95"/>
    <s v="LINUX_HIGH"/>
    <x v="17"/>
    <m/>
  </r>
  <r>
    <s v="check_swap!90!95"/>
    <s v="LINUX_HIGH"/>
    <x v="17"/>
    <m/>
  </r>
  <r>
    <s v="check-host-alive"/>
    <s v="LINUX_HIGH"/>
    <x v="17"/>
    <m/>
  </r>
  <r>
    <s v="check-host-alive"/>
    <s v="LINUX_MEDIUM"/>
    <x v="19"/>
    <m/>
  </r>
  <r>
    <s v="check_tcp!9043"/>
    <s v="MIDDLEWARE_MEDIUM"/>
    <x v="13"/>
    <m/>
  </r>
  <r>
    <s v="check_tcp!9445"/>
    <s v="MIDDLEWARE_MEDIUM"/>
    <x v="13"/>
    <m/>
  </r>
  <r>
    <s v="check_load!85!95"/>
    <s v="LINUX_HIGH"/>
    <x v="17"/>
    <m/>
  </r>
  <r>
    <s v="check_disk!90!95"/>
    <s v="LINUX_HIGH"/>
    <x v="17"/>
    <m/>
  </r>
  <r>
    <s v="check_ram!90!95"/>
    <s v="LINUX_HIGH"/>
    <x v="17"/>
    <m/>
  </r>
  <r>
    <s v="check_swap!90!95"/>
    <s v="LINUX_HIGH"/>
    <x v="17"/>
    <m/>
  </r>
  <r>
    <s v="check_local_http_txt!q-fim1!9080!/snoop/"/>
    <s v="MIDDLEWARE_MEDIUM"/>
    <x v="13"/>
    <m/>
  </r>
  <r>
    <s v="check_local_https_txt!192.168.2.29!9043!/ibm/console/!"/>
    <s v="MIDDLEWARE_MEDIUM"/>
    <x v="13"/>
    <m/>
  </r>
  <r>
    <s v="check-host-alive"/>
    <s v="LINUX_HIGH"/>
    <x v="17"/>
    <m/>
  </r>
  <r>
    <s v="check-host-alive"/>
    <s v="LINUX_MEDIUM"/>
    <x v="19"/>
    <m/>
  </r>
  <r>
    <s v="check_load!85!95"/>
    <s v="LINUX_HIGH"/>
    <x v="17"/>
    <m/>
  </r>
  <r>
    <s v="check_disk!90!95"/>
    <s v="LINUX_HIGH"/>
    <x v="17"/>
    <m/>
  </r>
  <r>
    <s v="check_ram!90!95"/>
    <s v="LINUX_HIGH"/>
    <x v="17"/>
    <m/>
  </r>
  <r>
    <s v="check_swap!90!95"/>
    <s v="LINUX_HIGH"/>
    <x v="17"/>
    <m/>
  </r>
  <r>
    <s v="check-host-alive"/>
    <s v="FIS_MEDIUM"/>
    <x v="28"/>
    <m/>
  </r>
  <r>
    <s v="check_tcp!1477"/>
    <s v="FIS_MEDIUM"/>
    <x v="28"/>
    <m/>
  </r>
  <r>
    <s v="check-host-alive"/>
    <s v="FIS_BUSINESS CRITICAL"/>
    <x v="27"/>
    <m/>
  </r>
  <r>
    <s v="check_tcp!21414"/>
    <s v="FIS_BUSINESS CRITICAL"/>
    <x v="27"/>
    <m/>
  </r>
  <r>
    <s v="check-host-alive"/>
    <s v="FIS_BUSINESS CRITICAL"/>
    <x v="27"/>
    <m/>
  </r>
  <r>
    <s v="check_tcp!1414"/>
    <s v="FIS_BUSINESS CRITICAL"/>
    <x v="27"/>
    <m/>
  </r>
  <r>
    <s v="check-host-alive"/>
    <s v="FIS_MEDIUM"/>
    <x v="28"/>
    <m/>
  </r>
  <r>
    <s v="check_tcp!1414"/>
    <s v="FIS_MEDIUM"/>
    <x v="28"/>
    <m/>
  </r>
  <r>
    <s v="check_win_log_find!/cygdrive/F/Backup_Oracle/Export/exp_full_quirl_01.log!WAR!2@150!ha!QUIRL"/>
    <s v="ORACLE_LOW"/>
    <x v="5"/>
    <s v="Quirl"/>
  </r>
  <r>
    <s v="check_ora_obj!QUIRL"/>
    <s v="ORACLE_HIGH"/>
    <x v="1"/>
    <s v="Quirl"/>
  </r>
  <r>
    <s v="check_ora_jobs!QUIRL"/>
    <s v="ORACLE_HIGH"/>
    <x v="1"/>
    <s v="Quirl"/>
  </r>
  <r>
    <s v="check_oracle_login!QUIRL"/>
    <s v="ORACLE_HIGH"/>
    <x v="1"/>
    <s v="Quirl"/>
  </r>
  <r>
    <s v="check_ora_max_ext!10!QUIRL"/>
    <s v="ORACLE_HIGH"/>
    <x v="1"/>
    <s v="Quirl"/>
  </r>
  <r>
    <s v="check_win_log_grep!/cygdrive/F/Backup_Oracle/Scripts/level0.log!1!9999!1@100!ORA-,RMAN-!vwarpasvquir1"/>
    <s v="ORACLE_LOW"/>
    <x v="5"/>
    <s v="Quirl"/>
  </r>
  <r>
    <s v="check_ora_tbs!10!QUIRL"/>
    <s v="ORACLE_HIGH"/>
    <x v="1"/>
    <s v="Quirl"/>
  </r>
  <r>
    <s v="check_ora_user_lock!QUIRL!QUIRL"/>
    <s v="ORACLE_BUSINESS CRITICAL"/>
    <x v="1"/>
    <s v="Quirl"/>
  </r>
  <r>
    <s v="check_ora_user!QUIRL"/>
    <s v="ORACLE_LOW"/>
    <x v="5"/>
    <s v="Quirl"/>
  </r>
  <r>
    <s v="check-host-alive"/>
    <s v="LINUX_HIGH"/>
    <x v="17"/>
    <m/>
  </r>
  <r>
    <s v="check-host-alive"/>
    <s v="LINUX_MEDIUM"/>
    <x v="19"/>
    <m/>
  </r>
  <r>
    <s v="check_tcp!443"/>
    <s v="MIDDLEWARE_MEDIUM"/>
    <x v="13"/>
    <m/>
  </r>
  <r>
    <s v="check_load!85!95"/>
    <s v="LINUX_HIGH"/>
    <x v="17"/>
    <m/>
  </r>
  <r>
    <s v="check_disk!90!95"/>
    <s v="LINUX_HIGH"/>
    <x v="17"/>
    <m/>
  </r>
  <r>
    <s v="check_ram!90!95"/>
    <s v="LINUX_HIGH"/>
    <x v="17"/>
    <m/>
  </r>
  <r>
    <s v="check_swap!90!95"/>
    <s v="LINUX_HIGH"/>
    <x v="17"/>
    <m/>
  </r>
  <r>
    <s v="check_win_files!/cygdrive/x/aftpvw/noprocesados!MAS=1,0!OLD=2h!NAME=ARG.DVH.RVS.*"/>
    <s v="RVS_BUSINESS CRITICAL"/>
    <x v="18"/>
    <s v="Impacto en la transmision de archivos"/>
  </r>
  <r>
    <s v="check_win_files!/cygdrive/x/ftp!MAS=10,0!OLD=ALL!NAME=VVH.R58R60.CIEIG*"/>
    <s v="RVS_BUSINESS CRITICAL"/>
    <x v="18"/>
    <s v="Impacto en la transmision de archivos"/>
  </r>
  <r>
    <s v="check_win_files!/cygdrive/x/ftp!MAS=10,0!OLD=ALL!NAME=VVH.R58R60.CIERT*"/>
    <s v="RVS_BUSINESS CRITICAL"/>
    <x v="18"/>
    <s v="Impacto en la transmision de archivos"/>
  </r>
  <r>
    <s v="check_win_files!/cygdrive/x/ftp!MAS=10,0!OLD=ALL!NAME=VVH.S0.CERTINAC.BLO*"/>
    <s v="RVS_BUSINESS CRITICAL"/>
    <x v="18"/>
    <s v="Impacto en la transmision de archivos"/>
  </r>
  <r>
    <s v="check_win_files!/cygdrive/x/ftp!MAS=10,0!OLD=ALL!NAME=VVH.S0.CERTINAC.HAB*"/>
    <s v="RVS_BUSINESS CRITICAL"/>
    <x v="18"/>
    <s v="Impacto en la transmision de archivos"/>
  </r>
  <r>
    <s v="check_win_files!/cygdrive/x/aftpvw/noprocesados!MAS=2,1!OLD=1h!NAME=ITS.R58T7W.IMPO.zip"/>
    <s v="RVS_BUSINESS CRITICAL"/>
    <x v="18"/>
    <s v="Impacto en la transmision de archivos"/>
  </r>
  <r>
    <s v="check_win_files!/cygdrive/x/aftpvw/noprocesados!MAS=2,1!OLD=1h!NAME=ITS.R58T7Z.IMPO.zip"/>
    <s v="RVS_BUSINESS CRITICAL"/>
    <x v="18"/>
    <s v="Impacto en la transmision de archivos"/>
  </r>
  <r>
    <s v="check_win_files!/cygdrive/x/ftp!MAS=10,0!OLD=ALL!NAME=Despachos.txt"/>
    <s v="RVS_BUSINESS CRITICAL"/>
    <x v="18"/>
    <s v="Impacto en la transmision de archivos"/>
  </r>
  <r>
    <s v="check_win_files!/cygdrive/x/aftpvw/noprocesados!MAS=10,0!OLD=ALL!NAME=DTB.KU5R51.RVS.CC00901M.C"/>
    <s v="RVS_BUSINESS CRITICAL"/>
    <x v="18"/>
    <s v="Impacto en la transmision de archivos"/>
  </r>
  <r>
    <s v="check_win_files!/cygdrive/x/aftpvw/noprocesados!MAS=10,0!OLD=ALL!NAME=DTB.KU5R51.RVS.CC00901M.P"/>
    <s v="RVS_BUSINESS CRITICAL"/>
    <x v="18"/>
    <s v="Impacto en la transmision de archivos"/>
  </r>
  <r>
    <s v="check_win_files!/cygdrive/x/aftpvw/noprocesados!MAS=20,0!OLD=ALL!NAME=EUN.KU5R58.COT.*"/>
    <s v="RVS_BUSINESS CRITICAL"/>
    <x v="18"/>
    <s v="Impacto en la transmision de archivos"/>
  </r>
  <r>
    <s v="check_win_files!/cygdrive/x/aftpvw/noprocesados!MAS=1,0!OLD=1h!NAME=DJT.R11R63.W3002D"/>
    <s v="RVS_BUSINESS CRITICAL"/>
    <x v="18"/>
    <s v="Impacto en la transmision de archivos"/>
  </r>
  <r>
    <s v="check_win_files!/cygdrive/x/aftpvw/noprocesados!MAS=1,0!OLD=1h!NAME=DET.K2KR63.ARELIN.SIGS19"/>
    <s v="RVS_BUSINESS CRITICAL"/>
    <x v="18"/>
    <s v="Impacto en la transmision de archivos"/>
  </r>
  <r>
    <s v="check_win_files!/cygdrive/x/aftpvw/noprocesados!MAS=1,0!OLD=ALL!NAME=KSL.I38R58.AP012.TXT"/>
    <s v="RVS_BUSINESS CRITICAL"/>
    <x v="18"/>
    <s v="Impacto en la transmision de archivos"/>
  </r>
  <r>
    <s v="check_win_files!/cygdrive/x/aftpvw/noprocesados!MAS=1,0!OLD=ALL!NAME=KSL.I38R58.AP129.TXT"/>
    <s v="RVS_BUSINESS CRITICAL"/>
    <x v="18"/>
    <s v="Impacto en la transmision de archivos"/>
  </r>
  <r>
    <s v="check_win_files!/cygdrive/x/aftpvw/noprocesados!MAS=1,0!OLD=ALL!NAME=KSL.I38R58.AP159.TXT"/>
    <s v="RVS_BUSINESS CRITICAL"/>
    <x v="18"/>
    <s v="Impacto en la transmision de archivos"/>
  </r>
  <r>
    <s v="check_win_files!/cygdrive/x/aftpvw/noprocesados!MAS=1,0!OLD=ALL!NAME=KSL.I38R58.AP305.TXT"/>
    <s v="RVS_BUSINESS CRITICAL"/>
    <x v="18"/>
    <s v="Impacto en la transmision de archivos"/>
  </r>
  <r>
    <s v="check_win_files!/cygdrive/x/aftpvw/noprocesados!MAS=1,0!OLD=ALL!NAME=KSL.I38R58.PRC64"/>
    <s v="RVS_BUSINESS CRITICAL"/>
    <x v="18"/>
    <s v="Impacto en la transmision de archivos"/>
  </r>
  <r>
    <s v="check_win_files!/cygdrive/x/aftpvw/noprocesados!MAS=2,1!OLD=1h!NAME=ITS.R58T7W.EXPO.zip"/>
    <s v="RVS_BUSINESS CRITICAL"/>
    <x v="18"/>
    <s v="Impacto en la transmision de archivos"/>
  </r>
  <r>
    <s v="check_win_files!/cygdrive/x/aftpvw/noprocesados!MAS=2,1!OLD=1h!NAME=ITS.R58T7Z.EXPO.zip"/>
    <s v="RVS_BUSINESS CRITICAL"/>
    <x v="18"/>
    <s v="Impacto en la transmision de archivos"/>
  </r>
  <r>
    <s v="check_win_files!/cygdrive/x/aftpvw/noprocesados!MAS=1,0!OLD=1h!NAME=ITS.T7WR58.IMPO.zip"/>
    <s v="RVS_BUSINESS CRITICAL"/>
    <x v="18"/>
    <s v="Impacto en la transmision de archivos"/>
  </r>
  <r>
    <s v="check_win_files!/cygdrive/x/aftpvw/noprocesados!MAS=1,0!OLD=1h!NAME=ITS.T7ZR58.IMPO.zip"/>
    <s v="RVS_BUSINESS CRITICAL"/>
    <x v="18"/>
    <s v="Impacto en la transmision de archivos"/>
  </r>
  <r>
    <s v="check_win_files!/cygdrive/x/aftpvw/noprocesados!MAS=1,0!OLD=1h!NAME=ITS.T7WR58.EXPO.zip"/>
    <s v="RVS_BUSINESS CRITICAL"/>
    <x v="18"/>
    <s v="Impacto en la transmision de archivos"/>
  </r>
  <r>
    <s v="check_win_files!/cygdrive/x/aftpvw/noprocesados!MAS=1,0!OLD=1h!NAME=ITS.T7ZR58.EXPO.zip"/>
    <s v="RVS_BUSINESS CRITICAL"/>
    <x v="18"/>
    <s v="Impacto en la transmision de archivos"/>
  </r>
  <r>
    <s v="check_win_files!/cygdrive/x/aftpvw/noprocesados!MAS=1,0!OLD=1h!NAME=ARG.DAP.R51R58.DATGEN.*"/>
    <s v="RVS_BUSINESS CRITICAL"/>
    <x v="18"/>
    <s v="Impacto en la transmision de archivos"/>
  </r>
  <r>
    <s v="check_win_files!/cygdrive/x/aftpvw/noprocesados!MAS=1,0!OLD=1h!NAME=ARG.DAP.R51R58.PEDITEM.*"/>
    <s v="RVS_BUSINESS CRITICAL"/>
    <x v="18"/>
    <s v="Impacto en la transmision de archivos"/>
  </r>
  <r>
    <s v="check_win_files!/cygdrive/x/aftpvw/noprocesados!MAS=1,0!OLD=1h!NAME=ARG.DAP.R51R58.PEDPREC.*"/>
    <s v="RVS_BUSINESS CRITICAL"/>
    <x v="18"/>
    <s v="Impacto en la transmision de archivos"/>
  </r>
  <r>
    <s v="check_win_files!/cygdrive/x/aftpvw/noprocesados!MAS=1,0!OLD=1h!NAME=ARG.DBS.S0VWAXVWB.GE0089PA"/>
    <s v="RVS_BUSINESS CRITICAL"/>
    <x v="18"/>
    <s v="Impacto en la transmision de archivos"/>
  </r>
  <r>
    <s v="check_win_files!/cygdrive/x/aftpvw/noprocesados!MAS=1,0!OLD=1h!NAME=ARG.DBS.S0VWAXVWB.GE0089TR"/>
    <s v="RVS_BUSINESS CRITICAL"/>
    <x v="18"/>
    <s v="Impacto en la transmision de archivos"/>
  </r>
  <r>
    <s v="check_win_files!/cygdrive/x/aftpvw/noprocesados!MAS=1,0!OLD=1h!NAME=ITS.R58R5S.GE0089TR"/>
    <s v="RVS_BUSINESS CRITICAL"/>
    <x v="18"/>
    <s v="Impacto en la transmision de archivos"/>
  </r>
  <r>
    <s v="check_win_files!/cygdrive/x/aftpvw/noprocesados!MAS=1,0!OLD=1h!NAME=DET.R58K2K.ARIMEX.CONEMB"/>
    <s v="RVS_BUSINESS CRITICAL"/>
    <x v="18"/>
    <s v="Impacto en la transmision de archivos"/>
  </r>
  <r>
    <s v="check_win_files!/cygdrive/x/aftpvw/noprocesados!MAS=1,0!OLD=1h!NAME=CST.R58R5S.ITS"/>
    <s v="RVS_BUSINESS CRITICAL"/>
    <x v="18"/>
    <s v="Impacto en la transmision de archivos"/>
  </r>
  <r>
    <s v="check_win_files!/cygdrive/x/rvs/usrdat!MAS=1,0!OLD=ALL!NAME=W03A.BBVA.VWA*"/>
    <s v="RVS_BUSINESS CRITICAL"/>
    <x v="18"/>
    <s v="Impacto en la transmision de archivos"/>
  </r>
  <r>
    <s v="check_win_files!/cygdrive/x/aftpvw/noprocesados!MAS=1,0!OLD=ALL!NAME=W02.BBVA.VWA*"/>
    <s v="RVS_BUSINESS CRITICAL"/>
    <x v="18"/>
    <s v="Impacto en la transmision de archivos"/>
  </r>
  <r>
    <s v="check_win_files!/cygdrive/x/aftpvw/noprocesados!MAS=1,0!OLD=ALL!NAME=W03A.BBVA.VWA*"/>
    <s v="RVS_BUSINESS CRITICAL"/>
    <x v="18"/>
    <s v="Impacto en la transmision de archivos"/>
  </r>
  <r>
    <s v="check_win_files!/cygdrive/x/aftpvw/noprocesados!MAS=1,0!OLD=ALL!NAME=W03B.BBVA.VWA*"/>
    <s v="RVS_BUSINESS CRITICAL"/>
    <x v="18"/>
    <s v="Impacto en la transmision de archivos"/>
  </r>
  <r>
    <s v="check_win_files!/cygdrive/x/aftpvw/noprocesados!MAS=1,0!OLD=ALL!NAME=W05.BBVA.VWA*"/>
    <s v="RVS_BUSINESS CRITICAL"/>
    <x v="18"/>
    <s v="Impacto en la transmision de archivos"/>
  </r>
  <r>
    <s v="check_win_files!/cygdrive/x/aftpvw/noprocesados!MAS=1,0!OLD=ALL!NAME=W07.BBVA.VWA*"/>
    <s v="RVS_BUSINESS CRITICAL"/>
    <x v="18"/>
    <s v="Impacto en la transmision de archivos"/>
  </r>
  <r>
    <s v="check_win_files!/cygdrive/x/aftpvw/noprocesados!MAS=1,0!OLD=ALL!NAME=W09.BBVA.VWA*"/>
    <s v="RVS_BUSINESS CRITICAL"/>
    <x v="18"/>
    <s v="Impacto en la transmision de archivos"/>
  </r>
  <r>
    <s v="check_win_files!/cygdrive/x/aftpvw/noprocesados!MAS=1,0!OLD=ALL!NAME=W10.VWA.BBVA*"/>
    <s v="RVS_BUSINESS CRITICAL"/>
    <x v="18"/>
    <s v="Impacto en la transmision de archivos"/>
  </r>
  <r>
    <s v="check_win_files!/cygdrive/x/aftpvw/noprocesados!MAS=1,0!OLD=ALL!NAME=W11.VWA.BBVA*"/>
    <s v="RVS_BUSINESS CRITICAL"/>
    <x v="18"/>
    <s v="Impacto en la transmision de archivos"/>
  </r>
  <r>
    <s v="check_win_files!/cygdrive/x/aftpvw/noprocesados!MAS=1,0!OLD=ALL!NAME=WM1.BBVA.VWA*"/>
    <s v="RVS_BUSINESS CRITICAL"/>
    <x v="18"/>
    <s v="Impacto en la transmision de archivos"/>
  </r>
  <r>
    <s v="check_win_files!/cygdrive/x/rvs/usrdat!MAS=1,0!OLD=ALL!NAME=W02.BBVA.VWA*"/>
    <s v="RVS_BUSINESS CRITICAL"/>
    <x v="18"/>
    <s v="Impacto en la transmision de archivos"/>
  </r>
  <r>
    <s v="check_win_files!/cygdrive/x/rvs/usrdat!MAS=1,0!OLD=ALL!NAME=W03B.BBVA.VWA*"/>
    <s v="RVS_BUSINESS CRITICAL"/>
    <x v="18"/>
    <s v="Impacto en la transmision de archivos"/>
  </r>
  <r>
    <s v="check_win_files!/cygdrive/x/rvs/usrdat!MAS=1,0!OLD=ALL!NAME=W05.BBVA.VWA*"/>
    <s v="RVS_BUSINESS CRITICAL"/>
    <x v="18"/>
    <s v="Impacto en la transmision de archivos"/>
  </r>
  <r>
    <s v="check_win_files!/cygdrive/x/rvs/usrdat!MAS=1,0!OLD=ALL!NAME=W07.BBVA.VWA*"/>
    <s v="RVS_BUSINESS CRITICAL"/>
    <x v="18"/>
    <s v="Impacto en la transmision de archivos"/>
  </r>
  <r>
    <s v="check_win_files!/cygdrive/x/rvs/usrdat!MAS=1,0!OLD=ALL!NAME=W09.BBVA.VWA*"/>
    <s v="RVS_BUSINESS CRITICAL"/>
    <x v="18"/>
    <s v="Impacto en la transmision de archivos"/>
  </r>
  <r>
    <s v="check_win_files!/cygdrive/x/rvs/usrdat!MAS=1,0!OLD=ALL!NAME=W10.VWA.BBVA*"/>
    <s v="RVS_BUSINESS CRITICAL"/>
    <x v="18"/>
    <s v="Impacto en la transmision de archivos"/>
  </r>
  <r>
    <s v="check_win_files!/cygdrive/x/rvs/usrdat!MAS=1,0!OLD=ALL!NAME=W11.VWA.BBVA*"/>
    <s v="RVS_BUSINESS CRITICAL"/>
    <x v="18"/>
    <s v="Impacto en la transmision de archivos"/>
  </r>
  <r>
    <s v="check_win_files!/cygdrive/x/rvs/usrdat!MAS=1,0!OLD=ALL!NAME=WM1.BBVA.VWA*"/>
    <s v="RVS_BUSINESS CRITICAL"/>
    <x v="18"/>
    <s v="Impacto en la transmision de archivos"/>
  </r>
  <r>
    <s v="check_win_files!/cygdrive/x/aftpvw/noprocesados!MAS=1,0!OLD=1h!NAME=DUL.UL450A.CC092PC"/>
    <s v="RVS_BUSINESS CRITICAL"/>
    <x v="18"/>
    <s v="Impacto en la transmision de archivos"/>
  </r>
  <r>
    <s v="check_win_files!/cygdrive/x/aftpvw/noprocesados!MAS=1,0!OLD=1h!NAME=DUL.UL450A.CC092TR"/>
    <s v="RVS_BUSINESS CRITICAL"/>
    <x v="18"/>
    <s v="Impacto en la transmision de archivos"/>
  </r>
  <r>
    <s v="check_win_files!/cygdrive/x/aftpvw/noprocesados!MAS=1,0!OLD=1h!NAME=DET.R58K2K.ARIMEX.DESPLA"/>
    <s v="RVS_BUSINESS CRITICAL"/>
    <x v="18"/>
    <s v="Impacto en la transmision de archivos"/>
  </r>
  <r>
    <s v="check_win_files!/cygdrive/x/aftpvw/noprocesados!MAS=1,0!OLD=1h!NAME=DET.R58I38.ARIMEX.VIADES"/>
    <s v="RVS_BUSINESS CRITICAL"/>
    <x v="18"/>
    <s v="Impacto en la transmision de archivos"/>
  </r>
  <r>
    <s v="check_win_files!/cygdrive/x/aftpvw/noprocesados!MAS=1,0!OLD=1h!NAME=ITS.R58R58.DJIM.CARAT.CSV"/>
    <s v="RVS_BUSINESS CRITICAL"/>
    <x v="18"/>
    <s v="Impacto en la transmision de archivos"/>
  </r>
  <r>
    <s v="check_win_files!/cygdrive/x/aftpvw/noprocesados!MAS=1,0!OLD=1h!NAME=ITS.R58R58.DJIM.ORDEN.CSV"/>
    <s v="RVS_BUSINESS CRITICAL"/>
    <x v="18"/>
    <s v="Impacto en la transmision de archivos"/>
  </r>
  <r>
    <s v="check_win_files!/cygdrive/x/aftpvw/noprocesados!MAS=1,1!OLD=1h!NAME=DUC.R58R11.LIEF.AR max_check_attempts 100"/>
    <s v="RVS_BUSINESS CRITICAL"/>
    <x v="18"/>
    <s v="Impacto en la transmision de archivos"/>
  </r>
  <r>
    <s v="check_win_files!/cygdrive/x/aftpvw/noprocesados!MAS=1,0!OLD=1h!NAME=ARG.DBS.ESTPROD.*"/>
    <s v="RVS_BUSINESS CRITICAL"/>
    <x v="18"/>
    <s v="Impacto en la transmision de archivos"/>
  </r>
  <r>
    <s v="check_win_files!/cygdrive/x/aftpvw/noprocesados!MAS=5,2!OLD=1h!NAME=EUC.R58EBS.DESADV.AR"/>
    <s v="RVS_BUSINESS CRITICAL"/>
    <x v="18"/>
    <s v="Impacto en la transmision de archivos"/>
  </r>
  <r>
    <s v="check_win_files!/cygdrive/x/aftpvw/noprocesados!MAS=1,1!OLD=1h!NAME=EUC.R58EBS.LIEF.AR max_check_attempts 100"/>
    <s v="RVS_BUSINESS CRITICAL"/>
    <x v="18"/>
    <s v="Impacto en la transmision de archivos"/>
  </r>
  <r>
    <s v="check_win_files!/cygdrive/x/aftpvw/noprocesados!MAS=1,0!OLD=1h!NAME=F.R5SR58.S21.ITS"/>
    <s v="RVS_BUSINESS CRITICAL"/>
    <x v="18"/>
    <s v="Impacto en la transmision de archivos"/>
  </r>
  <r>
    <s v="check_win_files!/cygdrive/x/aftpvw/noprocesados!MAS=1,0!OLD=1h!NAME=DVK.KA6R63.SIGNAT19"/>
    <s v="RVS_BUSINESS CRITICAL"/>
    <x v="18"/>
    <s v="Impacto en la transmision de archivos"/>
  </r>
  <r>
    <s v="check_win_files!/cygdrive/x/aftpvw/noprocesados!MAS=1,0!OLD=1h!NAME=DBS.R51R58.U3213A.VDA4906"/>
    <s v="RVS_BUSINESS CRITICAL"/>
    <x v="18"/>
    <s v="Impacto en la transmision de archivos"/>
  </r>
  <r>
    <s v="check_win_files!/cygdrive/x/aftpvw/noprocesados!MAS=1,0!OLD=1h!NAME=DBS.DBS.R51R58.U3213A.VDA4913"/>
    <s v="RVS_BUSINESS CRITICAL"/>
    <x v="18"/>
    <s v="Impacto en la transmision de archivos"/>
  </r>
  <r>
    <s v="check_win_files!/cygdrive/x/aftpvw/noprocesados!MAS=1,0!OLD=1h!NAME=DBS.R51R58.U3214A.VDA4906"/>
    <s v="RVS_BUSINESS CRITICAL"/>
    <x v="18"/>
    <s v="Impacto en la transmision de archivos"/>
  </r>
  <r>
    <s v="check_win_files!/cygdrive/x/aftpvw/noprocesados!MAS=1,0!OLD=1h!NAME=DBS.R51R58.U3214A.VDA4913"/>
    <s v="RVS_BUSINESS CRITICAL"/>
    <x v="18"/>
    <s v="Impacto en la transmision de archivos"/>
  </r>
  <r>
    <s v="check_win_files!/cygdrive/x/aftpvw/noprocesados!MAS=1,0!OLD=1h!NAME=DBS.R51R58.U3470A.VDA4906"/>
    <s v="RVS_BUSINESS CRITICAL"/>
    <x v="18"/>
    <s v="Impacto en la transmision de archivos"/>
  </r>
  <r>
    <s v="check_win_files!/cygdrive/x/aftpvw/noprocesados!MAS=1,0!OLD=1h!NAME=DBS.R51R58.U3470A.VDA4913"/>
    <s v="RVS_BUSINESS CRITICAL"/>
    <x v="18"/>
    <s v="Impacto en la transmision de archivos"/>
  </r>
  <r>
    <s v="check_win_files!/cygdrive/x/aftpvw/noprocesados!MAS=1,0!OLD=1h!NAME=CKD.R51R58.*"/>
    <s v="RVS_BUSINESS CRITICAL"/>
    <x v="18"/>
    <s v="Impacto en la transmision de archivos"/>
  </r>
  <r>
    <s v="check_win_files!/cygdrive/x/aftpvw/noprocesados!MAS=1,0!OLD=1h!NAME=INT.R58I38.W59.a.000058"/>
    <s v="RVS_BUSINESS CRITICAL"/>
    <x v="18"/>
    <s v="Impacto en la transmision de archivos"/>
  </r>
  <r>
    <s v="check_win_files!/cygdrive/x/aftpvw/noprocesados!MAS=1,0!OLD=1h!NAME=ARG.DEX.RVS.S0.BJ84103"/>
    <s v="RVS_BUSINESS CRITICAL"/>
    <x v="18"/>
    <s v="Impacto en la transmision de archivos"/>
  </r>
  <r>
    <s v="check_win_files!/cygdrive/x/aftpvw/noprocesados!MAS=1,0!OLD=1h!NAME=ARG.DEX.RVS.S0.BJ84104"/>
    <s v="RVS_BUSINESS CRITICAL"/>
    <x v="18"/>
    <s v="Impacto en la transmision de archivos"/>
  </r>
  <r>
    <s v="check_win_files!/cygdrive/x/aftpvw/noprocesados!MAS=1,0!OLD=1h!NAME=PE.R58R5S.ITS.S21"/>
    <s v="RVS_BUSINESS CRITICAL"/>
    <x v="18"/>
    <s v="Impacto en la transmision de archivos"/>
  </r>
  <r>
    <s v="check_win_files!/cygdrive/x/aftpvw/noprocesados!MAS=1,0!OLD=1h!NAME=ARG.ITS.VEHICULOS"/>
    <s v="RVS_BUSINESS CRITICAL"/>
    <x v="18"/>
    <s v="Impacto en la transmision de archivos"/>
  </r>
  <r>
    <s v="check_win_files!/cygdrive/x/aftpvw/noprocesados!MAS=15,10!OLD=1h!NAME=ALL"/>
    <s v="RVS_BUSINESS CRITICAL"/>
    <x v="18"/>
    <s v="Impacto en la transmision de archivos"/>
  </r>
  <r>
    <s v="check_win_files!/cygdrive/x/ftp!MAS=20,8!OLD=1h!NAME=ALL"/>
    <s v="RVS_BUSINESS CRITICAL"/>
    <x v="18"/>
    <s v="Impacto en la transmision de archivos"/>
  </r>
  <r>
    <s v="check_tcp!3305"/>
    <s v="Middleware_HIGH"/>
    <x v="12"/>
    <s v="Indisponibilidad de transmisión de archivos entre el rvs afectado y el rvs emisor"/>
  </r>
  <r>
    <s v="check_win_files!/cygdrive/x/aftpvw/noprocesados!MAS=1,0!OLD=1h!NAME=DET.K2KR58.AREDI.BRC4913"/>
    <s v="RVS_BUSINESS CRITICAL"/>
    <x v="18"/>
    <s v="Impacto en la transmision de archivos"/>
  </r>
  <r>
    <s v="check_win_files!/cygdrive/x/aftpvw/noprocesados!MAS=1,0!OLD=1h!NAME=DET.K2KR58.AREDI.BRT4913"/>
    <s v="RVS_BUSINESS CRITICAL"/>
    <x v="18"/>
    <s v="Impacto en la transmision de archivos"/>
  </r>
  <r>
    <s v="check_win_files!/cygdrive/x/aftpvw/noprocesados!MAS=1,0!OLD=1h!NAME=DET.K2KR58.AREDI.MEX4913"/>
    <s v="RVS_BUSINESS CRITICAL"/>
    <x v="18"/>
    <s v="Impacto en la transmision de archivos"/>
  </r>
  <r>
    <s v="check_win_files!/cygdrive/x/aftpvw/noprocesados!MAS=1,0!OLD=1h!NAME=DEA.K2KR58.ARX20A.ZA0090"/>
    <s v="RVS_BUSINESS CRITICAL"/>
    <x v="18"/>
    <s v="Impacto en la transmision de archivos"/>
  </r>
  <r>
    <s v="check_win_files!/cygdrive/x/aftpvw/noprocesados!MAS=1,0!OLD=1h!NAME=DEB.K2KR58.ARX20A.ZA0090"/>
    <s v="RVS_BUSINESS CRITICAL"/>
    <x v="18"/>
    <s v="Impacto en la transmision de archivos"/>
  </r>
  <r>
    <s v="check_win_files!/cygdrive/x/aftpvw/noprocesados!MAS=1,0!OLD=1h!NAME=DET.K2KR58.AREDI.BRC4913"/>
    <s v="RVS_BUSINESS CRITICAL"/>
    <x v="18"/>
    <s v="Impacto en la transmision de archivos"/>
  </r>
  <r>
    <s v="check_win_files!/cygdrive/x/aftpvw/noprocesados!MAS=1,0!OLD=1h!NAME=DET.K2KR58.AREDI.BRT4906"/>
    <s v="RVS_BUSINESS CRITICAL"/>
    <x v="18"/>
    <s v="Impacto en la transmision de archivos"/>
  </r>
  <r>
    <s v="check_win_files!/cygdrive/x/aftpvw/noprocesados!MAS=1,0!OLD=1h!NAME=DET.K2KR58.AREDI.MEX4906"/>
    <s v="RVS_BUSINESS CRITICAL"/>
    <x v="18"/>
    <s v="Impacto en la transmision de archivos"/>
  </r>
  <r>
    <s v="check_win_files!/cygdrive/x/aftpvw/noprocesados!MAS=1,0!OLD=1h!NAME=DEF.K2KR58Z0004A.AR"/>
    <s v="RVS_BUSINESS CRITICAL"/>
    <x v="18"/>
    <s v="Impacto en la transmision de archivos"/>
  </r>
  <r>
    <s v="check_win_files!/cygdrive/x/aftpvw/noprocesados!MAS=1,0!OLD=1h!NAME=DEF.K2KR58Z0004A.AR"/>
    <s v="RVS_BUSINESS CRITICAL"/>
    <x v="18"/>
    <s v="Impacto en la transmision de archivos"/>
  </r>
  <r>
    <s v="check_disk_fs!90!95!/usr/mfcobol /vehiculos/scripts /vehiculos/xerox /vehiculos/source /vehiculos/input /vehiculos/tmp /util /vehiculos/loadlib /usr1 /temporal_jvalera"/>
    <s v="AMS NON SAP Support_HIGH"/>
    <x v="33"/>
    <s v="Chequeo directorios VH"/>
  </r>
  <r>
    <s v="check_linux_files!10.133.55.25!W07.BBVA.VWA.*.TXT!/usr1/rvs/usrdat/!600,4800"/>
    <s v="RVS_BUSINESS CRITICAL"/>
    <x v="18"/>
    <s v="Impacto en la transmision de archivos"/>
  </r>
  <r>
    <s v="check_linux_files!10.133.55.25!W10.VWA.BBVA.*.TXT!/usr1/rvs/usrdat/!600,4800"/>
    <s v="RVS_BUSINESS CRITICAL"/>
    <x v="18"/>
    <s v="Impacto en la transmision de archivos"/>
  </r>
  <r>
    <s v="check_linux_files!10.133.55.25!W11.VWA.BBVA.*.TXT!/usr1/rvs/usrdat/!600,4800"/>
    <s v="RVS_BUSINESS CRITICAL"/>
    <x v="18"/>
    <s v="Impacto en la transmision de archivos"/>
  </r>
  <r>
    <s v="check-host-alive"/>
    <s v="NETWORK_BUSINESS CRITICAL"/>
    <x v="2"/>
    <s v="Core / Distrubuccion / New LAN"/>
  </r>
  <r>
    <s v="check-host-alive"/>
    <s v="NETWORK_BUSINESS CRITICAL"/>
    <x v="2"/>
    <s v="Core / Distrubuccion / New LAN"/>
  </r>
  <r>
    <s v="check-host-alive"/>
    <s v="NETWORK_BUSINESS CRITICAL"/>
    <x v="2"/>
    <s v="Core / Distrubuccion / New LAN"/>
  </r>
  <r>
    <s v="check-host-alive"/>
    <s v="NETWORK_BUSINESS CRITICAL"/>
    <x v="2"/>
    <s v="Core / Distrubuccion / New LAN"/>
  </r>
  <r>
    <s v="check_ora_obj"/>
    <s v="ORACLE_LOW"/>
    <x v="5"/>
    <s v="Raf y Caja - WSCAJA (Banco Rio)"/>
  </r>
  <r>
    <s v="check_ora_jobs"/>
    <s v="ORACLE_BUSINESS CRITICAL"/>
    <x v="15"/>
    <s v="Raf y Caja - WSCAJA (Banco Rio)"/>
  </r>
  <r>
    <s v="check_oracle_login"/>
    <s v="ORACLE_BUSINESS CRITICAL"/>
    <x v="15"/>
    <s v="Raf y Caja - WSCAJA (Banco Rio)"/>
  </r>
  <r>
    <s v="check_ora_max_ext!10"/>
    <s v="ORACLE_BUSINESS CRITICAL"/>
    <x v="15"/>
    <s v="Raf y Caja - WSCAJA (Banco Rio)"/>
  </r>
  <r>
    <s v="check_ora_tbs!5"/>
    <s v="ORACLE_BUSINESS CRITICAL"/>
    <x v="15"/>
    <s v="Raf y Caja - WSCAJA (Banco Rio)"/>
  </r>
  <r>
    <s v="check_ora_obj"/>
    <s v="ORACLE_LOW"/>
    <x v="5"/>
    <s v="Aplicación RAF y CAJA QA"/>
  </r>
  <r>
    <s v="check_ora_jobs"/>
    <s v="ORACLE_LOW"/>
    <x v="5"/>
    <s v="Aplicación RAF y CAJA QA"/>
  </r>
  <r>
    <s v="check_oracle_login"/>
    <s v="ORACLE_LOW"/>
    <x v="5"/>
    <s v="Aplicación RAF y CAJA QA"/>
  </r>
  <r>
    <s v="check_ora_max_ext!10"/>
    <s v="ORACLE_LOW"/>
    <x v="5"/>
    <s v="Aplicación RAF y CAJA QA"/>
  </r>
  <r>
    <s v="check_ora_tbs!10"/>
    <s v="ORACLE_LOW"/>
    <x v="5"/>
    <s v="Aplicación RAF y CAJA QA"/>
  </r>
  <r>
    <s v="check_ora_jobs"/>
    <s v="ORACLE_LOW"/>
    <x v="5"/>
    <s v="Raf y Caja"/>
  </r>
  <r>
    <s v="check_oracle_login"/>
    <s v="ORACLE_LOW"/>
    <x v="5"/>
    <s v="Raf y Caja"/>
  </r>
  <r>
    <s v="check_ora_max_ext!10"/>
    <s v="ORACLE_LOW"/>
    <x v="5"/>
    <s v="Raf y Caja"/>
  </r>
  <r>
    <s v="check_win_log_find!/cygdrive/D/Backup_Oracle/export_full_RAFTEST.log!WAR!2@150!ha terminado correctamente!RAFTEST"/>
    <s v="ORACLE_LOW"/>
    <x v="5"/>
    <s v="Raf y Caja"/>
  </r>
  <r>
    <s v="check_ora_user!RAFTEST"/>
    <s v="ORACLE_LOW"/>
    <x v="5"/>
    <s v="Raf y Caja"/>
  </r>
  <r>
    <s v="check_ora_tbs!10"/>
    <s v="ORACLE_LOW"/>
    <x v="5"/>
    <s v="Raf y Caja"/>
  </r>
  <r>
    <s v="date_alert!12/31/2032!60!15"/>
    <m/>
    <x v="3"/>
    <m/>
  </r>
  <r>
    <s v="date_alert!7/31/2022!60!15"/>
    <m/>
    <x v="3"/>
    <m/>
  </r>
  <r>
    <s v="check-host-alive"/>
    <s v="NETWORK_HIGH"/>
    <x v="2"/>
    <s v="WAN, Enlace Proveedor"/>
  </r>
  <r>
    <s v="check-host-alive"/>
    <s v="NETWORK_HIGH"/>
    <x v="2"/>
    <s v="WAN, Enlace Proveedor"/>
  </r>
  <r>
    <s v="check-host-alive"/>
    <s v="NETWORK_HIGH"/>
    <x v="2"/>
    <s v="WAN, Enlace Proveedor"/>
  </r>
  <r>
    <s v="check-host-alive"/>
    <s v="NETWORK COR_HIGH"/>
    <x v="20"/>
    <s v="WAN / Cordoba"/>
  </r>
  <r>
    <s v="check-host-alive"/>
    <s v="NETWORK COR_HIGH"/>
    <x v="20"/>
    <s v="WAN / Cordoba"/>
  </r>
  <r>
    <s v="check-host-alive"/>
    <s v="NETWORK_BUSINESS CRITICAL"/>
    <x v="2"/>
    <s v="WAN Enlace Verizon"/>
  </r>
  <r>
    <s v="check-host-alive"/>
    <s v="NETWORK_HIGH"/>
    <x v="2"/>
    <s v="WAN Enlace Verizon"/>
  </r>
  <r>
    <s v="date_alert!16/06/2017!120!60"/>
    <m/>
    <x v="3"/>
    <m/>
  </r>
  <r>
    <s v="date_alert!9/29/2015!120!60"/>
    <m/>
    <x v="3"/>
    <m/>
  </r>
  <r>
    <s v="check-host-alive"/>
    <s v="NETWORK_HIGH"/>
    <x v="2"/>
    <s v="WAN, Server SAP Brasil"/>
  </r>
  <r>
    <s v="check-host-alive"/>
    <s v="NETWORK_HIGH"/>
    <x v="2"/>
    <s v="WAN, Server SAP Brasil"/>
  </r>
  <r>
    <s v="check-host-alive"/>
    <s v="NETWORK_HIGH"/>
    <x v="2"/>
    <s v="WAN, Server SAP Brasil"/>
  </r>
  <r>
    <s v="check-host-alive"/>
    <s v="NETWORK_BUSINESS CRITICAL"/>
    <x v="2"/>
    <s v="WAN, Server SAP Brasil"/>
  </r>
  <r>
    <s v="check-host-alive"/>
    <s v="NETWORK_BUSINESS CRITICAL"/>
    <x v="2"/>
    <s v="WAN Proveedor JIT"/>
  </r>
  <r>
    <s v="check_win_service!MSSQL\\$SCMDB"/>
    <s v="ORACLE_HIGH"/>
    <x v="1"/>
    <m/>
  </r>
  <r>
    <s v="check-host-alive"/>
    <s v="LINUX_HIGH"/>
    <x v="17"/>
    <m/>
  </r>
  <r>
    <s v="check_ora_obj"/>
    <s v="ORACLE_LOW"/>
    <x v="5"/>
    <s v="Aplicaciones Servicios Financieros QA"/>
  </r>
  <r>
    <s v="check_ora_jobs"/>
    <s v="ORACLE_LOW"/>
    <x v="5"/>
    <s v="Aplicaciones Servicios Financieros QA"/>
  </r>
  <r>
    <s v="check_oracle_login"/>
    <s v="ORACLE_LOW"/>
    <x v="5"/>
    <s v="Aplicaciones Servicios Financieros QA"/>
  </r>
  <r>
    <s v="check_ora_max_ext!10"/>
    <s v="ORACLE_LOW"/>
    <x v="5"/>
    <s v="Aplicaciones Servicios Financieros QA"/>
  </r>
  <r>
    <s v="check_ora_tbs!10"/>
    <s v="ORACLE_LOW"/>
    <x v="5"/>
    <s v="Aplicaciones Servicios Financieros QA"/>
  </r>
  <r>
    <s v="date_alert!11/15/2015!60!15"/>
    <m/>
    <x v="3"/>
    <m/>
  </r>
  <r>
    <s v="date_alert!4/3/2037!60!15"/>
    <m/>
    <x v="3"/>
    <m/>
  </r>
  <r>
    <s v="date_alert!4/10/2022!60!15"/>
    <m/>
    <x v="3"/>
    <m/>
  </r>
  <r>
    <s v="date_alert!11/10/2035!60!15"/>
    <m/>
    <x v="3"/>
    <m/>
  </r>
  <r>
    <s v="check-host-alive"/>
    <s v="NETWORK_BUSINESS CRITICAL"/>
    <x v="2"/>
    <s v="Telefonia / Central telefonica"/>
  </r>
  <r>
    <s v="date_alert!7/14/2015!60!15"/>
    <m/>
    <x v="3"/>
    <m/>
  </r>
  <r>
    <s v="date_alert!5/30/2020!60!15"/>
    <m/>
    <x v="3"/>
    <m/>
  </r>
  <r>
    <s v="date_alert!5/30/2020!60!15"/>
    <m/>
    <x v="3"/>
    <m/>
  </r>
  <r>
    <s v="date_alert!2015/01/30!60!15"/>
    <m/>
    <x v="3"/>
    <m/>
  </r>
  <r>
    <s v="check_ora_obj"/>
    <s v="ORACLE_LOW"/>
    <x v="5"/>
    <s v="Call Center, Sales Logix, INTERFASES"/>
  </r>
  <r>
    <s v="check_ora_jobs"/>
    <s v="ORACLE_HIGH"/>
    <x v="1"/>
    <s v="Call Center, Sales Logix, INTERFASES"/>
  </r>
  <r>
    <s v="check_ora_user!slxvw754"/>
    <s v="ORACLE_MEDIUM"/>
    <x v="0"/>
    <s v="Call Center, Sales Logix, INTERFASES"/>
  </r>
  <r>
    <s v="check_oracle_login"/>
    <s v="ORACLE_HIGH"/>
    <x v="1"/>
    <s v="Call Center, Sales Logix, INTERFASES"/>
  </r>
  <r>
    <s v="check_ora_max_ext!10"/>
    <s v="ORACLE_HIGH"/>
    <x v="1"/>
    <s v="Call Center, Sales Logix, INTERFASES"/>
  </r>
  <r>
    <s v="check_ora_tbs!10"/>
    <s v="ORACLE_HIGH"/>
    <x v="1"/>
    <s v="Call Center, Sales Logix, INTERFASES"/>
  </r>
  <r>
    <s v="check-host-alive"/>
    <s v="NETWORK_BUSINESS CRITICAL"/>
    <x v="2"/>
    <s v="IPS  /  Network Security"/>
  </r>
  <r>
    <s v="date_alert!7/31/2022!60!15"/>
    <m/>
    <x v="3"/>
    <m/>
  </r>
  <r>
    <s v="date_alert!8/15/2015!60!15"/>
    <m/>
    <x v="3"/>
    <m/>
  </r>
  <r>
    <s v="check_win_service!SQL Server (SQLEXPRESS)"/>
    <s v="ORACLE_MEDIUM"/>
    <x v="0"/>
    <m/>
  </r>
  <r>
    <s v="check_win_service!MSSQL\\$SQLEXPRESS"/>
    <s v="ORACLE_HIGH"/>
    <x v="0"/>
    <m/>
  </r>
  <r>
    <s v="check_win_service!SQLSERVERAGENT"/>
    <s v="ORACLE_HIGH"/>
    <x v="0"/>
    <m/>
  </r>
  <r>
    <s v="check_win_service!SQLSERVERAGENT"/>
    <s v="ORACLE_HIGH"/>
    <x v="1"/>
    <m/>
  </r>
  <r>
    <s v="check-host-alive"/>
    <s v="LINUX_HIGH"/>
    <x v="17"/>
    <m/>
  </r>
  <r>
    <s v="date_alert!7/1/2015!60!15"/>
    <m/>
    <x v="3"/>
    <m/>
  </r>
  <r>
    <s v="check_win_cpu!2,80,90"/>
    <s v="WINTEL_LOW"/>
    <x v="32"/>
    <m/>
  </r>
  <r>
    <s v="check_win_disk!C!90!95"/>
    <s v="WINTEL_LOW"/>
    <x v="32"/>
    <m/>
  </r>
  <r>
    <s v="check_win_disk!D!90!9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date_alert!2025-01-28!60!15"/>
    <m/>
    <x v="3"/>
    <m/>
  </r>
  <r>
    <s v="date_alert!2015-09-18!60!15"/>
    <m/>
    <x v="3"/>
    <m/>
  </r>
  <r>
    <s v="date_alert!2015-09-10!60!15"/>
    <m/>
    <x v="3"/>
    <m/>
  </r>
  <r>
    <s v="date_alert!2024-06-28!60!15"/>
    <m/>
    <x v="3"/>
    <m/>
  </r>
  <r>
    <s v="date_alert!7/31/2022!60!15"/>
    <m/>
    <x v="3"/>
    <m/>
  </r>
  <r>
    <s v="date_alert!2015-01-26!60!15"/>
    <m/>
    <x v="3"/>
    <m/>
  </r>
  <r>
    <s v="date_alert!2024-06-24!60!15"/>
    <m/>
    <x v="3"/>
    <m/>
  </r>
  <r>
    <s v="date_alert!2024-06-28!60!15"/>
    <m/>
    <x v="3"/>
    <m/>
  </r>
  <r>
    <s v="date_alert!2024-06-27!60!15"/>
    <m/>
    <x v="3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_win_disk!E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ping!10.133.30.111"/>
    <s v="STORAGE_HIGH"/>
    <x v="29"/>
    <m/>
  </r>
  <r>
    <s v="check_ping!10.133.30.112"/>
    <s v="STORAGE_HIGH"/>
    <x v="29"/>
    <m/>
  </r>
  <r>
    <s v="check_emc_clariionNoH!10.133.30.113!--secfilepath /usr/local/nagios/EMC/!-t disk"/>
    <s v="STORAGE_HIGH"/>
    <x v="29"/>
    <m/>
  </r>
  <r>
    <s v="check_emc_clariion!10.133.30.113!--secfilepath /usr/local/nagios/EMC/!-t sp!--sp A"/>
    <s v="STORAGE_HIGH"/>
    <x v="29"/>
    <m/>
  </r>
  <r>
    <s v="date_alert!6/11/2019!120!60"/>
    <m/>
    <x v="3"/>
    <m/>
  </r>
  <r>
    <s v="check_emc_clariion!10.133.30.114!--secfilepath /usr/local/nagios/EMC/!-t sp!--sp B"/>
    <s v="STORAGE_HIGH"/>
    <x v="29"/>
    <m/>
  </r>
  <r>
    <s v="check_ping!10.133.30.56"/>
    <s v="STORAGE_BUSINESS CRITICAL"/>
    <x v="25"/>
    <m/>
  </r>
  <r>
    <s v="Check_IBM_DS_Health!10.133.30.56!10.133.30.57"/>
    <s v="STORAGE_BUSINESS CRITICAL"/>
    <x v="25"/>
    <m/>
  </r>
  <r>
    <s v="check_ping!10.133.30.57"/>
    <s v="STORAGE_BUSINESS CRITICAL"/>
    <x v="25"/>
    <m/>
  </r>
  <r>
    <s v="check_ping!10.133.30.17"/>
    <s v="STORAGE_BUSINESS CRITICAL"/>
    <x v="25"/>
    <m/>
  </r>
  <r>
    <s v="check_ping!10.133.30.49"/>
    <s v="STORAGE_BUSINESS CRITICAL"/>
    <x v="25"/>
    <m/>
  </r>
  <r>
    <s v="check_dummy!0"/>
    <s v="STORAGE_BUSINESS CRITICAL"/>
    <x v="25"/>
    <m/>
  </r>
  <r>
    <m/>
    <s v="STORAGE_LOW"/>
    <x v="34"/>
    <m/>
  </r>
  <r>
    <m/>
    <s v="STORAGE_LOW"/>
    <x v="34"/>
    <m/>
  </r>
  <r>
    <m/>
    <s v="STORAGE_LOW"/>
    <x v="34"/>
    <m/>
  </r>
  <r>
    <m/>
    <s v="STORAGE_LOW"/>
    <x v="34"/>
    <m/>
  </r>
  <r>
    <m/>
    <s v="STORAGE_LOW"/>
    <x v="34"/>
    <m/>
  </r>
  <r>
    <m/>
    <s v="STORAGE_LOW"/>
    <x v="34"/>
    <m/>
  </r>
  <r>
    <m/>
    <s v="STORAGE_LOW"/>
    <x v="34"/>
    <m/>
  </r>
  <r>
    <s v="check_ping!10.133.80.20"/>
    <s v="STORAGE_LOW"/>
    <x v="34"/>
    <m/>
  </r>
  <r>
    <s v="check_ping!10.133.80.21"/>
    <s v="STORAGE_LOW"/>
    <x v="34"/>
    <m/>
  </r>
  <r>
    <s v="check_ibm_v7000_svc.pl!10.133.80.120!lsarray"/>
    <s v="STORAGE_HIGH"/>
    <x v="29"/>
    <m/>
  </r>
  <r>
    <s v="check_ibm_v7000_svc.pl!10.133.80.120!lsenclosurebattery"/>
    <s v="STORAGE_HIGH"/>
    <x v="29"/>
    <m/>
  </r>
  <r>
    <s v="check_ibm_v7000_svc.pl!10.133.80.120!lsdrive"/>
    <s v="STORAGE_HIGH"/>
    <x v="29"/>
    <m/>
  </r>
  <r>
    <s v="check_ibm_v7000_svc.pl!10.133.80.120!lsenclosure"/>
    <s v="STORAGE_HIGH"/>
    <x v="29"/>
    <m/>
  </r>
  <r>
    <s v="check_ibm_v7000_svc.pl!10.133.80.120!lsenclosurecanister"/>
    <s v="STORAGE_HIGH"/>
    <x v="29"/>
    <m/>
  </r>
  <r>
    <s v="check_ibm_v7000_svc.pl!10.133.80.120!lsenclosurepsu"/>
    <s v="STORAGE_HIGH"/>
    <x v="29"/>
    <m/>
  </r>
  <r>
    <s v="check_ibm_v7000_svc.pl!10.133.80.120!lunonline"/>
    <s v="STORAGE_HIGH"/>
    <x v="29"/>
    <m/>
  </r>
  <r>
    <s v="check_ping!10.133.80.121"/>
    <s v="STORAGE_HIGH"/>
    <x v="29"/>
    <m/>
  </r>
  <r>
    <s v="check_ping!10.133.80.122"/>
    <s v="STORAGE_HIGH"/>
    <x v="29"/>
    <m/>
  </r>
  <r>
    <s v="check_ibm_v7000_svc.pl!10.133.80.123!lsarray"/>
    <s v="STORAGE_HIGH"/>
    <x v="29"/>
    <m/>
  </r>
  <r>
    <s v="check_ibm_v7000_svc.pl!10.133.80.123!lsenclosurebattery"/>
    <s v="STORAGE_HIGH"/>
    <x v="29"/>
    <m/>
  </r>
  <r>
    <s v="check_ibm_v7000_svc.pl!10.133.80.123!lsdrive"/>
    <s v="STORAGE_HIGH"/>
    <x v="29"/>
    <m/>
  </r>
  <r>
    <s v="check_ibm_v7000_svc.pl!10.133.80.123!lsenclosure"/>
    <s v="STORAGE_HIGH"/>
    <x v="29"/>
    <m/>
  </r>
  <r>
    <s v="check_ibm_v7000_svc.pl!10.133.80.123!lsenclosurecanister"/>
    <s v="STORAGE_HIGH"/>
    <x v="29"/>
    <m/>
  </r>
  <r>
    <s v="check_ibm_v7000_svc.pl!10.133.80.123!lsenclosurepsu"/>
    <s v="STORAGE_HIGH"/>
    <x v="29"/>
    <m/>
  </r>
  <r>
    <s v="check_ibm_v7000_svc.pl!10.133.80.123!lunonline"/>
    <s v="STORAGE_HIGH"/>
    <x v="29"/>
    <m/>
  </r>
  <r>
    <s v="check_ping!10.133.80.124"/>
    <s v="STORAGE_HIGH"/>
    <x v="29"/>
    <m/>
  </r>
  <r>
    <s v="check_ping!10.133.80.125"/>
    <s v="STORAGE_HIGH"/>
    <x v="29"/>
    <m/>
  </r>
  <r>
    <s v="check_ping!10.133.80.38"/>
    <s v="STORAGE_BUSINESS CRITICAL"/>
    <x v="25"/>
    <m/>
  </r>
  <r>
    <s v="check_ping!10.133.80.39"/>
    <s v="STORAGE_BUSINESS CRITICAL"/>
    <x v="25"/>
    <m/>
  </r>
  <r>
    <s v="check_emc_clariion!10.133.80.40!--secfilepath /usr/local/nagios/EMC/!-t disk"/>
    <s v="STORAGE_BUSINESS CRITICAL"/>
    <x v="25"/>
    <m/>
  </r>
  <r>
    <s v="check_emc_clariion!10.133.80.40!--secfilepath /usr/local/nagios/EMC/!-t sp!--sp A"/>
    <s v="STORAGE_BUSINESS CRITICAL"/>
    <x v="25"/>
    <m/>
  </r>
  <r>
    <s v="check_emc_clariion!10.133.80.41!--secfilepath /usr/local/nagios/EMC/!-t sp!--sp B"/>
    <s v="STORAGE_BUSINESS CRITICAL"/>
    <x v="25"/>
    <m/>
  </r>
  <r>
    <s v="check_ping!10.133.80.228"/>
    <s v="STORAGE_LOW"/>
    <x v="34"/>
    <m/>
  </r>
  <r>
    <s v="check_emc_clariion!10.133.80.230!--secfilepath /usr/local/nagios/EMC/!-t disk"/>
    <s v="STORAGE_LOW"/>
    <x v="34"/>
    <m/>
  </r>
  <r>
    <s v="check_ping!10.133.80.230"/>
    <s v="STORAGE_LOW"/>
    <x v="34"/>
    <m/>
  </r>
  <r>
    <s v="check_emc_clariion!10.133.80.230!--secfilepath /usr/local/nagios/EMC/!-t sp!--sp A"/>
    <s v="STORAGE_LOW"/>
    <x v="34"/>
    <m/>
  </r>
  <r>
    <s v="check_ping!10.133.80.231"/>
    <s v="STORAGE_LOW"/>
    <x v="34"/>
    <m/>
  </r>
  <r>
    <s v="check_emc_clariion!10.133.80.231!--secfilepath /usr/local/nagios/EMC/!-t sp!--sp B"/>
    <s v="STORAGE_LOW"/>
    <x v="34"/>
    <m/>
  </r>
  <r>
    <s v="check_ping!10.133.80.16"/>
    <s v="STORAGE_BUSINESS CRITICAL"/>
    <x v="25"/>
    <m/>
  </r>
  <r>
    <s v="check_ping!10.133.80.17"/>
    <s v="STORAGE_BUSINESS CRITICAL"/>
    <x v="25"/>
    <m/>
  </r>
  <r>
    <s v="check_emc_clariion!10.133.80.18!--secfilepath /usr/local/nagios/EMC/!-t disk"/>
    <s v="STORAGE_BUSINESS CRITICAL"/>
    <x v="25"/>
    <m/>
  </r>
  <r>
    <s v="check_emc_clariion!10.133.80.18!--secfilepath /usr/local/nagios/EMC/!-t sp!--sp A"/>
    <s v="STORAGE_BUSINESS CRITICAL"/>
    <x v="25"/>
    <m/>
  </r>
  <r>
    <s v="check_emc_clariion!10.133.80.19!--secfilepath /usr/local/nagios/EMC/!-t sp!--sp B"/>
    <s v="STORAGE_BUSINESS CRITICAL"/>
    <x v="25"/>
    <m/>
  </r>
  <r>
    <s v="check_ping!10.133.80.32"/>
    <s v="STORAGE_BUSINESS CRITICAL"/>
    <x v="25"/>
    <m/>
  </r>
  <r>
    <s v="check_ping!10.133.80.33"/>
    <s v="STORAGE_BUSINESS CRITICAL"/>
    <x v="25"/>
    <m/>
  </r>
  <r>
    <s v="check_emc_clariion!10.133.80.34!--secfilepath /usr/local/nagios/EMC/!-t disk"/>
    <s v="STORAGE_BUSINESS CRITICAL"/>
    <x v="25"/>
    <m/>
  </r>
  <r>
    <s v="check_emc_clariion!10.133.80.34!--secfilepath /usr/local/nagios/EMC/!-t sp!--sp A"/>
    <s v="STORAGE_BUSINESS CRITICAL"/>
    <x v="25"/>
    <m/>
  </r>
  <r>
    <s v="check_emc_clariion!10.133.80.35!--secfilepath /usr/local/nagios/EMC/!-t sp!--sp B"/>
    <s v="STORAGE_BUSINESS CRITICAL"/>
    <x v="25"/>
    <m/>
  </r>
  <r>
    <s v="check_emc_clariion!10.133.80.106!--secfilepath /usr/local/nagios/EMC/!-t disk"/>
    <s v="STORAGE_HIGH"/>
    <x v="29"/>
    <m/>
  </r>
  <r>
    <s v="check_ping!10.133.80.104"/>
    <s v="STORAGE_HIGH"/>
    <x v="29"/>
    <m/>
  </r>
  <r>
    <s v="check_ping!10.133.80.105"/>
    <s v="STORAGE_HIGH"/>
    <x v="29"/>
    <m/>
  </r>
  <r>
    <s v="check_emc_clariion!10.133.80.106!--secfilepath /usr/local/nagios/EMC/!-t sp!--sp A"/>
    <s v="STORAGE_HIGH"/>
    <x v="29"/>
    <m/>
  </r>
  <r>
    <s v="check_emc_clariion!10.133.80.107!--secfilepath /usr/local/nagios/EMC/!-t sp!--sp B"/>
    <s v="STORAGE_HIGH"/>
    <x v="29"/>
    <m/>
  </r>
  <r>
    <s v="check_emc_clariion!10.133.80.102!--secfilepath /usr/local/nagios/EMC/!-t disk"/>
    <s v="STORAGE_HIGH"/>
    <x v="29"/>
    <m/>
  </r>
  <r>
    <s v="check_ping!10.133.80.100"/>
    <s v="STORAGE_HIGH"/>
    <x v="29"/>
    <m/>
  </r>
  <r>
    <s v="check_ping!10.133.80.101"/>
    <s v="STORAGE_HIGH"/>
    <x v="29"/>
    <m/>
  </r>
  <r>
    <s v="check_emc_clariion!10.133.80.102!--secfilepath /usr/local/nagios/EMC/!-t sp!--sp A"/>
    <s v="STORAGE_HIGH"/>
    <x v="29"/>
    <m/>
  </r>
  <r>
    <s v="check_emc_clariion!10.133.80.103!--secfilepath /usr/local/nagios/EMC/!-t sp!--sp B"/>
    <s v="STORAGE_HIGH"/>
    <x v="29"/>
    <m/>
  </r>
  <r>
    <s v="check_ping!10.133.80.4"/>
    <s v="STORAGE_BUSINESS CRITICAL"/>
    <x v="25"/>
    <m/>
  </r>
  <r>
    <s v="check_ping!10.133.80.5"/>
    <s v="STORAGE_BUSINESS CRITICAL"/>
    <x v="25"/>
    <m/>
  </r>
  <r>
    <s v="check_emc_clariion!10.133.80.6!--secfilepath /usr/local/nagios/EMC/!-t sp!--sp A"/>
    <s v="STORAGE_BUSINESS CRITICAL"/>
    <x v="25"/>
    <m/>
  </r>
  <r>
    <s v="check_emc_clariion!10.133.80.7!--secfilepath /usr/local/nagios/EMC/!-t disk"/>
    <s v="STORAGE_BUSINESS CRITICAL"/>
    <x v="25"/>
    <m/>
  </r>
  <r>
    <s v="check_emc_clariion!10.133.80.7!--secfilepath /usr/local/nagios/EMC/!-t sp!--sp B"/>
    <s v="STORAGE_BUSINESS CRITICAL"/>
    <x v="25"/>
    <m/>
  </r>
  <r>
    <s v="check_ping!10.133.80.10"/>
    <s v="STORAGE_BUSINESS CRITICAL"/>
    <x v="25"/>
    <m/>
  </r>
  <r>
    <s v="check_ping!10.133.80.11"/>
    <s v="STORAGE_BUSINESS CRITICAL"/>
    <x v="25"/>
    <m/>
  </r>
  <r>
    <s v="check_emc_clariion!10.133.80.12!--secfilepath /usr/local/nagios/EMC/!-t disk"/>
    <s v="STORAGE_BUSINESS CRITICAL"/>
    <x v="25"/>
    <m/>
  </r>
  <r>
    <s v="check_emc_clariion!10.133.80.12!--secfilepath /usr/local/nagios/EMC/!-t sp!--sp A"/>
    <s v="STORAGE_BUSINESS CRITICAL"/>
    <x v="25"/>
    <m/>
  </r>
  <r>
    <s v="check_emc_clariion!10.133.80.13!--secfilepath /usr/local/nagios/EMC/!-t sp!--sp B"/>
    <s v="STORAGE_BUSINESS CRITICAL"/>
    <x v="25"/>
    <m/>
  </r>
  <r>
    <s v="check_ping!10.133.80.44"/>
    <s v="STORAGE_BUSINESS CRITICAL"/>
    <x v="25"/>
    <m/>
  </r>
  <r>
    <s v="check_ping!10.133.80.45"/>
    <s v="STORAGE_BUSINESS CRITICAL"/>
    <x v="25"/>
    <m/>
  </r>
  <r>
    <s v="check_emc_clariion!10.133.80.46!--secfilepath /usr/local/nagios/EMC/!-t disk"/>
    <s v="STORAGE_BUSINESS CRITICAL"/>
    <x v="25"/>
    <m/>
  </r>
  <r>
    <s v="check_emc_clariion!10.133.80.46!--secfilepath /usr/local/nagios/EMC/!-t sp!--sp A"/>
    <s v="STORAGE_BUSINESS CRITICAL"/>
    <x v="25"/>
    <m/>
  </r>
  <r>
    <s v="check_emc_clariion!10.133.80.47!--secfilepath /usr/local/nagios/EMC/!-t sp!--sp B"/>
    <s v="STORAGE_BUSINESS CRITICAL"/>
    <x v="25"/>
    <m/>
  </r>
  <r>
    <s v="check_ping!10.133.80.246"/>
    <s v="STORAGE_BUSINESS CRITICAL"/>
    <x v="25"/>
    <m/>
  </r>
  <r>
    <s v="check_ping!10.133.80.247"/>
    <s v="STORAGE_BUSINESS CRITICAL"/>
    <x v="25"/>
    <m/>
  </r>
  <r>
    <s v="Check_IBM_DS_Health!10.133.80.246!10.133.80.247"/>
    <s v="STORAGE_BUSINESS CRITICAL"/>
    <x v="25"/>
    <m/>
  </r>
  <r>
    <s v="check_ping!10.133.80.60"/>
    <s v="STORAGE_BUSINESS CRITICAL"/>
    <x v="25"/>
    <m/>
  </r>
  <r>
    <s v="check_dummy!0"/>
    <s v="STORAGE_BUSINESS CRITICAL"/>
    <x v="25"/>
    <m/>
  </r>
  <r>
    <s v="check_ping!10.133.80.61"/>
    <s v="STORAGE_BUSINESS CRITICAL"/>
    <x v="25"/>
    <m/>
  </r>
  <r>
    <s v="check_ping!10.133.80.56"/>
    <s v="STORAGE_BUSINESS CRITICAL"/>
    <x v="25"/>
    <m/>
  </r>
  <r>
    <s v="check_dummy!0"/>
    <s v="STORAGE_BUSINESS CRITICAL"/>
    <x v="25"/>
    <m/>
  </r>
  <r>
    <s v="check_ping!10.133.80.57"/>
    <s v="STORAGE_BUSINESS CRITICAL"/>
    <x v="25"/>
    <m/>
  </r>
  <r>
    <s v="check_ibm_v7000_svc.pl!10.133.80.58!lsarray"/>
    <s v="STORAGE_BUSINESS CRITICAL"/>
    <x v="25"/>
    <m/>
  </r>
  <r>
    <s v="check_ibm_v7000_svc.pl!10.133.80.58!lsenclosurebattery"/>
    <s v="STORAGE_BUSINESS CRITICAL"/>
    <x v="25"/>
    <m/>
  </r>
  <r>
    <s v="check_ibm_v7000_svc.pl!10.133.80.58!lsdrive"/>
    <s v="STORAGE_BUSINESS CRITICAL"/>
    <x v="25"/>
    <m/>
  </r>
  <r>
    <s v="check_ibm_v7000_svc.pl!10.133.80.58!lsenclosure"/>
    <s v="STORAGE_BUSINESS CRITICAL"/>
    <x v="25"/>
    <m/>
  </r>
  <r>
    <s v="check_ibm_v7000_svc.pl!10.133.80.58!lsenclosurecanister"/>
    <s v="STORAGE_BUSINESS CRITICAL"/>
    <x v="25"/>
    <m/>
  </r>
  <r>
    <s v="check_ibm_v7000_svc.pl!10.133.80.58!lsenclosurepsu"/>
    <s v="STORAGE_BUSINESS CRITICAL"/>
    <x v="25"/>
    <m/>
  </r>
  <r>
    <s v="check_ibm_v7000_svc.pl!10.133.80.58!lunonline"/>
    <s v="STORAGE_BUSINESS CRITICAL"/>
    <x v="25"/>
    <m/>
  </r>
  <r>
    <s v="check_ping!10.133.80.58"/>
    <s v="STORAGE_BUSINESS CRITICAL"/>
    <x v="25"/>
    <m/>
  </r>
  <r>
    <s v="check_ping!10.133.80.59"/>
    <s v="STORAGE_BUSINESS CRITICAL"/>
    <x v="25"/>
    <m/>
  </r>
  <r>
    <s v="check_ping!10.133.125.213"/>
    <s v="FIS_HIGH"/>
    <x v="28"/>
    <m/>
  </r>
  <r>
    <s v="check_ping!10.133.125.214"/>
    <s v="FIS_HIGH"/>
    <x v="28"/>
    <m/>
  </r>
  <r>
    <s v="check_dummy!0"/>
    <s v="FIS_HIGH"/>
    <x v="28"/>
    <m/>
  </r>
  <r>
    <s v="check_ping!10.133.80.23"/>
    <s v="STORAGE_BUSINESS CRITICAL"/>
    <x v="25"/>
    <m/>
  </r>
  <r>
    <s v="check_ping!10.133.80.24"/>
    <s v="STORAGE_BUSINESS CRITICAL"/>
    <x v="25"/>
    <m/>
  </r>
  <r>
    <s v="check_ping!10.133.80.25"/>
    <s v="STORAGE_BUSINESS CRITICAL"/>
    <x v="25"/>
    <m/>
  </r>
  <r>
    <s v="check_ping!10.133.80.234"/>
    <s v="STORAGE_HIGH"/>
    <x v="29"/>
    <m/>
  </r>
  <r>
    <s v="check_ping!10.133.80.235"/>
    <s v="STORAGE_HIGH"/>
    <x v="29"/>
    <m/>
  </r>
  <r>
    <s v="check_ping!10.133.80.236"/>
    <s v="STORAGE_HIGH"/>
    <x v="29"/>
    <m/>
  </r>
  <r>
    <s v="check_ping!10.133.125.233"/>
    <s v="FIS_HIGH"/>
    <x v="28"/>
    <m/>
  </r>
  <r>
    <s v="check_dummy!0"/>
    <s v="FIS_HIGH"/>
    <x v="28"/>
    <m/>
  </r>
  <r>
    <s v="check_ping!10.133.125.234"/>
    <s v="FIS_HIGH"/>
    <x v="28"/>
    <m/>
  </r>
  <r>
    <s v="check_ping!10.133.80.248"/>
    <s v="STORAGE_BUSINESS CRITICAL"/>
    <x v="25"/>
    <m/>
  </r>
  <r>
    <s v="check_dummy!0"/>
    <s v="STORAGE_BUSINESS CRITICAL"/>
    <x v="25"/>
    <m/>
  </r>
  <r>
    <s v="check_ping!10.133.80.249"/>
    <s v="STORAGE_BUSINESS CRITICAL"/>
    <x v="25"/>
    <m/>
  </r>
  <r>
    <s v="check_ora_dg_gap!oravw01"/>
    <s v="ORACLE_BUSINESS CRITICAL"/>
    <x v="15"/>
    <m/>
  </r>
  <r>
    <s v="check_oracle_login!SLAVE"/>
    <s v="ORACLE_BUSINESS CRITICAL"/>
    <x v="15"/>
    <m/>
  </r>
  <r>
    <s v="check_ping!10.133.80.64"/>
    <s v="STORAGE_HIGH"/>
    <x v="29"/>
    <m/>
  </r>
  <r>
    <s v="check_brocade_ports!10.133.80.64!-c S4NrPublic!-p 0"/>
    <s v="STORAGE_HIGH"/>
    <x v="29"/>
    <m/>
  </r>
  <r>
    <s v="check_brocade_ports!10.133.80.64!-c S4NrPublic!-p 4"/>
    <s v="STORAGE_HIGH"/>
    <x v="29"/>
    <m/>
  </r>
  <r>
    <s v="check_brocade_ports!10.133.80.64!-c S4NrPublic!-p 5"/>
    <s v="STORAGE_HIGH"/>
    <x v="29"/>
    <m/>
  </r>
  <r>
    <s v="check_ping!10.133.80.65"/>
    <s v="STORAGE_HIGH"/>
    <x v="29"/>
    <m/>
  </r>
  <r>
    <s v="check_brocade_ports!10.133.80.65!-c S4NrPublic!-p 0"/>
    <s v="STORAGE_HIGH"/>
    <x v="29"/>
    <m/>
  </r>
  <r>
    <s v="check_brocade_ports!10.133.80.65!-c S4NrPublic!-p 4"/>
    <s v="STORAGE_HIGH"/>
    <x v="29"/>
    <m/>
  </r>
  <r>
    <s v="check_brocade_ports!10.133.80.65!-c S4NrPublic!-p 5"/>
    <s v="STORAGE_HIGH"/>
    <x v="29"/>
    <m/>
  </r>
  <r>
    <s v="check_ping!10.133.80.62"/>
    <s v="STORAGE_HIGH"/>
    <x v="29"/>
    <m/>
  </r>
  <r>
    <s v="check_brocade_ports!10.133.80.62!-c S4NrPublic!-p 10"/>
    <s v="STORAGE_HIGH"/>
    <x v="29"/>
    <m/>
  </r>
  <r>
    <s v="check_brocade_ports!10.133.80.62!-c S4NrPublic!-p 11"/>
    <s v="STORAGE_HIGH"/>
    <x v="29"/>
    <m/>
  </r>
  <r>
    <s v="check_brocade_ports!10.133.80.62!-c S4NrPublic!-p 2"/>
    <s v="STORAGE_HIGH"/>
    <x v="29"/>
    <m/>
  </r>
  <r>
    <s v="check_brocade_ports!10.133.80.62!-c S4NrPublic!-p 4"/>
    <s v="STORAGE_HIGH"/>
    <x v="29"/>
    <m/>
  </r>
  <r>
    <s v="check_brocade_ports!10.133.80.62!-c S4NrPublic!-p 5"/>
    <s v="STORAGE_HIGH"/>
    <x v="29"/>
    <m/>
  </r>
  <r>
    <s v="check_brocade_ports!10.133.80.62!-c S4NrPublic!-p 6"/>
    <s v="STORAGE_HIGH"/>
    <x v="29"/>
    <m/>
  </r>
  <r>
    <s v="check_brocade_ports!10.133.80.62!-c S4NrPublic!-p 7"/>
    <s v="STORAGE_HIGH"/>
    <x v="29"/>
    <m/>
  </r>
  <r>
    <s v="check_brocade_ports!10.133.80.62!-c S4NrPublic!-p 8"/>
    <s v="STORAGE_HIGH"/>
    <x v="29"/>
    <m/>
  </r>
  <r>
    <s v="check_brocade_ports!10.133.80.62!-c S4NrPublic!-p 9"/>
    <s v="STORAGE_HIGH"/>
    <x v="29"/>
    <m/>
  </r>
  <r>
    <s v="check_ping!10.133.80.67"/>
    <s v="STORAGE_HIGH"/>
    <x v="29"/>
    <m/>
  </r>
  <r>
    <s v="check_brocade_ports!10.133.80.67!-c S4NrPublic!-p 0"/>
    <s v="STORAGE_HIGH"/>
    <x v="29"/>
    <m/>
  </r>
  <r>
    <s v="check_brocade_ports!10.133.80.67!-c S4NrPublic!-p 1"/>
    <s v="STORAGE_HIGH"/>
    <x v="29"/>
    <m/>
  </r>
  <r>
    <s v="check_brocade_ports!10.133.80.67!-c S4NrPublic!-p 2"/>
    <s v="STORAGE_HIGH"/>
    <x v="29"/>
    <m/>
  </r>
  <r>
    <s v="check_brocade_ports!10.133.80.67!-c S4NrPublic!-p 3"/>
    <s v="STORAGE_HIGH"/>
    <x v="29"/>
    <m/>
  </r>
  <r>
    <s v="check_brocade_ports!10.133.80.67!-c S4NrPublic!-p 4"/>
    <s v="STORAGE_HIGH"/>
    <x v="29"/>
    <m/>
  </r>
  <r>
    <s v="check_brocade_ports!10.133.80.67!-c S4NrPublic!-p 5"/>
    <s v="STORAGE_HIGH"/>
    <x v="29"/>
    <m/>
  </r>
  <r>
    <s v="check_brocade_ports!10.133.80.67!-c S4NrPublic!-p 7"/>
    <s v="STORAGE_HIGH"/>
    <x v="29"/>
    <m/>
  </r>
  <r>
    <s v="check-host-alive"/>
    <s v="NETWORK_HIGH"/>
    <x v="2"/>
    <s v="WAN, Server SAP Brasil"/>
  </r>
  <r>
    <s v="check_ping!10.133.80.66"/>
    <s v="STORAGE_HIGH"/>
    <x v="29"/>
    <m/>
  </r>
  <r>
    <s v="check_brocade_ports!10.133.80.66!-c S4NrPublic!-p 0"/>
    <s v="STORAGE_HIGH"/>
    <x v="29"/>
    <m/>
  </r>
  <r>
    <s v="check_brocade_ports!10.133.80.66!-c S4NrPublic!-p 1"/>
    <s v="STORAGE_HIGH"/>
    <x v="29"/>
    <m/>
  </r>
  <r>
    <s v="check_brocade_ports!10.133.80.66!-c S4NrPublic!-p 2"/>
    <s v="STORAGE_HIGH"/>
    <x v="29"/>
    <m/>
  </r>
  <r>
    <s v="check_brocade_ports!10.133.80.66!-c S4NrPublic!-p 3"/>
    <s v="STORAGE_HIGH"/>
    <x v="29"/>
    <m/>
  </r>
  <r>
    <s v="check_brocade_ports!10.133.80.66!-c S4NrPublic!-p 4"/>
    <s v="STORAGE_HIGH"/>
    <x v="29"/>
    <m/>
  </r>
  <r>
    <s v="check_brocade_ports!10.133.80.66!-c S4NrPublic!-p 5"/>
    <s v="STORAGE_HIGH"/>
    <x v="29"/>
    <m/>
  </r>
  <r>
    <s v="check_brocade_ports!10.133.80.66!-c S4NrPublic!-p 7"/>
    <s v="STORAGE_HIGH"/>
    <x v="29"/>
    <m/>
  </r>
  <r>
    <s v="date_alert!7/31/2022!60!15"/>
    <m/>
    <x v="3"/>
    <m/>
  </r>
  <r>
    <s v="check-host-alive"/>
    <s v="LINUX_HIGH"/>
    <x v="19"/>
    <m/>
  </r>
  <r>
    <s v="check_load!85!95"/>
    <s v="LINUX_HIGH"/>
    <x v="19"/>
    <m/>
  </r>
  <r>
    <s v="check_disk!90!95"/>
    <s v="LINUX_HIGH"/>
    <x v="19"/>
    <m/>
  </r>
  <r>
    <s v="check_ram!90!95"/>
    <s v="LINUX_HIGH"/>
    <x v="19"/>
    <m/>
  </r>
  <r>
    <s v="check_swap!90!95"/>
    <s v="LINUX_HIGH"/>
    <x v="19"/>
    <m/>
  </r>
  <r>
    <s v="date_alert!6/23/2032!60!15"/>
    <m/>
    <x v="3"/>
    <m/>
  </r>
  <r>
    <s v="date_alert!6/24/2032!60!15"/>
    <m/>
    <x v="3"/>
    <m/>
  </r>
  <r>
    <s v="date_alert!7/11/2034!60!15"/>
    <m/>
    <x v="3"/>
    <m/>
  </r>
  <r>
    <s v="date_alert!1/29/2032!60!15"/>
    <m/>
    <x v="3"/>
    <m/>
  </r>
  <r>
    <s v="check_temperatura_sensors!45"/>
    <s v="FACILITIES_HIGH"/>
    <x v="35"/>
    <s v="Corte por temperatura de equipo de workflow02 , facturacion"/>
  </r>
  <r>
    <s v="check-host-alive"/>
    <s v="NETWORK_HIGH"/>
    <x v="2"/>
    <s v="SW DMZ"/>
  </r>
  <r>
    <s v="check-host-alive"/>
    <s v="NETWORK_HIGH"/>
    <x v="2"/>
    <s v="SW DMZ"/>
  </r>
  <r>
    <s v="check-host-alive"/>
    <s v="NETWORK_HIGH"/>
    <x v="2"/>
    <s v="SW DMZ"/>
  </r>
  <r>
    <s v="check-host-alive"/>
    <s v="NETWORK_HIGH"/>
    <x v="2"/>
    <s v="SW DMZ"/>
  </r>
  <r>
    <s v="check-host-alive"/>
    <s v="LINUX_HIGH"/>
    <x v="19"/>
    <m/>
  </r>
  <r>
    <s v="check-host-alive"/>
    <s v="LINUX_MEDIUM"/>
    <x v="19"/>
    <m/>
  </r>
  <r>
    <s v="check_tcp!9043"/>
    <s v="MIDDLEWARE_MEDIUM"/>
    <x v="13"/>
    <m/>
  </r>
  <r>
    <s v="check_tcp!9445"/>
    <s v="MIDDLEWARE_MEDIUM"/>
    <x v="13"/>
    <m/>
  </r>
  <r>
    <s v="check_load!85!95"/>
    <s v="LINUX_HIGH"/>
    <x v="19"/>
    <m/>
  </r>
  <r>
    <s v="check_disk!90!95"/>
    <s v="LINUX_HIGH"/>
    <x v="19"/>
    <m/>
  </r>
  <r>
    <s v="check_ram!90!95"/>
    <s v="LINUX_HIGH"/>
    <x v="19"/>
    <m/>
  </r>
  <r>
    <s v="check_swap!90!95"/>
    <s v="LINUX_HIGH"/>
    <x v="19"/>
    <m/>
  </r>
  <r>
    <s v="check_local_http_txt!t-fim1!9080!/snoop/"/>
    <s v="MIDDLEWARE_MEDIUM"/>
    <x v="13"/>
    <m/>
  </r>
  <r>
    <s v="check_local_https_txt!192.168.2.26!9043!/ibm/console/!"/>
    <s v="MIDDLEWARE_MEDIUM"/>
    <x v="13"/>
    <m/>
  </r>
  <r>
    <s v="date_alert!7/31/2022!60!15"/>
    <m/>
    <x v="3"/>
    <m/>
  </r>
  <r>
    <s v="date_alert!12/27/2032!60!15"/>
    <m/>
    <x v="3"/>
    <m/>
  </r>
  <r>
    <s v="date_alert!1/1/2030!60!15"/>
    <m/>
    <x v="3"/>
    <m/>
  </r>
  <r>
    <s v="check-host-alive"/>
    <s v="LINUX_HIGH"/>
    <x v="19"/>
    <m/>
  </r>
  <r>
    <s v="check-host-alive"/>
    <s v="LINUX_MEDIUM"/>
    <x v="19"/>
    <m/>
  </r>
  <r>
    <s v="check_load!85!95"/>
    <s v="LINUX_HIGH"/>
    <x v="19"/>
    <m/>
  </r>
  <r>
    <s v="check_disk!90!95"/>
    <s v="LINUX_HIGH"/>
    <x v="19"/>
    <m/>
  </r>
  <r>
    <s v="check_ram!90!95"/>
    <s v="LINUX_HIGH"/>
    <x v="19"/>
    <m/>
  </r>
  <r>
    <s v="check_swap!90!95"/>
    <s v="LINUX_HIGH"/>
    <x v="19"/>
    <m/>
  </r>
  <r>
    <s v="check_ora_obj"/>
    <s v="ORACLE_LOW"/>
    <x v="5"/>
    <s v="Aplicación Loyal  - Almacenamiento de Documentos"/>
  </r>
  <r>
    <s v="check_ora_jobs"/>
    <s v="ORACLE_MEDIUM"/>
    <x v="0"/>
    <s v="Aplicación Loyal  - Almacenamiento de Documentos"/>
  </r>
  <r>
    <s v="check_oracle_login"/>
    <s v="ORACLE_MEDIUM"/>
    <x v="0"/>
    <s v="Aplicación Loyal  - Almacenamiento de Documentos"/>
  </r>
  <r>
    <s v="check_ora_max_ext!10"/>
    <s v="ORACLE_MEDIUM"/>
    <x v="0"/>
    <s v="Aplicación Loyal  - Almacenamiento de Documentos"/>
  </r>
  <r>
    <s v="check_ora_tbs!10"/>
    <s v="ORACLE_MEDIUM"/>
    <x v="0"/>
    <s v="Aplicación Loyal  - Almacenamiento de Documentos"/>
  </r>
  <r>
    <s v="check_ora_obj"/>
    <s v="ORACLE_LOW"/>
    <x v="5"/>
    <s v="SIS21,ISCARD,Molinetes"/>
  </r>
  <r>
    <s v="check_ora_jobs"/>
    <s v="ORACLE_HIGH"/>
    <x v="1"/>
    <s v="SIS21,ISCARD,Molinetes"/>
  </r>
  <r>
    <s v="check_oracle_login"/>
    <s v="ORACLE_HIGH"/>
    <x v="1"/>
    <s v="SIS21,ISCARD,Molinetes"/>
  </r>
  <r>
    <s v="check_ora_user!trxm"/>
    <s v="ORACLE_MEDIUM"/>
    <x v="0"/>
    <s v="SIS21,ISCARD,Molinetes"/>
  </r>
  <r>
    <s v="check_ora_max_ext!10"/>
    <s v="ORACLE_HIGH"/>
    <x v="1"/>
    <s v="SIS21,ISCARD,Molinetes"/>
  </r>
  <r>
    <s v="check_ora_tbs!10"/>
    <s v="ORACLE_HIGH"/>
    <x v="1"/>
    <s v="SIS21,ISCARD,Molinetes"/>
  </r>
  <r>
    <s v="check_ora_obj"/>
    <s v="ORACLE_LOW"/>
    <x v="5"/>
    <s v="ICP - Specs - SIS21 - SIS39 - Sis99 - SFS - Coper - Master - Consulta - Geac"/>
  </r>
  <r>
    <s v="check_ora_jobs"/>
    <s v="ORACLE_BUSINESS CRITICAL"/>
    <x v="15"/>
    <s v="ICP - Specs - SIS21 - SIS39 - Sis99 - SFS - Coper - Master - Consulta - Geac"/>
  </r>
  <r>
    <s v="check_tcp!1521!12502"/>
    <s v="ORACLE_BUSINESS CRITICAL"/>
    <x v="15"/>
    <s v="ICP - Specs - SIS21 - SIS39 - Sis99 - SFS - Coper - Master - Consulta - Geac"/>
  </r>
  <r>
    <s v="check_ora_locks"/>
    <s v="ORACLE_BUSINESS CRITICAL"/>
    <x v="15"/>
    <s v="ICP - Specs - SIS21 - SIS39 - Sis99 - SFS - Coper - Master - Consulta - Geac"/>
  </r>
  <r>
    <s v="check_oracle_login"/>
    <s v="ORACLE_BUSINESS CRITICAL"/>
    <x v="15"/>
    <s v="ICP - Specs - SIS21 - SIS39 - Sis99 - SFS - Coper - Master - Consulta - Geac"/>
  </r>
  <r>
    <s v="check_ora_max_ext!10"/>
    <s v="ORACLE_BUSINESS CRITICAL"/>
    <x v="15"/>
    <s v="ICP - Specs - SIS21 - SIS39 - Sis99 - SFS - Coper - Master - Consulta - Geac"/>
  </r>
  <r>
    <s v="check_ora_sessions!100"/>
    <s v="ORACLE_BUSINESS CRITICAL"/>
    <x v="15"/>
    <s v="ICP - Specs - SIS21 - SIS39 - Sis99 - SFS - Coper - Master - Consulta - Geac"/>
  </r>
  <r>
    <s v="check_ora_obj"/>
    <s v="ORACLE_LOW"/>
    <x v="5"/>
    <s v="SIS21, ISCARD"/>
  </r>
  <r>
    <s v="check_ora_jobs"/>
    <s v="ORACLE_LOW"/>
    <x v="5"/>
    <s v="SIS21, ISCARD"/>
  </r>
  <r>
    <s v="check_oracle_login"/>
    <s v="ORACLE_LOW"/>
    <x v="5"/>
    <s v="SIS21, ISCARD"/>
  </r>
  <r>
    <s v="check_ora_max_ext!10"/>
    <s v="ORACLE_LOW"/>
    <x v="5"/>
    <s v="SIS21, ISCARD"/>
  </r>
  <r>
    <s v="check_ora_tbs!10"/>
    <s v="ORACLE_LOW"/>
    <x v="5"/>
    <s v="SIS21, ISCARD"/>
  </r>
  <r>
    <s v="check_ora_obj"/>
    <s v="ORACLE_LOW"/>
    <x v="5"/>
    <s v="Time Keeping  (Molinetes - Interflex)"/>
  </r>
  <r>
    <s v="check_ora_jobs"/>
    <s v="ORACLE_HIGH"/>
    <x v="1"/>
    <s v="Time Keeping  (Molinetes - Interflex)"/>
  </r>
  <r>
    <s v="check_tcp!1521"/>
    <s v="ORACLE_HIGH"/>
    <x v="1"/>
    <s v="Time Keeping  (Molinetes - Interflex)"/>
  </r>
  <r>
    <s v="check_oracle_login"/>
    <s v="ORACLE_HIGH"/>
    <x v="1"/>
    <s v="Time Keeping  (Molinetes - Interflex)"/>
  </r>
  <r>
    <s v="check_ora_max_ext!10"/>
    <s v="ORACLE_HIGH"/>
    <x v="1"/>
    <s v="Time Keeping  (Molinetes - Interflex)"/>
  </r>
  <r>
    <s v="check_ora_user!trxt"/>
    <s v="ORACLE_MEDIUM"/>
    <x v="0"/>
    <s v="Time Keeping  (Molinetes - Interflex)"/>
  </r>
  <r>
    <s v="check_ora_tbs!10"/>
    <s v="ORACLE_HIGH"/>
    <x v="1"/>
    <s v="Time Keeping  (Molinetes - Interflex)"/>
  </r>
  <r>
    <m/>
    <m/>
    <x v="3"/>
    <m/>
  </r>
  <r>
    <s v="check-host-alive"/>
    <s v="LINUX_HIGH"/>
    <x v="19"/>
    <m/>
  </r>
  <r>
    <s v="check-host-alive"/>
    <s v="LINUX_MEDIUM"/>
    <x v="19"/>
    <m/>
  </r>
  <r>
    <s v="check_tcp!443"/>
    <s v="MIDDLEWARE_MEDIUM"/>
    <x v="13"/>
    <m/>
  </r>
  <r>
    <s v="check_load!85!95"/>
    <s v="LINUX_HIGH"/>
    <x v="19"/>
    <m/>
  </r>
  <r>
    <s v="check_disk!90!95"/>
    <s v="LINUX_HIGH"/>
    <x v="19"/>
    <m/>
  </r>
  <r>
    <s v="check_ram!90!95"/>
    <s v="LINUX_HIGH"/>
    <x v="19"/>
    <m/>
  </r>
  <r>
    <s v="check_swap!90!95"/>
    <s v="LINUX_HIGH"/>
    <x v="19"/>
    <m/>
  </r>
  <r>
    <s v="check-host-alive"/>
    <s v="NETWORK_HIGH"/>
    <x v="2"/>
    <s v="WAN, Enlace Proveedor"/>
  </r>
  <r>
    <s v="check_oracle_login"/>
    <s v="ORACLE_BUSINESS CRITICAL"/>
    <x v="15"/>
    <m/>
  </r>
  <r>
    <s v="check_oracle_login"/>
    <s v="ORACLE_HIGH"/>
    <x v="1"/>
    <m/>
  </r>
  <r>
    <s v="check-host-alive"/>
    <s v="NETWORK_HIGH"/>
    <x v="2"/>
    <s v="Equipo VIKO"/>
  </r>
  <r>
    <s v="check-host-alive"/>
    <s v="NETWORK_HIGH"/>
    <x v="2"/>
    <s v="Equipo VIKO"/>
  </r>
  <r>
    <s v="check-host-alive"/>
    <s v="NETWORK_HIGH"/>
    <x v="2"/>
    <s v="Equipo VIKO"/>
  </r>
  <r>
    <s v="check-host-alive"/>
    <s v="NETWORK_HIGH"/>
    <x v="2"/>
    <s v="Equipo VIKO"/>
  </r>
  <r>
    <s v="check-host-alive"/>
    <s v="NETWORK_HIGH"/>
    <x v="2"/>
    <s v="Equipo VIKO"/>
  </r>
  <r>
    <s v="check_win_service!McAfeeFramework,McShield,McTaskManager"/>
    <s v="WINTEL_LOW"/>
    <x v="32"/>
    <m/>
  </r>
  <r>
    <s v="check_win_disk!C!90!95"/>
    <s v="WINTEL_LOW"/>
    <x v="32"/>
    <m/>
  </r>
  <r>
    <s v="check_win_disk!D!99!100"/>
    <s v="WINTEL_LOW"/>
    <x v="32"/>
    <m/>
  </r>
  <r>
    <s v="check-host-alive"/>
    <s v="WINTEL_LOW"/>
    <x v="32"/>
    <m/>
  </r>
  <r>
    <s v="check_win_ram!90!95"/>
    <s v="WINTEL_LOW"/>
    <x v="32"/>
    <m/>
  </r>
  <r>
    <s v="check_by_arbitrary_path!$USER1$/check_esx3-0.5_.pl -H 10.133.30.51 -f /usr/local/nagios/etc/PROD/HOSTS/SERVERS/WINDOWS/.esxaccess -l io -s read -w 40 -c 90"/>
    <s v="WINTEL_BUSINESS CRITICAL"/>
    <x v="6"/>
    <m/>
  </r>
  <r>
    <s v="check_by_arbitrary_path!$USER1$/check_esx3-0.5_.pl -H 10.133.30.51 -f /usr/local/nagios/etc/PROD/HOSTS/SERVERS/WINDOWS/.esxaccess -l io -s write -w 40 -c 90"/>
    <s v="WINTEL_BUSINESS CRITICAL"/>
    <x v="6"/>
    <m/>
  </r>
  <r>
    <s v="check_by_arbitrary_path!$USER1$/check_esx3-0.5_.pl -H 10.133.30.51 -f /usr/local/nagios/etc/PROD/HOSTS/SERVERS/WINDOWS/.esxaccess -l cpu -s usage -w 80 -c 90"/>
    <s v="WINTEL_BUSINESS CRITICAL"/>
    <x v="6"/>
    <m/>
  </r>
  <r>
    <s v="check_by_arbitrary_path!$USER1$/check_esx3-0.5_.pl -H 10.133.30.51 -f /usr/local/nagios/etc/PROD/HOSTS/SERVERS/WINDOWS/.esxaccess -l runtime -s status"/>
    <s v="WINTEL_BUSINESS CRITICAL"/>
    <x v="6"/>
    <m/>
  </r>
  <r>
    <s v="check_by_arbitrary_path!$USER1$/check_esx3-0.5_.pl -H 10.133.30.51 -f /usr/local/nagios/etc/PROD/HOSTS/SERVERS/WINDOWS/.esxaccess -l runtime -s list"/>
    <s v="WINTEL_BUSINESS CRITICAL"/>
    <x v="6"/>
    <m/>
  </r>
  <r>
    <s v="check_by_arbitrary_path!$USER1$/check_esx3-0.5_.pl -H 10.133.30.51 -f /usr/local/nagios/etc/PROD/HOSTS/SERVERS/WINDOWS/.esxaccess -l mem -s usagemb -w 28336 -c 32741"/>
    <s v="WINTEL_BUSINESS CRITICAL"/>
    <x v="6"/>
    <m/>
  </r>
  <r>
    <s v="check_by_arbitrary_path!$USER1$/check_esx3-0.5_.pl -H 10.133.30.51 -f /usr/local/nagios/etc/PROD/HOSTS/SERVERS/WINDOWS/.esxaccess -l net -s nic"/>
    <s v="WINTEL_BUSINESS CRITICAL"/>
    <x v="6"/>
    <m/>
  </r>
  <r>
    <s v="check-host-alive"/>
    <s v="WINTEL_BUSINESS CRITICAL"/>
    <x v="6"/>
    <m/>
  </r>
  <r>
    <s v="check_by_arbitrary_path!$USER1$/check_esx3-0.5_.pl -H 10.133.30.51 -f /usr/local/nagios/etc/PROD/HOSTS/SERVERS/WINDOWS/.esxaccess -l io -s read -w 40 -c 90"/>
    <s v="WINTEL_BUSINESS CRITICAL"/>
    <x v="6"/>
    <m/>
  </r>
  <r>
    <s v="check_by_arbitrary_path!$USER1$/check_esx3-0.5_.pl -H 10.133.30.51 -f /usr/local/nagios/etc/PROD/HOSTS/SERVERS/WINDOWS/.esxaccess -l io -s write -w 40 -c 90"/>
    <s v="WINTEL_BUSINESS CRITICAL"/>
    <x v="6"/>
    <m/>
  </r>
  <r>
    <s v="check_by_arbitrary_path!$USER1$/check_esx3-0.5_.pl -H 10.133.30.51 -f /usr/local/nagios/etc/PROD/HOSTS/SERVERS/WINDOWS/.esxaccess -l cpu -s usage -w 80 -c 90"/>
    <s v="WINTEL_BUSINESS CRITICAL"/>
    <x v="6"/>
    <m/>
  </r>
  <r>
    <s v="check_by_arbitrary_path!$USER1$/check_esx3-0.5_.pl -H 10.133.30.51 -f /usr/local/nagios/etc/PROD/HOSTS/SERVERS/WINDOWS/.esxaccess -l runtime -s status"/>
    <s v="WINTEL_BUSINESS CRITICAL"/>
    <x v="6"/>
    <m/>
  </r>
  <r>
    <s v="check_by_arbitrary_path!$USER1$/check_esx3-0.5_.pl -H 10.133.30.51 -f /usr/local/nagios/etc/PROD/HOSTS/SERVERS/WINDOWS/.esxaccess -l runtime -s list"/>
    <s v="WINTEL_BUSINESS CRITICAL"/>
    <x v="6"/>
    <m/>
  </r>
  <r>
    <s v="check_by_arbitrary_path!$USER1$/check_esx3-0.5_.pl -H 10.133.30.51 -f /usr/local/nagios/etc/PROD/HOSTS/SERVERS/WINDOWS/.esxaccess -l mem -s usagemb -w 28336 -c 32741"/>
    <s v="WINTEL_BUSINESS CRITICAL"/>
    <x v="6"/>
    <m/>
  </r>
  <r>
    <s v="check_by_arbitrary_path!$USER1$/check_esx3-0.5_.pl -H 10.133.30.51 -f /usr/local/nagios/etc/PROD/HOSTS/SERVERS/WINDOWS/.esxaccess -l net -s nic"/>
    <s v="WINTEL_BUSINESS CRITICAL"/>
    <x v="6"/>
    <m/>
  </r>
  <r>
    <s v="check-host-alive"/>
    <s v="WINTEL_BUSINESS CRITICAL"/>
    <x v="6"/>
    <m/>
  </r>
  <r>
    <s v="check-host-alive"/>
    <s v="WINTEL_BUSINESS CRITICAL"/>
    <x v="6"/>
    <m/>
  </r>
  <r>
    <s v="check-host-alive"/>
    <s v="WINTEL_BUSINESS CRITICAL"/>
    <x v="6"/>
    <m/>
  </r>
  <r>
    <m/>
    <s v="WINTEL_MEDIUM"/>
    <x v="11"/>
    <m/>
  </r>
  <r>
    <m/>
    <s v="WINTEL_MEDIUM"/>
    <x v="11"/>
    <m/>
  </r>
  <r>
    <m/>
    <s v="WINTEL_HIGH"/>
    <x v="4"/>
    <m/>
  </r>
  <r>
    <m/>
    <s v="WINTEL_MEDIUM"/>
    <x v="11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s v="check-host-alive"/>
    <s v="WINTEL_BUSINESS CRITICAL"/>
    <x v="6"/>
    <m/>
  </r>
  <r>
    <m/>
    <s v="WINTEL_MEDIUM"/>
    <x v="11"/>
    <m/>
  </r>
  <r>
    <m/>
    <s v="WINTEL_MEDIUM"/>
    <x v="11"/>
    <m/>
  </r>
  <r>
    <m/>
    <s v="WINTEL_HIGH"/>
    <x v="4"/>
    <m/>
  </r>
  <r>
    <m/>
    <s v="WINTEL_MEDIUM"/>
    <x v="11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s v="check-host-alive"/>
    <s v="WINTEL_BUSINESS CRITICAL"/>
    <x v="6"/>
    <m/>
  </r>
  <r>
    <m/>
    <s v="WINTEL_MEDIUM"/>
    <x v="11"/>
    <m/>
  </r>
  <r>
    <m/>
    <s v="WINTEL_MEDIUM"/>
    <x v="11"/>
    <m/>
  </r>
  <r>
    <m/>
    <s v="WINTEL_HIGH"/>
    <x v="4"/>
    <m/>
  </r>
  <r>
    <m/>
    <s v="WINTEL_MEDIUM"/>
    <x v="11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s v="check-host-alive"/>
    <s v="WINTEL_BUSINESS CRITICAL"/>
    <x v="6"/>
    <m/>
  </r>
  <r>
    <m/>
    <s v="WINTEL_MEDIUM"/>
    <x v="11"/>
    <m/>
  </r>
  <r>
    <m/>
    <s v="WINTEL_MEDIUM"/>
    <x v="11"/>
    <m/>
  </r>
  <r>
    <m/>
    <s v="WINTEL_HIGH"/>
    <x v="4"/>
    <m/>
  </r>
  <r>
    <m/>
    <s v="WINTEL_MEDIUM"/>
    <x v="11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s v="check-host-alive"/>
    <s v="WINTEL_BUSINESS CRITICAL"/>
    <x v="6"/>
    <m/>
  </r>
  <r>
    <m/>
    <s v="WINTEL_MEDIUM"/>
    <x v="11"/>
    <m/>
  </r>
  <r>
    <m/>
    <s v="WINTEL_MEDIUM"/>
    <x v="11"/>
    <m/>
  </r>
  <r>
    <m/>
    <s v="WINTEL_HIGH"/>
    <x v="4"/>
    <m/>
  </r>
  <r>
    <m/>
    <s v="WINTEL_MEDIUM"/>
    <x v="11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s v="check-host-alive"/>
    <s v="WINTEL_BUSINESS CRITICAL"/>
    <x v="6"/>
    <m/>
  </r>
  <r>
    <m/>
    <s v="WINTEL_MEDIUM"/>
    <x v="11"/>
    <m/>
  </r>
  <r>
    <m/>
    <s v="WINTEL_MEDIUM"/>
    <x v="11"/>
    <m/>
  </r>
  <r>
    <m/>
    <s v="WINTEL_HIGH"/>
    <x v="4"/>
    <m/>
  </r>
  <r>
    <m/>
    <s v="WINTEL_MEDIUM"/>
    <x v="11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s v="check-host-alive"/>
    <s v="WINTEL_BUSINESS CRITICAL"/>
    <x v="6"/>
    <m/>
  </r>
  <r>
    <m/>
    <s v="WINTEL_MEDIUM"/>
    <x v="11"/>
    <m/>
  </r>
  <r>
    <m/>
    <s v="WINTEL_MEDIUM"/>
    <x v="11"/>
    <m/>
  </r>
  <r>
    <m/>
    <s v="WINTEL_HIGH"/>
    <x v="4"/>
    <m/>
  </r>
  <r>
    <m/>
    <s v="WINTEL_MEDIUM"/>
    <x v="11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s v="check-host-alive"/>
    <s v="WINTEL_BUSINESS CRITICAL"/>
    <x v="6"/>
    <m/>
  </r>
  <r>
    <s v="date_alert!7/31/2022!60!15"/>
    <m/>
    <x v="3"/>
    <m/>
  </r>
  <r>
    <s v="date_alert!7/31/2022!60!15"/>
    <m/>
    <x v="3"/>
    <m/>
  </r>
  <r>
    <s v="date_alert!7/31/2022!60!15"/>
    <m/>
    <x v="3"/>
    <m/>
  </r>
  <r>
    <s v="date_alert!7/31/2022!60!15"/>
    <m/>
    <x v="3"/>
    <m/>
  </r>
  <r>
    <s v="date_alert!7/31/2022!60!15"/>
    <m/>
    <x v="3"/>
    <m/>
  </r>
  <r>
    <s v="date_alert!7/31/2022!60!15"/>
    <m/>
    <x v="3"/>
    <m/>
  </r>
  <r>
    <s v="date_alert!12/9/2022!60!15"/>
    <m/>
    <x v="3"/>
    <m/>
  </r>
  <r>
    <s v="date_alert!4/27/2023!60!15"/>
    <m/>
    <x v="3"/>
    <m/>
  </r>
  <r>
    <s v="date_alert!7/24/2015!60!15"/>
    <m/>
    <x v="3"/>
    <m/>
  </r>
  <r>
    <s v="date_alert!4/16/2021!60!15"/>
    <m/>
    <x v="3"/>
    <m/>
  </r>
  <r>
    <s v="date_alert!8/20/2025!60!15"/>
    <m/>
    <x v="3"/>
    <m/>
  </r>
  <r>
    <s v="date_alert!6/21/2024!60!15"/>
    <m/>
    <x v="3"/>
    <m/>
  </r>
  <r>
    <s v="date_alert!3/9/2025!60!15"/>
    <m/>
    <x v="3"/>
    <m/>
  </r>
  <r>
    <s v="date_alert!5/20/2022!60!15"/>
    <m/>
    <x v="3"/>
    <m/>
  </r>
  <r>
    <s v="date_alert!5/21/2022!60!15"/>
    <m/>
    <x v="3"/>
    <m/>
  </r>
  <r>
    <s v="date_alert!11/25/2022!60!15"/>
    <m/>
    <x v="3"/>
    <m/>
  </r>
  <r>
    <s v="date_alert!10/23/2024!60!15"/>
    <m/>
    <x v="3"/>
    <m/>
  </r>
  <r>
    <s v="date_alert!3/14/2025!60!15"/>
    <m/>
    <x v="3"/>
    <m/>
  </r>
  <r>
    <s v="date_alert!3/17/2025!60!15"/>
    <m/>
    <x v="3"/>
    <m/>
  </r>
  <r>
    <s v="date_alert!8/29/2024!60!15"/>
    <m/>
    <x v="3"/>
    <m/>
  </r>
  <r>
    <s v="date_alert!9/12/2023!60!15"/>
    <m/>
    <x v="3"/>
    <m/>
  </r>
  <r>
    <s v="date_alert!8/23/2024!60!15"/>
    <m/>
    <x v="3"/>
    <m/>
  </r>
  <r>
    <s v="date_alert!4/25/2025!60!15"/>
    <m/>
    <x v="3"/>
    <m/>
  </r>
  <r>
    <s v="date_alert!2/2/2024!60!15"/>
    <m/>
    <x v="3"/>
    <m/>
  </r>
  <r>
    <s v="date_alert!6/27/2024!60!15"/>
    <m/>
    <x v="3"/>
    <m/>
  </r>
  <r>
    <s v="date_alert!6/28/2024!60!15"/>
    <m/>
    <x v="3"/>
    <m/>
  </r>
  <r>
    <s v="date_alert!9/2/2024!60!15"/>
    <m/>
    <x v="3"/>
    <m/>
  </r>
  <r>
    <s v="date_alert!12/1/2025!60!15"/>
    <m/>
    <x v="3"/>
    <m/>
  </r>
  <r>
    <s v="date_alert!12/17/2025!60!15"/>
    <m/>
    <x v="3"/>
    <m/>
  </r>
  <r>
    <s v="date_alert!12/16/2025!60!15"/>
    <m/>
    <x v="3"/>
    <m/>
  </r>
  <r>
    <s v="date_alert!8/31/2019!60!15"/>
    <m/>
    <x v="3"/>
    <m/>
  </r>
  <r>
    <s v="check-host-alive"/>
    <s v="SECURITY_OPERATIONS_MEDIUM"/>
    <x v="36"/>
    <m/>
  </r>
  <r>
    <s v="check-host-alive"/>
    <s v="NETWORK_HIGH"/>
    <x v="2"/>
    <s v="FW, Network Security"/>
  </r>
  <r>
    <s v="date_alert!7/31/2022!60!15"/>
    <m/>
    <x v="3"/>
    <m/>
  </r>
  <r>
    <s v="date_alert!7/31/2022!60!15"/>
    <m/>
    <x v="3"/>
    <m/>
  </r>
  <r>
    <s v="check_win_service!McAfeeFramework,McShield,McTaskManager,mfevtp"/>
    <s v="WINTEL_MEDIUM"/>
    <x v="11"/>
    <m/>
  </r>
  <r>
    <s v="check_win_disk!C!90!95"/>
    <s v="WINTEL_LOW"/>
    <x v="32"/>
    <m/>
  </r>
  <r>
    <s v="check_win_log_grep!/cygdrive/c/oracle/product/10.2.0/db_1/NETWORK/log/listener.log!1!9999!1@100!TNS-!TNS-00530,TNS-12502,TNS-12505,TNS-12514,TNS-12518,TNS-12560,TNS-12571"/>
    <s v="ORACLE_LOW"/>
    <x v="5"/>
    <s v="Web Site Autoahorro Test - Certificado origen - Signature Test"/>
  </r>
  <r>
    <s v="check_win_service!Schedule,OracleOraDb10g_home1TNSListener,OracleServiceVWAAT01"/>
    <s v="ORACLE_LOW"/>
    <x v="5"/>
    <s v="Web Site Autoahorro Test - Certificado origen - Signature Test"/>
  </r>
  <r>
    <s v="check_win_log_grep!/cygdrive/c/oracle/product/10.2.0/admin/VWAAT01/bdump/alert_vwaat01.log!1!9999!1@100!!3136"/>
    <s v="ORACLE_LOW"/>
    <x v="5"/>
    <s v="Web Site Autoahorro Test - Certificado origen - Signature Test"/>
  </r>
  <r>
    <s v="check_win_log_find!/cygdrive/c/Backup_database/Database/export_full_VWAAT01.log!WAR!2@100!Export terminated successfully without warnings."/>
    <s v="ORACLE_LOW"/>
    <x v="5"/>
    <s v="Web Site Autoahorro Test - Certificado origen - Signature Test"/>
  </r>
  <r>
    <s v="check-host-alive"/>
    <s v="WINTEL_LOW"/>
    <x v="32"/>
    <m/>
  </r>
  <r>
    <s v="check-host-alive"/>
    <s v="WINTEL_LOW"/>
    <x v="32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log_find!/cygdrive/c/Backup_database/Database/export_full_VWAAT01.log!WAR!2@100!Export terminated successfully without warnings!vwaa001"/>
    <s v="ORACLE_LOW"/>
    <x v="5"/>
    <s v="Web Site Autoahorro Test - Certificado origen - Signature Test"/>
  </r>
  <r>
    <s v="check_ora_user_lock!LAW"/>
    <s v="ORACLE_MEDIUM"/>
    <x v="0"/>
    <m/>
  </r>
  <r>
    <s v="check_ora_obj"/>
    <s v="ORACLE_LOW"/>
    <x v="5"/>
    <s v="Web Site Autoahorro Prod - Maria Web - LAW Prod - WSAA"/>
  </r>
  <r>
    <s v="check_ora_user!vwaap01"/>
    <s v="ORACLE_MEDIUM"/>
    <x v="0"/>
    <s v="Web Site Autoahorro Prod - Maria Web - LAW Prod - WSAA"/>
  </r>
  <r>
    <s v="check_ora_jobs"/>
    <s v="ORACLE_HIGH"/>
    <x v="1"/>
    <s v="Web Site Autoahorro Prod - Maria Web - LAW Prod - WSAA"/>
  </r>
  <r>
    <s v="check_oracle_login"/>
    <s v="ORACLE_HIGH"/>
    <x v="1"/>
    <s v="Web Site Autoahorro Prod - Maria Web - LAW Prod - WSAA"/>
  </r>
  <r>
    <s v="check_ora_max_ext!10"/>
    <s v="ORACLE_HIGH"/>
    <x v="1"/>
    <s v="Web Site Autoahorro Prod - Maria Web - LAW Prod - WSAA"/>
  </r>
  <r>
    <s v="check_ora_tbs!10"/>
    <s v="ORACLE_HIGH"/>
    <x v="1"/>
    <s v="Web Site Autoahorro Prod - Maria Web - LAW Prod - WSAA"/>
  </r>
  <r>
    <s v="check_ora_obj"/>
    <s v="ORACLE_LOW"/>
    <x v="5"/>
    <s v="Web Site Autoahorro QA"/>
  </r>
  <r>
    <s v="check_ora_jobs"/>
    <s v="ORACLE_LOW"/>
    <x v="5"/>
    <s v="Web Site Autoahorro QA"/>
  </r>
  <r>
    <s v="check_oracle_login"/>
    <s v="ORACLE_LOW"/>
    <x v="5"/>
    <s v="Web Site Autoahorro QA"/>
  </r>
  <r>
    <s v="check_ora_max_ext!10"/>
    <s v="ORACLE_LOW"/>
    <x v="5"/>
    <s v="Web Site Autoahorro QA"/>
  </r>
  <r>
    <s v="check_ora_tbs!10"/>
    <s v="ORACLE_LOW"/>
    <x v="5"/>
    <s v="Web Site Autoahorro QA"/>
  </r>
  <r>
    <s v="check_ora_jobs"/>
    <s v="ORACLE_LOW"/>
    <x v="5"/>
    <s v="Web Site Autoahorro Test - Certificado origen - Signature Test"/>
  </r>
  <r>
    <s v="check_oracle_login"/>
    <s v="ORACLE_LOW"/>
    <x v="5"/>
    <s v="Web Site Autoahorro Test - Certificado origen - Signature Test"/>
  </r>
  <r>
    <s v="check_ora_max_ext!10"/>
    <s v="ORACLE_LOW"/>
    <x v="5"/>
    <s v="Web Site Autoahorro Test - Certificado origen - Signature Test"/>
  </r>
  <r>
    <s v="check_ora_tbs!10"/>
    <s v="ORACLE_LOW"/>
    <x v="5"/>
    <s v="Web Site Autoahorro Test - Certificado origen - Signature Test"/>
  </r>
  <r>
    <s v="check_ping!10.133.30.58"/>
    <s v="STORAGE_BUSINESS CRITICAL"/>
    <x v="29"/>
    <m/>
  </r>
  <r>
    <s v="check_brocade_ports!10.133.30.58!-c S4NrPublic!-p 6"/>
    <s v="STORAGE_BUSINESS CRITICAL"/>
    <x v="29"/>
    <m/>
  </r>
  <r>
    <s v="check_brocade_ports!10.133.30.58!-c S4NrPublic!-p 7"/>
    <s v="STORAGE_BUSINESS CRITICAL"/>
    <x v="29"/>
    <m/>
  </r>
  <r>
    <s v="check-host-alive"/>
    <s v="LINUX_BUSINESS CRITICAL"/>
    <x v="26"/>
    <m/>
  </r>
  <r>
    <s v="check_proc!org.apache.catalina.startup.Bootstrap!1!1"/>
    <s v="MIDDLEWARE_MEDIUM"/>
    <x v="13"/>
    <s v="Indisponibilidad de URL VWA Intranet atendida en el puerto 80"/>
  </r>
  <r>
    <s v="check_tcp!80"/>
    <s v="MIDDLEWARE_MEDIUM"/>
    <x v="13"/>
    <s v="Indisponibilidad de URL VWA Intranet atendida en el puerto 80"/>
  </r>
  <r>
    <s v="check_local_http_txt!10.133.55.226!80!/"/>
    <s v="MIDDLEWARE_HIGH"/>
    <x v="13"/>
    <m/>
  </r>
  <r>
    <s v="check_mkmondo"/>
    <s v="LINUX_MEDIUM"/>
    <x v="19"/>
    <m/>
  </r>
  <r>
    <s v="check_load!85!95"/>
    <s v="LINUX_BUSINESS CRITICAL"/>
    <x v="26"/>
    <m/>
  </r>
  <r>
    <s v="check_disk!90!95"/>
    <s v="LINUX_BUSINESS CRITICAL"/>
    <x v="26"/>
    <m/>
  </r>
  <r>
    <s v="check_io!30!60"/>
    <s v="LINUX_BUSINESS CRITICAL"/>
    <x v="26"/>
    <m/>
  </r>
  <r>
    <s v="check_ram!90!95"/>
    <s v="LINUX_BUSINESS CRITICAL"/>
    <x v="26"/>
    <m/>
  </r>
  <r>
    <s v="check_swap!90!95"/>
    <s v="LINUX_BUSINESS CRITICAL"/>
    <x v="26"/>
    <m/>
  </r>
  <r>
    <s v="check-host-alive"/>
    <s v="LINUX_HIGH"/>
    <x v="17"/>
    <m/>
  </r>
  <r>
    <s v="check_load!85!95"/>
    <s v="LINUX_HIGH"/>
    <x v="17"/>
    <m/>
  </r>
  <r>
    <s v="check_disk!90!95"/>
    <s v="LINUX_HIGH"/>
    <x v="17"/>
    <m/>
  </r>
  <r>
    <s v="check_ram!90!95"/>
    <s v="LINUX_HIGH"/>
    <x v="17"/>
    <m/>
  </r>
  <r>
    <s v="check_swap!90!95"/>
    <s v="LINUX_HIGH"/>
    <x v="17"/>
    <m/>
  </r>
  <r>
    <s v="check_ping!10.133.80.244"/>
    <s v="STORAGE_HIGH"/>
    <x v="29"/>
    <m/>
  </r>
  <r>
    <s v="check_brocade_ports!10.133.80.244!-c S4NrPublic!-p 11"/>
    <s v="STORAGE_HIGH"/>
    <x v="29"/>
    <m/>
  </r>
  <r>
    <s v="check_brocade_ports!10.133.80.244!-c S4NrPublic!-p 3"/>
    <s v="STORAGE_HIGH"/>
    <x v="29"/>
    <m/>
  </r>
  <r>
    <s v="check_brocade_ports!10.133.80.244!-c S4NrPublic!-p 4"/>
    <s v="STORAGE_HIGH"/>
    <x v="29"/>
    <m/>
  </r>
  <r>
    <s v="check_brocade_ports!10.133.80.244!-c S4NrPublic!-p 5"/>
    <s v="STORAGE_HIGH"/>
    <x v="29"/>
    <m/>
  </r>
  <r>
    <s v="check_ping!10.133.80.245"/>
    <s v="STORAGE_HIGH"/>
    <x v="29"/>
    <m/>
  </r>
  <r>
    <s v="check_brocade_ports!10.133.80.245!-c S4NrPublic!-p 10"/>
    <s v="STORAGE_HIGH"/>
    <x v="29"/>
    <m/>
  </r>
  <r>
    <s v="check_brocade_ports!10.133.80.245!-c S4NrPublic!-p 3"/>
    <s v="STORAGE_HIGH"/>
    <x v="29"/>
    <m/>
  </r>
  <r>
    <s v="check_brocade_ports!10.133.80.245!-c S4NrPublic!-p 4"/>
    <s v="STORAGE_HIGH"/>
    <x v="29"/>
    <m/>
  </r>
  <r>
    <s v="check_brocade_ports!10.133.80.245!-c S4NrPublic!-p 5"/>
    <s v="STORAGE_HIGH"/>
    <x v="29"/>
    <m/>
  </r>
  <r>
    <s v="check-host-alive"/>
    <s v="NETWORK_HIGH"/>
    <x v="2"/>
    <s v="FW, Network Security"/>
  </r>
  <r>
    <s v="check-host-alive"/>
    <s v="NETWORK_HIGH"/>
    <x v="2"/>
    <s v="FW, Network Security"/>
  </r>
  <r>
    <s v="check-host-alive"/>
    <s v="NETWORK_BUSINESS CRITICAL"/>
    <x v="2"/>
    <s v="SW CKD"/>
  </r>
  <r>
    <s v="check-host-alive"/>
    <s v="NETWORK_BUSINESS CRITICAL"/>
    <x v="2"/>
    <s v="SW CKD"/>
  </r>
  <r>
    <s v="check-host-alive"/>
    <s v="NETWORK_HIGH"/>
    <x v="2"/>
    <s v="FW, Network Security"/>
  </r>
  <r>
    <s v="check-host-alive"/>
    <s v="NETWORK_HIGH"/>
    <x v="2"/>
    <s v="FW, Network Security"/>
  </r>
  <r>
    <s v="check-host-alive"/>
    <s v="NETWORK_HIGH"/>
    <x v="2"/>
    <s v="FW, Network Security"/>
  </r>
  <r>
    <s v="check-host-alive"/>
    <s v="NETWORK_HIGH"/>
    <x v="2"/>
    <s v="FW, Network Security"/>
  </r>
  <r>
    <s v="check-host-alive"/>
    <s v="NETWORK_BUSINESS CRITICAL"/>
    <x v="2"/>
    <s v="FW KAROLA / Network Security"/>
  </r>
  <r>
    <s v="check-host-alive"/>
    <s v="NETWORK_BUSINESS CRITICAL"/>
    <x v="2"/>
    <s v="FW KAROLA / Network Security"/>
  </r>
  <r>
    <s v="check-host-alive"/>
    <s v="NETWORK_HIGH"/>
    <x v="2"/>
    <s v="FW, Network Security"/>
  </r>
  <r>
    <s v="check-host-alive"/>
    <s v="NETWORK_HIGH"/>
    <x v="2"/>
    <s v="FW, Network Security"/>
  </r>
  <r>
    <s v="check-host-alive"/>
    <s v="NETWORK_HIGH"/>
    <x v="2"/>
    <s v="FW, Network Security"/>
  </r>
  <r>
    <s v="check-host-alive"/>
    <s v="NETWORK_HIGH"/>
    <x v="2"/>
    <s v="FW, Network Security"/>
  </r>
  <r>
    <s v="check-host-alive"/>
    <s v="NETWORK_HIGH"/>
    <x v="2"/>
    <s v="FW, Network Security"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P!90!95"/>
    <s v="WINTEL_HIGH"/>
    <x v="4"/>
    <m/>
  </r>
  <r>
    <s v="check-host-alive"/>
    <s v="WINTEL_HIGH"/>
    <x v="4"/>
    <m/>
  </r>
  <r>
    <s v="check_win_service!PPMessenger7,PPWatch7"/>
    <s v="WINTEL_HIGH"/>
    <x v="4"/>
    <m/>
  </r>
  <r>
    <s v="check_win_service!Spooler"/>
    <s v="WINTEL_HIGH"/>
    <x v="4"/>
    <m/>
  </r>
  <r>
    <s v="check_win_service!LPDSVC"/>
    <s v="WINTEL_HIGH"/>
    <x v="4"/>
    <m/>
  </r>
  <r>
    <s v="check_win_cpu!2,80,90"/>
    <s v="WINTEL_HIGH"/>
    <x v="4"/>
    <m/>
  </r>
  <r>
    <s v="check_win_ram!90!95"/>
    <s v="WINTEL_HIGH"/>
    <x v="4"/>
    <m/>
  </r>
  <r>
    <s v="check_win_service!&quot;TSM_Daily&quot;"/>
    <s v="BKP_HIGH"/>
    <x v="8"/>
    <s v="La plataforma de backup se ve afectada impidiendo el crrecto resguardo de los datos"/>
  </r>
  <r>
    <s v="check_win_uptime!1"/>
    <s v="WINTEL_HIGH"/>
    <x v="4"/>
    <m/>
  </r>
  <r>
    <s v="check_win_disk!C!90!95"/>
    <s v="WINTEL_HIGH"/>
    <x v="4"/>
    <m/>
  </r>
  <r>
    <s v="check_win_disk!E!97!99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service!McAfeeFramework,McShield,McTaskManager,mfevtp"/>
    <s v="WINTEL_BUSINESS CRITICAL"/>
    <x v="6"/>
    <m/>
  </r>
  <r>
    <s v="check_win_service!McAfeeFramework,McShield,McTaskManager,mfevtp"/>
    <s v="WINTEL_BUSINESS CRITICAL"/>
    <x v="6"/>
    <m/>
  </r>
  <r>
    <s v="check_win_disk!C!90!95"/>
    <s v="WINTEL_HIGH"/>
    <x v="4"/>
    <m/>
  </r>
  <r>
    <s v="check_win_disk!C!90!95"/>
    <s v="WINTEL_HIGH"/>
    <x v="4"/>
    <m/>
  </r>
  <r>
    <s v="check_win_disk!E!90!95"/>
    <s v="ORACLE_HIGH"/>
    <x v="1"/>
    <m/>
  </r>
  <r>
    <s v="check_win_disk!E!90!95"/>
    <s v="ORACLE_HIGH"/>
    <x v="1"/>
    <m/>
  </r>
  <r>
    <s v="check_win_disk!F!90!95"/>
    <s v="ORACLE_HIGH"/>
    <x v="1"/>
    <m/>
  </r>
  <r>
    <s v="check_win_disk!F!90!95"/>
    <s v="ORACLE_HIGH"/>
    <x v="1"/>
    <m/>
  </r>
  <r>
    <s v="check_win_log_grep!/cygdrive/e/oracle/product/10.2.0/db_1/NETWORK/log/listener.log!1!9999!1@100!TNS-!TNS-00530,TNS-12502,TNS-12505,TNS-12514,TNS-12518,TNS-12560,TNS-12571"/>
    <s v="ORACLE_BUSINESS CRITICAL"/>
    <x v="1"/>
    <m/>
  </r>
  <r>
    <s v="check_win_log_grep!/cygdrive/e/oracle/product/10.2.0/db_1/NETWORK/log/listener.log!1!9999!1@100!TNS-!TNS-00530,TNS-12502,TNS-12505,TNS-12514,TNS-12518,TNS-12560,TNS-12571"/>
    <s v="ORACLE_HIGH"/>
    <x v="1"/>
    <m/>
  </r>
  <r>
    <s v="check_win_service!Schedule,OracleOraDb10g_home1TNSListener,OracleServiceVWAAP01"/>
    <s v="ORACLE_BUSINESS CRITICAL"/>
    <x v="1"/>
    <m/>
  </r>
  <r>
    <s v="check_win_service!Schedule,OracleOraDb10g_home1TNSListener,OracleServiceVWAAP01"/>
    <s v="ORACLE_HIGH"/>
    <x v="1"/>
    <m/>
  </r>
  <r>
    <s v="check_win_log_grep!/cygdrive/e/oracle/product/10.2.0/admin/VWAAP01/bdump/alert_vwaap01.log!1!9999!1@100!ORA-!ORA-3136,ORA-1652,ORA-12012,ORA-20000,ORA-06512"/>
    <s v="ORACLE_BUSINESS CRITICAL"/>
    <x v="1"/>
    <m/>
  </r>
  <r>
    <s v="check_win_log_grep!/cygdrive/e/oracle/product/10.2.0/admin/VWAAP01/bdump/alert_vwaap01.log!1!9999!1@100!!3136,1652,12012,20000,06512"/>
    <s v="ORACLE_HIGH"/>
    <x v="1"/>
    <m/>
  </r>
  <r>
    <s v="check-host-alive"/>
    <s v="WINTEL_BUSINESS CRITICAL"/>
    <x v="4"/>
    <m/>
  </r>
  <r>
    <s v="check-host-alive"/>
    <s v="WINTEL_HIGH"/>
    <x v="4"/>
    <m/>
  </r>
  <r>
    <s v="check-host-alive"/>
    <s v="WINTEL_HIGH"/>
    <x v="4"/>
    <m/>
  </r>
  <r>
    <s v="check_win_cpu!2,80,90"/>
    <s v="WINTEL_BUSINESS CRITICAL"/>
    <x v="6"/>
    <m/>
  </r>
  <r>
    <s v="check_win_cpu!2,80,90"/>
    <s v="WINTEL_HIGH"/>
    <x v="4"/>
    <m/>
  </r>
  <r>
    <s v="check_win_ram!90!95"/>
    <s v="WINTEL_BUSINESS CRITICAL"/>
    <x v="6"/>
    <m/>
  </r>
  <r>
    <s v="check_win_ram!90!95"/>
    <s v="WINTEL_HIGH"/>
    <x v="4"/>
    <m/>
  </r>
  <r>
    <s v="check_win_uptime!1"/>
    <s v="WINTEL_BUSINESS CRITICAL"/>
    <x v="6"/>
    <m/>
  </r>
  <r>
    <s v="check_win_uptime!1"/>
    <s v="WINTEL_HIGH"/>
    <x v="4"/>
    <m/>
  </r>
  <r>
    <s v="check_win_service!TSM_EXCH_DAILY"/>
    <s v="BKP_HIGH"/>
    <x v="8"/>
    <s v="La plataforma de backup se ve afectada impidiendo el crrecto resguardo de los datos"/>
  </r>
  <r>
    <s v="check_win_log_find!/cygdrive/F/backup/export_full_VWAAP01_01.log!WAR!2@150!n ha terminado correctamente y sin advertencias!VWAAP01"/>
    <s v="ORACLE_LOW"/>
    <x v="5"/>
    <s v="Web Site Autoahorro Prod - Maria Web - LAW Prod - WSAA"/>
  </r>
  <r>
    <s v="check_win_service!McAfeeFramework,McShield,McTaskManager,mfevtp"/>
    <s v="WINTEL_LOW"/>
    <x v="32"/>
    <m/>
  </r>
  <r>
    <s v="check_win_disk!C!90!95"/>
    <s v="WINTEL_LOW"/>
    <x v="32"/>
    <m/>
  </r>
  <r>
    <s v="check_win_disk!G!90!95"/>
    <s v="WINTEL_LOW"/>
    <x v="32"/>
    <m/>
  </r>
  <r>
    <s v="check-host-alive"/>
    <s v="WINTEL_LOW"/>
    <x v="32"/>
    <m/>
  </r>
  <r>
    <s v="check-host-alive"/>
    <s v="WINTEL_LOW"/>
    <x v="32"/>
    <m/>
  </r>
  <r>
    <s v="check_win_cpu!2,80,90"/>
    <s v="WINTEL_LOW"/>
    <x v="32"/>
    <m/>
  </r>
  <r>
    <s v="check_win_ram!90!95"/>
    <s v="WINTEL_LOW"/>
    <x v="32"/>
    <m/>
  </r>
  <r>
    <s v="check_win_uptime!1"/>
    <s v="WINTEL_LOW"/>
    <x v="32"/>
    <m/>
  </r>
  <r>
    <s v="check_win_log_find!/cygdrive/C/Backup/Export_IMPEXPT.log!WAR!2@150!Export terminated successfully without warnings!IMPEXPT"/>
    <s v="ORACLE_LOW"/>
    <x v="5"/>
    <s v="Aduana Test - REMITOS_3040 -  IMPOEXPO"/>
  </r>
  <r>
    <s v="check-host-alive"/>
    <s v="NETWORK_BUSINESS CRITICAL"/>
    <x v="2"/>
    <s v="FW Checkpoint / Network Security"/>
  </r>
  <r>
    <s v="check-host-alive"/>
    <s v="NETWORK_BUSINESS CRITICAL"/>
    <x v="2"/>
    <s v="FW Checkpoint / Network Security"/>
  </r>
  <r>
    <s v="check_win_service!McAfeeFramework,McShield,McTaskManager,mfevtp"/>
    <s v="WINTEL_HIGH"/>
    <x v="4"/>
    <m/>
  </r>
  <r>
    <s v="check_win_disk!C!90!95"/>
    <s v="WINTEL_HIGH"/>
    <x v="4"/>
    <m/>
  </r>
  <r>
    <s v="check_win_disk!P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SSQLSERVER"/>
    <s v="WINTEL_HIGH"/>
    <x v="4"/>
    <m/>
  </r>
  <r>
    <s v="check_dir_arch_backup_pluma!&quot;AMS NON SAP Support Argentina&quot;!&quot;2&quot;"/>
    <s v="AMS NON SAP Support_HIGH"/>
    <x v="33"/>
    <s v="Law - archivos de proceso"/>
  </r>
  <r>
    <s v="check_dir_arch_pluma!&quot;AMS NON SAP Support Argentina&quot;!&quot;2&quot;"/>
    <s v="AMS NON SAP Support_HIGH"/>
    <x v="33"/>
    <s v="Law - archivos de proceso"/>
  </r>
  <r>
    <s v="check_dir_arch_plumav2!&quot;AMS NON SAP Support Argentina&quot;!&quot;2&quot;"/>
    <s v="AMS NON SAP Support_HIGH"/>
    <x v="33"/>
    <s v="Law - archivos de proceso"/>
  </r>
  <r>
    <s v="check_win_service!McAfeeFramework,McShield,McTaskManager,mfevtp"/>
    <s v="WINTEL_BUSINESS CRITICAL"/>
    <x v="6"/>
    <m/>
  </r>
  <r>
    <s v="check_win_service!TSM_C,TSM_C_SEM,TSM_E,TSM_E_SEM,TSM_F,TSM_F_SEM,TSM_G,TSM_G_SEM,TSM_H,TSM_H_SEM,TSM_I,TSM_I_SEM,TSM_J,TSM_J_SEM,TSM_K,TSM_K_SEM,TSM_L,TSM_L_SEM"/>
    <s v="WINTEL_BUSINESS CRITICAL"/>
    <x v="6"/>
    <m/>
  </r>
  <r>
    <s v="check_win_service!Dfs"/>
    <s v="WINTEL_BUSINESS CRITICAL"/>
    <x v="6"/>
    <m/>
  </r>
  <r>
    <s v="check_win_service!DFSR"/>
    <s v="WINTEL_BUSINESS CRITICAL"/>
    <x v="6"/>
    <m/>
  </r>
  <r>
    <s v="check_win_disk!C!90!95"/>
    <s v="WINTEL_BUSINESS CRITICAL"/>
    <x v="6"/>
    <m/>
  </r>
  <r>
    <s v="check_win_disk!D!90!95"/>
    <s v="WINTEL_BUSINESS CRITICAL"/>
    <x v="6"/>
    <m/>
  </r>
  <r>
    <s v="check_win_disk!E!90!95"/>
    <s v="WINTEL_BUSINESS CRITICAL"/>
    <x v="6"/>
    <m/>
  </r>
  <r>
    <s v="check_win_disk!F!90!95"/>
    <s v="WINTEL_BUSINESS CRITICAL"/>
    <x v="6"/>
    <m/>
  </r>
  <r>
    <s v="check_win_disk!G!90!95"/>
    <s v="WINTEL_BUSINESS CRITICAL"/>
    <x v="6"/>
    <m/>
  </r>
  <r>
    <s v="check_win_disk!H!90!95"/>
    <s v="WINTEL_BUSINESS CRITICAL"/>
    <x v="6"/>
    <m/>
  </r>
  <r>
    <s v="check_win_disk!I!90!95"/>
    <s v="WINTEL_BUSINESS CRITICAL"/>
    <x v="6"/>
    <m/>
  </r>
  <r>
    <s v="check_win_disk!J!90!95"/>
    <s v="WINTEL_BUSINESS CRITICAL"/>
    <x v="6"/>
    <m/>
  </r>
  <r>
    <s v="check_win_disk!K!90!95"/>
    <s v="WINTEL_BUSINESS CRITICAL"/>
    <x v="6"/>
    <m/>
  </r>
  <r>
    <s v="check_win_disk!L!90!95"/>
    <s v="WINTEL_BUSINESS CRITICAL"/>
    <x v="6"/>
    <m/>
  </r>
  <r>
    <s v="check_win_disk!M!90!95"/>
    <s v="WINTEL_BUSINESS CRITICAL"/>
    <x v="6"/>
    <m/>
  </r>
  <r>
    <s v="check_win_service!EmcPowMig,EmcpMgmtComp,EmcPowSrv"/>
    <s v="WINTEL_BUSINESS CRITICAL"/>
    <x v="6"/>
    <m/>
  </r>
  <r>
    <s v="check_win_service!SrmSvc"/>
    <s v="WINTEL_BUSINESS CRITICAL"/>
    <x v="6"/>
    <m/>
  </r>
  <r>
    <s v="check_win_service!ftpsvc"/>
    <s v="WINTEL_BUSINESS CRITICAL"/>
    <x v="6"/>
    <m/>
  </r>
  <r>
    <s v="check-host-alive"/>
    <s v="WINTEL_BUSINESS CRITICAL"/>
    <x v="6"/>
    <m/>
  </r>
  <r>
    <s v="check_win_cpu!2,90,95"/>
    <s v="WINTEL_BUSINESS CRITICAL"/>
    <x v="6"/>
    <m/>
  </r>
  <r>
    <s v="check_win_ram_wmic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E!90!95"/>
    <s v="WINTEL_MEDIUM"/>
    <x v="11"/>
    <m/>
  </r>
  <r>
    <s v="check-host-alive"/>
    <s v="WINTEL_MEDIUM"/>
    <x v="11"/>
    <m/>
  </r>
  <r>
    <s v="check_win_service!W3SVC,IISADMIN"/>
    <s v="MIDDLEWARE_MEDIUM"/>
    <x v="13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E!97!99"/>
    <s v="WINTEL_BUSINESS CRITICAL"/>
    <x v="6"/>
    <m/>
  </r>
  <r>
    <s v="check_win_disk!E!97!99"/>
    <s v="ORACLE_BUSINESS CRITICAL"/>
    <x v="15"/>
    <m/>
  </r>
  <r>
    <s v="check_win_disk!F!90!95"/>
    <s v="WINTEL_BUSINESS CRITICAL"/>
    <x v="6"/>
    <m/>
  </r>
  <r>
    <s v="check_win_disk!F!90!95"/>
    <s v="ORACLE_MEDIUM"/>
    <x v="0"/>
    <s v="Raf y Caja - WSCAJA (Banco Rio)"/>
  </r>
  <r>
    <s v="check_ora_obj"/>
    <s v="ORACLE_LOW"/>
    <x v="5"/>
    <s v="Raf y Caja - WSCAJA (Banco Rio)"/>
  </r>
  <r>
    <s v="check_ora_jobs"/>
    <s v="ORACLE_BUSINESS CRITICAL"/>
    <x v="15"/>
    <s v="Raf y Caja - WSCAJA (Banco Rio)"/>
  </r>
  <r>
    <s v="check_win_log_grep!/cygdrive/c/oracle/product/10.2.0/db_1/network/log/listener.log!1!9999!7@100!TNS-!TNS-00530,TNS-12502,TNS-12505,TNS-12514,TNS-12518,TNS-12560,TNS-12571"/>
    <s v="ORACLE_BUSINESS CRITICAL"/>
    <x v="15"/>
    <s v="Raf y Caja - WSCAJA (Banco Rio)"/>
  </r>
  <r>
    <s v="check_oracle_login"/>
    <s v="ORACLE_BUSINESS CRITICAL"/>
    <x v="15"/>
    <s v="Raf y Caja - WSCAJA (Banco Rio)"/>
  </r>
  <r>
    <s v="check_ora_max_ext!10"/>
    <s v="ORACLE_BUSINESS CRITICAL"/>
    <x v="15"/>
    <s v="Raf y Caja - WSCAJA (Banco Rio)"/>
  </r>
  <r>
    <s v="check_win_log_grep!/cygdrive/c/oracle/product/10.2.0/admin/RAFPROD/bdump/alert_rafprod.log!1!9999!1@100!ORA-"/>
    <s v="ORACLE_BUSINESS CRITICAL"/>
    <x v="15"/>
    <s v="Raf y Caja - WSCAJA (Banco Rio)"/>
  </r>
  <r>
    <s v="check_win_log_grep!/cygdrive/c/oracle/product/10.2.0/admin/RAFPROD/bdump/alert_rafprod.log!1!9999!1@100!"/>
    <s v="ORACLE_BUSINESS CRITICAL"/>
    <x v="15"/>
    <s v="Raf y Caja - WSCAJA (Banco Rio)"/>
  </r>
  <r>
    <s v="check_win_log_find!/cygdrive/f/BackupDB/Export/expdp_RAFPROD.log!WAR!1@100!ha terminado correctamente en"/>
    <s v="ORACLE_LOW"/>
    <x v="5"/>
    <s v="Raf y Caja - WSCAJA (Banco Rio)"/>
  </r>
  <r>
    <s v="check_win_log_grep!/cygdrive/f/BackupDB/Rman/SCRIPTS/backup_level_0.LOG!1!9999!4@100!ORA-,RMAN-"/>
    <s v="ORACLE_LOW"/>
    <x v="5"/>
    <s v="Raf y Caja - WSCAJA (Banco Rio)"/>
  </r>
  <r>
    <s v="check_win_log_grep!/cygdrive/f/BackupDB/Rman/SCRIPTS/backup_level_0.LOG!1!9999!4@100!,RMAN-"/>
    <s v="ORACLE_LOW"/>
    <x v="5"/>
    <s v="Raf y Caja - WSCAJA (Banco Rio)"/>
  </r>
  <r>
    <s v="check_win_service!OracleOraDb10g_home1TNSListener,OracleServiceRAFPROD,Schedule"/>
    <s v="ORACLE_BUSINESS CRITICAL"/>
    <x v="15"/>
    <s v="Raf y Caja - WSCAJA (Banco Rio)"/>
  </r>
  <r>
    <s v="check_win_service!OracleOraDb10g_home1TNSListener,OracleServiceRAFPROD,Schedule"/>
    <s v="ORACLE_BUSINESS CRITICAL"/>
    <x v="15"/>
    <s v="Raf y Caja - WSCAJA (Banco Rio)"/>
  </r>
  <r>
    <s v="check_ora_tbs!5"/>
    <s v="ORACLE_BUSINESS CRITICAL"/>
    <x v="15"/>
    <s v="Raf y Caja - WSCAJA (Banco Rio)"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BUSINESS CRITICAL"/>
    <x v="6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C!90!95"/>
    <s v="WINTEL_BUSINESS CRITICAL"/>
    <x v="6"/>
    <m/>
  </r>
  <r>
    <s v="check_win_disk!D!90!95"/>
    <s v="WINTEL_BUSINESS CRITICAL"/>
    <x v="6"/>
    <m/>
  </r>
  <r>
    <s v="check_win_disk!D!90!95"/>
    <s v="WINTEL_BUSINESS CRITICAL"/>
    <x v="6"/>
    <m/>
  </r>
  <r>
    <s v="check-host-alive"/>
    <s v="WINTEL_BUSINESS CRITICAL"/>
    <x v="6"/>
    <m/>
  </r>
  <r>
    <s v="check-host-alive"/>
    <s v="WINTEL_BUSINESS CRITICAL"/>
    <x v="6"/>
    <m/>
  </r>
  <r>
    <s v="check-host-alive"/>
    <s v="WINTEL_BUSINESS CRITICAL"/>
    <x v="6"/>
    <m/>
  </r>
  <r>
    <s v="check_win_proc!inetinfo.exe!1!1"/>
    <s v="WINTEL_BUSINESS CRITICAL"/>
    <x v="6"/>
    <m/>
  </r>
  <r>
    <s v="check_win_proc!inetinfo.exe!1!1"/>
    <s v="MIDDLEWARE_BUSINESS CRITICAL"/>
    <x v="7"/>
    <m/>
  </r>
  <r>
    <s v="check_win_cpu!2,80,90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uptime!1"/>
    <s v="WINTEL_BUSINESS CRITICAL"/>
    <x v="6"/>
    <m/>
  </r>
  <r>
    <s v="check_win_proc!VWA.CustomFactoryRegime.Services.FileTransfer.exe!1!1"/>
    <s v="MIDDLEWARE_BUSINESS CRITICAL"/>
    <x v="7"/>
    <m/>
  </r>
  <r>
    <s v="check_win_proc!VWA.CustomFactoryRegime.Services.FileTransfer.exe!1!1"/>
    <s v="MIDDLEWARE_BUSINESS CRITICAL"/>
    <x v="7"/>
    <m/>
  </r>
  <r>
    <s v="check_win_proc!VWA.CustomFactoryRegime.Services.GenerateExplosionRequestCT.exe!1!1"/>
    <s v="MIDDLEWARE_BUSINESS CRITICAL"/>
    <x v="7"/>
    <m/>
  </r>
  <r>
    <s v="check_win_proc!VWA.CustomFactoryRegime.Services.GenerateExplosionRequestCT.exe!1!1"/>
    <s v="MIDDLEWARE_BUSINESS CRITICAL"/>
    <x v="7"/>
    <m/>
  </r>
  <r>
    <s v="check_win_proc!VWA.CustomFactoryRegime.Services.KSL2Generator.exe!1!1"/>
    <s v="MIDDLEWARE_BUSINESS CRITICAL"/>
    <x v="7"/>
    <m/>
  </r>
  <r>
    <s v="check_win_proc!VWA.CustomFactoryRegime.Services.KSL2Generator.exe!1!1"/>
    <s v="MIDDLEWARE_BUSINESS CRITICAL"/>
    <x v="7"/>
    <m/>
  </r>
  <r>
    <s v="check_win_proc!VWA.CustomFactoryRegime.Services.ProcessDispatch.exe!1!1"/>
    <s v="MIDDLEWARE_BUSINESS CRITICAL"/>
    <x v="7"/>
    <m/>
  </r>
  <r>
    <s v="check_win_proc!VWA.CustomFactoryRegime.Services.ProcessDispatch.exe!1!1"/>
    <s v="MIDDLEWARE_BUSINESS CRITICAL"/>
    <x v="7"/>
    <m/>
  </r>
  <r>
    <s v="check_win_proc!VWA.CustomFactoryRegime.Services.ProcessExpoDispatch.exe!1!1"/>
    <s v="MIDDLEWARE_BUSINESS CRITICAL"/>
    <x v="7"/>
    <m/>
  </r>
  <r>
    <s v="check_win_proc!VWA.CustomFactoryRegime.Services.ProcessExpoDispatch.exe!1!1"/>
    <s v="MIDDLEWARE_BUSINESS CRITICAL"/>
    <x v="7"/>
    <m/>
  </r>
  <r>
    <s v="check_win_proc!VWA.CustomFactoryRegime.Services.ReceiveExplosion.exe!1!1"/>
    <s v="MIDDLEWARE_BUSINESS CRITICAL"/>
    <x v="7"/>
    <m/>
  </r>
  <r>
    <s v="check_win_proc!VWA.CustomFactoryRegime.Services.Suppliers.exe!1!1"/>
    <s v="MIDDLEWARE_BUSINESS CRITICAL"/>
    <x v="7"/>
    <m/>
  </r>
  <r>
    <s v="check_win_proc!VWA.FTS.FileTransferServer.WindowsService.exe!1!1"/>
    <s v="MIDDLEWARE_BUSINESS CRITICAL"/>
    <x v="7"/>
    <m/>
  </r>
  <r>
    <s v="check_win_proc!VWA.KSL.ELASInvoincesFromBrazil.Service.exe!1!1"/>
    <s v="MIDDLEWARE_BUSINESS CRITICAL"/>
    <x v="7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_wmic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_wmic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MEDIUM"/>
    <x v="11"/>
    <m/>
  </r>
  <r>
    <s v="check_win_disk!C!90!95"/>
    <s v="WINTEL_HIGH"/>
    <x v="4"/>
    <m/>
  </r>
  <r>
    <s v="check_win_disk!E!90!95"/>
    <s v="ORACLE_HIGH"/>
    <x v="1"/>
    <s v="Normalizador - Merlin"/>
  </r>
  <r>
    <s v="check_win_log_grep!/cygdrive/e/oracle/admin/ASES/bdump/alert_ases.log!1!9999!1@100!"/>
    <s v="ORACLE_MEDIUM"/>
    <x v="0"/>
    <s v="Normalizador - Merlin"/>
  </r>
  <r>
    <s v="check_win_log_find!/cygdrive/e/Backup/export_full_ASES_01.log!WAR!2@100!Export terminated successfully without warnings."/>
    <s v="ORACLE_LOW"/>
    <x v="5"/>
    <s v="Normalizador - Merlin"/>
  </r>
  <r>
    <s v="check_win_log_grep!/cygdrive/e/oracle/ora92/network/log/listener.log!1!9999!1@100!TNS-!TNS-00530,TNS-12502,TNS-12505,TNS-12514,TNS-12518,TNS-12560,TNS-12571"/>
    <s v="ORACLE_MEDIUM"/>
    <x v="0"/>
    <s v="Normalizador - Merlin"/>
  </r>
  <r>
    <s v="check_win_service!Schedule,OracleMTSRecoveryService,OracleOraHome92TNSListener,OracleServiceASES"/>
    <s v="ORACLE_MEDIUM"/>
    <x v="0"/>
    <s v="Normalizador - Merlin"/>
  </r>
  <r>
    <s v="check-host-alive"/>
    <s v="WINTEL_MEDIUM"/>
    <x v="11"/>
    <m/>
  </r>
  <r>
    <s v="check-host-alive"/>
    <s v="WINTEL_HIGH"/>
    <x v="4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log_find!/cygdrive/e/Backup/export_full_ASES_01.log!WAR!2@100!Export terminated successfully without warnings!vwarbass0000002"/>
    <s v="ORACLE_LOW"/>
    <x v="5"/>
    <s v="Normalizador - Merlin"/>
  </r>
  <r>
    <s v="check_win_service!McAfeeFramework,McShield,McTaskManager,mfevtp"/>
    <s v="WINTEL_BUSINESS CRITICAL"/>
    <x v="6"/>
    <m/>
  </r>
  <r>
    <s v="check_win_disk!C!98!99"/>
    <s v="WINTEL_BUSINESS CRITICAL"/>
    <x v="4"/>
    <m/>
  </r>
  <r>
    <s v="check_win_disk!E!90!95"/>
    <s v="WINTEL_BUSINESS CRITICAL"/>
    <x v="6"/>
    <m/>
  </r>
  <r>
    <s v="check_win_log_grep!/cygdrive/c/oracle/admin/IMPEXPP/bdump/alert_impexpp.log!1!9999!1@100!ORA-"/>
    <s v="ORACLE_BUSINESS CRITICAL"/>
    <x v="1"/>
    <s v="Impo/expo-Remitos-NPVW - REMITOS_3040 - IMPOEXPO"/>
  </r>
  <r>
    <s v="check_win_log_find!/cygdrive/e/Backup/Dump/IMPEXPP_LOGFILE.log!WAR!2@100!Export terminated successfully without warnings."/>
    <s v="ORACLE_LOW"/>
    <x v="5"/>
    <s v="Impo/expo-Remitos-NPVW - REMITOS_3040 - IMPOEXPO"/>
  </r>
  <r>
    <s v="check_win_log_grep!/cygdrive/c/oracle/ora92/network/log/listener.log!1!9999!1@100!TNS-!TNS-00530,TNS-12502,TNS-12505,TNS-12514,TNS-12518,TNS-12560,TNS-12571"/>
    <s v="ORACLE_BUSINESS CRITICAL"/>
    <x v="1"/>
    <s v="Impo/expo-Remitos-NPVW - REMITOS_3040 - IMPOEXPO"/>
  </r>
  <r>
    <s v="check_win_service!Schedule,OracleMTSRecoveryService,OracleOraHome92TNSListener,OracleServiceIMPEXPP"/>
    <s v="ORACLE_BUSINESS CRITICAL"/>
    <x v="1"/>
    <s v="Impo/expo-Remitos-NPVW - REMITOS_3040 - IMPOEXPO"/>
  </r>
  <r>
    <s v="check-host-alive"/>
    <s v="WINTEL_BUSINESS CRITICAL"/>
    <x v="6"/>
    <m/>
  </r>
  <r>
    <s v="check_http!-p 8181 -u /ImportadorCOT"/>
    <s v="MIDDLEWARE_HIGH"/>
    <x v="13"/>
    <s v="Indisponibilidad de URL Importador COT"/>
  </r>
  <r>
    <s v="check_http!-p 8181 -u /Law"/>
    <s v="MIDDLEWARE_HIGH"/>
    <x v="13"/>
    <s v="Indisponibilidad de URL LAW"/>
  </r>
  <r>
    <s v="check_http!-p 8181 -u /REMIDISInterfaceManager"/>
    <s v="MIDDLEWARE_HIGH"/>
    <x v="13"/>
    <s v="Indisponibilidad de URL REMIDISInterfaceManager"/>
  </r>
  <r>
    <s v="check_win_proc!inetinfo.exe!1!1"/>
    <s v="MIDDLEWARE_BUSINESS CRITICAL"/>
    <x v="7"/>
    <s v="Indisponibilidad de Internet Information Server y los sitios declarados en el mismo."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win_log_find!/cygdrive/e/Backup/Dump/IMPEXPP_LOGFILE.log!WAR!2@100!Export terminated successfully without warnings!vwarbassce00002"/>
    <s v="ORACLE_LOW"/>
    <x v="5"/>
    <s v="Impo/expo-Remitos-NPVW - REMITOS_3040 - IMPOEXPO"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E!90!95"/>
    <s v="WINTEL_BUSINESS CRITICAL"/>
    <x v="6"/>
    <m/>
  </r>
  <r>
    <s v="check_win_disk!F!90!95"/>
    <s v="WINTEL_BUSINESS CRITICAL"/>
    <x v="6"/>
    <m/>
  </r>
  <r>
    <s v="check_win_disk!G!90!95"/>
    <s v="WINTEL_BUSINESS CRITICAL"/>
    <x v="6"/>
    <m/>
  </r>
  <r>
    <s v="check-host-alive"/>
    <s v="WINTEL_BUSINESS CRITICAL"/>
    <x v="6"/>
    <m/>
  </r>
  <r>
    <s v="check_tcp!80"/>
    <s v="MIDDLEWARE_BUSINESS CRITICAL"/>
    <x v="7"/>
    <s v="Indisponibilidad de URL's atendidas en dicho puerto"/>
  </r>
  <r>
    <s v="check_tcp!8888"/>
    <s v="MIDDLEWARE_BUSINESS CRITICAL"/>
    <x v="7"/>
    <s v="Indisponibilidad de URL's atendidas en dicho puerto"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local_http_txt!192.168.2.7!8888!/VWCOT/"/>
    <s v="MIDDLEWARE_BUSINESS CRITICAL"/>
    <x v="7"/>
    <s v="Indisponibilidad de URL VWCOT"/>
  </r>
  <r>
    <s v="check_local_http_txt!vwconcesionario.ar.sa.vwg!80!/!"/>
    <s v="MIDDLEWARE_BUSINESS CRITICAL"/>
    <x v="7"/>
    <s v="Indisponibilidad de URL VWConcesionario"/>
  </r>
  <r>
    <m/>
    <s v="MIDDLEWARE_HIGH"/>
    <x v="13"/>
    <s v="COT (Concentrador de Remitos Electrónicos)"/>
  </r>
  <r>
    <m/>
    <s v="MIDDLEWARE_HIGH"/>
    <x v="13"/>
    <s v="EXTRANET VW"/>
  </r>
  <r>
    <m/>
    <s v="MIDDLEWARE_HIGH"/>
    <x v="13"/>
    <s v="IBS-WEB-1.0"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BUSINESS CRITICAL"/>
    <x v="6"/>
    <m/>
  </r>
  <r>
    <s v="check_tcp!21"/>
    <s v="MIDDLEWARE_BUSINESS CRITICAL"/>
    <x v="7"/>
    <m/>
  </r>
  <r>
    <s v="check_win_disk!C!97!99"/>
    <s v="WINTEL_BUSINESS CRITICAL"/>
    <x v="6"/>
    <m/>
  </r>
  <r>
    <s v="check_win_disk!E!90!95"/>
    <s v="WINTEL_BUSINESS CRITICAL"/>
    <x v="6"/>
    <m/>
  </r>
  <r>
    <s v="check_win_disk!F!90!95"/>
    <s v="WINTEL_BUSINESS CRITICAL"/>
    <x v="6"/>
    <m/>
  </r>
  <r>
    <s v="check_win_disk!G!90!95"/>
    <s v="WINTEL_BUSINESS CRITICAL"/>
    <x v="6"/>
    <m/>
  </r>
  <r>
    <s v="check_win_log_grep!/cygdrive/f/oracle/admin/DCS0003/bdump/alert_DCS0003.log!1!9999!1@100!"/>
    <s v="ORACLE_BUSINESS CRITICAL"/>
    <x v="15"/>
    <s v="SIS50 - Generacionae - GAE - Gedasnet - Specs Pacheco"/>
  </r>
  <r>
    <s v="check_win_log_find!/cygdrive/c/Backup_oracle/domingos/BBDD_DCS0003_LOGFILE_01.log!WAR!2@100!Export terminated successfully without warnings."/>
    <s v="ORACLE_LOW"/>
    <x v="5"/>
    <s v="SIS50 - Generacionae - GAE - Gedasnet - Specs Pacheco"/>
  </r>
  <r>
    <s v="check_win_log_find!/cygdrive/c/Backup_oracle/Export_Full_DCS0003.log!WAR!2@100!Export terminated successfully without warnings!vwarbassdcs0003"/>
    <s v="ORACLE_LOW"/>
    <x v="5"/>
    <s v="SIS50 - Generacionae - GAE - Gedasnet - Specs Pacheco"/>
  </r>
  <r>
    <s v="check_win_log_find!/cygdrive/f/Oracle_Backup/export/DUCATIWM/Script/job_export_DUCATIWM.log!WAR!2@100!Export terminated successfully without warnings."/>
    <s v="ORACLE_LOW"/>
    <x v="5"/>
    <s v="SIS50 - Generacionae - GAE - Gedasnet - Specs Pacheco"/>
  </r>
  <r>
    <s v="check_win_log_grep!/cygdrive/f/oracle/ora92/network/log/listener.log!1!9999!1@100!TNS-!TNS-00530,TNS-12502,TNS-12505,TNS-12514,TNS-12518,TNS-12560,TNS-12571"/>
    <s v="ORACLE_BUSINESS CRITICAL"/>
    <x v="15"/>
    <s v="SIS50 - Generacionae - GAE - Gedasnet - Specs Pacheco"/>
  </r>
  <r>
    <s v="check_win_service!OracleMTSRecoveryService,OracleOraHome92TNSListener,OracleServiceDCS0003,Schedule"/>
    <s v="ORACLE_BUSINESS CRITICAL"/>
    <x v="15"/>
    <s v="SIS50 - Generacionae - GAE - Gedasnet - Specs Pacheco"/>
  </r>
  <r>
    <s v="check-host-alive"/>
    <s v="WINTEL_BUSINESS CRITICAL"/>
    <x v="6"/>
    <m/>
  </r>
  <r>
    <s v="check_tcp!8888"/>
    <s v="MIDDLEWARE_BUSINESS CRITICAL"/>
    <x v="7"/>
    <m/>
  </r>
  <r>
    <s v="check_win_service!W3SVC,IISADMIN"/>
    <s v="MIDDLEWARE_BUSINESS CRITICAL"/>
    <x v="7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m/>
    <s v="MIDDLEWARE_HIGH"/>
    <x v="13"/>
    <s v="AUTOAHORRO  Interface Manager"/>
  </r>
  <r>
    <m/>
    <s v="MIDDLEWARE_HIGH"/>
    <x v="13"/>
    <s v="IBS-WEB-1.0"/>
  </r>
  <r>
    <m/>
    <s v="MIDDLEWARE_HIGH"/>
    <x v="13"/>
    <s v="MARIA WEB FRONT END"/>
  </r>
  <r>
    <m/>
    <s v="MIDDLEWARE_HIGH"/>
    <x v="13"/>
    <s v="PROBE"/>
  </r>
  <r>
    <m/>
    <s v="MIDDLEWARE_HIGH"/>
    <x v="13"/>
    <s v="VH WEB SERVICE"/>
  </r>
  <r>
    <s v="check_local_http_txt!10.133.54.75!8888!/MariaWebDaemonFrontEnd"/>
    <s v="MIDDLEWARE_BUSINESS CRITICAL"/>
    <x v="7"/>
    <m/>
  </r>
  <r>
    <s v="check_win_service!TSM_EXCH_DAILY"/>
    <s v="BKP_HIGH"/>
    <x v="8"/>
    <s v="La plataforma de backup se ve afectada impidiendo el crrecto resguardo de los datos"/>
  </r>
  <r>
    <s v="check_win_log_find!/cygdrive/c/Backup_oracle/Export_Full_DCS0003.log!WAR!2@100!Export terminated successfully without warnings!vwarbassdcs0003"/>
    <s v="ORACLE_LOW"/>
    <x v="5"/>
    <s v="SIS50 - Generacionae - GAE - Gedasnet - Specs Pacheco"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tcp!21"/>
    <s v="MIDDLEWARE_MEDIUM"/>
    <x v="13"/>
    <m/>
  </r>
  <r>
    <s v="check_tcp!86"/>
    <s v="MIDDLEWARE_MEDIUM"/>
    <x v="13"/>
    <m/>
  </r>
  <r>
    <s v="check_win_disk!C!90!95"/>
    <s v="WINTEL_HIGH"/>
    <x v="4"/>
    <m/>
  </r>
  <r>
    <s v="check_win_disk!E!90!95"/>
    <s v="WINTEL_HIGH"/>
    <x v="4"/>
    <m/>
  </r>
  <r>
    <s v="check-host-alive"/>
    <s v="WINTEL_MEDIUM"/>
    <x v="11"/>
    <m/>
  </r>
  <r>
    <s v="check-host-alive"/>
    <s v="WINTEL_HIGH"/>
    <x v="4"/>
    <m/>
  </r>
  <r>
    <s v="check_win_proc!nssm.exe!1!1"/>
    <s v="MIDDLEWARE_MEDIUM"/>
    <x v="13"/>
    <m/>
  </r>
  <r>
    <m/>
    <s v="MIDDLEWARE_HIGH"/>
    <x v="13"/>
    <s v="MARIA WEB CLIENT"/>
  </r>
  <r>
    <m/>
    <s v="MIDDLEWARE_HIGH"/>
    <x v="13"/>
    <s v="MARIA WEB FRONTEND"/>
  </r>
  <r>
    <m/>
    <s v="MIDDLEWARE_HIGH"/>
    <x v="13"/>
    <s v="MARIA WEB REPORTS"/>
  </r>
  <r>
    <s v="check_win_service!W3SVC,IISADMIN"/>
    <s v="MIDDLEWARE_MEDIUM"/>
    <x v="13"/>
    <s v="Indisponibilidad de Internet Information Server y los sitios declarados en el mismo."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ORACLE_HIGH"/>
    <x v="1"/>
    <m/>
  </r>
  <r>
    <s v="check_win_disk!E!90!95"/>
    <s v="ORACLE_HIGH"/>
    <x v="1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MEDIUM"/>
    <x v="11"/>
    <m/>
  </r>
  <r>
    <s v="check_win_disk!C!90!95"/>
    <s v="WINTEL_LOW"/>
    <x v="32"/>
    <m/>
  </r>
  <r>
    <s v="check-host-alive"/>
    <s v="WINTEL_LOW"/>
    <x v="32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-host-alive"/>
    <s v="LINUX_HIGH"/>
    <x v="17"/>
    <m/>
  </r>
  <r>
    <s v="check_load!85!95"/>
    <s v="LINUX_HIGH"/>
    <x v="17"/>
    <m/>
  </r>
  <r>
    <s v="check_disk!90!95"/>
    <s v="LINUX_HIGH"/>
    <x v="17"/>
    <m/>
  </r>
  <r>
    <s v="check_ram!90!95"/>
    <s v="LINUX_HIGH"/>
    <x v="17"/>
    <m/>
  </r>
  <r>
    <s v="check_swap!90!95"/>
    <s v="LINUX_HIGH"/>
    <x v="17"/>
    <m/>
  </r>
  <r>
    <s v="check-host-alive"/>
    <s v="NETWORK_MEDIUM"/>
    <x v="10"/>
    <s v="Red Oficina, no Produccion, afecta usuarios Finales"/>
  </r>
  <r>
    <s v="date_alert!12/31/2019!60!15"/>
    <s v="NETWORK_BUSINESS CRITICAL"/>
    <x v="16"/>
    <s v="SW Produccion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DMZ, esquema redundado"/>
  </r>
  <r>
    <s v="check-host-alive"/>
    <s v="NETWORK_MEDIUM"/>
    <x v="10"/>
    <s v="Red DMZ, esquema redundado"/>
  </r>
  <r>
    <s v="check-host-alive"/>
    <s v="NETWORK_MEDIUM"/>
    <x v="10"/>
    <s v="Red DMZ, esquema redundado"/>
  </r>
  <r>
    <s v="check-host-alive"/>
    <s v="NETWORK_MEDIUM"/>
    <x v="10"/>
    <s v="Red DMZ, esquema redundado"/>
  </r>
  <r>
    <s v="check-host-alive"/>
    <s v="NETWORK_MEDIUM"/>
    <x v="10"/>
    <s v="Red Oficina, no Produccion, afecta usuarios Finales"/>
  </r>
  <r>
    <s v="date_alert!9/15/2024!60!15"/>
    <s v="NETWORK_MEDIUM"/>
    <x v="10"/>
    <s v="Red Oficina, no Produccion, afecta usuarios Finales"/>
  </r>
  <r>
    <s v="check-host-alive"/>
    <s v="NETWORK_MEDIUM"/>
    <x v="14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HIGH"/>
    <x v="2"/>
    <s v="SW PTC"/>
  </r>
  <r>
    <s v="check-host-alive"/>
    <s v="NETWORK_MEDIUM"/>
    <x v="10"/>
    <s v="Red Oficina, no Produccion, afecta usuarios Finales"/>
  </r>
  <r>
    <s v="check-host-alive"/>
    <s v="NETWORK_HIGH"/>
    <x v="2"/>
    <s v="SW Distribucion, MDR"/>
  </r>
  <r>
    <s v="check-host-alive"/>
    <s v="NETWORK_HIGH"/>
    <x v="2"/>
    <s v="SW Distribucion, MDR"/>
  </r>
  <r>
    <s v="check-host-alive"/>
    <s v="NETWORK_HIGH"/>
    <x v="2"/>
    <s v="SW Distribucion, MDR"/>
  </r>
  <r>
    <s v="check-host-alive"/>
    <s v="NETWORK_HIGH"/>
    <x v="2"/>
    <s v="SW Distribucion, MDR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HIGH"/>
    <x v="2"/>
    <s v="SW Distribucion, MDR"/>
  </r>
  <r>
    <s v="check-host-alive"/>
    <s v="NETWORK_HIGH"/>
    <x v="2"/>
    <s v="SW Distribucion, MDR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BUSINESS CRITICAL"/>
    <x v="2"/>
    <s v="Sw Acceso / New LAN"/>
  </r>
  <r>
    <s v="check-host-alive"/>
    <s v="NETWORK_HIGH"/>
    <x v="2"/>
    <s v="SW Distribucion, MDR"/>
  </r>
  <r>
    <s v="check-host-alive"/>
    <s v="NETWORK_HIGH"/>
    <x v="2"/>
    <s v="SW Distribucion, MDR"/>
  </r>
  <r>
    <s v="check-host-alive"/>
    <s v="NETWORK_HIGH"/>
    <x v="2"/>
    <s v="SW oficina, No produccion, acceso usuarios finales"/>
  </r>
  <r>
    <s v="date_alert!12/31/2019!60!15"/>
    <s v="NETWORK_MEDIUM"/>
    <x v="10"/>
    <s v="Red Oficina, no Produccion, afecta usuarios Finales"/>
  </r>
  <r>
    <s v="check-host-alive"/>
    <s v="NETWORK_HIGH"/>
    <x v="2"/>
    <s v="SW oficina, No produccion, acceso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date_alert!12/31/2019!60!15"/>
    <s v="NETWORK_MEDIUM"/>
    <x v="10"/>
    <s v="Red Oficina, no Produccion, afecta usuarios Finales"/>
  </r>
  <r>
    <s v="check-host-alive"/>
    <s v="NETWORK_HIGH"/>
    <x v="2"/>
    <s v="SW Core Oficina"/>
  </r>
  <r>
    <s v="check-host-alive"/>
    <s v="NETWORK_HIGH"/>
    <x v="2"/>
    <s v="SW Core Oficina"/>
  </r>
  <r>
    <s v="check-host-alive"/>
    <s v="NETWORK_BUSINESS CRITICAL"/>
    <x v="2"/>
    <s v="SW Produccion"/>
  </r>
  <r>
    <s v="check-host-alive"/>
    <s v="NETWORK_MEDIUM"/>
    <x v="14"/>
    <s v="Red Oficina, no Produccion, afecta usuarios Finales"/>
  </r>
  <r>
    <s v="check-host-alive"/>
    <s v="NETWORK_MEDIUM"/>
    <x v="14"/>
    <s v="Red Oficina, no Produccion, afecta usuarios Finales"/>
  </r>
  <r>
    <s v="check-host-alive"/>
    <s v="NETWORK_LOW"/>
    <x v="14"/>
    <s v="Switch Oficina no produccion / afecta usuarios finales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MEDIUM"/>
    <x v="10"/>
    <s v="Red Oficina, no Produccion, afecta usuarios Finales"/>
  </r>
  <r>
    <s v="check-host-alive"/>
    <s v="NETWORK_MEDIUM"/>
    <x v="10"/>
    <s v="Red Oficina, no Produccion, afecta usuarios Finales"/>
  </r>
  <r>
    <s v="check_ping!10.133.68.21"/>
    <s v="FACILITIES_BUSINESS CRITICAL"/>
    <x v="9"/>
    <s v="Afectacion en el Core R9 Pacheco"/>
  </r>
  <r>
    <s v="check-host-alive"/>
    <s v="NETWORK_HIGH"/>
    <x v="2"/>
    <s v="Radius, Server validacion usuarios con certificados SAP"/>
  </r>
  <r>
    <s v="check-host-alive"/>
    <s v="NETWORK_HIGH"/>
    <x v="2"/>
    <s v="Radius, Server validacion usuarios con certificados SAP"/>
  </r>
  <r>
    <s v="check-host-alive"/>
    <s v="FACILITIES_LOW"/>
    <x v="37"/>
    <s v="Afectacion a la SEGURIDAD FIRE EYE"/>
  </r>
  <r>
    <s v="check-host-alive"/>
    <s v="FACILITIES_LOW"/>
    <x v="37"/>
    <s v="Afectacion a la SEGURIDAD FIRE EYE"/>
  </r>
  <r>
    <s v="check-host-alive"/>
    <s v="FACILITIES_LOW"/>
    <x v="37"/>
    <s v="Afectacion a la SEGURIDAD FIRE EYE"/>
  </r>
  <r>
    <s v="check_win_service!McAfeeFramework,McShield,McTaskManager,mfevtp"/>
    <s v="WINTEL_BUSINESS CRITICAL"/>
    <x v="4"/>
    <m/>
  </r>
  <r>
    <s v="check_win_disk!C!90!95"/>
    <s v="WINTEL_BUSINESS CRITICAL"/>
    <x v="4"/>
    <m/>
  </r>
  <r>
    <s v="check_win_disk!D!90!95"/>
    <s v="WINTEL_BUSINESS CRITICAL"/>
    <x v="4"/>
    <m/>
  </r>
  <r>
    <s v="check_win_disk!E!90!95"/>
    <s v="WINTEL_BUSINESS CRITICAL"/>
    <x v="4"/>
    <m/>
  </r>
  <r>
    <s v="check_win_disk!F!99!100"/>
    <s v="WINTEL_BUSINESS CRITICAL"/>
    <x v="4"/>
    <m/>
  </r>
  <r>
    <s v="check_win_disk!G!99!100"/>
    <s v="WINTEL_BUSINESS CRITICAL"/>
    <x v="4"/>
    <m/>
  </r>
  <r>
    <s v="check_win_disk!P!98!99"/>
    <s v="WINTEL_BUSINESS CRITICAL"/>
    <x v="4"/>
    <m/>
  </r>
  <r>
    <s v="check-host-alive"/>
    <s v="WINTEL_BUSINESS CRITICAL"/>
    <x v="4"/>
    <m/>
  </r>
  <r>
    <s v="check_win_cpu!2,80,90"/>
    <s v="WINTEL_BUSINESS CRITICAL"/>
    <x v="4"/>
    <m/>
  </r>
  <r>
    <s v="check_win_ram!90!95"/>
    <s v="WINTEL_BUSINESS CRITICAL"/>
    <x v="4"/>
    <m/>
  </r>
  <r>
    <s v="check_win_uptime!1"/>
    <s v="WINTEL_BUSINESS CRITICAL"/>
    <x v="4"/>
    <m/>
  </r>
  <r>
    <s v="check_win_service!McAfeeFramework,McShield,McTaskManager,mfevtp"/>
    <s v="WINTEL_HIGH"/>
    <x v="4"/>
    <m/>
  </r>
  <r>
    <s v="check_disk!90!95"/>
    <s v="WINTEL_HIGH"/>
    <x v="4"/>
    <m/>
  </r>
  <r>
    <s v="check_win_disk!D!90!95"/>
    <s v="WINTEL_HIGH"/>
    <x v="4"/>
    <m/>
  </r>
  <r>
    <s v="check-host-alive"/>
    <s v="WINTEL_HIGH"/>
    <x v="4"/>
    <m/>
  </r>
  <r>
    <s v="check_load!85!95"/>
    <s v="WINTEL_HIGH"/>
    <x v="4"/>
    <m/>
  </r>
  <r>
    <s v="check_ram!90!95"/>
    <s v="WINTEL_HIGH"/>
    <x v="4"/>
    <m/>
  </r>
  <r>
    <s v="check_win_uptime!1"/>
    <s v="WINTEL_HIGH"/>
    <x v="4"/>
    <m/>
  </r>
  <r>
    <s v="check_win_service!McAfeeFramework,McShield,McTaskManager,mfevtp"/>
    <s v="WINTEL_LOW"/>
    <x v="32"/>
    <m/>
  </r>
  <r>
    <s v="check_win_cpu!2,80,90"/>
    <s v="WINTEL_LOW"/>
    <x v="32"/>
    <m/>
  </r>
  <r>
    <s v="check_win_disk!C!95!98"/>
    <s v="WINTEL_LOW"/>
    <x v="32"/>
    <m/>
  </r>
  <r>
    <s v="check_win_disk!C!95!98"/>
    <s v="WINTEL_LOW"/>
    <x v="32"/>
    <m/>
  </r>
  <r>
    <s v="check_win_disk!C!95!98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s v="check_ora_obj!VWCADECBA"/>
    <s v="ORACLE_LOW"/>
    <x v="5"/>
    <s v="Control de accesos"/>
  </r>
  <r>
    <s v="check_ora_jobs!VWCADECBA"/>
    <s v="ORACLE_BUSINESS CRITICAL"/>
    <x v="15"/>
    <s v="Control de accesos"/>
  </r>
  <r>
    <s v="check_oracle_login!VWCADECBA"/>
    <s v="ORACLE_BUSINESS CRITICAL"/>
    <x v="15"/>
    <s v="Control de accesos"/>
  </r>
  <r>
    <s v="check_ora_max_ext!10!VWCADECBA"/>
    <s v="ORACLE_BUSINESS CRITICAL"/>
    <x v="15"/>
    <s v="Control de accesos"/>
  </r>
  <r>
    <s v="check_ora_tbs!5!VWCADECBA"/>
    <s v="ORACLE_BUSINESS CRITICAL"/>
    <x v="15"/>
    <s v="Control de accesos"/>
  </r>
  <r>
    <s v="check_ora_user!VWCADECBA"/>
    <s v="ORACLE_LOW"/>
    <x v="5"/>
    <s v="Control de accesos"/>
  </r>
  <r>
    <s v="check_win_service!McAfeeFramework,McShield,McTaskManager,mfevtp"/>
    <s v="WINTEL_HIGH"/>
    <x v="4"/>
    <m/>
  </r>
  <r>
    <s v="check_win_cpu!2,80,90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E!90!95"/>
    <s v="WINTEL_HIGH"/>
    <x v="4"/>
    <m/>
  </r>
  <r>
    <s v="check_win_disk!F!90!95"/>
    <s v="ORACLE_MEDIUM"/>
    <x v="0"/>
    <m/>
  </r>
  <r>
    <s v="check_win_disk!G!90!95"/>
    <s v="WINTEL_HIGH"/>
    <x v="4"/>
    <m/>
  </r>
  <r>
    <s v="check-host-alive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_wmic!90!95"/>
    <s v="WINTEL_HIGH"/>
    <x v="4"/>
    <m/>
  </r>
  <r>
    <s v="check_win_service!&quot;TSM_Daily&quot;"/>
    <s v="BKP_HIGH"/>
    <x v="8"/>
    <s v="La plataforma de backup se ve afectada impidiendo el crrecto resguardo de los datos"/>
  </r>
  <r>
    <s v="check_win_uptime!1"/>
    <s v="WINTEL_HIGH"/>
    <x v="4"/>
    <m/>
  </r>
  <r>
    <s v="check_win_service!Spooler"/>
    <s v="WINTEL_BUSINESS CRITICAL"/>
    <x v="6"/>
    <m/>
  </r>
  <r>
    <s v="check_win_service!McAfeeFramework,McShield,McTaskManager,mfevtp"/>
    <s v="WINTEL_BUSINESS CRITICAL"/>
    <x v="6"/>
    <m/>
  </r>
  <r>
    <s v="check_disk!90!95"/>
    <s v="WINTEL_BUSINESS CRITICAL"/>
    <x v="6"/>
    <m/>
  </r>
  <r>
    <s v="check-host-alive"/>
    <s v="WINTEL_BUSINESS CRITICAL"/>
    <x v="6"/>
    <m/>
  </r>
  <r>
    <s v="check_load!85!95"/>
    <s v="WINTEL_BUSINESS CRITICAL"/>
    <x v="6"/>
    <m/>
  </r>
  <r>
    <s v="check_ram!90!95"/>
    <s v="WINTEL_BUSINESS CRITICAL"/>
    <x v="6"/>
    <m/>
  </r>
  <r>
    <s v="check_win_service!&quot;TSM_Daily&quot;"/>
    <s v="BKP_HIGH"/>
    <x v="8"/>
    <s v="La plataforma de backup se ve afectada impidiendo el crrecto resguardo de los datos"/>
  </r>
  <r>
    <s v="check_win_uptime!1"/>
    <s v="WINTEL_BUSINESS CRITICAL"/>
    <x v="6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E!90!95"/>
    <s v="WINTEL_MEDIUM"/>
    <x v="11"/>
    <m/>
  </r>
  <r>
    <s v="check_win_disk!F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uptime!1"/>
    <s v="WINTEL_MEDIUM"/>
    <x v="11"/>
    <m/>
  </r>
  <r>
    <s v="check_win_disk!D!90!95"/>
    <s v="WINTEL_MEDIUM"/>
    <x v="11"/>
    <m/>
  </r>
  <r>
    <s v="check_win_disk!C!90!95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-host-alive"/>
    <s v="WINTEL_MEDIUM"/>
    <x v="11"/>
    <m/>
  </r>
  <r>
    <s v="check_win_service!McAfeeFramework,McShield,McTaskManager,mfevtp"/>
    <s v="WINTEL_MEDIUM"/>
    <x v="11"/>
    <m/>
  </r>
  <r>
    <m/>
    <s v="MESSAGING_BUSINESS CRITICAL"/>
    <x v="38"/>
    <m/>
  </r>
  <r>
    <s v="check_win_disk!C!90!95"/>
    <s v="WINTEL_BUSINESS CRITICAL"/>
    <x v="6"/>
    <m/>
  </r>
  <r>
    <s v="check_win_disk!D!90!95"/>
    <s v="WINTEL_BUSINESS CRITICAL"/>
    <x v="6"/>
    <m/>
  </r>
  <r>
    <s v="check_win_disk!P!90!95"/>
    <s v="WINTEL_BUSINESS CRITICAL"/>
    <x v="6"/>
    <m/>
  </r>
  <r>
    <s v="check-host-alive"/>
    <s v="WINTEL_BUSINESS CRITICAL"/>
    <x v="6"/>
    <m/>
  </r>
  <r>
    <s v="check_win_cpu!2,60,85 # Average CPU load on last x minutes. &lt;minutes range&gt;,&lt;warning threshold&gt;,&lt;critical threshold&gt;"/>
    <s v="WINTEL_BUSINESS CRITICAL"/>
    <x v="6"/>
    <m/>
  </r>
  <r>
    <s v="check_win_ram!90!95 # &lt;pct_war&gt; &lt;pct_cri&gt;"/>
    <s v="WINTEL_BUSINESS CRITICAL"/>
    <x v="6"/>
    <m/>
  </r>
  <r>
    <s v="check_win_uptime!1 # &lt;days_war&gt;"/>
    <s v="WINTEL_BUSINESS CRITICAL"/>
    <x v="6"/>
    <m/>
  </r>
  <r>
    <m/>
    <s v="MESSAGING_BUSINESS CRITICAL"/>
    <x v="38"/>
    <m/>
  </r>
  <r>
    <s v="check_win_disk!C!90!95"/>
    <s v="WINTEL_BUSINESS CRITICAL"/>
    <x v="6"/>
    <m/>
  </r>
  <r>
    <s v="check_win_disk!D!90!95"/>
    <s v="WINTEL_BUSINESS CRITICAL"/>
    <x v="6"/>
    <m/>
  </r>
  <r>
    <s v="check_win_disk!P!90!95"/>
    <s v="WINTEL_BUSINESS CRITICAL"/>
    <x v="6"/>
    <m/>
  </r>
  <r>
    <s v="check-host-alive"/>
    <s v="WINTEL_BUSINESS CRITICAL"/>
    <x v="6"/>
    <m/>
  </r>
  <r>
    <s v="check_win_cpu!2,60,85 # Average CPU load on last x minutes. &lt;minutes range&gt;,&lt;warning threshold&gt;,&lt;critical threshold&gt;"/>
    <s v="WINTEL_BUSINESS CRITICAL"/>
    <x v="6"/>
    <m/>
  </r>
  <r>
    <s v="check_win_ram!90!95 # &lt;pct_war&gt; &lt;pct_cri&gt;"/>
    <s v="WINTEL_BUSINESS CRITICAL"/>
    <x v="6"/>
    <m/>
  </r>
  <r>
    <s v="check_win_uptime!1 # &lt;days_war&gt;"/>
    <s v="WINTEL_BUSINESS CRITICAL"/>
    <x v="6"/>
    <m/>
  </r>
  <r>
    <m/>
    <s v="MESSAGING_BUSINESS CRITICAL"/>
    <x v="38"/>
    <m/>
  </r>
  <r>
    <s v="check_win_disk!C!90!95"/>
    <s v="WINTEL_BUSINESS CRITICAL"/>
    <x v="6"/>
    <m/>
  </r>
  <r>
    <s v="check_win_disk!D!90!95"/>
    <s v="WINTEL_BUSINESS CRITICAL"/>
    <x v="6"/>
    <m/>
  </r>
  <r>
    <s v="check_win_disk!P!90!95"/>
    <s v="WINTEL_BUSINESS CRITICAL"/>
    <x v="6"/>
    <m/>
  </r>
  <r>
    <s v="check-host-alive"/>
    <s v="WINTEL_BUSINESS CRITICAL"/>
    <x v="6"/>
    <m/>
  </r>
  <r>
    <s v="check_win_cpu!2,60,85 # Average CPU load on last x minutes. &lt;minutes range&gt;,&lt;warning threshold&gt;,&lt;critical threshold&gt;"/>
    <s v="WINTEL_BUSINESS CRITICAL"/>
    <x v="6"/>
    <m/>
  </r>
  <r>
    <s v="check_win_ram!90!95 # &lt;pct_war&gt; &lt;pct_cri&gt;"/>
    <s v="WINTEL_BUSINESS CRITICAL"/>
    <x v="6"/>
    <m/>
  </r>
  <r>
    <s v="check_win_uptime!1 # &lt;days_war&gt;"/>
    <s v="WINTEL_BUSINESS CRITICAL"/>
    <x v="6"/>
    <m/>
  </r>
  <r>
    <m/>
    <s v="MESSAGING_BUSINESS CRITICAL"/>
    <x v="38"/>
    <m/>
  </r>
  <r>
    <s v="check_win_disk!C!90!95"/>
    <s v="WINTEL_BUSINESS CRITICAL"/>
    <x v="6"/>
    <m/>
  </r>
  <r>
    <s v="check_win_disk!D!90!95"/>
    <s v="WINTEL_BUSINESS CRITICAL"/>
    <x v="6"/>
    <m/>
  </r>
  <r>
    <s v="check_win_disk!P!90!95"/>
    <s v="WINTEL_BUSINESS CRITICAL"/>
    <x v="6"/>
    <m/>
  </r>
  <r>
    <s v="check-host-alive"/>
    <s v="WINTEL_BUSINESS CRITICAL"/>
    <x v="6"/>
    <m/>
  </r>
  <r>
    <s v="check_win_cpu!2,60,85 # Average CPU load on last x minutes. &lt;minutes range&gt;,&lt;warning threshold&gt;,&lt;critical threshold&gt;"/>
    <s v="WINTEL_BUSINESS CRITICAL"/>
    <x v="6"/>
    <m/>
  </r>
  <r>
    <s v="check_win_ram!90!95 # &lt;pct_war&gt; &lt;pct_cri&gt;"/>
    <s v="WINTEL_BUSINESS CRITICAL"/>
    <x v="6"/>
    <m/>
  </r>
  <r>
    <s v="check_win_uptime!1 # &lt;days_war&gt;"/>
    <s v="WINTEL_BUSINESS CRITICAL"/>
    <x v="6"/>
    <m/>
  </r>
  <r>
    <s v="check_win_cpu!2,80,90"/>
    <s v="WINTEL_LOW"/>
    <x v="32"/>
    <m/>
  </r>
  <r>
    <s v="check_win_disk!C!90!95"/>
    <s v="WINTEL_LOW"/>
    <x v="32"/>
    <m/>
  </r>
  <r>
    <s v="check_win_disk!D!90!95"/>
    <s v="WINTEL_LOW"/>
    <x v="32"/>
    <m/>
  </r>
  <r>
    <s v="check_win_disk!P!90!9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_win_service!McAfeeFramework,McShield,McTaskManager,mfevtp"/>
    <s v="WINTEL_LOW"/>
    <x v="32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_win_disk!E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_ping!10.133.30.115"/>
    <s v="STORAGE_HIGH"/>
    <x v="29"/>
    <m/>
  </r>
  <r>
    <s v="check_brocade_ports!10.133.30.115!-c S4NrPublic!-p 0"/>
    <s v="STORAGE_HIGH"/>
    <x v="29"/>
    <m/>
  </r>
  <r>
    <s v="check_brocade_ports!10.133.30.115!-c S4NrPublic!-p 1"/>
    <s v="STORAGE_HIGH"/>
    <x v="29"/>
    <m/>
  </r>
  <r>
    <s v="check_brocade_ports!10.133.30.115!-c S4NrPublic!-p 4"/>
    <s v="STORAGE_HIGH"/>
    <x v="29"/>
    <m/>
  </r>
  <r>
    <s v="check_brocade_ports!10.133.30.115!-c S4NrPublic!-p 5"/>
    <s v="STORAGE_HIGH"/>
    <x v="29"/>
    <m/>
  </r>
  <r>
    <s v="check_brocade_ports!10.133.30.115!-c S4NrPublic!-p 8"/>
    <s v="STORAGE_HIGH"/>
    <x v="29"/>
    <m/>
  </r>
  <r>
    <s v="check_brocade_ports!10.133.30.115!-c S4NrPublic!-p 9"/>
    <s v="STORAGE_HIGH"/>
    <x v="29"/>
    <m/>
  </r>
  <r>
    <s v="check_brocade_ports!10.133.30.115!-c S4NrPublic!-p 10"/>
    <s v="STORAGE_HIGH"/>
    <x v="29"/>
    <m/>
  </r>
  <r>
    <s v="check_brocade_ports!10.133.30.115!-c S4NrPublic!-p 11"/>
    <s v="STORAGE_HIGH"/>
    <x v="29"/>
    <m/>
  </r>
  <r>
    <s v="check_brocade_ports!10.133.30.115!-c S4NrPublic!-p 12"/>
    <s v="STORAGE_HIGH"/>
    <x v="29"/>
    <m/>
  </r>
  <r>
    <s v="check_brocade_ports!10.133.30.115!-c S4NrPublic!-p 13"/>
    <s v="STORAGE_HIGH"/>
    <x v="29"/>
    <m/>
  </r>
  <r>
    <s v="check_brocade_ports!10.133.30.115!-c S4NrPublic!-p 14"/>
    <s v="STORAGE_HIGH"/>
    <x v="29"/>
    <m/>
  </r>
  <r>
    <s v="check_brocade_ports!10.133.30.115!-c S4NrPublic!-p 15"/>
    <s v="STORAGE_HIGH"/>
    <x v="29"/>
    <m/>
  </r>
  <r>
    <s v="check_brocade_ports!10.133.30.115!-c S4NrPublic!-p 20"/>
    <s v="STORAGE_HIGH"/>
    <x v="29"/>
    <m/>
  </r>
  <r>
    <s v="check_brocade_ports!10.133.30.115!-c S4NrPublic!-p 22"/>
    <s v="STORAGE_HIGH"/>
    <x v="29"/>
    <m/>
  </r>
  <r>
    <s v="check_ping!10.133.30.116"/>
    <s v="STORAGE_HIGH"/>
    <x v="29"/>
    <m/>
  </r>
  <r>
    <s v="check_brocade_ports!10.133.30.116!-c S4NrPublic!-p 0"/>
    <s v="STORAGE_HIGH"/>
    <x v="29"/>
    <m/>
  </r>
  <r>
    <s v="check_brocade_ports!10.133.30.116!-c S4NrPublic!-p 1"/>
    <s v="STORAGE_HIGH"/>
    <x v="29"/>
    <m/>
  </r>
  <r>
    <s v="check_brocade_ports!10.133.30.116!-c S4NrPublic!-p 4"/>
    <s v="STORAGE_HIGH"/>
    <x v="29"/>
    <m/>
  </r>
  <r>
    <s v="check_brocade_ports!10.133.30.116!-c S4NrPublic!-p 5"/>
    <s v="STORAGE_HIGH"/>
    <x v="29"/>
    <m/>
  </r>
  <r>
    <s v="check_brocade_ports!10.133.30.116!-c S4NrPublic!-p 8"/>
    <s v="STORAGE_HIGH"/>
    <x v="29"/>
    <m/>
  </r>
  <r>
    <s v="check_brocade_ports!10.133.30.116!-c S4NrPublic!-p 9"/>
    <s v="STORAGE_HIGH"/>
    <x v="29"/>
    <m/>
  </r>
  <r>
    <s v="check_brocade_ports!10.133.30.116!-c S4NrPublic!-p 10"/>
    <s v="STORAGE_HIGH"/>
    <x v="29"/>
    <m/>
  </r>
  <r>
    <s v="check_brocade_ports!10.133.30.116!-c S4NrPublic!-p 11"/>
    <s v="STORAGE_HIGH"/>
    <x v="29"/>
    <m/>
  </r>
  <r>
    <s v="check_brocade_ports!10.133.30.116!-c S4NrPublic!-p 12"/>
    <s v="STORAGE_HIGH"/>
    <x v="29"/>
    <m/>
  </r>
  <r>
    <s v="check_brocade_ports!10.133.30.116!-c S4NrPublic!-p 13"/>
    <s v="STORAGE_HIGH"/>
    <x v="29"/>
    <m/>
  </r>
  <r>
    <s v="check_brocade_ports!10.133.30.116!-c S4NrPublic!-p 14"/>
    <s v="STORAGE_HIGH"/>
    <x v="29"/>
    <m/>
  </r>
  <r>
    <s v="check_brocade_ports!10.133.30.116!-c S4NrPublic!-p 15"/>
    <s v="STORAGE_HIGH"/>
    <x v="29"/>
    <m/>
  </r>
  <r>
    <s v="check_brocade_ports!10.133.30.116!-c S4NrPublic!-p 20"/>
    <s v="STORAGE_HIGH"/>
    <x v="29"/>
    <m/>
  </r>
  <r>
    <s v="check_brocade_ports!10.133.30.116!-c S4NrPublic!-p 22"/>
    <s v="STORAGE_HIGH"/>
    <x v="29"/>
    <m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BUSINESS CRITICAL"/>
    <x v="2"/>
    <s v="LAN / Cordoba"/>
  </r>
  <r>
    <s v="check-host-alive"/>
    <s v="NETWORK COR_BUSINESS CRITICAL"/>
    <x v="39"/>
    <s v="LAN / Cordoba"/>
  </r>
  <r>
    <s v="check-host-alive"/>
    <s v="NETWORK COR_BUSINESS CRITICAL"/>
    <x v="39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HIGH"/>
    <x v="2"/>
    <s v="LAN / Cordoba"/>
  </r>
  <r>
    <s v="check-host-alive"/>
    <s v="NETWORK COR_BUSINESS CRITICAL"/>
    <x v="20"/>
    <s v="LAN / Cordoba"/>
  </r>
  <r>
    <s v="check-host-alive"/>
    <s v="NETWORK COR_BUSINESS CRITICAL"/>
    <x v="39"/>
    <s v="LAN / Cordoba"/>
  </r>
  <r>
    <s v="check-host-alive"/>
    <s v="NETWORK COR_BUSINESS CRITICAL"/>
    <x v="39"/>
    <s v="LAN / Cordoba"/>
  </r>
  <r>
    <s v="check-host-alive"/>
    <s v="NETWORK COR_BUSINESS CRITICAL"/>
    <x v="39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BUSINESS CRITICAL"/>
    <x v="39"/>
    <s v="LAN / Cordoba"/>
  </r>
  <r>
    <s v="check-host-alive"/>
    <s v="NETWORK COR_BUSINESS CRITICAL"/>
    <x v="39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BUSINESS CRITICAL"/>
    <x v="39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NETWORK COR_HIGH"/>
    <x v="20"/>
    <s v="LAN / Cordoba"/>
  </r>
  <r>
    <s v="check-host-alive"/>
    <s v="WINTEL_LOW"/>
    <x v="32"/>
    <m/>
  </r>
  <r>
    <s v="check_ora_obj"/>
    <s v="ORACLE_LOW"/>
    <x v="5"/>
    <s v="Aplicación de Comercio Exterior"/>
  </r>
  <r>
    <s v="check_ora_jobs"/>
    <s v="ORACLE_MEDIUM"/>
    <x v="0"/>
    <s v="Aplicación de Comercio Exterior"/>
  </r>
  <r>
    <s v="check_oracle_login"/>
    <s v="ORACLE_MEDIUM"/>
    <x v="0"/>
    <s v="Aplicación de Comercio Exterior"/>
  </r>
  <r>
    <s v="check_ora_max_ext!10"/>
    <s v="ORACLE_MEDIUM"/>
    <x v="0"/>
    <s v="Aplicación de Comercio Exterior"/>
  </r>
  <r>
    <s v="check_ora_tbs!10"/>
    <s v="ORACLE_MEDIUM"/>
    <x v="0"/>
    <s v="Aplicación de Comercio Exterior"/>
  </r>
  <r>
    <s v="check-host-alive"/>
    <s v="WINTEL_HIGH"/>
    <x v="4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_wmic!90!95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_wmic!90!95"/>
    <s v="WINTEL_MEDIUM"/>
    <x v="11"/>
    <m/>
  </r>
  <r>
    <s v="check_win_uptime!1"/>
    <s v="WINTEL_MEDIUM"/>
    <x v="11"/>
    <m/>
  </r>
  <r>
    <s v="check_win_service!McAfeeFramework,McShield,McTaskManager,mfevtp"/>
    <s v="WINTEL_LOW"/>
    <x v="32"/>
    <m/>
  </r>
  <r>
    <s v="check_disk!90!95"/>
    <s v="WINTEL_LOW"/>
    <x v="32"/>
    <m/>
  </r>
  <r>
    <s v="check-host-alive"/>
    <s v="WINTEL_LOW"/>
    <x v="32"/>
    <m/>
  </r>
  <r>
    <s v="check_load!85!95"/>
    <s v="WINTEL_LOW"/>
    <x v="32"/>
    <m/>
  </r>
  <r>
    <s v="check_ram!90!95"/>
    <s v="WINTEL_LOW"/>
    <x v="32"/>
    <m/>
  </r>
  <r>
    <s v="check_win_uptime!1"/>
    <s v="WINTEL_LOW"/>
    <x v="32"/>
    <m/>
  </r>
  <r>
    <s v="check_DSStorageService"/>
    <s v="WINTEL_LOW"/>
    <x v="32"/>
    <m/>
  </r>
  <r>
    <s v="check_DSVideoServer"/>
    <s v="WINTEL_LOW"/>
    <x v="32"/>
    <m/>
  </r>
  <r>
    <s v="check_DSVSSUtility"/>
    <s v="WINTEL_LOW"/>
    <x v="32"/>
    <m/>
  </r>
  <r>
    <m/>
    <s v="WINTEL_MEDIUM"/>
    <x v="11"/>
    <m/>
  </r>
  <r>
    <m/>
    <s v="WINTEL_MEDIUM"/>
    <x v="11"/>
    <m/>
  </r>
  <r>
    <m/>
    <s v="WINTEL_HIGH"/>
    <x v="4"/>
    <m/>
  </r>
  <r>
    <m/>
    <s v="WINTEL_MEDIUM"/>
    <x v="11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s v="check-host-alive"/>
    <s v="WINTEL_BUSINESS CRITICAL"/>
    <x v="6"/>
    <m/>
  </r>
  <r>
    <m/>
    <s v="WINTEL_MEDIUM"/>
    <x v="11"/>
    <m/>
  </r>
  <r>
    <m/>
    <s v="WINTEL_MEDIUM"/>
    <x v="11"/>
    <m/>
  </r>
  <r>
    <m/>
    <s v="WINTEL_HIGH"/>
    <x v="4"/>
    <m/>
  </r>
  <r>
    <m/>
    <s v="WINTEL_MEDIUM"/>
    <x v="11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s v="check-host-alive"/>
    <s v="WINTEL_BUSINESS CRITICAL"/>
    <x v="6"/>
    <m/>
  </r>
  <r>
    <m/>
    <s v="WINTEL_MEDIUM"/>
    <x v="11"/>
    <m/>
  </r>
  <r>
    <m/>
    <s v="WINTEL_MEDIUM"/>
    <x v="11"/>
    <m/>
  </r>
  <r>
    <m/>
    <s v="WINTEL_HIGH"/>
    <x v="4"/>
    <m/>
  </r>
  <r>
    <m/>
    <s v="WINTEL_MEDIUM"/>
    <x v="11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s v="check-host-alive"/>
    <s v="WINTEL_BUSINESS CRITICAL"/>
    <x v="6"/>
    <m/>
  </r>
  <r>
    <m/>
    <s v="WINTEL_MEDIUM"/>
    <x v="11"/>
    <m/>
  </r>
  <r>
    <m/>
    <s v="WINTEL_MEDIUM"/>
    <x v="11"/>
    <m/>
  </r>
  <r>
    <m/>
    <s v="WINTEL_HIGH"/>
    <x v="4"/>
    <m/>
  </r>
  <r>
    <m/>
    <s v="WINTEL_MEDIUM"/>
    <x v="11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s v="check-host-alive"/>
    <s v="WINTEL_BUSINESS CRITICAL"/>
    <x v="6"/>
    <m/>
  </r>
  <r>
    <m/>
    <s v="WINTEL_MEDIUM"/>
    <x v="11"/>
    <m/>
  </r>
  <r>
    <m/>
    <s v="WINTEL_MEDIUM"/>
    <x v="11"/>
    <m/>
  </r>
  <r>
    <m/>
    <s v="WINTEL_HIGH"/>
    <x v="4"/>
    <m/>
  </r>
  <r>
    <m/>
    <s v="WINTEL_MEDIUM"/>
    <x v="11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s v="check-host-alive"/>
    <s v="WINTEL_BUSINESS CRITICAL"/>
    <x v="6"/>
    <m/>
  </r>
  <r>
    <m/>
    <s v="WINTEL_MEDIUM"/>
    <x v="11"/>
    <m/>
  </r>
  <r>
    <m/>
    <s v="WINTEL_MEDIUM"/>
    <x v="11"/>
    <m/>
  </r>
  <r>
    <m/>
    <s v="WINTEL_HIGH"/>
    <x v="4"/>
    <m/>
  </r>
  <r>
    <m/>
    <s v="WINTEL_MEDIUM"/>
    <x v="11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s v="check-host-alive"/>
    <s v="WINTEL_BUSINESS CRITICAL"/>
    <x v="6"/>
    <m/>
  </r>
  <r>
    <s v="check_win_service!McAfeeFramework,McShield,McTaskManager,mfevtp"/>
    <s v="WINTEL_MEDIUM"/>
    <x v="11"/>
    <m/>
  </r>
  <r>
    <s v="check_load!85!95"/>
    <s v="WINTEL_MEDIUM"/>
    <x v="11"/>
    <m/>
  </r>
  <r>
    <s v="check_disk!C!90!95"/>
    <s v="WINTEL_MEDIUM"/>
    <x v="11"/>
    <m/>
  </r>
  <r>
    <s v="check_disk!D!90!95"/>
    <s v="WINTEL_MEDIUM"/>
    <x v="11"/>
    <m/>
  </r>
  <r>
    <s v="check-host-alive"/>
    <s v="WINTEL_MEDIUM"/>
    <x v="11"/>
    <m/>
  </r>
  <r>
    <s v="check_ram!90!95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cpu!2,80,90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AeXNSClient"/>
    <s v="WINTEL_BUSINESS CRITICAL"/>
    <x v="6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D!90!95"/>
    <s v="WINTEL_BUSINESS CRITICAL"/>
    <x v="6"/>
    <m/>
  </r>
  <r>
    <s v="check_win_disk!P!95!99"/>
    <s v="WINTEL_BUSINESS CRITICAL"/>
    <x v="6"/>
    <m/>
  </r>
  <r>
    <s v="check_win_service!DcomLaunch"/>
    <s v="MIDDLEWARE_BUSINESS CRITICAL"/>
    <x v="7"/>
    <m/>
  </r>
  <r>
    <s v="check_win_proc!IF6040.ApplicationServer.exe!1!1"/>
    <s v="MIDDLEWARE_BUSINESS CRITICAL"/>
    <x v="7"/>
    <m/>
  </r>
  <r>
    <s v="check_win_proc!IF6040.AutomaticJobs.exe!1!1"/>
    <s v="MIDDLEWARE_BUSINESS CRITICAL"/>
    <x v="7"/>
    <m/>
  </r>
  <r>
    <s v="check_win_proc!IF6040.DataExchange.exe!1!1"/>
    <s v="MIDDLEWARE_BUSINESS CRITICAL"/>
    <x v="7"/>
    <m/>
  </r>
  <r>
    <s v="check_win_proc!IF6040.MonitoringServer.exe!1!1"/>
    <s v="MIDDLEWARE_BUSINESS CRITICAL"/>
    <x v="7"/>
    <m/>
  </r>
  <r>
    <s v="check_win_service!IF6040-PeripheralsServer-01"/>
    <s v="MIDDLEWARE_BUSINESS CRITICAL"/>
    <x v="7"/>
    <m/>
  </r>
  <r>
    <s v="check_win_proc!inetinfo.exe!1!1"/>
    <s v="MIDDLEWARE_BUSINESS CRITICAL"/>
    <x v="7"/>
    <m/>
  </r>
  <r>
    <s v="check_win_service!RpcEptMapper"/>
    <s v="MIDDLEWARE_BUSINESS CRITICAL"/>
    <x v="7"/>
    <m/>
  </r>
  <r>
    <s v="check_win_service!RpcSs"/>
    <s v="MIDDLEWARE_BUSINESS CRITICAL"/>
    <x v="7"/>
    <m/>
  </r>
  <r>
    <s v="check-host-alive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http2_sh!&quot;80&quot;!&quot;/IF6040/Welcome.aspx&quot;!&quot;Interflex&quot;!3!4!&quot;VWA ITO WINTEL WEB Support&quot;!&quot;2&quot;"/>
    <s v="AMS NON SAP Support_HIGH"/>
    <x v="33"/>
    <s v="Disponibilidad Aplicación Interflex"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LOW"/>
    <x v="32"/>
    <m/>
  </r>
  <r>
    <s v="check_win_disk!C!90!95"/>
    <s v="WINTEL_LOW"/>
    <x v="32"/>
    <m/>
  </r>
  <r>
    <s v="check_win_disk!D!90!95"/>
    <s v="WINTEL_LOW"/>
    <x v="32"/>
    <m/>
  </r>
  <r>
    <s v="check_win_disk!E!90!95"/>
    <s v="WINTEL_LOW"/>
    <x v="32"/>
    <m/>
  </r>
  <r>
    <s v="check-host-alive"/>
    <s v="WINTEL_LOW"/>
    <x v="32"/>
    <m/>
  </r>
  <r>
    <s v="check_win_cpu!2,80,90"/>
    <s v="WINTEL_LOW"/>
    <x v="32"/>
    <m/>
  </r>
  <r>
    <s v="check_win_ram_wmic!90!95"/>
    <s v="WINTEL_LOW"/>
    <x v="32"/>
    <m/>
  </r>
  <r>
    <s v="check_win_uptime!1"/>
    <s v="WINTEL_LOW"/>
    <x v="32"/>
    <m/>
  </r>
  <r>
    <s v="check_win_log_grep!/cygdrive/c/AUDI/Script/copia.log!1!1!9@100!Store key in cache?"/>
    <s v="MIDDLEWARE_MEDIUM"/>
    <x v="40"/>
    <m/>
  </r>
  <r>
    <s v="check_win_service!McAfeeFramework,McShield,McTaskManager,mfevtp"/>
    <s v="WINTEL_MEDIUM"/>
    <x v="32"/>
    <m/>
  </r>
  <r>
    <s v="check_load!85!95"/>
    <s v="WINTEL_MEDIUM"/>
    <x v="32"/>
    <m/>
  </r>
  <r>
    <s v="check_disk!C!90!95"/>
    <s v="WINTEL_MEDIUM"/>
    <x v="32"/>
    <m/>
  </r>
  <r>
    <s v="check_disk!D!90!95"/>
    <s v="WINTEL_MEDIUM"/>
    <x v="32"/>
    <m/>
  </r>
  <r>
    <s v="check_disk!E!90!95"/>
    <s v="BKP_LOW"/>
    <x v="41"/>
    <s v="La plataforma de backup se ve afectada impidiendo el crrecto resguardo de los datos"/>
  </r>
  <r>
    <s v="check-host-alive"/>
    <s v="WINTEL_MEDIUM"/>
    <x v="32"/>
    <m/>
  </r>
  <r>
    <s v="check_ram!90!95"/>
    <s v="WINTEL_MEDIUM"/>
    <x v="32"/>
    <m/>
  </r>
  <r>
    <s v="check_win_uptime!1"/>
    <s v="WINTEL_MEDIUM"/>
    <x v="32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s v="check_win_service!TSM_EXCH_DAILY"/>
    <s v="BKP_HIGH"/>
    <x v="8"/>
    <s v="La plataforma de backup se ve afectada impidiendo el crrecto resguardo de los datos"/>
  </r>
  <r>
    <s v="check_blackberry2!10.133.54.39!B3SrPublic!licenses!500!510"/>
    <s v="MESSAGING_BUSINESS CRITICAL"/>
    <x v="38"/>
    <m/>
  </r>
  <r>
    <s v="check_blackberry2!10.133.54.39!B3SrPublic!pending!7500!9000"/>
    <s v="MESSAGING_BUSINESS CRITICAL"/>
    <x v="38"/>
    <m/>
  </r>
  <r>
    <s v="check_blackberry2!10.133.54.39!B3SrPublic!srpconnect"/>
    <s v="MESSAGING_BUSINESS CRITICAL"/>
    <x v="38"/>
    <m/>
  </r>
  <r>
    <s v="check_win_service!&quot;BlackBerry Alert&quot;"/>
    <s v="MESSAGING_BUSINESS CRITICAL"/>
    <x v="38"/>
    <m/>
  </r>
  <r>
    <s v="check_win_service!&quot;BlackBerry Administration Service - Application Server&quot;"/>
    <s v="MESSAGING_BUSINESS CRITICAL"/>
    <x v="38"/>
    <m/>
  </r>
  <r>
    <s v="check_win_service!&quot;BlackBerry Attachment Service&quot;"/>
    <s v="MESSAGING_BUSINESS CRITICAL"/>
    <x v="38"/>
    <m/>
  </r>
  <r>
    <s v="check_win_service!&quot;BlackBerry Controller&quot;"/>
    <s v="MESSAGING_BUSINESS CRITICAL"/>
    <x v="38"/>
    <m/>
  </r>
  <r>
    <s v="check_win_service!&quot;BlackBerry Dispatcher&quot;"/>
    <s v="MESSAGING_BUSINESS CRITICAL"/>
    <x v="38"/>
    <m/>
  </r>
  <r>
    <s v="check_win_service!&quot;BlackBerry Mail Store Service&quot;"/>
    <s v="MESSAGING_BUSINESS CRITICAL"/>
    <x v="38"/>
    <m/>
  </r>
  <r>
    <s v="check_win_service!&quot;BlackBerry MDS Connection Service&quot;"/>
    <s v="MESSAGING_BUSINESS CRITICAL"/>
    <x v="38"/>
    <m/>
  </r>
  <r>
    <s v="check_win_service!&quot;BlackBerry Administration Service - Native Code Container&quot;"/>
    <s v="MESSAGING_BUSINESS CRITICAL"/>
    <x v="38"/>
    <m/>
  </r>
  <r>
    <s v="check_win_service!&quot;BlackBerry Policy Service&quot;"/>
    <s v="MESSAGING_BUSINESS CRITICAL"/>
    <x v="38"/>
    <m/>
  </r>
  <r>
    <s v="check_win_service!&quot;BlackBerry Router&quot;"/>
    <s v="MESSAGING_BUSINESS CRITICAL"/>
    <x v="38"/>
    <m/>
  </r>
  <r>
    <s v="check_win_service!&quot;BlackBerry Synchronization Service&quot;"/>
    <s v="MESSAGING_BUSINESS CRITICAL"/>
    <x v="38"/>
    <m/>
  </r>
  <r>
    <s v="check_win_disk!C!90!95"/>
    <s v="WINTEL_BUSINESS CRITICAL"/>
    <x v="6"/>
    <m/>
  </r>
  <r>
    <s v="check_win_disk!D!90!95"/>
    <s v="MESSAGING_BUSINESS CRITICAL"/>
    <x v="38"/>
    <m/>
  </r>
  <r>
    <s v="check-host-alive"/>
    <s v="WINTEL_BUSINESS CRITICAL"/>
    <x v="6"/>
    <m/>
  </r>
  <r>
    <s v="check_win_cpu!2,60,85 # Average CPU load on last x minutes. &lt;minutes range&gt;,&lt;warning threshold&gt;,&lt;critical threshold&gt;"/>
    <s v="WINTEL_BUSINESS CRITICAL"/>
    <x v="6"/>
    <m/>
  </r>
  <r>
    <s v="check_win_ram!90!95 # &lt;pct_war&gt; &lt;pct_cri&gt;"/>
    <s v="WINTEL_BUSINESS CRITICAL"/>
    <x v="6"/>
    <m/>
  </r>
  <r>
    <s v="check_win_uptime!1 # &lt;days_war&gt;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HIGH"/>
    <x v="4"/>
    <m/>
  </r>
  <r>
    <s v="check_win_cpu!2,80,90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E!90!95"/>
    <s v="WINTEL_HIGH"/>
    <x v="4"/>
    <m/>
  </r>
  <r>
    <s v="check-host-alive"/>
    <s v="WINTEL_HIGH"/>
    <x v="4"/>
    <m/>
  </r>
  <r>
    <s v="check_win_ram!90!95"/>
    <s v="WINTEL_HIGH"/>
    <x v="4"/>
    <m/>
  </r>
  <r>
    <s v="check_win_uptime!1"/>
    <s v="WINTEL_HIGH"/>
    <x v="4"/>
    <m/>
  </r>
  <r>
    <s v="check_win_cpu!2,80,90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P!90!95"/>
    <s v="WINTEL_HIGH"/>
    <x v="4"/>
    <m/>
  </r>
  <r>
    <s v="check-host-alive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service!McAfeeFramework,McShield,McTaskManager,mfevtp"/>
    <s v="WINTEL_HIGH"/>
    <x v="11"/>
    <m/>
  </r>
  <r>
    <s v="check_load!85!95"/>
    <s v="WINTEL_HIGH"/>
    <x v="11"/>
    <m/>
  </r>
  <r>
    <s v="check_disk!C!90!95"/>
    <s v="WINTEL_HIGH"/>
    <x v="11"/>
    <m/>
  </r>
  <r>
    <s v="check_disk!E!90!95"/>
    <s v="WINTEL_HIGH"/>
    <x v="11"/>
    <m/>
  </r>
  <r>
    <s v="check-host-alive"/>
    <s v="WINTEL_HIGH"/>
    <x v="11"/>
    <m/>
  </r>
  <r>
    <s v="check_ram!90!95"/>
    <s v="WINTEL_HIGH"/>
    <x v="11"/>
    <m/>
  </r>
  <r>
    <s v="check_win_uptime!1"/>
    <s v="WINTEL_HIGH"/>
    <x v="11"/>
    <m/>
  </r>
  <r>
    <s v="check_disk!P!90!95"/>
    <s v="WINTEL_HIGH"/>
    <x v="11"/>
    <m/>
  </r>
  <r>
    <s v="check_win_service!McAfeeFramework,McShield,McTaskManager,mfevtp"/>
    <s v="WINTEL_HIGH"/>
    <x v="4"/>
    <m/>
  </r>
  <r>
    <s v="check_win_cpu!2,80,90"/>
    <s v="WINTEL_HIGH"/>
    <x v="4"/>
    <m/>
  </r>
  <r>
    <s v="check_win_disk!C!90!95"/>
    <s v="WINTEL_HIGH"/>
    <x v="4"/>
    <m/>
  </r>
  <r>
    <s v="check_win_disk!D!90!95"/>
    <s v="ORACLE_HIGH"/>
    <x v="0"/>
    <s v="Extranet"/>
  </r>
  <r>
    <s v="check_win_disk!E!90!95"/>
    <s v="ORACLE_HIGH"/>
    <x v="0"/>
    <s v="Extranet"/>
  </r>
  <r>
    <s v="check_win_disk!F!90!95"/>
    <s v="ORACLE_HIGH"/>
    <x v="0"/>
    <s v="Extranet"/>
  </r>
  <r>
    <s v="check-host-alive"/>
    <s v="WINTEL_HIGH"/>
    <x v="4"/>
    <m/>
  </r>
  <r>
    <s v="check_ram!90!95"/>
    <s v="WINTEL_HIGH"/>
    <x v="4"/>
    <m/>
  </r>
  <r>
    <s v="check_win_uptime!1"/>
    <s v="WINTEL_HIGH"/>
    <x v="4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E!90!95"/>
    <s v="WINTEL_BUSINESS CRITICAL"/>
    <x v="6"/>
    <m/>
  </r>
  <r>
    <s v="check_win_disk!G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_wmic!90!95"/>
    <s v="WINTEL_BUSINESS CRITICAL"/>
    <x v="6"/>
    <m/>
  </r>
  <r>
    <s v="check_win_uptime!1"/>
    <s v="WINTEL_BUSINESS CRITICAL"/>
    <x v="6"/>
    <m/>
  </r>
  <r>
    <s v="check_win_service!MSSQL\\$SQLEXPRESS"/>
    <s v="ORACLE_LOW"/>
    <x v="5"/>
    <m/>
  </r>
  <r>
    <s v="check_win_service!McAfeeFramework,McShield,McTaskManager,mfevtp"/>
    <s v="WINTEL_LOW"/>
    <x v="32"/>
    <m/>
  </r>
  <r>
    <s v="check_win_cpu!2,80,90"/>
    <s v="WINTEL_LOW"/>
    <x v="32"/>
    <m/>
  </r>
  <r>
    <s v="check_win_disk!C!90!95"/>
    <s v="WINTEL_LOW"/>
    <x v="32"/>
    <m/>
  </r>
  <r>
    <s v="check_win_disk!D!90!95"/>
    <s v="WINTEL_LOW"/>
    <x v="32"/>
    <m/>
  </r>
  <r>
    <s v="check_win_disk!E!90!95"/>
    <s v="WINTEL_LOW"/>
    <x v="32"/>
    <m/>
  </r>
  <r>
    <s v="check_win_disk!F!90!95"/>
    <s v="WINTEL_LOW"/>
    <x v="32"/>
    <m/>
  </r>
  <r>
    <s v="check_win_disk!P!90!9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_win_log_find!/cygdrive/F/Backups_Oracle/DCS03DESA/Exports/Export_Full_DCS03DESA_01.log!WAR!1@200!ha terminado correctamente en!DCS03DES"/>
    <s v="ORACLE_LOW"/>
    <x v="5"/>
    <s v="Copia de DCS03P del 10.133.54.78 - EXTRANET - DIP - SYSDG - SYSKM"/>
  </r>
  <r>
    <s v="check_ora_obj!DCS03DES"/>
    <s v="ORACLE_LOW"/>
    <x v="5"/>
    <s v="Copia de DCS03P del 10.133.54.78 - EXTRANET - DIP - SYSDG - SYSKM"/>
  </r>
  <r>
    <s v="check_ora_jobs!DCS03DES"/>
    <s v="ORACLE_LOW"/>
    <x v="5"/>
    <s v="Copia de DCS03P del 10.133.54.78 - EXTRANET - DIP - SYSDG - SYSKM"/>
  </r>
  <r>
    <s v="check_oracle_login!DCS03DES"/>
    <s v="ORACLE_LOW"/>
    <x v="5"/>
    <s v="Copia de DCS03P del 10.133.54.78 - EXTRANET - DIP - SYSDG - SYSKM"/>
  </r>
  <r>
    <s v="check_ora_max_ext!10!DCS03DES"/>
    <s v="ORACLE_LOW"/>
    <x v="5"/>
    <s v="Copia de DCS03P del 10.133.54.78 - EXTRANET - DIP - SYSDG - SYSKM"/>
  </r>
  <r>
    <s v="check_ora_tbs!10!DCS03DES"/>
    <s v="ORACLE_LOW"/>
    <x v="5"/>
    <s v="Copia de DCS03P del 10.133.54.78 - EXTRANET - DIP - SYSDG - SYSKM"/>
  </r>
  <r>
    <s v="check_ora_user!DCS03DES"/>
    <s v="ORACLE_LOW"/>
    <x v="5"/>
    <s v="Copia de DCS03P del 10.133.54.78 - EXTRANET - DIP - SYSDG - SYSKM"/>
  </r>
  <r>
    <s v="check_win_log_find!/cygdrive/F/Backups_Oracle/TRXPDESA/Exports/Export_Full_TRXPDESA_01.log!WAR!1@200!ha terminado correctamente en!TRXPDESA"/>
    <s v="ORACLE_LOW"/>
    <x v="5"/>
    <s v="Copia de TRXP del 30.16"/>
  </r>
  <r>
    <s v="check_ora_obj!TRXPDES"/>
    <s v="ORACLE_LOW"/>
    <x v="5"/>
    <s v="Copia de TRXP del 30.16"/>
  </r>
  <r>
    <s v="check_ora_jobs!TRXPDES"/>
    <s v="ORACLE_LOW"/>
    <x v="5"/>
    <s v="Copia de TRXP del 30.16"/>
  </r>
  <r>
    <s v="check_oracle_login!TRXPDES"/>
    <s v="ORACLE_LOW"/>
    <x v="5"/>
    <s v="Copia de TRXP del 30.16"/>
  </r>
  <r>
    <s v="check_ora_max_ext!10!TRXPDES"/>
    <s v="ORACLE_LOW"/>
    <x v="5"/>
    <s v="Copia de TRXP del 30.16"/>
  </r>
  <r>
    <s v="check_ora_tbs!10!TRXPDES"/>
    <s v="ORACLE_LOW"/>
    <x v="5"/>
    <s v="Copia de TRXP del 30.16"/>
  </r>
  <r>
    <s v="check_ora_user!TRXPDES"/>
    <s v="ORACLE_LOW"/>
    <x v="5"/>
    <s v="Copia de TRXP del 30.16"/>
  </r>
  <r>
    <m/>
    <s v="ORACLE_LOW"/>
    <x v="5"/>
    <s v="Copia de XE del 10.133.30.156"/>
  </r>
  <r>
    <m/>
    <s v="ORACLE_LOW"/>
    <x v="5"/>
    <s v="Copia de XE del 10.133.30.156"/>
  </r>
  <r>
    <m/>
    <s v="ORACLE_LOW"/>
    <x v="5"/>
    <s v="Copia de XE del 10.133.30.156"/>
  </r>
  <r>
    <m/>
    <s v="ORACLE_LOW"/>
    <x v="5"/>
    <s v="Copia de XE del 10.133.30.156"/>
  </r>
  <r>
    <m/>
    <s v="ORACLE_LOW"/>
    <x v="5"/>
    <s v="Copia de XE del 10.133.30.156"/>
  </r>
  <r>
    <m/>
    <s v="ORACLE_LOW"/>
    <x v="5"/>
    <s v="Copia de XE del 10.133.30.156"/>
  </r>
  <r>
    <m/>
    <s v="ORACLE_LOW"/>
    <x v="5"/>
    <s v="Copia de XE del 10.133.30.156"/>
  </r>
  <r>
    <s v="check_win_service!McAfeeFramework,McShield,McTaskManager,mfevtp"/>
    <s v="WINTEL_LOW"/>
    <x v="32"/>
    <m/>
  </r>
  <r>
    <s v="check_win_cpu!2,80,90"/>
    <s v="WINTEL_LOW"/>
    <x v="32"/>
    <m/>
  </r>
  <r>
    <s v="check_win_disk!C!90!95"/>
    <s v="WINTEL_LOW"/>
    <x v="32"/>
    <m/>
  </r>
  <r>
    <s v="check_win_disk!D!90!95"/>
    <s v="WINTEL_LOW"/>
    <x v="32"/>
    <m/>
  </r>
  <r>
    <s v="check_win_disk!E!90!95"/>
    <s v="WINTEL_LOW"/>
    <x v="32"/>
    <m/>
  </r>
  <r>
    <s v="check_win_disk!F!90!95"/>
    <s v="WINTEL_LOW"/>
    <x v="32"/>
    <m/>
  </r>
  <r>
    <s v="check_win_disk!P!90!9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_win_service!MSSQLSERVER"/>
    <s v="ORACLE_LOW"/>
    <x v="5"/>
    <m/>
  </r>
  <r>
    <s v="check_win_service!SQLSERVERAGENT"/>
    <s v="ORACLE_LOW"/>
    <x v="5"/>
    <m/>
  </r>
  <r>
    <s v="check_win_cpu!2,80,90"/>
    <s v="WINTEL_LOW"/>
    <x v="32"/>
    <m/>
  </r>
  <r>
    <s v="check_win_disk!C!90!95"/>
    <s v="WINTEL_LOW"/>
    <x v="32"/>
    <m/>
  </r>
  <r>
    <s v="check_win_disk!D!90!95"/>
    <s v="WINTEL_LOW"/>
    <x v="32"/>
    <m/>
  </r>
  <r>
    <s v="check_win_disk!E!90!95"/>
    <s v="ORACLE_LOW"/>
    <x v="5"/>
    <m/>
  </r>
  <r>
    <s v="check_win_disk!F!90!95"/>
    <s v="BKP_LOW"/>
    <x v="41"/>
    <s v="La plataforma de backup se ve afectada impidiendo el crrecto resguardo de los datos"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-host-alive"/>
    <s v="WINTEL_MEDIUM"/>
    <x v="32"/>
    <m/>
  </r>
  <r>
    <s v="check_load!85!95"/>
    <s v="WINTEL_MEDIUM"/>
    <x v="32"/>
    <m/>
  </r>
  <r>
    <s v="check_disk!C!90!95"/>
    <s v="WINTEL_MEDIUM"/>
    <x v="32"/>
    <m/>
  </r>
  <r>
    <s v="check_disk!P!D!90!95"/>
    <s v="WINTEL_MEDIUM"/>
    <x v="32"/>
    <m/>
  </r>
  <r>
    <s v="check_disk!90!95"/>
    <s v="WINTEL_MEDIUM"/>
    <x v="32"/>
    <m/>
  </r>
  <r>
    <s v="check_ram!90!95"/>
    <s v="WINTEL_MEDIUM"/>
    <x v="32"/>
    <m/>
  </r>
  <r>
    <s v="check_swap!90!95"/>
    <s v="WINTEL_MEDIUM"/>
    <x v="32"/>
    <m/>
  </r>
  <r>
    <s v="check_win_service!McAfeeFramework,McShield,McTaskManager,mfevtp"/>
    <s v="WINTEL_HIGH"/>
    <x v="4"/>
    <m/>
  </r>
  <r>
    <s v="check_win_cpu!2,80,90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P!90!95"/>
    <s v="WINTEL_HIGH"/>
    <x v="4"/>
    <m/>
  </r>
  <r>
    <s v="check-host-alive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LOW"/>
    <x v="32"/>
    <m/>
  </r>
  <r>
    <s v="check_win_cpu!2,80,90"/>
    <s v="WINTEL_LOW"/>
    <x v="32"/>
    <m/>
  </r>
  <r>
    <s v="check_win_disk!C!90!95"/>
    <s v="WINTEL_LOW"/>
    <x v="32"/>
    <m/>
  </r>
  <r>
    <s v="check_win_disk!D!90!95"/>
    <s v="WINTEL_LOW"/>
    <x v="32"/>
    <m/>
  </r>
  <r>
    <s v="check_win_disk!P!90!9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_win_service!McAfeeFramework,McShield,McTaskManager,mfevtp"/>
    <s v="WINTEL_HIGH"/>
    <x v="4"/>
    <m/>
  </r>
  <r>
    <s v="check_load!85!95"/>
    <s v="WINTEL_HIGH"/>
    <x v="4"/>
    <m/>
  </r>
  <r>
    <s v="check_disk!C!90!95"/>
    <s v="WINTEL_HIGH"/>
    <x v="4"/>
    <m/>
  </r>
  <r>
    <s v="check-host-alive"/>
    <s v="WINTEL_HIGH"/>
    <x v="4"/>
    <m/>
  </r>
  <r>
    <s v="check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load!85!95"/>
    <s v="WINTEL_HIGH"/>
    <x v="4"/>
    <m/>
  </r>
  <r>
    <s v="check_disk!C!90!95"/>
    <s v="WINTEL_HIGH"/>
    <x v="4"/>
    <m/>
  </r>
  <r>
    <s v="check-host-alive"/>
    <s v="WINTEL_HIGH"/>
    <x v="4"/>
    <m/>
  </r>
  <r>
    <s v="check_ram!90!95"/>
    <s v="WINTEL_HIGH"/>
    <x v="4"/>
    <m/>
  </r>
  <r>
    <s v="check_win_uptime!1"/>
    <s v="WINTEL_HIGH"/>
    <x v="4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_wmic!90!95"/>
    <s v="WINTEL_MEDIUM"/>
    <x v="11"/>
    <m/>
  </r>
  <r>
    <s v="check_win_uptime!1"/>
    <s v="WINTEL_MEDIUM"/>
    <x v="11"/>
    <m/>
  </r>
  <r>
    <s v="check-host-alive"/>
    <s v="WINTEL_MEDIUM"/>
    <x v="11"/>
    <m/>
  </r>
  <r>
    <s v="check_win_service!McAfeeFramework,McShield,McTaskManager,mfevtp"/>
    <s v="WINTEL_MEDIUM"/>
    <x v="11"/>
    <m/>
  </r>
  <r>
    <s v="check_load!85!95"/>
    <s v="WINTEL_MEDIUM"/>
    <x v="11"/>
    <m/>
  </r>
  <r>
    <s v="check_disk!C!90!95"/>
    <s v="WINTEL_MEDIUM"/>
    <x v="11"/>
    <m/>
  </r>
  <r>
    <s v="check_ram!90!95"/>
    <s v="WINTEL_MEDIUM"/>
    <x v="11"/>
    <m/>
  </r>
  <r>
    <s v="check_disk!F!90!95"/>
    <s v="WINTEL_MEDIUM"/>
    <x v="11"/>
    <m/>
  </r>
  <r>
    <s v="check_disk!E!90!96"/>
    <s v="WINTEL_MEDIUM"/>
    <x v="11"/>
    <m/>
  </r>
  <r>
    <s v="check_disk!D!90!97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_wmic!90!95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_wmic!90!95"/>
    <s v="WINTEL_MEDIUM"/>
    <x v="11"/>
    <m/>
  </r>
  <r>
    <s v="check_win_uptime!1"/>
    <s v="WINTEL_MEDIUM"/>
    <x v="11"/>
    <m/>
  </r>
  <r>
    <s v="check_win_service!McAfeeFramework,McShield,McTaskManager,mfevtp"/>
    <s v="WINTEL_HIGH"/>
    <x v="4"/>
    <m/>
  </r>
  <r>
    <s v="check_tcp!443"/>
    <s v="MIDDLEWARE_BUSINESS CRITICAL"/>
    <x v="7"/>
    <m/>
  </r>
  <r>
    <s v="check_win_disk!C!90!95"/>
    <s v="WINTEL_HIGH"/>
    <x v="4"/>
    <m/>
  </r>
  <r>
    <s v="check_win_disk!C!90!95"/>
    <s v="WINTEL_HIGH"/>
    <x v="4"/>
    <m/>
  </r>
  <r>
    <s v="check-host-alive"/>
    <s v="WINTEL_BUSINESS CRITICAL"/>
    <x v="6"/>
    <m/>
  </r>
  <r>
    <s v="check-host-alive"/>
    <s v="WINTEL_HIGH"/>
    <x v="4"/>
    <m/>
  </r>
  <r>
    <s v="check_win_proc!httpd.exe!1!1"/>
    <s v="MIDDLEWARE_BUSINESS CRITICAL"/>
    <x v="7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s v="check_named_cert_txt!443!120!192.168.3.5"/>
    <s v="MIDDLEWARE_BUSINESS CRITICAL"/>
    <x v="7"/>
    <s v="Indisponibilidad de Sitio Nadcon"/>
  </r>
  <r>
    <s v="check_local_https_txt!192.168.3.5!443!/!"/>
    <s v="MIDDLEWARE_BUSINESS CRITICAL"/>
    <x v="7"/>
    <m/>
  </r>
  <r>
    <s v="check_win_service!AeXNSClient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load!85!95"/>
    <s v="WINTEL_HIGH"/>
    <x v="4"/>
    <m/>
  </r>
  <r>
    <s v="check_disk!C!90!95"/>
    <s v="WINTEL_HIGH"/>
    <x v="4"/>
    <m/>
  </r>
  <r>
    <s v="check_disk!D!90!96"/>
    <s v="MIDDLEWARE_HIGH"/>
    <x v="12"/>
    <m/>
  </r>
  <r>
    <s v="check_disk!E!90!97"/>
    <s v="MIDDLEWARE_HIGH"/>
    <x v="12"/>
    <m/>
  </r>
  <r>
    <s v="check-host-alive"/>
    <s v="WINTEL_HIGH"/>
    <x v="4"/>
    <m/>
  </r>
  <r>
    <s v="check_ram!90!95"/>
    <s v="WINTEL_HIGH"/>
    <x v="4"/>
    <m/>
  </r>
  <r>
    <s v="check_win_uptime!1"/>
    <s v="WINTEL_HIGH"/>
    <x v="4"/>
    <m/>
  </r>
  <r>
    <s v="check_win_service!McAfeeFramework,McShield,McTaskManager,mfevtp"/>
    <s v="WINTEL_MEDIUM"/>
    <x v="11"/>
    <m/>
  </r>
  <r>
    <s v="check_win_cpu!2,80,90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_win_disk!D!90!95"/>
    <s v="WINTEL_MEDIUM"/>
    <x v="11"/>
    <m/>
  </r>
  <r>
    <s v="check-host-alive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LOW"/>
    <x v="32"/>
    <m/>
  </r>
  <r>
    <s v="check_load!85!95"/>
    <s v="WINTEL_LOW"/>
    <x v="32"/>
    <m/>
  </r>
  <r>
    <s v="check_disk!C!90!95"/>
    <s v="WINTEL_LOW"/>
    <x v="32"/>
    <m/>
  </r>
  <r>
    <s v="check_disk!H!90!95"/>
    <s v="WINTEL_LOW"/>
    <x v="32"/>
    <m/>
  </r>
  <r>
    <s v="check-host-alive"/>
    <s v="WINTEL_LOW"/>
    <x v="32"/>
    <m/>
  </r>
  <r>
    <s v="check_ram!90!95"/>
    <s v="WINTEL_LOW"/>
    <x v="32"/>
    <m/>
  </r>
  <r>
    <s v="check_win_uptime!1"/>
    <s v="WINTEL_LOW"/>
    <x v="32"/>
    <m/>
  </r>
  <r>
    <s v="check_win_service!SERVICEMIX6"/>
    <s v="MIDDLEWARE_MEDIUM"/>
    <x v="40"/>
    <m/>
  </r>
  <r>
    <s v="check_win_service!McAfeeFramework,McShield,McTaskManager,mfevtp"/>
    <s v="WINTEL_LOW"/>
    <x v="32"/>
    <m/>
  </r>
  <r>
    <s v="check_load!85!95"/>
    <s v="WINTEL_LOW"/>
    <x v="32"/>
    <m/>
  </r>
  <r>
    <s v="check_disk!D!90!95"/>
    <s v="WINTEL_LOW"/>
    <x v="32"/>
    <m/>
  </r>
  <r>
    <s v="check_disk!C!90!95"/>
    <s v="WINTEL_LOW"/>
    <x v="32"/>
    <m/>
  </r>
  <r>
    <s v="check-host-alive"/>
    <s v="WINTEL_LOW"/>
    <x v="32"/>
    <m/>
  </r>
  <r>
    <s v="check_ram!90!95"/>
    <s v="WINTEL_LOW"/>
    <x v="32"/>
    <m/>
  </r>
  <r>
    <s v="check_win_uptime!1"/>
    <s v="WINTEL_LOW"/>
    <x v="32"/>
    <m/>
  </r>
  <r>
    <s v="check_win_service!McAfeeFramework,McShield,McTaskManager,mfevtp"/>
    <s v="WINTEL_BUSINESS CRITICAL"/>
    <x v="6"/>
    <m/>
  </r>
  <r>
    <s v="check_win_files!/cygdrive/e/rvsEVO/files/inbox!MAS=0,1!OLD=1h!NAME=ALL"/>
    <s v="RVS_BUSINESS CRITICAL"/>
    <x v="18"/>
    <s v="Impacto en la transmision de archivos"/>
  </r>
  <r>
    <s v="check_win_cpu!2,80,90"/>
    <s v="WINTEL_BUSINESS CRITICAL"/>
    <x v="6"/>
    <m/>
  </r>
  <r>
    <s v="check_win_disk!C!90!95"/>
    <s v="WINTEL_BUSINESS CRITICAL"/>
    <x v="6"/>
    <m/>
  </r>
  <r>
    <s v="check_win_disk!E!90!95"/>
    <s v="WINTEL_BUSINESS CRITICAL"/>
    <x v="6"/>
    <m/>
  </r>
  <r>
    <s v="check_ping!10.133.54.145"/>
    <s v="WINTEL_BUSINESS CRITICAL"/>
    <x v="6"/>
    <m/>
  </r>
  <r>
    <s v="check_ping!10.133.55.27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TSM,TSM_SEM"/>
    <s v="BKP_HIGH"/>
    <x v="8"/>
    <s v="La plataforma de backup se ve afectada impidiendo el crrecto resguardo de los datos"/>
  </r>
  <r>
    <m/>
    <s v="MIDDLEWARE_HIGH"/>
    <x v="13"/>
    <s v="VW LAVADERO"/>
  </r>
  <r>
    <s v="check_win_service!SQLAgent\\$TIFDMSPD"/>
    <s v="ORACLE_HIGH"/>
    <x v="0"/>
    <m/>
  </r>
  <r>
    <s v="check_win_service!MSSQL\\$TIFDMSPD"/>
    <s v="ORACLE_HIGH"/>
    <x v="0"/>
    <m/>
  </r>
  <r>
    <s v="check_win_service!McAfeeFramework,McShield,McTaskManager,mfevtp"/>
    <s v="WINTEL_HIGH"/>
    <x v="11"/>
    <m/>
  </r>
  <r>
    <s v="check_win_cpu!2,80,90"/>
    <s v="WINTEL_HIGH"/>
    <x v="11"/>
    <m/>
  </r>
  <r>
    <s v="check_win_disk!C!90!95"/>
    <s v="WINTEL_HIGH"/>
    <x v="11"/>
    <m/>
  </r>
  <r>
    <s v="check_win_disk!D!90!95"/>
    <s v="WINTEL_HIGH"/>
    <x v="11"/>
    <m/>
  </r>
  <r>
    <s v="check_win_disk!E!90!95"/>
    <s v="WINTEL_HIGH"/>
    <x v="11"/>
    <m/>
  </r>
  <r>
    <s v="check-host-alive"/>
    <s v="WINTEL_HIGH"/>
    <x v="11"/>
    <m/>
  </r>
  <r>
    <s v="check_win_ram!90!95"/>
    <s v="WINTEL_HIGH"/>
    <x v="11"/>
    <m/>
  </r>
  <r>
    <s v="check_win_uptime!1"/>
    <s v="WINTEL_HIGH"/>
    <x v="11"/>
    <m/>
  </r>
  <r>
    <s v="check_win_service!McAfeeFramework,McShield,McTaskManager,mfevtp"/>
    <s v="WINTEL_MEDIUM"/>
    <x v="11"/>
    <m/>
  </r>
  <r>
    <s v="check_win_cpu!2,80,90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-host-alive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SERVICEMIX6"/>
    <s v="AMS_MEDIUM"/>
    <x v="42"/>
    <s v="Servicio activo de Enterprise Service Bus (ESB)"/>
  </r>
  <r>
    <s v="check_win_service!McAfeeFramework,McShield,McTaskManager,mfevtp"/>
    <s v="WINTEL_MEDIUM"/>
    <x v="32"/>
    <m/>
  </r>
  <r>
    <s v="check_win_cpu!2,80,90"/>
    <s v="WINTEL_MEDIUM"/>
    <x v="32"/>
    <m/>
  </r>
  <r>
    <s v="check_win_disk!C!90!95"/>
    <s v="WINTEL_MEDIUM"/>
    <x v="32"/>
    <m/>
  </r>
  <r>
    <s v="check_win_disk!D!90!95"/>
    <s v="WINTEL_MEDIUM"/>
    <x v="32"/>
    <m/>
  </r>
  <r>
    <s v="check-host-alive"/>
    <s v="WINTEL_MEDIUM"/>
    <x v="32"/>
    <m/>
  </r>
  <r>
    <s v="check_win_ram!90!95"/>
    <s v="WINTEL_MEDIUM"/>
    <x v="32"/>
    <m/>
  </r>
  <r>
    <s v="check_win_uptime!1"/>
    <s v="WINTEL_MEDIUM"/>
    <x v="32"/>
    <m/>
  </r>
  <r>
    <s v="check_win_service!SQLSERVERAGENT"/>
    <s v="ORACLE_LOW"/>
    <x v="5"/>
    <m/>
  </r>
  <r>
    <s v="check_win_service!SQLSERVERAGENT"/>
    <s v="ORACLE_LOW"/>
    <x v="5"/>
    <m/>
  </r>
  <r>
    <s v="check_win_cpu!2,80,90"/>
    <s v="WINTEL_LOW"/>
    <x v="32"/>
    <m/>
  </r>
  <r>
    <s v="check_win_disk!C!90!95"/>
    <s v="WINTEL_LOW"/>
    <x v="32"/>
    <m/>
  </r>
  <r>
    <s v="check_win_disk!D!90!95"/>
    <s v="WINTEL_LOW"/>
    <x v="32"/>
    <m/>
  </r>
  <r>
    <s v="check_win_disk!E!90!95"/>
    <s v="ORACLE_LOW"/>
    <x v="5"/>
    <m/>
  </r>
  <r>
    <s v="check_win_disk!F!90!95"/>
    <s v="BKP_LOW"/>
    <x v="41"/>
    <s v="La plataforma de backup se ve afectada impidiendo el crrecto resguardo de los datos"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_win_service!SQLAgent\\$TIFDMSQA"/>
    <s v="ORACLE_LOW"/>
    <x v="5"/>
    <m/>
  </r>
  <r>
    <s v="check_win_service!MSSQL\\$TIFDMSQA"/>
    <s v="ORACLE_LOW"/>
    <x v="5"/>
    <m/>
  </r>
  <r>
    <s v="check_win_service!McAfeeFramework,McShield,McTaskManager,mfevtp"/>
    <s v="WINTEL_LOW"/>
    <x v="32"/>
    <m/>
  </r>
  <r>
    <s v="check_win_cpu!2,80,90"/>
    <s v="WINTEL_LOW"/>
    <x v="32"/>
    <m/>
  </r>
  <r>
    <s v="check_win_disk!C!90!95"/>
    <s v="WINTEL_LOW"/>
    <x v="32"/>
    <m/>
  </r>
  <r>
    <s v="check_win_disk!D!90!95"/>
    <s v="WINTEL_LOW"/>
    <x v="32"/>
    <m/>
  </r>
  <r>
    <s v="check_win_disk!E!90!9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_win_service!McAfeeFramework,McShield,McTaskManager,mfevtp"/>
    <s v="WINTEL_HIGH"/>
    <x v="4"/>
    <m/>
  </r>
  <r>
    <s v="check_load!85!95"/>
    <s v="WINTEL_HIGH"/>
    <x v="4"/>
    <m/>
  </r>
  <r>
    <s v="check_disk!C!90!95"/>
    <s v="WINTEL_HIGH"/>
    <x v="4"/>
    <m/>
  </r>
  <r>
    <s v="check_disk!E!90!97"/>
    <s v="MIDDLEWARE_HIGH"/>
    <x v="12"/>
    <m/>
  </r>
  <r>
    <s v="check-host-alive"/>
    <s v="WINTEL_HIGH"/>
    <x v="4"/>
    <m/>
  </r>
  <r>
    <s v="check_ram!90!95"/>
    <s v="WINTEL_HIGH"/>
    <x v="4"/>
    <m/>
  </r>
  <r>
    <s v="check_win_uptime!1"/>
    <s v="WINTEL_HIGH"/>
    <x v="4"/>
    <m/>
  </r>
  <r>
    <s v="check_disk!F!90!95"/>
    <s v="ORACLE_HIGH"/>
    <x v="1"/>
    <m/>
  </r>
  <r>
    <s v="check_disk!G!90!95"/>
    <s v="WINTEL_HIGH"/>
    <x v="4"/>
    <m/>
  </r>
  <r>
    <s v="check_win_service!McAfeeFramework,McShield,McTaskManager,mfevtp"/>
    <s v="WINTEL_LOW"/>
    <x v="32"/>
    <m/>
  </r>
  <r>
    <s v="check_win_cpu!2,80,90"/>
    <s v="WINTEL_LOW"/>
    <x v="32"/>
    <m/>
  </r>
  <r>
    <s v="check_win_disk!C!90!95"/>
    <s v="WINTEL_LOW"/>
    <x v="32"/>
    <m/>
  </r>
  <r>
    <s v="check_win_disk!P!90!9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_win_service!AeXNSClient"/>
    <s v="WINTEL_BUSINESS CRITICAL"/>
    <x v="6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E!90!95"/>
    <s v="WINTEL_BUSINESS CRITICAL"/>
    <x v="6"/>
    <m/>
  </r>
  <r>
    <s v="check_win_disk!X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_wmic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LOW"/>
    <x v="32"/>
    <m/>
  </r>
  <r>
    <s v="check_win_cpu!2,80,90"/>
    <s v="WINTEL_LOW"/>
    <x v="32"/>
    <m/>
  </r>
  <r>
    <s v="check_win_disk!C!90!95"/>
    <s v="WINTEL_LOW"/>
    <x v="32"/>
    <m/>
  </r>
  <r>
    <s v="check_win_disk!D!90!95"/>
    <s v="WINTEL_LOW"/>
    <x v="32"/>
    <m/>
  </r>
  <r>
    <s v="check_win_disk!E!90!9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_wmic!90!95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_wmic!90!95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cpu!2,80,90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_win_disk!P!90!95"/>
    <s v="WINTEL_MEDIUM"/>
    <x v="11"/>
    <m/>
  </r>
  <r>
    <s v="check-host-alive"/>
    <s v="WINTEL_MEDIUM"/>
    <x v="11"/>
    <m/>
  </r>
  <r>
    <s v="check_win_ram!90!95"/>
    <s v="WINTEL_MEDIUM"/>
    <x v="11"/>
    <m/>
  </r>
  <r>
    <s v="check_win_uptime!1"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s v="check-host-alive"/>
    <s v="WINTEL_MEDIUM"/>
    <x v="11"/>
    <m/>
  </r>
  <r>
    <m/>
    <s v="WINTEL_MEDIUM"/>
    <x v="11"/>
    <m/>
  </r>
  <r>
    <m/>
    <s v="WINTEL_MEDIUM"/>
    <x v="11"/>
    <m/>
  </r>
  <r>
    <s v="check_win_service!McAfeeFramework,McShield,McTaskManager,mfevtp"/>
    <s v="WINTEL_HIGH"/>
    <x v="11"/>
    <s v="Servidor DNS Secundario"/>
  </r>
  <r>
    <s v="check_win_cpu!2,80,90"/>
    <s v="WINTEL_HIGH"/>
    <x v="11"/>
    <s v="Servidor DNS Secundario"/>
  </r>
  <r>
    <s v="check_win_service!DNS,DNScache,W32Time"/>
    <s v="WINTEL_HIGH"/>
    <x v="11"/>
    <s v="Servidor DNS Secundario"/>
  </r>
  <r>
    <s v="check_win_disk!C!90!95"/>
    <s v="WINTEL_HIGH"/>
    <x v="11"/>
    <s v="Servidor DNS Secundario"/>
  </r>
  <r>
    <s v="check-host-alive"/>
    <s v="WINTEL_HIGH"/>
    <x v="11"/>
    <s v="Servidor DNS Secundario"/>
  </r>
  <r>
    <s v="check_win_ram!90!95"/>
    <s v="WINTEL_HIGH"/>
    <x v="11"/>
    <s v="Servidor DNS Secundario"/>
  </r>
  <r>
    <s v="check_win_uptime!1"/>
    <s v="WINTEL_HIGH"/>
    <x v="11"/>
    <s v="Servidor DNS Secundario"/>
  </r>
  <r>
    <s v="check_win_service!McAfeeFramework,McShield,McTaskManager,mfevtp"/>
    <s v="WINTEL_BUSINESS CRITICAL"/>
    <x v="4"/>
    <s v="Servidor DNS Primario"/>
  </r>
  <r>
    <s v="check_win_cpu!2,80,90"/>
    <s v="WINTEL_BUSINESS CRITICAL"/>
    <x v="4"/>
    <s v="Servidor DNS Primario"/>
  </r>
  <r>
    <s v="check_win_service!DNS,DNScache,W32Time"/>
    <s v="WINTEL_BUSINESS CRITICAL"/>
    <x v="4"/>
    <s v="Servidor DNS Primario"/>
  </r>
  <r>
    <s v="check_win_disk!C!90!95"/>
    <s v="WINTEL_BUSINESS CRITICAL"/>
    <x v="4"/>
    <s v="Servidor DNS Primario"/>
  </r>
  <r>
    <s v="check-host-alive"/>
    <s v="WINTEL_BUSINESS CRITICAL"/>
    <x v="4"/>
    <s v="Servidor DNS Primario"/>
  </r>
  <r>
    <s v="check_win_ram!90!95"/>
    <s v="WINTEL_BUSINESS CRITICAL"/>
    <x v="4"/>
    <s v="Servidor DNS Primario"/>
  </r>
  <r>
    <s v="check_win_uptime!1"/>
    <s v="WINTEL_BUSINESS CRITICAL"/>
    <x v="4"/>
    <s v="Servidor DNS Primario"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F!90!95"/>
    <s v="WINTEL_BUSINESS CRITICAL"/>
    <x v="6"/>
    <m/>
  </r>
  <r>
    <s v="check_win_disk!F!90!95"/>
    <s v="WINTEL_BUSINESS CRITICAL"/>
    <x v="6"/>
    <m/>
  </r>
  <r>
    <s v="check_win_service!OracleOraDb11g_home1TNSListener,OracleServiceVWMEPSF,Schedule"/>
    <s v="ORACLE_BUSINESS CRITICAL"/>
    <x v="15"/>
    <s v="UIFWEB"/>
  </r>
  <r>
    <s v="check_win_log_grep!/cygdrive/E/app/oracle/diag/rdbms/vwmepsf/vwmepsf/trace/alert_vwmepsf.log!1!9999!1@100!"/>
    <s v="ORACLE_BUSINESS CRITICAL"/>
    <x v="15"/>
    <s v="UIFWEB"/>
  </r>
  <r>
    <s v="check_win_log_find!/cygdrive/F/Backup_Oracle/Export/export_full_VWMEPSF_01.log!WAR!1@200!ha terminado correctamente en"/>
    <s v="ORACLE_LOW"/>
    <x v="5"/>
    <s v="UIFWEB"/>
  </r>
  <r>
    <s v="check_win_log_grep!/cygdrive/F/Backup_Oracle/Scripts/Rman_VWMEPSF.log!1!9999!4@200!,RMAN-"/>
    <s v="ORACLE_LOW"/>
    <x v="5"/>
    <s v="UIFWEB"/>
  </r>
  <r>
    <s v="check-host-alive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_wmic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_wmic!90!95"/>
    <s v="WINTEL_MEDIUM"/>
    <x v="11"/>
    <m/>
  </r>
  <r>
    <s v="check_win_uptime!1"/>
    <s v="WINTEL_MEDIUM"/>
    <x v="11"/>
    <m/>
  </r>
  <r>
    <s v="check_win_service!McAfeeFramework,McShield,McTaskManager,mfevtp"/>
    <s v="WINTEL_HIGH"/>
    <x v="4"/>
    <m/>
  </r>
  <r>
    <s v="check_win_cpu!2,80,90"/>
    <s v="WINTEL_HIGH"/>
    <x v="4"/>
    <m/>
  </r>
  <r>
    <s v="check_win_disk!C!95!98"/>
    <s v="WINTEL_HIGH"/>
    <x v="4"/>
    <m/>
  </r>
  <r>
    <s v="check_win_disk!C!95!98"/>
    <s v="WINTEL_HIGH"/>
    <x v="4"/>
    <m/>
  </r>
  <r>
    <s v="check_win_disk!C!95!98"/>
    <s v="WINTEL_HIGH"/>
    <x v="4"/>
    <m/>
  </r>
  <r>
    <s v="check-host-alive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load!85!95"/>
    <s v="WINTEL_HIGH"/>
    <x v="4"/>
    <m/>
  </r>
  <r>
    <s v="check_disk!C!90!95"/>
    <s v="WINTEL_HIGH"/>
    <x v="4"/>
    <m/>
  </r>
  <r>
    <s v="check_disk!D!90!95"/>
    <s v="WINTEL_HIGH"/>
    <x v="4"/>
    <m/>
  </r>
  <r>
    <s v="check-host-alive"/>
    <s v="WINTEL_HIGH"/>
    <x v="4"/>
    <m/>
  </r>
  <r>
    <s v="check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E!90!95"/>
    <s v="WINTEL_HIGH"/>
    <x v="4"/>
    <m/>
  </r>
  <r>
    <s v="check_win_disk!F!90!95"/>
    <s v="WINTEL_HIGH"/>
    <x v="4"/>
    <m/>
  </r>
  <r>
    <s v="check_win_disk!F!90!95"/>
    <s v="WINTEL_HIGH"/>
    <x v="4"/>
    <m/>
  </r>
  <r>
    <s v="check-host-alive"/>
    <s v="WINTEL_HIGH"/>
    <x v="4"/>
    <m/>
  </r>
  <r>
    <s v="check_local_http_txt!Portal!80!/!"/>
    <s v="WINTEL_HIGH"/>
    <x v="4"/>
    <m/>
  </r>
  <r>
    <s v="check_win_service!SPAdminV4,SPTimerV4,SPTraceV4"/>
    <s v="WINTEL_HIGH"/>
    <x v="4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s v="check_win_service!MSSQL\\$VWSPS,SQLAgent\\$VWSPS,SQLBrowser,MsDtsServer110,SQLWriter"/>
    <s v="WINTEL_HIGH"/>
    <x v="4"/>
    <m/>
  </r>
  <r>
    <s v="check_win_service!McAfeeFramework,McShield,McTaskManager,mfevtp"/>
    <s v="WINTEL_HIGH"/>
    <x v="4"/>
    <m/>
  </r>
  <r>
    <s v="check_load!85!95"/>
    <s v="WINTEL_HIGH"/>
    <x v="4"/>
    <m/>
  </r>
  <r>
    <s v="check_disk!C!90!95"/>
    <s v="WINTEL_HIGH"/>
    <x v="4"/>
    <m/>
  </r>
  <r>
    <s v="check_disk!D!90!96"/>
    <s v="MIDDLEWARE_HIGH"/>
    <x v="12"/>
    <m/>
  </r>
  <r>
    <s v="check_disk!E!90!97"/>
    <s v="MIDDLEWARE_HIGH"/>
    <x v="12"/>
    <m/>
  </r>
  <r>
    <s v="check-host-alive"/>
    <s v="WINTEL_HIGH"/>
    <x v="4"/>
    <m/>
  </r>
  <r>
    <s v="check_ram!90!95"/>
    <s v="WINTEL_HIGH"/>
    <x v="4"/>
    <m/>
  </r>
  <r>
    <s v="check_win_uptime!1"/>
    <s v="WINTEL_HIGH"/>
    <x v="4"/>
    <m/>
  </r>
  <r>
    <s v="check_ora_obj!VWKPIQ"/>
    <s v="ORACLE_LOW"/>
    <x v="5"/>
    <s v="VWSLA"/>
  </r>
  <r>
    <s v="check_ora_jobs!VWKPIQ"/>
    <s v="ORACLE_LOW"/>
    <x v="5"/>
    <s v="VWSLA"/>
  </r>
  <r>
    <s v="check_oracle_login!VWKPIQ"/>
    <s v="ORACLE_LOW"/>
    <x v="5"/>
    <s v="VWSLA"/>
  </r>
  <r>
    <s v="check_ora_max_ext!10!VWKPIQ"/>
    <s v="ORACLE_LOW"/>
    <x v="5"/>
    <s v="VWSLA"/>
  </r>
  <r>
    <s v="check_ora_tbs!10!VWKPIQ"/>
    <s v="ORACLE_LOW"/>
    <x v="5"/>
    <s v="VWSLA"/>
  </r>
  <r>
    <s v="check_ora_user!VWKPIQ"/>
    <s v="ORACLE_LOW"/>
    <x v="5"/>
    <s v="VWSLA"/>
  </r>
  <r>
    <s v="check_ora_obj!VWKPIT"/>
    <s v="ORACLE_LOW"/>
    <x v="5"/>
    <s v="VWSLA"/>
  </r>
  <r>
    <s v="check_ora_jobs!VWKPIT"/>
    <s v="ORACLE_LOW"/>
    <x v="5"/>
    <s v="VWSLA"/>
  </r>
  <r>
    <s v="check_oracle_login!VWKPIT"/>
    <s v="ORACLE_LOW"/>
    <x v="5"/>
    <s v="VWSLA"/>
  </r>
  <r>
    <s v="check_ora_max_ext!10!VWKPIT"/>
    <s v="ORACLE_LOW"/>
    <x v="5"/>
    <s v="VWSLA"/>
  </r>
  <r>
    <s v="check_ora_tbs!10!VWKPIT"/>
    <s v="ORACLE_LOW"/>
    <x v="5"/>
    <s v="VWSLA"/>
  </r>
  <r>
    <s v="check_ora_user!VWKPIT"/>
    <s v="ORACLE_LOW"/>
    <x v="5"/>
    <s v="VWSLA"/>
  </r>
  <r>
    <s v="check_win_service!McAfeeFramework,McShield,McTaskManager,mfevtp"/>
    <s v="WINTEL_LOW"/>
    <x v="32"/>
    <m/>
  </r>
  <r>
    <s v="check_load!85!95"/>
    <s v="WINTEL_LOW"/>
    <x v="32"/>
    <m/>
  </r>
  <r>
    <s v="check_disk!C!90!95"/>
    <s v="WINTEL_LOW"/>
    <x v="32"/>
    <m/>
  </r>
  <r>
    <s v="check_disk!D!90!96"/>
    <s v="WINTEL_LOW"/>
    <x v="32"/>
    <m/>
  </r>
  <r>
    <s v="check-host-alive"/>
    <s v="WINTEL_LOW"/>
    <x v="32"/>
    <m/>
  </r>
  <r>
    <s v="check_ram!90!95"/>
    <s v="WINTEL_LOW"/>
    <x v="32"/>
    <m/>
  </r>
  <r>
    <s v="check_win_uptime!1"/>
    <s v="WINTEL_LOW"/>
    <x v="32"/>
    <m/>
  </r>
  <r>
    <s v="check_win_service!McAfeeFramework,McShield,McTaskManager,mfevtp"/>
    <s v="WINTEL_BUSINESS CRITICAL"/>
    <x v="6"/>
    <m/>
  </r>
  <r>
    <s v="check_win_cpu!2,80,90"/>
    <s v="WINTEL_BUSINESS CRITICAL"/>
    <x v="6"/>
    <m/>
  </r>
  <r>
    <s v="check_win_disk!C!90!95"/>
    <s v="WINTEL_BUSINESS CRITICAL"/>
    <x v="6"/>
    <m/>
  </r>
  <r>
    <s v="check_win_disk!E!90!95"/>
    <s v="WINTEL_BUSINESS CRITICAL"/>
    <x v="6"/>
    <m/>
  </r>
  <r>
    <s v="check_win_disk!F!90!95"/>
    <s v="WINTEL_BUSINESS CRITICAL"/>
    <x v="6"/>
    <m/>
  </r>
  <r>
    <s v="check_win_disk!P!90!95"/>
    <s v="WINTEL_BUSINESS CRITICAL"/>
    <x v="6"/>
    <m/>
  </r>
  <r>
    <s v="check-host-alive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m/>
    <s v="MIDDLEWARE_HIGH"/>
    <x v="13"/>
    <s v="UIF (Unidad de Información Financiera)"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-host-alive"/>
    <s v="WINTEL_MEDIUM"/>
    <x v="11"/>
    <m/>
  </r>
  <r>
    <s v="check-host-alive"/>
    <s v="WINTEL_HIGH"/>
    <x v="4"/>
    <m/>
  </r>
  <r>
    <s v="check_win_proc!Tomcat.8.0.9.UIFWEB.exe!1!1"/>
    <s v="MIDDLEWARE_MEDIUM"/>
    <x v="13"/>
    <m/>
  </r>
  <r>
    <s v="check_tcp!8080"/>
    <s v="MIDDLEWARE_MEDIUM"/>
    <x v="13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s v="check_win_disk!C!90!95"/>
    <s v="MESSAGING_BUSINESS CRITICAL"/>
    <x v="38"/>
    <m/>
  </r>
  <r>
    <s v="check_win_disk!D!90!95"/>
    <s v="MESSAGING_BUSINESS CRITICAL"/>
    <x v="38"/>
    <m/>
  </r>
  <r>
    <s v="check_win_disk!P!90!95"/>
    <s v="MESSAGING_BUSINESS CRITICAL"/>
    <x v="38"/>
    <m/>
  </r>
  <r>
    <s v="check-host-alive"/>
    <s v="MESSAGING_BUSINESS CRITICAL"/>
    <x v="38"/>
    <m/>
  </r>
  <r>
    <s v="check_win_cpu!2,60,85           # Average CPU load on last x minutes. &lt;minutes range&gt;,&lt;warning threshold&gt;,&lt;critical threshold&gt;"/>
    <s v="MESSAGING_BUSINESS CRITICAL"/>
    <x v="38"/>
    <m/>
  </r>
  <r>
    <s v="check_win_ram!90!95"/>
    <s v="MESSAGING_BUSINESS CRITICAL"/>
    <x v="38"/>
    <m/>
  </r>
  <r>
    <s v="check_win_uptime!1"/>
    <s v="MESSAGING_BUSINESS CRITICAL"/>
    <x v="38"/>
    <m/>
  </r>
  <r>
    <s v="check_win_service!TSM_Weekend"/>
    <s v="MESSAGING_BUSINESS CRITICAL"/>
    <x v="38"/>
    <m/>
  </r>
  <r>
    <m/>
    <s v="MESSAGING_BUSINESS CRITICAL"/>
    <x v="38"/>
    <m/>
  </r>
  <r>
    <m/>
    <s v="MESSAGING_BUSINESS CRITICAL"/>
    <x v="38"/>
    <m/>
  </r>
  <r>
    <m/>
    <s v="MESSAGING_BUSINESS CRITICAL"/>
    <x v="38"/>
    <m/>
  </r>
  <r>
    <m/>
    <s v="MESSAGING_BUSINESS CRITICAL"/>
    <x v="38"/>
    <m/>
  </r>
  <r>
    <m/>
    <s v="MESSAGING_BUSINESS CRITICAL"/>
    <x v="38"/>
    <m/>
  </r>
  <r>
    <m/>
    <s v="MESSAGING_BUSINESS CRITICAL"/>
    <x v="38"/>
    <m/>
  </r>
  <r>
    <m/>
    <s v="MESSAGING_BUSINESS CRITICAL"/>
    <x v="38"/>
    <m/>
  </r>
  <r>
    <s v="check-host-alive"/>
    <s v="LINUX_MEDIUM"/>
    <x v="19"/>
    <m/>
  </r>
  <r>
    <s v="check_mkmondo"/>
    <s v="LINUX_MEDIUM"/>
    <x v="19"/>
    <m/>
  </r>
  <r>
    <s v="check_load!85!95"/>
    <s v="LINUX_MEDIUM"/>
    <x v="19"/>
    <m/>
  </r>
  <r>
    <s v="check_disk!90!95"/>
    <s v="LINUX_MEDIUM"/>
    <x v="19"/>
    <m/>
  </r>
  <r>
    <s v="check_ram!90!95"/>
    <s v="LINUX_MEDIUM"/>
    <x v="19"/>
    <m/>
  </r>
  <r>
    <s v="check_swap!90!95"/>
    <s v="LINUX_MEDIUM"/>
    <x v="19"/>
    <m/>
  </r>
  <r>
    <s v="check-host-alive"/>
    <s v="LINUX_MEDIUM"/>
    <x v="19"/>
    <m/>
  </r>
  <r>
    <s v="check_mkmondo"/>
    <s v="LINUX_MEDIUM"/>
    <x v="19"/>
    <m/>
  </r>
  <r>
    <s v="check_load!85!95"/>
    <s v="LINUX_MEDIUM"/>
    <x v="19"/>
    <m/>
  </r>
  <r>
    <s v="check_disk!90!95"/>
    <s v="LINUX_MEDIUM"/>
    <x v="19"/>
    <m/>
  </r>
  <r>
    <s v="check_ram!90!95"/>
    <s v="LINUX_MEDIUM"/>
    <x v="19"/>
    <m/>
  </r>
  <r>
    <s v="check_swap!90!95"/>
    <s v="LINUX_MEDIUM"/>
    <x v="19"/>
    <m/>
  </r>
  <r>
    <s v="check-host-alive"/>
    <s v="LINUX_MEDIUM"/>
    <x v="19"/>
    <m/>
  </r>
  <r>
    <s v="check-host-alive"/>
    <s v="LINUX_MEDIUM"/>
    <x v="19"/>
    <m/>
  </r>
  <r>
    <s v="check-host-alive"/>
    <s v="LINUX_HIGH"/>
    <x v="17"/>
    <m/>
  </r>
  <r>
    <s v="check_load!85!95"/>
    <s v="LINUX_HIGH"/>
    <x v="17"/>
    <m/>
  </r>
  <r>
    <s v="check_disk!90!95"/>
    <s v="LINUX_HIGH"/>
    <x v="17"/>
    <m/>
  </r>
  <r>
    <s v="check_ram!90!95"/>
    <s v="LINUX_HIGH"/>
    <x v="17"/>
    <m/>
  </r>
  <r>
    <s v="check_swap!90!95"/>
    <s v="LINUX_HIGH"/>
    <x v="17"/>
    <m/>
  </r>
  <r>
    <s v="check_by_arbitrary_path!ssh 10.133.55.0 -q -o PreferredAuthentications=publickey -o StrictHostKeyChecking=no /usr/local/nagios/custom/check_tcp -H 10.133.55.0 -p 8834"/>
    <s v="SEGURIDAD_INFORMATICA_BUSINESS CRITICAL"/>
    <x v="43"/>
    <m/>
  </r>
  <r>
    <s v="check-host-alive"/>
    <s v="LINUX_MEDIUM"/>
    <x v="19"/>
    <m/>
  </r>
  <r>
    <s v="check_load!85!95"/>
    <s v="LINUX_MEDIUM"/>
    <x v="19"/>
    <m/>
  </r>
  <r>
    <s v="check_disk!90!95"/>
    <s v="LINUX_MEDIUM"/>
    <x v="19"/>
    <m/>
  </r>
  <r>
    <s v="check_ram!90!95"/>
    <s v="LINUX_MEDIUM"/>
    <x v="19"/>
    <m/>
  </r>
  <r>
    <s v="check_swap!90!95"/>
    <s v="LINUX_MEDIUM"/>
    <x v="19"/>
    <m/>
  </r>
  <r>
    <s v="check_load!85!95"/>
    <s v="UNIX_MEDIUM"/>
    <x v="44"/>
    <m/>
  </r>
  <r>
    <s v="check_disk!90!95"/>
    <s v="UNIX_MEDIUM"/>
    <x v="44"/>
    <m/>
  </r>
  <r>
    <s v="check-host-alive"/>
    <s v="UNIX_MEDIUM"/>
    <x v="44"/>
    <m/>
  </r>
  <r>
    <s v="check_win_ram!90!95"/>
    <s v="UNIX_MEDIUM"/>
    <x v="44"/>
    <m/>
  </r>
  <r>
    <s v="heck_swap!90!95"/>
    <s v="UNIX_MEDIUM"/>
    <x v="44"/>
    <m/>
  </r>
  <r>
    <s v="check-host-alive"/>
    <s v="LINUX_MEDIUM"/>
    <x v="19"/>
    <m/>
  </r>
  <r>
    <s v="check_load!85!95"/>
    <s v="LINUX_MEDIUM"/>
    <x v="19"/>
    <m/>
  </r>
  <r>
    <s v="check_disk!90!95"/>
    <s v="LINUX_MEDIUM"/>
    <x v="19"/>
    <m/>
  </r>
  <r>
    <s v="check_ram!90!95"/>
    <s v="LINUX_MEDIUM"/>
    <x v="19"/>
    <m/>
  </r>
  <r>
    <s v="check_swap!90!95"/>
    <s v="LINUX_MEDIUM"/>
    <x v="19"/>
    <m/>
  </r>
  <r>
    <s v="check-host-alive"/>
    <s v="LINUX_MEDIUM"/>
    <x v="19"/>
    <m/>
  </r>
  <r>
    <s v="check_load!85!95"/>
    <s v="LINUX_MEDIUM"/>
    <x v="19"/>
    <m/>
  </r>
  <r>
    <s v="check_disk!90!95"/>
    <s v="LINUX_MEDIUM"/>
    <x v="19"/>
    <m/>
  </r>
  <r>
    <s v="check_ram!90!95"/>
    <s v="LINUX_MEDIUM"/>
    <x v="19"/>
    <m/>
  </r>
  <r>
    <s v="check_swap!90!95"/>
    <s v="LINUX_MEDIUM"/>
    <x v="19"/>
    <m/>
  </r>
  <r>
    <s v="check_proc!&quot;filtro-compliance.pl&quot;!1!1!root"/>
    <s v="SECURITY_OPERATIONS_MEDIUM"/>
    <x v="36"/>
    <m/>
  </r>
  <r>
    <s v="check_proc!&quot;filtro-externos.pl&quot;!1!1!root"/>
    <s v="SECURITY_OPERATIONS_MEDIUM"/>
    <x v="36"/>
    <m/>
  </r>
  <r>
    <s v="check_proc!&quot;syslog-ng&quot;!1!1!root"/>
    <s v="SECURITY_OPERATIONS_MEDIUM"/>
    <x v="36"/>
    <m/>
  </r>
  <r>
    <s v="check-host-alive"/>
    <s v="LINUX_MEDIUM"/>
    <x v="19"/>
    <m/>
  </r>
  <r>
    <s v="check_load!85!95"/>
    <s v="LINUX_MEDIUM"/>
    <x v="19"/>
    <m/>
  </r>
  <r>
    <s v="check_disk!90!95"/>
    <s v="LINUX_MEDIUM"/>
    <x v="19"/>
    <m/>
  </r>
  <r>
    <s v="check_ram!90!95"/>
    <s v="LINUX_MEDIUM"/>
    <x v="19"/>
    <m/>
  </r>
  <r>
    <s v="ssh 10.133.54.113 -q -o PreferredAuthentications=publickey -o StrictHostKeyChecking=no $USER2$/check_logs.sh"/>
    <s v="SECURITY_OPERATIONS_MEDIUM"/>
    <x v="36"/>
    <m/>
  </r>
  <r>
    <s v="check_swap!90!95"/>
    <s v="LINUX_MEDIUM"/>
    <x v="19"/>
    <m/>
  </r>
  <r>
    <s v="check-host-alive"/>
    <s v="LINUX_HIGH"/>
    <x v="17"/>
    <m/>
  </r>
  <r>
    <s v="check_load!85!95"/>
    <s v="LINUX_HIGH"/>
    <x v="17"/>
    <m/>
  </r>
  <r>
    <s v="check_disk!90!95"/>
    <s v="LINUX_HIGH"/>
    <x v="17"/>
    <m/>
  </r>
  <r>
    <s v="check_ram!90!95"/>
    <s v="LINUX_HIGH"/>
    <x v="17"/>
    <m/>
  </r>
  <r>
    <s v="check_swap!90!95"/>
    <s v="LINUX_HIGH"/>
    <x v="17"/>
    <m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-host-alive"/>
    <s v="NETWORK_HIGH"/>
    <x v="2"/>
    <s v="AP, En esquema redundante"/>
  </r>
  <r>
    <s v="check_ping!10.133.80.91"/>
    <s v="STORAGE_HIGH"/>
    <x v="29"/>
    <m/>
  </r>
  <r>
    <s v="check_brocade_ports!10.133.80.91!-c S4NrPublic!-p 0"/>
    <s v="STORAGE_HIGH"/>
    <x v="29"/>
    <m/>
  </r>
  <r>
    <s v="check_brocade_ports!10.133.80.91!-c S4NrPublic!-p 1"/>
    <s v="STORAGE_HIGH"/>
    <x v="29"/>
    <m/>
  </r>
  <r>
    <s v="check_brocade_ports!10.133.80.91!-c S4NrPublic!-p 2"/>
    <s v="STORAGE_HIGH"/>
    <x v="29"/>
    <m/>
  </r>
  <r>
    <s v="check_brocade_ports!10.133.80.91!-c S4NrPublic!-p 3"/>
    <s v="STORAGE_HIGH"/>
    <x v="29"/>
    <m/>
  </r>
  <r>
    <s v="check_brocade_ports!10.133.80.91!-c S4NrPublic!-p 4"/>
    <s v="STORAGE_HIGH"/>
    <x v="29"/>
    <m/>
  </r>
  <r>
    <s v="check_brocade_ports!10.133.80.91!-c S4NrPublic!-p 5"/>
    <s v="STORAGE_HIGH"/>
    <x v="29"/>
    <m/>
  </r>
  <r>
    <s v="check_brocade_ports!10.133.80.91!-c S4NrPublic!-p 6"/>
    <s v="STORAGE_HIGH"/>
    <x v="29"/>
    <m/>
  </r>
  <r>
    <s v="check_brocade_ports!10.133.80.91!-c S4NrPublic!-p 7"/>
    <s v="STORAGE_HIGH"/>
    <x v="29"/>
    <m/>
  </r>
  <r>
    <s v="check_brocade_ports!10.133.80.91!-c S4NrPublic!-p 8"/>
    <s v="STORAGE_HIGH"/>
    <x v="29"/>
    <m/>
  </r>
  <r>
    <s v="check_brocade_ports!10.133.80.91!-c S4NrPublic!-p 9"/>
    <s v="STORAGE_HIGH"/>
    <x v="29"/>
    <m/>
  </r>
  <r>
    <s v="check_brocade_ports!10.133.80.91!-c S4NrPublic!-p 10"/>
    <s v="STORAGE_HIGH"/>
    <x v="29"/>
    <m/>
  </r>
  <r>
    <s v="check_brocade_ports!10.133.80.91!-c S4NrPublic!-p 11"/>
    <s v="STORAGE_HIGH"/>
    <x v="29"/>
    <m/>
  </r>
  <r>
    <s v="check_brocade_ports!10.133.80.91!-c S4NrPublic!-p 16"/>
    <s v="STORAGE_HIGH"/>
    <x v="29"/>
    <m/>
  </r>
  <r>
    <s v="check_brocade_ports!10.133.80.91!-c S4NrPublic!-p 17"/>
    <s v="STORAGE_HIGH"/>
    <x v="29"/>
    <m/>
  </r>
  <r>
    <s v="check_brocade_ports!10.133.80.91!-c S4NrPublic!-p 18"/>
    <s v="STORAGE_HIGH"/>
    <x v="29"/>
    <m/>
  </r>
  <r>
    <s v="check_brocade_ports!10.133.80.91!-c S4NrPublic!-p 19"/>
    <s v="STORAGE_HIGH"/>
    <x v="29"/>
    <m/>
  </r>
  <r>
    <s v="check_brocade_ports!10.133.80.91!-c S4NrPublic!-p 22"/>
    <s v="STORAGE_HIGH"/>
    <x v="29"/>
    <m/>
  </r>
  <r>
    <s v="check_ping!10.133.80.92"/>
    <s v="STORAGE_HIGH"/>
    <x v="29"/>
    <m/>
  </r>
  <r>
    <s v="check_brocade_ports!10.133.80.92!-c S4NrPublic!-p 0"/>
    <s v="STORAGE_HIGH"/>
    <x v="29"/>
    <m/>
  </r>
  <r>
    <s v="check_brocade_ports!10.133.80.92!-c S4NrPublic!-p 1"/>
    <s v="STORAGE_HIGH"/>
    <x v="29"/>
    <m/>
  </r>
  <r>
    <s v="check_brocade_ports!10.133.80.92!-c S4NrPublic!-p 2"/>
    <s v="STORAGE_HIGH"/>
    <x v="29"/>
    <m/>
  </r>
  <r>
    <s v="check_brocade_ports!10.133.80.92!-c S4NrPublic!-p 3"/>
    <s v="STORAGE_HIGH"/>
    <x v="29"/>
    <m/>
  </r>
  <r>
    <s v="check_brocade_ports!10.133.80.92!-c S4NrPublic!-p 4"/>
    <s v="STORAGE_HIGH"/>
    <x v="29"/>
    <m/>
  </r>
  <r>
    <s v="check_brocade_ports!10.133.80.92!-c S4NrPublic!-p 5"/>
    <s v="STORAGE_HIGH"/>
    <x v="29"/>
    <m/>
  </r>
  <r>
    <s v="check_brocade_ports!10.133.80.92!-c S4NrPublic!-p 6"/>
    <s v="STORAGE_HIGH"/>
    <x v="29"/>
    <m/>
  </r>
  <r>
    <s v="check_brocade_ports!10.133.80.92!-c S4NrPublic!-p 7"/>
    <s v="STORAGE_HIGH"/>
    <x v="29"/>
    <m/>
  </r>
  <r>
    <s v="check_brocade_ports!10.133.80.92!-c S4NrPublic!-p 8"/>
    <s v="STORAGE_HIGH"/>
    <x v="29"/>
    <m/>
  </r>
  <r>
    <s v="check_brocade_ports!10.133.80.92!-c S4NrPublic!-p 9"/>
    <s v="STORAGE_HIGH"/>
    <x v="29"/>
    <m/>
  </r>
  <r>
    <s v="check_brocade_ports!10.133.80.92!-c S4NrPublic!-p 10"/>
    <s v="STORAGE_HIGH"/>
    <x v="29"/>
    <m/>
  </r>
  <r>
    <s v="check_brocade_ports!10.133.80.92!-c S4NrPublic!-p 11"/>
    <s v="STORAGE_HIGH"/>
    <x v="29"/>
    <m/>
  </r>
  <r>
    <s v="check_brocade_ports!10.133.80.92!-c S4NrPublic!-p 16"/>
    <s v="STORAGE_HIGH"/>
    <x v="29"/>
    <m/>
  </r>
  <r>
    <s v="check_brocade_ports!10.133.80.92!-c S4NrPublic!-p 17"/>
    <s v="STORAGE_HIGH"/>
    <x v="29"/>
    <m/>
  </r>
  <r>
    <s v="check_brocade_ports!10.133.80.92!-c S4NrPublic!-p 18"/>
    <s v="STORAGE_HIGH"/>
    <x v="29"/>
    <m/>
  </r>
  <r>
    <s v="check_brocade_ports!10.133.80.92!-c S4NrPublic!-p 19"/>
    <s v="STORAGE_HIGH"/>
    <x v="29"/>
    <m/>
  </r>
  <r>
    <s v="check_brocade_ports!10.133.80.92!-c S4NrPublic!-p 22"/>
    <s v="STORAGE_HIGH"/>
    <x v="29"/>
    <m/>
  </r>
  <r>
    <s v="check_ping!10.133.80.128"/>
    <s v="STORAGE_HIGH"/>
    <x v="29"/>
    <m/>
  </r>
  <r>
    <s v="check_brocade_ports!10.133.80.128!-c S4NrPublic!-p 0"/>
    <s v="STORAGE_HIGH"/>
    <x v="29"/>
    <m/>
  </r>
  <r>
    <s v="check_brocade_ports!10.133.80.128!-c S4NrPublic!-p 1"/>
    <s v="STORAGE_HIGH"/>
    <x v="29"/>
    <m/>
  </r>
  <r>
    <s v="check_brocade_ports!10.133.80.128!-c S4NrPublic!-p 4"/>
    <s v="STORAGE_HIGH"/>
    <x v="29"/>
    <m/>
  </r>
  <r>
    <s v="check_brocade_ports!10.133.80.128!-c S4NrPublic!-p 5"/>
    <s v="STORAGE_HIGH"/>
    <x v="29"/>
    <m/>
  </r>
  <r>
    <s v="check_brocade_ports!10.133.80.128!-c S4NrPublic!-p 6"/>
    <s v="STORAGE_HIGH"/>
    <x v="29"/>
    <m/>
  </r>
  <r>
    <s v="check_brocade_ports!10.133.80.128!-c S4NrPublic!-p 7"/>
    <s v="STORAGE_HIGH"/>
    <x v="29"/>
    <m/>
  </r>
  <r>
    <s v="check_brocade_ports!10.133.80.128!-c S4NrPublic!-p 8"/>
    <s v="STORAGE_HIGH"/>
    <x v="29"/>
    <m/>
  </r>
  <r>
    <s v="check_brocade_ports!10.133.80.128!-c S4NrPublic!-p 9"/>
    <s v="STORAGE_HIGH"/>
    <x v="29"/>
    <m/>
  </r>
  <r>
    <s v="check_brocade_ports!10.133.80.128!-c S4NrPublic!-p 10"/>
    <s v="STORAGE_HIGH"/>
    <x v="29"/>
    <m/>
  </r>
  <r>
    <s v="check_brocade_ports!10.133.80.128!-c S4NrPublic!-p 19"/>
    <s v="STORAGE_HIGH"/>
    <x v="29"/>
    <m/>
  </r>
  <r>
    <s v="check_brocade_ports!10.133.80.128!-c S4NrPublic!-p 23"/>
    <s v="STORAGE_HIGH"/>
    <x v="29"/>
    <m/>
  </r>
  <r>
    <s v="check_brocade_ports!10.133.80.128!-c S4NrPublic!-p 24"/>
    <s v="STORAGE_HIGH"/>
    <x v="29"/>
    <m/>
  </r>
  <r>
    <s v="check_brocade_ports!10.133.80.128!-c S4NrPublic!-p 25"/>
    <s v="STORAGE_HIGH"/>
    <x v="29"/>
    <m/>
  </r>
  <r>
    <s v="check_brocade_ports!10.133.80.128!-c S4NrPublic!-p 26"/>
    <s v="STORAGE_HIGH"/>
    <x v="29"/>
    <m/>
  </r>
  <r>
    <s v="check_brocade_ports!10.133.80.128!-c S4NrPublic!-p 27"/>
    <s v="STORAGE_HIGH"/>
    <x v="29"/>
    <m/>
  </r>
  <r>
    <s v="check_brocade_ports!10.133.80.128!-c S4NrPublic!-p 28"/>
    <s v="STORAGE_HIGH"/>
    <x v="29"/>
    <m/>
  </r>
  <r>
    <s v="check_brocade_ports!10.133.80.128!-c S4NrPublic!-p 29"/>
    <s v="STORAGE_HIGH"/>
    <x v="29"/>
    <m/>
  </r>
  <r>
    <s v="check_brocade_ports!10.133.80.128!-c S4NrPublic!-p 30"/>
    <s v="STORAGE_HIGH"/>
    <x v="29"/>
    <m/>
  </r>
  <r>
    <s v="check_brocade_ports!10.133.80.128!-c S4NrPublic!-p 31"/>
    <s v="STORAGE_HIGH"/>
    <x v="29"/>
    <m/>
  </r>
  <r>
    <s v="check_brocade_ports!10.133.80.128!-c S4NrPublic!-p 40"/>
    <s v="STORAGE_HIGH"/>
    <x v="29"/>
    <m/>
  </r>
  <r>
    <s v="check_brocade_ports!10.133.80.128!-c S4NrPublic!-p 41"/>
    <s v="STORAGE_HIGH"/>
    <x v="29"/>
    <m/>
  </r>
  <r>
    <s v="check_brocade_ports!10.133.80.128!-c S4NrPublic!-p 44"/>
    <s v="STORAGE_HIGH"/>
    <x v="29"/>
    <m/>
  </r>
  <r>
    <s v="check_brocade_ports!10.133.80.128!-c S4NrPublic!-p 45"/>
    <s v="STORAGE_HIGH"/>
    <x v="29"/>
    <m/>
  </r>
  <r>
    <s v="check_brocade_ports!10.133.80.128!-c S4NrPublic!-p 46"/>
    <s v="STORAGE_HIGH"/>
    <x v="29"/>
    <m/>
  </r>
  <r>
    <s v="check_brocade_ports!10.133.80.128!-c S4NrPublic!-p 47"/>
    <s v="STORAGE_HIGH"/>
    <x v="29"/>
    <m/>
  </r>
  <r>
    <s v="check_ping!10.133.80.129"/>
    <s v="STORAGE_HIGH"/>
    <x v="29"/>
    <m/>
  </r>
  <r>
    <s v="check_brocade_ports!10.133.80.129!-c S4NrPublic!-p 0"/>
    <s v="STORAGE_HIGH"/>
    <x v="29"/>
    <m/>
  </r>
  <r>
    <s v="check_brocade_ports!10.133.80.129!-c S4NrPublic!-p 1"/>
    <s v="STORAGE_HIGH"/>
    <x v="29"/>
    <m/>
  </r>
  <r>
    <s v="check_brocade_ports!10.133.80.129!-c S4NrPublic!-p 4"/>
    <s v="STORAGE_HIGH"/>
    <x v="29"/>
    <m/>
  </r>
  <r>
    <s v="check_brocade_ports!10.133.80.129!-c S4NrPublic!-p 5"/>
    <s v="STORAGE_HIGH"/>
    <x v="29"/>
    <m/>
  </r>
  <r>
    <s v="check_brocade_ports!10.133.80.129!-c S4NrPublic!-p 6"/>
    <s v="STORAGE_HIGH"/>
    <x v="29"/>
    <m/>
  </r>
  <r>
    <s v="check_brocade_ports!10.133.80.129!-c S4NrPublic!-p 7"/>
    <s v="STORAGE_HIGH"/>
    <x v="29"/>
    <m/>
  </r>
  <r>
    <s v="check_brocade_ports!10.133.80.129!-c S4NrPublic!-p 8"/>
    <s v="STORAGE_HIGH"/>
    <x v="29"/>
    <m/>
  </r>
  <r>
    <s v="check_brocade_ports!10.133.80.129!-c S4NrPublic!-p 9"/>
    <s v="STORAGE_HIGH"/>
    <x v="29"/>
    <m/>
  </r>
  <r>
    <s v="check_brocade_ports!10.133.80.129!-c S4NrPublic!-p 10"/>
    <s v="STORAGE_HIGH"/>
    <x v="29"/>
    <m/>
  </r>
  <r>
    <s v="check_brocade_ports!10.133.80.129!-c S4NrPublic!-p 19"/>
    <s v="STORAGE_HIGH"/>
    <x v="29"/>
    <m/>
  </r>
  <r>
    <s v="check_brocade_ports!10.133.80.129!-c S4NrPublic!-p 23"/>
    <s v="STORAGE_HIGH"/>
    <x v="29"/>
    <m/>
  </r>
  <r>
    <s v="check_brocade_ports!10.133.80.129!-c S4NrPublic!-p 24"/>
    <s v="STORAGE_HIGH"/>
    <x v="29"/>
    <m/>
  </r>
  <r>
    <s v="check_brocade_ports!10.133.80.129!-c S4NrPublic!-p 25"/>
    <s v="STORAGE_HIGH"/>
    <x v="29"/>
    <m/>
  </r>
  <r>
    <s v="check_brocade_ports!10.133.80.129!-c S4NrPublic!-p 26"/>
    <s v="STORAGE_HIGH"/>
    <x v="29"/>
    <m/>
  </r>
  <r>
    <s v="check_brocade_ports!10.133.80.129!-c S4NrPublic!-p 27"/>
    <s v="STORAGE_HIGH"/>
    <x v="29"/>
    <m/>
  </r>
  <r>
    <s v="check_brocade_ports!10.133.80.129!-c S4NrPublic!-p 28"/>
    <s v="STORAGE_HIGH"/>
    <x v="29"/>
    <m/>
  </r>
  <r>
    <s v="check_brocade_ports!10.133.80.129!-c S4NrPublic!-p 29"/>
    <s v="STORAGE_HIGH"/>
    <x v="29"/>
    <m/>
  </r>
  <r>
    <s v="check_brocade_ports!10.133.80.129!-c S4NrPublic!-p 30"/>
    <s v="STORAGE_HIGH"/>
    <x v="29"/>
    <m/>
  </r>
  <r>
    <s v="check_brocade_ports!10.133.80.129!-c S4NrPublic!-p 31"/>
    <s v="STORAGE_HIGH"/>
    <x v="29"/>
    <m/>
  </r>
  <r>
    <s v="check_brocade_ports!10.133.80.129!-c S4NrPublic!-p 40"/>
    <s v="STORAGE_HIGH"/>
    <x v="29"/>
    <m/>
  </r>
  <r>
    <s v="check_brocade_ports!10.133.80.129!-c S4NrPublic!-p 41"/>
    <s v="STORAGE_HIGH"/>
    <x v="29"/>
    <m/>
  </r>
  <r>
    <s v="check_brocade_ports!10.133.80.129!-c S4NrPublic!-p 44"/>
    <s v="STORAGE_HIGH"/>
    <x v="29"/>
    <m/>
  </r>
  <r>
    <s v="check_brocade_ports!10.133.80.129!-c S4NrPublic!-p 45"/>
    <s v="STORAGE_HIGH"/>
    <x v="29"/>
    <m/>
  </r>
  <r>
    <s v="check_brocade_ports!10.133.80.129!-c S4NrPublic!-p 46"/>
    <s v="STORAGE_HIGH"/>
    <x v="29"/>
    <m/>
  </r>
  <r>
    <s v="check_brocade_ports!10.133.80.129!-c S4NrPublic!-p 47"/>
    <s v="STORAGE_HIGH"/>
    <x v="29"/>
    <m/>
  </r>
  <r>
    <s v="check_ping!10.133.80.42"/>
    <s v="STORAGE_HIGH"/>
    <x v="29"/>
    <m/>
  </r>
  <r>
    <s v="check_brocade_ports!10.133.80.42!-c S4NrPublic!-p 0"/>
    <s v="STORAGE_HIGH"/>
    <x v="29"/>
    <m/>
  </r>
  <r>
    <s v="check_brocade_ports!10.133.80.42!-c S4NrPublic!-p 1"/>
    <s v="STORAGE_HIGH"/>
    <x v="29"/>
    <m/>
  </r>
  <r>
    <s v="check_brocade_ports!10.133.80.42!-c S4NrPublic!-p 2"/>
    <s v="STORAGE_HIGH"/>
    <x v="29"/>
    <m/>
  </r>
  <r>
    <s v="check_brocade_ports!10.133.80.42!-c S4NrPublic!-p 3"/>
    <s v="STORAGE_HIGH"/>
    <x v="29"/>
    <m/>
  </r>
  <r>
    <s v="check_brocade_ports!10.133.80.42!-c S4NrPublic!-p 4"/>
    <s v="STORAGE_HIGH"/>
    <x v="29"/>
    <m/>
  </r>
  <r>
    <s v="check_brocade_ports!10.133.80.42!-c S4NrPublic!-p 5"/>
    <s v="STORAGE_HIGH"/>
    <x v="29"/>
    <m/>
  </r>
  <r>
    <s v="check_brocade_ports!10.133.80.42!-c S4NrPublic!-p 6"/>
    <s v="STORAGE_HIGH"/>
    <x v="29"/>
    <m/>
  </r>
  <r>
    <s v="check_brocade_ports!10.133.80.42!-c S4NrPublic!-p 7"/>
    <s v="STORAGE_HIGH"/>
    <x v="29"/>
    <m/>
  </r>
  <r>
    <s v="check_brocade_ports!10.133.80.42!-c S4NrPublic!-p 10"/>
    <s v="STORAGE_HIGH"/>
    <x v="29"/>
    <m/>
  </r>
  <r>
    <s v="check_brocade_ports!10.133.80.42!-c S4NrPublic!-p 11"/>
    <s v="STORAGE_HIGH"/>
    <x v="29"/>
    <m/>
  </r>
  <r>
    <s v="check_brocade_ports!10.133.80.42!-c S4NrPublic!-p 12"/>
    <s v="STORAGE_HIGH"/>
    <x v="29"/>
    <m/>
  </r>
  <r>
    <s v="check_brocade_ports!10.133.80.42!-c S4NrPublic!-p 13"/>
    <s v="STORAGE_HIGH"/>
    <x v="29"/>
    <m/>
  </r>
  <r>
    <s v="check_brocade_ports!10.133.80.42!-c S4NrPublic!-p 14"/>
    <s v="STORAGE_HIGH"/>
    <x v="29"/>
    <m/>
  </r>
  <r>
    <s v="check_brocade_ports!10.133.80.42!-c S4NrPublic!-p 15"/>
    <s v="STORAGE_HIGH"/>
    <x v="29"/>
    <m/>
  </r>
  <r>
    <s v="check_brocade_ports!10.133.80.42!-c S4NrPublic!-p 16"/>
    <s v="STORAGE_HIGH"/>
    <x v="29"/>
    <m/>
  </r>
  <r>
    <s v="check_brocade_ports!10.133.80.42!-c S4NrPublic!-p 17"/>
    <s v="STORAGE_HIGH"/>
    <x v="29"/>
    <m/>
  </r>
  <r>
    <s v="check_brocade_ports!10.133.80.42!-c S4NrPublic!-p 18"/>
    <s v="STORAGE_HIGH"/>
    <x v="29"/>
    <m/>
  </r>
  <r>
    <s v="check_brocade_ports!10.133.80.42!-c S4NrPublic!-p 19"/>
    <s v="STORAGE_HIGH"/>
    <x v="29"/>
    <m/>
  </r>
  <r>
    <s v="check_brocade_ports!10.133.80.42!-c S4NrPublic!-p 20"/>
    <s v="STORAGE_HIGH"/>
    <x v="29"/>
    <m/>
  </r>
  <r>
    <s v="check_brocade_ports!10.133.80.42!-c S4NrPublic!-p 21"/>
    <s v="STORAGE_HIGH"/>
    <x v="29"/>
    <m/>
  </r>
  <r>
    <s v="check_brocade_ports!10.133.80.42!-c S4NrPublic!-p 22"/>
    <s v="STORAGE_HIGH"/>
    <x v="29"/>
    <m/>
  </r>
  <r>
    <s v="check_brocade_ports!10.133.80.42!-c S4NrPublic!-p 23"/>
    <s v="STORAGE_HIGH"/>
    <x v="29"/>
    <m/>
  </r>
  <r>
    <s v="check_ping!10.133.80.43"/>
    <s v="STORAGE_HIGH"/>
    <x v="29"/>
    <m/>
  </r>
  <r>
    <s v="check_brocade_ports!10.133.80.43!-c S4NrPublic!-p 0"/>
    <s v="STORAGE_HIGH"/>
    <x v="29"/>
    <m/>
  </r>
  <r>
    <s v="check_brocade_ports!10.133.80.43!-c S4NrPublic!-p 1"/>
    <s v="STORAGE_HIGH"/>
    <x v="29"/>
    <m/>
  </r>
  <r>
    <s v="check_brocade_ports!10.133.80.43!-c S4NrPublic!-p 2"/>
    <s v="STORAGE_HIGH"/>
    <x v="29"/>
    <m/>
  </r>
  <r>
    <s v="check_brocade_ports!10.133.80.43!-c S4NrPublic!-p 3"/>
    <s v="STORAGE_HIGH"/>
    <x v="29"/>
    <m/>
  </r>
  <r>
    <s v="check_brocade_ports!10.133.80.43!-c S4NrPublic!-p 4"/>
    <s v="STORAGE_HIGH"/>
    <x v="29"/>
    <m/>
  </r>
  <r>
    <s v="check_brocade_ports!10.133.80.43!-c S4NrPublic!-p 5"/>
    <s v="STORAGE_HIGH"/>
    <x v="29"/>
    <m/>
  </r>
  <r>
    <s v="check_brocade_ports!10.133.80.43!-c S4NrPublic!-p 6"/>
    <s v="STORAGE_HIGH"/>
    <x v="29"/>
    <m/>
  </r>
  <r>
    <s v="check_brocade_ports!10.133.80.43!-c S4NrPublic!-p 7"/>
    <s v="STORAGE_HIGH"/>
    <x v="29"/>
    <m/>
  </r>
  <r>
    <s v="check_brocade_ports!10.133.80.43!-c S4NrPublic!-p 10"/>
    <s v="STORAGE_HIGH"/>
    <x v="29"/>
    <m/>
  </r>
  <r>
    <s v="check_brocade_ports!10.133.80.43!-c S4NrPublic!-p 11"/>
    <s v="STORAGE_HIGH"/>
    <x v="29"/>
    <m/>
  </r>
  <r>
    <s v="check_brocade_ports!10.133.80.43!-c S4NrPublic!-p 12"/>
    <s v="STORAGE_HIGH"/>
    <x v="29"/>
    <m/>
  </r>
  <r>
    <s v="check_brocade_ports!10.133.80.43!-c S4NrPublic!-p 13"/>
    <s v="STORAGE_HIGH"/>
    <x v="29"/>
    <m/>
  </r>
  <r>
    <s v="check_brocade_ports!10.133.80.43!-c S4NrPublic!-p 14"/>
    <s v="STORAGE_HIGH"/>
    <x v="29"/>
    <m/>
  </r>
  <r>
    <s v="check_brocade_ports!10.133.80.43!-c S4NrPublic!-p 15"/>
    <s v="STORAGE_HIGH"/>
    <x v="29"/>
    <m/>
  </r>
  <r>
    <s v="check_brocade_ports!10.133.80.43!-c S4NrPublic!-p 16"/>
    <s v="STORAGE_HIGH"/>
    <x v="29"/>
    <m/>
  </r>
  <r>
    <s v="check_brocade_ports!10.133.80.43!-c S4NrPublic!-p 17"/>
    <s v="STORAGE_HIGH"/>
    <x v="29"/>
    <m/>
  </r>
  <r>
    <s v="check_brocade_ports!10.133.80.43!-c S4NrPublic!-p 18"/>
    <s v="STORAGE_HIGH"/>
    <x v="29"/>
    <m/>
  </r>
  <r>
    <s v="check_brocade_ports!10.133.80.43!-c S4NrPublic!-p 19"/>
    <s v="STORAGE_HIGH"/>
    <x v="29"/>
    <m/>
  </r>
  <r>
    <s v="check_brocade_ports!10.133.80.43!-c S4NrPublic!-p 20"/>
    <s v="STORAGE_HIGH"/>
    <x v="29"/>
    <m/>
  </r>
  <r>
    <s v="check_brocade_ports!10.133.80.43!-c S4NrPublic!-p 21"/>
    <s v="STORAGE_HIGH"/>
    <x v="29"/>
    <m/>
  </r>
  <r>
    <s v="check_brocade_ports!10.133.80.43!-c S4NrPublic!-p 22"/>
    <s v="STORAGE_HIGH"/>
    <x v="29"/>
    <m/>
  </r>
  <r>
    <s v="check_brocade_ports!10.133.80.43!-c S4NrPublic!-p 23"/>
    <s v="STORAGE_HIGH"/>
    <x v="29"/>
    <m/>
  </r>
  <r>
    <s v="check_ping!10.133.80.95"/>
    <s v="STORAGE_HIGH"/>
    <x v="29"/>
    <m/>
  </r>
  <r>
    <s v="check_brocade_ports!10.133.80.95!-c S4NrPublic!-p 0"/>
    <s v="STORAGE_HIGH"/>
    <x v="29"/>
    <m/>
  </r>
  <r>
    <s v="check_brocade_ports!10.133.80.95!-c S4NrPublic!-p 1"/>
    <s v="STORAGE_HIGH"/>
    <x v="29"/>
    <m/>
  </r>
  <r>
    <s v="check_brocade_ports!10.133.80.95!-c S4NrPublic!-p 12"/>
    <s v="STORAGE_HIGH"/>
    <x v="29"/>
    <m/>
  </r>
  <r>
    <s v="check_brocade_ports!10.133.80.95!-c S4NrPublic!-p 13"/>
    <s v="STORAGE_HIGH"/>
    <x v="29"/>
    <m/>
  </r>
  <r>
    <s v="check_brocade_ports!10.133.80.95!-c S4NrPublic!-p 14"/>
    <s v="STORAGE_HIGH"/>
    <x v="29"/>
    <m/>
  </r>
  <r>
    <s v="check_brocade_ports!10.133.80.95!-c S4NrPublic!-p 15"/>
    <s v="STORAGE_HIGH"/>
    <x v="29"/>
    <m/>
  </r>
  <r>
    <s v="check_brocade_ports!10.133.80.95!-c S4NrPublic!-p 17"/>
    <s v="STORAGE_HIGH"/>
    <x v="29"/>
    <m/>
  </r>
  <r>
    <s v="check_brocade_ports!10.133.80.95!-c S4NrPublic!-p 18"/>
    <s v="STORAGE_HIGH"/>
    <x v="29"/>
    <m/>
  </r>
  <r>
    <s v="check_brocade_ports!10.133.80.95!-c S4NrPublic!-p 19"/>
    <s v="STORAGE_HIGH"/>
    <x v="29"/>
    <m/>
  </r>
  <r>
    <s v="check_brocade_ports!10.133.80.95!-c S4NrPublic!-p 2"/>
    <s v="STORAGE_HIGH"/>
    <x v="29"/>
    <m/>
  </r>
  <r>
    <s v="check_brocade_ports!10.133.80.95!-c S4NrPublic!-p 22"/>
    <s v="STORAGE_HIGH"/>
    <x v="29"/>
    <m/>
  </r>
  <r>
    <s v="check_brocade_ports!10.133.80.95!-c S4NrPublic!-p 3"/>
    <s v="STORAGE_HIGH"/>
    <x v="29"/>
    <m/>
  </r>
  <r>
    <s v="check_brocade_ports!10.133.80.95!-c S4NrPublic!-p 4"/>
    <s v="STORAGE_HIGH"/>
    <x v="29"/>
    <m/>
  </r>
  <r>
    <s v="check_brocade_ports!10.133.80.95!-c S4NrPublic!-p 5"/>
    <s v="STORAGE_HIGH"/>
    <x v="29"/>
    <m/>
  </r>
  <r>
    <s v="check_ping!10.133.80.96"/>
    <s v="STORAGE_HIGH"/>
    <x v="29"/>
    <m/>
  </r>
  <r>
    <s v="check_brocade_ports!10.133.80.96!-c S4NrPublic!-p 0"/>
    <s v="STORAGE_HIGH"/>
    <x v="29"/>
    <m/>
  </r>
  <r>
    <s v="check_brocade_ports!10.133.80.96!-c S4NrPublic!-p 1"/>
    <s v="STORAGE_HIGH"/>
    <x v="29"/>
    <m/>
  </r>
  <r>
    <s v="check_brocade_ports!10.133.80.96!-c S4NrPublic!-p 12"/>
    <s v="STORAGE_HIGH"/>
    <x v="29"/>
    <m/>
  </r>
  <r>
    <s v="check_brocade_ports!10.133.80.96!-c S4NrPublic!-p 13"/>
    <s v="STORAGE_HIGH"/>
    <x v="29"/>
    <m/>
  </r>
  <r>
    <s v="check_brocade_ports!10.133.80.96!-c S4NrPublic!-p 14"/>
    <s v="STORAGE_HIGH"/>
    <x v="29"/>
    <m/>
  </r>
  <r>
    <s v="check_brocade_ports!10.133.80.96!-c S4NrPublic!-p 15"/>
    <s v="STORAGE_HIGH"/>
    <x v="29"/>
    <m/>
  </r>
  <r>
    <s v="check_brocade_ports!10.133.80.96!-c S4NrPublic!-p 17"/>
    <s v="STORAGE_HIGH"/>
    <x v="29"/>
    <m/>
  </r>
  <r>
    <s v="check_brocade_ports!10.133.80.96!-c S4NrPublic!-p 18"/>
    <s v="STORAGE_HIGH"/>
    <x v="29"/>
    <m/>
  </r>
  <r>
    <s v="check_brocade_ports!10.133.80.96!-c S4NrPublic!-p 19"/>
    <s v="STORAGE_HIGH"/>
    <x v="29"/>
    <m/>
  </r>
  <r>
    <s v="check_brocade_ports!10.133.80.96!-c S4NrPublic!-p 2"/>
    <s v="STORAGE_HIGH"/>
    <x v="29"/>
    <m/>
  </r>
  <r>
    <s v="check_brocade_ports!10.133.80.96!-c S4NrPublic!-p 22"/>
    <s v="STORAGE_HIGH"/>
    <x v="29"/>
    <m/>
  </r>
  <r>
    <s v="check_brocade_ports!10.133.80.96!-c S4NrPublic!-p 3"/>
    <s v="STORAGE_HIGH"/>
    <x v="29"/>
    <m/>
  </r>
  <r>
    <s v="check_brocade_ports!10.133.80.96!-c S4NrPublic!-p 4"/>
    <s v="STORAGE_HIGH"/>
    <x v="29"/>
    <m/>
  </r>
  <r>
    <s v="check_brocade_ports!10.133.80.96!-c S4NrPublic!-p 5"/>
    <s v="STORAGE_HIGH"/>
    <x v="29"/>
    <m/>
  </r>
  <r>
    <s v="check_ping!10.133.80.242"/>
    <s v="STORAGE_HIGH"/>
    <x v="29"/>
    <m/>
  </r>
  <r>
    <s v="check_brocade_ports!10.133.80.242!-c S4NrPublic!-p 0"/>
    <s v="STORAGE_HIGH"/>
    <x v="29"/>
    <m/>
  </r>
  <r>
    <s v="check_brocade_ports!10.133.80.242!-c S4NrPublic!-p 1"/>
    <s v="STORAGE_HIGH"/>
    <x v="29"/>
    <m/>
  </r>
  <r>
    <s v="check_brocade_ports!10.133.80.242!-c S4NrPublic!-p 16"/>
    <s v="STORAGE_HIGH"/>
    <x v="29"/>
    <m/>
  </r>
  <r>
    <s v="check_brocade_ports!10.133.80.242!-c S4NrPublic!-p 2"/>
    <s v="STORAGE_HIGH"/>
    <x v="29"/>
    <m/>
  </r>
  <r>
    <s v="check_brocade_ports!10.133.80.242!-c S4NrPublic!-p 3"/>
    <s v="STORAGE_HIGH"/>
    <x v="29"/>
    <m/>
  </r>
  <r>
    <s v="check_brocade_ports!10.133.80.242!-c S4NrPublic!-p 8"/>
    <s v="STORAGE_HIGH"/>
    <x v="29"/>
    <m/>
  </r>
  <r>
    <s v="check_brocade_ports!10.133.80.242!-c S4NrPublic!-p 9"/>
    <s v="STORAGE_HIGH"/>
    <x v="29"/>
    <m/>
  </r>
  <r>
    <s v="check_ping!10.133.80.243"/>
    <s v="STORAGE_HIGH"/>
    <x v="29"/>
    <m/>
  </r>
  <r>
    <s v="check_brocade_ports!10.133.80.243!-c S4NrPublic!-p 0"/>
    <s v="STORAGE_HIGH"/>
    <x v="29"/>
    <m/>
  </r>
  <r>
    <s v="check_brocade_ports!10.133.80.243!-c S4NrPublic!-p 11"/>
    <s v="STORAGE_HIGH"/>
    <x v="29"/>
    <m/>
  </r>
  <r>
    <s v="check_brocade_ports!10.133.80.243!-c S4NrPublic!-p 2"/>
    <s v="STORAGE_HIGH"/>
    <x v="29"/>
    <m/>
  </r>
  <r>
    <s v="check_brocade_ports!10.133.80.243!-c S4NrPublic!-p 3"/>
    <s v="STORAGE_HIGH"/>
    <x v="29"/>
    <m/>
  </r>
  <r>
    <s v="check_brocade_ports!10.133.80.243!-c S4NrPublic!-p 8"/>
    <s v="STORAGE_HIGH"/>
    <x v="29"/>
    <m/>
  </r>
  <r>
    <s v="check_brocade_ports!10.133.80.243!-c S4NrPublic!-p 16"/>
    <s v="STORAGE_HIGH"/>
    <x v="29"/>
    <m/>
  </r>
  <r>
    <s v="check_brocade_ports!10.133.80.243!-c S4NrPublic!-p 9"/>
    <s v="STORAGE_HIGH"/>
    <x v="29"/>
    <m/>
  </r>
  <r>
    <s v="check_ping!10.133.80.68"/>
    <s v="STORAGE_HIGH"/>
    <x v="29"/>
    <m/>
  </r>
  <r>
    <s v="check_brocade_ports!10.133.80.68!-c S4NrPublic!-p 0"/>
    <s v="STORAGE_HIGH"/>
    <x v="29"/>
    <m/>
  </r>
  <r>
    <s v="check_brocade_ports!10.133.80.68!-c S4NrPublic!-p 1"/>
    <s v="STORAGE_HIGH"/>
    <x v="29"/>
    <m/>
  </r>
  <r>
    <s v="check_brocade_ports!10.133.80.68!-c S4NrPublic!-p 11"/>
    <s v="STORAGE_HIGH"/>
    <x v="29"/>
    <m/>
  </r>
  <r>
    <s v="check_brocade_ports!10.133.80.68!-c S4NrPublic!-p 12"/>
    <s v="STORAGE_HIGH"/>
    <x v="29"/>
    <m/>
  </r>
  <r>
    <s v="check_brocade_ports!10.133.80.68!-c S4NrPublic!-p 13"/>
    <s v="STORAGE_HIGH"/>
    <x v="29"/>
    <m/>
  </r>
  <r>
    <s v="check_brocade_ports!10.133.80.68!-c S4NrPublic!-p 15"/>
    <s v="STORAGE_HIGH"/>
    <x v="29"/>
    <m/>
  </r>
  <r>
    <s v="check_brocade_ports!10.133.80.68!-c S4NrPublic!-p 2"/>
    <s v="STORAGE_HIGH"/>
    <x v="29"/>
    <m/>
  </r>
  <r>
    <s v="check_brocade_ports!10.133.80.68!-c S4NrPublic!-p 3"/>
    <s v="STORAGE_HIGH"/>
    <x v="29"/>
    <m/>
  </r>
  <r>
    <s v="check_brocade_ports!10.133.80.68!-c S4NrPublic!-p 4"/>
    <s v="STORAGE_HIGH"/>
    <x v="29"/>
    <m/>
  </r>
  <r>
    <s v="check_brocade_ports!10.133.80.68!-c S4NrPublic!-p 5"/>
    <s v="STORAGE_HIGH"/>
    <x v="29"/>
    <m/>
  </r>
  <r>
    <s v="check_brocade_ports!10.133.80.68!-c S4NrPublic!-p 8"/>
    <s v="STORAGE_HIGH"/>
    <x v="29"/>
    <m/>
  </r>
  <r>
    <s v="check_brocade_ports!10.133.80.68!-c S4NrPublic!-p 9"/>
    <s v="STORAGE_HIGH"/>
    <x v="29"/>
    <m/>
  </r>
  <r>
    <s v="check_ping!10.133.80.69"/>
    <s v="STORAGE_HIGH"/>
    <x v="29"/>
    <m/>
  </r>
  <r>
    <s v="check_brocade_ports!10.133.80.69!-c S4NrPublic!-p 0"/>
    <s v="STORAGE_HIGH"/>
    <x v="29"/>
    <m/>
  </r>
  <r>
    <s v="check_brocade_ports!10.133.80.69!-c S4NrPublic!-p 1"/>
    <s v="STORAGE_HIGH"/>
    <x v="29"/>
    <m/>
  </r>
  <r>
    <s v="check_brocade_ports!10.133.80.69!-c S4NrPublic!-p 11"/>
    <s v="STORAGE_HIGH"/>
    <x v="29"/>
    <m/>
  </r>
  <r>
    <s v="check_brocade_ports!10.133.80.69!-c S4NrPublic!-p 12"/>
    <s v="STORAGE_HIGH"/>
    <x v="29"/>
    <m/>
  </r>
  <r>
    <s v="check_brocade_ports!10.133.80.69!-c S4NrPublic!-p 13"/>
    <s v="STORAGE_HIGH"/>
    <x v="29"/>
    <m/>
  </r>
  <r>
    <s v="check_brocade_ports!10.133.80.69!-c S4NrPublic!-p 15"/>
    <s v="STORAGE_HIGH"/>
    <x v="29"/>
    <m/>
  </r>
  <r>
    <s v="check_brocade_ports!10.133.80.69!-c S4NrPublic!-p 2"/>
    <s v="STORAGE_HIGH"/>
    <x v="29"/>
    <m/>
  </r>
  <r>
    <s v="check_brocade_ports!10.133.80.69!-c S4NrPublic!-p 3"/>
    <s v="STORAGE_HIGH"/>
    <x v="29"/>
    <m/>
  </r>
  <r>
    <s v="check_brocade_ports!10.133.80.69!-c S4NrPublic!-p 4"/>
    <s v="STORAGE_HIGH"/>
    <x v="29"/>
    <m/>
  </r>
  <r>
    <s v="check_brocade_ports!10.133.80.69!-c S4NrPublic!-p 5"/>
    <s v="STORAGE_HIGH"/>
    <x v="29"/>
    <m/>
  </r>
  <r>
    <s v="check_brocade_ports!10.133.80.69!-c S4NrPublic!-p 8"/>
    <s v="STORAGE_HIGH"/>
    <x v="29"/>
    <m/>
  </r>
  <r>
    <s v="check_brocade_ports!10.133.80.69!-c S4NrPublic!-p 9"/>
    <s v="STORAGE_HIGH"/>
    <x v="29"/>
    <m/>
  </r>
  <r>
    <s v="check_ping!10.133.125.215"/>
    <s v="STORAGE_HIGH"/>
    <x v="29"/>
    <m/>
  </r>
  <r>
    <s v="check_brocade_ports!10.133.125.215!-c S4NrPublic!-p 0"/>
    <s v="STORAGE_HIGH"/>
    <x v="29"/>
    <m/>
  </r>
  <r>
    <s v="check_brocade_ports!10.133.125.215!-c S4NrPublic!-p 1"/>
    <s v="STORAGE_HIGH"/>
    <x v="29"/>
    <m/>
  </r>
  <r>
    <s v="check_brocade_ports!10.133.125.215!-c S4NrPublic!-p 11"/>
    <s v="STORAGE_HIGH"/>
    <x v="29"/>
    <m/>
  </r>
  <r>
    <s v="check_brocade_ports!10.133.125.215!-c S4NrPublic!-p 15"/>
    <s v="STORAGE_HIGH"/>
    <x v="29"/>
    <m/>
  </r>
  <r>
    <s v="check_brocade_ports!10.133.125.215!-c S4NrPublic!-p 2"/>
    <s v="STORAGE_HIGH"/>
    <x v="29"/>
    <m/>
  </r>
  <r>
    <s v="check_brocade_ports!10.133.125.215!-c S4NrPublic!-p 3"/>
    <s v="STORAGE_HIGH"/>
    <x v="29"/>
    <m/>
  </r>
  <r>
    <s v="check_brocade_ports!10.133.125.215!-c S4NrPublic!-p 4"/>
    <s v="STORAGE_HIGH"/>
    <x v="29"/>
    <m/>
  </r>
  <r>
    <s v="check_brocade_ports!10.133.125.215!-c S4NrPublic!-p 5"/>
    <s v="STORAGE_HIGH"/>
    <x v="29"/>
    <m/>
  </r>
  <r>
    <s v="check_brocade_ports!10.133.125.215!-c S4NrPublic!-p 6"/>
    <s v="STORAGE_HIGH"/>
    <x v="29"/>
    <m/>
  </r>
  <r>
    <s v="check_brocade_ports!10.133.125.215!-c S4NrPublic!-p 7"/>
    <s v="STORAGE_HIGH"/>
    <x v="29"/>
    <m/>
  </r>
  <r>
    <s v="check_ping!10.133.125.216"/>
    <s v="STORAGE_HIGH"/>
    <x v="29"/>
    <m/>
  </r>
  <r>
    <s v="check_brocade_ports!10.133.125.216!-c S4NrPublic!-p 0"/>
    <s v="STORAGE_HIGH"/>
    <x v="29"/>
    <m/>
  </r>
  <r>
    <s v="check_brocade_ports!10.133.125.216!-c S4NrPublic!-p 1"/>
    <s v="STORAGE_HIGH"/>
    <x v="29"/>
    <m/>
  </r>
  <r>
    <s v="check_brocade_ports!10.133.125.216!-c S4NrPublic!-p 11"/>
    <s v="STORAGE_HIGH"/>
    <x v="29"/>
    <m/>
  </r>
  <r>
    <s v="check_brocade_ports!10.133.125.216!-c S4NrPublic!-p 15"/>
    <s v="STORAGE_HIGH"/>
    <x v="29"/>
    <m/>
  </r>
  <r>
    <s v="check_brocade_ports!10.133.125.216!-c S4NrPublic!-p 2"/>
    <s v="STORAGE_HIGH"/>
    <x v="29"/>
    <m/>
  </r>
  <r>
    <s v="check_brocade_ports!10.133.125.216!-c S4NrPublic!-p 3"/>
    <s v="STORAGE_HIGH"/>
    <x v="29"/>
    <m/>
  </r>
  <r>
    <s v="check_brocade_ports!10.133.125.216!-c S4NrPublic!-p 4"/>
    <s v="STORAGE_HIGH"/>
    <x v="29"/>
    <m/>
  </r>
  <r>
    <s v="check_brocade_ports!10.133.125.216!-c S4NrPublic!-p 5"/>
    <s v="STORAGE_HIGH"/>
    <x v="29"/>
    <m/>
  </r>
  <r>
    <s v="check_brocade_ports!10.133.125.216!-c S4NrPublic!-p 6"/>
    <s v="STORAGE_HIGH"/>
    <x v="29"/>
    <m/>
  </r>
  <r>
    <s v="check_brocade_ports!10.133.125.216!-c S4NrPublic!-p 7"/>
    <s v="STORAGE_HIGH"/>
    <x v="29"/>
    <m/>
  </r>
  <r>
    <s v="check_ping!10.133.125.235"/>
    <s v="STORAGE_HIGH"/>
    <x v="29"/>
    <m/>
  </r>
  <r>
    <s v="check_brocade_ports!10.133.125.235!-c S4NrPublic!-p 0"/>
    <s v="STORAGE_HIGH"/>
    <x v="29"/>
    <m/>
  </r>
  <r>
    <s v="check_brocade_ports!10.133.125.235!-c S4NrPublic!-p 1"/>
    <s v="STORAGE_HIGH"/>
    <x v="29"/>
    <m/>
  </r>
  <r>
    <s v="check_brocade_ports!10.133.125.235!-c S4NrPublic!-p 11"/>
    <s v="STORAGE_HIGH"/>
    <x v="29"/>
    <m/>
  </r>
  <r>
    <s v="check_brocade_ports!10.133.125.235!-c S4NrPublic!-p 15"/>
    <s v="STORAGE_HIGH"/>
    <x v="29"/>
    <m/>
  </r>
  <r>
    <s v="check_brocade_ports!10.133.125.235!-c S4NrPublic!-p 2"/>
    <s v="STORAGE_HIGH"/>
    <x v="29"/>
    <m/>
  </r>
  <r>
    <s v="check_brocade_ports!10.133.125.235!-c S4NrPublic!-p 3"/>
    <s v="STORAGE_HIGH"/>
    <x v="29"/>
    <m/>
  </r>
  <r>
    <s v="check_brocade_ports!10.133.125.235!-c S4NrPublic!-p 4"/>
    <s v="STORAGE_HIGH"/>
    <x v="29"/>
    <m/>
  </r>
  <r>
    <s v="check_brocade_ports!10.133.125.235!-c S4NrPublic!-p 5"/>
    <s v="STORAGE_HIGH"/>
    <x v="29"/>
    <m/>
  </r>
  <r>
    <s v="check_brocade_ports!10.133.125.235!-c S4NrPublic!-p 6"/>
    <s v="STORAGE_HIGH"/>
    <x v="29"/>
    <m/>
  </r>
  <r>
    <s v="check_brocade_ports!10.133.125.235!-c S4NrPublic!-p 7"/>
    <s v="STORAGE_HIGH"/>
    <x v="29"/>
    <m/>
  </r>
  <r>
    <s v="check_ping!10.133.125.236"/>
    <s v="STORAGE_HIGH"/>
    <x v="29"/>
    <m/>
  </r>
  <r>
    <s v="check_brocade_ports!10.133.125.236!-c S4NrPublic!-p 0"/>
    <s v="STORAGE_HIGH"/>
    <x v="29"/>
    <m/>
  </r>
  <r>
    <s v="check_brocade_ports!10.133.125.236!-c S4NrPublic!-p 1"/>
    <s v="STORAGE_HIGH"/>
    <x v="29"/>
    <m/>
  </r>
  <r>
    <s v="check_brocade_ports!10.133.125.236!-c S4NrPublic!-p 11"/>
    <s v="STORAGE_HIGH"/>
    <x v="29"/>
    <m/>
  </r>
  <r>
    <s v="check_brocade_ports!10.133.125.236!-c S4NrPublic!-p 15"/>
    <s v="STORAGE_HIGH"/>
    <x v="29"/>
    <m/>
  </r>
  <r>
    <s v="check_brocade_ports!10.133.125.236!-c S4NrPublic!-p 2"/>
    <s v="STORAGE_HIGH"/>
    <x v="29"/>
    <m/>
  </r>
  <r>
    <s v="check_brocade_ports!10.133.125.236!-c S4NrPublic!-p 3"/>
    <s v="STORAGE_HIGH"/>
    <x v="29"/>
    <m/>
  </r>
  <r>
    <s v="check_brocade_ports!10.133.125.236!-c S4NrPublic!-p 4"/>
    <s v="STORAGE_HIGH"/>
    <x v="29"/>
    <m/>
  </r>
  <r>
    <s v="check_brocade_ports!10.133.125.236!-c S4NrPublic!-p 5"/>
    <s v="STORAGE_HIGH"/>
    <x v="29"/>
    <m/>
  </r>
  <r>
    <s v="check_brocade_ports!10.133.125.236!-c S4NrPublic!-p 6"/>
    <s v="STORAGE_HIGH"/>
    <x v="29"/>
    <m/>
  </r>
  <r>
    <s v="check_brocade_ports!10.133.125.236!-c S4NrPublic!-p 7"/>
    <s v="STORAGE_HIGH"/>
    <x v="29"/>
    <m/>
  </r>
  <r>
    <s v="check_ping!10.133.80.28"/>
    <s v="STORAGE_BUSINESS CRITICAL"/>
    <x v="25"/>
    <m/>
  </r>
  <r>
    <s v="check_brocade_ports!10.133.80.28!-c S4NrPublic!-p 10"/>
    <s v="STORAGE_BUSINESS CRITICAL"/>
    <x v="25"/>
    <m/>
  </r>
  <r>
    <s v="check_brocade_ports!10.133.80.28!-c S4NrPublic!-p 11"/>
    <s v="STORAGE_BUSINESS CRITICAL"/>
    <x v="25"/>
    <m/>
  </r>
  <r>
    <s v="check_brocade_ports!10.133.80.28!-c S4NrPublic!-p 12"/>
    <s v="STORAGE_BUSINESS CRITICAL"/>
    <x v="25"/>
    <m/>
  </r>
  <r>
    <s v="check_brocade_ports!10.133.80.28!-c S4NrPublic!-p 15"/>
    <s v="STORAGE_BUSINESS CRITICAL"/>
    <x v="25"/>
    <m/>
  </r>
  <r>
    <s v="check_brocade_ports!10.133.80.28!-c S4NrPublic!-p 16"/>
    <s v="STORAGE_BUSINESS CRITICAL"/>
    <x v="25"/>
    <m/>
  </r>
  <r>
    <s v="check_brocade_ports!10.133.80.28!-c S4NrPublic!-p 17"/>
    <s v="STORAGE_BUSINESS CRITICAL"/>
    <x v="25"/>
    <m/>
  </r>
  <r>
    <s v="check_brocade_ports!10.133.80.28!-c S4NrPublic!-p 18"/>
    <s v="STORAGE_BUSINESS CRITICAL"/>
    <x v="25"/>
    <m/>
  </r>
  <r>
    <s v="check_brocade_ports!10.133.80.28!-c S4NrPublic!-p 19"/>
    <s v="STORAGE_BUSINESS CRITICAL"/>
    <x v="25"/>
    <m/>
  </r>
  <r>
    <s v="check_brocade_ports!10.133.80.28!-c S4NrPublic!-p 2"/>
    <s v="STORAGE_BUSINESS CRITICAL"/>
    <x v="25"/>
    <m/>
  </r>
  <r>
    <s v="check_brocade_ports!10.133.80.28!-c S4NrPublic!-p 20"/>
    <s v="STORAGE_BUSINESS CRITICAL"/>
    <x v="25"/>
    <m/>
  </r>
  <r>
    <s v="check_brocade_ports!10.133.80.28!-c S4NrPublic!-p 21"/>
    <s v="STORAGE_BUSINESS CRITICAL"/>
    <x v="25"/>
    <m/>
  </r>
  <r>
    <s v="check_brocade_ports!10.133.80.28!-c S4NrPublic!-p 22"/>
    <s v="STORAGE_BUSINESS CRITICAL"/>
    <x v="25"/>
    <m/>
  </r>
  <r>
    <s v="check_brocade_ports!10.133.80.28!-c S4NrPublic!-p 23"/>
    <s v="STORAGE_BUSINESS CRITICAL"/>
    <x v="25"/>
    <m/>
  </r>
  <r>
    <s v="check_brocade_ports!10.133.80.28!-c S4NrPublic!-p 24"/>
    <s v="STORAGE_BUSINESS CRITICAL"/>
    <x v="25"/>
    <m/>
  </r>
  <r>
    <s v="check_brocade_ports!10.133.80.28!-c S4NrPublic!-p 25"/>
    <s v="STORAGE_BUSINESS CRITICAL"/>
    <x v="25"/>
    <m/>
  </r>
  <r>
    <s v="check_brocade_ports!10.133.80.28!-c S4NrPublic!-p 26"/>
    <s v="STORAGE_BUSINESS CRITICAL"/>
    <x v="25"/>
    <m/>
  </r>
  <r>
    <s v="check_brocade_ports!10.133.80.28!-c S4NrPublic!-p 3"/>
    <s v="STORAGE_BUSINESS CRITICAL"/>
    <x v="25"/>
    <m/>
  </r>
  <r>
    <s v="check_brocade_ports!10.133.80.28!-c S4NrPublic!-p 32"/>
    <s v="STORAGE_BUSINESS CRITICAL"/>
    <x v="25"/>
    <m/>
  </r>
  <r>
    <s v="check_brocade_ports!10.133.80.28!-c S4NrPublic!-p 33"/>
    <s v="STORAGE_BUSINESS CRITICAL"/>
    <x v="25"/>
    <m/>
  </r>
  <r>
    <s v="check_brocade_ports!10.133.80.28!-c S4NrPublic!-p 4"/>
    <s v="STORAGE_BUSINESS CRITICAL"/>
    <x v="25"/>
    <m/>
  </r>
  <r>
    <s v="check_brocade_ports!10.133.80.28!-c S4NrPublic!-p 43"/>
    <s v="STORAGE_BUSINESS CRITICAL"/>
    <x v="25"/>
    <m/>
  </r>
  <r>
    <s v="check_brocade_ports!10.133.80.28!-c S4NrPublic!-p 47"/>
    <s v="STORAGE_BUSINESS CRITICAL"/>
    <x v="25"/>
    <m/>
  </r>
  <r>
    <s v="check_brocade_ports!10.133.80.28!-c S4NrPublic!-p 5"/>
    <s v="STORAGE_BUSINESS CRITICAL"/>
    <x v="25"/>
    <m/>
  </r>
  <r>
    <s v="check_brocade_ports!10.133.80.28!-c S4NrPublic!-p 6"/>
    <s v="STORAGE_BUSINESS CRITICAL"/>
    <x v="25"/>
    <m/>
  </r>
  <r>
    <s v="check_brocade_ports!10.133.80.28!-c S4NrPublic!-p 7"/>
    <s v="STORAGE_BUSINESS CRITICAL"/>
    <x v="25"/>
    <m/>
  </r>
  <r>
    <s v="check_brocade_ports!10.133.80.28!-c S4NrPublic!-p 8"/>
    <s v="STORAGE_BUSINESS CRITICAL"/>
    <x v="25"/>
    <m/>
  </r>
  <r>
    <s v="check_brocade_ports!10.133.80.28!-c S4NrPublic!-p 9"/>
    <s v="STORAGE_BUSINESS CRITICAL"/>
    <x v="25"/>
    <m/>
  </r>
  <r>
    <s v="check_ping!10.133.80.29"/>
    <s v="STORAGE_BUSINESS CRITICAL"/>
    <x v="25"/>
    <m/>
  </r>
  <r>
    <s v="check_brocade_ports!10.133.80.29!-c S4NrPublic!-p 10"/>
    <s v="STORAGE_BUSINESS CRITICAL"/>
    <x v="25"/>
    <m/>
  </r>
  <r>
    <s v="check_brocade_ports!10.133.80.29!-c S4NrPublic!-p 11"/>
    <s v="STORAGE_BUSINESS CRITICAL"/>
    <x v="25"/>
    <m/>
  </r>
  <r>
    <s v="check_brocade_ports!10.133.80.29!-c S4NrPublic!-p 12"/>
    <s v="STORAGE_BUSINESS CRITICAL"/>
    <x v="25"/>
    <m/>
  </r>
  <r>
    <s v="check_brocade_ports!10.133.80.29!-c S4NrPublic!-p 15"/>
    <s v="STORAGE_BUSINESS CRITICAL"/>
    <x v="25"/>
    <m/>
  </r>
  <r>
    <s v="check_brocade_ports!10.133.80.29!-c S4NrPublic!-p 16"/>
    <s v="STORAGE_BUSINESS CRITICAL"/>
    <x v="25"/>
    <m/>
  </r>
  <r>
    <s v="check_brocade_ports!10.133.80.29!-c S4NrPublic!-p 17"/>
    <s v="STORAGE_BUSINESS CRITICAL"/>
    <x v="25"/>
    <m/>
  </r>
  <r>
    <s v="check_brocade_ports!10.133.80.29!-c S4NrPublic!-p 18"/>
    <s v="STORAGE_BUSINESS CRITICAL"/>
    <x v="25"/>
    <m/>
  </r>
  <r>
    <s v="check_brocade_ports!10.133.80.29!-c S4NrPublic!-p 19"/>
    <s v="STORAGE_BUSINESS CRITICAL"/>
    <x v="25"/>
    <m/>
  </r>
  <r>
    <s v="check_brocade_ports!10.133.80.29!-c S4NrPublic!-p 2"/>
    <s v="STORAGE_BUSINESS CRITICAL"/>
    <x v="25"/>
    <m/>
  </r>
  <r>
    <s v="check_brocade_ports!10.133.80.29!-c S4NrPublic!-p 20"/>
    <s v="STORAGE_BUSINESS CRITICAL"/>
    <x v="25"/>
    <m/>
  </r>
  <r>
    <s v="check_brocade_ports!10.133.80.29!-c S4NrPublic!-p 21"/>
    <s v="STORAGE_BUSINESS CRITICAL"/>
    <x v="25"/>
    <m/>
  </r>
  <r>
    <s v="check_brocade_ports!10.133.80.29!-c S4NrPublic!-p 22"/>
    <s v="STORAGE_BUSINESS CRITICAL"/>
    <x v="25"/>
    <m/>
  </r>
  <r>
    <s v="check_brocade_ports!10.133.80.29!-c S4NrPublic!-p 23"/>
    <s v="STORAGE_BUSINESS CRITICAL"/>
    <x v="25"/>
    <m/>
  </r>
  <r>
    <s v="check_brocade_ports!10.133.80.29!-c S4NrPublic!-p 24"/>
    <s v="STORAGE_BUSINESS CRITICAL"/>
    <x v="25"/>
    <m/>
  </r>
  <r>
    <s v="check_brocade_ports!10.133.80.29!-c S4NrPublic!-p 25"/>
    <s v="STORAGE_BUSINESS CRITICAL"/>
    <x v="25"/>
    <m/>
  </r>
  <r>
    <s v="check_brocade_ports!10.133.80.29!-c S4NrPublic!-p 26"/>
    <s v="STORAGE_BUSINESS CRITICAL"/>
    <x v="25"/>
    <m/>
  </r>
  <r>
    <s v="check_brocade_ports!10.133.80.29!-c S4NrPublic!-p 3"/>
    <s v="STORAGE_BUSINESS CRITICAL"/>
    <x v="25"/>
    <m/>
  </r>
  <r>
    <s v="check_brocade_ports!10.133.80.29!-c S4NrPublic!-p 32"/>
    <s v="STORAGE_BUSINESS CRITICAL"/>
    <x v="25"/>
    <m/>
  </r>
  <r>
    <s v="check_brocade_ports!10.133.80.29!-c S4NrPublic!-p 33"/>
    <s v="STORAGE_BUSINESS CRITICAL"/>
    <x v="25"/>
    <m/>
  </r>
  <r>
    <s v="check_brocade_ports!10.133.80.29!-c S4NrPublic!-p 4"/>
    <s v="STORAGE_BUSINESS CRITICAL"/>
    <x v="25"/>
    <m/>
  </r>
  <r>
    <s v="check_brocade_ports!10.133.80.29!-c S4NrPublic!-p 43"/>
    <s v="STORAGE_BUSINESS CRITICAL"/>
    <x v="25"/>
    <m/>
  </r>
  <r>
    <s v="check_brocade_ports!10.133.80.29!-c S4NrPublic!-p 47"/>
    <s v="STORAGE_BUSINESS CRITICAL"/>
    <x v="25"/>
    <m/>
  </r>
  <r>
    <s v="check_brocade_ports!10.133.80.29!-c S4NrPublic!-p 5"/>
    <s v="STORAGE_BUSINESS CRITICAL"/>
    <x v="25"/>
    <m/>
  </r>
  <r>
    <s v="check_brocade_ports!10.133.80.29!-c S4NrPublic!-p 6"/>
    <s v="STORAGE_BUSINESS CRITICAL"/>
    <x v="25"/>
    <m/>
  </r>
  <r>
    <s v="check_brocade_ports!10.133.80.29!-c S4NrPublic!-p 8"/>
    <s v="STORAGE_BUSINESS CRITICAL"/>
    <x v="25"/>
    <m/>
  </r>
  <r>
    <s v="check_brocade_ports!10.133.80.29!-c S4NrPublic!-p 9"/>
    <s v="STORAGE_BUSINESS CRITICAL"/>
    <x v="25"/>
    <m/>
  </r>
  <r>
    <s v="check-host-alive"/>
    <s v="NETWORK COR_HIGH"/>
    <x v="20"/>
    <s v="SW CKD"/>
  </r>
  <r>
    <s v="check-host-alive"/>
    <s v="NETWORK_HIGH"/>
    <x v="2"/>
    <s v="SW CKD, acceso"/>
  </r>
  <r>
    <s v="check-host-alive"/>
    <s v="NETWORK_HIGH"/>
    <x v="2"/>
    <s v="SW CKD, acceso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date_alert!12/31/2019!60!15"/>
    <m/>
    <x v="3"/>
    <m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HIGH"/>
    <x v="2"/>
    <s v="SW CKD, acceso"/>
  </r>
  <r>
    <s v="check-host-alive"/>
    <s v="NETWORK_HIGH"/>
    <x v="2"/>
    <s v="SW CKD, acceso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-host-alive"/>
    <s v="NETWORK_MEDIUM"/>
    <x v="10"/>
    <s v="Red CKD, diagrama de Red Redundante"/>
  </r>
  <r>
    <s v="check_ora_dg_gap!oravw01"/>
    <s v="ORACLE_BUSINESS CRITICAL"/>
    <x v="15"/>
    <s v="Facturacion Electronica y Signature"/>
  </r>
  <r>
    <s v="check_ora_jobs"/>
    <s v="ORACLE_BUSINESS CRITICAL"/>
    <x v="15"/>
    <s v="Facturacion Electronica y Signature"/>
  </r>
  <r>
    <s v="check_oracle_login"/>
    <s v="ORACLE_BUSINESS CRITICAL"/>
    <x v="15"/>
    <s v="Facturacion Electronica y Signature"/>
  </r>
  <r>
    <s v="check_ora_max_ext!10"/>
    <s v="ORACLE_BUSINESS CRITICAL"/>
    <x v="15"/>
    <s v="Facturacion Electronica y Signature"/>
  </r>
  <r>
    <s v="check_ora_sessions!100"/>
    <s v="ORACLE_BUSINESS CRITICAL"/>
    <x v="15"/>
    <s v="Facturacion Electronica y Signature"/>
  </r>
  <r>
    <s v="check_ora_tbs!10"/>
    <s v="ORACLE_BUSINESS CRITICAL"/>
    <x v="15"/>
    <s v="Facturacion Electronica y Signature"/>
  </r>
  <r>
    <s v="check_ora_sql!VWASTB!check_ora_uptime.sql"/>
    <s v="ORACLE_BUSINESS CRITICAL"/>
    <x v="15"/>
    <s v="Facturacion Electronica y Signature"/>
  </r>
  <r>
    <s v="date_alert!12/18/2017!60!15"/>
    <m/>
    <x v="3"/>
    <m/>
  </r>
  <r>
    <s v="check_ora_expdp!1"/>
    <s v="ORACLE_LOW"/>
    <x v="5"/>
    <s v="BAJA"/>
  </r>
  <r>
    <s v="check_ora_obj"/>
    <s v="ORACLE_LOW"/>
    <x v="5"/>
    <s v="BAJA"/>
  </r>
  <r>
    <s v="check_oracle_login"/>
    <s v="ORACLE_BUSINESS CRITICAL"/>
    <x v="15"/>
    <s v="BAJA"/>
  </r>
  <r>
    <s v="check_ora_max_ext!10"/>
    <s v="ORACLE_BUSINESS CRITICAL"/>
    <x v="15"/>
    <s v="BAJA"/>
  </r>
  <r>
    <s v="check_ora_rman!1"/>
    <s v="ORACLE_LOW"/>
    <x v="5"/>
    <s v="BAJA"/>
  </r>
  <r>
    <s v="check_ora_tbs!10"/>
    <s v="ORACLE_BUSINESS CRITICAL"/>
    <x v="15"/>
    <s v="BAJA"/>
  </r>
  <r>
    <s v="check_ora_expdp!1"/>
    <s v="ORACLE_LOW"/>
    <x v="5"/>
    <s v="BAJA"/>
  </r>
  <r>
    <s v="check_ora_obj"/>
    <s v="ORACLE_LOW"/>
    <x v="5"/>
    <s v="BAJA"/>
  </r>
  <r>
    <s v="check_oracle_login"/>
    <s v="ORACLE_LOW"/>
    <x v="5"/>
    <s v="BAJA"/>
  </r>
  <r>
    <s v="check_ora_max_ext!10"/>
    <s v="ORACLE_LOW"/>
    <x v="5"/>
    <s v="BAJA"/>
  </r>
  <r>
    <s v="check_ora_rman!1"/>
    <s v="ORACLE_LOW"/>
    <x v="5"/>
    <s v="BAJA"/>
  </r>
  <r>
    <s v="check_ora_tbs!10"/>
    <s v="ORACLE_LOW"/>
    <x v="5"/>
    <s v="BAJA"/>
  </r>
  <r>
    <s v="check_ora_expdp!1"/>
    <s v="ORACLE_LOW"/>
    <x v="5"/>
    <s v="BAJA"/>
  </r>
  <r>
    <s v="check_ora_fra!10!5"/>
    <s v="ORACLE_LOW"/>
    <x v="5"/>
    <s v="BAJA"/>
  </r>
  <r>
    <s v="check_ora_obj"/>
    <s v="ORACLE_LOW"/>
    <x v="5"/>
    <s v="BAJA"/>
  </r>
  <r>
    <s v="check_oracle_login"/>
    <s v="ORACLE_LOW"/>
    <x v="5"/>
    <s v="BAJA"/>
  </r>
  <r>
    <s v="check_ora_max_ext!10"/>
    <s v="ORACLE_LOW"/>
    <x v="5"/>
    <s v="BAJA"/>
  </r>
  <r>
    <s v="check_ora_rman!1"/>
    <s v="ORACLE_LOW"/>
    <x v="5"/>
    <s v="BAJA"/>
  </r>
  <r>
    <s v="check_ora_tbs!10"/>
    <s v="ORACLE_LOW"/>
    <x v="5"/>
    <s v="BAJA"/>
  </r>
  <r>
    <s v="check_ora_obj"/>
    <s v="ORACLE_LOW"/>
    <x v="5"/>
    <s v="Aplicación VW intranet"/>
  </r>
  <r>
    <s v="check_ora_user!vwintrapn"/>
    <s v="ORACLE_MEDIUM"/>
    <x v="0"/>
    <s v="Aplicación VW intranet"/>
  </r>
  <r>
    <s v="check_ora_jobs"/>
    <s v="ORACLE_HIGH"/>
    <x v="1"/>
    <s v="Aplicación VW intranet"/>
  </r>
  <r>
    <s v="check_oracle_login"/>
    <s v="ORACLE_HIGH"/>
    <x v="1"/>
    <s v="Aplicación VW intranet"/>
  </r>
  <r>
    <s v="check_ora_max_ext!10"/>
    <s v="ORACLE_HIGH"/>
    <x v="1"/>
    <s v="Aplicación VW intranet"/>
  </r>
  <r>
    <s v="check_ora_tbs!10"/>
    <s v="ORACLE_HIGH"/>
    <x v="1"/>
    <s v="Aplicación VW intranet"/>
  </r>
  <r>
    <s v="check_ora_obj"/>
    <s v="ORACLE_LOW"/>
    <x v="5"/>
    <s v="Aplicación VW intranet"/>
  </r>
  <r>
    <s v="check_ora_jobs"/>
    <s v="ORACLE_LOW"/>
    <x v="5"/>
    <s v="Aplicación VW intranet"/>
  </r>
  <r>
    <s v="check_oracle_login"/>
    <s v="ORACLE_LOW"/>
    <x v="5"/>
    <s v="Aplicación VW intranet"/>
  </r>
  <r>
    <s v="check_ora_max_ext!10"/>
    <s v="ORACLE_LOW"/>
    <x v="5"/>
    <s v="Aplicación VW intranet"/>
  </r>
  <r>
    <s v="check_ora_tbs!10"/>
    <s v="ORACLE_LOW"/>
    <x v="5"/>
    <s v="Aplicación VW intranet"/>
  </r>
  <r>
    <s v="check_ora_obj"/>
    <s v="ORACLE_LOW"/>
    <x v="5"/>
    <s v="Aplicación del Inventario  QA (TDI12) - TDI14 - TDI15"/>
  </r>
  <r>
    <s v="check_ora_jobs"/>
    <s v="ORACLE_LOW"/>
    <x v="5"/>
    <s v="Aplicación del Inventario  QA (TDI12) - TDI14 - TDI15"/>
  </r>
  <r>
    <s v="check_oracle_login"/>
    <s v="ORACLE_LOW"/>
    <x v="5"/>
    <s v="Aplicación del Inventario  QA (TDI12) - TDI14 - TDI15"/>
  </r>
  <r>
    <s v="check_ora_max_ext!10"/>
    <s v="ORACLE_LOW"/>
    <x v="5"/>
    <s v="Aplicación del Inventario  QA (TDI12) - TDI14 - TDI15"/>
  </r>
  <r>
    <s v="check_ora_tbs!10"/>
    <s v="ORACLE_LOW"/>
    <x v="5"/>
    <s v="Aplicación del Inventario  QA (TDI12) - TDI14 - TDI15"/>
  </r>
  <r>
    <s v="check_ora_obj!VWINVPRD11"/>
    <s v="ORACLE_BUSINESS CRITICAL"/>
    <x v="15"/>
    <s v="VWINVAPP - TDI14 - TDI15"/>
  </r>
  <r>
    <s v="check_ora_jobs!VWINVPRD11"/>
    <s v="ORACLE_BUSINESS CRITICAL"/>
    <x v="15"/>
    <s v="VWINVAPP - TDI14 - TDI15"/>
  </r>
  <r>
    <s v="check_oracle_login!VWINVPRD11"/>
    <s v="ORACLE_BUSINESS CRITICAL"/>
    <x v="15"/>
    <s v="VWINVAPP - TDI14 - TDI15"/>
  </r>
  <r>
    <s v="check_ora_max_ext!10!VWINVPRD11"/>
    <s v="ORACLE_BUSINESS CRITICAL"/>
    <x v="15"/>
    <s v="VWINVAPP - TDI14 - TDI15"/>
  </r>
  <r>
    <s v="check_ora_tbs!10!VWINVPRD11"/>
    <s v="ORACLE_BUSINESS CRITICAL"/>
    <x v="15"/>
    <s v="VWINVAPP - TDI14 - TDI15"/>
  </r>
  <r>
    <s v="check_ora_user!VWINVPRD11"/>
    <s v="ORACLE_MEDIUM"/>
    <x v="0"/>
    <s v="VWINVAPP - TDI14 - TDI15"/>
  </r>
  <r>
    <s v="check_win_service!Schedule,OracleOraDb11g_home1TNSListener,OracleServiceVWINVPRD!vwinvprd11"/>
    <s v="ORACLE_BUSINESS CRITICAL"/>
    <x v="15"/>
    <s v="VWINVAPP - TDI14 - TDI15"/>
  </r>
  <r>
    <s v="check_win_log_find!/cygdrive/g/app/oracle/oradata/VWINVPRD/export/export_full_VWINVPRD_01.log!WAR!2@200!EXP-00107,successfully!vwinvprd11"/>
    <s v="ORACLE_LOW"/>
    <x v="5"/>
    <s v="VWINVAPP - TDI14 - TDI15"/>
  </r>
  <r>
    <s v="check_win_log_grep!/cygdrive/g/app/oracle/oradata/VWINVPRD/RMAN/SCRIPT/Level0.log!1!9999!1@100!ORA-,RMAN-!vwinvprd11"/>
    <s v="ORACLE_LOW"/>
    <x v="5"/>
    <s v="VWINVAPP - TDI14 - TDI15"/>
  </r>
  <r>
    <s v="check_ora_dg_gap!Oravw2013"/>
    <s v="ORACLE_BUSINESS CRITICAL"/>
    <x v="15"/>
    <s v="Comercio exterior VW - VOLKS_QA - SFWIOVWA"/>
  </r>
  <r>
    <s v="check_ora_obj"/>
    <s v="ORACLE_LOW"/>
    <x v="5"/>
    <s v="Comercio exterior VW - VOLKS_QA - SFWIOVWA"/>
  </r>
  <r>
    <s v="check_ora_jobs"/>
    <s v="ORACLE_BUSINESS CRITICAL"/>
    <x v="15"/>
    <s v="Comercio exterior VW - VOLKS_QA - SFWIOVWA"/>
  </r>
  <r>
    <s v="check_oracle_login"/>
    <s v="ORACLE_BUSINESS CRITICAL"/>
    <x v="15"/>
    <s v="Comercio exterior VW - VOLKS_QA - SFWIOVWA"/>
  </r>
  <r>
    <s v="check_ora_max_ext!10"/>
    <s v="ORACLE_BUSINESS CRITICAL"/>
    <x v="15"/>
    <s v="Comercio exterior VW - VOLKS_QA - SFWIOVWA"/>
  </r>
  <r>
    <s v="check_ora_tbs!10"/>
    <s v="ORACLE_BUSINESS CRITICAL"/>
    <x v="15"/>
    <s v="Comercio exterior VW - VOLKS_QA - SFWIOVWA"/>
  </r>
  <r>
    <s v="check_ora_dg_gap!Oravw2013"/>
    <s v="ORACLE_BUSINESS CRITICAL"/>
    <x v="15"/>
    <s v="ITS Standby"/>
  </r>
  <r>
    <s v="check_oracle_login!SLAVE"/>
    <s v="ORACLE_BUSINESS CRITICAL"/>
    <x v="15"/>
    <s v="ITS Standby"/>
  </r>
  <r>
    <s v="check_ora_jobs"/>
    <s v="ORACLE_LOW"/>
    <x v="5"/>
    <s v="Aplicación de Comercio Exterior"/>
  </r>
  <r>
    <s v="check_oracle_login"/>
    <s v="ORACLE_LOW"/>
    <x v="5"/>
    <s v="Aplicación de Comercio Exterior"/>
  </r>
  <r>
    <s v="check_ora_max_ext!10"/>
    <s v="ORACLE_LOW"/>
    <x v="5"/>
    <s v="Aplicación de Comercio Exterior"/>
  </r>
  <r>
    <s v="check_ora_tbs!10"/>
    <s v="ORACLE_LOW"/>
    <x v="5"/>
    <s v="Aplicación de Comercio Exterior"/>
  </r>
  <r>
    <s v="check_ora_obj!VWKPIT"/>
    <s v="ORACLE_LOW"/>
    <x v="5"/>
    <s v="VWSLA"/>
  </r>
  <r>
    <s v="check_ora_jobs!VWKPIT"/>
    <s v="ORACLE_LOW"/>
    <x v="5"/>
    <s v="VWSLA"/>
  </r>
  <r>
    <s v="check_oracle_login!VWKPIT"/>
    <s v="ORACLE_LOW"/>
    <x v="5"/>
    <s v="VWSLA"/>
  </r>
  <r>
    <s v="check_ora_max_ext!10!VWKPIT"/>
    <s v="ORACLE_LOW"/>
    <x v="5"/>
    <s v="VWSLA"/>
  </r>
  <r>
    <s v="check_ora_tbs!10!VWKPIT"/>
    <s v="ORACLE_LOW"/>
    <x v="5"/>
    <s v="VWSLA"/>
  </r>
  <r>
    <s v="check_ora_user!VWKPIT"/>
    <s v="ORACLE_LOW"/>
    <x v="5"/>
    <s v="VWSLA"/>
  </r>
  <r>
    <s v="check_ora_obj"/>
    <s v="ORACLE_LOW"/>
    <x v="5"/>
    <s v="Aplicacion LAW Test"/>
  </r>
  <r>
    <s v="check_ora_jobs"/>
    <s v="ORACLE_LOW"/>
    <x v="5"/>
    <s v="Aplicacion LAW Test"/>
  </r>
  <r>
    <s v="check_oracle_login"/>
    <s v="ORACLE_LOW"/>
    <x v="5"/>
    <s v="Aplicacion LAW Test"/>
  </r>
  <r>
    <s v="check_ora_max_ext!10"/>
    <s v="ORACLE_LOW"/>
    <x v="5"/>
    <s v="Aplicacion LAW Test"/>
  </r>
  <r>
    <s v="check_ora_tbs!10"/>
    <s v="ORACLE_LOW"/>
    <x v="5"/>
    <s v="Aplicacion LAW Test"/>
  </r>
  <r>
    <s v="check_ora_obj"/>
    <s v="ORACLE_LOW"/>
    <x v="5"/>
    <m/>
  </r>
  <r>
    <s v="check_ora_jobs"/>
    <s v="ORACLE_BUSINESS CRITICAL"/>
    <x v="15"/>
    <m/>
  </r>
  <r>
    <s v="check_oracle_login"/>
    <s v="ORACLE_BUSINESS CRITICAL"/>
    <x v="15"/>
    <m/>
  </r>
  <r>
    <s v="check_ora_max_ext!10"/>
    <s v="ORACLE_BUSINESS CRITICAL"/>
    <x v="15"/>
    <m/>
  </r>
  <r>
    <s v="check_ora_tbs!10"/>
    <s v="ORACLE_BUSINESS CRITICAL"/>
    <x v="15"/>
    <m/>
  </r>
  <r>
    <s v="check_ora_obj"/>
    <s v="ORACLE_LOW"/>
    <x v="5"/>
    <m/>
  </r>
  <r>
    <s v="check_ora_jobs"/>
    <s v="ORACLE_HIGH"/>
    <x v="1"/>
    <m/>
  </r>
  <r>
    <s v="check_oracle_login"/>
    <s v="ORACLE_HIGH"/>
    <x v="1"/>
    <m/>
  </r>
  <r>
    <s v="check_ora_max_ext!10"/>
    <s v="ORACLE_HIGH"/>
    <x v="1"/>
    <m/>
  </r>
  <r>
    <s v="check_ora_tbs!10"/>
    <s v="ORACLE_HIGH"/>
    <x v="1"/>
    <m/>
  </r>
  <r>
    <s v="check_ora_obj"/>
    <s v="ORACLE_LOW"/>
    <x v="5"/>
    <s v="UIFWEB"/>
  </r>
  <r>
    <s v="check_ora_jobs"/>
    <s v="ORACLE_HIGH"/>
    <x v="1"/>
    <s v="UIFWEB"/>
  </r>
  <r>
    <s v="check_oracle_login"/>
    <s v="ORACLE_HIGH"/>
    <x v="1"/>
    <s v="UIFWEB"/>
  </r>
  <r>
    <s v="check_ora_max_ext!10"/>
    <s v="ORACLE_HIGH"/>
    <x v="1"/>
    <s v="UIFWEB"/>
  </r>
  <r>
    <s v="check_ora_tbs!10"/>
    <s v="ORACLE_HIGH"/>
    <x v="1"/>
    <s v="UIFWEB"/>
  </r>
  <r>
    <s v="check_ora_obj"/>
    <s v="ORACLE_LOW"/>
    <x v="5"/>
    <s v="Nuevo ambiente de Merlin"/>
  </r>
  <r>
    <s v="check_ora_jobs"/>
    <s v="ORACLE_MEDIUM"/>
    <x v="0"/>
    <s v="Nuevo ambiente de Merlin"/>
  </r>
  <r>
    <s v="check_oracle_login"/>
    <s v="ORACLE_MEDIUM"/>
    <x v="0"/>
    <s v="Nuevo ambiente de Merlin"/>
  </r>
  <r>
    <s v="check_ora_max_ext!10"/>
    <s v="ORACLE_MEDIUM"/>
    <x v="0"/>
    <s v="Nuevo ambiente de Merlin"/>
  </r>
  <r>
    <s v="check_ora_tbs!10"/>
    <s v="ORACLE_MEDIUM"/>
    <x v="0"/>
    <s v="Nuevo ambiente de Merlin"/>
  </r>
  <r>
    <s v="check_ora_dg_gap!oravw01"/>
    <s v="ORACLE_BUSINESS CRITICAL"/>
    <x v="15"/>
    <m/>
  </r>
  <r>
    <s v="check_ora_obj"/>
    <s v="ORACLE_LOW"/>
    <x v="5"/>
    <m/>
  </r>
  <r>
    <s v="check_ora_jobs"/>
    <s v="ORACLE_BUSINESS CRITICAL"/>
    <x v="15"/>
    <m/>
  </r>
  <r>
    <s v="check_oracle_login"/>
    <s v="ORACLE_BUSINESS CRITICAL"/>
    <x v="15"/>
    <m/>
  </r>
  <r>
    <s v="check_ora_max_ext!10"/>
    <s v="ORACLE_BUSINESS CRITICAL"/>
    <x v="15"/>
    <m/>
  </r>
  <r>
    <s v="check_ora_tbs!10"/>
    <s v="ORACLE_BUSINESS CRITICAL"/>
    <x v="15"/>
    <m/>
  </r>
  <r>
    <s v="check_ora_dg_gap!oravw01"/>
    <s v="ORACLE_BUSINESS CRITICAL"/>
    <x v="15"/>
    <m/>
  </r>
  <r>
    <s v="check_oracle_login!SLAVE"/>
    <s v="ORACLE_BUSINESS CRITICAL"/>
    <x v="15"/>
    <m/>
  </r>
  <r>
    <s v="check_ora_obj"/>
    <s v="ORACLE_LOW"/>
    <x v="5"/>
    <s v="Aplicación Facturacion electonica VH"/>
  </r>
  <r>
    <s v="check_ora_jobs"/>
    <s v="ORACLE_MEDIUM"/>
    <x v="0"/>
    <s v="Aplicación Facturacion electonica VH"/>
  </r>
  <r>
    <s v="check_ora_locks"/>
    <s v="ORACLE_MEDIUM"/>
    <x v="0"/>
    <s v="Aplicación Facturacion electonica VH"/>
  </r>
  <r>
    <s v="check_oracle_login"/>
    <s v="ORACLE_MEDIUM"/>
    <x v="0"/>
    <s v="Aplicación Facturacion electonica VH"/>
  </r>
  <r>
    <s v="check_ora_max_ext!10"/>
    <s v="ORACLE_MEDIUM"/>
    <x v="0"/>
    <s v="Aplicación Facturacion electonica VH"/>
  </r>
  <r>
    <s v="check_ora_tbs!10"/>
    <s v="ORACLE_MEDIUM"/>
    <x v="0"/>
    <s v="Aplicación Facturacion electonica VH"/>
  </r>
  <r>
    <s v="check_ora_jobs"/>
    <s v="ORACLE_LOW"/>
    <x v="5"/>
    <s v="Aplicación TDI  QA"/>
  </r>
  <r>
    <s v="check_oracle_login"/>
    <s v="ORACLE_LOW"/>
    <x v="5"/>
    <s v="Aplicación TDI  QA"/>
  </r>
  <r>
    <s v="check_ora_max_ext!10"/>
    <s v="ORACLE_LOW"/>
    <x v="5"/>
    <s v="Aplicación TDI  QA"/>
  </r>
  <r>
    <s v="check_ora_tbs!10"/>
    <s v="ORACLE_LOW"/>
    <x v="5"/>
    <s v="Aplicación TDI  QA"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BUSINESS CRITICAL"/>
    <x v="4"/>
    <m/>
  </r>
  <r>
    <s v="check_win_disk!C!90!95"/>
    <s v="WINTEL_BUSINESS CRITICAL"/>
    <x v="4"/>
    <m/>
  </r>
  <r>
    <s v="check-host-alive"/>
    <s v="WINTEL_BUSINESS CRITICAL"/>
    <x v="4"/>
    <m/>
  </r>
  <r>
    <s v="check_win_cpu!2,80,90"/>
    <s v="WINTEL_BUSINESS CRITICAL"/>
    <x v="4"/>
    <m/>
  </r>
  <r>
    <s v="check_win_ram!90!95"/>
    <s v="WINTEL_BUSINESS CRITICAL"/>
    <x v="4"/>
    <m/>
  </r>
  <r>
    <s v="check_win_uptime!1"/>
    <s v="WINTEL_BUSINESS CRITICAL"/>
    <x v="4"/>
    <m/>
  </r>
  <r>
    <s v="check_win_service!DHCP Server,DNS Server"/>
    <s v="AD_BUSINESS CRITICAL"/>
    <x v="45"/>
    <s v="sin servicio DHCP, el DNS esta redundado con DC de pacheco"/>
  </r>
  <r>
    <s v="check_win_service!McAfeeFramework,McShield,McTaskManager,mfevtp"/>
    <s v="WINTEL_BUSINESS CRITICAL"/>
    <x v="4"/>
    <m/>
  </r>
  <r>
    <s v="check_win_disk!C!90!95"/>
    <s v="WINTEL_BUSINESS CRITICAL"/>
    <x v="4"/>
    <m/>
  </r>
  <r>
    <s v="check-host-alive"/>
    <s v="WINTEL_BUSINESS CRITICAL"/>
    <x v="4"/>
    <m/>
  </r>
  <r>
    <s v="check_win_cpu!2,80,90"/>
    <s v="WINTEL_BUSINESS CRITICAL"/>
    <x v="4"/>
    <m/>
  </r>
  <r>
    <s v="check_win_ram!90!95"/>
    <s v="WINTEL_BUSINESS CRITICAL"/>
    <x v="4"/>
    <m/>
  </r>
  <r>
    <s v="check_win_uptime!1"/>
    <s v="WINTEL_BUSINESS CRITICAL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BUSINESS CRITICAL"/>
    <x v="4"/>
    <m/>
  </r>
  <r>
    <s v="check_load!85!95"/>
    <s v="WINTEL_BUSINESS CRITICAL"/>
    <x v="4"/>
    <m/>
  </r>
  <r>
    <s v="check_disk!D!90!95"/>
    <s v="WINTEL_BUSINESS CRITICAL"/>
    <x v="4"/>
    <m/>
  </r>
  <r>
    <s v="check_disk!C!90!95"/>
    <s v="WINTEL_BUSINESS CRITICAL"/>
    <x v="4"/>
    <m/>
  </r>
  <r>
    <s v="check-host-alive"/>
    <s v="WINTEL_BUSINESS CRITICAL"/>
    <x v="4"/>
    <m/>
  </r>
  <r>
    <s v="check_ram!90!95"/>
    <s v="WINTEL_BUSINESS CRITICAL"/>
    <x v="4"/>
    <m/>
  </r>
  <r>
    <s v="check_win_uptime!1"/>
    <s v="WINTEL_BUSINESS CRITICAL"/>
    <x v="4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_wmic!90!95"/>
    <s v="WINTEL_MEDIUM"/>
    <x v="11"/>
    <m/>
  </r>
  <r>
    <s v="check_win_uptime!1"/>
    <s v="WINTEL_MEDIUM"/>
    <x v="11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s v="check_win_service!McAfeeFramework,McShield,McTaskManager,mfevtp"/>
    <s v="WINTEL_BUSINESS CRITICAL"/>
    <x v="6"/>
    <m/>
  </r>
  <r>
    <s v="check_win_disk!C!90!95"/>
    <s v="WINTEL_HIGH"/>
    <x v="4"/>
    <m/>
  </r>
  <r>
    <s v="check_win_disk!E!90!95"/>
    <s v="ORACLE_HIGH"/>
    <x v="1"/>
    <s v="Time Keeping  (Molinetes - Interflex)"/>
  </r>
  <r>
    <s v="check_win_log_grep!/cygdrive/e/oracle/product/10.2.0/db_1/NETWORK/log/listener.log!1!9999!1@100!TNS-!TNS-00530,TNS-12502,TNS-12505,TNS-12514,TNS-12518,TNS-12560,TNS-12571"/>
    <s v="ORACLE_HIGH"/>
    <x v="1"/>
    <s v="Time Keeping  (Molinetes - Interflex)"/>
  </r>
  <r>
    <s v="check_win_service!Schedule,OracleOraDb10g_home1TNSListener,OracleServiceTRXT"/>
    <s v="ORACLE_HIGH"/>
    <x v="1"/>
    <s v="Time Keeping  (Molinetes - Interflex)"/>
  </r>
  <r>
    <s v="check_win_log_grep!/cygdrive/e/app/admin/TRXT/bdump/alert_trxt.log!1!9999!1@100!"/>
    <s v="ORACLE_HIGH"/>
    <x v="1"/>
    <s v="Time Keeping  (Molinetes - Interflex)"/>
  </r>
  <r>
    <s v="check-host-alive"/>
    <s v="WINTEL_HIGH"/>
    <x v="4"/>
    <m/>
  </r>
  <r>
    <s v="check-host-alive"/>
    <s v="WINTEL_HIGH"/>
    <x v="4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log_grep!/cygdrive/C/Backup/ExportTRXT/export_full_TRXT_01.log!1!9999!1@100!Export terminated successfully without warnings!vwsacosdbotrxt1"/>
    <s v="ORACLE_LOW"/>
    <x v="5"/>
    <s v="Time Keeping  (Molinetes - Interflex)"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E!90!95"/>
    <s v="WINTEL_HIGH"/>
    <x v="4"/>
    <m/>
  </r>
  <r>
    <s v="check_win_disk!F!90!95"/>
    <s v="WINTEL_HIGH"/>
    <x v="4"/>
    <m/>
  </r>
  <r>
    <s v="check_win_disk!G!90!95"/>
    <s v="WINTEL_HIGH"/>
    <x v="4"/>
    <m/>
  </r>
  <r>
    <s v="check_win_disk!P!98!99"/>
    <s v="WINTEL_HIGH"/>
    <x v="4"/>
    <m/>
  </r>
  <r>
    <s v="check_win_log_grep!/cygdrive/g/app/oracle/diag/tnslsnr/VWSACOSDBTRXDEV/listener/trace/listener.log!1!9999!1@100!TNS-!TNS-00530,TNS-12502,TNS-12505,TNS-12514,TNS-12518,TNS-12560,TNS-12571"/>
    <s v="ORACLE_LOW"/>
    <x v="5"/>
    <s v="SIS21, ISCARD"/>
  </r>
  <r>
    <s v="check_win_service!Schedule,OracleMTSRecoveryService,OracleOraDb11g_home1TNSListener,OracleServiceTRXP"/>
    <s v="ORACLE_LOW"/>
    <x v="5"/>
    <s v="SIS21, ISCARD"/>
  </r>
  <r>
    <s v="check_win_log_grep!/cygdrive/g/app/oracle/diag/rdbms/trxp/trxp/trace/alert_trxp.log!1!9999!1@100!"/>
    <s v="ORACLE_LOW"/>
    <x v="5"/>
    <s v="SIS21, ISCARD"/>
  </r>
  <r>
    <s v="check_win_log_find!/cygdrive/e/Oracle_Backup/export/export_full_TRXP_01.log!WAR!2@100!successfully completed!EXP-00107"/>
    <s v="ORACLE_LOW"/>
    <x v="5"/>
    <s v="SIS21, ISCARD"/>
  </r>
  <r>
    <s v="check_win_log_grep!/cygdrive/e/Oracle_Backup/rman/SCRIPT/Level0.log!1!9999!1@100!,RMAN-"/>
    <s v="ORACLE_LOW"/>
    <x v="5"/>
    <s v="SIS21, ISCARD"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E!90!95"/>
    <s v="WINTEL_HIGH"/>
    <x v="4"/>
    <m/>
  </r>
  <r>
    <s v="check_win_disk!F!90!95"/>
    <s v="WINTEL_HIGH"/>
    <x v="4"/>
    <m/>
  </r>
  <r>
    <s v="check_win_disk!G!90!95"/>
    <s v="WINTEL_HIGH"/>
    <x v="4"/>
    <m/>
  </r>
  <r>
    <s v="check_win_disk!P!98!99"/>
    <s v="WINTEL_HIGH"/>
    <x v="4"/>
    <m/>
  </r>
  <r>
    <s v="check_win_log_grep!/cygdrive/g/app/oracle/diag/tnslsnr/VWSACOSDBTRXL01/listener/trace/listener.log!1!9999!1@100!TNS-!TNS-00530,TNS-12502,TNS-12505,TNS-12514,TNS-12518,TNS-12560,TNS-12571"/>
    <s v="ORACLE_MEDIUM"/>
    <x v="0"/>
    <s v="Aplicación Loyal  - Almacenamiento de Documentos"/>
  </r>
  <r>
    <s v="check_win_service!Schedule,OracleMTSRecoveryService,OracleOraDb11g_home1TNSListener,OracleServiceTRXL"/>
    <s v="ORACLE_MEDIUM"/>
    <x v="0"/>
    <s v="Aplicación Loyal  - Almacenamiento de Documentos"/>
  </r>
  <r>
    <s v="check_win_log_grep!/cygdrive/g/app/oracle/diag/rdbms/trxl/trxl/trace/alert_trxl.log!1!9999!1@100!"/>
    <s v="ORACLE_MEDIUM"/>
    <x v="0"/>
    <s v="Aplicación Loyal  - Almacenamiento de Documentos"/>
  </r>
  <r>
    <s v="check_win_log_find!/cygdrive/e/app/Backup_Oracle/export/export_full_TRXL_01.log!WAR!2@100!successfully completed!EXP-00107"/>
    <s v="ORACLE_LOW"/>
    <x v="5"/>
    <s v="Aplicación Loyal  - Almacenamiento de Documentos"/>
  </r>
  <r>
    <s v="check_win_log_grep!/cygdrive/e/app/Backup_Oracle/Rman/SCRIPT/Level0.log!1!9999!1@100!,RMAN-"/>
    <s v="ORACLE_LOW"/>
    <x v="5"/>
    <s v="Aplicación Loyal  - Almacenamiento de Documentos"/>
  </r>
  <r>
    <s v="check-host-alive"/>
    <s v="WINTEL_MEDIUM"/>
    <x v="11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E!90!95"/>
    <s v="WINTEL_HIGH"/>
    <x v="4"/>
    <m/>
  </r>
  <r>
    <s v="check_win_disk!F!90!95"/>
    <s v="WINTEL_HIGH"/>
    <x v="4"/>
    <m/>
  </r>
  <r>
    <s v="check_win_disk!G!90!95"/>
    <s v="WINTEL_HIGH"/>
    <x v="4"/>
    <m/>
  </r>
  <r>
    <s v="check_win_log_grep!/cygdrive/g/app/oracle/diag/tnslsnr/VWSACOSDBTRXM01/listener/trace/listener.log!1!9999!1@100!TNS-!TNS-00530,TNS-12502,TNS-12505,TNS-12514,TNS-12518,TNS-12560,TNS-12571"/>
    <s v="ORACLE_HIGH"/>
    <x v="1"/>
    <s v="SIS21,ISCARD,Molinetes"/>
  </r>
  <r>
    <s v="check_win_service!Schedule,OracleMTSRecoveryService,OracleOraDb11g_home1TNSListener,OracleServiceTRXM"/>
    <s v="ORACLE_HIGH"/>
    <x v="1"/>
    <s v="SIS21,ISCARD,Molinetes"/>
  </r>
  <r>
    <s v="check_win_log_grep!/cygdrive/g/app/oracle/diag/rdbms/trxm/trxm/trace/alert_trxm.log!1!9999!1@100!"/>
    <s v="ORACLE_HIGH"/>
    <x v="1"/>
    <s v="SIS21,ISCARD,Molinetes"/>
  </r>
  <r>
    <s v="check_win_log_find!/cygdrive/f/Oracle_Backup/export/export_full_TRXM_01.log!WAR!2@100!Export terminated successfully with warnings.!EXP-00107"/>
    <s v="ORACLE_LOW"/>
    <x v="5"/>
    <s v="SIS21,ISCARD,Molinetes"/>
  </r>
  <r>
    <s v="check_win_log_grep!/cygdrive/f/Oracle_Backup/rman/SCRIPT/Level0.log!1!9999!1@100!,RMAN-"/>
    <s v="ORACLE_LOW"/>
    <x v="5"/>
    <s v="SIS21,ISCARD,Molinetes"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log_find!/cygdrive/f/Oracle_Backup/export/export_full_TRXM_01.log!WAR!2@100! ha terminado correctamente!vwsacosdbtrxm01"/>
    <s v="ORACLE_LOW"/>
    <x v="5"/>
    <s v="SIS21,ISCARD,Molinetes"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-host-alive"/>
    <s v="WINTEL_HIGH"/>
    <x v="4"/>
    <m/>
  </r>
  <r>
    <s v="check_win_service!Spooler"/>
    <s v="WINTEL_BUSINESS CRITICAL"/>
    <x v="4"/>
    <m/>
  </r>
  <r>
    <s v="check_win_service!LPDSVC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MEDIUM"/>
    <x v="11"/>
    <m/>
  </r>
  <r>
    <s v="check_win_disk!D!90!95"/>
    <s v="ORACLE_MEDIUM"/>
    <x v="0"/>
    <s v="Aplicación Iscard - Planta Cordoba - ISCARD - TOOLMAN"/>
  </r>
  <r>
    <s v="check_win_log_grep!/cygdrive/d/OracleXE/app/oracle/product/10.2.0/server/NETWORK/log/listener.log!1!9999!1@100!TNS-!TNS-00530,TNS-12502,TNS-12505,TNS-12514,TNS-12518,TNS-12560,TNS-12571"/>
    <s v="ORACLE_LOW"/>
    <x v="5"/>
    <s v="Aplicación Iscard - Planta Cordoba - ISCARD - TOOLMAN"/>
  </r>
  <r>
    <s v="check_win_service!Schedule,OracleServiceXE,OracleXETNSListener"/>
    <s v="ORACLE_LOW"/>
    <x v="5"/>
    <s v="Aplicación Iscard - Planta Cordoba - ISCARD - TOOLMAN"/>
  </r>
  <r>
    <s v="check_win_log_grep!/cygdrive/d/OracleXE/app/oracle/admin/XE/bdump/alert_xe.log!1!9999!2@100!"/>
    <s v="ORACLE_LOW"/>
    <x v="5"/>
    <s v="Aplicación Iscard - Planta Cordoba - ISCARD - TOOLMAN"/>
  </r>
  <r>
    <s v="check_win_log_find!/cygdrive/d/Backup/Export/export_full_XE_01.log!WAR!2@100!Export terminated successfully without warnings."/>
    <s v="ORACLE_LOW"/>
    <x v="5"/>
    <s v="Aplicación Iscard - Planta Cordoba - ISCARD - TOOLMAN"/>
  </r>
  <r>
    <s v="check-host-alive"/>
    <s v="WINTEL_LOW"/>
    <x v="32"/>
    <m/>
  </r>
  <r>
    <s v="check-host-alive"/>
    <s v="WINTEL_MEDIUM"/>
    <x v="11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m/>
    <s v="MIDDLEWARE_HIGH"/>
    <x v="13"/>
    <s v="LOYALISO"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ora_obj"/>
    <s v="ORACLE_LOW"/>
    <x v="5"/>
    <s v="Elearnings"/>
  </r>
  <r>
    <s v="check_ora_jobs"/>
    <s v="ORACLE_MEDIUM"/>
    <x v="0"/>
    <s v="Elearnings"/>
  </r>
  <r>
    <s v="check_win_log_grep!/cygdrive/g/app/oracle/diag/tnslsnr/VWSAPASDBOELE01/listener/trace/listener.log!1!9999!1@100!TNS-!TNS-00530,TNS-12502,TNS-12505,TNS-12514,TNS-12518,TNS-12560,TNS-12571"/>
    <s v="ORACLE_MEDIUM"/>
    <x v="0"/>
    <s v="Elearnings"/>
  </r>
  <r>
    <s v="check_oracle_login"/>
    <s v="ORACLE_MEDIUM"/>
    <x v="0"/>
    <s v="Elearnings"/>
  </r>
  <r>
    <s v="check_ora_max_ext!10"/>
    <s v="ORACLE_MEDIUM"/>
    <x v="0"/>
    <s v="Elearnings"/>
  </r>
  <r>
    <s v="check_win_service!Schedule,OracleOraDb11g_home2TNSListener,OracleServiceVWSAKAIPROD"/>
    <s v="ORACLE_MEDIUM"/>
    <x v="0"/>
    <s v="Elearnings"/>
  </r>
  <r>
    <s v="check_ora_tbs!10"/>
    <s v="ORACLE_MEDIUM"/>
    <x v="0"/>
    <s v="Elearnings"/>
  </r>
  <r>
    <s v="check_win_log_grep!/cygdrive/g/app/oracle/diag/rdbms/vwsakaiprod/vwsakaiprod/trace/alert_vwsakaiprod.log!1!9999!1@100!!00604,01001,00601"/>
    <s v="ORACLE_MEDIUM"/>
    <x v="0"/>
    <s v="Elearnings"/>
  </r>
  <r>
    <s v="check_win_log_find!/cygdrive/j/BACKUP/EXPORT/export_full_VWSAKAIPROD_01.log!WAR!2@200!EXP-00107,ha terminado correctamente en"/>
    <s v="ORACLE_LOW"/>
    <x v="5"/>
    <s v="Elearnings"/>
  </r>
  <r>
    <s v="check_win_log_grep!/cygdrive/j/BACKUP/RMAN/SCRIPT/Level0.LOG!1!9999!1@100!,RMAN-"/>
    <s v="ORACLE_LOW"/>
    <x v="5"/>
    <s v="Elearnings"/>
  </r>
  <r>
    <s v="check-host-alive"/>
    <s v="WINTEL_MEDIUM"/>
    <x v="11"/>
    <s v="Elearnings"/>
  </r>
  <r>
    <s v="check_ora_obj"/>
    <s v="ORACLE_LOW"/>
    <x v="5"/>
    <s v="SAKAI - Elearning"/>
  </r>
  <r>
    <s v="check_ora_jobs"/>
    <s v="ORACLE_LOW"/>
    <x v="5"/>
    <s v="SAKAI - Elearning"/>
  </r>
  <r>
    <s v="check_ora_max_ext!10!VWSAKAIQA"/>
    <s v="ORACLE_LOW"/>
    <x v="5"/>
    <s v="SAKAI - Elearning"/>
  </r>
  <r>
    <s v="check_oracle_login"/>
    <s v="ORACLE_LOW"/>
    <x v="5"/>
    <s v="SAKAI - Elearning"/>
  </r>
  <r>
    <s v="check_ora_max_ext!10"/>
    <s v="ORACLE_LOW"/>
    <x v="5"/>
    <s v="SAKAI - Elearning"/>
  </r>
  <r>
    <s v="check_win_service!Schedule,OracleOraDb11g_home2TNSListenerLISTENER_11204,OracleServiceVWSAKAIQA"/>
    <s v="ORACLE_LOW"/>
    <x v="5"/>
    <s v="SAKAI - Elearning"/>
  </r>
  <r>
    <s v="check_ora_tbs!10"/>
    <s v="ORACLE_LOW"/>
    <x v="5"/>
    <s v="SAKAI - Elearning"/>
  </r>
  <r>
    <s v="check-host-alive"/>
    <s v="WINTEL_LOW"/>
    <x v="32"/>
    <m/>
  </r>
  <r>
    <s v="check_win_service!AeXNSClient"/>
    <s v="WINTEL_BUSINESS CRITICAL"/>
    <x v="6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D!98!99"/>
    <s v="WINTEL_BUSINESS CRITICAL"/>
    <x v="6"/>
    <m/>
  </r>
  <r>
    <s v="check_win_disk!E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VMtools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LOW"/>
    <x v="32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date_alert!1/9/2032!60!15"/>
    <m/>
    <x v="3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E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http!10.133.54.178!-u /AdeA/PROD/EU/Accont/ -r Login"/>
    <s v="MIDDLEWARE_MEDIUM"/>
    <x v="40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-host-alive"/>
    <s v="WINTEL_HIGH"/>
    <x v="4"/>
    <m/>
  </r>
  <r>
    <s v="check_win_service!PPMessenger7"/>
    <s v="WINTEL_LOW"/>
    <x v="32"/>
    <m/>
  </r>
  <r>
    <s v="check_win_service!PPWatch7"/>
    <s v="WINTEL_LOW"/>
    <x v="32"/>
    <m/>
  </r>
  <r>
    <s v="check_win_service!Spooler"/>
    <s v="WINTEL_BUSINESS CRITICAL"/>
    <x v="4"/>
    <m/>
  </r>
  <r>
    <s v="check_win_service!Spooler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P!98!99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D!90!95"/>
    <s v="WINTEL_HIGH"/>
    <x v="4"/>
    <m/>
  </r>
  <r>
    <s v="check_win_disk!D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E!90!95"/>
    <s v="WINTEL_HIGH"/>
    <x v="4"/>
    <m/>
  </r>
  <r>
    <s v="check_win_disk!F!90!95"/>
    <s v="WINTEL_HIGH"/>
    <x v="4"/>
    <m/>
  </r>
  <r>
    <s v="check_win_disk!P!97!99"/>
    <s v="WINTEL_HIGH"/>
    <x v="4"/>
    <m/>
  </r>
  <r>
    <s v="check-host-alive"/>
    <s v="WINTEL_HIGH"/>
    <x v="4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s v="check_win_service!SQLAgent\\$EMERIXTANDEM"/>
    <s v="ORACLE_HIGH"/>
    <x v="1"/>
    <m/>
  </r>
  <r>
    <s v="check_win_service!MSSQL\\$EMERIXTANDEM,SQLAgent\\$EMERIXTANDEM"/>
    <s v="ORACLE_HIGH"/>
    <x v="1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D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D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_wmic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service!McAfeeFramework,McShield,McTaskManager,mfevtp"/>
    <s v="WINTEL_LOW"/>
    <x v="32"/>
    <m/>
  </r>
  <r>
    <s v="check_win_disk!C!90!95"/>
    <s v="WINTEL_LOW"/>
    <x v="32"/>
    <m/>
  </r>
  <r>
    <s v="check_win_disk!D!90!95"/>
    <s v="WINTEL_LOW"/>
    <x v="32"/>
    <m/>
  </r>
  <r>
    <s v="check-host-alive"/>
    <s v="WINTEL_LOW"/>
    <x v="32"/>
    <m/>
  </r>
  <r>
    <s v="check_win_cpu!2,80,90"/>
    <s v="WINTEL_LOW"/>
    <x v="32"/>
    <m/>
  </r>
  <r>
    <s v="check_win_ram_wmic!90!95"/>
    <s v="WINTEL_LOW"/>
    <x v="32"/>
    <m/>
  </r>
  <r>
    <s v="check_win_uptime!1"/>
    <s v="WINTEL_LOW"/>
    <x v="32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D!90!95"/>
    <s v="WINTEL_BUSINESS CRITICAL"/>
    <x v="6"/>
    <m/>
  </r>
  <r>
    <s v="check_win_disk!E!90!95"/>
    <s v="WINTEL_BUSINESS CRITICAL"/>
    <x v="6"/>
    <m/>
  </r>
  <r>
    <s v="check-host-alive"/>
    <s v="WINTEL_BUSINESS CRITICAL"/>
    <x v="6"/>
    <m/>
  </r>
  <r>
    <s v="check-host-alive"/>
    <s v="WINTEL_BUSINESS CRITICAL"/>
    <x v="6"/>
    <m/>
  </r>
  <r>
    <s v="check_win_proc!Tomcat_Inst1_6.0.36.exe!1!1"/>
    <s v="MIDDLEWARE_HIGH"/>
    <x v="12"/>
    <m/>
  </r>
  <r>
    <s v="check_win_proc!Tomcat6.exe!1!1"/>
    <s v="MIDDLEWARE_HIGH"/>
    <x v="12"/>
    <m/>
  </r>
  <r>
    <s v="check_tcp!8888"/>
    <s v="MIDDLEWARE_HIGH"/>
    <x v="13"/>
    <m/>
  </r>
  <r>
    <s v="check_tcp!8889"/>
    <s v="MIDDLEWARE_HIGH"/>
    <x v="12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m/>
    <s v="MIDDLEWARE_HIGH"/>
    <x v="13"/>
    <s v="AUTOAHORRO"/>
  </r>
  <r>
    <m/>
    <s v="MIDDLEWARE_HIGH"/>
    <x v="13"/>
    <s v="AUTOAHORRO"/>
  </r>
  <r>
    <s v="check_local_http_txt!vwsapasappsvr01!8888!/WSWebSiteAAVW/"/>
    <s v="MIDDLEWARE_HIGH"/>
    <x v="13"/>
    <s v="Indisponibilidad de URL WSWebSiteAAVW en el puerto 8888"/>
  </r>
  <r>
    <s v="check_local_http_txt!vwsapasappsvr01!8889!/WSWebSiteAAVW/"/>
    <s v="MIDDLEWARE_HIGH"/>
    <x v="12"/>
    <s v="Indisponibilidad de URL WSWebSiteAAVW en el puerto 8889"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D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_wmic!90!95"/>
    <s v="WINTEL_BUSINESS CRITICAL"/>
    <x v="6"/>
    <m/>
  </r>
  <r>
    <s v="check_win_uptime!1"/>
    <s v="WINTEL_BUSINESS CRITICAL"/>
    <x v="6"/>
    <m/>
  </r>
  <r>
    <s v="check_dir_crmg_esa_10_133_55_228!&quot;AMS Mainframe Support Argentina&quot;!&quot;2&quot;"/>
    <s v="AMS Mainframe Support Argentina_HIGH"/>
    <x v="46"/>
    <s v="Chequeo de archivos CRMG"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-host-alive"/>
    <s v="WINTEL_BUSINESS CRITICAL"/>
    <x v="6"/>
    <m/>
  </r>
  <r>
    <s v="check_win_proc!Instancia1.exe!1!1"/>
    <s v="MIDDLEWARE_HIGH"/>
    <x v="12"/>
    <m/>
  </r>
  <r>
    <s v="check_win_proc!Tomcat6.0.48.exe!1!1"/>
    <s v="MIDDLEWARE_HIGH"/>
    <x v="12"/>
    <m/>
  </r>
  <r>
    <s v="check_tcp!8888"/>
    <s v="MIDDLEWARE_HIGH"/>
    <x v="12"/>
    <s v="Indisponibilidad de URL ImEx atendida en el puerto 8888"/>
  </r>
  <r>
    <s v="check_tcp!9999"/>
    <s v="MIDDLEWARE_HIGH"/>
    <x v="12"/>
    <s v="Indisponibilidad de URL's CRMG, BackOfficeVWLan y ATPC atendidas en el puerto 9999"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local_http_txt!vwsapasaptomcat!9999!/CRMG/"/>
    <s v="MIDDLEWARE_HIGH"/>
    <x v="12"/>
    <s v="Indisponibilidad de URL CRMG atendida en el puerto 9999"/>
  </r>
  <r>
    <s v="check_local_http_txt!vwsapasaptomcat!9999!/BackOfficeVWLan/"/>
    <s v="MIDDLEWARE_HIGH"/>
    <x v="12"/>
    <s v="Indisponibilidad de URL BackOfficeVWLan atendida en el puerto 9999"/>
  </r>
  <r>
    <s v="check_local_http_txt!vwsapasaptomcat!9999!/ATPC/"/>
    <s v="MIDDLEWARE_HIGH"/>
    <x v="12"/>
    <s v="Indisponibilidad de URL ATPC atendida en el puerto 9999"/>
  </r>
  <r>
    <s v="check_local_http_txt!vwsapasaptomcat!8888!/ImEx/"/>
    <s v="MIDDLEWARE_HIGH"/>
    <x v="12"/>
    <s v="Indisponibilidad de URL ImEx atendida en el puerto 8888"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E!90!95"/>
    <s v="ORACLE_MEDIUM"/>
    <x v="0"/>
    <s v="Web Site Autoahorro QA"/>
  </r>
  <r>
    <s v="check_win_disk!F!90!95"/>
    <s v="ORACLE_MEDIUM"/>
    <x v="0"/>
    <s v="Web Site Autoahorro QA"/>
  </r>
  <r>
    <s v="check_win_log_grep!/cygdrive/e/oracle/product/10.2.0/db_1/NETWORK/log/listener.log!1!9999!1@100!TNS-!TNS-00530,TNS-12502,TNS-12505,TNS-12514,TNS-12518,TNS-12560,TNS-12571"/>
    <s v="ORACLE_MEDIUM"/>
    <x v="0"/>
    <s v="Web Site Autoahorro QA"/>
  </r>
  <r>
    <s v="check_win_service!Schedule,OracleOraDb10g_home1TNSListener,OracleServiceVWAAP01"/>
    <s v="ORACLE_MEDIUM"/>
    <x v="0"/>
    <s v="Web Site Autoahorro QA"/>
  </r>
  <r>
    <s v="check_win_log_grep!/cygdrive/e/oracle/product/10.2.0/admin/VWAAP01/bdump/alert_vwaap01.log!1!9999!1@100!"/>
    <s v="ORACLE_MEDIUM"/>
    <x v="0"/>
    <s v="Web Site Autoahorro QA"/>
  </r>
  <r>
    <s v="check_win_log_find!/cygdrive/f/backup/export_full_VWAAP01_01.log!WAR!2@100!Export terminated successfully without warnings."/>
    <s v="ORACLE_LOW"/>
    <x v="5"/>
    <s v="Web Site Autoahorro QA"/>
  </r>
  <r>
    <s v="check_win_log_grep!/cygdrive/f/Backup_Rman/scripts/backup_level_0.LOG!1!9999!7@100!,RMAN-"/>
    <s v="ORACLE_LOW"/>
    <x v="5"/>
    <s v="Web Site Autoahorro QA"/>
  </r>
  <r>
    <s v="check-host-alive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log_find!/cygdrive/f/backup/export_full_VWAAP01_01.log!WAR!2@100!Export terminated successfully without warnings!vwsapasbbddqa01"/>
    <s v="ORACLE_LOW"/>
    <x v="5"/>
    <s v="Web Site Autoahorro QA"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E!90!95"/>
    <s v="WINTEL_HIGH"/>
    <x v="4"/>
    <m/>
  </r>
  <r>
    <s v="check_win_disk!F!90!95"/>
    <s v="WINTEL_HIGH"/>
    <x v="4"/>
    <m/>
  </r>
  <r>
    <s v="check_win_disk!P!97!99"/>
    <s v="WINTEL_HIGH"/>
    <x v="4"/>
    <m/>
  </r>
  <r>
    <s v="check-host-alive"/>
    <s v="WINTEL_MEDIUM"/>
    <x v="11"/>
    <m/>
  </r>
  <r>
    <s v="check-host-alive"/>
    <s v="WINTEL_MEDIUM"/>
    <x v="11"/>
    <m/>
  </r>
  <r>
    <s v="check-host-alive"/>
    <s v="WINTEL_HIGH"/>
    <x v="4"/>
    <m/>
  </r>
  <r>
    <s v="check_tcp!80"/>
    <s v="MIDDLEWARE_MEDIUM"/>
    <x v="13"/>
    <s v="Indisponibilidad de URL's que sean atendidas en el puerto afectado"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local_http_txt!vwsapasbmqa0001!80!/SDCC/"/>
    <s v="MIDDLEWARE_MEDIUM"/>
    <x v="13"/>
    <s v="Indisponibilidad de URL's que sean atendidas en el puerto afectado"/>
  </r>
  <r>
    <s v="check_win_service!McAfeeFramework,McShield,McTaskManager,mfevtp"/>
    <s v="WINTEL_MEDIUM"/>
    <x v="11"/>
    <m/>
  </r>
  <r>
    <s v="check_win_files!/cygdrive/c/MIDDLEWARE/BLOQUEADO/ADMINWEB!MAS=0,99999!OLD=1h!NAME=ALL"/>
    <s v="MIDDLEWARE_MEDIUM"/>
    <x v="13"/>
    <m/>
  </r>
  <r>
    <s v="check_win_files!/cygdrive/c/MIDDLEWARE/BLOQUEADO/FTP_LAW!MAS=0,99999!OLD=1h!NAME=ALL"/>
    <s v="MIDDLEWARE_MEDIUM"/>
    <x v="13"/>
    <m/>
  </r>
  <r>
    <s v="check_win_files!/cygdrive/c/MIDDLEWARE/BLOQUEADO/FTPVWA01!MAS=0,99999!OLD=1h!NAME=ALL"/>
    <s v="MIDDLEWARE_MEDIUM"/>
    <x v="13"/>
    <m/>
  </r>
  <r>
    <s v="check_win_files!/cygdrive/c/MIDDLEWARE/BLOQUEADO/MAIL_DNRPA!MAS=0,99999!OLD=1h!NAME=ALL"/>
    <s v="MIDDLEWARE_MEDIUM"/>
    <x v="13"/>
    <m/>
  </r>
  <r>
    <s v="check_win_files!/cygdrive/c/MIDDLEWARE/BLOQUEADO/MZXIMO!MAS=0,99999!OLD=1h!NAME=ALL"/>
    <s v="MIDDLEWARE_MEDIUM"/>
    <x v="13"/>
    <m/>
  </r>
  <r>
    <s v="check_win_files!/cygdrive/c/MIDDLEWARE/BLOQUEADO/SCHEDULETASK!MAS=0,99999!OLD=1h!NAME=ALL"/>
    <s v="MIDDLEWARE_MEDIUM"/>
    <x v="13"/>
    <m/>
  </r>
  <r>
    <s v="check_win_files!/cygdrive/c/MIDDLEWARE/BLOQUEADO/SDNRPAIT!MAS=0,99999!OLD=1h!NAME=ALL"/>
    <s v="MIDDLEWARE_MEDIUM"/>
    <x v="13"/>
    <m/>
  </r>
  <r>
    <s v="check_win_files!/cygdrive/c/MIDDLEWARE/BLOQUEADO/SRVMAXIMO!MAS=0,99999!OLD=1h!NAME=ALL"/>
    <s v="MIDDLEWARE_MEDIUM"/>
    <x v="13"/>
    <m/>
  </r>
  <r>
    <s v="check_win_files!/cygdrive/c/MIDDLEWARE/BLOQUEADO/TSQA!MAS=0,99999!OLD=1h!NAME=ALL"/>
    <s v="MIDDLEWARE_MEDIUM"/>
    <x v="13"/>
    <m/>
  </r>
  <r>
    <s v="check_win_files!/cygdrive/c/MIDDLEWARE/BLOQUEADO/USER_NET!MAS=0,99999!OLD=1h!NAME=ALL"/>
    <s v="MIDDLEWARE_MEDIUM"/>
    <x v="13"/>
    <m/>
  </r>
  <r>
    <s v="check_win_files!/cygdrive/c/MIDDLEWARE/BLOQUEADO/WEBSERVICESCAJA!MAS=0,99999!OLD=1h!NAME=ALL"/>
    <s v="MIDDLEWARE_MEDIUM"/>
    <x v="13"/>
    <m/>
  </r>
  <r>
    <s v="check_win_disk!C!90!95"/>
    <s v="WINTEL_MEDIUM"/>
    <x v="11"/>
    <m/>
  </r>
  <r>
    <s v="check-host-alive"/>
    <s v="WINTEL_MEDIUM"/>
    <x v="11"/>
    <m/>
  </r>
  <r>
    <s v="check-host-alive"/>
    <s v="WINTEL_MEDIUM"/>
    <x v="11"/>
    <m/>
  </r>
  <r>
    <s v="check-host-alive"/>
    <s v="WINTEL_MEDIUM"/>
    <x v="11"/>
    <m/>
  </r>
  <r>
    <s v="check_tcp!80"/>
    <s v="MIDDLEWARE_MEDIUM"/>
    <x v="13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local_http_txt!vwsapasbodymon1!80!/SDCC/"/>
    <s v="MIDDLEWARE_MEDIUM"/>
    <x v="13"/>
    <m/>
  </r>
  <r>
    <s v="date_alert!7/31/2022!60!15"/>
    <m/>
    <x v="3"/>
    <m/>
  </r>
  <r>
    <s v="check_win_service!McAfeeFramework,McShield,McTaskManager,mfevtp,"/>
    <s v="WINTEL_BUSINESS CRITICAL"/>
    <x v="6"/>
    <m/>
  </r>
  <r>
    <s v="check_win_disk!C!90!95"/>
    <s v="WINTEL_BUSINESS CRITICAL"/>
    <x v="6"/>
    <m/>
  </r>
  <r>
    <s v="check-host-alive"/>
    <s v="WINTEL_HIGH"/>
    <x v="4"/>
    <m/>
  </r>
  <r>
    <s v="check-host-alive"/>
    <s v="WINTEL_BUSINESS CRITICAL"/>
    <x v="6"/>
    <m/>
  </r>
  <r>
    <s v="check_win_proc!VWA.CajaExchangeService.exe!1!1"/>
    <s v="MIDDLEWARE_HIGH"/>
    <x v="12"/>
    <m/>
  </r>
  <r>
    <s v="check_tcp!80"/>
    <s v="MIDDLEWARE_HIGH"/>
    <x v="12"/>
    <m/>
  </r>
  <r>
    <s v="check_win_service!WVA.SYJWebServicesBancoRio.CoreService,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local_http_txt!vwsapascaja01!80!/Soluciones/"/>
    <s v="MIDDLEWARE_HIGH"/>
    <x v="12"/>
    <m/>
  </r>
  <r>
    <s v="check_win_service!TSM_EXCH_DAILY"/>
    <s v="BKP_HIGH"/>
    <x v="8"/>
    <s v="La plataforma de backup se ve afectada impidiendo el crrecto resguardo de los datos"/>
  </r>
  <r>
    <s v="check_win_files!/cygdrive/c/Shared/Nomina/Enviar!MAS=0,1!+OLD=1H!NAME=SYJ.*"/>
    <s v="MIDDLEWARE_HIGH"/>
    <x v="13"/>
    <m/>
  </r>
  <r>
    <s v="check_win_files!/cygdrive/c/Shared/Nomina/Enviar!MAS=0,1!+OLD=1H!NAME=ALL"/>
    <s v="AMS_BUSINESS CRITICAL"/>
    <x v="47"/>
    <s v="Chequeo de archivos del WebService Caja"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ORACLE_HIGH"/>
    <x v="1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oracle_DBEXTRANET!&quot;VWA ITO DBA Support&quot;!&quot;2&quot;"/>
    <s v="AMS NON SAP Support_HIGH"/>
    <x v="33"/>
    <s v="Chequeo de DB Extranet activa"/>
  </r>
  <r>
    <s v="check_oracle_DBINTEGRADOR_COT!&quot;VWA ITO DBA Support&quot;!&quot;2&quot;"/>
    <s v="AMS NON SAP Support_HIGH"/>
    <x v="33"/>
    <s v="Chequeo de DB VWCOT activa"/>
  </r>
  <r>
    <s v="check_oracle_dbDCS0001!&quot;VWA ITO DBA Support&quot;!&quot;2&quot;"/>
    <s v="AMS NON SAP Support_HIGH"/>
    <x v="33"/>
    <s v="Chequeo de DB Extranet activa"/>
  </r>
  <r>
    <s v="Check_Cabeceras_Extranet"/>
    <s v="AMS NON SAP Support_HIGH"/>
    <x v="33"/>
    <s v="Law - Extranet - Cabecera de remitos"/>
  </r>
  <r>
    <s v="check_remitos_detallados!&quot;VWA ITO WINTEL Support&quot;!&quot;2&quot;"/>
    <s v="AMS NON SAP Support_HIGH"/>
    <x v="33"/>
    <s v="Law - Extranet - Detallado de remitos"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E!90!95"/>
    <s v="ORACLE_BUSINESS CRITICAL"/>
    <x v="15"/>
    <s v="Autoahorro - CRMG - Extranet Concesionarios - Gedasnet - COT"/>
  </r>
  <r>
    <s v="check_win_disk!G!90!95"/>
    <s v="ORACLE_BUSINESS CRITICAL"/>
    <x v="15"/>
    <s v="Autoahorro - CRMG - Extranet Concesionarios - Gedasnet - COT"/>
  </r>
  <r>
    <s v="check_win_log_grep!/cygdrive/e/oracle/admin/DCS0001/bdump/alert_dcs0001.log!1!9999!1@100!"/>
    <s v="ORACLE_BUSINESS CRITICAL"/>
    <x v="15"/>
    <s v="Autoahorro - CRMG - Extranet Concesionarios - Gedasnet - COT"/>
  </r>
  <r>
    <s v="check_win_log_find!/cygdrive/g/Backup_Oracle/Export/export_full_DCS0001.log!WAR!2@100!Export terminated successfully without warnings."/>
    <s v="ORACLE_LOW"/>
    <x v="5"/>
    <s v="Autoahorro - CRMG - Extranet Concesionarios - Gedasnet - COT"/>
  </r>
  <r>
    <s v="check_win_log_grep!/cygdrive/g/Backup_Oracle/Rman/SCRIPT/Level0_schedule.LOG!1!9999!1@100!,RMAN-"/>
    <s v="ORACLE_LOW"/>
    <x v="5"/>
    <s v="Autoahorro - CRMG - Extranet Concesionarios - Gedasnet - COT"/>
  </r>
  <r>
    <s v="check_win_log_grep!/cygdrive/e/oracle/ora92/network/log/listener.log!1!9999!1@100!TNS-!TNS-00530,TNS-12502,TNS-12505,TNS-12514,TNS-12518,TNS-12560,TNS-12571"/>
    <s v="ORACLE_BUSINESS CRITICAL"/>
    <x v="15"/>
    <s v="Autoahorro - CRMG - Extranet Concesionarios - Gedasnet - COT"/>
  </r>
  <r>
    <s v="check_win_service!OracleOraHome92TNSListener,OracleServiceDCS0001,OracleMTSRecoveryService,Schedule"/>
    <s v="ORACLE_BUSINESS CRITICAL"/>
    <x v="15"/>
    <s v="Autoahorro - CRMG - Extranet Concesionarios - Gedasnet - COT"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ora_jobsUNO!DCS0001"/>
    <s v="ORACLE_HIGH"/>
    <x v="1"/>
    <s v="Autoahorro - CRMG - Extranet Concesionarios - Gedasnet - COT"/>
  </r>
  <r>
    <s v="check_win_log_find!/cygdrive/g/Backup_Oracle/Export/export_full_DCS0001.log!WAR!2@100!Export!vwsapasdbdcs01"/>
    <s v="ORACLE_LOW"/>
    <x v="5"/>
    <s v="Autoahorro - CRMG - Extranet Concesionarios - Gedasnet - COT"/>
  </r>
  <r>
    <s v="check_win_service!McAfeeFramework,McShield,McTaskManager,mfevtp"/>
    <s v="WINTEL_HIGH"/>
    <x v="4"/>
    <m/>
  </r>
  <r>
    <s v="check_win_disk!C!90!95"/>
    <s v="WINTEL_BUSINESS CRITICAL"/>
    <x v="6"/>
    <m/>
  </r>
  <r>
    <s v="check_win_disk!D!90!95"/>
    <s v="ORACLE_BUSINESS CRITICAL"/>
    <x v="15"/>
    <s v="ITS Standby"/>
  </r>
  <r>
    <s v="check_win_disk!E!90!95"/>
    <s v="ORACLE_BUSINESS CRITICAL"/>
    <x v="15"/>
    <s v="ITS Standby"/>
  </r>
  <r>
    <s v="check_win_disk!F!90!95"/>
    <s v="ORACLE_BUSINESS CRITICAL"/>
    <x v="15"/>
    <s v="ITS Standby"/>
  </r>
  <r>
    <s v="check_win_disk!G!90!95"/>
    <s v="ORACLE_BUSINESS CRITICAL"/>
    <x v="15"/>
    <s v="ITS Standby"/>
  </r>
  <r>
    <s v="check_win_disk!H!90!95"/>
    <s v="ORACLE_BUSINESS CRITICAL"/>
    <x v="15"/>
    <s v="ITS Standby"/>
  </r>
  <r>
    <s v="check_win_disk!P!98!99"/>
    <s v="ORACLE_BUSINESS CRITICAL"/>
    <x v="15"/>
    <s v="ITS Standby"/>
  </r>
  <r>
    <s v="check_win_log_grep!/cygdrive/d/app/Oracle/diag/tnslsnr/VWSAPASDBDRPITS/listener/trace/listener.log!1!9999!1@100!TNS-!TNS-00530,TNS-12502,TNS-12505,TNS-12514,TNS-12518,TNS-12560,TNS-12571"/>
    <s v="ORACLE_BUSINESS CRITICAL"/>
    <x v="15"/>
    <s v="ITS Standby"/>
  </r>
  <r>
    <s v="check_win_log_grep!/cygdrive/d/app/Oracle/diag/rdbms/vwitsstb/vwitsstb/trace/alert_vwitsstb.log!1!9999!1@100!"/>
    <s v="ORACLE_BUSINESS CRITICAL"/>
    <x v="15"/>
    <s v="ITS Standby"/>
  </r>
  <r>
    <s v="check_win_log_grep!/cygdrive/g/app/oracle/backup/rman/script/archivelog.log!1!9999!4@100!,RMAN-"/>
    <s v="ORACLE_LOW"/>
    <x v="5"/>
    <s v="ITS Standby"/>
  </r>
  <r>
    <s v="check-host-alive"/>
    <s v="WINTEL_BUSINESS CRITICAL"/>
    <x v="6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BUSINESS CRITICAL"/>
    <x v="6"/>
    <m/>
  </r>
  <r>
    <s v="check_win_disk!D!90!95"/>
    <s v="ORACLE_BUSINESS CRITICAL"/>
    <x v="15"/>
    <s v="Comercio exterior VW - VOLKS_QA - SFWIOVWA"/>
  </r>
  <r>
    <s v="check_win_disk!E!90!95"/>
    <s v="ORACLE_BUSINESS CRITICAL"/>
    <x v="15"/>
    <s v="Comercio exterior VW - VOLKS_QA - SFWIOVWA"/>
  </r>
  <r>
    <s v="check_win_disk!F!90!95"/>
    <s v="ORACLE_BUSINESS CRITICAL"/>
    <x v="15"/>
    <s v="Comercio exterior VW - VOLKS_QA - SFWIOVWA"/>
  </r>
  <r>
    <s v="check_win_disk!G!90!95"/>
    <s v="ORACLE_BUSINESS CRITICAL"/>
    <x v="15"/>
    <s v="Comercio exterior VW - VOLKS_QA - SFWIOVWA"/>
  </r>
  <r>
    <s v="check_win_disk!H!90!95"/>
    <s v="ORACLE_BUSINESS CRITICAL"/>
    <x v="15"/>
    <s v="Comercio exterior VW - VOLKS_QA - SFWIOVWA"/>
  </r>
  <r>
    <s v="check_win_disk!P!98!99"/>
    <s v="ORACLE_BUSINESS CRITICAL"/>
    <x v="15"/>
    <s v="Comercio exterior VW - VOLKS_QA - SFWIOVWA"/>
  </r>
  <r>
    <s v="check_win_log_grep!/cygdrive/d/app/Oracle/diag/tnslsnr/VWSAPASDBITS001/listener/trace/listener.log!1!9999!1@100!TNS-!TNS-00530,TNS-12502,TNS-12505,TNS-12514,TNS-12518,TNS-12560,TNS-12571"/>
    <s v="ORACLE_BUSINESS CRITICAL"/>
    <x v="15"/>
    <s v="Comercio exterior VW - VOLKS_QA - SFWIOVWA"/>
  </r>
  <r>
    <s v="check_win_service!OracleVssWriterVWITSPRD,OracleMTSRecoveryService,OracleOraDb11g_home1TNSListener,OracleServiceVWITSPRD,Schedule"/>
    <s v="ORACLE_BUSINESS CRITICAL"/>
    <x v="15"/>
    <s v="Comercio exterior VW - VOLKS_QA - SFWIOVWA"/>
  </r>
  <r>
    <s v="check_win_log_grep!/cygdrive/d/app/Oracle/diag/rdbms/vwitsprd/vwitsprd/trace/alert_vwitsprd.log!1!9999!1@100!!609,3136"/>
    <s v="ORACLE_BUSINESS CRITICAL"/>
    <x v="15"/>
    <s v="Comercio exterior VW - VOLKS_QA - SFWIOVWA"/>
  </r>
  <r>
    <s v="check_win_log_find!/cygdrive/g/app/oracle/backup/export/export_full_VWITSPRD_01.log!WAR!2@100!successfully completed."/>
    <s v="ORACLE_LOW"/>
    <x v="5"/>
    <s v="Comercio exterior VW - VOLKS_QA - SFWIOVWA"/>
  </r>
  <r>
    <s v="check_win_log_grep!/cygdrive/g/app/oracle/backup/rman/script/Level0.log!1!9999!1@100!,RMAN-"/>
    <s v="ORACLE_LOW"/>
    <x v="5"/>
    <s v="Comercio exterior VW - VOLKS_QA - SFWIOVWA"/>
  </r>
  <r>
    <s v="check-host-alive"/>
    <s v="WINTEL_BUSINESS CRITICAL"/>
    <x v="6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ORACLE_HIGH"/>
    <x v="1"/>
    <s v="Call Center, Sales Logix, INTERFASES"/>
  </r>
  <r>
    <s v="check_win_disk!E!90!95"/>
    <s v="ORACLE_HIGH"/>
    <x v="1"/>
    <s v="Call Center, Sales Logix, INTERFASES"/>
  </r>
  <r>
    <s v="check_win_disk!F!90!95"/>
    <s v="ORACLE_HIGH"/>
    <x v="1"/>
    <s v="Call Center, Sales Logix, INTERFASES"/>
  </r>
  <r>
    <s v="check_win_log_grep!/cygdrive/f/app/Oracle/diag/tnslsnr/VWSAPASDBO00001/listener/trace/listener.log!1!9999!1@100!TNS-!TNS-00530,TNS-12502,TNS-12505,TNS-12514,TNS-12518,TNS-12560,TNS-12571"/>
    <s v="ORACLE_HIGH"/>
    <x v="1"/>
    <s v="Call Center, Sales Logix, INTERFASES"/>
  </r>
  <r>
    <s v="check_win_service!Schedule,OracleOraDb11g_home1TNSListener,OracleServiceSLXVW754"/>
    <s v="ORACLE_HIGH"/>
    <x v="1"/>
    <s v="Call Center, Sales Logix, INTERFASES"/>
  </r>
  <r>
    <s v="check_win_log_grep!/cygdrive/f/app/Oracle/diag/rdbms/slxvw754/slxvw754/trace/alert_slxvw754.log!1!9999!1@100!!3136"/>
    <s v="ORACLE_HIGH"/>
    <x v="1"/>
    <s v="Call Center, Sales Logix, INTERFASES"/>
  </r>
  <r>
    <s v="check_win_log_find!/cygdrive/d/Backup/Export/export_full_SLXVW754_01.log!WAR!2@100!Export terminated successfully without warnings."/>
    <s v="ORACLE_LOW"/>
    <x v="5"/>
    <s v="Call Center, Sales Logix, INTERFASES"/>
  </r>
  <r>
    <s v="check-host-alive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log_find!/cygdrive/d/Backup/Export/export_full_SLXVW754_01.log!WAR!2@100!Export terminated successfully without warnings!vwsapasdbo00001"/>
    <s v="ORACLE_LOW"/>
    <x v="5"/>
    <s v="Call Center, Sales Logix, INTERFASES"/>
  </r>
  <r>
    <s v="check_win_service!McAfeeFramework,McShield,McTaskManager,mfevtp"/>
    <s v="WINTEL_HIGH"/>
    <x v="4"/>
    <m/>
  </r>
  <r>
    <s v="check_win_disk!C!90!95"/>
    <s v="WINTEL_HIGH"/>
    <x v="4"/>
    <m/>
  </r>
  <r>
    <s v="check_win_disk!G!90!95"/>
    <s v="WINTEL_HIGH"/>
    <x v="4"/>
    <m/>
  </r>
  <r>
    <s v="check_win_disk!H!90!95"/>
    <s v="WINTEL_HIGH"/>
    <x v="4"/>
    <m/>
  </r>
  <r>
    <s v="check_win_disk!I!90!95"/>
    <s v="WINTEL_HIGH"/>
    <x v="4"/>
    <m/>
  </r>
  <r>
    <s v="check_win_disk!P!90!95"/>
    <s v="WINTEL_HIGH"/>
    <x v="4"/>
    <m/>
  </r>
  <r>
    <s v="check_win_disk!J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E!90!95"/>
    <s v="ORACLE_BUSINESS CRITICAL"/>
    <x v="15"/>
    <s v="Aplicación Facturacion electonica VH"/>
  </r>
  <r>
    <s v="check_win_log_grep!/cygdrive/e/Oracle/ora10/product/10.2.0/db_1/NETWORK/log/listener.log!1!9999!1@100!TNS-!TNS-00530,TNS-12502,TNS-12505,TNS-12514,TNS-12518,TNS-12560,TNS-12571"/>
    <s v="ORACLE_BUSINESS CRITICAL"/>
    <x v="15"/>
    <s v="Aplicación Facturacion electonica VH"/>
  </r>
  <r>
    <s v="check_ora_jobs!VWPROD01"/>
    <s v="ORACLE_BUSINESS CRITICAL"/>
    <x v="15"/>
    <s v="Aplicación Facturacion electonica VH"/>
  </r>
  <r>
    <s v="check_win_service!Schedule,OracleMTSRecoveryService,OracleOraDb10g_home1TNSListener,OracleOraHome81DataGatherer,OracleServiceVWPROD01"/>
    <s v="ORACLE_BUSINESS CRITICAL"/>
    <x v="15"/>
    <s v="Aplicación Facturacion electonica VH"/>
  </r>
  <r>
    <s v="check_win_log_grep!/cygdrive/e/app/admin/VWPROD01/bdump/vwprod01ALRT.LOG!1!9999!1@100!!00604,01001,00601"/>
    <s v="ORACLE_BUSINESS CRITICAL"/>
    <x v="15"/>
    <s v="Aplicación Facturacion electonica VH"/>
  </r>
  <r>
    <s v="check_win_log_find!/cygdrive/e/Backup/export/export_full_VWPROD01_01.log!WAR!2@100!Export terminated successfully without warnings."/>
    <s v="ORACLE_LOW"/>
    <x v="5"/>
    <s v="Aplicación Facturacion electonica VH"/>
  </r>
  <r>
    <s v="check_win_log_grep!/cygdrive/e/Backup/Rman/VWPROD01/SCRIPT/Level0.LOG!1!9999!1@100!,RMAN-"/>
    <s v="ORACLE_LOW"/>
    <x v="5"/>
    <s v="Aplicación Facturacion electonica VH"/>
  </r>
  <r>
    <s v="check-host-alive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win_log_find!/cygdrive/e/Backup/export/export_full_VWPROD01_01.log!WAR!2@100!Export terminated successfully without warnings!vwsapasdbofacvh"/>
    <s v="ORACLE_LOW"/>
    <x v="5"/>
    <s v="Aplicación Facturacion electonica VH"/>
  </r>
  <r>
    <s v="check_win_service!McAfeeFramework,McShield,McTaskManager,mfevtp"/>
    <s v="WINTEL_HIGH"/>
    <x v="4"/>
    <m/>
  </r>
  <r>
    <s v="check_win_disk!C!90!95"/>
    <s v="WINTEL_HIGH"/>
    <x v="4"/>
    <m/>
  </r>
  <r>
    <s v="check_win_disk!E!90!95"/>
    <s v="ORACLE_HIGH"/>
    <x v="1"/>
    <s v="Aplicación de Comercio Exterior"/>
  </r>
  <r>
    <s v="check_win_disk!F!90!95"/>
    <s v="ORACLE_HIGH"/>
    <x v="1"/>
    <s v="Aplicación de Comercio Exterior"/>
  </r>
  <r>
    <s v="check_win_disk!G!90!95"/>
    <s v="ORACLE_HIGH"/>
    <x v="1"/>
    <s v="Aplicación de Comercio Exterior"/>
  </r>
  <r>
    <s v="check_win_disk!H!90!95"/>
    <s v="ORACLE_HIGH"/>
    <x v="1"/>
    <s v="Aplicación de Comercio Exterior"/>
  </r>
  <r>
    <s v="check_win_disk!P!97!99"/>
    <s v="ORACLE_HIGH"/>
    <x v="1"/>
    <s v="Aplicación de Comercio Exterior"/>
  </r>
  <r>
    <s v="check_win_log_grep!/cygdrive/f/app/oracle/diag/tnslsnr/VWSAPASDBOITS01/listener/trace/listener.log!1!9999!1@100!TNS-!TNS-00530,TNS-12502,TNS-12505,TNS-12514,TNS-12518,TNS-12560,TNS-12571"/>
    <s v="ORACLE_MEDIUM"/>
    <x v="0"/>
    <s v="Aplicación de Comercio Exterior"/>
  </r>
  <r>
    <s v="check_win_service!Schedule,OracleMTSRecoveryService,OracleOraDb11g_home1TNSListener,OracleServiceVWARITS,OracleServiceVWITSTS"/>
    <s v="ORACLE_MEDIUM"/>
    <x v="0"/>
    <s v="Aplicación de Comercio Exterior"/>
  </r>
  <r>
    <s v="check_win_log_grep!/cygdrive/f/app/oracle/diag/rdbms/vwarits/vwarits/trace/alert_vwarits.log!1!9999!1@100!!609,3136"/>
    <s v="ORACLE_MEDIUM"/>
    <x v="0"/>
    <s v="Aplicación de Comercio Exterior"/>
  </r>
  <r>
    <s v="check_win_log_find!/cygdrive/e/app/oracle/backup/export/export_full_VWARITS_01.log!WAR!2@500!successfully completed!EXP-00107"/>
    <s v="ORACLE_LOW"/>
    <x v="5"/>
    <s v="Aplicación de Comercio Exterior"/>
  </r>
  <r>
    <s v="check_win_log_grep!/cygdrive/e/app/oracle/backup/rman/script/level0.log!1!9999!1@100!,RMAN-"/>
    <s v="ORACLE_LOW"/>
    <x v="5"/>
    <s v="Aplicación de Comercio Exterior"/>
  </r>
  <r>
    <s v="check_win_log_grep!/cygdrive/f/app/oracle/diag/rdbms/vwitsts/vwitsts/trace/alert_vwitsts.log!1!9999!1@100!!609,3136"/>
    <s v="ORACLE_LOW"/>
    <x v="5"/>
    <s v="Aplicación de Comercio Exterior"/>
  </r>
  <r>
    <s v="check_win_log_find!/cygdrive/e/app/oracle/backup/export/export_full_VWITSTS_01.log!WAR!2@500!successfully completed!EXP-00107"/>
    <s v="ORACLE_LOW"/>
    <x v="5"/>
    <s v="Aplicación de Comercio Exterior"/>
  </r>
  <r>
    <s v="check-host-alive"/>
    <s v="WINTEL_MEDIUM"/>
    <x v="11"/>
    <m/>
  </r>
  <r>
    <s v="check-host-alive"/>
    <s v="WINTEL_HIGH"/>
    <x v="4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_win_disk!E!90!95"/>
    <s v="WINTEL_MEDIUM"/>
    <x v="11"/>
    <m/>
  </r>
  <r>
    <s v="check_win_log_grep!/cygdrive/d/app/oracle/diag/tnslsnr/VWSAPASDBOLAW01/listener/trace/listener.log!1!9999!1@100!TNS-!TNS-00530,TNS-12502,TNS-12505,TNS-12514,TNS-12518,TNS-12560,TNS-12571"/>
    <s v="ORACLE_LOW"/>
    <x v="5"/>
    <s v="Aplicacion LAW Test"/>
  </r>
  <r>
    <s v="check_win_service!Schedule,OracleMTSRecoveryService,OracleOraDb11g_home1TNSListener,OracleServiceVWLAW"/>
    <s v="ORACLE_LOW"/>
    <x v="5"/>
    <s v="Aplicacion LAW Test"/>
  </r>
  <r>
    <s v="check_win_log_grep!/cygdrive/d/app/oracle/diag/rdbms/vwlaw/vwlaw/trace/alert_vwlaw.log!1!9999!1@100!"/>
    <s v="ORACLE_LOW"/>
    <x v="5"/>
    <s v="Aplicacion LAW Test"/>
  </r>
  <r>
    <s v="check_win_log_find!/cygdrive/e/Oracle_Backup/export/export_full_VWLAW_01.log!WAR!2@100!ha terminado correctamente!EXP-00107"/>
    <s v="ORACLE_LOW"/>
    <x v="5"/>
    <s v="Aplicacion LAW Test"/>
  </r>
  <r>
    <s v="check_win_log_grep!/cygdrive/e/Oracle_Backup/rman/SCRIPT/Level0.log!1!9999!1@100!,RMAN-"/>
    <s v="ORACLE_LOW"/>
    <x v="5"/>
    <s v="Aplicacion LAW Test"/>
  </r>
  <r>
    <s v="check-host-alive"/>
    <s v="WINTEL_MEDIUM"/>
    <x v="11"/>
    <m/>
  </r>
  <r>
    <s v="check_win_cpu!2,80,90"/>
    <s v="WINTEL_MEDIUM"/>
    <x v="11"/>
    <m/>
  </r>
  <r>
    <s v="check_win_ram_wmic!90!95"/>
    <s v="WINTEL_MEDIUM"/>
    <x v="11"/>
    <m/>
  </r>
  <r>
    <s v="check_win_uptime!1"/>
    <s v="WINTEL_MEDIUM"/>
    <x v="11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E!90!95"/>
    <s v="WINTEL_HIGH"/>
    <x v="4"/>
    <m/>
  </r>
  <r>
    <s v="check_win_disk!F!90!95"/>
    <s v="WINTEL_HIGH"/>
    <x v="4"/>
    <m/>
  </r>
  <r>
    <s v="check_win_disk!G!90!95"/>
    <s v="WINTEL_HIGH"/>
    <x v="4"/>
    <m/>
  </r>
  <r>
    <s v="check_win_disk!H!90!95"/>
    <s v="WINTEL_HIGH"/>
    <x v="4"/>
    <m/>
  </r>
  <r>
    <s v="check_win_disk!P!97!99"/>
    <s v="WINTEL_HIGH"/>
    <x v="4"/>
    <m/>
  </r>
  <r>
    <s v="check-host-alive"/>
    <s v="WINTEL_HIGH"/>
    <x v="4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E!90!95"/>
    <s v="WINTEL_HIGH"/>
    <x v="4"/>
    <m/>
  </r>
  <r>
    <s v="check_win_disk!F!90!95"/>
    <s v="WINTEL_HIGH"/>
    <x v="4"/>
    <m/>
  </r>
  <r>
    <s v="check_win_disk!G!90!95"/>
    <s v="WINTEL_HIGH"/>
    <x v="4"/>
    <m/>
  </r>
  <r>
    <s v="check_win_disk!H!90!95"/>
    <s v="WINTEL_HIGH"/>
    <x v="4"/>
    <m/>
  </r>
  <r>
    <s v="check_win_disk!P!97!99"/>
    <s v="WINTEL_HIGH"/>
    <x v="4"/>
    <m/>
  </r>
  <r>
    <s v="check-host-alive"/>
    <s v="WINTEL_HIGH"/>
    <x v="4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_win_disk!E!90!95"/>
    <s v="WINTEL_MEDIUM"/>
    <x v="11"/>
    <m/>
  </r>
  <r>
    <s v="check_win_disk!F!90!95"/>
    <s v="WINTEL_MEDIUM"/>
    <x v="11"/>
    <m/>
  </r>
  <r>
    <s v="check_win_disk!G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_wmic!90!95"/>
    <s v="WINTEL_MEDIUM"/>
    <x v="11"/>
    <m/>
  </r>
  <r>
    <s v="check_win_uptime!1"/>
    <s v="WINTEL_MEDIUM"/>
    <x v="11"/>
    <m/>
  </r>
  <r>
    <s v="check_win_log_find!/cygdrive/G/Oracle_Backup/export/VWSFQA/export_VWSFQA_01.log!WAR!2@150!Export terminated successfully without warnings!VWSFQA"/>
    <s v="ORACLE_LOW"/>
    <x v="5"/>
    <s v="SAKAI - Elearning"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E!90!95"/>
    <s v="WINTEL_BUSINESS CRITICAL"/>
    <x v="6"/>
    <m/>
  </r>
  <r>
    <s v="check_win_disk!F!90!95"/>
    <s v="WINTEL_BUSINESS CRITICAL"/>
    <x v="6"/>
    <m/>
  </r>
  <r>
    <s v="check_win_disk!G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_wmic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D!90!95"/>
    <s v="ORACLE_BUSINESS CRITICAL"/>
    <x v="15"/>
    <m/>
  </r>
  <r>
    <s v="check_win_disk!E!90!95"/>
    <s v="ORACLE_BUSINESS CRITICAL"/>
    <x v="15"/>
    <m/>
  </r>
  <r>
    <s v="check_win_disk!F!90!95"/>
    <s v="ORACLE_BUSINESS CRITICAL"/>
    <x v="15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E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SSQL\\$EPOSERVER,SQLAgent\\$EPOSERVER,SQLBrowser,MsDTSServer,SQLWriter"/>
    <s v="WINTEL_HIGH"/>
    <x v="4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by_arbitrary_path!$USER1$/check_esx3-0.5_.pl -H 10.133.55.113 -f /usr/local/nagios/etc/PROD/HOSTS/SERVERS/WINDOWS/.esxaccess -l io -s read -w 40 -c 90"/>
    <s v="WINTEL_BUSINESS CRITICAL"/>
    <x v="4"/>
    <m/>
  </r>
  <r>
    <s v="check_by_arbitrary_path!$USER1$/check_esx3-0.5_.pl -H 10.133.55.113 -f /usr/local/nagios/etc/PROD/HOSTS/SERVERS/WINDOWS/.esxaccess -l io -s write -w 40 -c 90"/>
    <s v="WINTEL_BUSINESS CRITICAL"/>
    <x v="4"/>
    <m/>
  </r>
  <r>
    <s v="check_by_arbitrary_path!$USER1$/check_esx3-0.5_.pl -H 10.133.55.113 -f /usr/local/nagios/etc/PROD/HOSTS/SERVERS/WINDOWS/.esxaccess -l cpu -s usage -w 80 -c 90"/>
    <s v="WINTEL_BUSINESS CRITICAL"/>
    <x v="4"/>
    <m/>
  </r>
  <r>
    <s v="check_datastore!$USER5$/check_esx_datastore!10.133.55.113!90!95"/>
    <s v="WINTEL_BUSINESS CRITICAL"/>
    <x v="4"/>
    <m/>
  </r>
  <r>
    <s v="check_by_arbitrary_path!$USER1$/check_esx3-0.5_.pl -H 10.133.55.113 -f /usr/local/nagios/etc/PROD/HOSTS/SERVERS/WINDOWS/.esxaccess -l runtime -s status"/>
    <s v="WINTEL_BUSINESS CRITICAL"/>
    <x v="4"/>
    <m/>
  </r>
  <r>
    <s v="check_by_arbitrary_path!$USER1$/check_esx3-0.5_.pl -H 10.133.55.113 -f /usr/local/nagios/etc/PROD/HOSTS/SERVERS/WINDOWS/.esxaccess -l runtime -s list"/>
    <s v="WINTEL_BUSINESS CRITICAL"/>
    <x v="4"/>
    <m/>
  </r>
  <r>
    <s v="check_by_arbitrary_path!$USER1$/check_esx3-0.5_.pl -H 10.133.55.113 -f /usr/local/nagios/etc/PROD/HOSTS/SERVERS/WINDOWS/.esxaccess -l mem -s usagemb -w 490000 -c 524223"/>
    <s v="WINTEL_BUSINESS CRITICAL"/>
    <x v="4"/>
    <m/>
  </r>
  <r>
    <s v="check_by_arbitrary_path!$USER1$/check_esx3-0.5_.pl -H 10.133.55.113 -f /usr/local/nagios/etc/PROD/HOSTS/SERVERS/WINDOWS/.esxaccess -l net -s nic"/>
    <s v="WINTEL_BUSINESS CRITICAL"/>
    <x v="4"/>
    <m/>
  </r>
  <r>
    <s v="check-host-alive"/>
    <s v="WINTEL_BUSINESS CRITICAL"/>
    <x v="4"/>
    <m/>
  </r>
  <r>
    <s v="check-host-alive"/>
    <s v="WINTEL_BUSINESS CRITICAL"/>
    <x v="6"/>
    <m/>
  </r>
  <r>
    <s v="check-host-alive"/>
    <s v="WINTEL_BUSINESS CRITICAL"/>
    <x v="6"/>
    <m/>
  </r>
  <r>
    <s v="check-host-alive"/>
    <s v="WINTEL_BUSINESS CRITICAL"/>
    <x v="6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ORACLE_HIGH"/>
    <x v="1"/>
    <m/>
  </r>
  <r>
    <s v="check_win_disk!E!90!95"/>
    <s v="ORACLE_HIGH"/>
    <x v="1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BUSINESS CRITICAL"/>
    <x v="4"/>
    <m/>
  </r>
  <r>
    <s v="check_win_service!McAfeeFramework,McShield,McTaskManager,mfevtp"/>
    <s v="WINTEL_HIGH"/>
    <x v="4"/>
    <m/>
  </r>
  <r>
    <s v="check_win_disk!C!90!95"/>
    <s v="WINTEL_BUSINESS CRITICAL"/>
    <x v="4"/>
    <m/>
  </r>
  <r>
    <s v="check_win_disk!C!90!95"/>
    <s v="WINTEL_HIGH"/>
    <x v="4"/>
    <m/>
  </r>
  <r>
    <s v="check-host-alive"/>
    <s v="WINTEL_BUSINESS CRITICAL"/>
    <x v="4"/>
    <m/>
  </r>
  <r>
    <s v="check-host-alive"/>
    <s v="WINTEL_HIGH"/>
    <x v="4"/>
    <m/>
  </r>
  <r>
    <s v="check_win_cpu!2,80,90"/>
    <s v="WINTEL_BUSINESS CRITICAL"/>
    <x v="4"/>
    <m/>
  </r>
  <r>
    <s v="check_win_cpu!2,80,90"/>
    <s v="WINTEL_HIGH"/>
    <x v="4"/>
    <m/>
  </r>
  <r>
    <s v="check_win_ram!90!95"/>
    <s v="WINTEL_BUSINESS CRITICAL"/>
    <x v="4"/>
    <m/>
  </r>
  <r>
    <s v="check_win_ram!90!95"/>
    <s v="WINTEL_HIGH"/>
    <x v="4"/>
    <m/>
  </r>
  <r>
    <s v="check_win_uptime!1"/>
    <s v="WINTEL_BUSINESS CRITICAL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P!97!99"/>
    <s v="WINTEL_HIGH"/>
    <x v="4"/>
    <m/>
  </r>
  <r>
    <s v="check_win_service!MCAFEETOMCATSRV250,MCAFEEAPACHESRV"/>
    <s v="WINTEL_HIGH"/>
    <x v="4"/>
    <m/>
  </r>
  <r>
    <s v="check-host-alive"/>
    <s v="WINTEL_HIGH"/>
    <x v="4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s v="check-host-alive"/>
    <s v="LINUX_HIGH"/>
    <x v="17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E!95!98"/>
    <s v="WINTEL_BUSINESS CRITICAL"/>
    <x v="6"/>
    <m/>
  </r>
  <r>
    <s v="check-host-alive"/>
    <s v="WINTEL_BUSINESS CRITICAL"/>
    <x v="6"/>
    <m/>
  </r>
  <r>
    <m/>
    <s v="MIDDLEWARE_HIGH"/>
    <x v="13"/>
    <s v="CIE (Certificados de Importación Electrónicos)"/>
  </r>
  <r>
    <m/>
    <s v="MIDDLEWARE_HIGH"/>
    <x v="13"/>
    <s v="BValidationSrvice"/>
  </r>
  <r>
    <m/>
    <s v="MIDDLEWARE_HIGH"/>
    <x v="13"/>
    <s v="NP (Nota de Pedido)"/>
  </r>
  <r>
    <m/>
    <s v="MIDDLEWARE_HIGH"/>
    <x v="13"/>
    <s v="ReturnNPService"/>
  </r>
  <r>
    <m/>
    <s v="MIDDLEWARE_HIGH"/>
    <x v="13"/>
    <s v="WS  - CalculoFechaPagoNP"/>
  </r>
  <r>
    <m/>
    <s v="MIDDLEWARE_HIGH"/>
    <x v="13"/>
    <s v="TDI (Toma de Inventario)"/>
  </r>
  <r>
    <s v="check_win_proc!Tomcat-CIEver7.exe!1!1"/>
    <s v="MIDDLEWARE_BUSINESS CRITICAL"/>
    <x v="7"/>
    <m/>
  </r>
  <r>
    <s v="check_win_proc!NP.exe!1!1"/>
    <s v="MIDDLEWARE_BUSINESS CRITICAL"/>
    <x v="7"/>
    <m/>
  </r>
  <r>
    <s v="check_win_proc!Tomcat7.exe!1!1"/>
    <s v="MIDDLEWARE_BUSINESS CRITICAL"/>
    <x v="7"/>
    <m/>
  </r>
  <r>
    <s v="check_tcp!9090"/>
    <s v="MIDDLEWARE_BUSINESS CRITICAL"/>
    <x v="7"/>
    <m/>
  </r>
  <r>
    <s v="check_tcp!8280"/>
    <s v="MIDDLEWARE_BUSINESS CRITICAL"/>
    <x v="7"/>
    <m/>
  </r>
  <r>
    <s v="check_tcp!8888"/>
    <s v="MIDDLEWARE_BUSINESS CRITICAL"/>
    <x v="7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ora_obj"/>
    <s v="ORACLE_LOW"/>
    <x v="5"/>
    <m/>
  </r>
  <r>
    <s v="check_ora_jobs"/>
    <s v="ORACLE_BUSINESS CRITICAL"/>
    <x v="15"/>
    <m/>
  </r>
  <r>
    <s v="check_win_log_grep!/cygdrive/e/app/Oracle/diag/tnslsnr/VWSAPASDBOTDI01/listener/trace/listener.log!1!9999!365@100!TNS-!TNS-00530,TNS-12502,TNS-12505,TNS-12514,TNS-12518,TNS-12560,TNS-12571"/>
    <s v="ORACLE_HIGH"/>
    <x v="1"/>
    <m/>
  </r>
  <r>
    <s v="check_oracle_login"/>
    <s v="ORACLE_BUSINESS CRITICAL"/>
    <x v="15"/>
    <m/>
  </r>
  <r>
    <s v="check_ora_max_ext!10"/>
    <s v="ORACLE_BUSINESS CRITICAL"/>
    <x v="15"/>
    <m/>
  </r>
  <r>
    <s v="check_win_service!Schedule,OracleOraDb11g_home1TNSListener,OracleServiceVWINVPRD"/>
    <s v="ORACLE_HIGH"/>
    <x v="1"/>
    <m/>
  </r>
  <r>
    <s v="check_ora_tbs!10"/>
    <s v="ORACLE_BUSINESS CRITICAL"/>
    <x v="15"/>
    <m/>
  </r>
  <r>
    <s v="check_win_log_grep!/cygdrive/e/app/Oracle/diag/rdbms/vwinvprd/vwinvprd/trace/alert_vwinvprd.log!1!9999!1@100!!3136"/>
    <s v="ORACLE_HIGH"/>
    <x v="1"/>
    <m/>
  </r>
  <r>
    <s v="check_win_log_find!/cygdrive/g/app/oracle/oradata/VWINVPRD/export/export_full_VWINVPRD_01.log!WAR!2@200!EXP-00107,Export terminated successfully without warnings."/>
    <s v="ORACLE_LOW"/>
    <x v="5"/>
    <m/>
  </r>
  <r>
    <s v="check_win_log_grep!/cygdrive/g/app/oracle/oradata/VWINVPRD/RMAN/SCRIPT/Level0.log!1!9999!1@100!,RMAN-"/>
    <s v="ORACLE_LOW"/>
    <x v="5"/>
    <m/>
  </r>
  <r>
    <s v="check-host-alive"/>
    <s v="WINTEL_HIGH"/>
    <x v="4"/>
    <m/>
  </r>
  <r>
    <s v="check-host-alive"/>
    <s v="WINTEL_MEDIUM"/>
    <x v="11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MEDIUM"/>
    <x v="11"/>
    <m/>
  </r>
  <r>
    <s v="check_win_disk!C!98!99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MEDIUM"/>
    <x v="11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_wmic!90!95"/>
    <s v="WINTEL_HIGH"/>
    <x v="4"/>
    <m/>
  </r>
  <r>
    <s v="check_win_uptime!1"/>
    <s v="WINTEL_HIGH"/>
    <x v="4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_win_disk!P!98!99"/>
    <s v="WINTEL_MEDIUM"/>
    <x v="11"/>
    <m/>
  </r>
  <r>
    <s v="check-host-alive"/>
    <s v="WINTEL_HIGH"/>
    <x v="4"/>
    <m/>
  </r>
  <r>
    <s v="check-host-alive"/>
    <s v="WINTEL_MEDIUM"/>
    <x v="11"/>
    <m/>
  </r>
  <r>
    <s v="check_tcp!9043"/>
    <s v="MIDDLEWARE_HIGH"/>
    <x v="12"/>
    <m/>
  </r>
  <r>
    <s v="check_tcp!9060"/>
    <s v="MIDDLEWARE_HIGH"/>
    <x v="12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local_http_txt!vwsapasmaxapp01!80!/got/"/>
    <s v="MIDDLEWARE_HIGH"/>
    <x v="12"/>
    <m/>
  </r>
  <r>
    <s v="check_local_http_txt!vwsapasmaxapp01!80!/maximo/"/>
    <s v="MIDDLEWARE_HIGH"/>
    <x v="12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P!98!99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BUSINESS CRITICAL"/>
    <x v="4"/>
    <m/>
  </r>
  <r>
    <s v="check_win_service!McAfeeFramework,McShield,McTaskManager,mfevtp"/>
    <s v="WINTEL_HIGH"/>
    <x v="4"/>
    <m/>
  </r>
  <r>
    <s v="check_win_disk!C!90!95"/>
    <s v="WINTEL_BUSINESS CRITICAL"/>
    <x v="4"/>
    <m/>
  </r>
  <r>
    <s v="check_win_disk!C!90!95"/>
    <s v="WINTEL_HIGH"/>
    <x v="4"/>
    <m/>
  </r>
  <r>
    <s v="check_win_disk!D!90!95"/>
    <s v="WINTEL_BUSINESS CRITICAL"/>
    <x v="4"/>
    <m/>
  </r>
  <r>
    <s v="check_win_disk!D!90!95"/>
    <s v="ORACLE_HIGH"/>
    <x v="1"/>
    <m/>
  </r>
  <r>
    <s v="check-host-alive"/>
    <s v="WINTEL_BUSINESS CRITICAL"/>
    <x v="4"/>
    <m/>
  </r>
  <r>
    <s v="check-host-alive"/>
    <s v="WINTEL_MEDIUM"/>
    <x v="11"/>
    <m/>
  </r>
  <r>
    <s v="check-host-alive"/>
    <s v="WINTEL_HIGH"/>
    <x v="4"/>
    <m/>
  </r>
  <r>
    <s v="check-host-alive"/>
    <s v="WINTEL_HIGH"/>
    <x v="4"/>
    <m/>
  </r>
  <r>
    <s v="check_win_proc!java.exe!5!2"/>
    <s v="MIDDLEWARE_BUSINESS CRITICAL"/>
    <x v="12"/>
    <m/>
  </r>
  <r>
    <s v="check_win_proc!WASService.exe!2!1"/>
    <s v="MIDDLEWARE_BUSINESS CRITICAL"/>
    <x v="12"/>
    <m/>
  </r>
  <r>
    <s v="check_win_service!W3SVC,IISADMIN"/>
    <s v="MIDDLEWARE_BUSINESS CRITICAL"/>
    <x v="12"/>
    <m/>
  </r>
  <r>
    <s v="check_win_cpu!2,80,90"/>
    <s v="WINTEL_BUSINESS CRITICAL"/>
    <x v="4"/>
    <m/>
  </r>
  <r>
    <s v="check_win_cpu!2,80,90"/>
    <s v="WINTEL_HIGH"/>
    <x v="4"/>
    <m/>
  </r>
  <r>
    <s v="check_win_ram!90!95"/>
    <s v="WINTEL_BUSINESS CRITICAL"/>
    <x v="4"/>
    <m/>
  </r>
  <r>
    <s v="check_win_ram!90!95"/>
    <s v="WINTEL_HIGH"/>
    <x v="4"/>
    <m/>
  </r>
  <r>
    <s v="check_win_uptime!1"/>
    <s v="WINTEL_BUSINESS CRITICAL"/>
    <x v="4"/>
    <m/>
  </r>
  <r>
    <s v="check_win_uptime!1"/>
    <s v="WINTEL_HIGH"/>
    <x v="4"/>
    <m/>
  </r>
  <r>
    <s v="check_local_http_txt!10.133.54.212!9080!/maximo/webclient/login/login.jsp?welcome=true!Bienvenido a Maximo"/>
    <s v="MIDDLEWARE_BUSINESS CRITICAL"/>
    <x v="12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ORACLE_HIGH"/>
    <x v="1"/>
    <s v="Nuevo ambiente de Merlin"/>
  </r>
  <r>
    <s v="check_win_disk!E!90!95"/>
    <s v="ORACLE_HIGH"/>
    <x v="1"/>
    <s v="Nuevo ambiente de Merlin"/>
  </r>
  <r>
    <s v="check_win_log_grep!/cygdrive/e/app/oracle/diag/tnslsnr/VWSAPASMERLIN01/listener/trace/listener.log!1!9999!1@100!TNS-!TNS-00530,TNS-12502,TNS-12505,TNS-12514,TNS-12518,TNS-12560,TNS-12571"/>
    <s v="ORACLE_MEDIUM"/>
    <x v="0"/>
    <s v="Nuevo ambiente de Merlin"/>
  </r>
  <r>
    <s v="check_win_service!Schedule,OracleMTSRecoveryService,OracleOraDb11g_home1TNSListener,OracleServiceVWMERLIN"/>
    <s v="ORACLE_MEDIUM"/>
    <x v="0"/>
    <s v="Nuevo ambiente de Merlin"/>
  </r>
  <r>
    <s v="check_win_log_grep!/cygdrive/e/app/oracle/diag/rdbms/vwmerlin/vwmerlin/trace/alert_vwmerlin.log!1!9999!1@100!"/>
    <s v="ORACLE_MEDIUM"/>
    <x v="0"/>
    <s v="Nuevo ambiente de Merlin"/>
  </r>
  <r>
    <s v="check_win_log_find!/cygdrive/e/Backup/FullExport/export_full_vwmerlin_01.log!WAR!2@100!successfully completed.!EXP-00107"/>
    <s v="ORACLE_LOW"/>
    <x v="5"/>
    <s v="Nuevo ambiente de Merlin"/>
  </r>
  <r>
    <s v="check-host-alive"/>
    <s v="WINTEL_MEDIUM"/>
    <x v="11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-host-alive"/>
    <s v="WINTEL_BUSINESS CRITICAL"/>
    <x v="6"/>
    <m/>
  </r>
  <r>
    <s v="check-host-alive"/>
    <s v="WINTEL_BUSINESS CRITICAL"/>
    <x v="6"/>
    <m/>
  </r>
  <r>
    <s v="check_win_proc!tomcat.exe!1!1"/>
    <s v="MIDDLEWARE_BUSINESS CRITICAL"/>
    <x v="7"/>
    <m/>
  </r>
  <r>
    <s v="check_tcp!8080"/>
    <s v="MIDDLEWARE_BUSINESS CRITICAL"/>
    <x v="7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local_http_txt!vwsapasnadcon01!8080!/nadcon/"/>
    <s v="MIDDLEWARE_HIGH"/>
    <x v="13"/>
    <m/>
  </r>
  <r>
    <s v="http://192.168.5.50:8080/sec/login.do "/>
    <s v="MIDDLEWARE_HIGH"/>
    <x v="13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MEDIUM"/>
    <x v="11"/>
    <m/>
  </r>
  <r>
    <s v="check_win_disk!C!90!95"/>
    <s v="WINTEL_BUSINESS CRITICAL"/>
    <x v="6"/>
    <m/>
  </r>
  <r>
    <s v="check_win_disk!D!90!95"/>
    <s v="ORACLE_BUSINESS CRITICAL"/>
    <x v="15"/>
    <s v="Aplicación Nadin y Nadcon (Inicia pedido de 1 auto)"/>
  </r>
  <r>
    <s v="check_win_log_grep!/cygdrive/d/oracle/product/10.2.0/db_1/NETWORK/log/listener.log!1!9999!1@100!TNS-!TNS-00530,TNS-12502,TNS-12505,TNS-12514,TNS-12518,TNS-12560,TNS-12571"/>
    <s v="ORACLE_BUSINESS CRITICAL"/>
    <x v="15"/>
    <s v="Aplicación Nadin y Nadcon (Inicia pedido de 1 auto)"/>
  </r>
  <r>
    <s v="check_win_log_grep!/cygdrive/d/oracle/product/10.2.0/admin/NADINSTB/bdump/alert_NADINSTB.log!1!9999!1@100!"/>
    <s v="ORACLE_BUSINESS CRITICAL"/>
    <x v="15"/>
    <s v="Aplicación Nadin y Nadcon (Inicia pedido de 1 auto)"/>
  </r>
  <r>
    <s v="check_win_log_grep!/cygdrive/d/backup_db_nadin/Fisico/RMAN/SCRIPT/Level0.log!1!9999!7@100!,RMAN-"/>
    <s v="ORACLE_LOW"/>
    <x v="5"/>
    <s v="Aplicación Nadin y Nadcon (Inicia pedido de 1 auto)"/>
  </r>
  <r>
    <s v="check_win_service!Schedule,OracleMTSRecoveryService,OracleOraDb10g_home1TNSListener,OracleServiceNADINSTB"/>
    <s v="ORACLE_BUSINESS CRITICAL"/>
    <x v="15"/>
    <s v="Aplicación Nadin y Nadcon (Inicia pedido de 1 auto)"/>
  </r>
  <r>
    <s v="check-host-alive"/>
    <s v="WINTEL_BUSINESS CRITICAL"/>
    <x v="6"/>
    <m/>
  </r>
  <r>
    <s v="check_win_cpu!2,80,90"/>
    <s v="WINTEL_MEDIUM"/>
    <x v="11"/>
    <m/>
  </r>
  <r>
    <s v="check_win_ram_wmic!90!95"/>
    <s v="WINTEL_MEDIUM"/>
    <x v="11"/>
    <m/>
  </r>
  <r>
    <s v="check_win_uptime!1"/>
    <s v="WINTEL_MEDIUM"/>
    <x v="11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LOW"/>
    <x v="32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LOW"/>
    <x v="32"/>
    <m/>
  </r>
  <r>
    <s v="check_win_log_grep!/cygdrive/c/oracle/product/10.2.0/db_1/NETWORK/log/listener.log!1!9999!1@100!TNS-!TNS-00530,TNS-12502,TNS-12505,TNS-12514,TNS-12518,TNS-12560,TNS-12571"/>
    <s v="ORACLE_LOW"/>
    <x v="5"/>
    <s v="Aplicación Nadin y Nadcon (Inicia pedido de 1 auto)"/>
  </r>
  <r>
    <s v="check_win_log_grep!/cygdrive/c/oracle/product/10.2.0/admin/nadin360/bdump/alert_nadin360.log!1!9999!1@100!"/>
    <s v="ORACLE_LOW"/>
    <x v="5"/>
    <s v="Aplicación Nadin y Nadcon (Inicia pedido de 1 auto)"/>
  </r>
  <r>
    <s v="check_win_log_find!/cygdrive/c/Backup/Export/export_full_NADIN360_01.log!WAR!1@100!Export terminated successfully without warnings."/>
    <s v="ORACLE_LOW"/>
    <x v="5"/>
    <s v="Aplicación Nadin y Nadcon (Inicia pedido de 1 auto)"/>
  </r>
  <r>
    <s v="check_win_service!Schedule,OracleOraDb10g_home1TNSListener,OracleServiceNADIN360"/>
    <s v="ORACLE_LOW"/>
    <x v="5"/>
    <s v="Aplicación Nadin y Nadcon (Inicia pedido de 1 auto)"/>
  </r>
  <r>
    <s v="check-host-alive"/>
    <s v="WINTEL_LOW"/>
    <x v="32"/>
    <m/>
  </r>
  <r>
    <s v="check-host-alive"/>
    <s v="WINTEL_LOW"/>
    <x v="32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D!90!95"/>
    <s v="ORACLE_BUSINESS CRITICAL"/>
    <x v="15"/>
    <s v="Aplicación Nadin y Nadcon (Inicia pedido de 1 auto)"/>
  </r>
  <r>
    <s v="check_win_log_grep!/cygdrive/d/oracle/product/10.2.0/db_1/NETWORK/log/listener.log!1!9999!1@100!TNS-!TNS-00530,TNS-12502,TNS-12505,TNS-12514,TNS-12518,TNS-12560,TNS-12571,TNS-12525,TNS-12535,TNS-12606"/>
    <s v="ORACLE_BUSINESS CRITICAL"/>
    <x v="15"/>
    <s v="Aplicación Nadin y Nadcon (Inicia pedido de 1 auto)"/>
  </r>
  <r>
    <s v="check_win_log_grep!/cygdrive/d/oracle/product/10.2.0/admin/nadin360/bdump/alert_nadin360.log!1!9999!1@100!!16040,3136,16146,03135,16401"/>
    <s v="ORACLE_BUSINESS CRITICAL"/>
    <x v="15"/>
    <s v="Aplicación Nadin y Nadcon (Inicia pedido de 1 auto)"/>
  </r>
  <r>
    <s v="check_win_log_find!/cygdrive/d/backup_db_nadin/export/Files/export_NADIN360_01.log!WAR!2@150!successfully completed"/>
    <s v="ORACLE_LOW"/>
    <x v="5"/>
    <s v="Aplicación Nadin y Nadcon (Inicia pedido de 1 auto)"/>
  </r>
  <r>
    <s v="check_win_log_grep!/cygdrive/d/backup_db_nadin/Rman/SCRIPT/Level0.log!1!9999!1@100!,RMAN-!RMAN-08137"/>
    <s v="ORACLE_LOW"/>
    <x v="5"/>
    <s v="Aplicación Nadin y Nadcon (Inicia pedido de 1 auto)"/>
  </r>
  <r>
    <s v="check_win_service!Schedule,OracleOraDb10g_home1TNSListener,OracleServiceNADIN360"/>
    <s v="ORACLE_BUSINESS CRITICAL"/>
    <x v="15"/>
    <s v="Aplicación Nadin y Nadcon (Inicia pedido de 1 auto)"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E!90!95"/>
    <s v="WINTEL_BUSINESS CRITICAL"/>
    <x v="6"/>
    <m/>
  </r>
  <r>
    <s v="check-host-alive"/>
    <s v="WINTEL_BUSINESS CRITICAL"/>
    <x v="6"/>
    <m/>
  </r>
  <r>
    <s v="check-host-alive"/>
    <s v="WINTEL_BUSINESS CRITICAL"/>
    <x v="6"/>
    <m/>
  </r>
  <r>
    <s v="check_tcp!3305"/>
    <s v="MIDDLEWARE_BUSINESS CRITICAL"/>
    <x v="7"/>
    <m/>
  </r>
  <r>
    <s v="check_win_files!/cygdrive/e/aftpvw/noprocesados!MAS=10,0!OLD=2h!NAME=ALL"/>
    <s v="OPERATION_BUSINESS CRITICAL"/>
    <x v="48"/>
    <s v="Administracion desde Alemania, las alertas se reportan a Matias Garioni de ITP"/>
  </r>
  <r>
    <s v="check_win_files!/cygdrive/e/NadinOMD/VWAGData/System/NADIN/DealerData/Export!MAS=10,0!OLD=1h!NAME=ALL"/>
    <s v="OPERATION_BUSINESS CRITICAL"/>
    <x v="48"/>
    <s v="Administracion desde Alemania, las alertas se reportan a Matias Garioni de ITP"/>
  </r>
  <r>
    <s v="check_win_files!/cygdrive/e/NadinOMD/VWAGData/System/NADIN/DealerData/Export!MAS=10,0!OLD=2h!NAME=ALL"/>
    <s v="OPERATION_BUSINESS CRITICAL"/>
    <x v="48"/>
    <s v="Administracion desde Alemania, las alertas se reportan a Matias Garioni de ITP"/>
  </r>
  <r>
    <s v="check_win_log_grep_rvs!/cygdrive/e/aftpvw/log/!/cygdrive/c/DBA/scripts/paterns.txt"/>
    <s v="MIDDLEWARE_BUSINESS CRITICAL"/>
    <x v="7"/>
    <m/>
  </r>
  <r>
    <s v="check_win_proc!rvsmon.exe!1!1"/>
    <s v="MIDDLEWARE_BUSINESS CRITICAL"/>
    <x v="7"/>
    <m/>
  </r>
  <r>
    <s v="check_tcp!3305"/>
    <s v="MIDDLEWARE_BUSINESS CRITICAL"/>
    <x v="7"/>
    <m/>
  </r>
  <r>
    <s v="check_win_proc!rvslgw.exe!1!1"/>
    <s v="MIDDLEWARE_BUSINESS CRITICAL"/>
    <x v="7"/>
    <m/>
  </r>
  <r>
    <s v="check_win_proc!rvslgw.exe!1!1"/>
    <s v="OPERATION_BUSINESS CRITICAL"/>
    <x v="48"/>
    <s v="Administracion desde Alemania, las alertas se reportan a Matias Garioni de ITP"/>
  </r>
  <r>
    <s v="check_win_proc!rvscom.exe!1!1"/>
    <s v="MIDDLEWARE_BUSINESS CRITICAL"/>
    <x v="7"/>
    <m/>
  </r>
  <r>
    <s v="check_win_proc!rvsxmt.exe!1!1"/>
    <s v="MIDDLEWARE_BUSINESS CRITICAL"/>
    <x v="7"/>
    <m/>
  </r>
  <r>
    <s v="check_win_proc!rvsxmt.exe!1!1"/>
    <s v="OPERATION_BUSINESS CRITICAL"/>
    <x v="48"/>
    <s v="Administracion desde Alemania, las alertas se reportan a Matias Garioni de ITP"/>
  </r>
  <r>
    <s v="check_win_service!rvs Monitor"/>
    <s v="MIDDLEWARE_BUSINESS CRITICAL"/>
    <x v="7"/>
    <m/>
  </r>
  <r>
    <s v="check_win_cpu!2,90,95"/>
    <s v="WINTEL_BUSINESS CRITICAL"/>
    <x v="6"/>
    <m/>
  </r>
  <r>
    <s v="check_win_ram_wmic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E!90!95"/>
    <s v="WINTEL_HIGH"/>
    <x v="4"/>
    <m/>
  </r>
  <r>
    <s v="check_win_disk!P!98!99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D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_wmic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MEDIUM"/>
    <x v="11"/>
    <m/>
  </r>
  <r>
    <s v="check_win_disk!C!90!95"/>
    <s v="WINTEL_LOW"/>
    <x v="32"/>
    <m/>
  </r>
  <r>
    <s v="check_win_disk!D!90!95"/>
    <s v="ORACLE_LOW"/>
    <x v="5"/>
    <s v="Aplicación RAF y CAJA QA"/>
  </r>
  <r>
    <s v="check-host-alive"/>
    <s v="WINTEL_MEDIUM"/>
    <x v="11"/>
    <m/>
  </r>
  <r>
    <s v="check-host-alive"/>
    <s v="WINTEL_LOW"/>
    <x v="32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LOW"/>
    <x v="32"/>
    <m/>
  </r>
  <r>
    <s v="check_win_disk!C!90!95"/>
    <s v="WINTEL_LOW"/>
    <x v="32"/>
    <m/>
  </r>
  <r>
    <s v="check_win_disk!D!90!95"/>
    <s v="ORACLE_MEDIUM"/>
    <x v="0"/>
    <s v="Aplicaciones DCS0001 - Vieja Extranet DCS0001 PROD"/>
  </r>
  <r>
    <s v="check_win_disk!E!90!95"/>
    <s v="ORACLE_MEDIUM"/>
    <x v="0"/>
    <s v="Aplicaciones DCS0001 - Vieja Extranet DCS0001 PROD"/>
  </r>
  <r>
    <s v="check_win_log_grep!/cygdrive/d/Oracle/DCS/Admin/bdump/alert_dcs.log!1!9999!1@100!"/>
    <s v="ORACLE_MEDIUM"/>
    <x v="0"/>
    <s v="Aplicaciones DCS0001 - Vieja Extranet DCS0001 PROD"/>
  </r>
  <r>
    <s v="check_win_log_grep!/cygdrive/d/Oracle/IMT/Admin/bdump/alert_imt.log!1!9999!1@100!"/>
    <s v="ORACLE_MEDIUM"/>
    <x v="0"/>
    <s v="Aplicaciones DCS0001 - Vieja Extranet DCS0001 PROD"/>
  </r>
  <r>
    <s v="check_win_log_grep!/cygdrive/c/Oracle92/network/log/listener.log!1!9999!1@100!TNS-!TNS-00530,TNS-12502,TNS-12505,TNS-12514,TNS-12518,TNS-12560,TNS-12571"/>
    <s v="ORACLE_MEDIUM"/>
    <x v="0"/>
    <s v="Aplicaciones DCS0001 - Vieja Extranet DCS0001 PROD"/>
  </r>
  <r>
    <s v="check_win_service!Schedule,OracleOracle9TNSListener,OracleServiceDCS,OracleServiceIMT,"/>
    <s v="ORACLE_MEDIUM"/>
    <x v="0"/>
    <s v="Aplicaciones DCS0001 - Vieja Extranet DCS0001 PROD"/>
  </r>
  <r>
    <s v="check-host-alive"/>
    <s v="WINTEL_LOW"/>
    <x v="32"/>
    <m/>
  </r>
  <r>
    <s v="check-host-alive"/>
    <s v="WINTEL_LOW"/>
    <x v="32"/>
    <m/>
  </r>
  <r>
    <s v="check_win_cpu!2,80,90"/>
    <s v="WINTEL_LOW"/>
    <x v="32"/>
    <m/>
  </r>
  <r>
    <s v="check_win_ram!90!95"/>
    <s v="WINTEL_LOW"/>
    <x v="32"/>
    <m/>
  </r>
  <r>
    <s v="check_win_uptime!1"/>
    <s v="WINTEL_LOW"/>
    <x v="32"/>
    <m/>
  </r>
  <r>
    <s v="check_win_log_find!/cygdrive/E/Backup/export/export_full_DCS_01.log!WAR!2@150!Export terminated successfully without warnings!DCS"/>
    <s v="ORACLE_LOW"/>
    <x v="5"/>
    <s v="Aplicaciones DCS0001 - Vieja Extranet DCS0001 PROD"/>
  </r>
  <r>
    <s v="check_win_service!McAfeeEngineService,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D!90!95"/>
    <s v="ORACLE_MEDIUM"/>
    <x v="0"/>
    <s v="Aplicación CEVWEB QA"/>
  </r>
  <r>
    <s v="check_win_log_grep!/cygdrive/d/oracle/admin/CEVWEB/bdump/cevwebALRT.LOG!1!9999!1@100!"/>
    <s v="ORACLE_MEDIUM"/>
    <x v="0"/>
    <s v="Aplicación CEVWEB QA"/>
  </r>
  <r>
    <s v="check_win_log_find!/cygdrive/d/Backup/Export/export_full_CEVWEB_01.log!WAR!2@100!Export terminated successfully without warnings."/>
    <s v="ORACLE_LOW"/>
    <x v="5"/>
    <s v="Aplicación CEVWEB QA"/>
  </r>
  <r>
    <s v="check_win_log_grep!/cygdrive/d/oracle/ora81/network/log/listener.log!1!9999!1@100!TNS-!TNS-00530,TNS-12502,TNS-12505,TNS-12514,TNS-12518,TNS-12560,TNS-12571"/>
    <s v="ORACLE_MEDIUM"/>
    <x v="0"/>
    <s v="Aplicación CEVWEB QA"/>
  </r>
  <r>
    <s v="check_win_service!Schedule,OracleOraHome81ClientCache,OracleOraHome81DataGatherer,OracleOraHome81PagingServer,OracleOraHome81TNSListener,OracleServiceCEVWEB,OracleServiceSFVW"/>
    <s v="ORACLE_MEDIUM"/>
    <x v="0"/>
    <s v="Aplicación CEVWEB QA"/>
  </r>
  <r>
    <s v="check_win_log_grep!/cygdrive/d/oracle/SFVW/Admin/bdump/sfvwALRT.LOG!1!9999!1@100!"/>
    <s v="ORACLE_MEDIUM"/>
    <x v="0"/>
    <s v="Aplicación CEVWEB QA"/>
  </r>
  <r>
    <s v="check_win_log_find!/cygdrive/d/Backup/Export/export_full_SFVW_01.log!WAR!2@100!Export terminated successfully without warnings."/>
    <s v="ORACLE_LOW"/>
    <x v="5"/>
    <s v="Aplicación CEVWEB QA"/>
  </r>
  <r>
    <s v="check-host-alive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log_find!/cygdrive/d/Backup/Export/export_full_SFVW_01.log!WAR!2@100!Export terminated successfully without warnings!vwsapasqa000005"/>
    <s v="ORACLE_LOW"/>
    <x v="5"/>
    <s v="Aplicación CEVWEB QA"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-host-alive"/>
    <s v="WINTEL_MEDIUM"/>
    <x v="11"/>
    <m/>
  </r>
  <r>
    <s v="check_tcp!9999"/>
    <s v="MIDDLEWARE_MEDIUM"/>
    <x v="13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local_http_txt!10.133.54.156!9999!/cevweb/"/>
    <s v="MIDDLEWARE_MEDIUM"/>
    <x v="13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E!95!98"/>
    <s v="ORACLE_MEDIUM"/>
    <x v="0"/>
    <s v="Aplicación del Inventario  QA (TDI12) - TDI14 - TDI15"/>
  </r>
  <r>
    <s v="check_win_log_grep!/cygdrive/e/oracle/product/10.2.0/db_1/NETWORK/log/listener.log!1!9999!30@100!TNS-!TNS-00530,TNS-12502,TNS-12505,TNS-12514,TNS-12518,TNS-12560,TNS-12571,TNS-12518,TNS-12560,TNS-00530,TNS-12547"/>
    <s v="ORACLE_MEDIUM"/>
    <x v="0"/>
    <s v="Aplicación del Inventario  QA (TDI12) - TDI14 - TDI15"/>
  </r>
  <r>
    <s v="check_win_service!Schedule,OracleOraDb10g_home1TNSListener,OracleServiceVWINV"/>
    <s v="ORACLE_MEDIUM"/>
    <x v="0"/>
    <s v="Aplicación del Inventario  QA (TDI12) - TDI14 - TDI15"/>
  </r>
  <r>
    <s v="check_win_log_grep!/cygdrive/e/oracle/product/10.2.0/admin/vwinv/bdump/alert_vwinv.log!1!9999!1@100!"/>
    <s v="ORACLE_MEDIUM"/>
    <x v="0"/>
    <s v="Aplicación del Inventario  QA (TDI12) - TDI14 - TDI15"/>
  </r>
  <r>
    <s v="check_win_log_find!/cygdrive/e/Backup/Export/export_full_VWINV_01.log!WAR!2@100!Export terminated successfully without warnings."/>
    <s v="ORACLE_LOW"/>
    <x v="5"/>
    <s v="Aplicación del Inventario  QA (TDI12) - TDI14 - TDI15"/>
  </r>
  <r>
    <s v="check-host-alive"/>
    <s v="WINTEL_MEDIUM"/>
    <x v="11"/>
    <m/>
  </r>
  <r>
    <s v="check-host-alive"/>
    <s v="WINTEL_MEDIUM"/>
    <x v="11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log_find!/cygdrive/e/Backup/Export/export_full_VWINV_01.log!WAR!2@100!Export terminated successfully without warnings!vwsapasqa000015"/>
    <s v="ORACLE_LOW"/>
    <x v="5"/>
    <s v="Aplicación del Inventario  QA (TDI12) - TDI14 - TDI15"/>
  </r>
  <r>
    <s v="check_win_service!McAfeeFramework,McShield,McTaskManager,mfevtp"/>
    <s v="WINTEL_MEDIUM"/>
    <x v="11"/>
    <m/>
  </r>
  <r>
    <s v="check_win_disk!C!90!95"/>
    <s v="WINTEL_MEDIUM"/>
    <x v="11"/>
    <m/>
  </r>
  <r>
    <s v="check_win_disk!D!90!95"/>
    <s v="ORACLE_MEDIUM"/>
    <x v="0"/>
    <s v="Aplicación TDI  QA"/>
  </r>
  <r>
    <s v="check_win_disk!E!90!95"/>
    <s v="ORACLE_MEDIUM"/>
    <x v="0"/>
    <s v="Aplicación TDI  QA"/>
  </r>
  <r>
    <s v="check_win_log_grep!/cygdrive/e/Oracle/product/10.2.0/db_1/NETWORK/log/listener.log!1!9999!1@100!TNS-!TNS-00530,TNS-12502,TNS-12505,TNS-12514,TNS-12518,TNS-12560,TNS-12571"/>
    <s v="ORACLE_MEDIUM"/>
    <x v="0"/>
    <s v="Aplicación TDI  QA"/>
  </r>
  <r>
    <s v="check_win_service!Schedule,OracleOraDb10g_home1TNSListener,OracleServiceVWQATEST"/>
    <s v="ORACLE_MEDIUM"/>
    <x v="0"/>
    <s v="Aplicación TDI  QA"/>
  </r>
  <r>
    <s v="check_win_log_grep!/cygdrive/e/Oracle/product/10.2.0/admin/VWQATEST/bdump/alert_vwqatest.log!1!9999!1@100!"/>
    <s v="ORACLE_MEDIUM"/>
    <x v="0"/>
    <s v="Aplicación TDI  QA"/>
  </r>
  <r>
    <s v="check_win_log_find!/cygdrive/e/Backup/Export/export_full_vwqatest_01.log!WAR!2@100!Export terminated successfully without warnings."/>
    <s v="ORACLE_LOW"/>
    <x v="5"/>
    <s v="Aplicación TDI  QA"/>
  </r>
  <r>
    <s v="check-host-alive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log_find!/cygdrive/e/Backup/Export/export_full_vwqatest_01.log!WAR!2@100!Export terminated successfully without warnings!vwsapasqa000016"/>
    <s v="ORACLE_LOW"/>
    <x v="5"/>
    <s v="Aplicación TDI  QA"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D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_wmic!90!95"/>
    <s v="WINTEL_BUSINESS CRITICAL"/>
    <x v="6"/>
    <m/>
  </r>
  <r>
    <s v="check_win_uptime!1"/>
    <s v="WINTEL_BUSINESS CRITICAL"/>
    <x v="6"/>
    <m/>
  </r>
  <r>
    <s v="check-host-alive"/>
    <s v="WINTEL_BUSINESS CRITICAL"/>
    <x v="6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-host-alive"/>
    <s v="WINTEL_MEDIUM"/>
    <x v="11"/>
    <m/>
  </r>
  <r>
    <s v="check_win_proc!sserver-ar-afipbalancer_01.exe!1!1"/>
    <s v="MIDDLEWARE_MEDIUM"/>
    <x v="13"/>
    <m/>
  </r>
  <r>
    <s v="check_win_proc!sserver-ar-afipdocstatus_01.exe!1!1"/>
    <s v="MIDDLEWARE_MEDIUM"/>
    <x v="13"/>
    <m/>
  </r>
  <r>
    <s v="check_win_proc!sserver-ar-afipqryexp_01.exe!1!1"/>
    <s v="MIDDLEWARE_MEDIUM"/>
    <x v="13"/>
    <m/>
  </r>
  <r>
    <s v="check_win_proc!sserver-ar-afipstupload_01.exe!1!1"/>
    <s v="MIDDLEWARE_MEDIUM"/>
    <x v="13"/>
    <m/>
  </r>
  <r>
    <s v="check_win_proc!sserver-ar-chstteval_01.exe!1!1"/>
    <s v="MIDDLEWARE_MEDIUM"/>
    <x v="13"/>
    <m/>
  </r>
  <r>
    <s v="check_win_proc!sserver-ar-dbbalancer_01.exe!1!1"/>
    <s v="MIDDLEWARE_MEDIUM"/>
    <x v="13"/>
    <m/>
  </r>
  <r>
    <s v="check_win_proc!sserver-ar-delivery_01.exe!1!1"/>
    <s v="MIDDLEWARE_MEDIUM"/>
    <x v="13"/>
    <m/>
  </r>
  <r>
    <s v="check_win_proc!sserver-ar-deliverymax_01.exe!1!1"/>
    <s v="MIDDLEWARE_MEDIUM"/>
    <x v="13"/>
    <m/>
  </r>
  <r>
    <s v="check_win_proc!sserver-ar-dsigval_01.exe!1!1"/>
    <s v="MIDDLEWARE_MEDIUM"/>
    <x v="13"/>
    <m/>
  </r>
  <r>
    <s v="check_win_proc!sserver-ar-mailreader_01.exe!1!1"/>
    <s v="MIDDLEWARE_MEDIUM"/>
    <x v="13"/>
    <m/>
  </r>
  <r>
    <s v="check_win_proc!sserver-ar-notify_01.exe!1!1"/>
    <s v="MIDDLEWARE_MEDIUM"/>
    <x v="13"/>
    <m/>
  </r>
  <r>
    <s v="check_win_proc!sserver-ar-pdfgen_01.exe!1!1"/>
    <s v="MIDDLEWARE_MEDIUM"/>
    <x v="13"/>
    <m/>
  </r>
  <r>
    <s v="check_win_proc!sserver-ar-pdfgenmax_01.exe!1!1"/>
    <s v="MIDDLEWARE_MEDIUM"/>
    <x v="13"/>
    <m/>
  </r>
  <r>
    <s v="check_win_proc!sserver-ar-reportsgen_01.exe!1!1"/>
    <s v="MIDDLEWARE_MEDIUM"/>
    <x v="13"/>
    <m/>
  </r>
  <r>
    <s v="check_win_proc!sserver-ar-schemaval_01.exe!1!1"/>
    <s v="MIDDLEWARE_MEDIUM"/>
    <x v="13"/>
    <m/>
  </r>
  <r>
    <s v="check_win_proc!sserver-ar-schtasks_01.exe!1!1"/>
    <s v="MIDDLEWARE_MEDIUM"/>
    <x v="13"/>
    <m/>
  </r>
  <r>
    <s v="check_win_proc!sserver-ar-sentxdoc_01.exe!1!1"/>
    <s v="MIDDLEWARE_MEDIUM"/>
    <x v="13"/>
    <m/>
  </r>
  <r>
    <s v="check_win_proc!sserver-ar-storer_01.exe!1!1"/>
    <s v="MIDDLEWARE_MEDIUM"/>
    <x v="13"/>
    <m/>
  </r>
  <r>
    <s v="check_win_proc!sserver-ar-storermax_01.exe!1!1"/>
    <s v="MIDDLEWARE_MEDIUM"/>
    <x v="13"/>
    <m/>
  </r>
  <r>
    <s v="check_win_proc!sserver-ar-stupdater_01.exe!1!1"/>
    <s v="MIDDLEWARE_MEDIUM"/>
    <x v="13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proc!inetinfo.exe!1!1"/>
    <s v="MIDDLEWARE_BUSINESS CRITICAL"/>
    <x v="7"/>
    <m/>
  </r>
  <r>
    <s v="check_win_proc!inetinfo.exe!1!1"/>
    <s v="MIDDLEWARE_BUSINESS CRITICAL"/>
    <x v="7"/>
    <m/>
  </r>
  <r>
    <s v="check-host-alive"/>
    <s v="WINTEL_BUSINESS CRITICAL"/>
    <x v="6"/>
    <m/>
  </r>
  <r>
    <s v="check-host-alive"/>
    <s v="WINTEL_BUSINESS CRITICAL"/>
    <x v="6"/>
    <m/>
  </r>
  <r>
    <s v="check-host-alive"/>
    <s v="WINTEL_BUSINESS CRITICAL"/>
    <x v="6"/>
    <m/>
  </r>
  <r>
    <s v="check-host-alive"/>
    <s v="WINTEL_BUSINESS CRITICAL"/>
    <x v="6"/>
    <m/>
  </r>
  <r>
    <s v="check_win_proc!Sign@alert_VWSAARG.exe!1!1"/>
    <s v="MIDDLEWARE_BUSINESS CRITICAL"/>
    <x v="7"/>
    <m/>
  </r>
  <r>
    <s v="check_win_proc!Sign@balancer_VWSAARG.exe!1!1"/>
    <s v="MIDDLEWARE_BUSINESS CRITICAL"/>
    <x v="7"/>
    <m/>
  </r>
  <r>
    <s v="check_win_proc!Sign@batchprinter_VWSAARG.exe!1!1"/>
    <s v="MIDDLEWARE_BUSINESS CRITICAL"/>
    <x v="7"/>
    <m/>
  </r>
  <r>
    <s v="check_win_proc!Sign@batchsigner_VWSAARG_01.exe!1!1"/>
    <s v="MIDDLEWARE_BUSINESS CRITICAL"/>
    <x v="7"/>
    <m/>
  </r>
  <r>
    <s v="check_win_proc!Sign@connector_VWSAARG.exe!1!1"/>
    <s v="MIDDLEWARE_BUSINESS CRITICAL"/>
    <x v="7"/>
    <m/>
  </r>
  <r>
    <s v="check_win_proc!Sign@converter_VWSAARG_01.exe!1!1"/>
    <s v="MIDDLEWARE_BUSINESS CRITICAL"/>
    <x v="7"/>
    <m/>
  </r>
  <r>
    <s v="check_win_proc!Sign@dispatch_VWSAARG_01.exe!1!1"/>
    <s v="MIDDLEWARE_BUSINESS CRITICAL"/>
    <x v="7"/>
    <m/>
  </r>
  <r>
    <s v="check_win_proc!Sign@pager_VWSAARG.exe!1!1"/>
    <s v="MIDDLEWARE_BUSINESS CRITICAL"/>
    <x v="7"/>
    <m/>
  </r>
  <r>
    <s v="check_win_proc!Sign@receiver_VWSAARG.exe!1!1"/>
    <s v="MIDDLEWARE_BUSINESS CRITICAL"/>
    <x v="7"/>
    <m/>
  </r>
  <r>
    <s v="check_tcp!21"/>
    <s v="MIDDLEWARE_BUSINESS CRITICAL"/>
    <x v="7"/>
    <m/>
  </r>
  <r>
    <s v="check_tcp!21"/>
    <s v="MIDDLEWARE_BUSINESS CRITICAL"/>
    <x v="7"/>
    <m/>
  </r>
  <r>
    <s v="check_tcp!3305"/>
    <s v="MIDDLEWARE_BUSINESS CRITICAL"/>
    <x v="7"/>
    <m/>
  </r>
  <r>
    <s v="check_tcp!2596"/>
    <s v="MIDDLEWARE_BUSINESS CRITICAL"/>
    <x v="7"/>
    <m/>
  </r>
  <r>
    <s v="check_win_files!/cygdrive/c/Program Files/SAP/FE/Log!MAS=10,0!OLD=24h!NAME=ALL"/>
    <s v="OPERATION_BUSINESS CRITICAL"/>
    <x v="48"/>
    <s v="Archivos pendientes "/>
  </r>
  <r>
    <s v="check_win_files!/cygdrive/c/Program Files/SAP/FE/noprocesados!MAS=10,0!OLD=2h!NAME=ALL"/>
    <s v="OPERATION_BUSINESS CRITICAL"/>
    <x v="48"/>
    <s v="Facturacion Electronica y Signature - Toma accion el Operador"/>
  </r>
  <r>
    <s v="check_win_files!/cygdrive/c/Program Files/SAP/FE/noprocesados/ET2000!MAS=10,0!OLD=2h!NAME=ALL"/>
    <s v="OPERATION_BUSINESS CRITICAL"/>
    <x v="48"/>
    <s v="Facturacion Electronica y Signature - Toma accion el Operador"/>
  </r>
  <r>
    <s v="check_win_files!/cygdrive/c/Program Files/SAP/FE/noprocesados/PROCKD!MAS=10,0!OLD=2h!NAME=ALL"/>
    <s v="OPERATION_BUSINESS CRITICAL"/>
    <x v="48"/>
    <s v="Facturacion Electronica y Signature - Toma accion el Operador"/>
  </r>
  <r>
    <s v="check_win_files!/cygdrive/c/Program Files/SAP/FE/noprocesados/SIGNATURE!MAS=10,0!OLD=8h!NAME=ALL"/>
    <s v="OPERATION_BUSINESS CRITICAL"/>
    <x v="48"/>
    <s v="Facturacion Electronica y Signature - Toma accion el Operador"/>
  </r>
  <r>
    <s v="check_win_log_grep_rvs!/cygdrive/c/SAPLOGS!/cygdrive/c/DBA/scripts/paterns.txt"/>
    <s v="MIDDLEWARE_BUSINESS CRITICAL"/>
    <x v="7"/>
    <m/>
  </r>
  <r>
    <s v="check_win_proc!rvsmon.exe!1!1"/>
    <s v="MIDDLEWARE_BUSINESS CRITICAL"/>
    <x v="7"/>
    <m/>
  </r>
  <r>
    <s v="check_win_proc!rvsmon.exe!1!1"/>
    <s v="MIDDLEWARE_BUSINESS CRITICAL"/>
    <x v="7"/>
    <m/>
  </r>
  <r>
    <s v="check_tcp!3305"/>
    <s v="MIDDLEWARE_BUSINESS CRITICAL"/>
    <x v="7"/>
    <m/>
  </r>
  <r>
    <s v="check_win_proc!rvslgw.exe!1!1"/>
    <s v="MIDDLEWARE_BUSINESS CRITICAL"/>
    <x v="7"/>
    <m/>
  </r>
  <r>
    <s v="check_win_proc!rvslgw.exe!1!1"/>
    <s v="OPERATION_BUSINESS CRITICAL"/>
    <x v="48"/>
    <s v="Facturacion Electronica y Signature - Toma accion el Operador"/>
  </r>
  <r>
    <s v="check_win_proc!rvsxmt.exe!1!1"/>
    <s v="MIDDLEWARE_BUSINESS CRITICAL"/>
    <x v="7"/>
    <m/>
  </r>
  <r>
    <s v="check_win_proc!rvsxmt.exe!1!1"/>
    <s v="OPERATION_BUSINESS CRITICAL"/>
    <x v="48"/>
    <s v="Facturacion Electronica y Signature - Toma accion el Operador"/>
  </r>
  <r>
    <s v="check_win_service!rvs Monitor"/>
    <s v="MIDDLEWARE_BUSINESS CRITICAL"/>
    <x v="7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P!90!95"/>
    <s v="WINTEL_MEDIUM"/>
    <x v="11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BUSINESS CRITICAL"/>
    <x v="6"/>
    <m/>
  </r>
  <r>
    <s v="check_tcp!443"/>
    <s v="MIDDLEWARE_BUSINESS CRITICAL"/>
    <x v="7"/>
    <m/>
  </r>
  <r>
    <s v="check_win_disk!C!90!95"/>
    <s v="WINTEL_BUSINESS CRITICAL"/>
    <x v="6"/>
    <m/>
  </r>
  <r>
    <s v="check_win_disk!P!90!95"/>
    <s v="WINTEL_MEDIUM"/>
    <x v="11"/>
    <m/>
  </r>
  <r>
    <s v="check-host-alive"/>
    <s v="WINTEL_BUSINESS CRITICAL"/>
    <x v="6"/>
    <m/>
  </r>
  <r>
    <s v="check-host-alive"/>
    <s v="WINTEL_BUSINESS CRITICAL"/>
    <x v="6"/>
    <m/>
  </r>
  <r>
    <s v="check_win_proc!sserver-ar-afipbalancer_01.exe!1!1"/>
    <s v="MIDDLEWARE_BUSINESS CRITICAL"/>
    <x v="7"/>
    <m/>
  </r>
  <r>
    <s v="check_win_proc!sserver-ar-afipdispatch_01.exe!1!1"/>
    <s v="MIDDLEWARE_BUSINESS CRITICAL"/>
    <x v="7"/>
    <m/>
  </r>
  <r>
    <s v="check_win_proc!sserver-ar-afipdispatchexp_01.exe!1!1"/>
    <s v="MIDDLEWARE_BUSINESS CRITICAL"/>
    <x v="7"/>
    <m/>
  </r>
  <r>
    <s v="check_win_proc!sserver-ar-afipdocstatus_01.exe!1!1"/>
    <s v="MIDDLEWARE_BUSINESS CRITICAL"/>
    <x v="7"/>
    <m/>
  </r>
  <r>
    <s v="check_win_proc!sserver-ar-afipqryexp_01.exe!1!1"/>
    <s v="MIDDLEWARE_BUSINESS CRITICAL"/>
    <x v="7"/>
    <m/>
  </r>
  <r>
    <s v="check_win_proc!sserver-ar-afipstupload_01.exe!1!1"/>
    <s v="MIDDLEWARE_BUSINESS CRITICAL"/>
    <x v="7"/>
    <m/>
  </r>
  <r>
    <s v="check_win_proc!sserver-ar-chstteval_01.exe!1!1"/>
    <s v="MIDDLEWARE_BUSINESS CRITICAL"/>
    <x v="7"/>
    <m/>
  </r>
  <r>
    <s v="check_win_proc!sserver-ar-dbbalancer_01.exe!1!1"/>
    <s v="MIDDLEWARE_BUSINESS CRITICAL"/>
    <x v="7"/>
    <m/>
  </r>
  <r>
    <s v="check_win_proc!sserver-ar-delivery_01.exe!1!1"/>
    <s v="MIDDLEWARE_BUSINESS CRITICAL"/>
    <x v="7"/>
    <m/>
  </r>
  <r>
    <s v="check_win_proc!sserver-ar-deliverymax_01.exe!1!1"/>
    <s v="MIDDLEWARE_BUSINESS CRITICAL"/>
    <x v="7"/>
    <m/>
  </r>
  <r>
    <s v="check_win_proc!sserver-ar-dsigval_01.exe!1!1"/>
    <s v="MIDDLEWARE_BUSINESS CRITICAL"/>
    <x v="7"/>
    <m/>
  </r>
  <r>
    <s v="check_win_proc!sserver-ar-mailreader_01.exe!1!1"/>
    <s v="MIDDLEWARE_BUSINESS CRITICAL"/>
    <x v="7"/>
    <m/>
  </r>
  <r>
    <s v="check_win_proc!sserver-ar-notify_01.exe!1!1"/>
    <s v="MIDDLEWARE_BUSINESS CRITICAL"/>
    <x v="7"/>
    <m/>
  </r>
  <r>
    <s v="check_win_proc!sserver-ar-pdfgen_01.exe!1!1"/>
    <s v="MIDDLEWARE_BUSINESS CRITICAL"/>
    <x v="7"/>
    <m/>
  </r>
  <r>
    <s v="check_win_proc!sserver-ar-pdfgenmax_01.exe!1!1"/>
    <s v="MIDDLEWARE_BUSINESS CRITICAL"/>
    <x v="7"/>
    <m/>
  </r>
  <r>
    <s v="check_win_proc!sserver-ar-reportsgen_01.exe!1!1"/>
    <s v="MIDDLEWARE_BUSINESS CRITICAL"/>
    <x v="7"/>
    <m/>
  </r>
  <r>
    <s v="check_win_proc!sserver-ar-schemaval_01.exe!1!1"/>
    <s v="MIDDLEWARE_BUSINESS CRITICAL"/>
    <x v="7"/>
    <m/>
  </r>
  <r>
    <s v="check_win_proc!sserver-ar-schtasks_01.exe!1!1"/>
    <s v="MIDDLEWARE_BUSINESS CRITICAL"/>
    <x v="7"/>
    <m/>
  </r>
  <r>
    <s v="check_win_proc!sserver-ar-sentxdoc_01.exe!1!1"/>
    <s v="MIDDLEWARE_BUSINESS CRITICAL"/>
    <x v="7"/>
    <m/>
  </r>
  <r>
    <s v="check_win_proc!sserver-ar-storer_01.exe!1!1"/>
    <s v="MIDDLEWARE_BUSINESS CRITICAL"/>
    <x v="7"/>
    <m/>
  </r>
  <r>
    <s v="check_win_proc!sserver-ar-storermax_01.exe!1!1"/>
    <s v="MIDDLEWARE_BUSINESS CRITICAL"/>
    <x v="7"/>
    <m/>
  </r>
  <r>
    <s v="check_win_proc!sserver-ar-stupdater_01.exe!1!1"/>
    <s v="MIDDLEWARE_BUSINESS CRITICAL"/>
    <x v="7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named_cert_txt!443!120!192.168.5.15"/>
    <s v="MIDDLEWARE_BUSINESS CRITICAL"/>
    <x v="7"/>
    <m/>
  </r>
  <r>
    <s v="check_local_https_txt!192.168.5.15!443!/Signature.Server.Web.Portal/"/>
    <s v="MIDDLEWARE_BUSINESS CRITICAL"/>
    <x v="7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E!90!95"/>
    <s v="ORACLE_BUSINESS CRITICAL"/>
    <x v="15"/>
    <s v="Facturacion Electronica y Signature"/>
  </r>
  <r>
    <s v="check_win_log_grep!/cygdrive/e/oracle/product/10.2.0/db_1/NETWORK/log/listener.log!1!9999!1@100!TNS-!TNS-00530,TNS-12502,TNS-12505,TNS-12514,TNS-12518,TNS-12560,TNS-12571"/>
    <s v="ORACLE_BUSINESS CRITICAL"/>
    <x v="15"/>
    <s v="Facturacion Electronica y Signature"/>
  </r>
  <r>
    <s v="check_win_service!Schedule,OracleOraDb10g_home1TNSListener,OracleServiceVWASTB"/>
    <s v="ORACLE_BUSINESS CRITICAL"/>
    <x v="15"/>
    <s v="Facturacion Electronica y Signature"/>
  </r>
  <r>
    <s v="check_win_log_grep!/cygdrive/e/oracle/product/10.2.0/admin/VWASTB/bdump/alert_vwastb.log!1!9999!1@100!"/>
    <s v="ORACLE_BUSINESS CRITICAL"/>
    <x v="15"/>
    <s v="Facturacion Electronica y Signature"/>
  </r>
  <r>
    <s v="check_win_log_grep!/cygdrive/F/Backup_Oracle/Scripts/Level0.LOG!1!9999!1@100!,RMAN-!RMAN-08137"/>
    <s v="ORACLE_LOW"/>
    <x v="5"/>
    <s v="Facturacion Electronica y Signature"/>
  </r>
  <r>
    <s v="check-host-alive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win_log_find!/cygdrive/f/Backup_Oracle/Export/export_full_VWASTB_01.log!WAR!2@100! successfully completed at!vwsapassifaedb1"/>
    <s v="ORACLE_LOW"/>
    <x v="5"/>
    <s v="Facturacion Electronica y Signature"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E!90!95"/>
    <s v="ORACLE_BUSINESS CRITICAL"/>
    <x v="15"/>
    <s v="Facturacion Electronica y Signature"/>
  </r>
  <r>
    <s v="check_win_log_grep!/cygdrive/e/oracle/product/10.2.0/db_1/NETWORK/log/listener.log!1!9999!1@100!TNS-!TNS-00530,TNS-12502,TNS-12505,TNS-12514,TNS-12518,TNS-12560,TNS-12571"/>
    <s v="ORACLE_BUSINESS CRITICAL"/>
    <x v="15"/>
    <s v="Facturacion Electronica y Signature"/>
  </r>
  <r>
    <s v="check_win_service!Schedule,OracleOraDb10g_home1TNSListener,OracleServicesvwastb"/>
    <s v="ORACLE_BUSINESS CRITICAL"/>
    <x v="15"/>
    <s v="Facturacion Electronica y Signature"/>
  </r>
  <r>
    <s v="check_win_log_grep!/cygdrive/e/oracle/product/10.2.0/admin/SVWASTB/bdump/alert_svwastb.log!1!9999!1@100!!16146"/>
    <s v="ORACLE_BUSINESS CRITICAL"/>
    <x v="15"/>
    <s v="Facturacion Electronica y Signature"/>
  </r>
  <r>
    <s v="check_win_log_grep!/cygdrive/e/Backup/RMAN/Script/archivelog.LOG!1!9999!1@100!,RMAN-!RMAN-08137"/>
    <s v="ORACLE_LOW"/>
    <x v="5"/>
    <s v="Facturacion Electronica y Signature"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E!90!95"/>
    <s v="WINTEL_BUSINESS CRITICAL"/>
    <x v="6"/>
    <m/>
  </r>
  <r>
    <s v="check_win_disk!F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-host-alive"/>
    <s v="NETWORK_HIGH"/>
    <x v="2"/>
    <s v="Server JumpServer"/>
  </r>
  <r>
    <s v="check_win_service!McAfeeFramework,McShield,McTaskManager,mfevtp"/>
    <s v="WINTEL_MEDIUM"/>
    <x v="11"/>
    <m/>
  </r>
  <r>
    <s v="check_win_disk!C!90!95"/>
    <s v="WINTEL_MEDIUM"/>
    <x v="11"/>
    <m/>
  </r>
  <r>
    <s v="check-host-alive"/>
    <s v="WINTEL_MEDIUM"/>
    <x v="11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_wmic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BUSINESS CRITICAL"/>
    <x v="6"/>
    <m/>
  </r>
  <r>
    <s v="check_win_service!TSM,TSM_SEM"/>
    <s v="WINTEL_BUSINESS CRITICAL"/>
    <x v="6"/>
    <m/>
  </r>
  <r>
    <s v="check_win_disk!C!90!95"/>
    <s v="WINTEL_BUSINESS CRITICAL"/>
    <x v="6"/>
    <m/>
  </r>
  <r>
    <s v="check_win_disk!D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_wmic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_wmic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_wmic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_wmic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-host-alive"/>
    <s v="WINTEL_BUSINESS CRITICAL"/>
    <x v="6"/>
    <m/>
  </r>
  <r>
    <s v="check_win_service!McAfeeFramework,McShield,McTaskManager,mfevtp"/>
    <s v="WINTEL_MEDIUM"/>
    <x v="11"/>
    <m/>
  </r>
  <r>
    <s v="check_win_proc!AutoJobService.exe!1!1"/>
    <s v="RVS_BUSINESS CRITICAL"/>
    <x v="18"/>
    <s v="Impacto en la transmision de archivos"/>
  </r>
  <r>
    <s v="check_win_service!TSM_D"/>
    <s v="BKP_BUSINESS CRITICAL"/>
    <x v="49"/>
    <s v="La plataforma de backup se ve afectada impidiendo el crrecto resguardo de los datos"/>
  </r>
  <r>
    <s v="check_win_proc!dbcheck.exe!1!1"/>
    <s v="MIDDLEWARE_MEDIUM"/>
    <x v="13"/>
    <m/>
  </r>
  <r>
    <s v="check_win_disk!C!90!95"/>
    <s v="WINTEL_MEDIUM"/>
    <x v="11"/>
    <m/>
  </r>
  <r>
    <s v="check_win_disk!D!90!95"/>
    <s v="MIDDLEWARE_MEDIUM"/>
    <x v="13"/>
    <m/>
  </r>
  <r>
    <s v="check_win_disk!D!90!95"/>
    <s v="WINTEL_MEDIUM"/>
    <x v="11"/>
    <m/>
  </r>
  <r>
    <s v="check_win_service!IISADMIN,DcomLaunch,RpcSs,RpcEptMapper,IF6040,dbcheck,IF6040AutoJob,IF6040DX,6040onl"/>
    <s v="MIDDLEWARE_MEDIUM"/>
    <x v="13"/>
    <m/>
  </r>
  <r>
    <s v="check_win_proc!Interflex.IF6040.DataExchange.exe!1!1"/>
    <s v="MIDDLEWARE_MEDIUM"/>
    <x v="13"/>
    <m/>
  </r>
  <r>
    <s v="check_win_proc!Interflex.IF6040.Foundation.ApplicationServer.exe!1!1"/>
    <s v="MIDDLEWARE_MEDIUM"/>
    <x v="13"/>
    <m/>
  </r>
  <r>
    <s v="check_win_service!IF6040,IF6040AutoJob,IF6040DX,6040onl,dbcheck,W3SVC"/>
    <s v="MIDDLEWARE_MEDIUM"/>
    <x v="13"/>
    <m/>
  </r>
  <r>
    <s v="check_local_http_txt!vwsapastimek001!80!/IF6040/"/>
    <s v="MIDDLEWARE_MEDIUM"/>
    <x v="13"/>
    <m/>
  </r>
  <r>
    <s v="check_win_proc!Onlserv.exe!1!1"/>
    <s v="MIDDLEWARE_MEDIUM"/>
    <x v="13"/>
    <m/>
  </r>
  <r>
    <s v="check-host-alive"/>
    <s v="WINTEL_MEDIUM"/>
    <x v="11"/>
    <m/>
  </r>
  <r>
    <s v="check_tcp!80"/>
    <s v="MIDDLEWARE_MEDIUM"/>
    <x v="13"/>
    <m/>
  </r>
  <r>
    <s v="check_win_cpu!2,80,90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BUSINESS CRITICAL"/>
    <x v="6"/>
    <m/>
  </r>
  <r>
    <s v="check_win_service!TSM,TSM_SEM"/>
    <s v="BKP_BUSINESS CRITICAL"/>
    <x v="49"/>
    <s v="La plataforma de backup se ve afectada impidiendo el crrecto resguardo de los datos"/>
  </r>
  <r>
    <s v="check_win_disk!C!90!95"/>
    <s v="WINTEL_BUSINESS CRITICAL"/>
    <x v="6"/>
    <m/>
  </r>
  <r>
    <s v="check_win_disk!D!90!95"/>
    <s v="ORACLE_BUSINESS CRITICAL"/>
    <x v="1"/>
    <s v="Timekeeping Produccion (Molinetes - Interflex)"/>
  </r>
  <r>
    <s v="check_win_disk!E!90!95"/>
    <s v="MIDDLEWARE_BUSINESS CRITICAL"/>
    <x v="7"/>
    <m/>
  </r>
  <r>
    <s v="check_win_disk!E!90!95"/>
    <s v="WINTEL_BUSINESS CRITICAL"/>
    <x v="6"/>
    <m/>
  </r>
  <r>
    <s v="check_win_service!DcomLaunch,RpcSs,RpcEptMapper"/>
    <s v="MIDDLEWARE_BUSINESS CRITICAL"/>
    <x v="7"/>
    <m/>
  </r>
  <r>
    <s v="check_win_log_grep!/cygdrive/d/app/Oracle/diag/rdbms/if6040/if6040/trace/alert_if6040.log!1!9999!1@100!ORA-"/>
    <s v="ORACLE_HIGH"/>
    <x v="1"/>
    <s v="Timekeeping Produccion (Molinetes - Interflex)"/>
  </r>
  <r>
    <s v="check_win_log_grep!/cygdrive/d/app/Oracle/diag/rdbms/if6040/if6040/trace/alert_if6040.log!1!9999!1@100!ORA-"/>
    <s v="ORACLE_BUSINESS CRITICAL"/>
    <x v="1"/>
    <s v="Timekeeping Produccion (Molinetes - Interflex)"/>
  </r>
  <r>
    <s v="check_win_log_find!/cygdrive/d/backup/export/export_full_IF6040_01.log!WAR!2@100!Export terminated successfully with warnings.!EXP-00107"/>
    <s v="ORACLE_LOW"/>
    <x v="5"/>
    <s v="Timekeeping Produccion (Molinetes - Interflex)"/>
  </r>
  <r>
    <s v="check_oracle_login"/>
    <s v="ORACLE_HIGH"/>
    <x v="1"/>
    <s v="Timekeeping Produccion (Molinetes - Interflex)"/>
  </r>
  <r>
    <s v="check_win_log_grep!/cygdrive/d/backup/rman/script/Level0.log!1!9999!1@100!ORA-,RMAN-"/>
    <s v="ORACLE_LOW"/>
    <x v="5"/>
    <s v="Timekeeping Produccion (Molinetes - Interflex)"/>
  </r>
  <r>
    <s v="check_win_service!OracleServiceIF6040,OracleOraDb11g_home1TNSListener,OracleMTSRecoveryService,OracleVssWriterIF6040"/>
    <s v="ORACLE_HIGH"/>
    <x v="1"/>
    <s v="Timekeeping Produccion (Molinetes - Interflex)"/>
  </r>
  <r>
    <s v="check_ora_obj"/>
    <s v="ORACLE_LOW"/>
    <x v="5"/>
    <s v="Timekeeping Produccion (Molinetes - Interflex)"/>
  </r>
  <r>
    <s v="check_ora_jobs"/>
    <s v="ORACLE_HIGH"/>
    <x v="1"/>
    <s v="Timekeeping Produccion (Molinetes - Interflex)"/>
  </r>
  <r>
    <s v="check_win_log_grep!/cygdrive/d/app/Oracle/diag/tnslsnr/VWSAPASTIMEKDB1/listener/trace/listener.log!1!9999!1@100!TNS-!TNS-00530,TNS-12502,TNS-12505,TNS-12514,TNS-12518,TNS-12560,TNS-12571"/>
    <s v="ORACLE_BUSINESS CRITICAL"/>
    <x v="1"/>
    <s v="Timekeeping Produccion (Molinetes - Interflex)"/>
  </r>
  <r>
    <s v="check_ora_max_ext!10"/>
    <s v="ORACLE_HIGH"/>
    <x v="1"/>
    <s v="Timekeeping Produccion (Molinetes - Interflex)"/>
  </r>
  <r>
    <s v="check_win_service!Schedule,OracleMTSRecoveryService,OracleOraDb11g_home1TNSListener,OracleServiceIF6040"/>
    <s v="ORACLE_BUSINESS CRITICAL"/>
    <x v="1"/>
    <s v="Timekeeping Produccion (Molinetes - Interflex)"/>
  </r>
  <r>
    <s v="check_win_service!Schedule,OracleMTSRecoveryService,OracleOraDb11g_home1TNSListener,OracleServiceIF6040,OracleVssWriterIF6040"/>
    <s v="ORACLE_BUSINESS CRITICAL"/>
    <x v="1"/>
    <s v="Timekeeping Produccion (Molinetes - Interflex)"/>
  </r>
  <r>
    <s v="check_ora_tbs!10"/>
    <s v="ORACLE_HIGH"/>
    <x v="1"/>
    <s v="Timekeeping Produccion (Molinetes - Interflex)"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TSM_EXCH_DAILY"/>
    <s v="BKP_HIGH"/>
    <x v="8"/>
    <s v="La plataforma de backup se ve afectada impidiendo el crrecto resguardo de los datos"/>
  </r>
  <r>
    <s v="check-host-alive"/>
    <s v="WINTEL_LOW"/>
    <x v="32"/>
    <m/>
  </r>
  <r>
    <s v="WINTEL_BUSINESS CRITICAL"/>
    <s v="WINTEL_HIGH"/>
    <x v="4"/>
    <m/>
  </r>
  <r>
    <s v="WINTEL_BUSINESS CRITICAL"/>
    <s v="WINTEL_HIGH"/>
    <x v="4"/>
    <m/>
  </r>
  <r>
    <s v="WINTEL_BUSINESS CRITICAL"/>
    <s v="WINTEL_HIGH"/>
    <x v="4"/>
    <m/>
  </r>
  <r>
    <s v="WINTEL_BUSINESS CRITICAL"/>
    <s v="WINTEL_HIGH"/>
    <x v="4"/>
    <m/>
  </r>
  <r>
    <s v="WINTEL_BUSINESS CRITICAL"/>
    <s v="WINTEL_HIGH"/>
    <x v="4"/>
    <m/>
  </r>
  <r>
    <s v="WINTEL_BUSINESS CRITICAL"/>
    <s v="WINTEL_HIGH"/>
    <x v="4"/>
    <m/>
  </r>
  <r>
    <s v="WINTEL_BUSINESS CRITICAL"/>
    <s v="WINTEL_HIGH"/>
    <x v="4"/>
    <m/>
  </r>
  <r>
    <s v="WINTEL_BUSINESS CRITICAL"/>
    <s v="WINTEL_HIGH"/>
    <x v="4"/>
    <m/>
  </r>
  <r>
    <s v="check_win_service!McAfeeFramework,McShield,McTaskManager,mfevtp"/>
    <s v="WINTEL_BUSINESS CRITICAL"/>
    <x v="6"/>
    <m/>
  </r>
  <r>
    <s v="check_win_service!McAfeeFramework,McShield,McTaskManager,mfevtp"/>
    <s v="WINTEL_BUSINESS CRITICAL"/>
    <x v="6"/>
    <m/>
  </r>
  <r>
    <s v="check_win_service!TSM,TSM_SEM"/>
    <s v="BKP_BUSINESS CRITICAL"/>
    <x v="49"/>
    <s v="La plataforma de backup se ve afectada impidiendo el crrecto resguardo de los datos"/>
  </r>
  <r>
    <s v="check_win_disk!C!90!95"/>
    <s v="WINTEL_BUSINESS CRITICAL"/>
    <x v="6"/>
    <m/>
  </r>
  <r>
    <s v="check_win_disk!C!90!95"/>
    <s v="WINTEL_BUSINESS CRITICAL"/>
    <x v="6"/>
    <m/>
  </r>
  <r>
    <s v="check_win_disk!C!90!95"/>
    <s v="WINTEL_BUSINESS CRITICAL"/>
    <x v="6"/>
    <m/>
  </r>
  <r>
    <s v="check_win_disk!D!90!95"/>
    <s v="BKP_BUSINESS CRITICAL"/>
    <x v="49"/>
    <s v="La plataforma de backup se ve afectada impidiendo el crrecto resguardo de los datos"/>
  </r>
  <r>
    <s v="check_win_disk!D!90!95"/>
    <s v="WINTEL_BUSINESS CRITICAL"/>
    <x v="6"/>
    <m/>
  </r>
  <r>
    <s v="check_win_disk!D!90!95"/>
    <s v="WINTEL_BUSINESS CRITICAL"/>
    <x v="6"/>
    <m/>
  </r>
  <r>
    <s v="check_win_disk!E!90!95"/>
    <s v="BKP_BUSINESS CRITICAL"/>
    <x v="49"/>
    <s v="La plataforma de backup se ve afectada impidiendo el crrecto resguardo de los datos"/>
  </r>
  <r>
    <s v="check_win_disk!E!90!95"/>
    <s v="WINTEL_BUSINESS CRITICAL"/>
    <x v="6"/>
    <m/>
  </r>
  <r>
    <s v="check_win_disk!E!90!95"/>
    <s v="BKP_BUSINESS CRITICAL"/>
    <x v="49"/>
    <s v="La plataforma de backup se ve afectada impidiendo el crrecto resguardo de los datos"/>
  </r>
  <r>
    <s v="check_win_disk!F!90!95"/>
    <s v="BKP_BUSINESS CRITICAL"/>
    <x v="49"/>
    <s v="La plataforma de backup se ve afectada impidiendo el crrecto resguardo de los datos"/>
  </r>
  <r>
    <s v="check_win_disk!F!90!95"/>
    <s v="WINTEL_BUSINESS CRITICAL"/>
    <x v="6"/>
    <m/>
  </r>
  <r>
    <s v="check_win_disk!F!90!95"/>
    <s v="BKP_BUSINESS CRITICAL"/>
    <x v="49"/>
    <s v="La plataforma de backup se ve afectada impidiendo el crrecto resguardo de los datos"/>
  </r>
  <r>
    <s v="check_win_disk!F!90!95"/>
    <s v="BKP_BUSINESS CRITICAL"/>
    <x v="49"/>
    <s v="La plataforma de backup se ve afectada impidiendo el crrecto resguardo de los datos"/>
  </r>
  <r>
    <s v="check_win_disk!G!90!95"/>
    <s v="BKP_BUSINESS CRITICAL"/>
    <x v="49"/>
    <s v="La plataforma de backup se ve afectada impidiendo el crrecto resguardo de los datos"/>
  </r>
  <r>
    <s v="check_win_disk!F!90!95"/>
    <s v="BKP_BUSINESS CRITICAL"/>
    <x v="49"/>
    <s v="La plataforma de backup se ve afectada impidiendo el crrecto resguardo de los datos"/>
  </r>
  <r>
    <s v="check_win_disk!H!90!95"/>
    <s v="BKP_BUSINESS CRITICAL"/>
    <x v="49"/>
    <s v="La plataforma de backup se ve afectada impidiendo el crrecto resguardo de los datos"/>
  </r>
  <r>
    <s v="check_win_disk!F!90!95"/>
    <s v="BKP_BUSINESS CRITICAL"/>
    <x v="49"/>
    <s v="La plataforma de backup se ve afectada impidiendo el crrecto resguardo de los datos"/>
  </r>
  <r>
    <s v="check_win_disk!I!90!95"/>
    <s v="BKP_BUSINESS CRITICAL"/>
    <x v="49"/>
    <s v="La plataforma de backup se ve afectada impidiendo el crrecto resguardo de los datos"/>
  </r>
  <r>
    <s v="check_win_disk!F!90!95"/>
    <s v="BKP_BUSINESS CRITICAL"/>
    <x v="49"/>
    <s v="La plataforma de backup se ve afectada impidiendo el crrecto resguardo de los datos"/>
  </r>
  <r>
    <s v="check_win_disk!J!90!95"/>
    <s v="BKP_BUSINESS CRITICAL"/>
    <x v="49"/>
    <s v="La plataforma de backup se ve afectada impidiendo el crrecto resguardo de los datos"/>
  </r>
  <r>
    <s v="check_win_disk!K!90!95"/>
    <s v="BKP_BUSINESS CRITICAL"/>
    <x v="49"/>
    <s v="La plataforma de backup se ve afectada impidiendo el crrecto resguardo de los datos"/>
  </r>
  <r>
    <s v="check_win_disk!P!98!99"/>
    <s v="BKP_BUSINESS CRITICAL"/>
    <x v="49"/>
    <s v="La plataforma de backup se ve afectada impidiendo el crrecto resguardo de los datos"/>
  </r>
  <r>
    <s v="check_win_disk!P!98!99"/>
    <s v="WINTEL_BUSINESS CRITICAL"/>
    <x v="6"/>
    <m/>
  </r>
  <r>
    <s v="check_win_disk!P!98!99"/>
    <s v="WINTEL_BUSINESS CRITICAL"/>
    <x v="6"/>
    <m/>
  </r>
  <r>
    <s v="check_ping!10.133.55.71"/>
    <s v="BKP_BUSINESS CRITICAL"/>
    <x v="49"/>
    <s v="La plataforma de backup se ve afectada impidiendo el crrecto resguardo de los datos"/>
  </r>
  <r>
    <s v="check_snmp_ibm-ts3500!10.133.55.71!VWBRTSM"/>
    <s v="BKP_BUSINESS CRITICAL"/>
    <x v="49"/>
    <s v="La plataforma de backup se ve afectada impidiendo el crrecto resguardo de los datos"/>
  </r>
  <r>
    <s v="check-host-alive"/>
    <s v="WINTEL_BUSINESS CRITICAL"/>
    <x v="6"/>
    <m/>
  </r>
  <r>
    <s v="check-host-alive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cpu!2,80,90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ram!90!95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uptime!1"/>
    <s v="WINTEL_BUSINESS CRITICAL"/>
    <x v="6"/>
    <m/>
  </r>
  <r>
    <s v="check_win_uptime!1"/>
    <s v="WINTEL_BUSINESS CRITICAL"/>
    <x v="6"/>
    <m/>
  </r>
  <r>
    <s v="check_win_service!TSM Server1,SERVER1"/>
    <s v="BKP_BUSINESS CRITICAL"/>
    <x v="49"/>
    <s v="La plataforma de backup se ve afectada impidiendo el crrecto resguardo de los datos"/>
  </r>
  <r>
    <s v="check_win_service!TSM Server1,SERVER1"/>
    <s v="BKP_BUSINESS CRITICAL"/>
    <x v="49"/>
    <s v="La plataforma de backup se ve afectada impidiendo el crrecto resguardo de los datos"/>
  </r>
  <r>
    <s v="tsm_drives"/>
    <s v="BKP_BUSINESS CRITICAL"/>
    <x v="49"/>
    <s v="La plataforma de backup se ve afectada impidiendo el crrecto resguardo de los datos"/>
  </r>
  <r>
    <s v="tsm_drives"/>
    <s v="BKP_BUSINESS CRITICAL"/>
    <x v="49"/>
    <s v="La plataforma de backup se ve afectada impidiendo el crrecto resguardo de los datos"/>
  </r>
  <r>
    <s v="tsm_fulldb_backup"/>
    <s v="BKP_BUSINESS CRITICAL"/>
    <x v="49"/>
    <s v="La plataforma de backup se ve afectada impidiendo el crrecto resguardo de los datos"/>
  </r>
  <r>
    <s v="tsm_fulldb_backup"/>
    <s v="BKP_BUSINESS CRITICAL"/>
    <x v="49"/>
    <s v="La plataforma de backup se ve afectada impidiendo el crrecto resguardo de los datos"/>
  </r>
  <r>
    <s v="tsm_path"/>
    <s v="BKP_BUSINESS CRITICAL"/>
    <x v="49"/>
    <s v="La plataforma de backup se ve afectada impidiendo el crrecto resguardo de los datos"/>
  </r>
  <r>
    <s v="tsm_path"/>
    <s v="BKP_BUSINESS CRITICAL"/>
    <x v="49"/>
    <s v="La plataforma de backup se ve afectada impidiendo el crrecto resguardo de los datos"/>
  </r>
  <r>
    <s v="tsm_schedule_errors"/>
    <s v="BKP_BUSINESS CRITICAL"/>
    <x v="49"/>
    <s v="La plataforma de backup se ve afectada impidiendo el crrecto resguardo de los datos"/>
  </r>
  <r>
    <s v="tsm_schedule_errors"/>
    <s v="BKP_BUSINESS CRITICAL"/>
    <x v="49"/>
    <s v="La plataforma de backup se ve afectada impidiendo el crrecto resguardo de los datos"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_win_disk!D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_win_disk!E!90!95"/>
    <s v="WINTEL_BUSINESS CRITICAL"/>
    <x v="6"/>
    <m/>
  </r>
  <r>
    <s v="check-host-alive"/>
    <s v="WINTEL_BUSINESS CRITICAL"/>
    <x v="6"/>
    <m/>
  </r>
  <r>
    <s v="check_win_proc!w3wp.exe!1!1"/>
    <s v="MIDDLEWARE_BUSINESS CRITICAL"/>
    <x v="7"/>
    <m/>
  </r>
  <r>
    <s v="check_tcp!444"/>
    <s v="MIDDLEWARE_BUSINESS CRITICAL"/>
    <x v="7"/>
    <m/>
  </r>
  <r>
    <s v="check_win_service!W3SVC,IISADMIN"/>
    <s v="MIDDLEWARE_BUSINESS CRITICAL"/>
    <x v="7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named_cert_txt!444!120!192.168.3.3"/>
    <s v="MIDDLEWARE_BUSINESS CRITICAL"/>
    <x v="7"/>
    <m/>
  </r>
  <r>
    <s v="check_local_https_txt!192.168.3.3!444!/!"/>
    <s v="MIDDLEWARE_BUSINESS CRITICAL"/>
    <x v="7"/>
    <m/>
  </r>
  <r>
    <s v="check_win_service!TSM_EXCH_DAILY"/>
    <s v="BKP_HIGH"/>
    <x v="8"/>
    <s v="La plataforma de backup se ve afectada impidiendo el crrecto resguardo de los datos"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disk!C!90!95"/>
    <s v="WINTEL_HIGH"/>
    <x v="4"/>
    <m/>
  </r>
  <r>
    <s v="check-host-alive"/>
    <s v="WINTEL_HIGH"/>
    <x v="4"/>
    <m/>
  </r>
  <r>
    <s v="check_win_cpu!2,80,90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_wmic!90!95"/>
    <s v="WINTEL_BUSINESS CRITICAL"/>
    <x v="6"/>
    <m/>
  </r>
  <r>
    <s v="check_win_uptime!1"/>
    <s v="WINTEL_BUSINESS CRITICAL"/>
    <x v="6"/>
    <m/>
  </r>
  <r>
    <s v="check_win_service!McAfeeFramework,McShield,McTaskManager,mfevtp"/>
    <s v="WINTEL_BUSINESS CRITICAL"/>
    <x v="6"/>
    <m/>
  </r>
  <r>
    <s v="check_win_disk!C!90!95"/>
    <s v="WINTEL_BUSINESS CRITICAL"/>
    <x v="6"/>
    <m/>
  </r>
  <r>
    <s v="check-host-alive"/>
    <s v="WINTEL_BUSINESS CRITICAL"/>
    <x v="6"/>
    <m/>
  </r>
  <r>
    <s v="check_win_cpu!2,80,90"/>
    <s v="WINTEL_BUSINESS CRITICAL"/>
    <x v="6"/>
    <m/>
  </r>
  <r>
    <s v="check_win_ram!90!95"/>
    <s v="WINTEL_BUSINESS CRITICAL"/>
    <x v="6"/>
    <m/>
  </r>
  <r>
    <s v="check_win_uptime!1"/>
    <s v="WINTEL_BUSINESS CRITICAL"/>
    <x v="6"/>
    <m/>
  </r>
  <r>
    <s v="check_tcp!9443"/>
    <s v="MIDDLEWARE_MEDIUM"/>
    <x v="13"/>
    <m/>
  </r>
  <r>
    <s v="check-host-alive"/>
    <s v="LINUX_MEDIUM"/>
    <x v="19"/>
    <m/>
  </r>
  <r>
    <s v="check_proc!nmbd!1!1!root"/>
    <s v="LINUX_MEDIUM"/>
    <x v="19"/>
    <m/>
  </r>
  <r>
    <s v="check_proc!smbd!1!1!root"/>
    <s v="LINUX_MEDIUM"/>
    <x v="19"/>
    <m/>
  </r>
  <r>
    <s v="check_proc!winbindd!1!1!root"/>
    <s v="LINUX_MEDIUM"/>
    <x v="19"/>
    <m/>
  </r>
  <r>
    <s v="check_load!85!95"/>
    <s v="LINUX_MEDIUM"/>
    <x v="19"/>
    <m/>
  </r>
  <r>
    <s v="check_disk!90!95"/>
    <s v="LINUX_MEDIUM"/>
    <x v="19"/>
    <m/>
  </r>
  <r>
    <s v="check_ram!90!95"/>
    <s v="LINUX_MEDIUM"/>
    <x v="19"/>
    <m/>
  </r>
  <r>
    <s v="check_swap!90!95"/>
    <s v="LINUX_MEDIUM"/>
    <x v="19"/>
    <m/>
  </r>
  <r>
    <s v="check-host-alive"/>
    <s v="LINUX_LOW"/>
    <x v="30"/>
    <m/>
  </r>
  <r>
    <s v="check_tcp!9443"/>
    <s v="MIDDLEWARE_MEDIUM"/>
    <x v="13"/>
    <m/>
  </r>
  <r>
    <s v="check-host-alive"/>
    <s v="WINTEL_MEDIUM"/>
    <x v="11"/>
    <m/>
  </r>
  <r>
    <s v="check-host-alive"/>
    <s v="LINUX_HIGH"/>
    <x v="17"/>
    <m/>
  </r>
  <r>
    <s v="check_proc!nmbd!1!1!root"/>
    <s v="LINUX_HIGH"/>
    <x v="17"/>
    <m/>
  </r>
  <r>
    <s v="check_proc!smbd!1!1!root"/>
    <s v="LINUX_HIGH"/>
    <x v="17"/>
    <m/>
  </r>
  <r>
    <s v="check_proc!winbindd!1!1!root"/>
    <s v="LINUX_HIGH"/>
    <x v="17"/>
    <m/>
  </r>
  <r>
    <s v="check_load!85!95"/>
    <s v="LINUX_HIGH"/>
    <x v="17"/>
    <m/>
  </r>
  <r>
    <s v="check_disk!90!95"/>
    <s v="AMS_HIGH"/>
    <x v="50"/>
    <s v="Workflow Facturas"/>
  </r>
  <r>
    <s v="check_ram!90!95"/>
    <s v="LINUX_HIGH"/>
    <x v="17"/>
    <m/>
  </r>
  <r>
    <s v="check_swap!90!95"/>
    <s v="LINUX_HIGH"/>
    <x v="17"/>
    <m/>
  </r>
  <r>
    <s v="check_tcp!9443"/>
    <s v="MIDDLEWARE_MEDIUM"/>
    <x v="13"/>
    <m/>
  </r>
  <r>
    <s v="check-host-alive"/>
    <s v="LINUX_MEDIUM"/>
    <x v="19"/>
    <m/>
  </r>
  <r>
    <s v="check_proc!nmbd!1!1!root"/>
    <s v="LINUX_MEDIUM"/>
    <x v="19"/>
    <m/>
  </r>
  <r>
    <s v="check_proc!smbd!1!1!root"/>
    <s v="LINUX_MEDIUM"/>
    <x v="19"/>
    <m/>
  </r>
  <r>
    <s v="check_proc!winbindd!1!1!root"/>
    <s v="LINUX_MEDIUM"/>
    <x v="19"/>
    <m/>
  </r>
  <r>
    <s v="check_load!85!95"/>
    <s v="LINUX_MEDIUM"/>
    <x v="19"/>
    <m/>
  </r>
  <r>
    <s v="check_disk!90!95"/>
    <s v="LINUX_MEDIUM"/>
    <x v="19"/>
    <m/>
  </r>
  <r>
    <s v="check_ram!90!95"/>
    <s v="LINUX_MEDIUM"/>
    <x v="19"/>
    <m/>
  </r>
  <r>
    <s v="check_swap!90!95"/>
    <s v="LINUX_MEDIUM"/>
    <x v="19"/>
    <m/>
  </r>
  <r>
    <s v="check_tcp!8080"/>
    <s v="MIDDLEWARE_MEDIUM"/>
    <x v="13"/>
    <m/>
  </r>
  <r>
    <s v="check-host-alive"/>
    <s v="LINUX_MEDIUM"/>
    <x v="19"/>
    <m/>
  </r>
  <r>
    <s v="check-host-alive"/>
    <s v="LINUX_MEDIUM"/>
    <x v="19"/>
    <m/>
  </r>
  <r>
    <s v="check_mkmondo"/>
    <s v="LINUX_MEDIUM"/>
    <x v="19"/>
    <m/>
  </r>
  <r>
    <s v="check_load!85!95"/>
    <s v="LINUX_MEDIUM"/>
    <x v="19"/>
    <m/>
  </r>
  <r>
    <s v="check_disk!90!95"/>
    <s v="LINUX_MEDIUM"/>
    <x v="19"/>
    <m/>
  </r>
  <r>
    <s v="check_ram!90!95"/>
    <s v="LINUX_MEDIUM"/>
    <x v="19"/>
    <m/>
  </r>
  <r>
    <s v="check_swap!90!95"/>
    <s v="LINUX_MEDIUM"/>
    <x v="19"/>
    <m/>
  </r>
  <r>
    <s v="check_local_http_txt!10.133.55.90!8080!/portal"/>
    <s v="MIDDLEWARE_MEDIUM"/>
    <x v="13"/>
    <m/>
  </r>
  <r>
    <s v="check-host-alive"/>
    <s v="LINUX_MEDIUM"/>
    <x v="19"/>
    <m/>
  </r>
  <r>
    <s v="check_load!85!95"/>
    <s v="LINUX_MEDIUM"/>
    <x v="19"/>
    <m/>
  </r>
  <r>
    <s v="check_disk!90!95"/>
    <s v="LINUX_MEDIUM"/>
    <x v="19"/>
    <m/>
  </r>
  <r>
    <s v="check_ram!90!95"/>
    <s v="LINUX_MEDIUM"/>
    <x v="19"/>
    <m/>
  </r>
  <r>
    <s v="check_swap!90!95"/>
    <s v="LINUX_MEDIUM"/>
    <x v="19"/>
    <m/>
  </r>
  <r>
    <s v="check-host-alive"/>
    <s v="LINUX_HIGH"/>
    <x v="17"/>
    <m/>
  </r>
  <r>
    <s v="check_load!85!95"/>
    <s v="LINUX_HIGH"/>
    <x v="17"/>
    <m/>
  </r>
  <r>
    <s v="check_disk!90!95"/>
    <s v="LINUX_HIGH"/>
    <x v="17"/>
    <m/>
  </r>
  <r>
    <s v="check_ram!90!95"/>
    <s v="LINUX_HIGH"/>
    <x v="17"/>
    <m/>
  </r>
  <r>
    <s v="check_swap!90!95"/>
    <s v="LINUX_HIGH"/>
    <x v="17"/>
    <m/>
  </r>
  <r>
    <s v="check-host-alive"/>
    <s v="NETWORK_MEDIUM"/>
    <x v="10"/>
    <s v="IPS, Network Security"/>
  </r>
  <r>
    <s v="check-host-alive"/>
    <s v="NETWORK_MEDIUM"/>
    <x v="10"/>
    <s v="IPS, Network Security"/>
  </r>
  <r>
    <s v="check-host-alive"/>
    <s v="NETWORK_HIGH"/>
    <x v="2"/>
    <s v="IPS, Network Security"/>
  </r>
  <r>
    <s v="check-host-alive"/>
    <s v="NETWORK_MEDIUM"/>
    <x v="10"/>
    <s v="IPS, Network Security"/>
  </r>
  <r>
    <s v="check-host-alive"/>
    <s v="NETWORK_HIGH"/>
    <x v="2"/>
    <s v="IPS, Network Security"/>
  </r>
  <r>
    <s v="check-host-alive"/>
    <s v="NETWORK_HIGH"/>
    <x v="2"/>
    <s v="IPS, Network Security"/>
  </r>
  <r>
    <s v="check_ora_obj"/>
    <s v="ORACLE_LOW"/>
    <x v="5"/>
    <s v="BPM - Workflow de Facturas Test - Thuban"/>
  </r>
  <r>
    <s v="check_ora_jobs"/>
    <s v="ORACLE_LOW"/>
    <x v="5"/>
    <s v="BPM - Workflow de Facturas Test - Thuban"/>
  </r>
  <r>
    <s v="check_oracle_login"/>
    <s v="ORACLE_LOW"/>
    <x v="5"/>
    <s v="BPM - Workflow de Facturas Test - Thuban"/>
  </r>
  <r>
    <s v="check_ora_max_ext!10"/>
    <s v="ORACLE_LOW"/>
    <x v="5"/>
    <s v="BPM - Workflow de Facturas Test - Thuban"/>
  </r>
  <r>
    <s v="check_ora_tbs!10"/>
    <s v="ORACLE_LOW"/>
    <x v="5"/>
    <s v="BPM - Workflow de Facturas Test - Thuban"/>
  </r>
  <r>
    <s v="check_ora_expdp!1"/>
    <s v="ORACLE_LOW"/>
    <x v="5"/>
    <s v="Aplicación Workflow de Facturas - Validacion Impresoras Print to me - Mycdds"/>
  </r>
  <r>
    <s v="check_ora_obj"/>
    <s v="ORACLE_LOW"/>
    <x v="5"/>
    <s v="Aplicación Workflow de Facturas - Validacion Impresoras Print to me - Mycdds"/>
  </r>
  <r>
    <s v="check_ora_jobs"/>
    <s v="ORACLE_LOW"/>
    <x v="5"/>
    <s v="Aplicación Workflow de Facturas - Validacion Impresoras Print to me - Mycdds"/>
  </r>
  <r>
    <s v="check_oracle_login"/>
    <s v="ORACLE_LOW"/>
    <x v="5"/>
    <s v="Aplicación Workflow de Facturas - Validacion Impresoras Print to me - Mycdds"/>
  </r>
  <r>
    <s v="check_ora_max_ext!10"/>
    <s v="ORACLE_LOW"/>
    <x v="5"/>
    <s v="Aplicación Workflow de Facturas - Validacion Impresoras Print to me - Mycdds"/>
  </r>
  <r>
    <s v="check_ora_tbs!10"/>
    <s v="ORACLE_LOW"/>
    <x v="5"/>
    <s v="Aplicación Workflow de Facturas - Validacion Impresoras Print to me - Mycdds"/>
  </r>
  <r>
    <s v="check_ora_user!vwworkp"/>
    <s v="ORACLE_MEDIUM"/>
    <x v="0"/>
    <s v="Aplicación Workflow de Facturas - Validacion Impresoras Print to me - Mycdds"/>
  </r>
  <r>
    <s v="check_ora_obj"/>
    <s v="ORACLE_LOW"/>
    <x v="5"/>
    <s v="Workflow de Facturas Ambiente de QA - IBMBPM_BRANCH"/>
  </r>
  <r>
    <s v="check_ora_jobs"/>
    <s v="ORACLE_LOW"/>
    <x v="5"/>
    <s v="Workflow de Facturas Ambiente de QA - IBMBPM_BRANCH"/>
  </r>
  <r>
    <s v="check_oracle_login"/>
    <s v="ORACLE_LOW"/>
    <x v="5"/>
    <s v="Workflow de Facturas Ambiente de QA - IBMBPM_BRANCH"/>
  </r>
  <r>
    <s v="check_ora_max_ext!10"/>
    <s v="ORACLE_LOW"/>
    <x v="5"/>
    <s v="Workflow de Facturas Ambiente de QA - IBMBPM_BRANCH"/>
  </r>
  <r>
    <s v="check_ora_tbs!10"/>
    <s v="ORACLE_LOW"/>
    <x v="5"/>
    <s v="Workflow de Facturas Ambiente de QA - IBMBPM_BRANCH"/>
  </r>
  <r>
    <s v="date_alert!9/3/2015!60!15"/>
    <m/>
    <x v="3"/>
    <m/>
  </r>
  <r>
    <s v="date_alert!2015/9/29!60!15"/>
    <m/>
    <x v="3"/>
    <m/>
  </r>
  <r>
    <s v="date_alert!2015/9/29!60!15"/>
    <m/>
    <x v="3"/>
    <m/>
  </r>
  <r>
    <s v="date_alert!2015/10/30!60!15"/>
    <m/>
    <x v="3"/>
    <m/>
  </r>
  <r>
    <s v="date_alert!2015/6/23!60!15"/>
    <m/>
    <x v="3"/>
    <m/>
  </r>
  <r>
    <s v="check-host-alive"/>
    <s v="LINUX_MEDIUM"/>
    <x v="19"/>
    <m/>
  </r>
  <r>
    <s v="check-host-alive"/>
    <s v="LINUX_BUSINESS CRITICAL"/>
    <x v="26"/>
    <m/>
  </r>
  <r>
    <s v="check_tcp!443"/>
    <s v="MIDDLEWARE_MEDIUM"/>
    <x v="13"/>
    <m/>
  </r>
  <r>
    <s v="check_load!85!95"/>
    <s v="LINUX_BUSINESS CRITICAL"/>
    <x v="26"/>
    <m/>
  </r>
  <r>
    <s v="check_disk!90!95"/>
    <s v="LINUX_BUSINESS CRITICAL"/>
    <x v="26"/>
    <m/>
  </r>
  <r>
    <s v="check_ram!90!95"/>
    <s v="LINUX_BUSINESS CRITICAL"/>
    <x v="26"/>
    <m/>
  </r>
  <r>
    <s v="check_swap!90!95"/>
    <s v="LINUX_BUSINESS CRITICAL"/>
    <x v="26"/>
    <m/>
  </r>
  <r>
    <s v="date_alert!2015-03-24!60!15"/>
    <m/>
    <x v="3"/>
    <m/>
  </r>
  <r>
    <s v="date_alert!7/31/2022!60!15"/>
    <m/>
    <x v="3"/>
    <m/>
  </r>
  <r>
    <s v="date_alert!2015-03-23!60!15"/>
    <m/>
    <x v="3"/>
    <m/>
  </r>
  <r>
    <s v="check-host-alive"/>
    <s v="NETWORK_BUSINESS CRITICAL"/>
    <x v="16"/>
    <s v="SW Produccion"/>
  </r>
  <r>
    <s v="check-host-alive"/>
    <s v="NETWORK_BUSINESS CRITICAL"/>
    <x v="16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HIGH"/>
    <x v="2"/>
    <s v="WLC, PTC"/>
  </r>
  <r>
    <s v="check-host-alive"/>
    <s v="NETWORK_HIGH"/>
    <x v="2"/>
    <s v="WLC, PTC"/>
  </r>
  <r>
    <s v="check-host-alive"/>
    <s v="LINUX_HIGH"/>
    <x v="17"/>
    <m/>
  </r>
  <r>
    <s v="check_mkmondo"/>
    <s v="LINUX_MEDIUM"/>
    <x v="19"/>
    <m/>
  </r>
  <r>
    <s v="check_load!85!95"/>
    <s v="LINUX_HIGH"/>
    <x v="17"/>
    <m/>
  </r>
  <r>
    <m/>
    <s v="BKP_HIGH"/>
    <x v="8"/>
    <s v="La plataforma de backup se ve afectada impidiendo el crrecto resguardo de los datos"/>
  </r>
  <r>
    <m/>
    <s v="ORACLE_HIGH"/>
    <x v="1"/>
    <s v="Aplicación Workflow de Facturas - Validacion Impresoras Print to me - Mycdds"/>
  </r>
  <r>
    <m/>
    <s v="ORACLE_HIGH"/>
    <x v="1"/>
    <m/>
  </r>
  <r>
    <m/>
    <s v="ORACLE_HIGH"/>
    <x v="1"/>
    <m/>
  </r>
  <r>
    <m/>
    <s v="ORACLE_HIGH"/>
    <x v="1"/>
    <m/>
  </r>
  <r>
    <m/>
    <s v="ORACLE_HIGH"/>
    <x v="1"/>
    <m/>
  </r>
  <r>
    <m/>
    <s v="ORACLE_HIGH"/>
    <x v="1"/>
    <m/>
  </r>
  <r>
    <m/>
    <s v="ORACLE_HIGH"/>
    <x v="1"/>
    <m/>
  </r>
  <r>
    <m/>
    <s v="ORACLE_HIGH"/>
    <x v="1"/>
    <m/>
  </r>
  <r>
    <s v="check_disk!90!95"/>
    <s v="LINUX_HIGH"/>
    <x v="17"/>
    <m/>
  </r>
  <r>
    <s v="check_ram!90!95"/>
    <s v="LINUX_HIGH"/>
    <x v="17"/>
    <m/>
  </r>
  <r>
    <s v="check_swap!90!95"/>
    <s v="LINUX_HIGH"/>
    <x v="17"/>
    <m/>
  </r>
  <r>
    <s v="check-host-alive"/>
    <s v="LINUX_HIGH"/>
    <x v="17"/>
    <m/>
  </r>
  <r>
    <s v="check_mkmondo"/>
    <s v="LINUX_MEDIUM"/>
    <x v="19"/>
    <m/>
  </r>
  <r>
    <s v="check_load!85!95"/>
    <s v="LINUX_HIGH"/>
    <x v="17"/>
    <m/>
  </r>
  <r>
    <m/>
    <s v="BKP_HIGH"/>
    <x v="8"/>
    <s v="La plataforma de backup se ve afectada impidiendo el crrecto resguardo de los datos"/>
  </r>
  <r>
    <m/>
    <s v="ORACLE_HIGH"/>
    <x v="1"/>
    <s v="Workflow de Facturas Ambiente de QA - IBMBPM_BRANCH"/>
  </r>
  <r>
    <s v="check_disk!90!95"/>
    <s v="LINUX_HIGH"/>
    <x v="17"/>
    <s v="Workflow de Facturas Ambiente de QA - IBMBPM_BRANCH"/>
  </r>
  <r>
    <s v="check_ram!90!95"/>
    <s v="LINUX_HIGH"/>
    <x v="17"/>
    <m/>
  </r>
  <r>
    <s v="check_swap!90!95"/>
    <s v="LINUX_HIGH"/>
    <x v="17"/>
    <m/>
  </r>
  <r>
    <s v="check-host-alive"/>
    <s v="LINUX_MEDIUM"/>
    <x v="19"/>
    <m/>
  </r>
  <r>
    <s v="check_load!85!95"/>
    <s v="LINUX_MEDIUM"/>
    <x v="19"/>
    <m/>
  </r>
  <r>
    <m/>
    <s v="BKP_HIGH"/>
    <x v="8"/>
    <s v="La plataforma de backup se ve afectada impidiendo el crrecto resguardo de los datos"/>
  </r>
  <r>
    <m/>
    <s v="ORACLE_HIGH"/>
    <x v="1"/>
    <s v="BPM - Workflow de Facturas Test - Thuban"/>
  </r>
  <r>
    <s v="check_disk!90!95"/>
    <s v="LINUX_MEDIUM"/>
    <x v="19"/>
    <m/>
  </r>
  <r>
    <s v="check_ram!90!95"/>
    <s v="LINUX_MEDIUM"/>
    <x v="19"/>
    <m/>
  </r>
  <r>
    <s v="check_swap!90!95"/>
    <s v="LINUX_MEDIUM"/>
    <x v="19"/>
    <m/>
  </r>
  <r>
    <s v="check_ora_jobs"/>
    <s v="ORACLE_LOW"/>
    <x v="5"/>
    <s v="Aplicación Iscard - Planta Cordoba - ISCARD - TOOLMAN"/>
  </r>
  <r>
    <s v="check_oracle_login"/>
    <s v="ORACLE_LOW"/>
    <x v="5"/>
    <s v="Aplicación Iscard - Planta Cordoba - ISCARD - TOOLMAN"/>
  </r>
  <r>
    <s v="check_ora_max_ext!10"/>
    <s v="ORACLE_LOW"/>
    <x v="5"/>
    <s v="Aplicación Iscard - Planta Cordoba - ISCARD - TOOLMAN"/>
  </r>
  <r>
    <s v="check_ora_tbs!10"/>
    <s v="ORACLE_LOW"/>
    <x v="5"/>
    <s v="Aplicación Iscard - Planta Cordoba - ISCARD - TOOLMAN"/>
  </r>
  <r>
    <s v="check-host-alive"/>
    <s v="FACILITIES_BUSINESS CRITICAL"/>
    <x v="9"/>
    <s v="Afectacion en el Core MDR Pacheco"/>
  </r>
  <r>
    <s v="/usr/bin/perl /home/nagios/check_apc.pl -l status -H &quot; ip &quot; -C &quot; NAME OF COMMUNITY&quot;"/>
    <s v="FACILITIES_BUSINESS CRITICAL"/>
    <x v="9"/>
    <s v="Afectacion en el Core MDR Pacheco"/>
  </r>
  <r>
    <s v="check-host-alive"/>
    <s v="FACILITIES_BUSINESS CRITICAL"/>
    <x v="9"/>
    <s v="Afectacion en el Core MDR Pacheco"/>
  </r>
  <r>
    <s v="/usr/bin/perl /home/nagios/check_apc.pl -l status -H &quot; ip &quot; -C &quot; NAME OF COMMUNITY&quot;"/>
    <s v="FACILITIES_BUSINESS CRITICAL"/>
    <x v="9"/>
    <s v="Afectacion en el Core MDR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check-host-alive"/>
    <s v="NETWORK_MEDIUM"/>
    <x v="14"/>
    <s v="Proveedor JIT"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dummy!0"/>
    <s v="STORAGE_LOW"/>
    <x v="34"/>
    <m/>
  </r>
  <r>
    <s v="check_brocade_ports!10.133.80.126!-c S4NrPublic!-p 16"/>
    <s v="STORAGE_LOW"/>
    <x v="34"/>
    <m/>
  </r>
  <r>
    <s v="check_brocade_ports!10.133.80.126!-c S4NrPublic!-p 20"/>
    <s v="STORAGE_LOW"/>
    <x v="34"/>
    <m/>
  </r>
  <r>
    <s v="check_win_service!McAfeeFramework,McShield,McTaskManager,mfevtp"/>
    <s v="WINTEL_LOW"/>
    <x v="32"/>
    <m/>
  </r>
  <r>
    <s v="check_win_cpu!2,80,90"/>
    <s v="WINTEL_LOW"/>
    <x v="32"/>
    <m/>
  </r>
  <r>
    <s v="check_win_disk!C!90!95"/>
    <s v="WINTEL_LOW"/>
    <x v="32"/>
    <m/>
  </r>
  <r>
    <s v="check_win_disk!D!90!95"/>
    <s v="WINTEL_LOW"/>
    <x v="32"/>
    <m/>
  </r>
  <r>
    <s v="check_win_disk!E!90!95"/>
    <s v="WINTEL_LOW"/>
    <x v="32"/>
    <m/>
  </r>
  <r>
    <s v="check_win_disk!P!90!9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-host-alive"/>
    <s v="AMS NON SAP Support_HIGH"/>
    <x v="33"/>
    <s v="Chequeo de servidor activo"/>
  </r>
  <r>
    <s v="check_dir_law_10_133_55_13!law!&quot;VWA ITO WINTEL Support&quot;!&quot;2&quot;"/>
    <s v="AMS NON SAP Support_HIGH"/>
    <x v="33"/>
    <s v="Share Law"/>
  </r>
  <r>
    <s v="check_win_service!McAfeeFramework,McShield,McTaskManager,mfevtp"/>
    <s v="WINTEL_LOW"/>
    <x v="32"/>
    <m/>
  </r>
  <r>
    <s v="check_win_cpu!2,80,90"/>
    <s v="WINTEL_LOW"/>
    <x v="32"/>
    <m/>
  </r>
  <r>
    <s v="check_win_disk!C!90!9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_win_service!McAfeeFramework,McShield,McTaskManager,mfevtp"/>
    <s v="WINTEL_MEDIUM"/>
    <x v="32"/>
    <m/>
  </r>
  <r>
    <s v="check_win_cpu!2,80,90"/>
    <s v="WINTEL_MEDIUM"/>
    <x v="32"/>
    <m/>
  </r>
  <r>
    <s v="check_win_disk!C!90!95"/>
    <s v="WINTEL_MEDIUM"/>
    <x v="32"/>
    <m/>
  </r>
  <r>
    <s v="check_win_disk!D!90!95"/>
    <s v="WINTEL_MEDIUM"/>
    <x v="32"/>
    <m/>
  </r>
  <r>
    <s v="check_win_disk!P!90!95"/>
    <s v="WINTEL_MEDIUM"/>
    <x v="32"/>
    <m/>
  </r>
  <r>
    <s v="check-host-alive"/>
    <s v="WINTEL_MEDIUM"/>
    <x v="32"/>
    <m/>
  </r>
  <r>
    <s v="check_win_ram!90!95"/>
    <s v="WINTEL_MEDIUM"/>
    <x v="32"/>
    <m/>
  </r>
  <r>
    <s v="check_win_uptime!1"/>
    <s v="WINTEL_MEDIUM"/>
    <x v="32"/>
    <m/>
  </r>
  <r>
    <s v="check_emc_clariionNoH!10.133.80.130!--secfilepath /usr/local/nagios/EMC/!-t disk"/>
    <s v="STORAGE_LOW"/>
    <x v="34"/>
    <m/>
  </r>
  <r>
    <s v="check_ping!10.133.80.130"/>
    <s v="STORAGE_LOW"/>
    <x v="34"/>
    <m/>
  </r>
  <r>
    <s v="check_ping!10.133.80.131"/>
    <s v="STORAGE_LOW"/>
    <x v="34"/>
    <m/>
  </r>
  <r>
    <s v="check_load!85!95"/>
    <s v="WINTEL_HIGH"/>
    <x v="4"/>
    <m/>
  </r>
  <r>
    <s v="check_disk!90!95"/>
    <s v="WINTEL_HIGH"/>
    <x v="4"/>
    <m/>
  </r>
  <r>
    <s v="check-host-alive"/>
    <s v="WINTEL_HIGH"/>
    <x v="4"/>
    <m/>
  </r>
  <r>
    <s v="check_ram!90!95"/>
    <s v="WINTEL_HIGH"/>
    <x v="4"/>
    <m/>
  </r>
  <r>
    <s v="check_swap!90!95"/>
    <s v="WINTEL_HIGH"/>
    <x v="4"/>
    <m/>
  </r>
  <r>
    <s v="check_proc!/usr/lib/vmware-vpx/inventoryservice/wrapper/bin/./wrapper!1!1"/>
    <s v="WINTEL_HIGH"/>
    <x v="4"/>
    <m/>
  </r>
  <r>
    <s v="check_proc!/usr/lib/vmware-sso/utils/lib/linux-x86_64/pwauth --server /tmp/.ims-server-ipc/pwauth!1!1"/>
    <s v="WINTEL_HIGH"/>
    <x v="4"/>
    <m/>
  </r>
  <r>
    <s v="check_proc!/usr/lib/vmware-vpx/sps/wrapper/bin/./wrapper!1!1"/>
    <s v="WINTEL_HIGH"/>
    <x v="4"/>
    <m/>
  </r>
  <r>
    <s v="check_proc!/usr/sbin/vmtoolsd!1!1"/>
    <s v="WINTEL_HIGH"/>
    <x v="4"/>
    <m/>
  </r>
  <r>
    <s v="check_proc!/usr/lib/vmware-vpx/vpxd!1!1"/>
    <s v="WINTEL_HIGH"/>
    <x v="4"/>
    <m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STORAGE_LOW"/>
    <x v="34"/>
    <m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-host-alive"/>
    <s v="NETWORK_BUSINESS CRITICAL"/>
    <x v="2"/>
    <s v="SW Produccion"/>
  </r>
  <r>
    <s v="check_win_service!Syslog Agent"/>
    <s v="WINTEL_MEDIUM"/>
    <x v="32"/>
    <m/>
  </r>
  <r>
    <s v="check_win_service!Syslog Agent"/>
    <s v="WINTEL_MEDIUM"/>
    <x v="32"/>
    <m/>
  </r>
  <r>
    <s v="check_win_service!Syslog Agent"/>
    <s v="WINTEL_MEDIUM"/>
    <x v="32"/>
    <m/>
  </r>
  <r>
    <s v="check_win_service!Syslog Agent"/>
    <s v="WINTEL_MEDIUM"/>
    <x v="32"/>
    <m/>
  </r>
  <r>
    <s v="check_win_service!McAfeeFramework,McShield,McTaskManager,mfevtp"/>
    <s v="WINTEL_HIGH"/>
    <x v="11"/>
    <m/>
  </r>
  <r>
    <s v="check_win_cpu!2,80,90"/>
    <s v="WINTEL_HIGH"/>
    <x v="11"/>
    <m/>
  </r>
  <r>
    <s v="check_win_service!DHCPServer"/>
    <s v="WINTEL_HIGH"/>
    <x v="11"/>
    <m/>
  </r>
  <r>
    <s v="check_win_disk!C!90!95"/>
    <s v="WINTEL_HIGH"/>
    <x v="11"/>
    <m/>
  </r>
  <r>
    <s v="check-host-alive"/>
    <s v="WINTEL_HIGH"/>
    <x v="11"/>
    <m/>
  </r>
  <r>
    <s v="check_win_ram!90!95"/>
    <s v="WINTEL_HIGH"/>
    <x v="11"/>
    <m/>
  </r>
  <r>
    <s v="check_win_uptime!1"/>
    <s v="WINTEL_HIGH"/>
    <x v="11"/>
    <m/>
  </r>
  <r>
    <s v="check_win_service!McAfeeFramework,McShield,McTaskManager,mfevtp"/>
    <s v="WINTEL_MEDIUM"/>
    <x v="32"/>
    <m/>
  </r>
  <r>
    <s v="check_win_cpu!2,80,90"/>
    <s v="WINTEL_MEDIUM"/>
    <x v="32"/>
    <m/>
  </r>
  <r>
    <s v="check_win_service!DHCPServer"/>
    <s v="WINTEL_MEDIUM"/>
    <x v="32"/>
    <m/>
  </r>
  <r>
    <s v="check_win_disk!C!90!95"/>
    <s v="WINTEL_MEDIUM"/>
    <x v="32"/>
    <m/>
  </r>
  <r>
    <s v="check-host-alive"/>
    <s v="WINTEL_MEDIUM"/>
    <x v="32"/>
    <m/>
  </r>
  <r>
    <s v="check_win_ram!90!95"/>
    <s v="WINTEL_MEDIUM"/>
    <x v="32"/>
    <m/>
  </r>
  <r>
    <s v="check_win_uptime!1"/>
    <s v="WINTEL_MEDIUM"/>
    <x v="32"/>
    <m/>
  </r>
  <r>
    <s v="check_win_service!McAfeeFramework,McShield,McTaskManager,mfevtp"/>
    <s v="WINTEL_HIGH"/>
    <x v="11"/>
    <m/>
  </r>
  <r>
    <s v="check_win_cpu!2,80,90"/>
    <s v="WINTEL_HIGH"/>
    <x v="11"/>
    <m/>
  </r>
  <r>
    <s v="check_win_service!DHCPServer"/>
    <s v="WINTEL_HIGH"/>
    <x v="11"/>
    <m/>
  </r>
  <r>
    <s v="check_win_disk!C!90!95"/>
    <s v="WINTEL_HIGH"/>
    <x v="11"/>
    <m/>
  </r>
  <r>
    <s v="check-host-alive"/>
    <s v="WINTEL_HIGH"/>
    <x v="11"/>
    <m/>
  </r>
  <r>
    <s v="check_win_ram!90!95"/>
    <s v="WINTEL_HIGH"/>
    <x v="11"/>
    <m/>
  </r>
  <r>
    <s v="check_win_uptime!1"/>
    <s v="WINTEL_HIGH"/>
    <x v="11"/>
    <m/>
  </r>
  <r>
    <s v="check_win_service!McAfeeFramework,McShield,McTaskManager,mfevtp"/>
    <s v="WINTEL_MEDIUM"/>
    <x v="32"/>
    <m/>
  </r>
  <r>
    <s v="check_win_cpu!2,80,90"/>
    <s v="WINTEL_MEDIUM"/>
    <x v="32"/>
    <m/>
  </r>
  <r>
    <s v="check_win_service!DHCPServer"/>
    <s v="WINTEL_MEDIUM"/>
    <x v="32"/>
    <m/>
  </r>
  <r>
    <s v="check_win_disk!C!90!95"/>
    <s v="WINTEL_MEDIUM"/>
    <x v="32"/>
    <m/>
  </r>
  <r>
    <s v="check-host-alive"/>
    <s v="WINTEL_MEDIUM"/>
    <x v="32"/>
    <m/>
  </r>
  <r>
    <s v="check_win_ram!90!95"/>
    <s v="WINTEL_MEDIUM"/>
    <x v="32"/>
    <m/>
  </r>
  <r>
    <s v="check_win_uptime!1"/>
    <s v="WINTEL_MEDIUM"/>
    <x v="32"/>
    <m/>
  </r>
  <r>
    <s v="check_load!85!95"/>
    <s v="WINTEL_HIGH"/>
    <x v="4"/>
    <m/>
  </r>
  <r>
    <s v="check_disk!90!95"/>
    <s v="WINTEL_HIGH"/>
    <x v="4"/>
    <m/>
  </r>
  <r>
    <s v="check-host-alive"/>
    <s v="WINTEL_HIGH"/>
    <x v="4"/>
    <m/>
  </r>
  <r>
    <s v="check_ram!90!95"/>
    <s v="WINTEL_HIGH"/>
    <x v="4"/>
    <m/>
  </r>
  <r>
    <s v="check_swap!90!95"/>
    <s v="WINTEL_HIGH"/>
    <x v="4"/>
    <m/>
  </r>
  <r>
    <s v="check_proc!/usr/lib/vmware-vpx/inventoryservice/wrapper/bin/./wrapper!1!1"/>
    <s v="WINTEL_HIGH"/>
    <x v="4"/>
    <m/>
  </r>
  <r>
    <s v="check_proc!/usr/lib/vmware-sso/utils/lib/linux-x86_64/pwauth --server /tmp/.ims-server-ipc/pwauth!1!1"/>
    <s v="WINTEL_HIGH"/>
    <x v="4"/>
    <m/>
  </r>
  <r>
    <s v="check_proc!/usr/lib/vmware-vpx/sps/wrapper/bin/./wrapper!1!1"/>
    <s v="WINTEL_HIGH"/>
    <x v="4"/>
    <m/>
  </r>
  <r>
    <s v="check_proc!/usr/sbin/vmtoolsd!1!1"/>
    <s v="WINTEL_HIGH"/>
    <x v="4"/>
    <m/>
  </r>
  <r>
    <s v="check_proc!/usr/lib/vmware-vpx/vpxd!1!1"/>
    <s v="WINTEL_HIGH"/>
    <x v="4"/>
    <m/>
  </r>
  <r>
    <s v="check_win_service!McAfeeFramework,McShield,McTaskManager,mfevtp"/>
    <s v="WINTEL_HIGH"/>
    <x v="4"/>
    <m/>
  </r>
  <r>
    <s v="check_win_cpu!2,60,85"/>
    <s v="WINTEL_HIGH"/>
    <x v="4"/>
    <m/>
  </r>
  <r>
    <s v="check_win_disk!C!90!95"/>
    <s v="WINTEL_HIGH"/>
    <x v="4"/>
    <m/>
  </r>
  <r>
    <s v="check_win_disk!F!90!95"/>
    <s v="WINTEL_HIGH"/>
    <x v="4"/>
    <m/>
  </r>
  <r>
    <s v="check_win_disk!G!90!95"/>
    <s v="WINTEL_HIGH"/>
    <x v="4"/>
    <m/>
  </r>
  <r>
    <s v="check_win_disk!F!90!95"/>
    <s v="WINTEL_HIGH"/>
    <x v="4"/>
    <m/>
  </r>
  <r>
    <s v="check-host-alive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cpu!2,60,86"/>
    <s v="WINTEL_HIGH"/>
    <x v="4"/>
    <m/>
  </r>
  <r>
    <s v="check_win_disk!C!90!96"/>
    <s v="WINTEL_HIGH"/>
    <x v="4"/>
    <m/>
  </r>
  <r>
    <s v="check_win_disk!F!90!96"/>
    <s v="WINTEL_HIGH"/>
    <x v="4"/>
    <m/>
  </r>
  <r>
    <s v="check_win_disk!G!90!96"/>
    <s v="WINTEL_HIGH"/>
    <x v="4"/>
    <m/>
  </r>
  <r>
    <s v="check_win_disk!F!90!96"/>
    <s v="WINTEL_HIGH"/>
    <x v="4"/>
    <m/>
  </r>
  <r>
    <s v="check-host-alive"/>
    <s v="WINTEL_HIGH"/>
    <x v="4"/>
    <m/>
  </r>
  <r>
    <s v="check_win_ram!90!96"/>
    <s v="WINTEL_HIGH"/>
    <x v="4"/>
    <m/>
  </r>
  <r>
    <s v="check_win_uptime!2"/>
    <s v="WINTEL_HIGH"/>
    <x v="4"/>
    <m/>
  </r>
  <r>
    <s v="check_win_service!McAfeeFramework,McShield,McTaskManager,mfevtp"/>
    <s v="WINTEL_HIGH"/>
    <x v="4"/>
    <m/>
  </r>
  <r>
    <s v="check_win_cpu!2,60,87"/>
    <s v="WINTEL_HIGH"/>
    <x v="4"/>
    <m/>
  </r>
  <r>
    <s v="check_win_disk!C!90!97"/>
    <s v="WINTEL_HIGH"/>
    <x v="4"/>
    <m/>
  </r>
  <r>
    <s v="check_win_disk!F!90!97"/>
    <s v="WINTEL_HIGH"/>
    <x v="4"/>
    <m/>
  </r>
  <r>
    <s v="check_win_disk!G!90!97"/>
    <s v="WINTEL_HIGH"/>
    <x v="4"/>
    <m/>
  </r>
  <r>
    <s v="check_win_disk!F!90!97"/>
    <s v="WINTEL_HIGH"/>
    <x v="4"/>
    <m/>
  </r>
  <r>
    <s v="check-host-alive"/>
    <s v="WINTEL_HIGH"/>
    <x v="4"/>
    <m/>
  </r>
  <r>
    <s v="check_win_ram!90!97"/>
    <s v="WINTEL_HIGH"/>
    <x v="4"/>
    <m/>
  </r>
  <r>
    <s v="check_win_uptime!3"/>
    <s v="WINTEL_HIGH"/>
    <x v="4"/>
    <m/>
  </r>
  <r>
    <s v="check_win_service!McAfeeFramework,McShield,McTaskManager,mfevtp"/>
    <s v="WINTEL_HIGH"/>
    <x v="4"/>
    <m/>
  </r>
  <r>
    <s v="check_win_cpu!2,60,88"/>
    <s v="WINTEL_HIGH"/>
    <x v="4"/>
    <m/>
  </r>
  <r>
    <s v="check_win_disk!C!90!98"/>
    <s v="WINTEL_HIGH"/>
    <x v="4"/>
    <m/>
  </r>
  <r>
    <s v="check_win_disk!F!90!98"/>
    <s v="WINTEL_HIGH"/>
    <x v="4"/>
    <m/>
  </r>
  <r>
    <s v="check_win_disk!G!90!98"/>
    <s v="WINTEL_HIGH"/>
    <x v="4"/>
    <m/>
  </r>
  <r>
    <s v="check_win_disk!F!90!98"/>
    <s v="WINTEL_HIGH"/>
    <x v="4"/>
    <m/>
  </r>
  <r>
    <s v="check-host-alive"/>
    <s v="WINTEL_HIGH"/>
    <x v="4"/>
    <m/>
  </r>
  <r>
    <s v="check_win_ram!90!98"/>
    <s v="WINTEL_HIGH"/>
    <x v="4"/>
    <m/>
  </r>
  <r>
    <s v="check_win_uptime!4"/>
    <s v="WINTEL_HIGH"/>
    <x v="4"/>
    <m/>
  </r>
  <r>
    <s v="check_win_service!McAfeeFramework,McShield,McTaskManager,mfevtp"/>
    <s v="WINTEL_BUSINESS CRITICAL"/>
    <x v="6"/>
    <m/>
  </r>
  <r>
    <s v="check_win_cpu!2,60,89"/>
    <s v="WINTEL_BUSINESS CRITICAL"/>
    <x v="6"/>
    <m/>
  </r>
  <r>
    <s v="check_win_disk!C!90!99"/>
    <s v="WINTEL_BUSINESS CRITICAL"/>
    <x v="6"/>
    <m/>
  </r>
  <r>
    <s v="check_win_disk!F!90!99"/>
    <s v="WINTEL_BUSINESS CRITICAL"/>
    <x v="6"/>
    <m/>
  </r>
  <r>
    <s v="check_win_disk!G!90!99"/>
    <s v="WINTEL_BUSINESS CRITICAL"/>
    <x v="6"/>
    <m/>
  </r>
  <r>
    <s v="check_win_disk!F!90!99"/>
    <s v="WINTEL_BUSINESS CRITICAL"/>
    <x v="6"/>
    <m/>
  </r>
  <r>
    <s v="check-host-alive"/>
    <s v="WINTEL_BUSINESS CRITICAL"/>
    <x v="6"/>
    <m/>
  </r>
  <r>
    <s v="check_win_ram!90!99"/>
    <s v="WINTEL_BUSINESS CRITICAL"/>
    <x v="6"/>
    <m/>
  </r>
  <r>
    <s v="check_win_uptime!5"/>
    <s v="WINTEL_BUSINESS CRITICAL"/>
    <x v="6"/>
    <m/>
  </r>
  <r>
    <s v="check_win_service!McAfeeFramework,McShield,McTaskManager,mfevtp"/>
    <s v="WINTEL_HIGH"/>
    <x v="4"/>
    <m/>
  </r>
  <r>
    <s v="check_win_cpu!2,60,90"/>
    <s v="WINTEL_HIGH"/>
    <x v="4"/>
    <m/>
  </r>
  <r>
    <s v="check_win_disk!C!90!100"/>
    <s v="WINTEL_HIGH"/>
    <x v="4"/>
    <m/>
  </r>
  <r>
    <s v="check_win_disk!F!90!100"/>
    <s v="WINTEL_HIGH"/>
    <x v="4"/>
    <m/>
  </r>
  <r>
    <s v="check_win_disk!G!90!100"/>
    <s v="WINTEL_HIGH"/>
    <x v="4"/>
    <m/>
  </r>
  <r>
    <s v="check_win_disk!F!90!100"/>
    <s v="WINTEL_HIGH"/>
    <x v="4"/>
    <m/>
  </r>
  <r>
    <s v="check-host-alive"/>
    <s v="WINTEL_HIGH"/>
    <x v="4"/>
    <m/>
  </r>
  <r>
    <s v="check_win_ram!90!100"/>
    <s v="WINTEL_HIGH"/>
    <x v="4"/>
    <m/>
  </r>
  <r>
    <s v="check_win_uptime!6"/>
    <s v="WINTEL_HIGH"/>
    <x v="4"/>
    <m/>
  </r>
  <r>
    <s v="check_win_service!McAfeeFramework,McShield,McTaskManager,mfevtp"/>
    <s v="WINTEL_MEDIUM"/>
    <x v="11"/>
    <m/>
  </r>
  <r>
    <s v="check_win_cpu!2,60,91"/>
    <s v="WINTEL_MEDIUM"/>
    <x v="11"/>
    <m/>
  </r>
  <r>
    <s v="check_win_disk!C!90!101"/>
    <s v="WINTEL_MEDIUM"/>
    <x v="11"/>
    <m/>
  </r>
  <r>
    <s v="check_win_disk!F!90!101"/>
    <s v="WINTEL_MEDIUM"/>
    <x v="11"/>
    <m/>
  </r>
  <r>
    <s v="check_win_disk!G!90!101"/>
    <s v="WINTEL_MEDIUM"/>
    <x v="11"/>
    <m/>
  </r>
  <r>
    <s v="check_win_disk!F!90!101"/>
    <s v="WINTEL_MEDIUM"/>
    <x v="11"/>
    <m/>
  </r>
  <r>
    <s v="check-host-alive"/>
    <s v="WINTEL_MEDIUM"/>
    <x v="11"/>
    <m/>
  </r>
  <r>
    <s v="check_win_ram!90!101"/>
    <s v="WINTEL_MEDIUM"/>
    <x v="11"/>
    <m/>
  </r>
  <r>
    <s v="check_win_uptime!7"/>
    <s v="WINTEL_MEDIUM"/>
    <x v="11"/>
    <m/>
  </r>
  <r>
    <s v="check_win_service!McAfeeFramework,McShield,McTaskManager,mfevtp"/>
    <s v="WINTEL_MEDIUM"/>
    <x v="11"/>
    <m/>
  </r>
  <r>
    <s v="check_win_cpu!2,60,92"/>
    <s v="WINTEL_MEDIUM"/>
    <x v="11"/>
    <m/>
  </r>
  <r>
    <s v="check_win_disk!C!90!102"/>
    <s v="WINTEL_MEDIUM"/>
    <x v="11"/>
    <m/>
  </r>
  <r>
    <s v="check_win_disk!F!90!102"/>
    <s v="WINTEL_MEDIUM"/>
    <x v="11"/>
    <m/>
  </r>
  <r>
    <s v="check_win_disk!G!90!102"/>
    <s v="WINTEL_MEDIUM"/>
    <x v="11"/>
    <m/>
  </r>
  <r>
    <s v="check_win_disk!F!90!102"/>
    <s v="WINTEL_MEDIUM"/>
    <x v="11"/>
    <m/>
  </r>
  <r>
    <s v="check-host-alive"/>
    <s v="WINTEL_MEDIUM"/>
    <x v="11"/>
    <m/>
  </r>
  <r>
    <s v="check_win_ram!90!102"/>
    <s v="WINTEL_MEDIUM"/>
    <x v="11"/>
    <m/>
  </r>
  <r>
    <s v="check_win_uptime!8"/>
    <s v="WINTEL_MEDIUM"/>
    <x v="11"/>
    <m/>
  </r>
  <r>
    <s v="check_win_service!McAfeeFramework,McShield,McTaskManager,mfevtp"/>
    <s v="WINTEL_MEDIUM"/>
    <x v="11"/>
    <m/>
  </r>
  <r>
    <s v="check_win_cpu!2,60,93"/>
    <s v="WINTEL_MEDIUM"/>
    <x v="11"/>
    <m/>
  </r>
  <r>
    <s v="check_win_disk!C!90!103"/>
    <s v="WINTEL_MEDIUM"/>
    <x v="11"/>
    <m/>
  </r>
  <r>
    <s v="check_win_disk!F!90!103"/>
    <s v="WINTEL_MEDIUM"/>
    <x v="11"/>
    <m/>
  </r>
  <r>
    <s v="check_win_disk!G!90!103"/>
    <s v="WINTEL_MEDIUM"/>
    <x v="11"/>
    <m/>
  </r>
  <r>
    <s v="check_win_disk!F!90!103"/>
    <s v="WINTEL_MEDIUM"/>
    <x v="11"/>
    <m/>
  </r>
  <r>
    <s v="check-host-alive"/>
    <s v="WINTEL_MEDIUM"/>
    <x v="11"/>
    <m/>
  </r>
  <r>
    <s v="check_win_ram!90!103"/>
    <s v="WINTEL_MEDIUM"/>
    <x v="11"/>
    <m/>
  </r>
  <r>
    <s v="check_win_uptime!9"/>
    <s v="WINTEL_MEDIUM"/>
    <x v="11"/>
    <m/>
  </r>
  <r>
    <s v="check_win_service!McAfeeFramework,McShield,McTaskManager,mfevtp"/>
    <s v="WINTEL_MEDIUM"/>
    <x v="11"/>
    <m/>
  </r>
  <r>
    <s v="check_win_cpu!2,60,94"/>
    <s v="WINTEL_MEDIUM"/>
    <x v="11"/>
    <m/>
  </r>
  <r>
    <s v="check_win_disk!C!90!104"/>
    <s v="WINTEL_MEDIUM"/>
    <x v="11"/>
    <m/>
  </r>
  <r>
    <s v="check_win_disk!F!90!104"/>
    <s v="WINTEL_MEDIUM"/>
    <x v="11"/>
    <m/>
  </r>
  <r>
    <s v="check_win_disk!G!90!104"/>
    <s v="WINTEL_MEDIUM"/>
    <x v="11"/>
    <m/>
  </r>
  <r>
    <s v="check_win_disk!F!90!104"/>
    <s v="WINTEL_MEDIUM"/>
    <x v="11"/>
    <m/>
  </r>
  <r>
    <s v="check-host-alive"/>
    <s v="WINTEL_MEDIUM"/>
    <x v="11"/>
    <m/>
  </r>
  <r>
    <s v="check_win_ram!90!104"/>
    <s v="WINTEL_MEDIUM"/>
    <x v="11"/>
    <m/>
  </r>
  <r>
    <s v="check_win_uptime!10"/>
    <s v="WINTEL_MEDIUM"/>
    <x v="11"/>
    <m/>
  </r>
  <r>
    <s v="check_win_service!McAfeeFramework,McShield,McTaskManager,mfevtp"/>
    <s v="WINTEL_MEDIUM"/>
    <x v="11"/>
    <m/>
  </r>
  <r>
    <s v="check_win_cpu!2,60,95"/>
    <s v="WINTEL_MEDIUM"/>
    <x v="11"/>
    <m/>
  </r>
  <r>
    <s v="check_win_disk!C!90!105"/>
    <s v="WINTEL_MEDIUM"/>
    <x v="11"/>
    <m/>
  </r>
  <r>
    <s v="check_win_disk!F!90!105"/>
    <s v="WINTEL_MEDIUM"/>
    <x v="11"/>
    <m/>
  </r>
  <r>
    <s v="check_win_disk!G!90!105"/>
    <s v="WINTEL_MEDIUM"/>
    <x v="11"/>
    <m/>
  </r>
  <r>
    <s v="check_win_disk!F!90!105"/>
    <s v="WINTEL_MEDIUM"/>
    <x v="11"/>
    <m/>
  </r>
  <r>
    <s v="check-host-alive"/>
    <s v="WINTEL_MEDIUM"/>
    <x v="11"/>
    <m/>
  </r>
  <r>
    <s v="check_win_ram!90!105"/>
    <s v="WINTEL_MEDIUM"/>
    <x v="11"/>
    <m/>
  </r>
  <r>
    <s v="check_win_uptime!11"/>
    <s v="WINTEL_MEDIUM"/>
    <x v="11"/>
    <m/>
  </r>
  <r>
    <s v="check_win_service!McAfeeFramework,McShield,McTaskManager,mfevtp"/>
    <s v="WINTEL_MEDIUM"/>
    <x v="11"/>
    <m/>
  </r>
  <r>
    <s v="check_win_cpu!2,60,96"/>
    <s v="WINTEL_MEDIUM"/>
    <x v="11"/>
    <m/>
  </r>
  <r>
    <s v="check_win_disk!C!90!106"/>
    <s v="WINTEL_MEDIUM"/>
    <x v="11"/>
    <m/>
  </r>
  <r>
    <s v="check_win_disk!F!90!106"/>
    <s v="WINTEL_MEDIUM"/>
    <x v="11"/>
    <m/>
  </r>
  <r>
    <s v="check_win_disk!G!90!106"/>
    <s v="WINTEL_MEDIUM"/>
    <x v="11"/>
    <m/>
  </r>
  <r>
    <s v="check_win_disk!F!90!106"/>
    <s v="WINTEL_MEDIUM"/>
    <x v="11"/>
    <m/>
  </r>
  <r>
    <s v="check-host-alive"/>
    <s v="WINTEL_MEDIUM"/>
    <x v="11"/>
    <m/>
  </r>
  <r>
    <s v="check_win_ram!90!106"/>
    <s v="WINTEL_MEDIUM"/>
    <x v="11"/>
    <m/>
  </r>
  <r>
    <s v="check_win_uptime!12"/>
    <s v="WINTEL_MEDIUM"/>
    <x v="11"/>
    <m/>
  </r>
  <r>
    <s v="check_win_service!McAfeeFramework,McShield,McTaskManager,mfevtp"/>
    <s v="WINTEL_MEDIUM"/>
    <x v="11"/>
    <m/>
  </r>
  <r>
    <s v="check_win_cpu!2,60,97"/>
    <s v="WINTEL_MEDIUM"/>
    <x v="11"/>
    <m/>
  </r>
  <r>
    <s v="check_win_disk!C!90!107"/>
    <s v="WINTEL_MEDIUM"/>
    <x v="11"/>
    <m/>
  </r>
  <r>
    <s v="check_win_disk!F!90!107"/>
    <s v="WINTEL_MEDIUM"/>
    <x v="11"/>
    <m/>
  </r>
  <r>
    <s v="check_win_disk!G!90!107"/>
    <s v="WINTEL_MEDIUM"/>
    <x v="11"/>
    <m/>
  </r>
  <r>
    <s v="check_win_disk!F!90!107"/>
    <s v="WINTEL_MEDIUM"/>
    <x v="11"/>
    <m/>
  </r>
  <r>
    <s v="check-host-alive"/>
    <s v="WINTEL_MEDIUM"/>
    <x v="11"/>
    <m/>
  </r>
  <r>
    <s v="check_win_ram!90!107"/>
    <s v="WINTEL_MEDIUM"/>
    <x v="11"/>
    <m/>
  </r>
  <r>
    <s v="check_win_uptime!13"/>
    <s v="WINTEL_MEDIUM"/>
    <x v="11"/>
    <m/>
  </r>
  <r>
    <s v="check_win_service!McAfeeFramework,McShield,McTaskManager,mfevtp"/>
    <s v="WINTEL_MEDIUM"/>
    <x v="11"/>
    <m/>
  </r>
  <r>
    <s v="check_win_cpu!2,60,98"/>
    <s v="WINTEL_MEDIUM"/>
    <x v="11"/>
    <m/>
  </r>
  <r>
    <s v="check_win_disk!C!90!108"/>
    <s v="WINTEL_MEDIUM"/>
    <x v="11"/>
    <m/>
  </r>
  <r>
    <s v="check_win_disk!F!90!108"/>
    <s v="WINTEL_MEDIUM"/>
    <x v="11"/>
    <m/>
  </r>
  <r>
    <s v="check_win_disk!G!90!108"/>
    <s v="WINTEL_MEDIUM"/>
    <x v="11"/>
    <m/>
  </r>
  <r>
    <s v="check_win_disk!F!90!108"/>
    <s v="WINTEL_MEDIUM"/>
    <x v="11"/>
    <m/>
  </r>
  <r>
    <s v="check-host-alive"/>
    <s v="WINTEL_MEDIUM"/>
    <x v="11"/>
    <m/>
  </r>
  <r>
    <s v="check_win_ram!90!108"/>
    <s v="WINTEL_MEDIUM"/>
    <x v="11"/>
    <m/>
  </r>
  <r>
    <s v="check_win_uptime!14"/>
    <s v="WINTEL_MEDIUM"/>
    <x v="11"/>
    <m/>
  </r>
  <r>
    <s v="check_win_service!McAfeeFramework,McShield,McTaskManager,mfevtp"/>
    <s v="WINTEL_MEDIUM"/>
    <x v="11"/>
    <m/>
  </r>
  <r>
    <s v="check_win_cpu!2,60,99"/>
    <s v="WINTEL_MEDIUM"/>
    <x v="11"/>
    <m/>
  </r>
  <r>
    <s v="check_win_disk!C!90!109"/>
    <s v="WINTEL_MEDIUM"/>
    <x v="11"/>
    <m/>
  </r>
  <r>
    <s v="check_win_disk!F!90!109"/>
    <s v="WINTEL_MEDIUM"/>
    <x v="11"/>
    <m/>
  </r>
  <r>
    <s v="check_win_disk!G!90!109"/>
    <s v="WINTEL_MEDIUM"/>
    <x v="11"/>
    <m/>
  </r>
  <r>
    <s v="check_win_disk!F!90!109"/>
    <s v="WINTEL_MEDIUM"/>
    <x v="11"/>
    <m/>
  </r>
  <r>
    <s v="check-host-alive"/>
    <s v="WINTEL_MEDIUM"/>
    <x v="11"/>
    <m/>
  </r>
  <r>
    <s v="check_win_ram!90!109"/>
    <s v="WINTEL_MEDIUM"/>
    <x v="11"/>
    <m/>
  </r>
  <r>
    <s v="check_win_uptime!15"/>
    <s v="WINTEL_MEDIUM"/>
    <x v="11"/>
    <m/>
  </r>
  <r>
    <s v="check_win_service!McAfeeFramework,McShield,McTaskManager,mfevtp"/>
    <s v="WINTEL_MEDIUM"/>
    <x v="11"/>
    <m/>
  </r>
  <r>
    <s v="check_win_cpu!2,60,100"/>
    <s v="WINTEL_MEDIUM"/>
    <x v="11"/>
    <m/>
  </r>
  <r>
    <s v="check_win_disk!C!90!110"/>
    <s v="WINTEL_MEDIUM"/>
    <x v="11"/>
    <m/>
  </r>
  <r>
    <s v="check_win_disk!F!90!110"/>
    <s v="WINTEL_MEDIUM"/>
    <x v="11"/>
    <m/>
  </r>
  <r>
    <s v="check_win_disk!G!90!110"/>
    <s v="WINTEL_MEDIUM"/>
    <x v="11"/>
    <m/>
  </r>
  <r>
    <s v="check_win_disk!F!90!110"/>
    <s v="WINTEL_MEDIUM"/>
    <x v="11"/>
    <m/>
  </r>
  <r>
    <s v="check-host-alive"/>
    <s v="WINTEL_MEDIUM"/>
    <x v="11"/>
    <m/>
  </r>
  <r>
    <s v="check_win_ram!90!110"/>
    <s v="WINTEL_MEDIUM"/>
    <x v="11"/>
    <m/>
  </r>
  <r>
    <s v="check_win_uptime!16"/>
    <s v="WINTEL_MEDIUM"/>
    <x v="11"/>
    <m/>
  </r>
  <r>
    <s v="check_win_service!McAfeeFramework,McShield,McTaskManager,mfevtp"/>
    <s v="WINTEL_MEDIUM"/>
    <x v="11"/>
    <m/>
  </r>
  <r>
    <s v="check_win_cpu!2,60,101"/>
    <s v="WINTEL_MEDIUM"/>
    <x v="11"/>
    <m/>
  </r>
  <r>
    <s v="check_win_disk!C!90!111"/>
    <s v="WINTEL_MEDIUM"/>
    <x v="11"/>
    <m/>
  </r>
  <r>
    <s v="check_win_disk!F!90!111"/>
    <s v="WINTEL_MEDIUM"/>
    <x v="11"/>
    <m/>
  </r>
  <r>
    <s v="check_win_disk!G!90!111"/>
    <s v="WINTEL_MEDIUM"/>
    <x v="11"/>
    <m/>
  </r>
  <r>
    <s v="check_win_disk!F!90!111"/>
    <s v="WINTEL_MEDIUM"/>
    <x v="11"/>
    <m/>
  </r>
  <r>
    <s v="check-host-alive"/>
    <s v="WINTEL_MEDIUM"/>
    <x v="11"/>
    <m/>
  </r>
  <r>
    <s v="check_win_ram!90!111"/>
    <s v="WINTEL_MEDIUM"/>
    <x v="11"/>
    <m/>
  </r>
  <r>
    <s v="check_win_uptime!17"/>
    <s v="WINTEL_MEDIUM"/>
    <x v="11"/>
    <m/>
  </r>
  <r>
    <s v="check_win_service!McAfeeFramework,McShield,McTaskManager,mfevtp"/>
    <s v="WINTEL_MEDIUM"/>
    <x v="11"/>
    <m/>
  </r>
  <r>
    <s v="check_win_cpu!2,60,102"/>
    <s v="WINTEL_MEDIUM"/>
    <x v="11"/>
    <m/>
  </r>
  <r>
    <s v="check_win_disk!C!90!112"/>
    <s v="WINTEL_MEDIUM"/>
    <x v="11"/>
    <m/>
  </r>
  <r>
    <s v="check_win_disk!F!90!112"/>
    <s v="WINTEL_MEDIUM"/>
    <x v="11"/>
    <m/>
  </r>
  <r>
    <s v="check_win_disk!G!90!112"/>
    <s v="WINTEL_MEDIUM"/>
    <x v="11"/>
    <m/>
  </r>
  <r>
    <s v="check_win_disk!F!90!112"/>
    <s v="WINTEL_MEDIUM"/>
    <x v="11"/>
    <m/>
  </r>
  <r>
    <s v="check-host-alive"/>
    <s v="WINTEL_MEDIUM"/>
    <x v="11"/>
    <m/>
  </r>
  <r>
    <s v="check_win_ram!90!112"/>
    <s v="WINTEL_MEDIUM"/>
    <x v="11"/>
    <m/>
  </r>
  <r>
    <s v="check_win_uptime!18"/>
    <s v="WINTEL_MEDIUM"/>
    <x v="11"/>
    <m/>
  </r>
  <r>
    <s v="check_win_service!McAfeeFramework,McShield,McTaskManager,mfevtp"/>
    <s v="WINTEL_MEDIUM"/>
    <x v="11"/>
    <m/>
  </r>
  <r>
    <s v="check_win_cpu!2,60,103"/>
    <s v="WINTEL_MEDIUM"/>
    <x v="11"/>
    <m/>
  </r>
  <r>
    <s v="check_win_disk!C!90!113"/>
    <s v="WINTEL_MEDIUM"/>
    <x v="11"/>
    <m/>
  </r>
  <r>
    <s v="check_win_disk!F!90!113"/>
    <s v="WINTEL_MEDIUM"/>
    <x v="11"/>
    <m/>
  </r>
  <r>
    <s v="check_win_disk!G!90!113"/>
    <s v="WINTEL_MEDIUM"/>
    <x v="11"/>
    <m/>
  </r>
  <r>
    <s v="check_win_disk!F!90!113"/>
    <s v="WINTEL_MEDIUM"/>
    <x v="11"/>
    <m/>
  </r>
  <r>
    <s v="check-host-alive"/>
    <s v="WINTEL_MEDIUM"/>
    <x v="11"/>
    <m/>
  </r>
  <r>
    <s v="check_win_ram!90!113"/>
    <s v="WINTEL_MEDIUM"/>
    <x v="11"/>
    <m/>
  </r>
  <r>
    <s v="check_win_uptime!19"/>
    <s v="WINTEL_MEDIUM"/>
    <x v="11"/>
    <m/>
  </r>
  <r>
    <s v="check_win_service!McAfeeFramework,McShield,McTaskManager,mfevtp"/>
    <s v="WINTEL_MEDIUM"/>
    <x v="11"/>
    <m/>
  </r>
  <r>
    <s v="check_win_cpu!2,60,104"/>
    <s v="WINTEL_MEDIUM"/>
    <x v="11"/>
    <m/>
  </r>
  <r>
    <s v="check_win_disk!C!90!114"/>
    <s v="WINTEL_MEDIUM"/>
    <x v="11"/>
    <m/>
  </r>
  <r>
    <s v="check_win_disk!F!90!114"/>
    <s v="WINTEL_MEDIUM"/>
    <x v="11"/>
    <m/>
  </r>
  <r>
    <s v="check_win_disk!G!90!114"/>
    <s v="WINTEL_MEDIUM"/>
    <x v="11"/>
    <m/>
  </r>
  <r>
    <s v="check_win_disk!F!90!114"/>
    <s v="WINTEL_MEDIUM"/>
    <x v="11"/>
    <m/>
  </r>
  <r>
    <s v="check-host-alive"/>
    <s v="WINTEL_MEDIUM"/>
    <x v="11"/>
    <m/>
  </r>
  <r>
    <s v="check_win_ram!90!114"/>
    <s v="WINTEL_MEDIUM"/>
    <x v="11"/>
    <m/>
  </r>
  <r>
    <s v="check_win_uptime!20"/>
    <s v="WINTEL_MEDIUM"/>
    <x v="11"/>
    <m/>
  </r>
  <r>
    <s v="check_win_service!McAfeeFramework,McShield,McTaskManager,mfevtp"/>
    <s v="WINTEL_MEDIUM"/>
    <x v="11"/>
    <m/>
  </r>
  <r>
    <s v="check_win_cpu!2,60,104"/>
    <s v="WINTEL_MEDIUM"/>
    <x v="11"/>
    <m/>
  </r>
  <r>
    <s v="check_win_disk!C!90!114"/>
    <s v="WINTEL_MEDIUM"/>
    <x v="11"/>
    <m/>
  </r>
  <r>
    <s v="check_win_disk!F!90!114"/>
    <s v="WINTEL_MEDIUM"/>
    <x v="11"/>
    <m/>
  </r>
  <r>
    <s v="check_win_disk!G!90!114"/>
    <s v="WINTEL_MEDIUM"/>
    <x v="11"/>
    <m/>
  </r>
  <r>
    <s v="check_win_disk!F!90!114"/>
    <s v="WINTEL_MEDIUM"/>
    <x v="11"/>
    <m/>
  </r>
  <r>
    <s v="check-host-alive"/>
    <s v="WINTEL_MEDIUM"/>
    <x v="11"/>
    <m/>
  </r>
  <r>
    <s v="check_win_ram!90!114"/>
    <s v="WINTEL_MEDIUM"/>
    <x v="11"/>
    <m/>
  </r>
  <r>
    <s v="check_win_uptime!20"/>
    <s v="WINTEL_MEDIUM"/>
    <x v="11"/>
    <m/>
  </r>
  <r>
    <s v="check_win_service!McAfeeFramework,McShield,McTaskManager,mfevtp"/>
    <s v="WINTEL_MEDIUM"/>
    <x v="11"/>
    <m/>
  </r>
  <r>
    <s v="check_win_cpu!2,60,104"/>
    <s v="WINTEL_MEDIUM"/>
    <x v="11"/>
    <m/>
  </r>
  <r>
    <s v="check_win_disk!C!90!114"/>
    <s v="WINTEL_MEDIUM"/>
    <x v="11"/>
    <m/>
  </r>
  <r>
    <s v="check_win_disk!F!90!114"/>
    <s v="WINTEL_MEDIUM"/>
    <x v="11"/>
    <m/>
  </r>
  <r>
    <s v="check_win_disk!G!90!114"/>
    <s v="WINTEL_MEDIUM"/>
    <x v="11"/>
    <m/>
  </r>
  <r>
    <s v="check_win_disk!F!90!114"/>
    <s v="WINTEL_MEDIUM"/>
    <x v="11"/>
    <m/>
  </r>
  <r>
    <s v="check-host-alive"/>
    <s v="WINTEL_MEDIUM"/>
    <x v="11"/>
    <m/>
  </r>
  <r>
    <s v="check_win_ram!90!114"/>
    <s v="WINTEL_MEDIUM"/>
    <x v="11"/>
    <m/>
  </r>
  <r>
    <s v="check_win_uptime!20"/>
    <s v="WINTEL_MEDIUM"/>
    <x v="11"/>
    <m/>
  </r>
  <r>
    <s v="check_win_service!McAfeeFramework,McShield,McTaskManager,mfevtp"/>
    <s v="WINTEL_MEDIUM"/>
    <x v="11"/>
    <m/>
  </r>
  <r>
    <s v="check_win_cpu!2,60,104"/>
    <s v="WINTEL_MEDIUM"/>
    <x v="11"/>
    <m/>
  </r>
  <r>
    <s v="check_win_disk!C!90!114"/>
    <s v="WINTEL_MEDIUM"/>
    <x v="11"/>
    <m/>
  </r>
  <r>
    <s v="check_win_disk!F!90!114"/>
    <s v="WINTEL_MEDIUM"/>
    <x v="11"/>
    <m/>
  </r>
  <r>
    <s v="check_win_disk!G!90!114"/>
    <s v="WINTEL_MEDIUM"/>
    <x v="11"/>
    <m/>
  </r>
  <r>
    <s v="check_win_disk!F!90!114"/>
    <s v="WINTEL_MEDIUM"/>
    <x v="11"/>
    <m/>
  </r>
  <r>
    <s v="check-host-alive"/>
    <s v="WINTEL_MEDIUM"/>
    <x v="11"/>
    <m/>
  </r>
  <r>
    <s v="check_win_ram!90!114"/>
    <s v="WINTEL_MEDIUM"/>
    <x v="11"/>
    <m/>
  </r>
  <r>
    <s v="check_win_uptime!20"/>
    <s v="WINTEL_MEDIUM"/>
    <x v="11"/>
    <m/>
  </r>
  <r>
    <s v="check-host-alive"/>
    <s v="NETWORK_HIGH"/>
    <x v="2"/>
    <s v="SW Produccion"/>
  </r>
  <r>
    <s v="check_win_service!$VIM_SQLEXP"/>
    <s v="ORACLE_LOW"/>
    <x v="5"/>
    <m/>
  </r>
  <r>
    <s v="check_win_cpu!2,60,85"/>
    <s v="WINTEL_LOW"/>
    <x v="32"/>
    <m/>
  </r>
  <r>
    <s v="check_win_disk!C!90!95"/>
    <s v="WINTEL_LOW"/>
    <x v="32"/>
    <m/>
  </r>
  <r>
    <s v="check_win_disk!D!90!9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_win_service!$VIM_SQLEXP"/>
    <s v="ORACLE_LOW"/>
    <x v="5"/>
    <m/>
  </r>
  <r>
    <s v="check_win_cpu!2,60,85"/>
    <s v="WINTEL_LOW"/>
    <x v="32"/>
    <m/>
  </r>
  <r>
    <s v="check_win_disk!C!90!95"/>
    <s v="WINTEL_LOW"/>
    <x v="32"/>
    <m/>
  </r>
  <r>
    <s v="check_win_disk!D!90!9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_win_service!McAfeeFramework,McShield,McTaskManager,mfevtp"/>
    <s v="WINTEL_LOW"/>
    <x v="32"/>
    <m/>
  </r>
  <r>
    <s v="check_win_cpu!2,60,85"/>
    <s v="WINTEL_LOW"/>
    <x v="32"/>
    <m/>
  </r>
  <r>
    <s v="check_win_disk!C!90!95"/>
    <s v="WINTEL_LOW"/>
    <x v="32"/>
    <m/>
  </r>
  <r>
    <s v="check_win_disk!D!90!9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_win_disk!E!90!95"/>
    <s v="WINTEL_BUSINESS CRITICAL"/>
    <x v="6"/>
    <m/>
  </r>
  <r>
    <s v="check-host-alive"/>
    <s v="WINTEL_BUSINESS CRITICAL"/>
    <x v="6"/>
    <m/>
  </r>
  <r>
    <s v="check_win_disk!D!90!95"/>
    <s v="WINTEL_BUSINESS CRITICAL"/>
    <x v="6"/>
    <m/>
  </r>
  <r>
    <s v="check-host-alive"/>
    <s v="WINTEL_BUSINESS CRITICAL"/>
    <x v="6"/>
    <m/>
  </r>
  <r>
    <s v="check-host-alive"/>
    <s v="WINTEL_BUSINESS CRITICAL"/>
    <x v="6"/>
    <m/>
  </r>
  <r>
    <s v="check_win_service!McAfeeFramework,McShield,McTaskManager,mfevtp"/>
    <s v="WINTEL_LOW"/>
    <x v="32"/>
    <m/>
  </r>
  <r>
    <s v="check_win_cpu!2,60,8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_win_disk!C!90!95"/>
    <s v="WINTEL_LOW"/>
    <x v="32"/>
    <m/>
  </r>
  <r>
    <m/>
    <s v="WINTEL_LOW"/>
    <x v="32"/>
    <m/>
  </r>
  <r>
    <m/>
    <s v="ORACLE_LOW"/>
    <x v="5"/>
    <m/>
  </r>
  <r>
    <m/>
    <s v="ORACLE_LOW"/>
    <x v="5"/>
    <m/>
  </r>
  <r>
    <m/>
    <s v="ORACLE_LOW"/>
    <x v="5"/>
    <m/>
  </r>
  <r>
    <m/>
    <s v="ORACLE_LOW"/>
    <x v="5"/>
    <m/>
  </r>
  <r>
    <m/>
    <s v="ORACLE_LOW"/>
    <x v="5"/>
    <m/>
  </r>
  <r>
    <m/>
    <s v="ORACLE_LOW"/>
    <x v="5"/>
    <m/>
  </r>
  <r>
    <m/>
    <s v="ORACLE_LOW"/>
    <x v="5"/>
    <m/>
  </r>
  <r>
    <s v="check_win_service!McAfeeFramework,McShield,McTaskManager,mfevtp"/>
    <s v="WINTEL_LOW"/>
    <x v="32"/>
    <m/>
  </r>
  <r>
    <s v="check_win_cpu!2,80,90"/>
    <s v="WINTEL_LOW"/>
    <x v="32"/>
    <m/>
  </r>
  <r>
    <s v="check_win_disk!C!90!95"/>
    <s v="WINTEL_LOW"/>
    <x v="32"/>
    <m/>
  </r>
  <r>
    <s v="check_win_disk!D!90!95"/>
    <s v="WINTEL_LOW"/>
    <x v="32"/>
    <m/>
  </r>
  <r>
    <s v="check_win_disk!E!90!9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_win_service!McAfeeFramework,McShield,McTaskManager,mfevtp"/>
    <s v="WINTEL_LOW"/>
    <x v="32"/>
    <m/>
  </r>
  <r>
    <s v="check_win_cpu!2,80,90"/>
    <s v="WINTEL_LOW"/>
    <x v="32"/>
    <m/>
  </r>
  <r>
    <s v="check_win_disk!C!90!95"/>
    <s v="WINTEL_LOW"/>
    <x v="32"/>
    <m/>
  </r>
  <r>
    <s v="check_win_disk!D!90!9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-host-alive"/>
    <s v="NETWORK_HIGH"/>
    <x v="2"/>
    <s v="SW Produccion"/>
  </r>
  <r>
    <s v="check-host-alive"/>
    <s v="NETWORK_HIGH"/>
    <x v="2"/>
    <s v="SW Produccion"/>
  </r>
  <r>
    <s v="check_win_service!McAfeeFramework,McShield,McTaskManager,mfevtp"/>
    <s v="WINTEL_BUSINESS CRITICAL"/>
    <x v="11"/>
    <m/>
  </r>
  <r>
    <s v="check_win_cpu!2,80,90"/>
    <s v="WINTEL_BUSINESS CRITICAL"/>
    <x v="11"/>
    <m/>
  </r>
  <r>
    <s v="check_win_disk!C!90!95"/>
    <s v="WINTEL_BUSINESS CRITICAL"/>
    <x v="11"/>
    <m/>
  </r>
  <r>
    <s v="check_win_disk!D!90!95"/>
    <s v="WINTEL_BUSINESS CRITICAL"/>
    <x v="11"/>
    <m/>
  </r>
  <r>
    <s v="check-host-alive"/>
    <s v="WINTEL_BUSINESS CRITICAL"/>
    <x v="11"/>
    <m/>
  </r>
  <r>
    <s v="check_win_ram!90!95"/>
    <s v="WINTEL_BUSINESS CRITICAL"/>
    <x v="11"/>
    <m/>
  </r>
  <r>
    <s v="check_win_uptime!1"/>
    <s v="WINTEL_BUSINESS CRITICAL"/>
    <x v="11"/>
    <m/>
  </r>
  <r>
    <m/>
    <s v="CITRIX_BUSINESS CRITICAL"/>
    <x v="51"/>
    <m/>
  </r>
  <r>
    <m/>
    <s v="CITRIX_BUSINESS CRITICAL"/>
    <x v="51"/>
    <m/>
  </r>
  <r>
    <m/>
    <s v="CITRIX_BUSINESS CRITICAL"/>
    <x v="51"/>
    <m/>
  </r>
  <r>
    <m/>
    <s v="CITRIX_BUSINESS CRITICAL"/>
    <x v="51"/>
    <m/>
  </r>
  <r>
    <m/>
    <s v="CITRIX_BUSINESS CRITICAL"/>
    <x v="51"/>
    <m/>
  </r>
  <r>
    <m/>
    <s v="CITRIX_BUSINESS CRITICAL"/>
    <x v="51"/>
    <m/>
  </r>
  <r>
    <m/>
    <s v="MIDDLEWARE_BUSINESS CRITICAL"/>
    <x v="7"/>
    <m/>
  </r>
  <r>
    <m/>
    <s v="MIDDLEWARE_LOW"/>
    <x v="40"/>
    <m/>
  </r>
  <r>
    <m/>
    <s v="MIDDLEWARE_LOW"/>
    <x v="40"/>
    <m/>
  </r>
  <r>
    <m/>
    <s v="MIDDLEWARE_MEDIUM"/>
    <x v="13"/>
    <m/>
  </r>
  <r>
    <m/>
    <s v="MIDDLEWARE_LOW"/>
    <x v="40"/>
    <m/>
  </r>
  <r>
    <m/>
    <s v="MIDDLEWARE_LOW"/>
    <x v="40"/>
    <m/>
  </r>
  <r>
    <m/>
    <s v="MIDDLEWARE_LOW"/>
    <x v="40"/>
    <m/>
  </r>
  <r>
    <m/>
    <s v="MIDDLEWARE_LOW"/>
    <x v="40"/>
    <m/>
  </r>
  <r>
    <m/>
    <s v="MIDDLEWARE_LOW"/>
    <x v="40"/>
    <m/>
  </r>
  <r>
    <m/>
    <s v="MIDDLEWARE_LOW"/>
    <x v="40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BUSINESS CRITICAL"/>
    <x v="7"/>
    <m/>
  </r>
  <r>
    <m/>
    <s v="MIDDLEWARE_LOW"/>
    <x v="40"/>
    <m/>
  </r>
  <r>
    <m/>
    <s v="MIDDLEWARE_LOW"/>
    <x v="40"/>
    <m/>
  </r>
  <r>
    <m/>
    <s v="MIDDLEWARE_BUSINESS CRITICAL"/>
    <x v="7"/>
    <m/>
  </r>
  <r>
    <m/>
    <s v="MIDDLEWARE_BUSINESS CRITICAL"/>
    <x v="7"/>
    <m/>
  </r>
  <r>
    <m/>
    <s v="MIDDLEWARE_LOW"/>
    <x v="40"/>
    <m/>
  </r>
  <r>
    <m/>
    <s v="WINTEL_HIGH"/>
    <x v="4"/>
    <m/>
  </r>
  <r>
    <m/>
    <s v="WINTEL_HIGH"/>
    <x v="4"/>
    <m/>
  </r>
  <r>
    <m/>
    <s v="ORACLE_HIGH"/>
    <x v="1"/>
    <m/>
  </r>
  <r>
    <m/>
    <s v="MIDDLEWARE_BUSINESS CRITICAL"/>
    <x v="7"/>
    <m/>
  </r>
  <r>
    <m/>
    <s v="MIDDLEWARE_LOW"/>
    <x v="40"/>
    <m/>
  </r>
  <r>
    <m/>
    <s v="MIDDLEWARE_LOW"/>
    <x v="40"/>
    <m/>
  </r>
  <r>
    <m/>
    <s v="MIDDLEWARE_MEDIUM"/>
    <x v="13"/>
    <m/>
  </r>
  <r>
    <m/>
    <s v="MIDDLEWARE_LOW"/>
    <x v="40"/>
    <m/>
  </r>
  <r>
    <m/>
    <s v="MIDDLEWARE_LOW"/>
    <x v="40"/>
    <m/>
  </r>
  <r>
    <m/>
    <s v="MIDDLEWARE_LOW"/>
    <x v="40"/>
    <m/>
  </r>
  <r>
    <m/>
    <s v="MIDDLEWARE_LOW"/>
    <x v="40"/>
    <m/>
  </r>
  <r>
    <m/>
    <s v="MIDDLEWARE_LOW"/>
    <x v="40"/>
    <m/>
  </r>
  <r>
    <m/>
    <s v="MIDDLEWARE_LOW"/>
    <x v="40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BUSINESS CRITICAL"/>
    <x v="7"/>
    <m/>
  </r>
  <r>
    <m/>
    <s v="MIDDLEWARE_LOW"/>
    <x v="40"/>
    <m/>
  </r>
  <r>
    <m/>
    <s v="MIDDLEWARE_LOW"/>
    <x v="40"/>
    <m/>
  </r>
  <r>
    <m/>
    <s v="MIDDLEWARE_BUSINESS CRITICAL"/>
    <x v="7"/>
    <m/>
  </r>
  <r>
    <m/>
    <s v="MIDDLEWARE_BUSINESS CRITICAL"/>
    <x v="7"/>
    <m/>
  </r>
  <r>
    <m/>
    <s v="MIDDLEWARE_LOW"/>
    <x v="40"/>
    <m/>
  </r>
  <r>
    <m/>
    <s v="MIDDLEWARE_HIGH"/>
    <x v="12"/>
    <m/>
  </r>
  <r>
    <m/>
    <s v="MIDDLEWARE_HIGH"/>
    <x v="12"/>
    <m/>
  </r>
  <r>
    <m/>
    <s v="MIDDLEWARE_HIGH"/>
    <x v="1"/>
    <m/>
  </r>
  <r>
    <m/>
    <s v="MIDDLEWARE_LOW"/>
    <x v="40"/>
    <m/>
  </r>
  <r>
    <m/>
    <s v="MIDDLEWARE_BUSINESS CRITICAL"/>
    <x v="7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ORACLE_MEDIUM"/>
    <x v="0"/>
    <m/>
  </r>
  <r>
    <m/>
    <s v="ORACLE_MEDIUM"/>
    <x v="0"/>
    <m/>
  </r>
  <r>
    <m/>
    <s v="ORACLE_MEDIUM"/>
    <x v="0"/>
    <m/>
  </r>
  <r>
    <m/>
    <s v="ORACLE_MEDIUM"/>
    <x v="0"/>
    <m/>
  </r>
  <r>
    <m/>
    <s v="ORACLE_BUSINESS CRITICAL"/>
    <x v="15"/>
    <m/>
  </r>
  <r>
    <m/>
    <s v="ORACLE_HIGH"/>
    <x v="1"/>
    <m/>
  </r>
  <r>
    <m/>
    <s v="ORACLE_MEDIUM"/>
    <x v="0"/>
    <m/>
  </r>
  <r>
    <m/>
    <s v="ORACLE_LOW"/>
    <x v="5"/>
    <m/>
  </r>
  <r>
    <m/>
    <s v="ORACLE_MEDIUM"/>
    <x v="0"/>
    <m/>
  </r>
  <r>
    <m/>
    <s v="MIDDLEWARE_HIGH"/>
    <x v="13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NETWORK_BUSINESS CRITICAL"/>
    <x v="51"/>
    <s v="?"/>
  </r>
  <r>
    <m/>
    <s v="NETWORK_BUSINESS CRITICAL"/>
    <x v="51"/>
    <s v="?"/>
  </r>
  <r>
    <m/>
    <s v="NETWORK_BUSINESS CRITICAL"/>
    <x v="51"/>
    <s v="?"/>
  </r>
  <r>
    <m/>
    <s v="NETWORK_BUSINESS CRITICAL"/>
    <x v="51"/>
    <s v="?"/>
  </r>
  <r>
    <m/>
    <s v="NETWORK_BUSINESS CRITICAL"/>
    <x v="51"/>
    <s v="?"/>
  </r>
  <r>
    <m/>
    <s v="NETWORK_BUSINESS CRITICAL"/>
    <x v="51"/>
    <s v="?"/>
  </r>
  <r>
    <m/>
    <s v="NETWORK_BUSINESS CRITICAL"/>
    <x v="51"/>
    <s v="?"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m/>
    <s v="WINTEL_HIGH"/>
    <x v="4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ORACLE_MEDIUM"/>
    <x v="5"/>
    <m/>
  </r>
  <r>
    <m/>
    <s v="ORACLE_MEDIUM"/>
    <x v="5"/>
    <m/>
  </r>
  <r>
    <m/>
    <s v="ORACLE_MEDIUM"/>
    <x v="5"/>
    <m/>
  </r>
  <r>
    <m/>
    <s v="ORACLE_MEDIUM"/>
    <x v="5"/>
    <m/>
  </r>
  <r>
    <m/>
    <s v="ORACLE_MEDIUM"/>
    <x v="5"/>
    <m/>
  </r>
  <r>
    <m/>
    <s v="ORACLE_MEDIUM"/>
    <x v="5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m/>
    <s v="WINTEL_MEDIUM"/>
    <x v="11"/>
    <m/>
  </r>
  <r>
    <s v="check_win_service!McAfeeFramework,McShield,McTaskManager,mfevtp"/>
    <s v="WINTEL_LOW"/>
    <x v="32"/>
    <m/>
  </r>
  <r>
    <s v="check_win_cpu!2,60,85"/>
    <s v="WINTEL_LOW"/>
    <x v="32"/>
    <m/>
  </r>
  <r>
    <s v="check_win_disk!C!90!95"/>
    <s v="WINTEL_LOW"/>
    <x v="32"/>
    <m/>
  </r>
  <r>
    <s v="check_win_disk!D!90!95"/>
    <s v="WINTEL_LOW"/>
    <x v="32"/>
    <m/>
  </r>
  <r>
    <s v="check_win_disk!E!90!9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_win_service!McAfeeFramework,McShield,McTaskManager,mfevtp"/>
    <s v="WINTEL_LOW"/>
    <x v="32"/>
    <m/>
  </r>
  <r>
    <s v="check_win_cpu!2,60,85"/>
    <s v="WINTEL_LOW"/>
    <x v="32"/>
    <m/>
  </r>
  <r>
    <s v="check_win_disk!C!90!95"/>
    <s v="WINTEL_LOW"/>
    <x v="32"/>
    <m/>
  </r>
  <r>
    <s v="check_win_disk!D!90!95"/>
    <s v="WINTEL_LOW"/>
    <x v="32"/>
    <m/>
  </r>
  <r>
    <s v="check_win_disk!E!90!9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m/>
    <s v="ORACLE_LOW"/>
    <x v="5"/>
    <m/>
  </r>
  <r>
    <m/>
    <s v="ORACLE_LOW"/>
    <x v="5"/>
    <m/>
  </r>
  <r>
    <m/>
    <s v="ORACLE_LOW"/>
    <x v="5"/>
    <m/>
  </r>
  <r>
    <m/>
    <s v="ORACLE_LOW"/>
    <x v="5"/>
    <m/>
  </r>
  <r>
    <m/>
    <s v="ORACLE_LOW"/>
    <x v="5"/>
    <m/>
  </r>
  <r>
    <m/>
    <s v="ORACLE_LOW"/>
    <x v="5"/>
    <m/>
  </r>
  <r>
    <m/>
    <s v="ORACLE_LOW"/>
    <x v="5"/>
    <m/>
  </r>
  <r>
    <s v="check-host-alive"/>
    <s v="NETWORK_LOW"/>
    <x v="14"/>
    <s v="Switch Oficina no produccion / afecta usuarios finales"/>
  </r>
  <r>
    <m/>
    <s v="AMS NON SAP Support_HIGH"/>
    <x v="33"/>
    <s v="Aplicación: Bacoffice AutoAhorro"/>
  </r>
  <r>
    <m/>
    <s v="AMS NON SAP Support_HIGH"/>
    <x v="33"/>
    <s v="Aplicación: Remitos 3040"/>
  </r>
  <r>
    <m/>
    <s v="AMS NON SAP Support_HIGH"/>
    <x v="33"/>
    <s v="Aplicación: RAF - Regimen Aduana Factoría"/>
  </r>
  <r>
    <m/>
    <s v="AMS NON SAP Support_HIGH"/>
    <x v="33"/>
    <s v="Aplicación:  Cuenta Gestión Concesionario"/>
  </r>
  <r>
    <m/>
    <s v="AMS NON SAP Support_HIGH"/>
    <x v="33"/>
    <s v="Aplicación CRMG"/>
  </r>
  <r>
    <m/>
    <s v="AMS NON SAP Support_HIGH"/>
    <x v="33"/>
    <s v="Aplicaciones: Certificado de Importación Exportación (CIE), Notas de Pedido (NP) y Toma de inventario (TDI)"/>
  </r>
  <r>
    <m/>
    <s v="AMS NON SAP Support_HIGH"/>
    <x v="33"/>
    <s v="Aplicación:  GedasNet"/>
  </r>
  <r>
    <m/>
    <s v="AMS NON SAP Support_HIGH"/>
    <x v="33"/>
    <s v="Aplicación:  Extranet Concesionario"/>
  </r>
  <r>
    <m/>
    <s v="AMS NON SAP Support_HIGH"/>
    <x v="33"/>
    <s v="Aplicación:  Extranet Camiones y Buses"/>
  </r>
  <r>
    <m/>
    <s v="AMS NON SAP Support_HIGH"/>
    <x v="33"/>
    <s v="Aplicación:  Extranet Audi"/>
  </r>
  <r>
    <s v="check-host-alive"/>
    <s v="NETWORK_BUSINESS CRITICAL"/>
    <x v="16"/>
    <s v="SW Produccion"/>
  </r>
  <r>
    <s v="check-host-alive"/>
    <s v="NETWORK_BUSINESS CRITICAL"/>
    <x v="16"/>
    <s v="SW Produccion"/>
  </r>
  <r>
    <s v="check-host-alive"/>
    <s v="NETWORK_BUSINESS CRITICAL"/>
    <x v="16"/>
    <s v="SW Produccion"/>
  </r>
  <r>
    <s v="check-host-alive"/>
    <s v="NETWORK_BUSINESS CRITICAL"/>
    <x v="16"/>
    <s v="SW Produccion"/>
  </r>
  <r>
    <s v="check-host-alive"/>
    <s v="NETWORK_BUSINESS CRITICAL"/>
    <x v="16"/>
    <s v="Switches_acceso_WIFI"/>
  </r>
  <r>
    <s v="check-host-alive"/>
    <s v="NETWORK_BUSINESS CRITICAL"/>
    <x v="16"/>
    <s v="SW Produccion"/>
  </r>
  <r>
    <s v="check-host-alive"/>
    <s v="NETWORK_BUSINESS CRITICAL"/>
    <x v="16"/>
    <s v="Switches_acceso_WIFI"/>
  </r>
  <r>
    <s v="check-host-alive"/>
    <s v="NETWORK_BUSINESS CRITICAL"/>
    <x v="16"/>
    <s v="Switches_acceso_WIFI"/>
  </r>
  <r>
    <s v="E:\rvsEVO\files\inbox\DWH.GARR58.NDOOI06*."/>
    <s v="OPERATION_HIGH"/>
    <x v="52"/>
    <s v="Facturacion -Toma accion el operador por plan de contingecia"/>
  </r>
  <r>
    <s v="E:\rvsEVO\files\inbox\VVH.S0.DOCSAP"/>
    <s v="OPERATION_HIGH"/>
    <x v="52"/>
    <s v="Facturacion -Toma accion el operador por plan de contingecia"/>
  </r>
  <r>
    <s v="E:\aftpvw\noprocesados\DVH.S0.DEBU.SE"/>
    <s v="OPERATION_HIGH"/>
    <x v="52"/>
    <s v="Facturacion -Toma accion el operador por plan de contingecia"/>
  </r>
  <r>
    <s v="E:\FTP\VH.R58K5R_*"/>
    <s v="OPERATION_HIGH"/>
    <x v="52"/>
    <s v="Facturacion -Toma accion el operador por plan de contingecia"/>
  </r>
  <r>
    <s v="heck_win_files!/cygdrive/e/aftpvw/noprocesados!MAS=15,10!OLD=1h!NAME=ALL"/>
    <s v="OPERATION_HIGH"/>
    <x v="52"/>
    <s v="Facturacion -Toma accion el operador por plan de contingecia"/>
  </r>
  <r>
    <s v="C:\Program Files\Signature\xDoc AR\Stores\areas\VWSAARG\prnport\*_NPG_2*"/>
    <s v="OPERATION_HIGH"/>
    <x v="52"/>
    <s v="Tiipsa -Toma accion el operador por plan de contingecia"/>
  </r>
  <r>
    <s v="C:\Program Files\Signature\xDoc AR\Stores\areas\VWSAARG\prnport\*NPG_VH*"/>
    <s v="OPERATION_HIGH"/>
    <x v="52"/>
    <s v="Tiipsa -Toma accion el operador por plan de contingecia"/>
  </r>
  <r>
    <s v="check-host-alive"/>
    <s v="NETWORK_BUSINESS CRITICAL"/>
    <x v="16"/>
    <s v="Switches_acceso_WIFI"/>
  </r>
  <r>
    <s v="check-host-alive"/>
    <s v="NETWORK_BUSINESS CRITICAL"/>
    <x v="16"/>
    <s v="Switches_acceso_WIFI"/>
  </r>
  <r>
    <s v="check-host-alive"/>
    <s v="NETWORK_HIGH"/>
    <x v="2"/>
    <s v="NETWORK_LAN_PACHECO_ET2000_AP"/>
  </r>
  <r>
    <s v="check-host-alive"/>
    <s v="NETWORK_HIGH"/>
    <x v="2"/>
    <s v="NETWORK_LAN_PACHECO_ET2000_AP"/>
  </r>
  <r>
    <s v="check-host-alive"/>
    <s v="NETWORK_HIGH"/>
    <x v="2"/>
    <s v="NETWORK_LAN_PACHECO_ET2000_AP"/>
  </r>
  <r>
    <s v="check-host-alive"/>
    <s v="NETWORK_HIGH"/>
    <x v="2"/>
    <s v="NETWORK_LAN_PACHECO_ET2000_AP"/>
  </r>
  <r>
    <m/>
    <s v="MIDDLEWARE_BUSINESS CRITICAL"/>
    <x v="7"/>
    <m/>
  </r>
  <r>
    <m/>
    <s v="MIDDLEWARE_BUSINESS CRITICAL"/>
    <x v="7"/>
    <m/>
  </r>
  <r>
    <m/>
    <s v="MIDDLEWARE_BUSINESS CRITICAL"/>
    <x v="7"/>
    <m/>
  </r>
  <r>
    <m/>
    <s v="MIDDLEWARE_BUSINESS CRITICAL"/>
    <x v="7"/>
    <m/>
  </r>
  <r>
    <m/>
    <s v="MIDDLEWARE_BUSINESS CRITICAL"/>
    <x v="7"/>
    <m/>
  </r>
  <r>
    <m/>
    <s v="MIDDLEWARE_BUSINESS CRITICAL"/>
    <x v="7"/>
    <m/>
  </r>
  <r>
    <m/>
    <s v="MIDDLEWARE_BUSINESS CRITICAL"/>
    <x v="7"/>
    <m/>
  </r>
  <r>
    <m/>
    <s v="MIDDLEWARE_LOW"/>
    <x v="40"/>
    <m/>
  </r>
  <r>
    <m/>
    <s v="MIDDLEWARE_LOW"/>
    <x v="40"/>
    <m/>
  </r>
  <r>
    <m/>
    <s v="MIDDLEWARE_MEDIUM"/>
    <x v="13"/>
    <m/>
  </r>
  <r>
    <m/>
    <s v="MIDDLEWARE_LOW"/>
    <x v="40"/>
    <m/>
  </r>
  <r>
    <m/>
    <s v="MIDDLEWARE_LOW"/>
    <x v="40"/>
    <m/>
  </r>
  <r>
    <m/>
    <s v="MIDDLEWARE_LOW"/>
    <x v="40"/>
    <m/>
  </r>
  <r>
    <m/>
    <s v="MIDDLEWARE_LOW"/>
    <x v="40"/>
    <m/>
  </r>
  <r>
    <m/>
    <s v="MIDDLEWARE_LOW"/>
    <x v="40"/>
    <m/>
  </r>
  <r>
    <m/>
    <s v="MIDDLEWARE_LOW"/>
    <x v="40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BUSINESS CRITICAL"/>
    <x v="7"/>
    <m/>
  </r>
  <r>
    <m/>
    <s v="MIDDLEWARE_LOW"/>
    <x v="40"/>
    <m/>
  </r>
  <r>
    <m/>
    <s v="MIDDLEWARE_LOW"/>
    <x v="40"/>
    <m/>
  </r>
  <r>
    <m/>
    <s v="MIDDLEWARE_BUSINESS CRITICAL"/>
    <x v="7"/>
    <m/>
  </r>
  <r>
    <m/>
    <s v="MIDDLEWARE_BUSINESS CRITICAL"/>
    <x v="7"/>
    <m/>
  </r>
  <r>
    <m/>
    <s v="MIDDLEWARE_LOW"/>
    <x v="40"/>
    <m/>
  </r>
  <r>
    <m/>
    <s v="MIDDLEWARE_BUSINESS CRITICAL"/>
    <x v="7"/>
    <m/>
  </r>
  <r>
    <m/>
    <s v="MIDDLEWARE_BUSINESS CRITICAL"/>
    <x v="7"/>
    <m/>
  </r>
  <r>
    <m/>
    <s v="MIDDLEWARE_HIGH"/>
    <x v="12"/>
    <m/>
  </r>
  <r>
    <m/>
    <s v="MIDDLEWARE_LOW"/>
    <x v="40"/>
    <m/>
  </r>
  <r>
    <m/>
    <s v="MIDDLEWARE_BUSINESS CRITICAL"/>
    <x v="7"/>
    <m/>
  </r>
  <r>
    <m/>
    <s v="MIDDLEWARE_LOW"/>
    <x v="40"/>
    <m/>
  </r>
  <r>
    <m/>
    <s v="MIDDLEWARE_LOW"/>
    <x v="40"/>
    <m/>
  </r>
  <r>
    <m/>
    <s v="MIDDLEWARE_MEDIUM"/>
    <x v="13"/>
    <m/>
  </r>
  <r>
    <m/>
    <s v="MIDDLEWARE_LOW"/>
    <x v="40"/>
    <m/>
  </r>
  <r>
    <m/>
    <s v="MIDDLEWARE_LOW"/>
    <x v="40"/>
    <m/>
  </r>
  <r>
    <m/>
    <s v="MIDDLEWARE_LOW"/>
    <x v="40"/>
    <m/>
  </r>
  <r>
    <m/>
    <s v="MIDDLEWARE_LOW"/>
    <x v="40"/>
    <m/>
  </r>
  <r>
    <m/>
    <s v="MIDDLEWARE_LOW"/>
    <x v="40"/>
    <m/>
  </r>
  <r>
    <m/>
    <s v="MIDDLEWARE_LOW"/>
    <x v="40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BUSINESS CRITICAL"/>
    <x v="7"/>
    <m/>
  </r>
  <r>
    <m/>
    <s v="MIDDLEWARE_LOW"/>
    <x v="40"/>
    <m/>
  </r>
  <r>
    <m/>
    <s v="MIDDLEWARE_LOW"/>
    <x v="40"/>
    <m/>
  </r>
  <r>
    <m/>
    <s v="MIDDLEWARE_BUSINESS CRITICAL"/>
    <x v="7"/>
    <m/>
  </r>
  <r>
    <m/>
    <s v="MIDDLEWARE_BUSINESS CRITICAL"/>
    <x v="7"/>
    <m/>
  </r>
  <r>
    <m/>
    <s v="MIDDLEWARE_LOW"/>
    <x v="40"/>
    <m/>
  </r>
  <r>
    <m/>
    <s v="MIDDLEWARE_BUSINESS CRITICAL"/>
    <x v="7"/>
    <m/>
  </r>
  <r>
    <m/>
    <s v="MIDDLEWARE_BUSINESS CRITICAL"/>
    <x v="7"/>
    <m/>
  </r>
  <r>
    <m/>
    <s v="MIDDLEWARE_HIGH"/>
    <x v="12"/>
    <m/>
  </r>
  <r>
    <m/>
    <s v="MIDDLEWARE_LOW"/>
    <x v="40"/>
    <m/>
  </r>
  <r>
    <m/>
    <s v="MIDDLEWARE_BUSINESS CRITICAL"/>
    <x v="7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MIDDLEWARE_MEDIUM"/>
    <x v="13"/>
    <m/>
  </r>
  <r>
    <m/>
    <s v="ORACLE_MEDIUM"/>
    <x v="0"/>
    <m/>
  </r>
  <r>
    <m/>
    <s v="ORACLE_MEDIUM"/>
    <x v="0"/>
    <m/>
  </r>
  <r>
    <m/>
    <s v="ORACLE_MEDIUM"/>
    <x v="0"/>
    <m/>
  </r>
  <r>
    <m/>
    <s v="ORACLE_MEDIUM"/>
    <x v="0"/>
    <m/>
  </r>
  <r>
    <m/>
    <s v="ORACLE_BUSINESS CRITICAL"/>
    <x v="15"/>
    <m/>
  </r>
  <r>
    <m/>
    <s v="ORACLE_HIGH"/>
    <x v="1"/>
    <m/>
  </r>
  <r>
    <m/>
    <s v="ORACLE_MEDIUM"/>
    <x v="0"/>
    <m/>
  </r>
  <r>
    <m/>
    <s v="ORACLE_LOW"/>
    <x v="5"/>
    <m/>
  </r>
  <r>
    <m/>
    <s v="ORACLE_MEDIUM"/>
    <x v="0"/>
    <m/>
  </r>
  <r>
    <s v="check-host-alive"/>
    <s v="NETWORK_BUSINESS CRITICAL"/>
    <x v="16"/>
    <s v="SW A1"/>
  </r>
  <r>
    <s v="check_win_service!AeXNSClient"/>
    <s v="WINTEL_LOW"/>
    <x v="32"/>
    <m/>
  </r>
  <r>
    <s v="check_win_service!AeXAgentSrvHost"/>
    <s v="WINTEL_LOW"/>
    <x v="32"/>
    <m/>
  </r>
  <r>
    <s v="check_win_service!McAfeeFramework,McShield,McTaskManager"/>
    <s v="WINTEL_LOW"/>
    <x v="32"/>
    <m/>
  </r>
  <r>
    <s v="check_win_disk!C!90!95"/>
    <s v="WINTEL_LOW"/>
    <x v="32"/>
    <m/>
  </r>
  <r>
    <s v="check_win_disk!D!99!100"/>
    <s v="WINTEL_LOW"/>
    <x v="32"/>
    <m/>
  </r>
  <r>
    <s v="check-host-alive"/>
    <s v="WINTEL_LOW"/>
    <x v="32"/>
    <m/>
  </r>
  <r>
    <s v="check_win_ram!90!95"/>
    <s v="WINTEL_LOW"/>
    <x v="32"/>
    <m/>
  </r>
  <r>
    <s v="check-host-alive"/>
    <s v="NETWORK_HIGH"/>
    <x v="2"/>
    <s v="Access Point en H24"/>
  </r>
  <r>
    <s v="check-host-alive"/>
    <s v="NETWORK_HIGH"/>
    <x v="2"/>
    <s v="Access Point en M28"/>
  </r>
  <r>
    <s v="check_win_service!McAfeeFramework,McShield,McTaskManager"/>
    <s v="WINTEL_LOW"/>
    <x v="32"/>
    <m/>
  </r>
  <r>
    <s v="check_win_disk!C!90!95"/>
    <s v="WINTEL_LOW"/>
    <x v="32"/>
    <m/>
  </r>
  <r>
    <s v="check_win_disk!D!99!100"/>
    <s v="WINTEL_LOW"/>
    <x v="32"/>
    <m/>
  </r>
  <r>
    <s v="check_win_disk!P!99!100"/>
    <s v="WINTEL_LOW"/>
    <x v="32"/>
    <m/>
  </r>
  <r>
    <s v="check-host-alive"/>
    <s v="WINTEL_LOW"/>
    <x v="32"/>
    <m/>
  </r>
  <r>
    <s v="check_win_ram!90!95"/>
    <s v="WINTEL_LOW"/>
    <x v="32"/>
    <m/>
  </r>
  <r>
    <m/>
    <s v="WINTEL_LOW"/>
    <x v="32"/>
    <m/>
  </r>
  <r>
    <m/>
    <s v="WINTEL_LOW"/>
    <x v="32"/>
    <m/>
  </r>
  <r>
    <m/>
    <s v="WINTEL_LOW"/>
    <x v="32"/>
    <m/>
  </r>
  <r>
    <m/>
    <s v="ORACLE_LOW"/>
    <x v="5"/>
    <s v="Riesgo de falla de backups de base de datos : aplicaciones :  Timekeeping Produccion (Molinetes - Interflex) - IF6040PN"/>
  </r>
  <r>
    <m/>
    <s v="ORACLE_LOW"/>
    <x v="5"/>
    <s v="Posibles fallos en aplicaciones  Timekeeping Produccion (Molinetes - Interflex) - IF6040PN"/>
  </r>
  <r>
    <m/>
    <s v="ORACLE_LOW"/>
    <x v="5"/>
    <s v="Posibles fallos en aplicaciones  Timekeeping Produccion (Molinetes - Interflex) - IF6040PN"/>
  </r>
  <r>
    <m/>
    <s v="ORACLE_LOW"/>
    <x v="5"/>
    <s v="Indisponibilidad de aplicaciones  Timekeeping Produccion (Molinetes - Interflex) - IF6040PN"/>
  </r>
  <r>
    <m/>
    <s v="ORACLE_LOW"/>
    <x v="5"/>
    <s v="Riesgo de freeze de aplicaciones  Timekeeping Produccion (Molinetes - Interflex) - IF6040PN"/>
  </r>
  <r>
    <m/>
    <s v="ORACLE_LOW"/>
    <x v="5"/>
    <s v="Riesgo de freeze de aplicaciones  Timekeeping Produccion (Molinetes - Interflex) - IF6040PN"/>
  </r>
  <r>
    <m/>
    <s v="ORACLE_LOW"/>
    <x v="5"/>
    <s v="Posibles fallos en aplicaciones  Timekeeping Produccion (Molinetes - Interflex) - IF6040PN"/>
  </r>
  <r>
    <m/>
    <s v="WINTEL_LOW"/>
    <x v="32"/>
    <m/>
  </r>
  <r>
    <m/>
    <s v="WINTEL_LOW"/>
    <x v="32"/>
    <m/>
  </r>
  <r>
    <m/>
    <s v="WINTEL_LOW"/>
    <x v="32"/>
    <m/>
  </r>
  <r>
    <m/>
    <s v="WINTEL_LOW"/>
    <x v="32"/>
    <m/>
  </r>
  <r>
    <m/>
    <s v="WINTEL_LOW"/>
    <x v="32"/>
    <m/>
  </r>
  <r>
    <m/>
    <s v="WINTEL_LOW"/>
    <x v="32"/>
    <m/>
  </r>
  <r>
    <m/>
    <s v="WINTEL_LOW"/>
    <x v="32"/>
    <m/>
  </r>
  <r>
    <s v="check-host-alive"/>
    <s v="NETWORK_BUSINESS CRITICAL"/>
    <x v="16"/>
    <s v="SW en Q23 planta pintura"/>
  </r>
  <r>
    <s v="check-host-alive"/>
    <s v="NETWORK_BUSINESS CRITICAL"/>
    <x v="16"/>
    <s v="SW en J26 planta pintura"/>
  </r>
  <r>
    <s v="check_local_http_txt!10.133.55.90!8080!/portal"/>
    <s v="MIDDLEWARE_HIGH"/>
    <x v="13"/>
    <m/>
  </r>
  <r>
    <s v="check_mkmondo"/>
    <s v="BKP_HIGH"/>
    <x v="21"/>
    <s v="La plataforma de backup se ve afectada impidiendo el crrecto resguardo de los datos"/>
  </r>
  <r>
    <s v="check_load!85!95"/>
    <s v="LINUX_HIGH"/>
    <x v="19"/>
    <m/>
  </r>
  <r>
    <s v="check_disk!90!95"/>
    <s v="LINUX_HIGH"/>
    <x v="19"/>
    <m/>
  </r>
  <r>
    <s v="check-host-alive"/>
    <s v="LINUX_HIGH"/>
    <x v="19"/>
    <m/>
  </r>
  <r>
    <s v="check_ram!90!95"/>
    <s v="LINUX_HIGH"/>
    <x v="19"/>
    <m/>
  </r>
  <r>
    <s v="check_swap!90!95"/>
    <s v="LINUX_HIGH"/>
    <x v="19"/>
    <m/>
  </r>
  <r>
    <s v="check-host-alive"/>
    <s v="NETWORK_BUSINESS CRITICAL"/>
    <x v="16"/>
    <s v="SW en H31 planta pintura"/>
  </r>
  <r>
    <s v="check-host-alive"/>
    <s v="NETWORK_BUSINESS CRITICAL"/>
    <x v="16"/>
    <s v="SW en N29 planta pintura"/>
  </r>
  <r>
    <s v="check_win_service!McAfeeFramework,McShield,McTaskManager,mfevtp"/>
    <s v="WINTEL_MEDIUM"/>
    <x v="11"/>
    <m/>
  </r>
  <r>
    <s v="check_win_cpu!2,80,90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_win_disk!P!90!96"/>
    <s v="WINTEL_MEDIUM"/>
    <x v="11"/>
    <m/>
  </r>
  <r>
    <s v="check-host-alive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cpu!2,80,90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_win_disk!P!90!96"/>
    <s v="WINTEL_MEDIUM"/>
    <x v="11"/>
    <m/>
  </r>
  <r>
    <s v="check-host-alive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cpu!2,80,90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_win_disk!P!90!96"/>
    <s v="WINTEL_MEDIUM"/>
    <x v="11"/>
    <m/>
  </r>
  <r>
    <s v="check-host-alive"/>
    <s v="WINTEL_MEDIUM"/>
    <x v="11"/>
    <m/>
  </r>
  <r>
    <s v="check_win_ram!90!95"/>
    <s v="WINTEL_MEDIUM"/>
    <x v="11"/>
    <m/>
  </r>
  <r>
    <s v="check_win_uptime!1"/>
    <s v="WINTEL_MEDIUM"/>
    <x v="11"/>
    <m/>
  </r>
  <r>
    <s v="check_win_service!McAfeeFramework,McShield,McTaskManager,mfevtp"/>
    <s v="WINTEL_MEDIUM"/>
    <x v="11"/>
    <m/>
  </r>
  <r>
    <s v="check_win_cpu!2,80,90"/>
    <s v="WINTEL_MEDIUM"/>
    <x v="11"/>
    <m/>
  </r>
  <r>
    <s v="check_win_disk!C!90!95"/>
    <s v="WINTEL_MEDIUM"/>
    <x v="11"/>
    <m/>
  </r>
  <r>
    <s v="check_win_disk!D!90!95"/>
    <s v="WINTEL_MEDIUM"/>
    <x v="11"/>
    <m/>
  </r>
  <r>
    <s v="check_win_disk!P!90!96"/>
    <s v="WINTEL_MEDIUM"/>
    <x v="11"/>
    <m/>
  </r>
  <r>
    <s v="check-host-alive"/>
    <s v="WINTEL_MEDIUM"/>
    <x v="11"/>
    <m/>
  </r>
  <r>
    <s v="check_win_ram!90!95"/>
    <s v="WINTEL_MEDIUM"/>
    <x v="11"/>
    <m/>
  </r>
  <r>
    <s v="check_win_uptime!1"/>
    <s v="WINTEL_MEDIUM"/>
    <x v="11"/>
    <m/>
  </r>
  <r>
    <s v="/usr/bin/perl /home/nagios/check_apc.pl -l status -H &quot; ip &quot; -C &quot; NAME OF COMMUNITY&quot;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s v="/usr/bin/perl /home/nagios/check_apc.pl -l status -H &quot; ip &quot; -C &quot; NAME OF COMMUNITY&quot;"/>
    <s v="NETWORK_HIGH"/>
    <x v="2"/>
    <s v="Afectacion en Rack de planta Pacheco"/>
  </r>
  <r>
    <m/>
    <s v="MIDDLEWARE_HIGH"/>
    <x v="13"/>
    <s v="ATPC"/>
  </r>
  <r>
    <m/>
    <s v="MIDDLEWARE_HIGH"/>
    <x v="13"/>
    <s v="BackOfficeVWLan"/>
  </r>
  <r>
    <m/>
    <s v="MIDDLEWARE_HIGH"/>
    <x v="13"/>
    <s v="CRMG (Centro de Recuperación de Material en Garantía)"/>
  </r>
  <r>
    <m/>
    <s v="MIDDLEWARE_HIGH"/>
    <x v="13"/>
    <s v="IMPO/EXPO"/>
  </r>
  <r>
    <m/>
    <s v="MIDDLEWARE_HIGH"/>
    <x v="13"/>
    <s v="ISSUE LOG"/>
  </r>
  <r>
    <m/>
    <s v="MIDDLEWARE_HIGH"/>
    <x v="13"/>
    <s v="MATERIAL PRODUCTIVO"/>
  </r>
  <r>
    <s v="check-host-alive"/>
    <s v="FACILITIES_BUSINESS CRITICAL"/>
    <x v="9"/>
    <s v="AFECTACION SOBRE EL CORE DE SALA DE TECNOLOGIA CKD"/>
  </r>
  <r>
    <s v="check-host-alive"/>
    <s v="FACILITIES_BUSINESS CRITICAL"/>
    <x v="9"/>
    <s v="AFECTACION SOBRE EL CORE DE SALA DE TECNOLOGIA CKD"/>
  </r>
  <r>
    <s v="check-host-alive"/>
    <s v="NETWORK_HIGH"/>
    <x v="2"/>
    <s v="Router Internet VWA ITP"/>
  </r>
  <r>
    <s v="check-host-alive"/>
    <s v="NETWORK_HIGH"/>
    <x v="2"/>
    <s v="Router Internet VWA R9"/>
  </r>
  <r>
    <s v="check_win_uptime!1"/>
    <s v="WINTEL_HIGH"/>
    <x v="11"/>
    <s v="Caida del sistema de monitoreo y grabacion de CCTV"/>
  </r>
  <r>
    <s v="check_win_cpu!2,80,90"/>
    <s v="WINTEL_HIGH"/>
    <x v="11"/>
    <s v="Caida del sistema de monitoreo y grabacion de CCTV"/>
  </r>
  <r>
    <s v="check_win_uptime!1"/>
    <s v="WINTEL_HIGH"/>
    <x v="11"/>
    <s v="Caida del sistema de monitoreo y grabacion de CCTV"/>
  </r>
  <r>
    <s v="check_win_cpu!2,80,90"/>
    <s v="WINTEL_HIGH"/>
    <x v="11"/>
    <s v="Caida del sistema de monitoreo y grabacion de CCTV"/>
  </r>
  <r>
    <s v="check-host-alive"/>
    <s v="SECURITY_OPERATIONS_HIGH"/>
    <x v="36"/>
    <s v="Caida del sistema de monitoreo y grabacion de CCTV"/>
  </r>
  <r>
    <s v="check-host-alive"/>
    <s v="SECURITY_OPERATIONS_HIGH"/>
    <x v="36"/>
    <s v="Caida del sistema de monitoreo y grabacion de CCTV"/>
  </r>
  <r>
    <s v="check-host-alive"/>
    <s v="SECURITY_OPERATIONS_HIGH"/>
    <x v="36"/>
    <s v="Caida del sistema de monitoreo y grabacion de CCTV"/>
  </r>
  <r>
    <s v="check-host-alive"/>
    <s v="NETWORK_HIGH"/>
    <x v="10"/>
    <s v="Caida del sistema de monitoreo y grabacion de CCTV"/>
  </r>
  <r>
    <s v="check-host-alive"/>
    <s v="NETWORK_HIGH"/>
    <x v="10"/>
    <s v="Caida del sistema de monitoreo y grabacion de CCTV"/>
  </r>
  <r>
    <s v="check_emc_clariionNoH!10.133.80.130!--secfilepath /usr/local/nagios/EMC/!-t disk"/>
    <s v="STORAGE_HIGH"/>
    <x v="53"/>
    <s v="Caida del sistema de monitoreo y grabacion de CCTV"/>
  </r>
  <r>
    <s v="check-host-alive"/>
    <s v="STORAGE_HIGH"/>
    <x v="53"/>
    <s v="Caida del sistema de monitoreo y grabacion de CCTV"/>
  </r>
  <r>
    <s v="check-host-alive"/>
    <s v="STORAGE_HIGH"/>
    <x v="53"/>
    <s v="Caida del sistema de monitoreo y grabacion de CCTV"/>
  </r>
  <r>
    <s v="check-host-alive"/>
    <s v="NETWORK_BUSINESS CRITICAL"/>
    <x v="2"/>
    <s v="afectacion CORE, NETWORK_LAN_PACHECO_RED_55"/>
  </r>
  <r>
    <s v="check-host-alive"/>
    <s v="NETWORK_BUSINESS CRITICAL"/>
    <x v="2"/>
    <s v="afectacion CORE, NETWORK_LAN_PACHECO_RED_56"/>
  </r>
  <r>
    <s v="check-host-alive"/>
    <s v="NETWORK_BUSINESS CRITICAL"/>
    <x v="2"/>
    <s v="afectacion CORE, NETWORK_LAN_PACHECO_RED_57"/>
  </r>
  <r>
    <s v="check-host-alive"/>
    <s v="NETWORK_BUSINESS CRITICAL"/>
    <x v="2"/>
    <s v="afectacion CORE, NETWORK_LAN_PACHECO_RED_58"/>
  </r>
  <r>
    <s v="check-host-alive"/>
    <s v="NETWORK_BUSINESS CRITICAL"/>
    <x v="2"/>
    <s v="afectacion CORE, NETWORK_LAN_PACHECO_RED_59"/>
  </r>
  <r>
    <s v="check-host-alive"/>
    <s v="NETWORK_BUSINESS CRITICAL"/>
    <x v="2"/>
    <s v="afectacion CORE, NETWORK_LAN_PACHECO_RED_60"/>
  </r>
  <r>
    <s v="check-host-alive"/>
    <s v="NETWORK_BUSINESS CRITICAL"/>
    <x v="2"/>
    <s v="afectacion CORE, NETWORK_LAN_PACHECO_RED_61"/>
  </r>
  <r>
    <s v="check_win_service!McAfeeFramework,McShield,McTaskManager,mfevtp"/>
    <s v="WINTEL_LOW"/>
    <x v="32"/>
    <m/>
  </r>
  <r>
    <s v="check_win_cpu!2,80,90"/>
    <s v="WINTEL_LOW"/>
    <x v="32"/>
    <m/>
  </r>
  <r>
    <s v="check_win_disk!C!90!95"/>
    <s v="WINTEL_LOW"/>
    <x v="32"/>
    <m/>
  </r>
  <r>
    <s v="check_win_disk!D!90!95"/>
    <s v="WINTEL_LOW"/>
    <x v="32"/>
    <m/>
  </r>
  <r>
    <s v="check_win_disk!E!90!95"/>
    <s v="WINTEL_LOW"/>
    <x v="32"/>
    <m/>
  </r>
  <r>
    <s v="check-host-alive"/>
    <s v="WINTEL_LOW"/>
    <x v="32"/>
    <m/>
  </r>
  <r>
    <s v="check_win_ram!90!95"/>
    <s v="WINTEL_LOW"/>
    <x v="32"/>
    <m/>
  </r>
  <r>
    <s v="check_win_uptime!1"/>
    <s v="WINTEL_LOW"/>
    <x v="32"/>
    <m/>
  </r>
  <r>
    <s v="check_win_service!McAfeeFramework,McShield,McTaskManager,mfevtp"/>
    <s v="WINTEL_HIGH"/>
    <x v="4"/>
    <m/>
  </r>
  <r>
    <s v="check_win_cpu!2,80,90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E!90!95"/>
    <s v="WINTEL_HIGH"/>
    <x v="4"/>
    <m/>
  </r>
  <r>
    <s v="check-host-alive"/>
    <s v="WINTEL_HIGH"/>
    <x v="4"/>
    <m/>
  </r>
  <r>
    <s v="check_win_ram!90!95"/>
    <s v="WINTEL_HIGH"/>
    <x v="4"/>
    <m/>
  </r>
  <r>
    <s v="check_win_uptime!1"/>
    <s v="WINTEL_HIGH"/>
    <x v="4"/>
    <m/>
  </r>
  <r>
    <s v="check_win_service!McAfeeFramework,McShield,McTaskManager,mfevtp"/>
    <s v="WINTEL_HIGH"/>
    <x v="4"/>
    <m/>
  </r>
  <r>
    <s v="check_win_cpu!2,80,90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E!90!95"/>
    <s v="WINTEL_HIGH"/>
    <x v="4"/>
    <m/>
  </r>
  <r>
    <s v="check-host-alive"/>
    <s v="WINTEL_HIGH"/>
    <x v="4"/>
    <m/>
  </r>
  <r>
    <s v="check_win_ram!90!95"/>
    <s v="WINTEL_HIGH"/>
    <x v="4"/>
    <m/>
  </r>
  <r>
    <s v="check_win_uptime!1"/>
    <s v="WINTEL_HIGH"/>
    <x v="4"/>
    <m/>
  </r>
  <r>
    <s v="check-host-alive"/>
    <s v="NETWORK_HIGH"/>
    <x v="2"/>
    <s v="SW Quality Center"/>
  </r>
  <r>
    <s v="check-host-alive"/>
    <s v="NETWORK_HIGH"/>
    <x v="2"/>
    <s v="SW Comedor"/>
  </r>
  <r>
    <s v="check-host-alive"/>
    <s v="NETWORK_HIGH"/>
    <x v="2"/>
    <s v="AP Quality Center"/>
  </r>
  <r>
    <s v="check_win_service!McAfeeFramework,McShield,McTaskManager,mfevtp"/>
    <s v="WINTEL_BUSINESS CRITICAL"/>
    <x v="4"/>
    <s v="Servidor aplicación Citi"/>
  </r>
  <r>
    <s v="check_win_cpu!2,80,90"/>
    <s v="WINTEL_BUSINESS CRITICAL"/>
    <x v="4"/>
    <s v="Servidor aplicación Citi"/>
  </r>
  <r>
    <s v="check_win_disk!C!90!95"/>
    <s v="WINTEL_BUSINESS CRITICAL"/>
    <x v="4"/>
    <s v="Servidor aplicación Citi"/>
  </r>
  <r>
    <s v="check_win_disk!D!90!95"/>
    <s v="WINTEL_BUSINESS CRITICAL"/>
    <x v="4"/>
    <s v="Servidor aplicación Citi"/>
  </r>
  <r>
    <s v="check_win_disk!E!90!95"/>
    <s v="WINTEL_BUSINESS CRITICAL"/>
    <x v="4"/>
    <s v="Servidor aplicación Citi"/>
  </r>
  <r>
    <s v="check_win_disk!P!90!95"/>
    <s v="WINTEL_BUSINESS CRITICAL"/>
    <x v="4"/>
    <s v="Servidor aplicación Citi"/>
  </r>
  <r>
    <s v="check-host-alive"/>
    <s v="WINTEL_BUSINESS CRITICAL"/>
    <x v="4"/>
    <s v="Servidor aplicación Citi"/>
  </r>
  <r>
    <s v="check_win_ram!90!95"/>
    <s v="WINTEL_BUSINESS CRITICAL"/>
    <x v="4"/>
    <s v="Servidor aplicación Citi"/>
  </r>
  <r>
    <s v="check_win_uptime!1"/>
    <s v="WINTEL_BUSINESS CRITICAL"/>
    <x v="4"/>
    <s v="Servidor aplicación Citi"/>
  </r>
  <r>
    <s v="check_win_service!McAfeeFramework,McShield,McTaskManager,mfevtp"/>
    <s v="WINTEL_HIGH"/>
    <x v="4"/>
    <m/>
  </r>
  <r>
    <s v="check_win_cpu!2,80,90"/>
    <s v="WINTEL_HIGH"/>
    <x v="4"/>
    <m/>
  </r>
  <r>
    <s v="check_win_disk!C!90!95"/>
    <s v="WINTEL_HIGH"/>
    <x v="4"/>
    <m/>
  </r>
  <r>
    <s v="check_win_disk!D!90!95"/>
    <s v="WINTEL_HIGH"/>
    <x v="4"/>
    <m/>
  </r>
  <r>
    <s v="check_win_disk!E!90!95"/>
    <s v="WINTEL_HIGH"/>
    <x v="4"/>
    <m/>
  </r>
  <r>
    <s v="check_win_disk!P!90!95"/>
    <s v="WINTEL_HIGH"/>
    <x v="4"/>
    <m/>
  </r>
  <r>
    <s v="check-host-alive"/>
    <s v="WINTEL_HIGH"/>
    <x v="4"/>
    <m/>
  </r>
  <r>
    <s v="check_win_ram!90!95"/>
    <s v="WINTEL_HIGH"/>
    <x v="4"/>
    <m/>
  </r>
  <r>
    <s v="check_win_uptime!1"/>
    <s v="WINTEL_HIGH"/>
    <x v="4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  <r>
    <m/>
    <m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Tabla dinámica2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:C58" firstHeaderRow="0" firstDataRow="1" firstDataCol="1"/>
  <pivotFields count="4">
    <pivotField showAll="0"/>
    <pivotField dataField="1" showAll="0"/>
    <pivotField axis="axisRow" showAll="0">
      <items count="67">
        <item x="45"/>
        <item x="46"/>
        <item m="1" x="58"/>
        <item x="33"/>
        <item x="47"/>
        <item x="50"/>
        <item x="42"/>
        <item x="49"/>
        <item x="8"/>
        <item x="41"/>
        <item x="21"/>
        <item x="51"/>
        <item x="9"/>
        <item x="35"/>
        <item x="37"/>
        <item x="27"/>
        <item x="24"/>
        <item x="31"/>
        <item x="28"/>
        <item x="26"/>
        <item x="17"/>
        <item x="30"/>
        <item x="19"/>
        <item x="38"/>
        <item m="1" x="64"/>
        <item m="1" x="59"/>
        <item x="7"/>
        <item x="12"/>
        <item x="40"/>
        <item x="13"/>
        <item x="39"/>
        <item x="20"/>
        <item x="16"/>
        <item x="2"/>
        <item x="14"/>
        <item x="10"/>
        <item m="1" x="55"/>
        <item m="1" x="62"/>
        <item x="48"/>
        <item x="52"/>
        <item m="1" x="63"/>
        <item x="15"/>
        <item x="1"/>
        <item x="5"/>
        <item x="0"/>
        <item x="23"/>
        <item x="18"/>
        <item m="1" x="57"/>
        <item x="36"/>
        <item x="43"/>
        <item x="25"/>
        <item x="29"/>
        <item x="34"/>
        <item m="1" x="56"/>
        <item m="1" x="60"/>
        <item m="1" x="65"/>
        <item m="1" x="54"/>
        <item x="6"/>
        <item x="4"/>
        <item x="32"/>
        <item x="11"/>
        <item x="3"/>
        <item m="1" x="61"/>
        <item x="22"/>
        <item x="53"/>
        <item x="44"/>
        <item t="default"/>
      </items>
    </pivotField>
    <pivotField dataField="1" showAll="0"/>
  </pivotFields>
  <rowFields count="1">
    <field x="2"/>
  </rowFields>
  <rowItems count="55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8"/>
    </i>
    <i>
      <x v="39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0"/>
    </i>
    <i>
      <x v="51"/>
    </i>
    <i>
      <x v="52"/>
    </i>
    <i>
      <x v="57"/>
    </i>
    <i>
      <x v="58"/>
    </i>
    <i>
      <x v="59"/>
    </i>
    <i>
      <x v="60"/>
    </i>
    <i>
      <x v="61"/>
    </i>
    <i>
      <x v="63"/>
    </i>
    <i>
      <x v="64"/>
    </i>
    <i>
      <x v="65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Default Contacts/Groups CON PRODUCCION" fld="1" subtotal="count" baseField="0" baseItem="0"/>
    <dataField name="Cuenta de IMPACTO" fld="3" subtotal="count" baseField="0" baseItem="0"/>
  </dataFields>
  <formats count="2">
    <format dxfId="350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503">
      <pivotArea dataOnly="0" labelOnly="1" fieldPosition="0">
        <references count="1">
          <reference field="2" count="11">
            <x v="50"/>
            <x v="51"/>
            <x v="52"/>
            <x v="53"/>
            <x v="54"/>
            <x v="55"/>
            <x v="56"/>
            <x v="57"/>
            <x v="58"/>
            <x v="59"/>
            <x v="6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0000000}" name="Tabla47" displayName="Tabla47" ref="A1:E53" totalsRowShown="0" headerRowDxfId="3531" dataDxfId="3530">
  <autoFilter ref="A1:E53" xr:uid="{00000000-0009-0000-0100-000006000000}"/>
  <tableColumns count="5">
    <tableColumn id="1" xr3:uid="{00000000-0010-0000-0000-000001000000}" name="CW" dataDxfId="3529"/>
    <tableColumn id="2" xr3:uid="{00000000-0010-0000-0000-000002000000}" name="Responsable" dataDxfId="3528"/>
    <tableColumn id="3" xr3:uid="{00000000-0010-0000-0000-000003000000}" name="Fecha de inicio" dataDxfId="3527"/>
    <tableColumn id="4" xr3:uid="{00000000-0010-0000-0000-000004000000}" name="Fecha de finalizacion" dataDxfId="3526"/>
    <tableColumn id="5" xr3:uid="{00000000-0010-0000-0000-000005000000}" name="Celular de contacto" dataDxfId="3525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a14" displayName="Tabla14" ref="A40:E44" totalsRowShown="0" headerRowDxfId="3524" dataDxfId="3523">
  <tableColumns count="5">
    <tableColumn id="1" xr3:uid="{00000000-0010-0000-0100-000001000000}" name="Name" dataDxfId="3522"/>
    <tableColumn id="2" xr3:uid="{00000000-0010-0000-0100-000002000000}" name="MDA Role" dataDxfId="3521"/>
    <tableColumn id="3" xr3:uid="{00000000-0010-0000-0100-000003000000}" name="Telephone number" dataDxfId="3520"/>
    <tableColumn id="4" xr3:uid="{00000000-0010-0000-0100-000004000000}" name="Mobile number" dataDxfId="3519"/>
    <tableColumn id="5" xr3:uid="{00000000-0010-0000-0100-000005000000}" name="Email" dataDxfId="351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a1" displayName="Tabla1" ref="A1:H61" totalsRowShown="0" headerRowDxfId="3517" dataDxfId="3515" headerRowBorderDxfId="3516" tableBorderDxfId="3514" totalsRowBorderDxfId="3513">
  <autoFilter ref="A1:H61" xr:uid="{00000000-0009-0000-0100-000001000000}"/>
  <tableColumns count="8">
    <tableColumn id="1" xr3:uid="{00000000-0010-0000-0200-000001000000}" name="#" dataDxfId="3512" dataCellStyle="Normal 15"/>
    <tableColumn id="2" xr3:uid="{00000000-0010-0000-0200-000002000000}" name="Name" dataDxfId="3511" dataCellStyle="Normal 15"/>
    <tableColumn id="3" xr3:uid="{00000000-0010-0000-0200-000003000000}" name="Service Tower" dataDxfId="3510" dataCellStyle="Normal 15"/>
    <tableColumn id="4" xr3:uid="{00000000-0010-0000-0200-000004000000}" name="ITO / TSS  / QTY" dataDxfId="3509" dataCellStyle="Normal 15"/>
    <tableColumn id="5" xr3:uid="{00000000-0010-0000-0200-000005000000}" name="Location" dataDxfId="3508" dataCellStyle="Normal 15"/>
    <tableColumn id="6" xr3:uid="{00000000-0010-0000-0200-000006000000}" name="Mobile number" dataDxfId="3507" dataCellStyle="Normal 15"/>
    <tableColumn id="7" xr3:uid="{00000000-0010-0000-0200-000007000000}" name="Mobile number (Personal) " dataDxfId="3506" dataCellStyle="Normal 15"/>
    <tableColumn id="8" xr3:uid="{00000000-0010-0000-0200-000008000000}" name="Email" dataDxfId="3505" dataCellStyle="Hipervínculo 2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10.133.55.10/nagios/cgi-bin/extinfo.cgi?type=1&amp;host=vwarawsvs4hp1" TargetMode="External"/><Relationship Id="rId18" Type="http://schemas.openxmlformats.org/officeDocument/2006/relationships/hyperlink" Target="https://10.133.55.10/nagios/cgi-bin/extinfo.cgi?type=1&amp;host=vwarawsvs4hp1" TargetMode="External"/><Relationship Id="rId26" Type="http://schemas.openxmlformats.org/officeDocument/2006/relationships/hyperlink" Target="https://10.133.55.10/nagios/cgi-bin/extinfo.cgi?type=1&amp;host=vwarpauvrfidp" TargetMode="External"/><Relationship Id="rId39" Type="http://schemas.openxmlformats.org/officeDocument/2006/relationships/hyperlink" Target="https://10.133.55.10/nagios/cgi-bin/extinfo.cgi?type=1&amp;host=vwarawsvs4hp1" TargetMode="External"/><Relationship Id="rId21" Type="http://schemas.openxmlformats.org/officeDocument/2006/relationships/hyperlink" Target="https://10.133.55.10/nagios/cgi-bin/extinfo.cgi?type=2&amp;host=vwarawsvs4hp1&amp;service=0001.+OS+UNIX+CPU" TargetMode="External"/><Relationship Id="rId34" Type="http://schemas.openxmlformats.org/officeDocument/2006/relationships/hyperlink" Target="https://10.133.55.10/nagios/cgi-bin/extinfo.cgi?type=2&amp;host=vwarbazr0004&amp;service=VPN+AWS+BGP+-+%5BPeer+2%5D" TargetMode="External"/><Relationship Id="rId42" Type="http://schemas.openxmlformats.org/officeDocument/2006/relationships/hyperlink" Target="https://10.133.55.10/nagios/cgi-bin/extinfo.cgi?type=1&amp;host=vwarawsvs4hp1" TargetMode="External"/><Relationship Id="rId47" Type="http://schemas.openxmlformats.org/officeDocument/2006/relationships/hyperlink" Target="https://10.133.55.10/nagios/cgi-bin/extinfo.cgi?type=2&amp;host=vwarpauvet2sq&amp;service=ET2000+Filesystems+%5Bvg_db1%5D%5Bvg_db2%5D" TargetMode="External"/><Relationship Id="rId50" Type="http://schemas.openxmlformats.org/officeDocument/2006/relationships/hyperlink" Target="https://10.133.55.10/nagios/cgi-bin/extinfo.cgi?type=2&amp;host=vwarpauvet2cp&amp;service=ET2000+Filesystems+%5Bvg_sap%5D%5Bvg_sap1%5D" TargetMode="External"/><Relationship Id="rId55" Type="http://schemas.openxmlformats.org/officeDocument/2006/relationships/hyperlink" Target="https://10.133.55.10/nagios/cgi-bin/extinfo.cgi?type=2&amp;host=vwarpauvccdbp&amp;service=DBA+MySQL+Backup+Filesystem" TargetMode="External"/><Relationship Id="rId63" Type="http://schemas.openxmlformats.org/officeDocument/2006/relationships/vmlDrawing" Target="../drawings/vmlDrawing1.vml"/><Relationship Id="rId7" Type="http://schemas.openxmlformats.org/officeDocument/2006/relationships/hyperlink" Target="https://10.133.55.10/nagios/cgi-bin/extinfo.cgi?type=2&amp;host=vwarawsvs4hp1&amp;service=0000.+OS+UNIX+Ping" TargetMode="External"/><Relationship Id="rId2" Type="http://schemas.openxmlformats.org/officeDocument/2006/relationships/hyperlink" Target="https://10.133.55.10/nagios/cgi-bin/extinfo.cgi?type=2&amp;host=vwarpaza0237&amp;service=PING+-+AP+Planta+Pintura" TargetMode="External"/><Relationship Id="rId16" Type="http://schemas.openxmlformats.org/officeDocument/2006/relationships/hyperlink" Target="https://10.133.55.10/nagios/cgi-bin/extinfo.cgi?type=1&amp;host=vwarawsvs4hp1" TargetMode="External"/><Relationship Id="rId29" Type="http://schemas.openxmlformats.org/officeDocument/2006/relationships/hyperlink" Target="https://10.133.55.10/nagios/cgi-bin/extinfo.cgi?type=1&amp;host=connecting_conveyor" TargetMode="External"/><Relationship Id="rId11" Type="http://schemas.openxmlformats.org/officeDocument/2006/relationships/hyperlink" Target="https://10.133.55.10/nagios/cgi-bin/extinfo.cgi?type=1&amp;host=vwarawsvs4hp1" TargetMode="External"/><Relationship Id="rId24" Type="http://schemas.openxmlformats.org/officeDocument/2006/relationships/hyperlink" Target="https://10.133.55.10/nagios/cgi-bin/extinfo.cgi?type=1&amp;host=chiller-l1gka1" TargetMode="External"/><Relationship Id="rId32" Type="http://schemas.openxmlformats.org/officeDocument/2006/relationships/hyperlink" Target="https://10.133.55.10/nagios/cgi-bin/extinfo.cgi?type=1&amp;host=ns1-montaje" TargetMode="External"/><Relationship Id="rId37" Type="http://schemas.openxmlformats.org/officeDocument/2006/relationships/hyperlink" Target="https://10.133.55.10/nagios/cgi-bin/extinfo.cgi?type=1&amp;host=vwarawsvs4hp1" TargetMode="External"/><Relationship Id="rId40" Type="http://schemas.openxmlformats.org/officeDocument/2006/relationships/hyperlink" Target="https://10.133.55.10/nagios/cgi-bin/extinfo.cgi?type=1&amp;host=vwarawsvs4hp1" TargetMode="External"/><Relationship Id="rId45" Type="http://schemas.openxmlformats.org/officeDocument/2006/relationships/hyperlink" Target="https://10.133.55.10/nagios/cgi-bin/extinfo.cgi?type=2&amp;host=vwarpauvet2sq&amp;service=ET2000+Filesystems+%5Bvg_db1%5D%5Bvg_db2%5D" TargetMode="External"/><Relationship Id="rId53" Type="http://schemas.openxmlformats.org/officeDocument/2006/relationships/hyperlink" Target="https://10.133.55.10/nagios/cgi-bin/extinfo.cgi?type=2&amp;host=vwarpauvccdbp&amp;service=0012.+OS+UNIX+Filesystem+%2Fhome" TargetMode="External"/><Relationship Id="rId58" Type="http://schemas.openxmlformats.org/officeDocument/2006/relationships/hyperlink" Target="https://10.133.55.10/nagios/cgi-bin/extinfo.cgi?type=2&amp;host=vwarpasvselfq&amp;service=AMS+SQL+Query+RPA" TargetMode="External"/><Relationship Id="rId5" Type="http://schemas.openxmlformats.org/officeDocument/2006/relationships/hyperlink" Target="https://10.133.55.10/nagios/cgi-bin/extinfo.cgi?type=1&amp;host=vwarawsvs4hp1" TargetMode="External"/><Relationship Id="rId61" Type="http://schemas.openxmlformats.org/officeDocument/2006/relationships/hyperlink" Target="https://10.133.55.10/nagios/cgi-bin/extinfo.cgi?type=2&amp;host=vwarpasvwebpt&amp;service=AMS+Check+Dir+%5C%5Cvwarpasvwebpt%5Cinterfaces_law%5CINTERFACES%5Carch_fis%5Cok" TargetMode="External"/><Relationship Id="rId19" Type="http://schemas.openxmlformats.org/officeDocument/2006/relationships/hyperlink" Target="https://10.133.55.10/nagios/cgi-bin/extinfo.cgi?type=1&amp;host=vwarawsvs4hp1" TargetMode="External"/><Relationship Id="rId14" Type="http://schemas.openxmlformats.org/officeDocument/2006/relationships/hyperlink" Target="https://10.133.55.10/nagios/cgi-bin/extinfo.cgi?type=1&amp;host=vwarawsvs4hp1" TargetMode="External"/><Relationship Id="rId22" Type="http://schemas.openxmlformats.org/officeDocument/2006/relationships/hyperlink" Target="https://10.133.55.10/nagios/cgi-bin/extinfo.cgi?type=2&amp;host=vwarawsvs4hp1&amp;service=0002.+OS+UNIX+RAM" TargetMode="External"/><Relationship Id="rId27" Type="http://schemas.openxmlformats.org/officeDocument/2006/relationships/hyperlink" Target="https://10.133.55.10/nagios/cgi-bin/extinfo.cgi?type=1&amp;host=vwarpauvrfidp" TargetMode="External"/><Relationship Id="rId30" Type="http://schemas.openxmlformats.org/officeDocument/2006/relationships/hyperlink" Target="https://10.133.55.10/nagios/cgi-bin/extinfo.cgi?type=1&amp;host=twp_triebwerk_c5" TargetMode="External"/><Relationship Id="rId35" Type="http://schemas.openxmlformats.org/officeDocument/2006/relationships/hyperlink" Target="https://10.133.55.10/nagios/cgi-bin/extinfo.cgi?type=2&amp;host=vwarpasvselfd&amp;service=So+Antivirus+Services" TargetMode="External"/><Relationship Id="rId43" Type="http://schemas.openxmlformats.org/officeDocument/2006/relationships/hyperlink" Target="https://10.133.55.10/nagios/cgi-bin/extinfo.cgi?type=1&amp;host=vwarawsvs4hp1" TargetMode="External"/><Relationship Id="rId48" Type="http://schemas.openxmlformats.org/officeDocument/2006/relationships/hyperlink" Target="https://10.133.55.10/nagios/cgi-bin/extinfo.cgi?type=2&amp;host=vwarpauvet2sq&amp;service=ET2000+Filesystems+%5Bvg_sap%5D%5Bvg_dblog%5D%5Bvg_sap1%5D" TargetMode="External"/><Relationship Id="rId56" Type="http://schemas.openxmlformats.org/officeDocument/2006/relationships/hyperlink" Target="https://10.133.55.10/nagios/cgi-bin/extinfo.cgi?type=2&amp;host=vwarpauvccdbp&amp;service=DBA+MySQL+Data+Filesystem" TargetMode="External"/><Relationship Id="rId64" Type="http://schemas.openxmlformats.org/officeDocument/2006/relationships/comments" Target="../comments1.xml"/><Relationship Id="rId8" Type="http://schemas.openxmlformats.org/officeDocument/2006/relationships/hyperlink" Target="https://10.133.55.10/nagios/cgi-bin/extinfo.cgi?type=2&amp;host=vwarawsvs4hp1&amp;service=0001.+OS+UNIX+CPU" TargetMode="External"/><Relationship Id="rId51" Type="http://schemas.openxmlformats.org/officeDocument/2006/relationships/hyperlink" Target="https://10.133.55.10/nagios/cgi-bin/extinfo.cgi?type=2&amp;host=vwarpauvccdbp&amp;service=0010.+OS+UNIX+Filesystem+%2F" TargetMode="External"/><Relationship Id="rId3" Type="http://schemas.openxmlformats.org/officeDocument/2006/relationships/hyperlink" Target="https://10.133.55.10/nagios/cgi-bin/extinfo.cgi?type=2&amp;host=vwarbazr0004&amp;service=VPN+AWS+BGP+-+%5BPeer+1%5D" TargetMode="External"/><Relationship Id="rId12" Type="http://schemas.openxmlformats.org/officeDocument/2006/relationships/hyperlink" Target="https://10.133.55.10/nagios/cgi-bin/extinfo.cgi?type=1&amp;host=vwarawsvs4hp1" TargetMode="External"/><Relationship Id="rId17" Type="http://schemas.openxmlformats.org/officeDocument/2006/relationships/hyperlink" Target="https://10.133.55.10/nagios/cgi-bin/extinfo.cgi?type=1&amp;host=vwarawsvs4hp1" TargetMode="External"/><Relationship Id="rId25" Type="http://schemas.openxmlformats.org/officeDocument/2006/relationships/hyperlink" Target="https://10.133.55.10/nagios/cgi-bin/extinfo.cgi?type=1&amp;host=ns_interplantas" TargetMode="External"/><Relationship Id="rId33" Type="http://schemas.openxmlformats.org/officeDocument/2006/relationships/hyperlink" Target="https://10.133.55.10/nagios/cgi-bin/extinfo.cgi?type=2&amp;host=vwarbazr0004&amp;service=VPN+AWS+BGP+-+%5BPeer+1%5D" TargetMode="External"/><Relationship Id="rId38" Type="http://schemas.openxmlformats.org/officeDocument/2006/relationships/hyperlink" Target="https://10.133.55.10/nagios/cgi-bin/extinfo.cgi?type=1&amp;host=vwarawsvs4hp1" TargetMode="External"/><Relationship Id="rId46" Type="http://schemas.openxmlformats.org/officeDocument/2006/relationships/hyperlink" Target="https://10.133.55.10/nagios/cgi-bin/extinfo.cgi?type=2&amp;host=vwarpauvet2sq&amp;service=ET2000+Filesystems+%5Bvg_sap%5D%5Bvg_dblog%5D%5Bvg_sap1%5D" TargetMode="External"/><Relationship Id="rId59" Type="http://schemas.openxmlformats.org/officeDocument/2006/relationships/hyperlink" Target="https://10.133.55.10/nagios/cgi-bin/extinfo.cgi?type=2&amp;host=vwarbazuups118&amp;service=02.+alarm+status" TargetMode="External"/><Relationship Id="rId20" Type="http://schemas.openxmlformats.org/officeDocument/2006/relationships/hyperlink" Target="https://10.133.55.10/nagios/cgi-bin/extinfo.cgi?type=2&amp;host=vwarawsvs4hp1&amp;service=0000.+OS+UNIX+Ping" TargetMode="External"/><Relationship Id="rId41" Type="http://schemas.openxmlformats.org/officeDocument/2006/relationships/hyperlink" Target="https://10.133.55.10/nagios/cgi-bin/extinfo.cgi?type=1&amp;host=vwarawsvs4hp1" TargetMode="External"/><Relationship Id="rId54" Type="http://schemas.openxmlformats.org/officeDocument/2006/relationships/hyperlink" Target="https://10.133.55.10/nagios/cgi-bin/extinfo.cgi?type=2&amp;host=vwarpauvccdbp&amp;service=0021.+OS+UNIX+Filesystem+%2FPerformance%2Fnmon" TargetMode="External"/><Relationship Id="rId62" Type="http://schemas.openxmlformats.org/officeDocument/2006/relationships/printerSettings" Target="../printerSettings/printerSettings1.bin"/><Relationship Id="rId1" Type="http://schemas.openxmlformats.org/officeDocument/2006/relationships/hyperlink" Target="http://10.133.55.10/nagios/cgi-bin/extinfo.cgi?type=1&amp;host=VWARPASVPRVS1" TargetMode="External"/><Relationship Id="rId6" Type="http://schemas.openxmlformats.org/officeDocument/2006/relationships/hyperlink" Target="https://10.133.55.10/nagios/cgi-bin/extinfo.cgi?type=1&amp;host=vwarawsvs4hp1" TargetMode="External"/><Relationship Id="rId15" Type="http://schemas.openxmlformats.org/officeDocument/2006/relationships/hyperlink" Target="https://10.133.55.10/nagios/cgi-bin/extinfo.cgi?type=1&amp;host=vwarawsvs4hp1" TargetMode="External"/><Relationship Id="rId23" Type="http://schemas.openxmlformats.org/officeDocument/2006/relationships/hyperlink" Target="https://10.133.55.10/nagios/cgi-bin/extinfo.cgi?type=2&amp;host=vwarawsvs4hp1&amp;service=0003.+OS+UNIX+Swap" TargetMode="External"/><Relationship Id="rId28" Type="http://schemas.openxmlformats.org/officeDocument/2006/relationships/hyperlink" Target="https://10.133.55.10/nagios/cgi-bin/extinfo.cgi?type=1&amp;host=marriage_plc1" TargetMode="External"/><Relationship Id="rId36" Type="http://schemas.openxmlformats.org/officeDocument/2006/relationships/hyperlink" Target="https://10.133.55.10/nagios/cgi-bin/extinfo.cgi?type=1&amp;host=vwarawsvs4hp1" TargetMode="External"/><Relationship Id="rId49" Type="http://schemas.openxmlformats.org/officeDocument/2006/relationships/hyperlink" Target="https://10.133.55.10/nagios/cgi-bin/extinfo.cgi?type=2&amp;host=vwarpauvnetf1&amp;service=0019.+OS+UNIX+Filesystem+%2Fbk_solinux" TargetMode="External"/><Relationship Id="rId57" Type="http://schemas.openxmlformats.org/officeDocument/2006/relationships/hyperlink" Target="https://10.133.55.10/nagios/cgi-bin/extinfo.cgi?type=2&amp;host=vwarpauvccdbp&amp;service=So+MySQL+Port" TargetMode="External"/><Relationship Id="rId10" Type="http://schemas.openxmlformats.org/officeDocument/2006/relationships/hyperlink" Target="https://10.133.55.10/nagios/cgi-bin/extinfo.cgi?type=2&amp;host=vwarawsvs4hp1&amp;service=0003.+OS+UNIX+Swap" TargetMode="External"/><Relationship Id="rId31" Type="http://schemas.openxmlformats.org/officeDocument/2006/relationships/hyperlink" Target="https://10.133.55.10/nagios/cgi-bin/extinfo.cgi?type=1&amp;host=fahrwerk_montaje" TargetMode="External"/><Relationship Id="rId44" Type="http://schemas.openxmlformats.org/officeDocument/2006/relationships/hyperlink" Target="https://10.133.55.10/nagios/cgi-bin/extinfo.cgi?type=1&amp;host=vwarawsvs4hp1" TargetMode="External"/><Relationship Id="rId52" Type="http://schemas.openxmlformats.org/officeDocument/2006/relationships/hyperlink" Target="https://10.133.55.10/nagios/cgi-bin/extinfo.cgi?type=2&amp;host=vwarpauvccdbp&amp;service=0011.+OS+UNIX+Filesystem+%2Fboot" TargetMode="External"/><Relationship Id="rId60" Type="http://schemas.openxmlformats.org/officeDocument/2006/relationships/hyperlink" Target="https://10.133.55.10/nagios/cgi-bin/extinfo.cgi?type=2&amp;host=vwarbazuups118&amp;service=03.+battery+monitoring+status" TargetMode="External"/><Relationship Id="rId4" Type="http://schemas.openxmlformats.org/officeDocument/2006/relationships/hyperlink" Target="https://10.133.55.10/nagios/cgi-bin/extinfo.cgi?type=2&amp;host=vwarbazr0004&amp;service=VPN+AWS+BGP+-+%5BPeer+2%5D" TargetMode="External"/><Relationship Id="rId9" Type="http://schemas.openxmlformats.org/officeDocument/2006/relationships/hyperlink" Target="https://10.133.55.10/nagios/cgi-bin/extinfo.cgi?type=2&amp;host=vwarawsvs4hp1&amp;service=0002.+OS+UNIX+RA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diego.alia@vw.com.ar" TargetMode="External"/><Relationship Id="rId13" Type="http://schemas.openxmlformats.org/officeDocument/2006/relationships/hyperlink" Target="mailto:Ariel.Gualtieri@vw.com.ar" TargetMode="External"/><Relationship Id="rId18" Type="http://schemas.openxmlformats.org/officeDocument/2006/relationships/hyperlink" Target="mailto:ignacio.mur@vw.com.ar" TargetMode="External"/><Relationship Id="rId26" Type="http://schemas.openxmlformats.org/officeDocument/2006/relationships/hyperlink" Target="mailto:Paula.Ashkar@vw.com.ar" TargetMode="External"/><Relationship Id="rId3" Type="http://schemas.openxmlformats.org/officeDocument/2006/relationships/printerSettings" Target="../printerSettings/printerSettings9.bin"/><Relationship Id="rId21" Type="http://schemas.openxmlformats.org/officeDocument/2006/relationships/hyperlink" Target="mailto:nelson.paiva@t-systems.com.br" TargetMode="External"/><Relationship Id="rId7" Type="http://schemas.openxmlformats.org/officeDocument/2006/relationships/hyperlink" Target="mailto:emmanuel.perez@vw.com.ar" TargetMode="External"/><Relationship Id="rId12" Type="http://schemas.openxmlformats.org/officeDocument/2006/relationships/hyperlink" Target="mailto:alejandro.rodriguez@vw.com.ar" TargetMode="External"/><Relationship Id="rId17" Type="http://schemas.openxmlformats.org/officeDocument/2006/relationships/hyperlink" Target="mailto:facundo.flores@vw.com.ar" TargetMode="External"/><Relationship Id="rId25" Type="http://schemas.openxmlformats.org/officeDocument/2006/relationships/hyperlink" Target="mailto:matias.cordoba@vw.com.ar" TargetMode="External"/><Relationship Id="rId2" Type="http://schemas.openxmlformats.org/officeDocument/2006/relationships/printerSettings" Target="../printerSettings/printerSettings8.bin"/><Relationship Id="rId16" Type="http://schemas.openxmlformats.org/officeDocument/2006/relationships/hyperlink" Target="mailto:jorge.coca@vw.com.ar" TargetMode="External"/><Relationship Id="rId20" Type="http://schemas.openxmlformats.org/officeDocument/2006/relationships/hyperlink" Target="mailto:angelica.vitali@t-systems.com.br" TargetMode="External"/><Relationship Id="rId29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7.bin"/><Relationship Id="rId6" Type="http://schemas.openxmlformats.org/officeDocument/2006/relationships/hyperlink" Target="mailto:pablo.sanroman@vw.com.ar" TargetMode="External"/><Relationship Id="rId11" Type="http://schemas.openxmlformats.org/officeDocument/2006/relationships/hyperlink" Target="mailto:Martin.Mendoza@vw.com.ar" TargetMode="External"/><Relationship Id="rId24" Type="http://schemas.openxmlformats.org/officeDocument/2006/relationships/hyperlink" Target="mailto:patric.silva@t-systems.com.br" TargetMode="External"/><Relationship Id="rId5" Type="http://schemas.openxmlformats.org/officeDocument/2006/relationships/printerSettings" Target="../printerSettings/printerSettings11.bin"/><Relationship Id="rId15" Type="http://schemas.openxmlformats.org/officeDocument/2006/relationships/hyperlink" Target="mailto:marcos.giagnorio@vw.com.ar" TargetMode="External"/><Relationship Id="rId23" Type="http://schemas.openxmlformats.org/officeDocument/2006/relationships/hyperlink" Target="mailto:marcelo.cardozo@t-systems.com.ar" TargetMode="External"/><Relationship Id="rId28" Type="http://schemas.openxmlformats.org/officeDocument/2006/relationships/hyperlink" Target="mailto:Luciano.heis@vw.com.ar" TargetMode="External"/><Relationship Id="rId10" Type="http://schemas.openxmlformats.org/officeDocument/2006/relationships/hyperlink" Target="mailto:dante.gines@vw.com.ar" TargetMode="External"/><Relationship Id="rId19" Type="http://schemas.openxmlformats.org/officeDocument/2006/relationships/hyperlink" Target="mailto:roman.pelaez@t-systems.com" TargetMode="External"/><Relationship Id="rId4" Type="http://schemas.openxmlformats.org/officeDocument/2006/relationships/printerSettings" Target="../printerSettings/printerSettings10.bin"/><Relationship Id="rId9" Type="http://schemas.openxmlformats.org/officeDocument/2006/relationships/hyperlink" Target="mailto:hernan.gonzalez@vw.com.ar" TargetMode="External"/><Relationship Id="rId14" Type="http://schemas.openxmlformats.org/officeDocument/2006/relationships/hyperlink" Target="mailto:patricio.gonzalezkeilty@vw.com.ar" TargetMode="External"/><Relationship Id="rId22" Type="http://schemas.openxmlformats.org/officeDocument/2006/relationships/hyperlink" Target="mailto:mariano.fernandez@t-systems.com.ar" TargetMode="External"/><Relationship Id="rId27" Type="http://schemas.openxmlformats.org/officeDocument/2006/relationships/hyperlink" Target="mailto:marcelo.carames@vw.com.ar" TargetMode="External"/><Relationship Id="rId30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Extern.Hugo.OCARANZA@VW.COM.AR" TargetMode="External"/><Relationship Id="rId13" Type="http://schemas.openxmlformats.org/officeDocument/2006/relationships/hyperlink" Target="mailto:Extern.Sergio.SIMONE2@VW.COM.AR" TargetMode="External"/><Relationship Id="rId18" Type="http://schemas.openxmlformats.org/officeDocument/2006/relationships/hyperlink" Target="mailto:Extern.Luis.Cabral@VW.COM.AR" TargetMode="External"/><Relationship Id="rId26" Type="http://schemas.openxmlformats.org/officeDocument/2006/relationships/hyperlink" Target="mailto:Extern.Adam.BARALES@VW.COM.AR" TargetMode="External"/><Relationship Id="rId3" Type="http://schemas.openxmlformats.org/officeDocument/2006/relationships/hyperlink" Target="mailto:Extern.Orlando.Miranda@VW.COM.AR" TargetMode="External"/><Relationship Id="rId21" Type="http://schemas.openxmlformats.org/officeDocument/2006/relationships/hyperlink" Target="mailto:backoffice@vw.com.ar" TargetMode="External"/><Relationship Id="rId7" Type="http://schemas.openxmlformats.org/officeDocument/2006/relationships/hyperlink" Target="mailto:Extern.Juliana.CASTRO@VW.COM.AR" TargetMode="External"/><Relationship Id="rId12" Type="http://schemas.openxmlformats.org/officeDocument/2006/relationships/hyperlink" Target="mailto:Extern.Leonardo.Marquez@vw.com.ar" TargetMode="External"/><Relationship Id="rId17" Type="http://schemas.openxmlformats.org/officeDocument/2006/relationships/hyperlink" Target="mailto:Extern.Diego.ALBORNOZ@VW.COM.AR" TargetMode="External"/><Relationship Id="rId25" Type="http://schemas.openxmlformats.org/officeDocument/2006/relationships/hyperlink" Target="mailto:extern.daniel.correa-bravo@vw.com.ar" TargetMode="External"/><Relationship Id="rId2" Type="http://schemas.openxmlformats.org/officeDocument/2006/relationships/hyperlink" Target="mailto:Extern.Marcelo.CARDOZO@VW.COM.AR" TargetMode="External"/><Relationship Id="rId16" Type="http://schemas.openxmlformats.org/officeDocument/2006/relationships/hyperlink" Target="mailto:Extern.Hugo.FLORES@VW.COM.AR" TargetMode="External"/><Relationship Id="rId20" Type="http://schemas.openxmlformats.org/officeDocument/2006/relationships/hyperlink" Target="mailto:Extern.Nicolas.FIGUEROA@VW.COM.AR" TargetMode="External"/><Relationship Id="rId29" Type="http://schemas.openxmlformats.org/officeDocument/2006/relationships/hyperlink" Target="mailto:extern.richard.monagas@vw.com.ar" TargetMode="External"/><Relationship Id="rId1" Type="http://schemas.openxmlformats.org/officeDocument/2006/relationships/hyperlink" Target="mailto:Extern.Marcelo.CARDOZO@VW.COM.AR" TargetMode="External"/><Relationship Id="rId6" Type="http://schemas.openxmlformats.org/officeDocument/2006/relationships/hyperlink" Target="mailto:Extern.Cecilia.GAETE2@VW.COM.AR" TargetMode="External"/><Relationship Id="rId11" Type="http://schemas.openxmlformats.org/officeDocument/2006/relationships/hyperlink" Target="mailto:Extern.Fernando.MUNIZ@VW.COM.AR" TargetMode="External"/><Relationship Id="rId24" Type="http://schemas.openxmlformats.org/officeDocument/2006/relationships/hyperlink" Target="mailto:extern.mariano.andrade@vw.com.ar" TargetMode="External"/><Relationship Id="rId32" Type="http://schemas.openxmlformats.org/officeDocument/2006/relationships/table" Target="../tables/table3.xml"/><Relationship Id="rId5" Type="http://schemas.openxmlformats.org/officeDocument/2006/relationships/hyperlink" Target="mailto:Extern.Pablo.FERRO@VW.COM.AR" TargetMode="External"/><Relationship Id="rId15" Type="http://schemas.openxmlformats.org/officeDocument/2006/relationships/hyperlink" Target="mailto:Extern.Agustin.VERGARA@VW.COM.AR" TargetMode="External"/><Relationship Id="rId23" Type="http://schemas.openxmlformats.org/officeDocument/2006/relationships/hyperlink" Target="mailto:VWAR-ITO-NetworkSupport@VW.COM.AR" TargetMode="External"/><Relationship Id="rId28" Type="http://schemas.openxmlformats.org/officeDocument/2006/relationships/hyperlink" Target="mailto:Extern.Gustavo.PORTILLO@VW.COM.AR" TargetMode="External"/><Relationship Id="rId10" Type="http://schemas.openxmlformats.org/officeDocument/2006/relationships/hyperlink" Target="mailto:Extern.Hernan.SANCHEZ@VW.COM.AR" TargetMode="External"/><Relationship Id="rId19" Type="http://schemas.openxmlformats.org/officeDocument/2006/relationships/hyperlink" Target="mailto:julio.Diaz@t-systems.com.a" TargetMode="External"/><Relationship Id="rId31" Type="http://schemas.openxmlformats.org/officeDocument/2006/relationships/printerSettings" Target="../printerSettings/printerSettings13.bin"/><Relationship Id="rId4" Type="http://schemas.openxmlformats.org/officeDocument/2006/relationships/hyperlink" Target="mailto:Extern.Gustavo.ROMERO2@VW.COM.AR" TargetMode="External"/><Relationship Id="rId9" Type="http://schemas.openxmlformats.org/officeDocument/2006/relationships/hyperlink" Target="mailto:Extern.GonzaloJavier.LUPI@VW.COM.AR" TargetMode="External"/><Relationship Id="rId14" Type="http://schemas.openxmlformats.org/officeDocument/2006/relationships/hyperlink" Target="mailto:Extern.Renato.Reyes@VW.COM.AR" TargetMode="External"/><Relationship Id="rId22" Type="http://schemas.openxmlformats.org/officeDocument/2006/relationships/hyperlink" Target="mailto:extern.maria.heredia@vw.com.ar" TargetMode="External"/><Relationship Id="rId27" Type="http://schemas.openxmlformats.org/officeDocument/2006/relationships/hyperlink" Target="mailto:Extern.Anabella.NOGUEIRA@VW.COM.AR" TargetMode="External"/><Relationship Id="rId30" Type="http://schemas.openxmlformats.org/officeDocument/2006/relationships/hyperlink" Target="mailto:extern.dagner.camacho@vw.com.ar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1.bin"/><Relationship Id="rId13" Type="http://schemas.openxmlformats.org/officeDocument/2006/relationships/printerSettings" Target="../printerSettings/printerSettings26.bin"/><Relationship Id="rId3" Type="http://schemas.openxmlformats.org/officeDocument/2006/relationships/printerSettings" Target="../printerSettings/printerSettings16.bin"/><Relationship Id="rId7" Type="http://schemas.openxmlformats.org/officeDocument/2006/relationships/printerSettings" Target="../printerSettings/printerSettings20.bin"/><Relationship Id="rId12" Type="http://schemas.openxmlformats.org/officeDocument/2006/relationships/printerSettings" Target="../printerSettings/printerSettings25.bin"/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Relationship Id="rId6" Type="http://schemas.openxmlformats.org/officeDocument/2006/relationships/printerSettings" Target="../printerSettings/printerSettings19.bin"/><Relationship Id="rId11" Type="http://schemas.openxmlformats.org/officeDocument/2006/relationships/printerSettings" Target="../printerSettings/printerSettings24.bin"/><Relationship Id="rId5" Type="http://schemas.openxmlformats.org/officeDocument/2006/relationships/printerSettings" Target="../printerSettings/printerSettings18.bin"/><Relationship Id="rId15" Type="http://schemas.openxmlformats.org/officeDocument/2006/relationships/printerSettings" Target="../printerSettings/printerSettings28.bin"/><Relationship Id="rId10" Type="http://schemas.openxmlformats.org/officeDocument/2006/relationships/printerSettings" Target="../printerSettings/printerSettings23.bin"/><Relationship Id="rId4" Type="http://schemas.openxmlformats.org/officeDocument/2006/relationships/printerSettings" Target="../printerSettings/printerSettings17.bin"/><Relationship Id="rId9" Type="http://schemas.openxmlformats.org/officeDocument/2006/relationships/printerSettings" Target="../printerSettings/printerSettings22.bin"/><Relationship Id="rId14" Type="http://schemas.openxmlformats.org/officeDocument/2006/relationships/printerSettings" Target="../printerSettings/printerSettings27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5.bin"/><Relationship Id="rId13" Type="http://schemas.openxmlformats.org/officeDocument/2006/relationships/printerSettings" Target="../printerSettings/printerSettings40.bin"/><Relationship Id="rId3" Type="http://schemas.openxmlformats.org/officeDocument/2006/relationships/printerSettings" Target="../printerSettings/printerSettings30.bin"/><Relationship Id="rId7" Type="http://schemas.openxmlformats.org/officeDocument/2006/relationships/printerSettings" Target="../printerSettings/printerSettings34.bin"/><Relationship Id="rId12" Type="http://schemas.openxmlformats.org/officeDocument/2006/relationships/printerSettings" Target="../printerSettings/printerSettings39.bin"/><Relationship Id="rId2" Type="http://schemas.openxmlformats.org/officeDocument/2006/relationships/printerSettings" Target="../printerSettings/printerSettings29.bin"/><Relationship Id="rId16" Type="http://schemas.openxmlformats.org/officeDocument/2006/relationships/printerSettings" Target="../printerSettings/printerSettings43.bin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33.bin"/><Relationship Id="rId11" Type="http://schemas.openxmlformats.org/officeDocument/2006/relationships/printerSettings" Target="../printerSettings/printerSettings38.bin"/><Relationship Id="rId5" Type="http://schemas.openxmlformats.org/officeDocument/2006/relationships/printerSettings" Target="../printerSettings/printerSettings32.bin"/><Relationship Id="rId15" Type="http://schemas.openxmlformats.org/officeDocument/2006/relationships/printerSettings" Target="../printerSettings/printerSettings42.bin"/><Relationship Id="rId10" Type="http://schemas.openxmlformats.org/officeDocument/2006/relationships/printerSettings" Target="../printerSettings/printerSettings37.bin"/><Relationship Id="rId4" Type="http://schemas.openxmlformats.org/officeDocument/2006/relationships/printerSettings" Target="../printerSettings/printerSettings31.bin"/><Relationship Id="rId9" Type="http://schemas.openxmlformats.org/officeDocument/2006/relationships/printerSettings" Target="../printerSettings/printerSettings36.bin"/><Relationship Id="rId14" Type="http://schemas.openxmlformats.org/officeDocument/2006/relationships/printerSettings" Target="../printerSettings/printerSettings4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7.bin"/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5.bin"/><Relationship Id="rId3" Type="http://schemas.openxmlformats.org/officeDocument/2006/relationships/printerSettings" Target="../printerSettings/printerSettings50.bin"/><Relationship Id="rId7" Type="http://schemas.openxmlformats.org/officeDocument/2006/relationships/printerSettings" Target="../printerSettings/printerSettings54.bin"/><Relationship Id="rId2" Type="http://schemas.openxmlformats.org/officeDocument/2006/relationships/printerSettings" Target="../printerSettings/printerSettings49.bin"/><Relationship Id="rId1" Type="http://schemas.openxmlformats.org/officeDocument/2006/relationships/printerSettings" Target="../printerSettings/printerSettings48.bin"/><Relationship Id="rId6" Type="http://schemas.openxmlformats.org/officeDocument/2006/relationships/printerSettings" Target="../printerSettings/printerSettings53.bin"/><Relationship Id="rId5" Type="http://schemas.openxmlformats.org/officeDocument/2006/relationships/printerSettings" Target="../printerSettings/printerSettings52.bin"/><Relationship Id="rId4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 filterMode="1">
    <tabColor rgb="FFFF0000"/>
  </sheetPr>
  <dimension ref="A1:H8026"/>
  <sheetViews>
    <sheetView tabSelected="1" topLeftCell="B1" zoomScale="86" zoomScaleNormal="86" workbookViewId="0">
      <pane ySplit="1" topLeftCell="A114" activePane="bottomLeft" state="frozen"/>
      <selection activeCell="A1927" sqref="A1927"/>
      <selection pane="bottomLeft" activeCell="G881" sqref="G881"/>
    </sheetView>
  </sheetViews>
  <sheetFormatPr baseColWidth="10" defaultColWidth="40.28515625" defaultRowHeight="15"/>
  <cols>
    <col min="1" max="1" width="37.42578125" style="109" customWidth="1"/>
    <col min="2" max="3" width="19.42578125" style="109" customWidth="1"/>
    <col min="4" max="4" width="42.7109375" style="109" customWidth="1"/>
    <col min="5" max="5" width="35.7109375" style="207" bestFit="1" customWidth="1"/>
    <col min="6" max="6" width="7.28515625" style="109" customWidth="1"/>
    <col min="7" max="7" width="71.5703125" style="301" customWidth="1"/>
    <col min="8" max="8" width="193.42578125" style="207" customWidth="1"/>
    <col min="9" max="16384" width="40.28515625" style="111"/>
  </cols>
  <sheetData>
    <row r="1" spans="1:8" ht="16.5" thickTop="1" thickBot="1">
      <c r="A1" s="86" t="s">
        <v>1789</v>
      </c>
      <c r="B1" s="86" t="s">
        <v>1790</v>
      </c>
      <c r="C1" s="86" t="s">
        <v>9291</v>
      </c>
      <c r="D1" s="86" t="s">
        <v>1230</v>
      </c>
      <c r="E1" s="339" t="s">
        <v>2958</v>
      </c>
      <c r="F1" s="110" t="s">
        <v>2959</v>
      </c>
      <c r="G1" s="386" t="s">
        <v>3170</v>
      </c>
      <c r="H1" s="198" t="s">
        <v>2960</v>
      </c>
    </row>
    <row r="2" spans="1:8" ht="15.75" hidden="1" thickTop="1">
      <c r="A2" s="191" t="s">
        <v>7076</v>
      </c>
      <c r="B2" s="185" t="s">
        <v>7075</v>
      </c>
      <c r="C2" s="185" t="str">
        <f>VLOOKUP(B2,[1]Nagios!$B$2:$F$7978,1,FALSE)</f>
        <v>10.133.152.28</v>
      </c>
      <c r="D2" s="185" t="s">
        <v>7043</v>
      </c>
      <c r="E2" s="102" t="s">
        <v>7217</v>
      </c>
      <c r="F2" s="113">
        <v>3</v>
      </c>
      <c r="G2" s="387" t="s">
        <v>8026</v>
      </c>
      <c r="H2" s="205"/>
    </row>
    <row r="3" spans="1:8" ht="15.75" hidden="1" thickTop="1">
      <c r="A3" s="191" t="s">
        <v>7079</v>
      </c>
      <c r="B3" s="193" t="s">
        <v>7074</v>
      </c>
      <c r="C3" s="185" t="str">
        <f>VLOOKUP(B3,[1]Nagios!$B$2:$F$7978,1,FALSE)</f>
        <v>10.133.154.31</v>
      </c>
      <c r="D3" s="185" t="s">
        <v>7043</v>
      </c>
      <c r="E3" s="102" t="s">
        <v>7217</v>
      </c>
      <c r="F3" s="113">
        <v>3</v>
      </c>
      <c r="G3" s="387" t="s">
        <v>8026</v>
      </c>
      <c r="H3" s="205"/>
    </row>
    <row r="4" spans="1:8" ht="15.75" hidden="1" thickTop="1">
      <c r="A4" s="191" t="s">
        <v>7930</v>
      </c>
      <c r="B4" s="193" t="s">
        <v>7074</v>
      </c>
      <c r="C4" s="185" t="str">
        <f>VLOOKUP(B4,[1]Nagios!$B$2:$F$7978,1,FALSE)</f>
        <v>10.133.154.31</v>
      </c>
      <c r="D4" s="185" t="s">
        <v>7043</v>
      </c>
      <c r="E4" s="102" t="s">
        <v>7217</v>
      </c>
      <c r="F4" s="113">
        <v>3</v>
      </c>
      <c r="G4" s="387" t="s">
        <v>8026</v>
      </c>
      <c r="H4" s="205"/>
    </row>
    <row r="5" spans="1:8" ht="15.75" hidden="1" thickTop="1">
      <c r="A5" s="191" t="s">
        <v>7030</v>
      </c>
      <c r="B5" s="185" t="s">
        <v>7029</v>
      </c>
      <c r="C5" s="185" t="str">
        <f>VLOOKUP(B5,[1]Nagios!$B$2:$F$7978,1,FALSE)</f>
        <v>10.133.140.29</v>
      </c>
      <c r="D5" s="185" t="s">
        <v>7031</v>
      </c>
      <c r="E5" s="102" t="s">
        <v>7217</v>
      </c>
      <c r="F5" s="113">
        <v>3</v>
      </c>
      <c r="G5" s="387" t="s">
        <v>8026</v>
      </c>
      <c r="H5" s="205"/>
    </row>
    <row r="6" spans="1:8" ht="15.75" hidden="1" thickTop="1">
      <c r="A6" s="191" t="s">
        <v>7041</v>
      </c>
      <c r="B6" s="185" t="s">
        <v>7040</v>
      </c>
      <c r="C6" s="185" t="str">
        <f>VLOOKUP(B6,[1]Nagios!$B$2:$F$7978,1,FALSE)</f>
        <v>10.133.152.18</v>
      </c>
      <c r="D6" s="185" t="s">
        <v>959</v>
      </c>
      <c r="E6" s="102" t="s">
        <v>7217</v>
      </c>
      <c r="F6" s="113">
        <v>3</v>
      </c>
      <c r="G6" s="387" t="s">
        <v>8026</v>
      </c>
      <c r="H6" s="205"/>
    </row>
    <row r="7" spans="1:8" ht="15.75" hidden="1" thickTop="1">
      <c r="A7" s="191" t="s">
        <v>7035</v>
      </c>
      <c r="B7" s="185" t="s">
        <v>7034</v>
      </c>
      <c r="C7" s="185" t="str">
        <f>VLOOKUP(B7,[1]Nagios!$B$2:$F$7978,1,FALSE)</f>
        <v>10.133.145.28</v>
      </c>
      <c r="D7" s="185" t="s">
        <v>959</v>
      </c>
      <c r="E7" s="102" t="s">
        <v>7217</v>
      </c>
      <c r="F7" s="113">
        <v>3</v>
      </c>
      <c r="G7" s="387" t="s">
        <v>8026</v>
      </c>
      <c r="H7" s="205"/>
    </row>
    <row r="8" spans="1:8" ht="15.75" hidden="1" thickTop="1">
      <c r="A8" s="89" t="s">
        <v>7026</v>
      </c>
      <c r="B8" s="137">
        <v>10133141240</v>
      </c>
      <c r="C8" s="185">
        <f>VLOOKUP(B8,[1]Nagios!$B$2:$F$7978,1,FALSE)</f>
        <v>10133141240</v>
      </c>
      <c r="D8" s="102" t="s">
        <v>959</v>
      </c>
      <c r="E8" s="102" t="s">
        <v>7217</v>
      </c>
      <c r="F8" s="113">
        <v>3</v>
      </c>
      <c r="G8" s="387" t="s">
        <v>8026</v>
      </c>
      <c r="H8" s="180"/>
    </row>
    <row r="9" spans="1:8" ht="15.75" hidden="1" thickTop="1">
      <c r="A9" s="89" t="s">
        <v>7091</v>
      </c>
      <c r="B9" s="102" t="s">
        <v>7064</v>
      </c>
      <c r="C9" s="185" t="str">
        <f>VLOOKUP(B9,[1]Nagios!$B$2:$F$7978,1,FALSE)</f>
        <v>10.133.153.30</v>
      </c>
      <c r="D9" s="102" t="s">
        <v>959</v>
      </c>
      <c r="E9" s="102" t="s">
        <v>7217</v>
      </c>
      <c r="F9" s="113">
        <v>3</v>
      </c>
      <c r="G9" s="387" t="s">
        <v>8026</v>
      </c>
      <c r="H9" s="180"/>
    </row>
    <row r="10" spans="1:8" ht="15.75" hidden="1" thickTop="1">
      <c r="A10" s="89" t="s">
        <v>7094</v>
      </c>
      <c r="B10" s="102" t="s">
        <v>7061</v>
      </c>
      <c r="C10" s="185" t="str">
        <f>VLOOKUP(B10,[1]Nagios!$B$2:$F$7978,1,FALSE)</f>
        <v>10.133.148.29</v>
      </c>
      <c r="D10" s="102" t="s">
        <v>959</v>
      </c>
      <c r="E10" s="102" t="s">
        <v>7217</v>
      </c>
      <c r="F10" s="113">
        <v>3</v>
      </c>
      <c r="G10" s="387" t="s">
        <v>8026</v>
      </c>
      <c r="H10" s="180"/>
    </row>
    <row r="11" spans="1:8" ht="15.75" hidden="1" thickTop="1">
      <c r="A11" s="89" t="s">
        <v>7101</v>
      </c>
      <c r="B11" s="102" t="s">
        <v>6993</v>
      </c>
      <c r="C11" s="185" t="str">
        <f>VLOOKUP(B11,[1]Nagios!$B$2:$F$7978,1,FALSE)</f>
        <v>10.133.146.25</v>
      </c>
      <c r="D11" s="102" t="s">
        <v>959</v>
      </c>
      <c r="E11" s="102" t="s">
        <v>7217</v>
      </c>
      <c r="F11" s="113">
        <v>3</v>
      </c>
      <c r="G11" s="387" t="s">
        <v>8026</v>
      </c>
      <c r="H11" s="180"/>
    </row>
    <row r="12" spans="1:8" ht="15.75" hidden="1" thickTop="1">
      <c r="A12" s="89" t="s">
        <v>7039</v>
      </c>
      <c r="B12" s="102" t="s">
        <v>7038</v>
      </c>
      <c r="C12" s="185" t="str">
        <f>VLOOKUP(B12,[1]Nagios!$B$2:$F$7978,1,FALSE)</f>
        <v>10.133.152.15</v>
      </c>
      <c r="D12" s="102" t="s">
        <v>959</v>
      </c>
      <c r="E12" s="102" t="s">
        <v>7217</v>
      </c>
      <c r="F12" s="113">
        <v>3</v>
      </c>
      <c r="G12" s="387" t="s">
        <v>8026</v>
      </c>
      <c r="H12" s="180"/>
    </row>
    <row r="13" spans="1:8" ht="15.75" hidden="1" thickTop="1">
      <c r="A13" s="89" t="s">
        <v>7050</v>
      </c>
      <c r="B13" s="102" t="s">
        <v>7049</v>
      </c>
      <c r="C13" s="185" t="str">
        <f>VLOOKUP(B13,[1]Nagios!$B$2:$F$7978,1,FALSE)</f>
        <v>10.133.145.27</v>
      </c>
      <c r="D13" s="102" t="s">
        <v>959</v>
      </c>
      <c r="E13" s="102" t="s">
        <v>7217</v>
      </c>
      <c r="F13" s="113">
        <v>3</v>
      </c>
      <c r="G13" s="387" t="s">
        <v>8026</v>
      </c>
      <c r="H13" s="180"/>
    </row>
    <row r="14" spans="1:8" ht="15.75" hidden="1" thickTop="1">
      <c r="A14" s="89" t="s">
        <v>9091</v>
      </c>
      <c r="B14" s="102" t="s">
        <v>7046</v>
      </c>
      <c r="C14" s="185" t="str">
        <f>VLOOKUP(B14,[1]Nagios!$B$2:$F$7978,1,FALSE)</f>
        <v>10.133.144.25</v>
      </c>
      <c r="D14" s="102" t="s">
        <v>959</v>
      </c>
      <c r="E14" s="102" t="s">
        <v>7217</v>
      </c>
      <c r="F14" s="113">
        <v>3</v>
      </c>
      <c r="G14" s="387" t="s">
        <v>8026</v>
      </c>
      <c r="H14" s="180"/>
    </row>
    <row r="15" spans="1:8" ht="15.75" hidden="1" thickTop="1">
      <c r="A15" s="89" t="s">
        <v>7027</v>
      </c>
      <c r="B15" s="137">
        <v>10133141241</v>
      </c>
      <c r="C15" s="185">
        <f>VLOOKUP(B15,[1]Nagios!$B$2:$F$7978,1,FALSE)</f>
        <v>10133141241</v>
      </c>
      <c r="D15" s="102" t="s">
        <v>959</v>
      </c>
      <c r="E15" s="102" t="s">
        <v>7217</v>
      </c>
      <c r="F15" s="113">
        <v>3</v>
      </c>
      <c r="G15" s="387" t="s">
        <v>8026</v>
      </c>
      <c r="H15" s="180"/>
    </row>
    <row r="16" spans="1:8" ht="15.75" hidden="1" thickTop="1">
      <c r="A16" s="89" t="s">
        <v>7090</v>
      </c>
      <c r="B16" s="102" t="s">
        <v>7065</v>
      </c>
      <c r="C16" s="185" t="str">
        <f>VLOOKUP(B16,[1]Nagios!$B$2:$F$7978,1,FALSE)</f>
        <v>10.133.153.29</v>
      </c>
      <c r="D16" s="102" t="s">
        <v>959</v>
      </c>
      <c r="E16" s="102" t="s">
        <v>7217</v>
      </c>
      <c r="F16" s="113">
        <v>3</v>
      </c>
      <c r="G16" s="387" t="s">
        <v>8026</v>
      </c>
      <c r="H16" s="180"/>
    </row>
    <row r="17" spans="1:8" ht="15.75" hidden="1" thickTop="1">
      <c r="A17" s="89" t="s">
        <v>7095</v>
      </c>
      <c r="B17" s="102" t="s">
        <v>6994</v>
      </c>
      <c r="C17" s="185" t="str">
        <f>VLOOKUP(B17,[1]Nagios!$B$2:$F$7978,1,FALSE)</f>
        <v>10.133.148.30</v>
      </c>
      <c r="D17" s="102" t="s">
        <v>959</v>
      </c>
      <c r="E17" s="102" t="s">
        <v>7217</v>
      </c>
      <c r="F17" s="113">
        <v>3</v>
      </c>
      <c r="G17" s="387" t="s">
        <v>8026</v>
      </c>
      <c r="H17" s="180"/>
    </row>
    <row r="18" spans="1:8" ht="15.75" hidden="1" thickTop="1">
      <c r="A18" s="89" t="s">
        <v>7092</v>
      </c>
      <c r="B18" s="102" t="s">
        <v>7063</v>
      </c>
      <c r="C18" s="185" t="str">
        <f>VLOOKUP(B18,[1]Nagios!$B$2:$F$7978,1,FALSE)</f>
        <v>10.133.150.25</v>
      </c>
      <c r="D18" s="102" t="s">
        <v>959</v>
      </c>
      <c r="E18" s="102" t="s">
        <v>7217</v>
      </c>
      <c r="F18" s="113">
        <v>3</v>
      </c>
      <c r="G18" s="387" t="s">
        <v>8026</v>
      </c>
      <c r="H18" s="180"/>
    </row>
    <row r="19" spans="1:8" ht="15.75" hidden="1" thickTop="1">
      <c r="A19" s="89" t="s">
        <v>7099</v>
      </c>
      <c r="B19" s="102" t="s">
        <v>7057</v>
      </c>
      <c r="C19" s="185" t="str">
        <f>VLOOKUP(B19,[1]Nagios!$B$2:$F$7978,1,FALSE)</f>
        <v>10.133.145.25</v>
      </c>
      <c r="D19" s="102" t="s">
        <v>959</v>
      </c>
      <c r="E19" s="102" t="s">
        <v>7217</v>
      </c>
      <c r="F19" s="113">
        <v>3</v>
      </c>
      <c r="G19" s="387" t="s">
        <v>8026</v>
      </c>
      <c r="H19" s="180"/>
    </row>
    <row r="20" spans="1:8" ht="15.75" hidden="1" thickTop="1">
      <c r="A20" s="89" t="s">
        <v>7082</v>
      </c>
      <c r="B20" s="137">
        <v>10133141244</v>
      </c>
      <c r="C20" s="185">
        <f>VLOOKUP(B20,[1]Nagios!$B$2:$F$7978,1,FALSE)</f>
        <v>10133141244</v>
      </c>
      <c r="D20" s="102" t="s">
        <v>7043</v>
      </c>
      <c r="E20" s="102" t="s">
        <v>7217</v>
      </c>
      <c r="F20" s="113">
        <v>3</v>
      </c>
      <c r="G20" s="387" t="s">
        <v>8026</v>
      </c>
      <c r="H20" s="180"/>
    </row>
    <row r="21" spans="1:8" ht="15.75" hidden="1" thickTop="1">
      <c r="A21" s="89" t="s">
        <v>7083</v>
      </c>
      <c r="B21" s="137">
        <v>10133141249</v>
      </c>
      <c r="C21" s="185">
        <f>VLOOKUP(B21,[1]Nagios!$B$2:$F$7978,1,FALSE)</f>
        <v>10133141249</v>
      </c>
      <c r="D21" s="102" t="s">
        <v>7043</v>
      </c>
      <c r="E21" s="102" t="s">
        <v>7217</v>
      </c>
      <c r="F21" s="113">
        <v>3</v>
      </c>
      <c r="G21" s="387" t="s">
        <v>8026</v>
      </c>
      <c r="H21" s="180"/>
    </row>
    <row r="22" spans="1:8" ht="15.75" hidden="1" thickTop="1">
      <c r="A22" s="89" t="s">
        <v>7042</v>
      </c>
      <c r="B22" s="137">
        <v>10133141245</v>
      </c>
      <c r="C22" s="185">
        <f>VLOOKUP(B22,[1]Nagios!$B$2:$F$7978,1,FALSE)</f>
        <v>10133141245</v>
      </c>
      <c r="D22" s="102" t="s">
        <v>7043</v>
      </c>
      <c r="E22" s="102" t="s">
        <v>7217</v>
      </c>
      <c r="F22" s="113">
        <v>3</v>
      </c>
      <c r="G22" s="387" t="s">
        <v>8026</v>
      </c>
      <c r="H22" s="180"/>
    </row>
    <row r="23" spans="1:8" ht="15.75" hidden="1" thickTop="1">
      <c r="A23" s="89" t="s">
        <v>7084</v>
      </c>
      <c r="B23" s="137">
        <v>10133141248</v>
      </c>
      <c r="C23" s="185">
        <f>VLOOKUP(B23,[1]Nagios!$B$2:$F$7978,1,FALSE)</f>
        <v>10133141248</v>
      </c>
      <c r="D23" s="102" t="s">
        <v>7043</v>
      </c>
      <c r="E23" s="102" t="s">
        <v>7217</v>
      </c>
      <c r="F23" s="113">
        <v>3</v>
      </c>
      <c r="G23" s="387" t="s">
        <v>8026</v>
      </c>
      <c r="H23" s="180"/>
    </row>
    <row r="24" spans="1:8" ht="15.75" hidden="1" thickTop="1">
      <c r="A24" s="89" t="s">
        <v>7085</v>
      </c>
      <c r="B24" s="137">
        <v>10133141247</v>
      </c>
      <c r="C24" s="185">
        <f>VLOOKUP(B24,[1]Nagios!$B$2:$F$7978,1,FALSE)</f>
        <v>10133141247</v>
      </c>
      <c r="D24" s="102" t="s">
        <v>7043</v>
      </c>
      <c r="E24" s="102" t="s">
        <v>7217</v>
      </c>
      <c r="F24" s="113">
        <v>3</v>
      </c>
      <c r="G24" s="387" t="s">
        <v>8026</v>
      </c>
      <c r="H24" s="180"/>
    </row>
    <row r="25" spans="1:8" ht="15.75" hidden="1" thickTop="1">
      <c r="A25" s="89" t="s">
        <v>7103</v>
      </c>
      <c r="B25" s="102" t="s">
        <v>7053</v>
      </c>
      <c r="C25" s="185" t="str">
        <f>VLOOKUP(B25,[1]Nagios!$B$2:$F$7978,1,FALSE)</f>
        <v>10.133.146.27</v>
      </c>
      <c r="D25" s="102" t="s">
        <v>959</v>
      </c>
      <c r="E25" s="102" t="s">
        <v>7217</v>
      </c>
      <c r="F25" s="113">
        <v>3</v>
      </c>
      <c r="G25" s="387" t="s">
        <v>8026</v>
      </c>
      <c r="H25" s="180"/>
    </row>
    <row r="26" spans="1:8" ht="15.75" hidden="1" thickTop="1">
      <c r="A26" s="89" t="s">
        <v>7037</v>
      </c>
      <c r="B26" s="102" t="s">
        <v>7036</v>
      </c>
      <c r="C26" s="185" t="str">
        <f>VLOOKUP(B26,[1]Nagios!$B$2:$F$7978,1,FALSE)</f>
        <v>10.133.152.21</v>
      </c>
      <c r="D26" s="102" t="s">
        <v>959</v>
      </c>
      <c r="E26" s="102" t="s">
        <v>7217</v>
      </c>
      <c r="F26" s="113">
        <v>3</v>
      </c>
      <c r="G26" s="387" t="s">
        <v>8026</v>
      </c>
      <c r="H26" s="180"/>
    </row>
    <row r="27" spans="1:8" ht="15.75" hidden="1" thickTop="1">
      <c r="A27" s="89" t="s">
        <v>7097</v>
      </c>
      <c r="B27" s="102" t="s">
        <v>7059</v>
      </c>
      <c r="C27" s="185" t="str">
        <f>VLOOKUP(B27,[1]Nagios!$B$2:$F$7978,1,FALSE)</f>
        <v>10.133.146.26</v>
      </c>
      <c r="D27" s="102" t="s">
        <v>959</v>
      </c>
      <c r="E27" s="102" t="s">
        <v>7217</v>
      </c>
      <c r="F27" s="113">
        <v>3</v>
      </c>
      <c r="G27" s="387" t="s">
        <v>8026</v>
      </c>
      <c r="H27" s="180"/>
    </row>
    <row r="28" spans="1:8" ht="15.75" hidden="1" thickTop="1">
      <c r="A28" s="89" t="s">
        <v>7033</v>
      </c>
      <c r="B28" s="102" t="s">
        <v>7032</v>
      </c>
      <c r="C28" s="185" t="str">
        <f>VLOOKUP(B28,[1]Nagios!$B$2:$F$7978,1,FALSE)</f>
        <v>10.133.145.29</v>
      </c>
      <c r="D28" s="102" t="s">
        <v>959</v>
      </c>
      <c r="E28" s="102" t="s">
        <v>7217</v>
      </c>
      <c r="F28" s="113">
        <v>3</v>
      </c>
      <c r="G28" s="387" t="s">
        <v>8026</v>
      </c>
      <c r="H28" s="180"/>
    </row>
    <row r="29" spans="1:8" ht="15.75" hidden="1" thickTop="1">
      <c r="A29" s="89" t="s">
        <v>7052</v>
      </c>
      <c r="B29" s="102" t="s">
        <v>7051</v>
      </c>
      <c r="C29" s="185" t="str">
        <f>VLOOKUP(B29,[1]Nagios!$B$2:$F$7978,1,FALSE)</f>
        <v>10.133.149.22</v>
      </c>
      <c r="D29" s="102" t="s">
        <v>959</v>
      </c>
      <c r="E29" s="102" t="s">
        <v>7217</v>
      </c>
      <c r="F29" s="113">
        <v>3</v>
      </c>
      <c r="G29" s="387" t="s">
        <v>8026</v>
      </c>
      <c r="H29" s="180"/>
    </row>
    <row r="30" spans="1:8" ht="15.75" hidden="1" thickTop="1">
      <c r="A30" s="89" t="s">
        <v>7045</v>
      </c>
      <c r="B30" s="89" t="s">
        <v>7044</v>
      </c>
      <c r="C30" s="185" t="str">
        <f>VLOOKUP(B30,[1]Nagios!$B$2:$F$7978,1,FALSE)</f>
        <v>10.133.144.26</v>
      </c>
      <c r="D30" s="89" t="s">
        <v>959</v>
      </c>
      <c r="E30" s="89" t="s">
        <v>7217</v>
      </c>
      <c r="F30" s="133">
        <v>3</v>
      </c>
      <c r="G30" s="387" t="s">
        <v>8026</v>
      </c>
      <c r="H30" s="180"/>
    </row>
    <row r="31" spans="1:8" ht="15.75" hidden="1" thickTop="1">
      <c r="A31" s="89" t="s">
        <v>7028</v>
      </c>
      <c r="B31" s="137">
        <v>10133141242</v>
      </c>
      <c r="C31" s="185">
        <f>VLOOKUP(B31,[1]Nagios!$B$2:$F$7978,1,FALSE)</f>
        <v>10133141242</v>
      </c>
      <c r="D31" s="102" t="s">
        <v>959</v>
      </c>
      <c r="E31" s="102" t="s">
        <v>7217</v>
      </c>
      <c r="F31" s="113">
        <v>3</v>
      </c>
      <c r="G31" s="387" t="s">
        <v>8026</v>
      </c>
      <c r="H31" s="180"/>
    </row>
    <row r="32" spans="1:8" ht="15.75" hidden="1" thickTop="1">
      <c r="A32" s="89" t="s">
        <v>7102</v>
      </c>
      <c r="B32" s="102" t="s">
        <v>7054</v>
      </c>
      <c r="C32" s="185" t="str">
        <f>VLOOKUP(B32,[1]Nagios!$B$2:$F$7978,1,FALSE)</f>
        <v>10.133.153.31</v>
      </c>
      <c r="D32" s="102" t="s">
        <v>959</v>
      </c>
      <c r="E32" s="102" t="s">
        <v>7217</v>
      </c>
      <c r="F32" s="113">
        <v>3</v>
      </c>
      <c r="G32" s="387" t="s">
        <v>8026</v>
      </c>
      <c r="H32" s="180"/>
    </row>
    <row r="33" spans="1:8" ht="15.75" hidden="1" thickTop="1">
      <c r="A33" s="89" t="s">
        <v>7096</v>
      </c>
      <c r="B33" s="102" t="s">
        <v>7060</v>
      </c>
      <c r="C33" s="185" t="str">
        <f>VLOOKUP(B33,[1]Nagios!$B$2:$F$7978,1,FALSE)</f>
        <v>10.133.148.28</v>
      </c>
      <c r="D33" s="102" t="s">
        <v>959</v>
      </c>
      <c r="E33" s="102" t="s">
        <v>7217</v>
      </c>
      <c r="F33" s="113">
        <v>3</v>
      </c>
      <c r="G33" s="387" t="s">
        <v>8026</v>
      </c>
      <c r="H33" s="180"/>
    </row>
    <row r="34" spans="1:8" ht="15.75" hidden="1" thickTop="1">
      <c r="A34" s="89" t="s">
        <v>7089</v>
      </c>
      <c r="B34" s="102" t="s">
        <v>7066</v>
      </c>
      <c r="C34" s="185" t="str">
        <f>VLOOKUP(B34,[1]Nagios!$B$2:$F$7978,1,FALSE)</f>
        <v>10.133.152.14</v>
      </c>
      <c r="D34" s="102" t="s">
        <v>959</v>
      </c>
      <c r="E34" s="102" t="s">
        <v>7217</v>
      </c>
      <c r="F34" s="113">
        <v>3</v>
      </c>
      <c r="G34" s="387" t="s">
        <v>8026</v>
      </c>
      <c r="H34" s="180"/>
    </row>
    <row r="35" spans="1:8" ht="15.75" hidden="1" thickTop="1">
      <c r="A35" s="89" t="s">
        <v>7100</v>
      </c>
      <c r="B35" s="102" t="s">
        <v>7056</v>
      </c>
      <c r="C35" s="185" t="str">
        <f>VLOOKUP(B35,[1]Nagios!$B$2:$F$7978,1,FALSE)</f>
        <v>10.133.146.19</v>
      </c>
      <c r="D35" s="102" t="s">
        <v>959</v>
      </c>
      <c r="E35" s="102" t="s">
        <v>7217</v>
      </c>
      <c r="F35" s="113">
        <v>3</v>
      </c>
      <c r="G35" s="387" t="s">
        <v>8026</v>
      </c>
      <c r="H35" s="180"/>
    </row>
    <row r="36" spans="1:8" ht="15.75" hidden="1" thickTop="1">
      <c r="A36" s="89" t="s">
        <v>7093</v>
      </c>
      <c r="B36" s="102" t="s">
        <v>7062</v>
      </c>
      <c r="C36" s="185" t="str">
        <f>VLOOKUP(B36,[1]Nagios!$B$2:$F$7978,1,FALSE)</f>
        <v>10.133.150.26</v>
      </c>
      <c r="D36" s="102" t="s">
        <v>959</v>
      </c>
      <c r="E36" s="102" t="s">
        <v>7217</v>
      </c>
      <c r="F36" s="113">
        <v>3</v>
      </c>
      <c r="G36" s="387" t="s">
        <v>8026</v>
      </c>
      <c r="H36" s="180"/>
    </row>
    <row r="37" spans="1:8" ht="15.75" hidden="1" thickTop="1">
      <c r="A37" s="89" t="s">
        <v>7098</v>
      </c>
      <c r="B37" s="102" t="s">
        <v>7058</v>
      </c>
      <c r="C37" s="185" t="str">
        <f>VLOOKUP(B37,[1]Nagios!$B$2:$F$7978,1,FALSE)</f>
        <v>10.133.145.26</v>
      </c>
      <c r="D37" s="102" t="s">
        <v>959</v>
      </c>
      <c r="E37" s="102" t="s">
        <v>7217</v>
      </c>
      <c r="F37" s="113">
        <v>3</v>
      </c>
      <c r="G37" s="387" t="s">
        <v>8026</v>
      </c>
      <c r="H37" s="180"/>
    </row>
    <row r="38" spans="1:8" ht="15.75" hidden="1" thickTop="1">
      <c r="A38" s="249" t="s">
        <v>7826</v>
      </c>
      <c r="B38" s="249" t="s">
        <v>7825</v>
      </c>
      <c r="C38" s="185" t="str">
        <f>VLOOKUP(B38,[1]Nagios!$B$2:$F$7978,1,FALSE)</f>
        <v>10.133.150.30</v>
      </c>
      <c r="D38" s="249" t="s">
        <v>959</v>
      </c>
      <c r="E38" s="249" t="s">
        <v>7217</v>
      </c>
      <c r="F38" s="262">
        <v>3</v>
      </c>
      <c r="G38" s="387" t="s">
        <v>8026</v>
      </c>
      <c r="H38" s="180"/>
    </row>
    <row r="39" spans="1:8" ht="15.75" hidden="1" thickTop="1">
      <c r="A39" s="89" t="s">
        <v>6995</v>
      </c>
      <c r="B39" s="102" t="s">
        <v>6993</v>
      </c>
      <c r="C39" s="185" t="str">
        <f>VLOOKUP(B39,[1]Nagios!$B$2:$F$7978,1,FALSE)</f>
        <v>10.133.146.25</v>
      </c>
      <c r="D39" s="116" t="s">
        <v>959</v>
      </c>
      <c r="E39" s="102" t="s">
        <v>7217</v>
      </c>
      <c r="F39" s="113">
        <v>3</v>
      </c>
      <c r="G39" s="387" t="s">
        <v>8026</v>
      </c>
      <c r="H39" s="180"/>
    </row>
    <row r="40" spans="1:8" ht="15.75" hidden="1" thickTop="1">
      <c r="A40" s="89" t="s">
        <v>6992</v>
      </c>
      <c r="B40" s="137">
        <v>10133145230</v>
      </c>
      <c r="C40" s="185">
        <f>VLOOKUP(B40,[1]Nagios!$B$2:$F$7978,1,FALSE)</f>
        <v>10133145230</v>
      </c>
      <c r="D40" s="116" t="s">
        <v>959</v>
      </c>
      <c r="E40" s="102" t="s">
        <v>7217</v>
      </c>
      <c r="F40" s="113">
        <v>3</v>
      </c>
      <c r="G40" s="387" t="s">
        <v>8026</v>
      </c>
      <c r="H40" s="180"/>
    </row>
    <row r="41" spans="1:8" ht="15.75" hidden="1" thickTop="1">
      <c r="A41" s="89" t="s">
        <v>9061</v>
      </c>
      <c r="B41" s="102" t="s">
        <v>7016</v>
      </c>
      <c r="C41" s="185" t="str">
        <f>VLOOKUP(B41,[1]Nagios!$B$2:$F$7978,1,FALSE)</f>
        <v>10.133.140.26</v>
      </c>
      <c r="D41" s="116" t="s">
        <v>959</v>
      </c>
      <c r="E41" s="102" t="s">
        <v>7217</v>
      </c>
      <c r="F41" s="113">
        <v>3</v>
      </c>
      <c r="G41" s="387" t="s">
        <v>8026</v>
      </c>
      <c r="H41" s="180"/>
    </row>
    <row r="42" spans="1:8" ht="15.75" hidden="1" thickTop="1">
      <c r="A42" s="89" t="s">
        <v>7622</v>
      </c>
      <c r="B42" s="102" t="s">
        <v>7621</v>
      </c>
      <c r="C42" s="185" t="str">
        <f>VLOOKUP(B42,[1]Nagios!$B$2:$F$7978,1,FALSE)</f>
        <v>10.133.146.18</v>
      </c>
      <c r="D42" s="102" t="s">
        <v>959</v>
      </c>
      <c r="E42" s="102" t="s">
        <v>7217</v>
      </c>
      <c r="F42" s="113">
        <v>3</v>
      </c>
      <c r="G42" s="387" t="s">
        <v>8026</v>
      </c>
      <c r="H42" s="180"/>
    </row>
    <row r="43" spans="1:8" ht="15.75" hidden="1" thickTop="1">
      <c r="A43" s="89" t="s">
        <v>6996</v>
      </c>
      <c r="B43" s="102" t="s">
        <v>6994</v>
      </c>
      <c r="C43" s="185" t="str">
        <f>VLOOKUP(B43,[1]Nagios!$B$2:$F$7978,1,FALSE)</f>
        <v>10.133.148.30</v>
      </c>
      <c r="D43" s="116" t="s">
        <v>959</v>
      </c>
      <c r="E43" s="102" t="s">
        <v>7217</v>
      </c>
      <c r="F43" s="113">
        <v>3</v>
      </c>
      <c r="G43" s="387" t="s">
        <v>8026</v>
      </c>
      <c r="H43" s="180"/>
    </row>
    <row r="44" spans="1:8" ht="15.75" hidden="1" thickTop="1">
      <c r="A44" s="89" t="s">
        <v>7104</v>
      </c>
      <c r="B44" s="102" t="s">
        <v>7055</v>
      </c>
      <c r="C44" s="185" t="str">
        <f>VLOOKUP(B44,[1]Nagios!$B$2:$F$7978,1,FALSE)</f>
        <v>10.133.146.20</v>
      </c>
      <c r="D44" s="102" t="s">
        <v>959</v>
      </c>
      <c r="E44" s="102" t="s">
        <v>7217</v>
      </c>
      <c r="F44" s="113">
        <v>3</v>
      </c>
      <c r="G44" s="387" t="s">
        <v>8026</v>
      </c>
      <c r="H44" s="180"/>
    </row>
    <row r="45" spans="1:8" ht="15.75" hidden="1" thickTop="1">
      <c r="A45" s="89" t="s">
        <v>7461</v>
      </c>
      <c r="B45" s="98" t="s">
        <v>7460</v>
      </c>
      <c r="C45" s="185" t="str">
        <f>VLOOKUP(B45,[1]Nagios!$B$2:$F$7978,1,FALSE)</f>
        <v>10.133.140.25</v>
      </c>
      <c r="D45" s="102" t="s">
        <v>959</v>
      </c>
      <c r="E45" s="102" t="s">
        <v>7217</v>
      </c>
      <c r="F45" s="113">
        <v>3</v>
      </c>
      <c r="G45" s="387" t="s">
        <v>8026</v>
      </c>
      <c r="H45" s="180"/>
    </row>
    <row r="46" spans="1:8" ht="15.75" hidden="1" thickTop="1">
      <c r="A46" s="89" t="s">
        <v>6998</v>
      </c>
      <c r="B46" s="102" t="s">
        <v>6999</v>
      </c>
      <c r="C46" s="185" t="str">
        <f>VLOOKUP(B46,[1]Nagios!$B$2:$F$7978,1,FALSE)</f>
        <v>10.133.140.28</v>
      </c>
      <c r="D46" s="116" t="s">
        <v>959</v>
      </c>
      <c r="E46" s="102" t="s">
        <v>7217</v>
      </c>
      <c r="F46" s="113">
        <v>3</v>
      </c>
      <c r="G46" s="387" t="s">
        <v>8026</v>
      </c>
      <c r="H46" s="180"/>
    </row>
    <row r="47" spans="1:8" ht="15.75" hidden="1" thickTop="1">
      <c r="A47" s="92" t="s">
        <v>7330</v>
      </c>
      <c r="B47" s="146" t="s">
        <v>7329</v>
      </c>
      <c r="C47" s="185" t="str">
        <f>VLOOKUP(B47,[1]Nagios!$B$2:$F$7978,1,FALSE)</f>
        <v>10.133.143.19</v>
      </c>
      <c r="D47" s="102" t="s">
        <v>959</v>
      </c>
      <c r="E47" s="102" t="s">
        <v>7217</v>
      </c>
      <c r="F47" s="113">
        <v>3</v>
      </c>
      <c r="G47" s="387" t="s">
        <v>8026</v>
      </c>
      <c r="H47" s="180"/>
    </row>
    <row r="48" spans="1:8" ht="15.75" hidden="1" thickTop="1">
      <c r="A48" s="89" t="s">
        <v>7081</v>
      </c>
      <c r="B48" s="102" t="s">
        <v>7070</v>
      </c>
      <c r="C48" s="185" t="str">
        <f>VLOOKUP(B48,[1]Nagios!$B$2:$F$7978,1,FALSE)</f>
        <v>10.133.145.30</v>
      </c>
      <c r="D48" s="102" t="s">
        <v>959</v>
      </c>
      <c r="E48" s="102" t="s">
        <v>7217</v>
      </c>
      <c r="F48" s="113">
        <v>3</v>
      </c>
      <c r="G48" s="387" t="s">
        <v>8026</v>
      </c>
      <c r="H48" s="180"/>
    </row>
    <row r="49" spans="1:8" ht="15.75" hidden="1" thickTop="1">
      <c r="A49" s="89" t="s">
        <v>7086</v>
      </c>
      <c r="B49" s="102" t="s">
        <v>7069</v>
      </c>
      <c r="C49" s="185" t="str">
        <f>VLOOKUP(B49,[1]Nagios!$B$2:$F$7978,1,FALSE)</f>
        <v>10.133.143.22</v>
      </c>
      <c r="D49" s="102" t="s">
        <v>7043</v>
      </c>
      <c r="E49" s="102" t="s">
        <v>7217</v>
      </c>
      <c r="F49" s="113">
        <v>3</v>
      </c>
      <c r="G49" s="387" t="s">
        <v>8026</v>
      </c>
      <c r="H49" s="180"/>
    </row>
    <row r="50" spans="1:8" ht="15.75" hidden="1" thickTop="1">
      <c r="A50" s="89" t="s">
        <v>7087</v>
      </c>
      <c r="B50" s="102" t="s">
        <v>7068</v>
      </c>
      <c r="C50" s="185" t="str">
        <f>VLOOKUP(B50,[1]Nagios!$B$2:$F$7978,1,FALSE)</f>
        <v>10.133.143.21</v>
      </c>
      <c r="D50" s="102" t="s">
        <v>7043</v>
      </c>
      <c r="E50" s="102" t="s">
        <v>7217</v>
      </c>
      <c r="F50" s="113">
        <v>3</v>
      </c>
      <c r="G50" s="387" t="s">
        <v>8026</v>
      </c>
      <c r="H50" s="180"/>
    </row>
    <row r="51" spans="1:8" ht="15.75" hidden="1" thickTop="1">
      <c r="A51" s="89" t="s">
        <v>7048</v>
      </c>
      <c r="B51" s="102" t="s">
        <v>7047</v>
      </c>
      <c r="C51" s="185" t="str">
        <f>VLOOKUP(B51,[1]Nagios!$B$2:$F$7978,1,FALSE)</f>
        <v>10.133.143.24</v>
      </c>
      <c r="D51" s="102" t="s">
        <v>7043</v>
      </c>
      <c r="E51" s="102" t="s">
        <v>7217</v>
      </c>
      <c r="F51" s="113">
        <v>3</v>
      </c>
      <c r="G51" s="387" t="s">
        <v>8026</v>
      </c>
      <c r="H51" s="180"/>
    </row>
    <row r="52" spans="1:8" ht="15.75" hidden="1" thickTop="1">
      <c r="A52" s="89" t="s">
        <v>7088</v>
      </c>
      <c r="B52" s="102" t="s">
        <v>7067</v>
      </c>
      <c r="C52" s="185" t="str">
        <f>VLOOKUP(B52,[1]Nagios!$B$2:$F$7978,1,FALSE)</f>
        <v>10.133.143.23</v>
      </c>
      <c r="D52" s="102" t="s">
        <v>7043</v>
      </c>
      <c r="E52" s="102" t="s">
        <v>7217</v>
      </c>
      <c r="F52" s="113">
        <v>3</v>
      </c>
      <c r="G52" s="387" t="s">
        <v>8026</v>
      </c>
      <c r="H52" s="180"/>
    </row>
    <row r="53" spans="1:8" ht="15.75" hidden="1" thickTop="1">
      <c r="A53" s="89" t="s">
        <v>7025</v>
      </c>
      <c r="B53" s="137">
        <v>10133141254</v>
      </c>
      <c r="C53" s="185">
        <f>VLOOKUP(B53,[1]Nagios!$B$2:$F$7978,1,FALSE)</f>
        <v>10133141254</v>
      </c>
      <c r="D53" s="102" t="s">
        <v>959</v>
      </c>
      <c r="E53" s="102" t="s">
        <v>7217</v>
      </c>
      <c r="F53" s="113">
        <v>3</v>
      </c>
      <c r="G53" s="387" t="s">
        <v>8026</v>
      </c>
      <c r="H53" s="180"/>
    </row>
    <row r="54" spans="1:8" ht="15.75" hidden="1" thickTop="1">
      <c r="A54" s="89" t="s">
        <v>7020</v>
      </c>
      <c r="B54" s="102" t="s">
        <v>7019</v>
      </c>
      <c r="C54" s="185" t="str">
        <f>VLOOKUP(B54,[1]Nagios!$B$2:$F$7978,1,FALSE)</f>
        <v>10.133.140.20</v>
      </c>
      <c r="D54" s="102" t="s">
        <v>959</v>
      </c>
      <c r="E54" s="102" t="s">
        <v>7217</v>
      </c>
      <c r="F54" s="113">
        <v>3</v>
      </c>
      <c r="G54" s="387" t="s">
        <v>8026</v>
      </c>
      <c r="H54" s="180"/>
    </row>
    <row r="55" spans="1:8" ht="15.75" hidden="1" thickTop="1">
      <c r="A55" s="89" t="s">
        <v>7080</v>
      </c>
      <c r="B55" s="102" t="s">
        <v>7071</v>
      </c>
      <c r="C55" s="185" t="str">
        <f>VLOOKUP(B55,[1]Nagios!$B$2:$F$7978,1,FALSE)</f>
        <v>10.133.140.15</v>
      </c>
      <c r="D55" s="102" t="s">
        <v>959</v>
      </c>
      <c r="E55" s="102" t="s">
        <v>7217</v>
      </c>
      <c r="F55" s="113">
        <v>3</v>
      </c>
      <c r="G55" s="387" t="s">
        <v>8026</v>
      </c>
      <c r="H55" s="180"/>
    </row>
    <row r="56" spans="1:8" ht="15.75" hidden="1" thickTop="1">
      <c r="A56" s="89" t="s">
        <v>7073</v>
      </c>
      <c r="B56" s="102" t="s">
        <v>7072</v>
      </c>
      <c r="C56" s="185" t="str">
        <f>VLOOKUP(B56,[1]Nagios!$B$2:$F$7978,1,FALSE)</f>
        <v>10.133.140.16</v>
      </c>
      <c r="D56" s="102" t="s">
        <v>959</v>
      </c>
      <c r="E56" s="102" t="s">
        <v>7217</v>
      </c>
      <c r="F56" s="113">
        <v>3</v>
      </c>
      <c r="G56" s="387" t="s">
        <v>8026</v>
      </c>
      <c r="H56" s="180"/>
    </row>
    <row r="57" spans="1:8" ht="15.75" hidden="1" thickTop="1">
      <c r="A57" s="89" t="s">
        <v>7024</v>
      </c>
      <c r="B57" s="102" t="s">
        <v>7023</v>
      </c>
      <c r="C57" s="185" t="str">
        <f>VLOOKUP(B57,[1]Nagios!$B$2:$F$7978,1,FALSE)</f>
        <v>10.133.140.27</v>
      </c>
      <c r="D57" s="102" t="s">
        <v>959</v>
      </c>
      <c r="E57" s="102" t="s">
        <v>7217</v>
      </c>
      <c r="F57" s="113">
        <v>3</v>
      </c>
      <c r="G57" s="387" t="s">
        <v>8026</v>
      </c>
      <c r="H57" s="180"/>
    </row>
    <row r="58" spans="1:8" ht="15.75" hidden="1" thickTop="1">
      <c r="A58" s="89" t="s">
        <v>7018</v>
      </c>
      <c r="B58" s="102" t="s">
        <v>7017</v>
      </c>
      <c r="C58" s="185" t="str">
        <f>VLOOKUP(B58,[1]Nagios!$B$2:$F$7978,1,FALSE)</f>
        <v>10.133.140.17</v>
      </c>
      <c r="D58" s="116" t="s">
        <v>959</v>
      </c>
      <c r="E58" s="102" t="s">
        <v>7217</v>
      </c>
      <c r="F58" s="113">
        <v>3</v>
      </c>
      <c r="G58" s="387" t="s">
        <v>8026</v>
      </c>
      <c r="H58" s="180"/>
    </row>
    <row r="59" spans="1:8" ht="15.75" hidden="1" thickTop="1">
      <c r="A59" s="89" t="s">
        <v>7022</v>
      </c>
      <c r="B59" s="102" t="s">
        <v>7021</v>
      </c>
      <c r="C59" s="185" t="str">
        <f>VLOOKUP(B59,[1]Nagios!$B$2:$F$7978,1,FALSE)</f>
        <v>10.133.140.18</v>
      </c>
      <c r="D59" s="102" t="s">
        <v>959</v>
      </c>
      <c r="E59" s="102" t="s">
        <v>7217</v>
      </c>
      <c r="F59" s="113">
        <v>3</v>
      </c>
      <c r="G59" s="387" t="s">
        <v>8026</v>
      </c>
      <c r="H59" s="180"/>
    </row>
    <row r="60" spans="1:8" s="355" customFormat="1" ht="15.75" hidden="1" thickTop="1">
      <c r="A60" s="351" t="s">
        <v>9247</v>
      </c>
      <c r="B60" s="351" t="s">
        <v>9255</v>
      </c>
      <c r="C60" s="350" t="str">
        <f>VLOOKUP(B60,[1]Nagios!$B$2:$F$7978,1,FALSE)</f>
        <v>172.19.96.8</v>
      </c>
      <c r="D60" s="351" t="s">
        <v>959</v>
      </c>
      <c r="E60" s="352" t="s">
        <v>2989</v>
      </c>
      <c r="F60" s="353">
        <v>1</v>
      </c>
      <c r="G60" s="388" t="s">
        <v>1141</v>
      </c>
      <c r="H60" s="354"/>
    </row>
    <row r="61" spans="1:8" s="355" customFormat="1" ht="15.75" hidden="1" thickTop="1">
      <c r="A61" s="351" t="s">
        <v>9248</v>
      </c>
      <c r="B61" s="351" t="s">
        <v>9256</v>
      </c>
      <c r="C61" s="350" t="str">
        <f>VLOOKUP(B61,[1]Nagios!$B$2:$F$7978,1,FALSE)</f>
        <v>172.19.97.8</v>
      </c>
      <c r="D61" s="351" t="s">
        <v>959</v>
      </c>
      <c r="E61" s="352" t="s">
        <v>2989</v>
      </c>
      <c r="F61" s="353">
        <v>1</v>
      </c>
      <c r="G61" s="388" t="s">
        <v>1141</v>
      </c>
      <c r="H61" s="354"/>
    </row>
    <row r="62" spans="1:8" s="355" customFormat="1" ht="15.75" hidden="1" thickTop="1">
      <c r="A62" s="351" t="s">
        <v>9249</v>
      </c>
      <c r="B62" s="351" t="s">
        <v>9260</v>
      </c>
      <c r="C62" s="350" t="str">
        <f>VLOOKUP(B62,[1]Nagios!$B$2:$F$7978,1,FALSE)</f>
        <v>172.19.97.9</v>
      </c>
      <c r="D62" s="351" t="s">
        <v>959</v>
      </c>
      <c r="E62" s="352" t="s">
        <v>2989</v>
      </c>
      <c r="F62" s="353">
        <v>1</v>
      </c>
      <c r="G62" s="388" t="s">
        <v>1141</v>
      </c>
      <c r="H62" s="354"/>
    </row>
    <row r="63" spans="1:8" s="355" customFormat="1" ht="15.75" hidden="1" thickTop="1">
      <c r="A63" s="351" t="s">
        <v>9250</v>
      </c>
      <c r="B63" s="351" t="s">
        <v>9257</v>
      </c>
      <c r="C63" s="350" t="str">
        <f>VLOOKUP(B63,[1]Nagios!$B$2:$F$7978,1,FALSE)</f>
        <v>172.19.98.8</v>
      </c>
      <c r="D63" s="351" t="s">
        <v>959</v>
      </c>
      <c r="E63" s="352" t="s">
        <v>2989</v>
      </c>
      <c r="F63" s="353">
        <v>1</v>
      </c>
      <c r="G63" s="388" t="s">
        <v>1141</v>
      </c>
      <c r="H63" s="354"/>
    </row>
    <row r="64" spans="1:8" s="355" customFormat="1" ht="15.75" hidden="1" thickTop="1">
      <c r="A64" s="351" t="s">
        <v>9251</v>
      </c>
      <c r="B64" s="351" t="s">
        <v>9258</v>
      </c>
      <c r="C64" s="350" t="str">
        <f>VLOOKUP(B64,[1]Nagios!$B$2:$F$7978,1,FALSE)</f>
        <v>172.19.99.8</v>
      </c>
      <c r="D64" s="351" t="s">
        <v>959</v>
      </c>
      <c r="E64" s="352" t="s">
        <v>2989</v>
      </c>
      <c r="F64" s="353">
        <v>1</v>
      </c>
      <c r="G64" s="388" t="s">
        <v>1141</v>
      </c>
      <c r="H64" s="354"/>
    </row>
    <row r="65" spans="1:8" s="355" customFormat="1" ht="15.75" hidden="1" thickTop="1">
      <c r="A65" s="351" t="s">
        <v>9252</v>
      </c>
      <c r="B65" s="351" t="s">
        <v>9259</v>
      </c>
      <c r="C65" s="350" t="str">
        <f>VLOOKUP(B65,[1]Nagios!$B$2:$F$7978,1,FALSE)</f>
        <v>172.19.100.8</v>
      </c>
      <c r="D65" s="351" t="s">
        <v>959</v>
      </c>
      <c r="E65" s="352" t="s">
        <v>2989</v>
      </c>
      <c r="F65" s="353">
        <v>1</v>
      </c>
      <c r="G65" s="388" t="s">
        <v>1141</v>
      </c>
      <c r="H65" s="354"/>
    </row>
    <row r="66" spans="1:8" s="355" customFormat="1" ht="15.75" hidden="1" thickTop="1">
      <c r="A66" s="351" t="s">
        <v>9253</v>
      </c>
      <c r="B66" s="351" t="s">
        <v>9261</v>
      </c>
      <c r="C66" s="350" t="str">
        <f>VLOOKUP(B66,[1]Nagios!$B$2:$F$7978,1,FALSE)</f>
        <v>172.19.101.8</v>
      </c>
      <c r="D66" s="351" t="s">
        <v>959</v>
      </c>
      <c r="E66" s="352" t="s">
        <v>2989</v>
      </c>
      <c r="F66" s="353">
        <v>1</v>
      </c>
      <c r="G66" s="388" t="s">
        <v>1141</v>
      </c>
      <c r="H66" s="354"/>
    </row>
    <row r="67" spans="1:8" s="355" customFormat="1" ht="15.75" hidden="1" thickTop="1">
      <c r="A67" s="351" t="s">
        <v>9254</v>
      </c>
      <c r="B67" s="351" t="s">
        <v>9262</v>
      </c>
      <c r="C67" s="350" t="str">
        <f>VLOOKUP(B67,[1]Nagios!$B$2:$F$7978,1,FALSE)</f>
        <v>172.19.101.9</v>
      </c>
      <c r="D67" s="351" t="s">
        <v>959</v>
      </c>
      <c r="E67" s="352" t="s">
        <v>2989</v>
      </c>
      <c r="F67" s="353">
        <v>1</v>
      </c>
      <c r="G67" s="388" t="s">
        <v>1141</v>
      </c>
      <c r="H67" s="354"/>
    </row>
    <row r="68" spans="1:8" s="355" customFormat="1" ht="15.75" hidden="1" thickTop="1">
      <c r="A68" s="351" t="s">
        <v>9267</v>
      </c>
      <c r="B68" s="351" t="s">
        <v>9263</v>
      </c>
      <c r="C68" s="350" t="str">
        <f>VLOOKUP(B68,[1]Nagios!$B$2:$F$7978,1,FALSE)</f>
        <v>172.19.102.8</v>
      </c>
      <c r="D68" s="351" t="s">
        <v>959</v>
      </c>
      <c r="E68" s="352" t="s">
        <v>2989</v>
      </c>
      <c r="F68" s="353">
        <v>1</v>
      </c>
      <c r="G68" s="388" t="s">
        <v>1141</v>
      </c>
      <c r="H68" s="354"/>
    </row>
    <row r="69" spans="1:8" s="355" customFormat="1" ht="15.75" hidden="1" thickTop="1">
      <c r="A69" s="351" t="s">
        <v>9268</v>
      </c>
      <c r="B69" s="351" t="s">
        <v>9264</v>
      </c>
      <c r="C69" s="350" t="str">
        <f>VLOOKUP(B69,[1]Nagios!$B$2:$F$7978,1,FALSE)</f>
        <v>172.19.102.9</v>
      </c>
      <c r="D69" s="351" t="s">
        <v>959</v>
      </c>
      <c r="E69" s="352" t="s">
        <v>2989</v>
      </c>
      <c r="F69" s="353">
        <v>1</v>
      </c>
      <c r="G69" s="388" t="s">
        <v>1141</v>
      </c>
      <c r="H69" s="354"/>
    </row>
    <row r="70" spans="1:8" s="355" customFormat="1" ht="15.75" hidden="1" thickTop="1">
      <c r="A70" s="351" t="s">
        <v>9269</v>
      </c>
      <c r="B70" s="351" t="s">
        <v>9265</v>
      </c>
      <c r="C70" s="350" t="str">
        <f>VLOOKUP(B70,[1]Nagios!$B$2:$F$7978,1,FALSE)</f>
        <v>172.19.102.10</v>
      </c>
      <c r="D70" s="351" t="s">
        <v>959</v>
      </c>
      <c r="E70" s="352" t="s">
        <v>2989</v>
      </c>
      <c r="F70" s="353">
        <v>1</v>
      </c>
      <c r="G70" s="388" t="s">
        <v>1141</v>
      </c>
      <c r="H70" s="354"/>
    </row>
    <row r="71" spans="1:8" s="355" customFormat="1" ht="15.75" hidden="1" thickTop="1">
      <c r="A71" s="351" t="s">
        <v>9270</v>
      </c>
      <c r="B71" s="351" t="s">
        <v>9266</v>
      </c>
      <c r="C71" s="350" t="str">
        <f>VLOOKUP(B71,[1]Nagios!$B$2:$F$7978,1,FALSE)</f>
        <v>172.19.64.22</v>
      </c>
      <c r="D71" s="351" t="s">
        <v>959</v>
      </c>
      <c r="E71" s="352" t="s">
        <v>2989</v>
      </c>
      <c r="F71" s="353">
        <v>1</v>
      </c>
      <c r="G71" s="388" t="s">
        <v>1141</v>
      </c>
      <c r="H71" s="354"/>
    </row>
    <row r="72" spans="1:8" ht="15.75" hidden="1" thickTop="1">
      <c r="A72" s="88" t="s">
        <v>34</v>
      </c>
      <c r="B72" s="249" t="s">
        <v>95</v>
      </c>
      <c r="C72" s="185" t="str">
        <f>VLOOKUP(B72,[1]Nagios!$B$2:$F$7978,1,FALSE)</f>
        <v>10.133.54.196</v>
      </c>
      <c r="D72" s="249" t="s">
        <v>1204</v>
      </c>
      <c r="E72" s="88" t="s">
        <v>2992</v>
      </c>
      <c r="F72" s="262">
        <v>1</v>
      </c>
      <c r="G72" s="299" t="s">
        <v>8011</v>
      </c>
      <c r="H72" s="180"/>
    </row>
    <row r="73" spans="1:8" ht="15.75" hidden="1" thickTop="1">
      <c r="A73" s="88" t="s">
        <v>34</v>
      </c>
      <c r="B73" s="240" t="s">
        <v>95</v>
      </c>
      <c r="C73" s="185" t="str">
        <f>VLOOKUP(B73,[1]Nagios!$B$2:$F$7978,1,FALSE)</f>
        <v>10.133.54.196</v>
      </c>
      <c r="D73" s="240" t="s">
        <v>1884</v>
      </c>
      <c r="E73" s="88" t="s">
        <v>2992</v>
      </c>
      <c r="F73" s="245">
        <v>1</v>
      </c>
      <c r="G73" s="299" t="s">
        <v>8011</v>
      </c>
      <c r="H73" s="180"/>
    </row>
    <row r="74" spans="1:8" ht="15.75" hidden="1" thickTop="1">
      <c r="A74" s="88" t="s">
        <v>34</v>
      </c>
      <c r="B74" s="240" t="s">
        <v>95</v>
      </c>
      <c r="C74" s="185" t="str">
        <f>VLOOKUP(B74,[1]Nagios!$B$2:$F$7978,1,FALSE)</f>
        <v>10.133.54.196</v>
      </c>
      <c r="D74" s="240" t="s">
        <v>959</v>
      </c>
      <c r="E74" s="88" t="s">
        <v>2992</v>
      </c>
      <c r="F74" s="245">
        <v>1</v>
      </c>
      <c r="G74" s="299" t="s">
        <v>8011</v>
      </c>
      <c r="H74" s="180"/>
    </row>
    <row r="75" spans="1:8" ht="15.75" hidden="1" thickTop="1">
      <c r="A75" s="88" t="s">
        <v>34</v>
      </c>
      <c r="B75" s="240" t="s">
        <v>95</v>
      </c>
      <c r="C75" s="185" t="str">
        <f>VLOOKUP(B75,[1]Nagios!$B$2:$F$7978,1,FALSE)</f>
        <v>10.133.54.196</v>
      </c>
      <c r="D75" s="240" t="s">
        <v>1200</v>
      </c>
      <c r="E75" s="88" t="s">
        <v>2992</v>
      </c>
      <c r="F75" s="245">
        <v>1</v>
      </c>
      <c r="G75" s="299" t="s">
        <v>8011</v>
      </c>
      <c r="H75" s="180"/>
    </row>
    <row r="76" spans="1:8" ht="15.75" hidden="1" thickTop="1">
      <c r="A76" s="88" t="s">
        <v>34</v>
      </c>
      <c r="B76" s="240" t="s">
        <v>95</v>
      </c>
      <c r="C76" s="185" t="str">
        <f>VLOOKUP(B76,[1]Nagios!$B$2:$F$7978,1,FALSE)</f>
        <v>10.133.54.196</v>
      </c>
      <c r="D76" s="240" t="s">
        <v>1256</v>
      </c>
      <c r="E76" s="88" t="s">
        <v>2992</v>
      </c>
      <c r="F76" s="245">
        <v>1</v>
      </c>
      <c r="G76" s="299" t="s">
        <v>8011</v>
      </c>
      <c r="H76" s="180"/>
    </row>
    <row r="77" spans="1:8" ht="15.75" hidden="1" thickTop="1">
      <c r="A77" s="88" t="s">
        <v>34</v>
      </c>
      <c r="B77" s="88" t="s">
        <v>95</v>
      </c>
      <c r="C77" s="185" t="str">
        <f>VLOOKUP(B77,[1]Nagios!$B$2:$F$7978,1,FALSE)</f>
        <v>10.133.54.196</v>
      </c>
      <c r="D77" s="88" t="s">
        <v>2628</v>
      </c>
      <c r="E77" s="88" t="s">
        <v>2992</v>
      </c>
      <c r="F77" s="250">
        <v>4</v>
      </c>
      <c r="G77" s="299" t="s">
        <v>7998</v>
      </c>
      <c r="H77" s="180"/>
    </row>
    <row r="78" spans="1:8" ht="15.75" hidden="1" thickTop="1">
      <c r="A78" s="88" t="s">
        <v>34</v>
      </c>
      <c r="B78" s="88" t="s">
        <v>95</v>
      </c>
      <c r="C78" s="185" t="str">
        <f>VLOOKUP(B78,[1]Nagios!$B$2:$F$7978,1,FALSE)</f>
        <v>10.133.54.196</v>
      </c>
      <c r="D78" s="88" t="s">
        <v>2845</v>
      </c>
      <c r="E78" s="88" t="s">
        <v>2992</v>
      </c>
      <c r="F78" s="106">
        <v>4</v>
      </c>
      <c r="G78" s="299" t="s">
        <v>7998</v>
      </c>
      <c r="H78" s="180"/>
    </row>
    <row r="79" spans="1:8" ht="15.75" hidden="1" thickTop="1">
      <c r="A79" s="88" t="s">
        <v>34</v>
      </c>
      <c r="B79" s="88" t="s">
        <v>95</v>
      </c>
      <c r="C79" s="185" t="str">
        <f>VLOOKUP(B79,[1]Nagios!$B$2:$F$7978,1,FALSE)</f>
        <v>10.133.54.196</v>
      </c>
      <c r="D79" s="88" t="s">
        <v>2846</v>
      </c>
      <c r="E79" s="88" t="s">
        <v>2992</v>
      </c>
      <c r="F79" s="106">
        <v>4</v>
      </c>
      <c r="G79" s="299" t="s">
        <v>7998</v>
      </c>
      <c r="H79" s="180"/>
    </row>
    <row r="80" spans="1:8" ht="15.75" hidden="1" thickTop="1">
      <c r="A80" s="88" t="s">
        <v>34</v>
      </c>
      <c r="B80" s="88" t="s">
        <v>95</v>
      </c>
      <c r="C80" s="185" t="str">
        <f>VLOOKUP(B80,[1]Nagios!$B$2:$F$7978,1,FALSE)</f>
        <v>10.133.54.196</v>
      </c>
      <c r="D80" s="88" t="s">
        <v>2847</v>
      </c>
      <c r="E80" s="88" t="s">
        <v>2992</v>
      </c>
      <c r="F80" s="106">
        <v>4</v>
      </c>
      <c r="G80" s="299" t="s">
        <v>7998</v>
      </c>
      <c r="H80" s="180"/>
    </row>
    <row r="81" spans="1:8" ht="15.75" hidden="1" thickTop="1">
      <c r="A81" s="88" t="s">
        <v>34</v>
      </c>
      <c r="B81" s="88" t="s">
        <v>95</v>
      </c>
      <c r="C81" s="185" t="str">
        <f>VLOOKUP(B81,[1]Nagios!$B$2:$F$7978,1,FALSE)</f>
        <v>10.133.54.196</v>
      </c>
      <c r="D81" s="88" t="s">
        <v>2848</v>
      </c>
      <c r="E81" s="88" t="s">
        <v>2992</v>
      </c>
      <c r="F81" s="106">
        <v>4</v>
      </c>
      <c r="G81" s="299" t="s">
        <v>7998</v>
      </c>
      <c r="H81" s="180"/>
    </row>
    <row r="82" spans="1:8" ht="15.75" hidden="1" thickTop="1">
      <c r="A82" s="88" t="s">
        <v>34</v>
      </c>
      <c r="B82" s="88" t="s">
        <v>95</v>
      </c>
      <c r="C82" s="185" t="str">
        <f>VLOOKUP(B82,[1]Nagios!$B$2:$F$7978,1,FALSE)</f>
        <v>10.133.54.196</v>
      </c>
      <c r="D82" s="88" t="s">
        <v>2849</v>
      </c>
      <c r="E82" s="88" t="s">
        <v>2992</v>
      </c>
      <c r="F82" s="106">
        <v>4</v>
      </c>
      <c r="G82" s="299" t="s">
        <v>7998</v>
      </c>
      <c r="H82" s="180"/>
    </row>
    <row r="83" spans="1:8" ht="15.75" hidden="1" thickTop="1">
      <c r="A83" s="88" t="s">
        <v>34</v>
      </c>
      <c r="B83" s="88" t="s">
        <v>95</v>
      </c>
      <c r="C83" s="185" t="str">
        <f>VLOOKUP(B83,[1]Nagios!$B$2:$F$7978,1,FALSE)</f>
        <v>10.133.54.196</v>
      </c>
      <c r="D83" s="88" t="s">
        <v>2850</v>
      </c>
      <c r="E83" s="88" t="s">
        <v>2992</v>
      </c>
      <c r="F83" s="106">
        <v>4</v>
      </c>
      <c r="G83" s="299" t="s">
        <v>7998</v>
      </c>
      <c r="H83" s="180"/>
    </row>
    <row r="84" spans="1:8" ht="15.75" hidden="1" thickTop="1">
      <c r="A84" s="88" t="s">
        <v>34</v>
      </c>
      <c r="B84" s="88" t="s">
        <v>95</v>
      </c>
      <c r="C84" s="185" t="str">
        <f>VLOOKUP(B84,[1]Nagios!$B$2:$F$7978,1,FALSE)</f>
        <v>10.133.54.196</v>
      </c>
      <c r="D84" s="88" t="s">
        <v>2851</v>
      </c>
      <c r="E84" s="88" t="s">
        <v>2992</v>
      </c>
      <c r="F84" s="106">
        <v>4</v>
      </c>
      <c r="G84" s="299" t="s">
        <v>7998</v>
      </c>
      <c r="H84" s="180"/>
    </row>
    <row r="85" spans="1:8" ht="15.75" hidden="1" thickTop="1">
      <c r="A85" s="88" t="s">
        <v>108</v>
      </c>
      <c r="B85" s="249" t="s">
        <v>97</v>
      </c>
      <c r="C85" s="185" t="str">
        <f>VLOOKUP(B85,[1]Nagios!$B$2:$F$7978,1,FALSE)</f>
        <v>10.133.54.189</v>
      </c>
      <c r="D85" s="249" t="s">
        <v>1637</v>
      </c>
      <c r="E85" s="249" t="s">
        <v>2989</v>
      </c>
      <c r="F85" s="262">
        <v>3</v>
      </c>
      <c r="G85" s="299" t="s">
        <v>8011</v>
      </c>
      <c r="H85" s="180"/>
    </row>
    <row r="86" spans="1:8" ht="15.75" hidden="1" thickTop="1">
      <c r="A86" s="88" t="s">
        <v>108</v>
      </c>
      <c r="B86" s="240" t="s">
        <v>97</v>
      </c>
      <c r="C86" s="185" t="str">
        <f>VLOOKUP(B86,[1]Nagios!$B$2:$F$7978,1,FALSE)</f>
        <v>10.133.54.189</v>
      </c>
      <c r="D86" s="240" t="s">
        <v>1204</v>
      </c>
      <c r="E86" s="240" t="s">
        <v>2989</v>
      </c>
      <c r="F86" s="245">
        <v>3</v>
      </c>
      <c r="G86" s="299" t="s">
        <v>8011</v>
      </c>
      <c r="H86" s="180"/>
    </row>
    <row r="87" spans="1:8" ht="15.75" hidden="1" thickTop="1">
      <c r="A87" s="88" t="s">
        <v>108</v>
      </c>
      <c r="B87" s="240" t="s">
        <v>97</v>
      </c>
      <c r="C87" s="185" t="str">
        <f>VLOOKUP(B87,[1]Nagios!$B$2:$F$7978,1,FALSE)</f>
        <v>10.133.54.189</v>
      </c>
      <c r="D87" s="240" t="s">
        <v>1884</v>
      </c>
      <c r="E87" s="240" t="s">
        <v>2989</v>
      </c>
      <c r="F87" s="245">
        <v>3</v>
      </c>
      <c r="G87" s="299" t="s">
        <v>8011</v>
      </c>
      <c r="H87" s="180"/>
    </row>
    <row r="88" spans="1:8" ht="15.75" hidden="1" thickTop="1">
      <c r="A88" s="88" t="s">
        <v>108</v>
      </c>
      <c r="B88" s="240" t="s">
        <v>97</v>
      </c>
      <c r="C88" s="185" t="str">
        <f>VLOOKUP(B88,[1]Nagios!$B$2:$F$7978,1,FALSE)</f>
        <v>10.133.54.189</v>
      </c>
      <c r="D88" s="240" t="s">
        <v>959</v>
      </c>
      <c r="E88" s="240" t="s">
        <v>2989</v>
      </c>
      <c r="F88" s="245">
        <v>3</v>
      </c>
      <c r="G88" s="299" t="s">
        <v>8011</v>
      </c>
      <c r="H88" s="180"/>
    </row>
    <row r="89" spans="1:8" ht="15.75" hidden="1" thickTop="1">
      <c r="A89" s="88" t="s">
        <v>108</v>
      </c>
      <c r="B89" s="240" t="s">
        <v>97</v>
      </c>
      <c r="C89" s="185" t="str">
        <f>VLOOKUP(B89,[1]Nagios!$B$2:$F$7978,1,FALSE)</f>
        <v>10.133.54.189</v>
      </c>
      <c r="D89" s="240" t="s">
        <v>1200</v>
      </c>
      <c r="E89" s="240" t="s">
        <v>2989</v>
      </c>
      <c r="F89" s="245">
        <v>3</v>
      </c>
      <c r="G89" s="299" t="s">
        <v>8011</v>
      </c>
      <c r="H89" s="180"/>
    </row>
    <row r="90" spans="1:8" ht="15.75" hidden="1" thickTop="1">
      <c r="A90" s="88" t="s">
        <v>108</v>
      </c>
      <c r="B90" s="240" t="s">
        <v>97</v>
      </c>
      <c r="C90" s="185" t="str">
        <f>VLOOKUP(B90,[1]Nagios!$B$2:$F$7978,1,FALSE)</f>
        <v>10.133.54.189</v>
      </c>
      <c r="D90" s="240" t="s">
        <v>1256</v>
      </c>
      <c r="E90" s="240" t="s">
        <v>2989</v>
      </c>
      <c r="F90" s="245">
        <v>3</v>
      </c>
      <c r="G90" s="299" t="s">
        <v>8011</v>
      </c>
      <c r="H90" s="180"/>
    </row>
    <row r="91" spans="1:8" ht="15.75" hidden="1" thickTop="1">
      <c r="A91" s="88" t="s">
        <v>108</v>
      </c>
      <c r="B91" s="88" t="s">
        <v>97</v>
      </c>
      <c r="C91" s="185" t="str">
        <f>VLOOKUP(B91,[1]Nagios!$B$2:$F$7978,1,FALSE)</f>
        <v>10.133.54.189</v>
      </c>
      <c r="D91" s="88" t="s">
        <v>2922</v>
      </c>
      <c r="E91" s="88" t="s">
        <v>2991</v>
      </c>
      <c r="F91" s="250">
        <v>4</v>
      </c>
      <c r="G91" s="299" t="s">
        <v>7998</v>
      </c>
      <c r="H91" s="180"/>
    </row>
    <row r="92" spans="1:8" ht="15.75" hidden="1" thickTop="1">
      <c r="A92" s="88" t="s">
        <v>108</v>
      </c>
      <c r="B92" s="88" t="s">
        <v>97</v>
      </c>
      <c r="C92" s="185" t="str">
        <f>VLOOKUP(B92,[1]Nagios!$B$2:$F$7978,1,FALSE)</f>
        <v>10.133.54.189</v>
      </c>
      <c r="D92" s="88" t="s">
        <v>2838</v>
      </c>
      <c r="E92" s="88" t="s">
        <v>2991</v>
      </c>
      <c r="F92" s="106">
        <v>4</v>
      </c>
      <c r="G92" s="299" t="s">
        <v>7998</v>
      </c>
      <c r="H92" s="180"/>
    </row>
    <row r="93" spans="1:8" ht="15.75" hidden="1" thickTop="1">
      <c r="A93" s="88" t="s">
        <v>108</v>
      </c>
      <c r="B93" s="88" t="s">
        <v>97</v>
      </c>
      <c r="C93" s="185" t="str">
        <f>VLOOKUP(B93,[1]Nagios!$B$2:$F$7978,1,FALSE)</f>
        <v>10.133.54.189</v>
      </c>
      <c r="D93" s="88" t="s">
        <v>2839</v>
      </c>
      <c r="E93" s="88" t="s">
        <v>2991</v>
      </c>
      <c r="F93" s="106">
        <v>4</v>
      </c>
      <c r="G93" s="299" t="s">
        <v>7998</v>
      </c>
      <c r="H93" s="180"/>
    </row>
    <row r="94" spans="1:8" ht="15.75" hidden="1" thickTop="1">
      <c r="A94" s="88" t="s">
        <v>108</v>
      </c>
      <c r="B94" s="88" t="s">
        <v>97</v>
      </c>
      <c r="C94" s="185" t="str">
        <f>VLOOKUP(B94,[1]Nagios!$B$2:$F$7978,1,FALSE)</f>
        <v>10.133.54.189</v>
      </c>
      <c r="D94" s="88" t="s">
        <v>2840</v>
      </c>
      <c r="E94" s="88" t="s">
        <v>2991</v>
      </c>
      <c r="F94" s="106">
        <v>4</v>
      </c>
      <c r="G94" s="299" t="s">
        <v>7998</v>
      </c>
      <c r="H94" s="180"/>
    </row>
    <row r="95" spans="1:8" ht="15.75" hidden="1" thickTop="1">
      <c r="A95" s="88" t="s">
        <v>108</v>
      </c>
      <c r="B95" s="88" t="s">
        <v>97</v>
      </c>
      <c r="C95" s="185" t="str">
        <f>VLOOKUP(B95,[1]Nagios!$B$2:$F$7978,1,FALSE)</f>
        <v>10.133.54.189</v>
      </c>
      <c r="D95" s="88" t="s">
        <v>2841</v>
      </c>
      <c r="E95" s="88" t="s">
        <v>2991</v>
      </c>
      <c r="F95" s="106">
        <v>4</v>
      </c>
      <c r="G95" s="299" t="s">
        <v>7998</v>
      </c>
      <c r="H95" s="180"/>
    </row>
    <row r="96" spans="1:8" ht="15.75" hidden="1" thickTop="1">
      <c r="A96" s="88" t="s">
        <v>108</v>
      </c>
      <c r="B96" s="88" t="s">
        <v>97</v>
      </c>
      <c r="C96" s="185" t="str">
        <f>VLOOKUP(B96,[1]Nagios!$B$2:$F$7978,1,FALSE)</f>
        <v>10.133.54.189</v>
      </c>
      <c r="D96" s="88" t="s">
        <v>2842</v>
      </c>
      <c r="E96" s="88" t="s">
        <v>2991</v>
      </c>
      <c r="F96" s="106">
        <v>4</v>
      </c>
      <c r="G96" s="299" t="s">
        <v>7998</v>
      </c>
      <c r="H96" s="180"/>
    </row>
    <row r="97" spans="1:8" ht="15.75" hidden="1" thickTop="1">
      <c r="A97" s="88" t="s">
        <v>108</v>
      </c>
      <c r="B97" s="88" t="s">
        <v>97</v>
      </c>
      <c r="C97" s="185" t="str">
        <f>VLOOKUP(B97,[1]Nagios!$B$2:$F$7978,1,FALSE)</f>
        <v>10.133.54.189</v>
      </c>
      <c r="D97" s="88" t="s">
        <v>2843</v>
      </c>
      <c r="E97" s="88" t="s">
        <v>2991</v>
      </c>
      <c r="F97" s="106">
        <v>4</v>
      </c>
      <c r="G97" s="299" t="s">
        <v>7998</v>
      </c>
      <c r="H97" s="180"/>
    </row>
    <row r="98" spans="1:8" ht="15.75" hidden="1" thickTop="1">
      <c r="A98" s="88" t="s">
        <v>108</v>
      </c>
      <c r="B98" s="88" t="s">
        <v>97</v>
      </c>
      <c r="C98" s="185" t="str">
        <f>VLOOKUP(B98,[1]Nagios!$B$2:$F$7978,1,FALSE)</f>
        <v>10.133.54.189</v>
      </c>
      <c r="D98" s="88" t="s">
        <v>2844</v>
      </c>
      <c r="E98" s="88" t="s">
        <v>2992</v>
      </c>
      <c r="F98" s="106">
        <v>4</v>
      </c>
      <c r="G98" s="299" t="s">
        <v>7998</v>
      </c>
      <c r="H98" s="180"/>
    </row>
    <row r="99" spans="1:8" ht="15.75" hidden="1" thickTop="1">
      <c r="A99" s="88" t="s">
        <v>33</v>
      </c>
      <c r="B99" s="249" t="s">
        <v>96</v>
      </c>
      <c r="C99" s="185" t="str">
        <f>VLOOKUP(B99,[1]Nagios!$B$2:$F$7978,1,FALSE)</f>
        <v>10.133.54.188</v>
      </c>
      <c r="D99" s="249" t="s">
        <v>1200</v>
      </c>
      <c r="E99" s="88" t="s">
        <v>2989</v>
      </c>
      <c r="F99" s="262">
        <v>2</v>
      </c>
      <c r="G99" s="299" t="s">
        <v>8011</v>
      </c>
      <c r="H99" s="180"/>
    </row>
    <row r="100" spans="1:8" ht="15.75" hidden="1" thickTop="1">
      <c r="A100" s="88" t="s">
        <v>33</v>
      </c>
      <c r="B100" s="240" t="s">
        <v>96</v>
      </c>
      <c r="C100" s="185" t="str">
        <f>VLOOKUP(B100,[1]Nagios!$B$2:$F$7978,1,FALSE)</f>
        <v>10.133.54.188</v>
      </c>
      <c r="D100" s="240" t="s">
        <v>1637</v>
      </c>
      <c r="E100" s="88" t="s">
        <v>2989</v>
      </c>
      <c r="F100" s="245">
        <v>2</v>
      </c>
      <c r="G100" s="299" t="s">
        <v>8011</v>
      </c>
      <c r="H100" s="199"/>
    </row>
    <row r="101" spans="1:8" ht="15.75" hidden="1" thickTop="1">
      <c r="A101" s="88" t="s">
        <v>33</v>
      </c>
      <c r="B101" s="240" t="s">
        <v>96</v>
      </c>
      <c r="C101" s="185" t="str">
        <f>VLOOKUP(B101,[1]Nagios!$B$2:$F$7978,1,FALSE)</f>
        <v>10.133.54.188</v>
      </c>
      <c r="D101" s="240" t="s">
        <v>1204</v>
      </c>
      <c r="E101" s="88" t="s">
        <v>2989</v>
      </c>
      <c r="F101" s="245">
        <v>2</v>
      </c>
      <c r="G101" s="299" t="s">
        <v>8011</v>
      </c>
      <c r="H101" s="199"/>
    </row>
    <row r="102" spans="1:8" ht="15.75" hidden="1" thickTop="1">
      <c r="A102" s="88" t="s">
        <v>33</v>
      </c>
      <c r="B102" s="240" t="s">
        <v>96</v>
      </c>
      <c r="C102" s="185" t="str">
        <f>VLOOKUP(B102,[1]Nagios!$B$2:$F$7978,1,FALSE)</f>
        <v>10.133.54.188</v>
      </c>
      <c r="D102" s="240" t="s">
        <v>1884</v>
      </c>
      <c r="E102" s="88" t="s">
        <v>2989</v>
      </c>
      <c r="F102" s="245">
        <v>2</v>
      </c>
      <c r="G102" s="299" t="s">
        <v>7998</v>
      </c>
      <c r="H102" s="180"/>
    </row>
    <row r="103" spans="1:8" ht="15.75" hidden="1" thickTop="1">
      <c r="A103" s="88" t="s">
        <v>33</v>
      </c>
      <c r="B103" s="240" t="s">
        <v>96</v>
      </c>
      <c r="C103" s="185" t="str">
        <f>VLOOKUP(B103,[1]Nagios!$B$2:$F$7978,1,FALSE)</f>
        <v>10.133.54.188</v>
      </c>
      <c r="D103" s="240" t="s">
        <v>959</v>
      </c>
      <c r="E103" s="88" t="s">
        <v>2989</v>
      </c>
      <c r="F103" s="245">
        <v>2</v>
      </c>
      <c r="G103" s="299" t="s">
        <v>8011</v>
      </c>
      <c r="H103" s="180"/>
    </row>
    <row r="104" spans="1:8" ht="15.75" hidden="1" thickTop="1">
      <c r="A104" s="88" t="s">
        <v>33</v>
      </c>
      <c r="B104" s="240" t="s">
        <v>96</v>
      </c>
      <c r="C104" s="185" t="str">
        <f>VLOOKUP(B104,[1]Nagios!$B$2:$F$7978,1,FALSE)</f>
        <v>10.133.54.188</v>
      </c>
      <c r="D104" s="240" t="s">
        <v>1256</v>
      </c>
      <c r="E104" s="88" t="s">
        <v>2989</v>
      </c>
      <c r="F104" s="245">
        <v>2</v>
      </c>
      <c r="G104" s="299" t="s">
        <v>8011</v>
      </c>
      <c r="H104" s="180"/>
    </row>
    <row r="105" spans="1:8" ht="15.75" hidden="1" thickTop="1">
      <c r="A105" s="88" t="s">
        <v>33</v>
      </c>
      <c r="B105" s="88" t="s">
        <v>96</v>
      </c>
      <c r="C105" s="185" t="str">
        <f>VLOOKUP(B105,[1]Nagios!$B$2:$F$7978,1,FALSE)</f>
        <v>10.133.54.188</v>
      </c>
      <c r="D105" s="88" t="s">
        <v>2922</v>
      </c>
      <c r="E105" s="88" t="s">
        <v>2989</v>
      </c>
      <c r="F105" s="250">
        <v>4</v>
      </c>
      <c r="G105" s="299" t="s">
        <v>7998</v>
      </c>
      <c r="H105" s="180"/>
    </row>
    <row r="106" spans="1:8" ht="15.75" hidden="1" thickTop="1">
      <c r="A106" s="88" t="s">
        <v>33</v>
      </c>
      <c r="B106" s="88" t="s">
        <v>96</v>
      </c>
      <c r="C106" s="185" t="str">
        <f>VLOOKUP(B106,[1]Nagios!$B$2:$F$7978,1,FALSE)</f>
        <v>10.133.54.188</v>
      </c>
      <c r="D106" s="88" t="s">
        <v>2629</v>
      </c>
      <c r="E106" s="88" t="s">
        <v>2989</v>
      </c>
      <c r="F106" s="106">
        <v>4</v>
      </c>
      <c r="G106" s="299" t="s">
        <v>7998</v>
      </c>
      <c r="H106" s="180"/>
    </row>
    <row r="107" spans="1:8" ht="15.75" hidden="1" thickTop="1">
      <c r="A107" s="88" t="s">
        <v>33</v>
      </c>
      <c r="B107" s="88" t="s">
        <v>96</v>
      </c>
      <c r="C107" s="185" t="str">
        <f>VLOOKUP(B107,[1]Nagios!$B$2:$F$7978,1,FALSE)</f>
        <v>10.133.54.188</v>
      </c>
      <c r="D107" s="88" t="s">
        <v>2630</v>
      </c>
      <c r="E107" s="88" t="s">
        <v>2989</v>
      </c>
      <c r="F107" s="106">
        <v>4</v>
      </c>
      <c r="G107" s="299" t="s">
        <v>7998</v>
      </c>
      <c r="H107" s="180"/>
    </row>
    <row r="108" spans="1:8" ht="15.75" hidden="1" thickTop="1">
      <c r="A108" s="88" t="s">
        <v>33</v>
      </c>
      <c r="B108" s="88" t="s">
        <v>96</v>
      </c>
      <c r="C108" s="185" t="str">
        <f>VLOOKUP(B108,[1]Nagios!$B$2:$F$7978,1,FALSE)</f>
        <v>10.133.54.188</v>
      </c>
      <c r="D108" s="88" t="s">
        <v>2635</v>
      </c>
      <c r="E108" s="88" t="s">
        <v>2989</v>
      </c>
      <c r="F108" s="106">
        <v>4</v>
      </c>
      <c r="G108" s="299" t="s">
        <v>7998</v>
      </c>
      <c r="H108" s="180"/>
    </row>
    <row r="109" spans="1:8" ht="15.75" hidden="1" thickTop="1">
      <c r="A109" s="88" t="s">
        <v>33</v>
      </c>
      <c r="B109" s="88" t="s">
        <v>96</v>
      </c>
      <c r="C109" s="185" t="str">
        <f>VLOOKUP(B109,[1]Nagios!$B$2:$F$7978,1,FALSE)</f>
        <v>10.133.54.188</v>
      </c>
      <c r="D109" s="88" t="s">
        <v>2634</v>
      </c>
      <c r="E109" s="88" t="s">
        <v>2989</v>
      </c>
      <c r="F109" s="106">
        <v>2</v>
      </c>
      <c r="G109" s="299" t="s">
        <v>7998</v>
      </c>
      <c r="H109" s="180"/>
    </row>
    <row r="110" spans="1:8" ht="15.75" hidden="1" thickTop="1">
      <c r="A110" s="88" t="s">
        <v>33</v>
      </c>
      <c r="B110" s="88" t="s">
        <v>96</v>
      </c>
      <c r="C110" s="185" t="str">
        <f>VLOOKUP(B110,[1]Nagios!$B$2:$F$7978,1,FALSE)</f>
        <v>10.133.54.188</v>
      </c>
      <c r="D110" s="88" t="s">
        <v>2631</v>
      </c>
      <c r="E110" s="88" t="s">
        <v>2989</v>
      </c>
      <c r="F110" s="106">
        <v>2</v>
      </c>
      <c r="G110" s="299" t="s">
        <v>7998</v>
      </c>
      <c r="H110" s="180"/>
    </row>
    <row r="111" spans="1:8" ht="15.75" hidden="1" thickTop="1">
      <c r="A111" s="88" t="s">
        <v>33</v>
      </c>
      <c r="B111" s="88" t="s">
        <v>96</v>
      </c>
      <c r="C111" s="185" t="str">
        <f>VLOOKUP(B111,[1]Nagios!$B$2:$F$7978,1,FALSE)</f>
        <v>10.133.54.188</v>
      </c>
      <c r="D111" s="88" t="s">
        <v>2632</v>
      </c>
      <c r="E111" s="88" t="s">
        <v>2989</v>
      </c>
      <c r="F111" s="106">
        <v>4</v>
      </c>
      <c r="G111" s="299" t="s">
        <v>7998</v>
      </c>
      <c r="H111" s="180"/>
    </row>
    <row r="112" spans="1:8" ht="15.75" hidden="1" thickTop="1">
      <c r="A112" s="88" t="s">
        <v>33</v>
      </c>
      <c r="B112" s="88" t="s">
        <v>96</v>
      </c>
      <c r="C112" s="185" t="str">
        <f>VLOOKUP(B112,[1]Nagios!$B$2:$F$7978,1,FALSE)</f>
        <v>10.133.54.188</v>
      </c>
      <c r="D112" s="88" t="s">
        <v>2633</v>
      </c>
      <c r="E112" s="88" t="s">
        <v>2992</v>
      </c>
      <c r="F112" s="106">
        <v>4</v>
      </c>
      <c r="G112" s="299" t="s">
        <v>7998</v>
      </c>
      <c r="H112" s="180"/>
    </row>
    <row r="113" spans="1:8" ht="15.75" hidden="1" thickTop="1">
      <c r="A113" s="88" t="s">
        <v>33</v>
      </c>
      <c r="B113" s="88" t="s">
        <v>96</v>
      </c>
      <c r="C113" s="185" t="str">
        <f>VLOOKUP(B113,[1]Nagios!$B$2:$F$7978,1,FALSE)</f>
        <v>10.133.54.188</v>
      </c>
      <c r="D113" s="88" t="s">
        <v>7756</v>
      </c>
      <c r="E113" s="88" t="s">
        <v>2989</v>
      </c>
      <c r="F113" s="106">
        <v>4</v>
      </c>
      <c r="G113" s="299" t="s">
        <v>7998</v>
      </c>
      <c r="H113" s="180"/>
    </row>
    <row r="114" spans="1:8" ht="15.75" thickTop="1">
      <c r="A114" s="88" t="s">
        <v>734</v>
      </c>
      <c r="B114" s="249" t="s">
        <v>735</v>
      </c>
      <c r="C114" s="185" t="str">
        <f>VLOOKUP(B114,[1]Nagios!$B$2:$F$7978,1,FALSE)</f>
        <v>172.16.0.21</v>
      </c>
      <c r="D114" s="249" t="s">
        <v>959</v>
      </c>
      <c r="E114" s="249" t="s">
        <v>2991</v>
      </c>
      <c r="F114" s="112">
        <v>1</v>
      </c>
      <c r="G114" s="299" t="s">
        <v>8007</v>
      </c>
      <c r="H114" s="199"/>
    </row>
    <row r="115" spans="1:8">
      <c r="A115" s="88" t="s">
        <v>732</v>
      </c>
      <c r="B115" s="240" t="s">
        <v>733</v>
      </c>
      <c r="C115" s="185" t="str">
        <f>VLOOKUP(B115,[1]Nagios!$B$2:$F$7978,1,FALSE)</f>
        <v>172.16.0.20</v>
      </c>
      <c r="D115" s="240" t="s">
        <v>959</v>
      </c>
      <c r="E115" s="240" t="s">
        <v>2991</v>
      </c>
      <c r="F115" s="112">
        <v>1</v>
      </c>
      <c r="G115" s="299" t="s">
        <v>8007</v>
      </c>
      <c r="H115" s="199"/>
    </row>
    <row r="116" spans="1:8">
      <c r="A116" s="88" t="s">
        <v>730</v>
      </c>
      <c r="B116" s="240" t="s">
        <v>731</v>
      </c>
      <c r="C116" s="185" t="str">
        <f>VLOOKUP(B116,[1]Nagios!$B$2:$F$7978,1,FALSE)</f>
        <v>10.133.2.138</v>
      </c>
      <c r="D116" s="240" t="s">
        <v>959</v>
      </c>
      <c r="E116" s="240" t="s">
        <v>2991</v>
      </c>
      <c r="F116" s="112">
        <v>1</v>
      </c>
      <c r="G116" s="299" t="s">
        <v>8007</v>
      </c>
      <c r="H116" s="199"/>
    </row>
    <row r="117" spans="1:8">
      <c r="A117" s="88" t="s">
        <v>728</v>
      </c>
      <c r="B117" s="240" t="s">
        <v>729</v>
      </c>
      <c r="C117" s="185" t="str">
        <f>VLOOKUP(B117,[1]Nagios!$B$2:$F$7978,1,FALSE)</f>
        <v>10.133.2.134</v>
      </c>
      <c r="D117" s="240" t="s">
        <v>959</v>
      </c>
      <c r="E117" s="240" t="s">
        <v>2991</v>
      </c>
      <c r="F117" s="112">
        <v>1</v>
      </c>
      <c r="G117" s="299" t="s">
        <v>8007</v>
      </c>
      <c r="H117" s="199"/>
    </row>
    <row r="118" spans="1:8" hidden="1">
      <c r="A118" s="89" t="s">
        <v>2305</v>
      </c>
      <c r="B118" s="102" t="s">
        <v>2306</v>
      </c>
      <c r="C118" s="185" t="str">
        <f>VLOOKUP(B118,[1]Nagios!$B$2:$F$7978,1,FALSE)</f>
        <v>127.0.0.1</v>
      </c>
      <c r="D118" s="102" t="s">
        <v>2307</v>
      </c>
      <c r="E118" s="102" t="s">
        <v>7217</v>
      </c>
      <c r="F118" s="113">
        <v>2</v>
      </c>
      <c r="G118" s="299" t="s">
        <v>8020</v>
      </c>
      <c r="H118" s="199"/>
    </row>
    <row r="119" spans="1:8" hidden="1">
      <c r="A119" s="89" t="s">
        <v>2305</v>
      </c>
      <c r="B119" s="102" t="s">
        <v>2306</v>
      </c>
      <c r="C119" s="185" t="str">
        <f>VLOOKUP(B119,[1]Nagios!$B$2:$F$7978,1,FALSE)</f>
        <v>127.0.0.1</v>
      </c>
      <c r="D119" s="102" t="s">
        <v>2308</v>
      </c>
      <c r="E119" s="102" t="s">
        <v>7217</v>
      </c>
      <c r="F119" s="113">
        <v>2</v>
      </c>
      <c r="G119" s="299" t="s">
        <v>8020</v>
      </c>
      <c r="H119" s="199"/>
    </row>
    <row r="120" spans="1:8" hidden="1">
      <c r="A120" s="89" t="s">
        <v>2305</v>
      </c>
      <c r="B120" s="102" t="s">
        <v>2306</v>
      </c>
      <c r="C120" s="185" t="str">
        <f>VLOOKUP(B120,[1]Nagios!$B$2:$F$7978,1,FALSE)</f>
        <v>127.0.0.1</v>
      </c>
      <c r="D120" s="102" t="s">
        <v>2309</v>
      </c>
      <c r="E120" s="102" t="s">
        <v>7217</v>
      </c>
      <c r="F120" s="113">
        <v>2</v>
      </c>
      <c r="G120" s="299" t="s">
        <v>8020</v>
      </c>
      <c r="H120" s="199"/>
    </row>
    <row r="121" spans="1:8" hidden="1">
      <c r="A121" s="89" t="s">
        <v>2305</v>
      </c>
      <c r="B121" s="102" t="s">
        <v>2306</v>
      </c>
      <c r="C121" s="185" t="str">
        <f>VLOOKUP(B121,[1]Nagios!$B$2:$F$7978,1,FALSE)</f>
        <v>127.0.0.1</v>
      </c>
      <c r="D121" s="102" t="s">
        <v>2310</v>
      </c>
      <c r="E121" s="102" t="s">
        <v>7217</v>
      </c>
      <c r="F121" s="113">
        <v>2</v>
      </c>
      <c r="G121" s="299" t="s">
        <v>8020</v>
      </c>
      <c r="H121" s="199"/>
    </row>
    <row r="122" spans="1:8" hidden="1">
      <c r="A122" s="244" t="s">
        <v>2305</v>
      </c>
      <c r="B122" s="102" t="s">
        <v>2306</v>
      </c>
      <c r="C122" s="185" t="str">
        <f>VLOOKUP(B122,[1]Nagios!$B$2:$F$7978,1,FALSE)</f>
        <v>127.0.0.1</v>
      </c>
      <c r="D122" s="102" t="s">
        <v>2311</v>
      </c>
      <c r="E122" s="102" t="s">
        <v>7217</v>
      </c>
      <c r="F122" s="113">
        <v>2</v>
      </c>
      <c r="G122" s="299" t="s">
        <v>8020</v>
      </c>
      <c r="H122" s="199"/>
    </row>
    <row r="123" spans="1:8" s="355" customFormat="1" hidden="1">
      <c r="A123" s="356" t="s">
        <v>9287</v>
      </c>
      <c r="B123" s="357" t="s">
        <v>9290</v>
      </c>
      <c r="C123" s="350" t="str">
        <f>VLOOKUP(B123,[1]Nagios!$B$2:$F$7978,1,FALSE)</f>
        <v>10.133.8.80</v>
      </c>
      <c r="D123" s="352" t="s">
        <v>2325</v>
      </c>
      <c r="E123" s="352" t="s">
        <v>2991</v>
      </c>
      <c r="F123" s="353">
        <v>3</v>
      </c>
      <c r="G123" s="364" t="s">
        <v>8012</v>
      </c>
      <c r="H123" s="358"/>
    </row>
    <row r="124" spans="1:8" s="355" customFormat="1" hidden="1">
      <c r="A124" s="356" t="s">
        <v>9287</v>
      </c>
      <c r="B124" s="357" t="s">
        <v>9290</v>
      </c>
      <c r="C124" s="350" t="str">
        <f>VLOOKUP(B124,[1]Nagios!$B$2:$F$7978,1,FALSE)</f>
        <v>10.133.8.80</v>
      </c>
      <c r="D124" s="352" t="s">
        <v>962</v>
      </c>
      <c r="E124" s="352" t="s">
        <v>2991</v>
      </c>
      <c r="F124" s="353">
        <v>3</v>
      </c>
      <c r="G124" s="364" t="s">
        <v>8012</v>
      </c>
      <c r="H124" s="358"/>
    </row>
    <row r="125" spans="1:8" s="355" customFormat="1" hidden="1">
      <c r="A125" s="356" t="s">
        <v>9287</v>
      </c>
      <c r="B125" s="357" t="s">
        <v>9290</v>
      </c>
      <c r="C125" s="350" t="str">
        <f>VLOOKUP(B125,[1]Nagios!$B$2:$F$7978,1,FALSE)</f>
        <v>10.133.8.80</v>
      </c>
      <c r="D125" s="352" t="s">
        <v>963</v>
      </c>
      <c r="E125" s="352" t="s">
        <v>2991</v>
      </c>
      <c r="F125" s="353">
        <v>3</v>
      </c>
      <c r="G125" s="364" t="s">
        <v>8012</v>
      </c>
      <c r="H125" s="358"/>
    </row>
    <row r="126" spans="1:8" s="355" customFormat="1" hidden="1">
      <c r="A126" s="356" t="s">
        <v>9287</v>
      </c>
      <c r="B126" s="357" t="s">
        <v>9290</v>
      </c>
      <c r="C126" s="350" t="str">
        <f>VLOOKUP(B126,[1]Nagios!$B$2:$F$7978,1,FALSE)</f>
        <v>10.133.8.80</v>
      </c>
      <c r="D126" s="351" t="s">
        <v>2370</v>
      </c>
      <c r="E126" s="352" t="s">
        <v>2991</v>
      </c>
      <c r="F126" s="353">
        <v>3</v>
      </c>
      <c r="G126" s="364" t="s">
        <v>8012</v>
      </c>
      <c r="H126" s="358"/>
    </row>
    <row r="127" spans="1:8" s="355" customFormat="1" hidden="1">
      <c r="A127" s="356" t="s">
        <v>9287</v>
      </c>
      <c r="B127" s="357" t="s">
        <v>9290</v>
      </c>
      <c r="C127" s="350" t="str">
        <f>VLOOKUP(B127,[1]Nagios!$B$2:$F$7978,1,FALSE)</f>
        <v>10.133.8.80</v>
      </c>
      <c r="D127" s="351" t="s">
        <v>9288</v>
      </c>
      <c r="E127" s="352" t="s">
        <v>2991</v>
      </c>
      <c r="F127" s="353">
        <v>3</v>
      </c>
      <c r="G127" s="364" t="s">
        <v>8012</v>
      </c>
      <c r="H127" s="358"/>
    </row>
    <row r="128" spans="1:8" s="355" customFormat="1" hidden="1">
      <c r="A128" s="356" t="s">
        <v>9287</v>
      </c>
      <c r="B128" s="357" t="s">
        <v>9290</v>
      </c>
      <c r="C128" s="350" t="str">
        <f>VLOOKUP(B128,[1]Nagios!$B$2:$F$7978,1,FALSE)</f>
        <v>10.133.8.80</v>
      </c>
      <c r="D128" s="351" t="s">
        <v>9289</v>
      </c>
      <c r="E128" s="352" t="s">
        <v>2991</v>
      </c>
      <c r="F128" s="353">
        <v>3</v>
      </c>
      <c r="G128" s="364" t="s">
        <v>8012</v>
      </c>
      <c r="H128" s="358"/>
    </row>
    <row r="129" spans="1:8" s="355" customFormat="1" hidden="1">
      <c r="A129" s="356" t="s">
        <v>9287</v>
      </c>
      <c r="B129" s="357" t="s">
        <v>9290</v>
      </c>
      <c r="C129" s="350" t="str">
        <f>VLOOKUP(B129,[1]Nagios!$B$2:$F$7978,1,FALSE)</f>
        <v>10.133.8.80</v>
      </c>
      <c r="D129" s="351" t="s">
        <v>6220</v>
      </c>
      <c r="E129" s="352" t="s">
        <v>2991</v>
      </c>
      <c r="F129" s="353">
        <v>3</v>
      </c>
      <c r="G129" s="364" t="s">
        <v>8012</v>
      </c>
      <c r="H129" s="358"/>
    </row>
    <row r="130" spans="1:8" hidden="1">
      <c r="A130" s="88" t="s">
        <v>6842</v>
      </c>
      <c r="B130" s="249" t="s">
        <v>6843</v>
      </c>
      <c r="C130" s="185" t="str">
        <f>VLOOKUP(B130,[1]Nagios!$B$2:$F$7978,1,FALSE)</f>
        <v>172.16.12.60</v>
      </c>
      <c r="D130" s="249" t="s">
        <v>2325</v>
      </c>
      <c r="E130" s="249" t="s">
        <v>2989</v>
      </c>
      <c r="F130" s="262">
        <v>1</v>
      </c>
      <c r="G130" s="299" t="s">
        <v>8012</v>
      </c>
      <c r="H130" s="199"/>
    </row>
    <row r="131" spans="1:8" hidden="1">
      <c r="A131" s="88" t="s">
        <v>6842</v>
      </c>
      <c r="B131" s="240" t="s">
        <v>6843</v>
      </c>
      <c r="C131" s="185" t="str">
        <f>VLOOKUP(B131,[1]Nagios!$B$2:$F$7978,1,FALSE)</f>
        <v>172.16.12.60</v>
      </c>
      <c r="D131" s="240" t="s">
        <v>962</v>
      </c>
      <c r="E131" s="240" t="s">
        <v>2989</v>
      </c>
      <c r="F131" s="245">
        <v>1</v>
      </c>
      <c r="G131" s="299" t="s">
        <v>8012</v>
      </c>
      <c r="H131" s="199"/>
    </row>
    <row r="132" spans="1:8" hidden="1">
      <c r="A132" s="88" t="s">
        <v>6842</v>
      </c>
      <c r="B132" s="240" t="s">
        <v>6843</v>
      </c>
      <c r="C132" s="185" t="str">
        <f>VLOOKUP(B132,[1]Nagios!$B$2:$F$7978,1,FALSE)</f>
        <v>172.16.12.60</v>
      </c>
      <c r="D132" s="240" t="s">
        <v>6696</v>
      </c>
      <c r="E132" s="240" t="s">
        <v>2989</v>
      </c>
      <c r="F132" s="245">
        <v>1</v>
      </c>
      <c r="G132" s="299" t="s">
        <v>8012</v>
      </c>
      <c r="H132" s="199"/>
    </row>
    <row r="133" spans="1:8" hidden="1">
      <c r="A133" s="88" t="s">
        <v>6842</v>
      </c>
      <c r="B133" s="240" t="s">
        <v>6843</v>
      </c>
      <c r="C133" s="185" t="str">
        <f>VLOOKUP(B133,[1]Nagios!$B$2:$F$7978,1,FALSE)</f>
        <v>172.16.12.60</v>
      </c>
      <c r="D133" s="240" t="s">
        <v>6820</v>
      </c>
      <c r="E133" s="240" t="s">
        <v>2989</v>
      </c>
      <c r="F133" s="245">
        <v>1</v>
      </c>
      <c r="G133" s="299" t="s">
        <v>8012</v>
      </c>
      <c r="H133" s="199"/>
    </row>
    <row r="134" spans="1:8" hidden="1">
      <c r="A134" s="88" t="s">
        <v>6842</v>
      </c>
      <c r="B134" s="240" t="s">
        <v>6843</v>
      </c>
      <c r="C134" s="185" t="str">
        <f>VLOOKUP(B134,[1]Nagios!$B$2:$F$7978,1,FALSE)</f>
        <v>172.16.12.60</v>
      </c>
      <c r="D134" s="240" t="s">
        <v>2326</v>
      </c>
      <c r="E134" s="240" t="s">
        <v>2989</v>
      </c>
      <c r="F134" s="245">
        <v>1</v>
      </c>
      <c r="G134" s="299" t="s">
        <v>8012</v>
      </c>
      <c r="H134" s="199"/>
    </row>
    <row r="135" spans="1:8" hidden="1">
      <c r="A135" s="88" t="s">
        <v>6842</v>
      </c>
      <c r="B135" s="240" t="s">
        <v>6843</v>
      </c>
      <c r="C135" s="185" t="str">
        <f>VLOOKUP(B135,[1]Nagios!$B$2:$F$7978,1,FALSE)</f>
        <v>172.16.12.60</v>
      </c>
      <c r="D135" s="240" t="s">
        <v>6698</v>
      </c>
      <c r="E135" s="240" t="s">
        <v>2989</v>
      </c>
      <c r="F135" s="245">
        <v>1</v>
      </c>
      <c r="G135" s="299" t="s">
        <v>8012</v>
      </c>
      <c r="H135" s="199"/>
    </row>
    <row r="136" spans="1:8" hidden="1">
      <c r="A136" s="88" t="s">
        <v>6842</v>
      </c>
      <c r="B136" s="240" t="s">
        <v>6843</v>
      </c>
      <c r="C136" s="185" t="str">
        <f>VLOOKUP(B136,[1]Nagios!$B$2:$F$7978,1,FALSE)</f>
        <v>172.16.12.60</v>
      </c>
      <c r="D136" s="240" t="s">
        <v>6519</v>
      </c>
      <c r="E136" s="240" t="s">
        <v>2989</v>
      </c>
      <c r="F136" s="245">
        <v>1</v>
      </c>
      <c r="G136" s="299" t="s">
        <v>8012</v>
      </c>
      <c r="H136" s="199"/>
    </row>
    <row r="137" spans="1:8" hidden="1">
      <c r="A137" s="91" t="s">
        <v>8899</v>
      </c>
      <c r="B137" s="126" t="s">
        <v>8900</v>
      </c>
      <c r="C137" s="185" t="str">
        <f>VLOOKUP(B137,[1]Nagios!$B$2:$F$7978,1,FALSE)</f>
        <v>10.133.9.59</v>
      </c>
      <c r="D137" s="91" t="s">
        <v>7260</v>
      </c>
      <c r="E137" s="240" t="s">
        <v>2992</v>
      </c>
      <c r="F137" s="245">
        <v>4</v>
      </c>
      <c r="G137" s="299" t="s">
        <v>8012</v>
      </c>
      <c r="H137" s="180"/>
    </row>
    <row r="138" spans="1:8" hidden="1">
      <c r="A138" s="91" t="s">
        <v>8899</v>
      </c>
      <c r="B138" s="126" t="s">
        <v>8900</v>
      </c>
      <c r="C138" s="185" t="str">
        <f>VLOOKUP(B138,[1]Nagios!$B$2:$F$7978,1,FALSE)</f>
        <v>10.133.9.59</v>
      </c>
      <c r="D138" s="249" t="s">
        <v>962</v>
      </c>
      <c r="E138" s="240" t="s">
        <v>2992</v>
      </c>
      <c r="F138" s="245">
        <v>4</v>
      </c>
      <c r="G138" s="299" t="s">
        <v>8012</v>
      </c>
      <c r="H138" s="180"/>
    </row>
    <row r="139" spans="1:8" hidden="1">
      <c r="A139" s="91" t="s">
        <v>8899</v>
      </c>
      <c r="B139" s="126" t="s">
        <v>8900</v>
      </c>
      <c r="C139" s="185" t="str">
        <f>VLOOKUP(B139,[1]Nagios!$B$2:$F$7978,1,FALSE)</f>
        <v>10.133.9.59</v>
      </c>
      <c r="D139" s="240" t="s">
        <v>2326</v>
      </c>
      <c r="E139" s="240" t="s">
        <v>2992</v>
      </c>
      <c r="F139" s="245">
        <v>4</v>
      </c>
      <c r="G139" s="299" t="s">
        <v>8012</v>
      </c>
      <c r="H139" s="180"/>
    </row>
    <row r="140" spans="1:8" hidden="1">
      <c r="A140" s="91" t="s">
        <v>8899</v>
      </c>
      <c r="B140" s="126" t="s">
        <v>8900</v>
      </c>
      <c r="C140" s="185" t="str">
        <f>VLOOKUP(B140,[1]Nagios!$B$2:$F$7978,1,FALSE)</f>
        <v>10.133.9.59</v>
      </c>
      <c r="D140" s="240" t="s">
        <v>6698</v>
      </c>
      <c r="E140" s="240" t="s">
        <v>2992</v>
      </c>
      <c r="F140" s="245">
        <v>4</v>
      </c>
      <c r="G140" s="299" t="s">
        <v>8012</v>
      </c>
      <c r="H140" s="180"/>
    </row>
    <row r="141" spans="1:8" hidden="1">
      <c r="A141" s="91" t="s">
        <v>8899</v>
      </c>
      <c r="B141" s="126" t="s">
        <v>8900</v>
      </c>
      <c r="C141" s="185" t="str">
        <f>VLOOKUP(B141,[1]Nagios!$B$2:$F$7978,1,FALSE)</f>
        <v>10.133.9.59</v>
      </c>
      <c r="D141" s="240" t="s">
        <v>6519</v>
      </c>
      <c r="E141" s="240" t="s">
        <v>2992</v>
      </c>
      <c r="F141" s="245">
        <v>4</v>
      </c>
      <c r="G141" s="299" t="s">
        <v>8012</v>
      </c>
      <c r="H141" s="180"/>
    </row>
    <row r="142" spans="1:8" hidden="1">
      <c r="A142" s="91" t="s">
        <v>8899</v>
      </c>
      <c r="B142" s="126" t="s">
        <v>8900</v>
      </c>
      <c r="C142" s="185" t="str">
        <f>VLOOKUP(B142,[1]Nagios!$B$2:$F$7978,1,FALSE)</f>
        <v>10.133.9.59</v>
      </c>
      <c r="D142" s="240" t="s">
        <v>6696</v>
      </c>
      <c r="E142" s="240" t="s">
        <v>2992</v>
      </c>
      <c r="F142" s="245">
        <v>4</v>
      </c>
      <c r="G142" s="299" t="s">
        <v>8012</v>
      </c>
      <c r="H142" s="180"/>
    </row>
    <row r="143" spans="1:8" hidden="1">
      <c r="A143" s="91" t="s">
        <v>8899</v>
      </c>
      <c r="B143" s="126" t="s">
        <v>8900</v>
      </c>
      <c r="C143" s="185" t="str">
        <f>VLOOKUP(B143,[1]Nagios!$B$2:$F$7978,1,FALSE)</f>
        <v>10.133.9.59</v>
      </c>
      <c r="D143" s="240" t="s">
        <v>8188</v>
      </c>
      <c r="E143" s="240" t="s">
        <v>2992</v>
      </c>
      <c r="F143" s="245">
        <v>4</v>
      </c>
      <c r="G143" s="299" t="s">
        <v>1145</v>
      </c>
      <c r="H143" s="180"/>
    </row>
    <row r="144" spans="1:8" hidden="1">
      <c r="A144" s="91" t="s">
        <v>8899</v>
      </c>
      <c r="B144" s="126" t="s">
        <v>8900</v>
      </c>
      <c r="C144" s="185" t="str">
        <f>VLOOKUP(B144,[1]Nagios!$B$2:$F$7978,1,FALSE)</f>
        <v>10.133.9.59</v>
      </c>
      <c r="D144" s="240" t="s">
        <v>8189</v>
      </c>
      <c r="E144" s="240" t="s">
        <v>2992</v>
      </c>
      <c r="F144" s="245">
        <v>4</v>
      </c>
      <c r="G144" s="299" t="s">
        <v>1145</v>
      </c>
      <c r="H144" s="180"/>
    </row>
    <row r="145" spans="1:8" hidden="1">
      <c r="A145" s="91" t="s">
        <v>8899</v>
      </c>
      <c r="B145" s="126" t="s">
        <v>8900</v>
      </c>
      <c r="C145" s="185" t="str">
        <f>VLOOKUP(B145,[1]Nagios!$B$2:$F$7978,1,FALSE)</f>
        <v>10.133.9.59</v>
      </c>
      <c r="D145" s="240" t="s">
        <v>8190</v>
      </c>
      <c r="E145" s="240" t="s">
        <v>2992</v>
      </c>
      <c r="F145" s="245">
        <v>4</v>
      </c>
      <c r="G145" s="299" t="s">
        <v>1145</v>
      </c>
      <c r="H145" s="180"/>
    </row>
    <row r="146" spans="1:8" hidden="1">
      <c r="A146" s="91" t="s">
        <v>6752</v>
      </c>
      <c r="B146" s="102" t="s">
        <v>6751</v>
      </c>
      <c r="C146" s="185" t="str">
        <f>VLOOKUP(B146,[1]Nagios!$B$2:$F$7978,1,FALSE)</f>
        <v>192.168.5.108</v>
      </c>
      <c r="D146" s="240" t="s">
        <v>2325</v>
      </c>
      <c r="E146" s="240" t="s">
        <v>2992</v>
      </c>
      <c r="F146" s="245">
        <v>3</v>
      </c>
      <c r="G146" s="299" t="s">
        <v>8012</v>
      </c>
      <c r="H146" s="199"/>
    </row>
    <row r="147" spans="1:8" hidden="1">
      <c r="A147" s="91" t="s">
        <v>6752</v>
      </c>
      <c r="B147" s="102" t="s">
        <v>6751</v>
      </c>
      <c r="C147" s="185" t="str">
        <f>VLOOKUP(B147,[1]Nagios!$B$2:$F$7978,1,FALSE)</f>
        <v>192.168.5.108</v>
      </c>
      <c r="D147" s="240" t="s">
        <v>962</v>
      </c>
      <c r="E147" s="240" t="s">
        <v>2992</v>
      </c>
      <c r="F147" s="245">
        <v>3</v>
      </c>
      <c r="G147" s="299" t="s">
        <v>8012</v>
      </c>
      <c r="H147" s="199"/>
    </row>
    <row r="148" spans="1:8" hidden="1">
      <c r="A148" s="91" t="s">
        <v>6752</v>
      </c>
      <c r="B148" s="102" t="s">
        <v>6751</v>
      </c>
      <c r="C148" s="185" t="str">
        <f>VLOOKUP(B148,[1]Nagios!$B$2:$F$7978,1,FALSE)</f>
        <v>192.168.5.108</v>
      </c>
      <c r="D148" s="240" t="s">
        <v>2326</v>
      </c>
      <c r="E148" s="240" t="s">
        <v>2992</v>
      </c>
      <c r="F148" s="245">
        <v>3</v>
      </c>
      <c r="G148" s="299" t="s">
        <v>8012</v>
      </c>
      <c r="H148" s="199"/>
    </row>
    <row r="149" spans="1:8" hidden="1">
      <c r="A149" s="91" t="s">
        <v>6752</v>
      </c>
      <c r="B149" s="102" t="s">
        <v>6751</v>
      </c>
      <c r="C149" s="185" t="str">
        <f>VLOOKUP(B149,[1]Nagios!$B$2:$F$7978,1,FALSE)</f>
        <v>192.168.5.108</v>
      </c>
      <c r="D149" s="240" t="s">
        <v>6698</v>
      </c>
      <c r="E149" s="240" t="s">
        <v>2992</v>
      </c>
      <c r="F149" s="245">
        <v>3</v>
      </c>
      <c r="G149" s="299" t="s">
        <v>8012</v>
      </c>
      <c r="H149" s="199"/>
    </row>
    <row r="150" spans="1:8" hidden="1">
      <c r="A150" s="91" t="s">
        <v>6752</v>
      </c>
      <c r="B150" s="102" t="s">
        <v>6751</v>
      </c>
      <c r="C150" s="185" t="str">
        <f>VLOOKUP(B150,[1]Nagios!$B$2:$F$7978,1,FALSE)</f>
        <v>192.168.5.108</v>
      </c>
      <c r="D150" s="240" t="s">
        <v>6519</v>
      </c>
      <c r="E150" s="240" t="s">
        <v>2992</v>
      </c>
      <c r="F150" s="245">
        <v>3</v>
      </c>
      <c r="G150" s="299" t="s">
        <v>8012</v>
      </c>
      <c r="H150" s="199"/>
    </row>
    <row r="151" spans="1:8" hidden="1">
      <c r="A151" s="91" t="s">
        <v>6752</v>
      </c>
      <c r="B151" s="102" t="s">
        <v>6751</v>
      </c>
      <c r="C151" s="185" t="str">
        <f>VLOOKUP(B151,[1]Nagios!$B$2:$F$7978,1,FALSE)</f>
        <v>192.168.5.108</v>
      </c>
      <c r="D151" s="240" t="s">
        <v>6734</v>
      </c>
      <c r="E151" s="240" t="s">
        <v>2992</v>
      </c>
      <c r="F151" s="245">
        <v>3</v>
      </c>
      <c r="G151" s="299" t="s">
        <v>8012</v>
      </c>
      <c r="H151" s="199"/>
    </row>
    <row r="152" spans="1:8" hidden="1">
      <c r="A152" s="91" t="s">
        <v>6752</v>
      </c>
      <c r="B152" s="102" t="s">
        <v>6751</v>
      </c>
      <c r="C152" s="185" t="str">
        <f>VLOOKUP(B152,[1]Nagios!$B$2:$F$7978,1,FALSE)</f>
        <v>192.168.5.108</v>
      </c>
      <c r="D152" s="240" t="s">
        <v>6753</v>
      </c>
      <c r="E152" s="240" t="s">
        <v>2992</v>
      </c>
      <c r="F152" s="245">
        <v>3</v>
      </c>
      <c r="G152" s="299" t="s">
        <v>8012</v>
      </c>
      <c r="H152" s="199"/>
    </row>
    <row r="153" spans="1:8" hidden="1">
      <c r="A153" s="91" t="s">
        <v>6752</v>
      </c>
      <c r="B153" s="102" t="s">
        <v>6751</v>
      </c>
      <c r="C153" s="185" t="str">
        <f>VLOOKUP(B153,[1]Nagios!$B$2:$F$7978,1,FALSE)</f>
        <v>192.168.5.108</v>
      </c>
      <c r="D153" s="240" t="s">
        <v>6754</v>
      </c>
      <c r="E153" s="240" t="s">
        <v>2992</v>
      </c>
      <c r="F153" s="245">
        <v>3</v>
      </c>
      <c r="G153" s="299" t="s">
        <v>8012</v>
      </c>
      <c r="H153" s="199"/>
    </row>
    <row r="154" spans="1:8">
      <c r="A154" s="182" t="s">
        <v>8930</v>
      </c>
      <c r="B154" s="182" t="s">
        <v>8931</v>
      </c>
      <c r="C154" s="185" t="str">
        <f>VLOOKUP(B154,[1]Nagios!$B$2:$F$7978,1,FALSE)</f>
        <v>10.133.0.102</v>
      </c>
      <c r="D154" s="240" t="s">
        <v>959</v>
      </c>
      <c r="E154" s="240" t="s">
        <v>2991</v>
      </c>
      <c r="F154" s="112">
        <v>1</v>
      </c>
      <c r="G154" s="299" t="s">
        <v>8007</v>
      </c>
      <c r="H154" s="180"/>
    </row>
    <row r="155" spans="1:8">
      <c r="A155" s="182" t="s">
        <v>8932</v>
      </c>
      <c r="B155" s="182" t="s">
        <v>8933</v>
      </c>
      <c r="C155" s="185" t="str">
        <f>VLOOKUP(B155,[1]Nagios!$B$2:$F$7978,1,FALSE)</f>
        <v>10.133.0.109</v>
      </c>
      <c r="D155" s="276" t="s">
        <v>959</v>
      </c>
      <c r="E155" s="276" t="s">
        <v>2991</v>
      </c>
      <c r="F155" s="112">
        <v>1</v>
      </c>
      <c r="G155" s="299" t="s">
        <v>8007</v>
      </c>
      <c r="H155" s="180" t="s">
        <v>5284</v>
      </c>
    </row>
    <row r="156" spans="1:8">
      <c r="A156" s="182" t="s">
        <v>8934</v>
      </c>
      <c r="B156" s="276" t="s">
        <v>8935</v>
      </c>
      <c r="C156" s="185" t="str">
        <f>VLOOKUP(B156,[1]Nagios!$B$2:$F$7978,1,FALSE)</f>
        <v>10.133.0.94</v>
      </c>
      <c r="D156" s="276" t="s">
        <v>959</v>
      </c>
      <c r="E156" s="276" t="s">
        <v>2991</v>
      </c>
      <c r="F156" s="112">
        <v>1</v>
      </c>
      <c r="G156" s="299" t="s">
        <v>8007</v>
      </c>
      <c r="H156" s="180" t="s">
        <v>5284</v>
      </c>
    </row>
    <row r="157" spans="1:8">
      <c r="A157" s="182" t="s">
        <v>9118</v>
      </c>
      <c r="B157" s="182" t="s">
        <v>9119</v>
      </c>
      <c r="C157" s="185" t="str">
        <f>VLOOKUP(B157,[1]Nagios!$B$2:$F$7978,1,FALSE)</f>
        <v>10.114.4.179</v>
      </c>
      <c r="D157" s="240" t="s">
        <v>959</v>
      </c>
      <c r="E157" s="240" t="s">
        <v>2989</v>
      </c>
      <c r="F157" s="112">
        <v>2</v>
      </c>
      <c r="G157" s="299" t="s">
        <v>8007</v>
      </c>
      <c r="H157" s="180" t="s">
        <v>5284</v>
      </c>
    </row>
    <row r="158" spans="1:8">
      <c r="A158" s="182" t="s">
        <v>9121</v>
      </c>
      <c r="B158" s="276" t="s">
        <v>9120</v>
      </c>
      <c r="C158" s="185" t="str">
        <f>VLOOKUP(B158,[1]Nagios!$B$2:$F$7978,1,FALSE)</f>
        <v>10.114.4.180</v>
      </c>
      <c r="D158" s="240" t="s">
        <v>959</v>
      </c>
      <c r="E158" s="276" t="s">
        <v>2989</v>
      </c>
      <c r="F158" s="112">
        <v>2</v>
      </c>
      <c r="G158" s="299" t="s">
        <v>8007</v>
      </c>
      <c r="H158" s="180" t="s">
        <v>5284</v>
      </c>
    </row>
    <row r="159" spans="1:8">
      <c r="A159" s="359" t="s">
        <v>9245</v>
      </c>
      <c r="B159" s="352" t="s">
        <v>9246</v>
      </c>
      <c r="C159" s="350" t="str">
        <f>VLOOKUP(B159,[1]Nagios!$B$2:$F$7978,1,FALSE)</f>
        <v>172.19.7.2</v>
      </c>
      <c r="D159" s="352" t="s">
        <v>959</v>
      </c>
      <c r="E159" s="352" t="s">
        <v>2989</v>
      </c>
      <c r="F159" s="360">
        <v>1</v>
      </c>
      <c r="G159" s="364" t="s">
        <v>8007</v>
      </c>
      <c r="H159" s="354"/>
    </row>
    <row r="160" spans="1:8">
      <c r="A160" s="352" t="s">
        <v>2303</v>
      </c>
      <c r="B160" s="352" t="s">
        <v>2304</v>
      </c>
      <c r="C160" s="350" t="str">
        <f>VLOOKUP(B160,[1]Nagios!$B$2:$F$7978,1,FALSE)</f>
        <v>10.114.26.131</v>
      </c>
      <c r="D160" s="352" t="s">
        <v>959</v>
      </c>
      <c r="E160" s="352" t="s">
        <v>2989</v>
      </c>
      <c r="F160" s="360">
        <v>1</v>
      </c>
      <c r="G160" s="364" t="s">
        <v>8007</v>
      </c>
      <c r="H160" s="358"/>
    </row>
    <row r="161" spans="1:8">
      <c r="A161" s="352" t="s">
        <v>2301</v>
      </c>
      <c r="B161" s="352" t="s">
        <v>2302</v>
      </c>
      <c r="C161" s="350" t="str">
        <f>VLOOKUP(B161,[1]Nagios!$B$2:$F$7978,1,FALSE)</f>
        <v>10.114.26.130</v>
      </c>
      <c r="D161" s="352" t="s">
        <v>959</v>
      </c>
      <c r="E161" s="352" t="s">
        <v>2989</v>
      </c>
      <c r="F161" s="360">
        <v>1</v>
      </c>
      <c r="G161" s="364" t="s">
        <v>8007</v>
      </c>
      <c r="H161" s="358"/>
    </row>
    <row r="162" spans="1:8" hidden="1">
      <c r="A162" s="88" t="s">
        <v>31</v>
      </c>
      <c r="B162" s="249" t="s">
        <v>46</v>
      </c>
      <c r="C162" s="185" t="str">
        <f>VLOOKUP(B162,[1]Nagios!$B$2:$F$7978,1,FALSE)</f>
        <v>10.133.55.90</v>
      </c>
      <c r="D162" s="240" t="s">
        <v>1637</v>
      </c>
      <c r="E162" s="240" t="s">
        <v>2989</v>
      </c>
      <c r="F162" s="245">
        <v>3</v>
      </c>
      <c r="G162" s="299" t="s">
        <v>8011</v>
      </c>
      <c r="H162" s="199"/>
    </row>
    <row r="163" spans="1:8" hidden="1">
      <c r="A163" s="88" t="s">
        <v>31</v>
      </c>
      <c r="B163" s="240" t="s">
        <v>46</v>
      </c>
      <c r="C163" s="185" t="str">
        <f>VLOOKUP(B163,[1]Nagios!$B$2:$F$7978,1,FALSE)</f>
        <v>10.133.55.90</v>
      </c>
      <c r="D163" s="240" t="s">
        <v>1204</v>
      </c>
      <c r="E163" s="240" t="s">
        <v>2989</v>
      </c>
      <c r="F163" s="245">
        <v>3</v>
      </c>
      <c r="G163" s="299" t="s">
        <v>8011</v>
      </c>
      <c r="H163" s="199"/>
    </row>
    <row r="164" spans="1:8" hidden="1">
      <c r="A164" s="88" t="s">
        <v>31</v>
      </c>
      <c r="B164" s="240" t="s">
        <v>46</v>
      </c>
      <c r="C164" s="185" t="str">
        <f>VLOOKUP(B164,[1]Nagios!$B$2:$F$7978,1,FALSE)</f>
        <v>10.133.55.90</v>
      </c>
      <c r="D164" s="240" t="s">
        <v>1255</v>
      </c>
      <c r="E164" s="240" t="s">
        <v>2989</v>
      </c>
      <c r="F164" s="245">
        <v>3</v>
      </c>
      <c r="G164" s="299" t="s">
        <v>8011</v>
      </c>
      <c r="H164" s="199"/>
    </row>
    <row r="165" spans="1:8" hidden="1">
      <c r="A165" s="88" t="s">
        <v>31</v>
      </c>
      <c r="B165" s="240" t="s">
        <v>46</v>
      </c>
      <c r="C165" s="185" t="str">
        <f>VLOOKUP(B165,[1]Nagios!$B$2:$F$7978,1,FALSE)</f>
        <v>10.133.55.90</v>
      </c>
      <c r="D165" s="240" t="s">
        <v>959</v>
      </c>
      <c r="E165" s="240" t="s">
        <v>2989</v>
      </c>
      <c r="F165" s="245">
        <v>2</v>
      </c>
      <c r="G165" s="299" t="s">
        <v>8011</v>
      </c>
      <c r="H165" s="199"/>
    </row>
    <row r="166" spans="1:8" hidden="1">
      <c r="A166" s="88" t="s">
        <v>31</v>
      </c>
      <c r="B166" s="240" t="s">
        <v>46</v>
      </c>
      <c r="C166" s="185" t="str">
        <f>VLOOKUP(B166,[1]Nagios!$B$2:$F$7978,1,FALSE)</f>
        <v>10.133.55.90</v>
      </c>
      <c r="D166" s="240" t="s">
        <v>1200</v>
      </c>
      <c r="E166" s="240" t="s">
        <v>2989</v>
      </c>
      <c r="F166" s="245">
        <v>3</v>
      </c>
      <c r="G166" s="299" t="s">
        <v>8011</v>
      </c>
      <c r="H166" s="199"/>
    </row>
    <row r="167" spans="1:8" hidden="1">
      <c r="A167" s="88" t="s">
        <v>31</v>
      </c>
      <c r="B167" s="240" t="s">
        <v>46</v>
      </c>
      <c r="C167" s="185" t="str">
        <f>VLOOKUP(B167,[1]Nagios!$B$2:$F$7978,1,FALSE)</f>
        <v>10.133.55.90</v>
      </c>
      <c r="D167" s="240" t="s">
        <v>1256</v>
      </c>
      <c r="E167" s="240" t="s">
        <v>2989</v>
      </c>
      <c r="F167" s="245">
        <v>3</v>
      </c>
      <c r="G167" s="299" t="s">
        <v>8011</v>
      </c>
      <c r="H167" s="199"/>
    </row>
    <row r="168" spans="1:8" hidden="1">
      <c r="A168" s="88" t="s">
        <v>31</v>
      </c>
      <c r="B168" s="240" t="s">
        <v>46</v>
      </c>
      <c r="C168" s="185" t="str">
        <f>VLOOKUP(B168,[1]Nagios!$B$2:$F$7978,1,FALSE)</f>
        <v>10.133.55.90</v>
      </c>
      <c r="D168" s="98" t="s">
        <v>6311</v>
      </c>
      <c r="E168" s="240" t="s">
        <v>2989</v>
      </c>
      <c r="F168" s="245">
        <v>3</v>
      </c>
      <c r="G168" s="299" t="s">
        <v>8011</v>
      </c>
      <c r="H168" s="199"/>
    </row>
    <row r="169" spans="1:8" hidden="1">
      <c r="A169" s="88" t="s">
        <v>31</v>
      </c>
      <c r="B169" s="240" t="s">
        <v>46</v>
      </c>
      <c r="C169" s="185" t="str">
        <f>VLOOKUP(B169,[1]Nagios!$B$2:$F$7978,1,FALSE)</f>
        <v>10.133.55.90</v>
      </c>
      <c r="D169" s="98" t="s">
        <v>6312</v>
      </c>
      <c r="E169" s="240" t="s">
        <v>2989</v>
      </c>
      <c r="F169" s="245">
        <v>3</v>
      </c>
      <c r="G169" s="299" t="s">
        <v>8011</v>
      </c>
      <c r="H169" s="199"/>
    </row>
    <row r="170" spans="1:8" hidden="1">
      <c r="A170" s="88" t="s">
        <v>31</v>
      </c>
      <c r="B170" s="240" t="s">
        <v>46</v>
      </c>
      <c r="C170" s="185" t="str">
        <f>VLOOKUP(B170,[1]Nagios!$B$2:$F$7978,1,FALSE)</f>
        <v>10.133.55.90</v>
      </c>
      <c r="D170" s="98" t="s">
        <v>6313</v>
      </c>
      <c r="E170" s="240" t="s">
        <v>2989</v>
      </c>
      <c r="F170" s="245">
        <v>3</v>
      </c>
      <c r="G170" s="299" t="s">
        <v>8011</v>
      </c>
      <c r="H170" s="199"/>
    </row>
    <row r="171" spans="1:8" hidden="1">
      <c r="A171" s="88" t="s">
        <v>31</v>
      </c>
      <c r="B171" s="240" t="s">
        <v>46</v>
      </c>
      <c r="C171" s="185" t="str">
        <f>VLOOKUP(B171,[1]Nagios!$B$2:$F$7978,1,FALSE)</f>
        <v>10.133.55.90</v>
      </c>
      <c r="D171" s="249" t="s">
        <v>6158</v>
      </c>
      <c r="E171" s="240" t="s">
        <v>2989</v>
      </c>
      <c r="F171" s="245">
        <v>3</v>
      </c>
      <c r="G171" s="299" t="s">
        <v>8004</v>
      </c>
      <c r="H171" s="199"/>
    </row>
    <row r="172" spans="1:8" hidden="1">
      <c r="A172" s="89" t="s">
        <v>31</v>
      </c>
      <c r="B172" s="102" t="s">
        <v>46</v>
      </c>
      <c r="C172" s="185" t="str">
        <f>VLOOKUP(B172,[1]Nagios!$B$2:$F$7978,1,FALSE)</f>
        <v>10.133.55.90</v>
      </c>
      <c r="D172" s="102" t="s">
        <v>6389</v>
      </c>
      <c r="E172" s="240" t="s">
        <v>2992</v>
      </c>
      <c r="F172" s="245">
        <v>4</v>
      </c>
      <c r="G172" s="299" t="s">
        <v>8020</v>
      </c>
      <c r="H172" s="199"/>
    </row>
    <row r="173" spans="1:8" hidden="1">
      <c r="A173" s="88" t="s">
        <v>30</v>
      </c>
      <c r="B173" s="249" t="s">
        <v>45</v>
      </c>
      <c r="C173" s="185" t="str">
        <f>VLOOKUP(B173,[1]Nagios!$B$2:$F$7978,1,FALSE)</f>
        <v>10.133.55.117</v>
      </c>
      <c r="D173" s="249" t="s">
        <v>1204</v>
      </c>
      <c r="E173" s="240" t="s">
        <v>2992</v>
      </c>
      <c r="F173" s="245">
        <v>1</v>
      </c>
      <c r="G173" s="299" t="s">
        <v>8011</v>
      </c>
      <c r="H173" s="180" t="s">
        <v>5681</v>
      </c>
    </row>
    <row r="174" spans="1:8" hidden="1">
      <c r="A174" s="88" t="s">
        <v>30</v>
      </c>
      <c r="B174" s="240" t="s">
        <v>45</v>
      </c>
      <c r="C174" s="185" t="str">
        <f>VLOOKUP(B174,[1]Nagios!$B$2:$F$7978,1,FALSE)</f>
        <v>10.133.55.117</v>
      </c>
      <c r="D174" s="240" t="s">
        <v>1884</v>
      </c>
      <c r="E174" s="240" t="s">
        <v>2992</v>
      </c>
      <c r="F174" s="245">
        <v>1</v>
      </c>
      <c r="G174" s="299" t="s">
        <v>8011</v>
      </c>
      <c r="H174" s="180" t="s">
        <v>5682</v>
      </c>
    </row>
    <row r="175" spans="1:8" hidden="1">
      <c r="A175" s="88" t="s">
        <v>30</v>
      </c>
      <c r="B175" s="240" t="s">
        <v>45</v>
      </c>
      <c r="C175" s="185" t="str">
        <f>VLOOKUP(B175,[1]Nagios!$B$2:$F$7978,1,FALSE)</f>
        <v>10.133.55.117</v>
      </c>
      <c r="D175" s="240" t="s">
        <v>959</v>
      </c>
      <c r="E175" s="240" t="s">
        <v>2992</v>
      </c>
      <c r="F175" s="245">
        <v>1</v>
      </c>
      <c r="G175" s="299" t="s">
        <v>8011</v>
      </c>
      <c r="H175" s="180" t="s">
        <v>5683</v>
      </c>
    </row>
    <row r="176" spans="1:8" hidden="1">
      <c r="A176" s="88" t="s">
        <v>30</v>
      </c>
      <c r="B176" s="240" t="s">
        <v>45</v>
      </c>
      <c r="C176" s="185" t="str">
        <f>VLOOKUP(B176,[1]Nagios!$B$2:$F$7978,1,FALSE)</f>
        <v>10.133.55.117</v>
      </c>
      <c r="D176" s="240" t="s">
        <v>1200</v>
      </c>
      <c r="E176" s="240" t="s">
        <v>2992</v>
      </c>
      <c r="F176" s="245">
        <v>1</v>
      </c>
      <c r="G176" s="299" t="s">
        <v>8011</v>
      </c>
      <c r="H176" s="180" t="s">
        <v>5684</v>
      </c>
    </row>
    <row r="177" spans="1:8" hidden="1">
      <c r="A177" s="88" t="s">
        <v>30</v>
      </c>
      <c r="B177" s="240" t="s">
        <v>45</v>
      </c>
      <c r="C177" s="185" t="str">
        <f>VLOOKUP(B177,[1]Nagios!$B$2:$F$7978,1,FALSE)</f>
        <v>10.133.55.117</v>
      </c>
      <c r="D177" s="240" t="s">
        <v>1256</v>
      </c>
      <c r="E177" s="240" t="s">
        <v>2992</v>
      </c>
      <c r="F177" s="245">
        <v>1</v>
      </c>
      <c r="G177" s="299" t="s">
        <v>8011</v>
      </c>
      <c r="H177" s="180" t="s">
        <v>5685</v>
      </c>
    </row>
    <row r="178" spans="1:8" hidden="1">
      <c r="A178" s="88" t="s">
        <v>30</v>
      </c>
      <c r="B178" s="240" t="s">
        <v>45</v>
      </c>
      <c r="C178" s="185" t="str">
        <f>VLOOKUP(B178,[1]Nagios!$B$2:$F$7978,1,FALSE)</f>
        <v>10.133.55.117</v>
      </c>
      <c r="D178" s="240" t="s">
        <v>2298</v>
      </c>
      <c r="E178" s="240" t="s">
        <v>2992</v>
      </c>
      <c r="F178" s="245">
        <v>1</v>
      </c>
      <c r="G178" s="299" t="s">
        <v>8011</v>
      </c>
      <c r="H178" s="180" t="s">
        <v>5686</v>
      </c>
    </row>
    <row r="179" spans="1:8" hidden="1">
      <c r="A179" s="88" t="s">
        <v>30</v>
      </c>
      <c r="B179" s="240" t="s">
        <v>45</v>
      </c>
      <c r="C179" s="185" t="str">
        <f>VLOOKUP(B179,[1]Nagios!$B$2:$F$7978,1,FALSE)</f>
        <v>10.133.55.117</v>
      </c>
      <c r="D179" s="240" t="s">
        <v>2299</v>
      </c>
      <c r="E179" s="240" t="s">
        <v>2992</v>
      </c>
      <c r="F179" s="245">
        <v>1</v>
      </c>
      <c r="G179" s="299" t="s">
        <v>8011</v>
      </c>
      <c r="H179" s="180" t="s">
        <v>5687</v>
      </c>
    </row>
    <row r="180" spans="1:8" hidden="1">
      <c r="A180" s="88" t="s">
        <v>30</v>
      </c>
      <c r="B180" s="240" t="s">
        <v>45</v>
      </c>
      <c r="C180" s="185" t="str">
        <f>VLOOKUP(B180,[1]Nagios!$B$2:$F$7978,1,FALSE)</f>
        <v>10.133.55.117</v>
      </c>
      <c r="D180" s="240" t="s">
        <v>2300</v>
      </c>
      <c r="E180" s="240" t="s">
        <v>2992</v>
      </c>
      <c r="F180" s="245">
        <v>1</v>
      </c>
      <c r="G180" s="299" t="s">
        <v>8011</v>
      </c>
      <c r="H180" s="199"/>
    </row>
    <row r="181" spans="1:8" hidden="1">
      <c r="A181" s="88" t="s">
        <v>30</v>
      </c>
      <c r="B181" s="240" t="s">
        <v>45</v>
      </c>
      <c r="C181" s="185" t="str">
        <f>VLOOKUP(B181,[1]Nagios!$B$2:$F$7978,1,FALSE)</f>
        <v>10.133.55.117</v>
      </c>
      <c r="D181" s="240" t="s">
        <v>2920</v>
      </c>
      <c r="E181" s="96" t="s">
        <v>2992</v>
      </c>
      <c r="F181" s="114">
        <v>2</v>
      </c>
      <c r="G181" s="299" t="s">
        <v>8004</v>
      </c>
      <c r="H181" s="199"/>
    </row>
    <row r="182" spans="1:8" hidden="1">
      <c r="A182" s="91" t="s">
        <v>30</v>
      </c>
      <c r="B182" s="126" t="s">
        <v>45</v>
      </c>
      <c r="C182" s="185" t="str">
        <f>VLOOKUP(B182,[1]Nagios!$B$2:$F$7978,1,FALSE)</f>
        <v>10.133.55.117</v>
      </c>
      <c r="D182" s="91" t="s">
        <v>6367</v>
      </c>
      <c r="E182" s="249" t="s">
        <v>2992</v>
      </c>
      <c r="F182" s="113">
        <v>4</v>
      </c>
      <c r="G182" s="299" t="s">
        <v>8020</v>
      </c>
      <c r="H182" s="199"/>
    </row>
    <row r="183" spans="1:8" hidden="1">
      <c r="A183" s="91" t="s">
        <v>30</v>
      </c>
      <c r="B183" s="126" t="s">
        <v>45</v>
      </c>
      <c r="C183" s="185" t="str">
        <f>VLOOKUP(B183,[1]Nagios!$B$2:$F$7978,1,FALSE)</f>
        <v>10.133.55.117</v>
      </c>
      <c r="D183" s="91" t="s">
        <v>6368</v>
      </c>
      <c r="E183" s="240" t="s">
        <v>2992</v>
      </c>
      <c r="F183" s="113">
        <v>4</v>
      </c>
      <c r="G183" s="299" t="s">
        <v>8020</v>
      </c>
      <c r="H183" s="199"/>
    </row>
    <row r="184" spans="1:8" hidden="1">
      <c r="A184" s="91" t="s">
        <v>30</v>
      </c>
      <c r="B184" s="126" t="s">
        <v>45</v>
      </c>
      <c r="C184" s="185" t="str">
        <f>VLOOKUP(B184,[1]Nagios!$B$2:$F$7978,1,FALSE)</f>
        <v>10.133.55.117</v>
      </c>
      <c r="D184" s="91" t="s">
        <v>6369</v>
      </c>
      <c r="E184" s="240" t="s">
        <v>2992</v>
      </c>
      <c r="F184" s="113">
        <v>4</v>
      </c>
      <c r="G184" s="299" t="s">
        <v>8020</v>
      </c>
      <c r="H184" s="199"/>
    </row>
    <row r="185" spans="1:8" hidden="1">
      <c r="A185" s="91" t="s">
        <v>30</v>
      </c>
      <c r="B185" s="126" t="s">
        <v>45</v>
      </c>
      <c r="C185" s="185" t="str">
        <f>VLOOKUP(B185,[1]Nagios!$B$2:$F$7978,1,FALSE)</f>
        <v>10.133.55.117</v>
      </c>
      <c r="D185" s="91" t="s">
        <v>6370</v>
      </c>
      <c r="E185" s="240" t="s">
        <v>2992</v>
      </c>
      <c r="F185" s="113">
        <v>4</v>
      </c>
      <c r="G185" s="299" t="s">
        <v>8020</v>
      </c>
      <c r="H185" s="199"/>
    </row>
    <row r="186" spans="1:8" hidden="1">
      <c r="A186" s="88" t="s">
        <v>29</v>
      </c>
      <c r="B186" s="249" t="s">
        <v>44</v>
      </c>
      <c r="C186" s="185" t="str">
        <f>VLOOKUP(B186,[1]Nagios!$B$2:$F$7978,1,FALSE)</f>
        <v>10.133.55.119</v>
      </c>
      <c r="D186" s="249" t="s">
        <v>1204</v>
      </c>
      <c r="E186" s="240" t="s">
        <v>2989</v>
      </c>
      <c r="F186" s="262">
        <v>3</v>
      </c>
      <c r="G186" s="299" t="s">
        <v>8011</v>
      </c>
      <c r="H186" s="180" t="s">
        <v>5954</v>
      </c>
    </row>
    <row r="187" spans="1:8" hidden="1">
      <c r="A187" s="88" t="s">
        <v>29</v>
      </c>
      <c r="B187" s="240" t="s">
        <v>44</v>
      </c>
      <c r="C187" s="185" t="str">
        <f>VLOOKUP(B187,[1]Nagios!$B$2:$F$7978,1,FALSE)</f>
        <v>10.133.55.119</v>
      </c>
      <c r="D187" s="240" t="s">
        <v>1884</v>
      </c>
      <c r="E187" s="240" t="s">
        <v>2989</v>
      </c>
      <c r="F187" s="245">
        <v>3</v>
      </c>
      <c r="G187" s="299" t="s">
        <v>8011</v>
      </c>
      <c r="H187" s="180" t="s">
        <v>5955</v>
      </c>
    </row>
    <row r="188" spans="1:8" hidden="1">
      <c r="A188" s="88" t="s">
        <v>29</v>
      </c>
      <c r="B188" s="240" t="s">
        <v>44</v>
      </c>
      <c r="C188" s="185" t="str">
        <f>VLOOKUP(B188,[1]Nagios!$B$2:$F$7978,1,FALSE)</f>
        <v>10.133.55.119</v>
      </c>
      <c r="D188" s="240" t="s">
        <v>959</v>
      </c>
      <c r="E188" s="240" t="s">
        <v>2989</v>
      </c>
      <c r="F188" s="245">
        <v>3</v>
      </c>
      <c r="G188" s="299" t="s">
        <v>8011</v>
      </c>
      <c r="H188" s="180" t="s">
        <v>5956</v>
      </c>
    </row>
    <row r="189" spans="1:8" hidden="1">
      <c r="A189" s="88" t="s">
        <v>29</v>
      </c>
      <c r="B189" s="240" t="s">
        <v>44</v>
      </c>
      <c r="C189" s="185" t="str">
        <f>VLOOKUP(B189,[1]Nagios!$B$2:$F$7978,1,FALSE)</f>
        <v>10.133.55.119</v>
      </c>
      <c r="D189" s="240" t="s">
        <v>1200</v>
      </c>
      <c r="E189" s="240" t="s">
        <v>2989</v>
      </c>
      <c r="F189" s="245">
        <v>3</v>
      </c>
      <c r="G189" s="299" t="s">
        <v>8011</v>
      </c>
      <c r="H189" s="180" t="s">
        <v>5957</v>
      </c>
    </row>
    <row r="190" spans="1:8" hidden="1">
      <c r="A190" s="88" t="s">
        <v>29</v>
      </c>
      <c r="B190" s="240" t="s">
        <v>44</v>
      </c>
      <c r="C190" s="185" t="str">
        <f>VLOOKUP(B190,[1]Nagios!$B$2:$F$7978,1,FALSE)</f>
        <v>10.133.55.119</v>
      </c>
      <c r="D190" s="240" t="s">
        <v>1256</v>
      </c>
      <c r="E190" s="240" t="s">
        <v>2989</v>
      </c>
      <c r="F190" s="245">
        <v>3</v>
      </c>
      <c r="G190" s="299" t="s">
        <v>8011</v>
      </c>
      <c r="H190" s="180" t="s">
        <v>5958</v>
      </c>
    </row>
    <row r="191" spans="1:8" hidden="1">
      <c r="A191" s="88" t="s">
        <v>29</v>
      </c>
      <c r="B191" s="240" t="s">
        <v>44</v>
      </c>
      <c r="C191" s="185" t="str">
        <f>VLOOKUP(B191,[1]Nagios!$B$2:$F$7978,1,FALSE)</f>
        <v>10.133.55.119</v>
      </c>
      <c r="D191" s="240" t="s">
        <v>2298</v>
      </c>
      <c r="E191" s="240" t="s">
        <v>2989</v>
      </c>
      <c r="F191" s="245">
        <v>3</v>
      </c>
      <c r="G191" s="299" t="s">
        <v>8011</v>
      </c>
      <c r="H191" s="180" t="s">
        <v>5959</v>
      </c>
    </row>
    <row r="192" spans="1:8" hidden="1">
      <c r="A192" s="88" t="s">
        <v>29</v>
      </c>
      <c r="B192" s="240" t="s">
        <v>44</v>
      </c>
      <c r="C192" s="185" t="str">
        <f>VLOOKUP(B192,[1]Nagios!$B$2:$F$7978,1,FALSE)</f>
        <v>10.133.55.119</v>
      </c>
      <c r="D192" s="240" t="s">
        <v>2299</v>
      </c>
      <c r="E192" s="240" t="s">
        <v>2989</v>
      </c>
      <c r="F192" s="245">
        <v>3</v>
      </c>
      <c r="G192" s="299" t="s">
        <v>8011</v>
      </c>
      <c r="H192" s="180" t="s">
        <v>5960</v>
      </c>
    </row>
    <row r="193" spans="1:8" hidden="1">
      <c r="A193" s="88" t="s">
        <v>29</v>
      </c>
      <c r="B193" s="240" t="s">
        <v>44</v>
      </c>
      <c r="C193" s="185" t="str">
        <f>VLOOKUP(B193,[1]Nagios!$B$2:$F$7978,1,FALSE)</f>
        <v>10.133.55.119</v>
      </c>
      <c r="D193" s="240" t="s">
        <v>2300</v>
      </c>
      <c r="E193" s="240" t="s">
        <v>2989</v>
      </c>
      <c r="F193" s="245">
        <v>3</v>
      </c>
      <c r="G193" s="299" t="s">
        <v>8011</v>
      </c>
      <c r="H193" s="180" t="s">
        <v>5083</v>
      </c>
    </row>
    <row r="194" spans="1:8" hidden="1">
      <c r="A194" s="88" t="s">
        <v>29</v>
      </c>
      <c r="B194" s="240" t="s">
        <v>44</v>
      </c>
      <c r="C194" s="185" t="str">
        <f>VLOOKUP(B194,[1]Nagios!$B$2:$F$7978,1,FALSE)</f>
        <v>10.133.55.119</v>
      </c>
      <c r="D194" s="240" t="s">
        <v>2921</v>
      </c>
      <c r="E194" s="240" t="s">
        <v>2989</v>
      </c>
      <c r="F194" s="114">
        <v>2</v>
      </c>
      <c r="G194" s="299" t="s">
        <v>8004</v>
      </c>
      <c r="H194" s="180" t="s">
        <v>5084</v>
      </c>
    </row>
    <row r="195" spans="1:8" hidden="1">
      <c r="A195" s="88" t="s">
        <v>29</v>
      </c>
      <c r="B195" s="240" t="s">
        <v>44</v>
      </c>
      <c r="C195" s="185" t="str">
        <f>VLOOKUP(B195,[1]Nagios!$B$2:$F$7978,1,FALSE)</f>
        <v>10.133.55.119</v>
      </c>
      <c r="D195" s="240" t="s">
        <v>7690</v>
      </c>
      <c r="E195" s="240" t="s">
        <v>2989</v>
      </c>
      <c r="F195" s="262">
        <v>2</v>
      </c>
      <c r="G195" s="299" t="s">
        <v>8004</v>
      </c>
      <c r="H195" s="180" t="s">
        <v>5085</v>
      </c>
    </row>
    <row r="196" spans="1:8" hidden="1">
      <c r="A196" s="88" t="s">
        <v>29</v>
      </c>
      <c r="B196" s="240" t="s">
        <v>44</v>
      </c>
      <c r="C196" s="185" t="str">
        <f>VLOOKUP(B196,[1]Nagios!$B$2:$F$7978,1,FALSE)</f>
        <v>10.133.55.119</v>
      </c>
      <c r="D196" s="240" t="s">
        <v>6635</v>
      </c>
      <c r="E196" s="240" t="s">
        <v>2989</v>
      </c>
      <c r="F196" s="245">
        <v>4</v>
      </c>
      <c r="G196" s="299" t="s">
        <v>8020</v>
      </c>
      <c r="H196" s="180" t="s">
        <v>5086</v>
      </c>
    </row>
    <row r="197" spans="1:8" hidden="1">
      <c r="A197" s="88" t="s">
        <v>29</v>
      </c>
      <c r="B197" s="240" t="s">
        <v>44</v>
      </c>
      <c r="C197" s="185" t="str">
        <f>VLOOKUP(B197,[1]Nagios!$B$2:$F$7978,1,FALSE)</f>
        <v>10.133.55.119</v>
      </c>
      <c r="D197" s="240" t="s">
        <v>6636</v>
      </c>
      <c r="E197" s="240" t="s">
        <v>2989</v>
      </c>
      <c r="F197" s="245">
        <v>4</v>
      </c>
      <c r="G197" s="299" t="s">
        <v>8020</v>
      </c>
      <c r="H197" s="180" t="s">
        <v>5087</v>
      </c>
    </row>
    <row r="198" spans="1:8" hidden="1">
      <c r="A198" s="88" t="s">
        <v>29</v>
      </c>
      <c r="B198" s="240" t="s">
        <v>44</v>
      </c>
      <c r="C198" s="185" t="str">
        <f>VLOOKUP(B198,[1]Nagios!$B$2:$F$7978,1,FALSE)</f>
        <v>10.133.55.119</v>
      </c>
      <c r="D198" s="240" t="s">
        <v>6637</v>
      </c>
      <c r="E198" s="240" t="s">
        <v>2989</v>
      </c>
      <c r="F198" s="245">
        <v>4</v>
      </c>
      <c r="G198" s="299" t="s">
        <v>8020</v>
      </c>
      <c r="H198" s="180" t="s">
        <v>5680</v>
      </c>
    </row>
    <row r="199" spans="1:8" hidden="1">
      <c r="A199" s="88" t="s">
        <v>726</v>
      </c>
      <c r="B199" s="240" t="s">
        <v>727</v>
      </c>
      <c r="C199" s="185" t="str">
        <f>VLOOKUP(B199,[1]Nagios!$B$2:$F$7978,1,FALSE)</f>
        <v>10.133.54.29</v>
      </c>
      <c r="D199" s="240" t="s">
        <v>959</v>
      </c>
      <c r="E199" s="240" t="s">
        <v>2992</v>
      </c>
      <c r="F199" s="245">
        <v>4</v>
      </c>
      <c r="G199" s="299" t="s">
        <v>8011</v>
      </c>
      <c r="H199" s="180" t="s">
        <v>5953</v>
      </c>
    </row>
    <row r="200" spans="1:8" hidden="1">
      <c r="A200" s="91" t="s">
        <v>7773</v>
      </c>
      <c r="B200" s="102" t="s">
        <v>7772</v>
      </c>
      <c r="C200" s="185" t="str">
        <f>VLOOKUP(B200,[1]Nagios!$B$2:$F$7978,1,FALSE)</f>
        <v>10.133.8.184</v>
      </c>
      <c r="D200" s="91" t="s">
        <v>959</v>
      </c>
      <c r="E200" s="240" t="s">
        <v>2992</v>
      </c>
      <c r="F200" s="245">
        <v>4</v>
      </c>
      <c r="G200" s="299" t="s">
        <v>8011</v>
      </c>
      <c r="H200" s="180" t="s">
        <v>5950</v>
      </c>
    </row>
    <row r="201" spans="1:8" hidden="1">
      <c r="A201" s="91" t="s">
        <v>7773</v>
      </c>
      <c r="B201" s="102" t="s">
        <v>7772</v>
      </c>
      <c r="C201" s="185" t="str">
        <f>VLOOKUP(B201,[1]Nagios!$B$2:$F$7978,1,FALSE)</f>
        <v>10.133.8.184</v>
      </c>
      <c r="D201" s="91" t="s">
        <v>1295</v>
      </c>
      <c r="E201" s="240" t="s">
        <v>2992</v>
      </c>
      <c r="F201" s="245">
        <v>4</v>
      </c>
      <c r="G201" s="299" t="s">
        <v>8011</v>
      </c>
      <c r="H201" s="180" t="s">
        <v>5951</v>
      </c>
    </row>
    <row r="202" spans="1:8" hidden="1">
      <c r="A202" s="91" t="s">
        <v>7773</v>
      </c>
      <c r="B202" s="102" t="s">
        <v>7772</v>
      </c>
      <c r="C202" s="185" t="str">
        <f>VLOOKUP(B202,[1]Nagios!$B$2:$F$7978,1,FALSE)</f>
        <v>10.133.8.184</v>
      </c>
      <c r="D202" s="91" t="s">
        <v>2342</v>
      </c>
      <c r="E202" s="240" t="s">
        <v>2992</v>
      </c>
      <c r="F202" s="245">
        <v>4</v>
      </c>
      <c r="G202" s="299" t="s">
        <v>8011</v>
      </c>
      <c r="H202" s="180" t="s">
        <v>5952</v>
      </c>
    </row>
    <row r="203" spans="1:8" hidden="1">
      <c r="A203" s="91" t="s">
        <v>7773</v>
      </c>
      <c r="B203" s="102" t="s">
        <v>7772</v>
      </c>
      <c r="C203" s="185" t="str">
        <f>VLOOKUP(B203,[1]Nagios!$B$2:$F$7978,1,FALSE)</f>
        <v>10.133.8.184</v>
      </c>
      <c r="D203" s="91" t="s">
        <v>7774</v>
      </c>
      <c r="E203" s="240" t="s">
        <v>2992</v>
      </c>
      <c r="F203" s="245">
        <v>4</v>
      </c>
      <c r="G203" s="299" t="s">
        <v>8011</v>
      </c>
      <c r="H203" s="180"/>
    </row>
    <row r="204" spans="1:8" hidden="1">
      <c r="A204" s="91" t="s">
        <v>7773</v>
      </c>
      <c r="B204" s="102" t="s">
        <v>7772</v>
      </c>
      <c r="C204" s="185" t="str">
        <f>VLOOKUP(B204,[1]Nagios!$B$2:$F$7978,1,FALSE)</f>
        <v>10.133.8.184</v>
      </c>
      <c r="D204" s="91" t="s">
        <v>6792</v>
      </c>
      <c r="E204" s="240" t="s">
        <v>2992</v>
      </c>
      <c r="F204" s="245">
        <v>4</v>
      </c>
      <c r="G204" s="299" t="s">
        <v>8011</v>
      </c>
      <c r="H204" s="180" t="s">
        <v>5218</v>
      </c>
    </row>
    <row r="205" spans="1:8" hidden="1">
      <c r="A205" s="91" t="s">
        <v>7773</v>
      </c>
      <c r="B205" s="102" t="s">
        <v>7772</v>
      </c>
      <c r="C205" s="185" t="str">
        <f>VLOOKUP(B205,[1]Nagios!$B$2:$F$7978,1,FALSE)</f>
        <v>10.133.8.184</v>
      </c>
      <c r="D205" s="91" t="s">
        <v>6794</v>
      </c>
      <c r="E205" s="240" t="s">
        <v>2992</v>
      </c>
      <c r="F205" s="245">
        <v>4</v>
      </c>
      <c r="G205" s="299" t="s">
        <v>8011</v>
      </c>
      <c r="H205" s="180" t="s">
        <v>5220</v>
      </c>
    </row>
    <row r="206" spans="1:8" hidden="1">
      <c r="A206" s="91" t="s">
        <v>7773</v>
      </c>
      <c r="B206" s="102" t="s">
        <v>7772</v>
      </c>
      <c r="C206" s="185" t="str">
        <f>VLOOKUP(B206,[1]Nagios!$B$2:$F$7978,1,FALSE)</f>
        <v>10.133.8.184</v>
      </c>
      <c r="D206" s="91" t="s">
        <v>6796</v>
      </c>
      <c r="E206" s="240" t="s">
        <v>2992</v>
      </c>
      <c r="F206" s="245">
        <v>4</v>
      </c>
      <c r="G206" s="299" t="s">
        <v>8011</v>
      </c>
      <c r="H206" s="180" t="s">
        <v>5221</v>
      </c>
    </row>
    <row r="207" spans="1:8" hidden="1">
      <c r="A207" s="91" t="s">
        <v>7773</v>
      </c>
      <c r="B207" s="102" t="s">
        <v>7772</v>
      </c>
      <c r="C207" s="185" t="str">
        <f>VLOOKUP(B207,[1]Nagios!$B$2:$F$7978,1,FALSE)</f>
        <v>10.133.8.184</v>
      </c>
      <c r="D207" s="91" t="s">
        <v>6795</v>
      </c>
      <c r="E207" s="240" t="s">
        <v>2992</v>
      </c>
      <c r="F207" s="245">
        <v>4</v>
      </c>
      <c r="G207" s="299" t="s">
        <v>8011</v>
      </c>
      <c r="H207" s="180" t="s">
        <v>5222</v>
      </c>
    </row>
    <row r="208" spans="1:8" hidden="1">
      <c r="A208" s="91" t="s">
        <v>7773</v>
      </c>
      <c r="B208" s="102" t="s">
        <v>7772</v>
      </c>
      <c r="C208" s="185" t="str">
        <f>VLOOKUP(B208,[1]Nagios!$B$2:$F$7978,1,FALSE)</f>
        <v>10.133.8.184</v>
      </c>
      <c r="D208" s="91" t="s">
        <v>6797</v>
      </c>
      <c r="E208" s="240" t="s">
        <v>2992</v>
      </c>
      <c r="F208" s="245">
        <v>4</v>
      </c>
      <c r="G208" s="299" t="s">
        <v>8011</v>
      </c>
      <c r="H208" s="180" t="s">
        <v>5223</v>
      </c>
    </row>
    <row r="209" spans="1:8" hidden="1">
      <c r="A209" s="91" t="s">
        <v>7773</v>
      </c>
      <c r="B209" s="102" t="s">
        <v>7772</v>
      </c>
      <c r="C209" s="185" t="str">
        <f>VLOOKUP(B209,[1]Nagios!$B$2:$F$7978,1,FALSE)</f>
        <v>10.133.8.184</v>
      </c>
      <c r="D209" s="91" t="s">
        <v>6798</v>
      </c>
      <c r="E209" s="240" t="s">
        <v>2992</v>
      </c>
      <c r="F209" s="245">
        <v>4</v>
      </c>
      <c r="G209" s="299" t="s">
        <v>8011</v>
      </c>
      <c r="H209" s="180" t="s">
        <v>5224</v>
      </c>
    </row>
    <row r="210" spans="1:8" hidden="1">
      <c r="A210" s="91" t="s">
        <v>7773</v>
      </c>
      <c r="B210" s="102" t="s">
        <v>7772</v>
      </c>
      <c r="C210" s="185" t="str">
        <f>VLOOKUP(B210,[1]Nagios!$B$2:$F$7978,1,FALSE)</f>
        <v>10.133.8.184</v>
      </c>
      <c r="D210" s="91" t="s">
        <v>6793</v>
      </c>
      <c r="E210" s="240" t="s">
        <v>2992</v>
      </c>
      <c r="F210" s="245">
        <v>4</v>
      </c>
      <c r="G210" s="299" t="s">
        <v>8011</v>
      </c>
      <c r="H210" s="180"/>
    </row>
    <row r="211" spans="1:8" hidden="1">
      <c r="A211" s="91" t="s">
        <v>7773</v>
      </c>
      <c r="B211" s="102" t="s">
        <v>7772</v>
      </c>
      <c r="C211" s="185" t="str">
        <f>VLOOKUP(B211,[1]Nagios!$B$2:$F$7978,1,FALSE)</f>
        <v>10.133.8.184</v>
      </c>
      <c r="D211" s="91" t="s">
        <v>6799</v>
      </c>
      <c r="E211" s="240" t="s">
        <v>2992</v>
      </c>
      <c r="F211" s="245">
        <v>4</v>
      </c>
      <c r="G211" s="299" t="s">
        <v>8011</v>
      </c>
      <c r="H211" s="180" t="s">
        <v>5225</v>
      </c>
    </row>
    <row r="212" spans="1:8" hidden="1">
      <c r="A212" s="91" t="s">
        <v>8883</v>
      </c>
      <c r="B212" s="102" t="s">
        <v>8888</v>
      </c>
      <c r="C212" s="185" t="str">
        <f>VLOOKUP(B212,[1]Nagios!$B$2:$F$7978,1,FALSE)</f>
        <v>10.133.55.177</v>
      </c>
      <c r="D212" s="91" t="s">
        <v>6804</v>
      </c>
      <c r="E212" s="240" t="s">
        <v>2992</v>
      </c>
      <c r="F212" s="245">
        <v>4</v>
      </c>
      <c r="G212" s="299" t="s">
        <v>8011</v>
      </c>
      <c r="H212" s="180" t="s">
        <v>5950</v>
      </c>
    </row>
    <row r="213" spans="1:8" hidden="1">
      <c r="A213" s="91" t="s">
        <v>8883</v>
      </c>
      <c r="B213" s="102" t="s">
        <v>8888</v>
      </c>
      <c r="C213" s="185" t="str">
        <f>VLOOKUP(B213,[1]Nagios!$B$2:$F$7978,1,FALSE)</f>
        <v>10.133.55.177</v>
      </c>
      <c r="D213" s="91" t="s">
        <v>8884</v>
      </c>
      <c r="E213" s="240" t="s">
        <v>2992</v>
      </c>
      <c r="F213" s="245">
        <v>4</v>
      </c>
      <c r="G213" s="299" t="s">
        <v>8011</v>
      </c>
      <c r="H213" s="180" t="s">
        <v>5951</v>
      </c>
    </row>
    <row r="214" spans="1:8" hidden="1">
      <c r="A214" s="91" t="s">
        <v>8883</v>
      </c>
      <c r="B214" s="102" t="s">
        <v>8888</v>
      </c>
      <c r="C214" s="185" t="str">
        <f>VLOOKUP(B214,[1]Nagios!$B$2:$F$7978,1,FALSE)</f>
        <v>10.133.55.177</v>
      </c>
      <c r="D214" s="91" t="s">
        <v>8885</v>
      </c>
      <c r="E214" s="240" t="s">
        <v>2992</v>
      </c>
      <c r="F214" s="245">
        <v>4</v>
      </c>
      <c r="G214" s="299" t="s">
        <v>8011</v>
      </c>
      <c r="H214" s="180" t="s">
        <v>5952</v>
      </c>
    </row>
    <row r="215" spans="1:8" hidden="1">
      <c r="A215" s="91" t="s">
        <v>8883</v>
      </c>
      <c r="B215" s="102" t="s">
        <v>8888</v>
      </c>
      <c r="C215" s="185" t="str">
        <f>VLOOKUP(B215,[1]Nagios!$B$2:$F$7978,1,FALSE)</f>
        <v>10.133.55.177</v>
      </c>
      <c r="D215" s="91" t="s">
        <v>8886</v>
      </c>
      <c r="E215" s="240" t="s">
        <v>2992</v>
      </c>
      <c r="F215" s="245">
        <v>4</v>
      </c>
      <c r="G215" s="299" t="s">
        <v>8011</v>
      </c>
      <c r="H215" s="180"/>
    </row>
    <row r="216" spans="1:8" hidden="1">
      <c r="A216" s="91" t="s">
        <v>8883</v>
      </c>
      <c r="B216" s="102" t="s">
        <v>8888</v>
      </c>
      <c r="C216" s="185" t="str">
        <f>VLOOKUP(B216,[1]Nagios!$B$2:$F$7978,1,FALSE)</f>
        <v>10.133.55.177</v>
      </c>
      <c r="D216" s="91" t="s">
        <v>8887</v>
      </c>
      <c r="E216" s="240" t="s">
        <v>2992</v>
      </c>
      <c r="F216" s="245">
        <v>4</v>
      </c>
      <c r="G216" s="299" t="s">
        <v>8011</v>
      </c>
      <c r="H216" s="180" t="s">
        <v>5218</v>
      </c>
    </row>
    <row r="217" spans="1:8" hidden="1">
      <c r="A217" s="88" t="s">
        <v>27</v>
      </c>
      <c r="B217" s="249" t="s">
        <v>43</v>
      </c>
      <c r="C217" s="185" t="str">
        <f>VLOOKUP(B217,[1]Nagios!$B$2:$F$7978,1,FALSE)</f>
        <v>10.133.55.114</v>
      </c>
      <c r="D217" s="249" t="s">
        <v>2298</v>
      </c>
      <c r="E217" s="240" t="s">
        <v>2992</v>
      </c>
      <c r="F217" s="245">
        <v>1</v>
      </c>
      <c r="G217" s="299" t="s">
        <v>8011</v>
      </c>
      <c r="H217" s="203" t="s">
        <v>5292</v>
      </c>
    </row>
    <row r="218" spans="1:8" hidden="1">
      <c r="A218" s="88" t="s">
        <v>27</v>
      </c>
      <c r="B218" s="240" t="s">
        <v>43</v>
      </c>
      <c r="C218" s="185" t="str">
        <f>VLOOKUP(B218,[1]Nagios!$B$2:$F$7978,1,FALSE)</f>
        <v>10.133.55.114</v>
      </c>
      <c r="D218" s="240" t="s">
        <v>2299</v>
      </c>
      <c r="E218" s="240" t="s">
        <v>2992</v>
      </c>
      <c r="F218" s="245">
        <v>1</v>
      </c>
      <c r="G218" s="299" t="s">
        <v>8011</v>
      </c>
      <c r="H218" s="180" t="s">
        <v>5292</v>
      </c>
    </row>
    <row r="219" spans="1:8" hidden="1">
      <c r="A219" s="88" t="s">
        <v>27</v>
      </c>
      <c r="B219" s="240" t="s">
        <v>43</v>
      </c>
      <c r="C219" s="185" t="str">
        <f>VLOOKUP(B219,[1]Nagios!$B$2:$F$7978,1,FALSE)</f>
        <v>10.133.55.114</v>
      </c>
      <c r="D219" s="240" t="s">
        <v>2300</v>
      </c>
      <c r="E219" s="240" t="s">
        <v>2992</v>
      </c>
      <c r="F219" s="245">
        <v>1</v>
      </c>
      <c r="G219" s="299" t="s">
        <v>8011</v>
      </c>
      <c r="H219" s="180" t="s">
        <v>5292</v>
      </c>
    </row>
    <row r="220" spans="1:8" hidden="1">
      <c r="A220" s="88" t="s">
        <v>27</v>
      </c>
      <c r="B220" s="240" t="s">
        <v>43</v>
      </c>
      <c r="C220" s="185" t="str">
        <f>VLOOKUP(B220,[1]Nagios!$B$2:$F$7978,1,FALSE)</f>
        <v>10.133.55.114</v>
      </c>
      <c r="D220" s="240" t="s">
        <v>1204</v>
      </c>
      <c r="E220" s="240" t="s">
        <v>2992</v>
      </c>
      <c r="F220" s="245">
        <v>1</v>
      </c>
      <c r="G220" s="299" t="s">
        <v>8011</v>
      </c>
      <c r="H220" s="180" t="s">
        <v>5214</v>
      </c>
    </row>
    <row r="221" spans="1:8" hidden="1">
      <c r="A221" s="88" t="s">
        <v>27</v>
      </c>
      <c r="B221" s="240" t="s">
        <v>43</v>
      </c>
      <c r="C221" s="185" t="str">
        <f>VLOOKUP(B221,[1]Nagios!$B$2:$F$7978,1,FALSE)</f>
        <v>10.133.55.114</v>
      </c>
      <c r="D221" s="240" t="s">
        <v>1884</v>
      </c>
      <c r="E221" s="240" t="s">
        <v>2992</v>
      </c>
      <c r="F221" s="245">
        <v>1</v>
      </c>
      <c r="G221" s="299" t="s">
        <v>8011</v>
      </c>
      <c r="H221" s="180" t="s">
        <v>5215</v>
      </c>
    </row>
    <row r="222" spans="1:8" hidden="1">
      <c r="A222" s="88" t="s">
        <v>27</v>
      </c>
      <c r="B222" s="240" t="s">
        <v>43</v>
      </c>
      <c r="C222" s="185" t="str">
        <f>VLOOKUP(B222,[1]Nagios!$B$2:$F$7978,1,FALSE)</f>
        <v>10.133.55.114</v>
      </c>
      <c r="D222" s="240" t="s">
        <v>959</v>
      </c>
      <c r="E222" s="240" t="s">
        <v>2992</v>
      </c>
      <c r="F222" s="245">
        <v>1</v>
      </c>
      <c r="G222" s="299" t="s">
        <v>8011</v>
      </c>
      <c r="H222" s="180" t="s">
        <v>5216</v>
      </c>
    </row>
    <row r="223" spans="1:8" hidden="1">
      <c r="A223" s="88" t="s">
        <v>27</v>
      </c>
      <c r="B223" s="240" t="s">
        <v>43</v>
      </c>
      <c r="C223" s="185" t="str">
        <f>VLOOKUP(B223,[1]Nagios!$B$2:$F$7978,1,FALSE)</f>
        <v>10.133.55.114</v>
      </c>
      <c r="D223" s="240" t="s">
        <v>1200</v>
      </c>
      <c r="E223" s="240" t="s">
        <v>2992</v>
      </c>
      <c r="F223" s="245">
        <v>1</v>
      </c>
      <c r="G223" s="299" t="s">
        <v>8011</v>
      </c>
      <c r="H223" s="180" t="s">
        <v>5217</v>
      </c>
    </row>
    <row r="224" spans="1:8" hidden="1">
      <c r="A224" s="88" t="s">
        <v>27</v>
      </c>
      <c r="B224" s="240" t="s">
        <v>43</v>
      </c>
      <c r="C224" s="185" t="str">
        <f>VLOOKUP(B224,[1]Nagios!$B$2:$F$7978,1,FALSE)</f>
        <v>10.133.55.114</v>
      </c>
      <c r="D224" s="240" t="s">
        <v>1256</v>
      </c>
      <c r="E224" s="240" t="s">
        <v>2992</v>
      </c>
      <c r="F224" s="245">
        <v>1</v>
      </c>
      <c r="G224" s="299" t="s">
        <v>8011</v>
      </c>
      <c r="H224" s="180" t="s">
        <v>5219</v>
      </c>
    </row>
    <row r="225" spans="1:8" hidden="1">
      <c r="A225" s="88" t="s">
        <v>27</v>
      </c>
      <c r="B225" s="240" t="s">
        <v>43</v>
      </c>
      <c r="C225" s="185" t="str">
        <f>VLOOKUP(B225,[1]Nagios!$B$2:$F$7978,1,FALSE)</f>
        <v>10.133.55.114</v>
      </c>
      <c r="D225" s="240" t="s">
        <v>2919</v>
      </c>
      <c r="E225" s="96" t="s">
        <v>2992</v>
      </c>
      <c r="F225" s="114">
        <v>3</v>
      </c>
      <c r="G225" s="299" t="s">
        <v>8004</v>
      </c>
      <c r="H225" s="180" t="s">
        <v>5945</v>
      </c>
    </row>
    <row r="226" spans="1:8" hidden="1">
      <c r="A226" s="91" t="s">
        <v>27</v>
      </c>
      <c r="B226" s="126" t="s">
        <v>43</v>
      </c>
      <c r="C226" s="185" t="str">
        <f>VLOOKUP(B226,[1]Nagios!$B$2:$F$7978,1,FALSE)</f>
        <v>10.133.55.114</v>
      </c>
      <c r="D226" s="91" t="s">
        <v>6363</v>
      </c>
      <c r="E226" s="249" t="s">
        <v>2992</v>
      </c>
      <c r="F226" s="113">
        <v>4</v>
      </c>
      <c r="G226" s="299" t="s">
        <v>8020</v>
      </c>
      <c r="H226" s="180" t="s">
        <v>5946</v>
      </c>
    </row>
    <row r="227" spans="1:8" hidden="1">
      <c r="A227" s="91" t="s">
        <v>27</v>
      </c>
      <c r="B227" s="126" t="s">
        <v>43</v>
      </c>
      <c r="C227" s="185" t="str">
        <f>VLOOKUP(B227,[1]Nagios!$B$2:$F$7978,1,FALSE)</f>
        <v>10.133.55.114</v>
      </c>
      <c r="D227" s="91" t="s">
        <v>6364</v>
      </c>
      <c r="E227" s="240" t="s">
        <v>2992</v>
      </c>
      <c r="F227" s="113">
        <v>4</v>
      </c>
      <c r="G227" s="299" t="s">
        <v>8020</v>
      </c>
      <c r="H227" s="180" t="s">
        <v>5947</v>
      </c>
    </row>
    <row r="228" spans="1:8" hidden="1">
      <c r="A228" s="91" t="s">
        <v>27</v>
      </c>
      <c r="B228" s="126" t="s">
        <v>43</v>
      </c>
      <c r="C228" s="185" t="str">
        <f>VLOOKUP(B228,[1]Nagios!$B$2:$F$7978,1,FALSE)</f>
        <v>10.133.55.114</v>
      </c>
      <c r="D228" s="91" t="s">
        <v>6365</v>
      </c>
      <c r="E228" s="240" t="s">
        <v>2992</v>
      </c>
      <c r="F228" s="113">
        <v>4</v>
      </c>
      <c r="G228" s="299" t="s">
        <v>8020</v>
      </c>
      <c r="H228" s="180" t="s">
        <v>5948</v>
      </c>
    </row>
    <row r="229" spans="1:8" hidden="1">
      <c r="A229" s="91" t="s">
        <v>27</v>
      </c>
      <c r="B229" s="126" t="s">
        <v>43</v>
      </c>
      <c r="C229" s="185" t="str">
        <f>VLOOKUP(B229,[1]Nagios!$B$2:$F$7978,1,FALSE)</f>
        <v>10.133.55.114</v>
      </c>
      <c r="D229" s="91" t="s">
        <v>6366</v>
      </c>
      <c r="E229" s="240" t="s">
        <v>2992</v>
      </c>
      <c r="F229" s="113">
        <v>4</v>
      </c>
      <c r="G229" s="299" t="s">
        <v>8020</v>
      </c>
      <c r="H229" s="180" t="s">
        <v>5949</v>
      </c>
    </row>
    <row r="230" spans="1:8" hidden="1">
      <c r="A230" s="88" t="s">
        <v>24</v>
      </c>
      <c r="B230" s="249" t="s">
        <v>6591</v>
      </c>
      <c r="C230" s="185" t="str">
        <f>VLOOKUP(B230,[1]Nagios!$B$2:$F$7978,1,FALSE)</f>
        <v>10.133.8.189</v>
      </c>
      <c r="D230" s="249" t="s">
        <v>1220</v>
      </c>
      <c r="E230" s="240" t="s">
        <v>2989</v>
      </c>
      <c r="F230" s="262">
        <v>3</v>
      </c>
      <c r="G230" s="299" t="s">
        <v>8012</v>
      </c>
      <c r="H230" s="208" t="s">
        <v>3227</v>
      </c>
    </row>
    <row r="231" spans="1:8" hidden="1">
      <c r="A231" s="88" t="s">
        <v>24</v>
      </c>
      <c r="B231" s="143" t="s">
        <v>6591</v>
      </c>
      <c r="C231" s="185" t="str">
        <f>VLOOKUP(B231,[1]Nagios!$B$2:$F$7978,1,FALSE)</f>
        <v>10.133.8.189</v>
      </c>
      <c r="D231" s="240" t="s">
        <v>1204</v>
      </c>
      <c r="E231" s="240" t="s">
        <v>2989</v>
      </c>
      <c r="F231" s="245">
        <v>4</v>
      </c>
      <c r="G231" s="299" t="s">
        <v>8012</v>
      </c>
      <c r="H231" s="208" t="s">
        <v>3228</v>
      </c>
    </row>
    <row r="232" spans="1:8" hidden="1">
      <c r="A232" s="88" t="s">
        <v>24</v>
      </c>
      <c r="B232" s="143" t="s">
        <v>6591</v>
      </c>
      <c r="C232" s="185" t="str">
        <f>VLOOKUP(B232,[1]Nagios!$B$2:$F$7978,1,FALSE)</f>
        <v>10.133.8.189</v>
      </c>
      <c r="D232" s="240" t="s">
        <v>2171</v>
      </c>
      <c r="E232" s="240" t="s">
        <v>2989</v>
      </c>
      <c r="F232" s="245">
        <v>4</v>
      </c>
      <c r="G232" s="299" t="s">
        <v>8012</v>
      </c>
      <c r="H232" s="180" t="s">
        <v>5477</v>
      </c>
    </row>
    <row r="233" spans="1:8" hidden="1">
      <c r="A233" s="88" t="s">
        <v>24</v>
      </c>
      <c r="B233" s="143" t="s">
        <v>6591</v>
      </c>
      <c r="C233" s="185" t="str">
        <f>VLOOKUP(B233,[1]Nagios!$B$2:$F$7978,1,FALSE)</f>
        <v>10.133.8.189</v>
      </c>
      <c r="D233" s="240" t="s">
        <v>959</v>
      </c>
      <c r="E233" s="240" t="s">
        <v>2989</v>
      </c>
      <c r="F233" s="245">
        <v>4</v>
      </c>
      <c r="G233" s="299" t="s">
        <v>8012</v>
      </c>
      <c r="H233" s="203" t="s">
        <v>5292</v>
      </c>
    </row>
    <row r="234" spans="1:8" hidden="1">
      <c r="A234" s="88" t="s">
        <v>24</v>
      </c>
      <c r="B234" s="143" t="s">
        <v>6591</v>
      </c>
      <c r="C234" s="185" t="str">
        <f>VLOOKUP(B234,[1]Nagios!$B$2:$F$7978,1,FALSE)</f>
        <v>10.133.8.189</v>
      </c>
      <c r="D234" s="240" t="s">
        <v>1200</v>
      </c>
      <c r="E234" s="240" t="s">
        <v>2989</v>
      </c>
      <c r="F234" s="245">
        <v>4</v>
      </c>
      <c r="G234" s="299" t="s">
        <v>8012</v>
      </c>
      <c r="H234" s="203" t="s">
        <v>5292</v>
      </c>
    </row>
    <row r="235" spans="1:8" hidden="1">
      <c r="A235" s="88" t="s">
        <v>24</v>
      </c>
      <c r="B235" s="143" t="s">
        <v>6591</v>
      </c>
      <c r="C235" s="185" t="str">
        <f>VLOOKUP(B235,[1]Nagios!$B$2:$F$7978,1,FALSE)</f>
        <v>10.133.8.189</v>
      </c>
      <c r="D235" s="240" t="s">
        <v>1201</v>
      </c>
      <c r="E235" s="240" t="s">
        <v>2992</v>
      </c>
      <c r="F235" s="245">
        <v>2</v>
      </c>
      <c r="G235" s="299" t="s">
        <v>8012</v>
      </c>
      <c r="H235" s="203" t="s">
        <v>5292</v>
      </c>
    </row>
    <row r="236" spans="1:8" hidden="1">
      <c r="A236" s="88" t="s">
        <v>6594</v>
      </c>
      <c r="B236" s="249" t="s">
        <v>6593</v>
      </c>
      <c r="C236" s="185" t="str">
        <f>VLOOKUP(B236,[1]Nagios!$B$2:$F$7978,1,FALSE)</f>
        <v>10.133.8.188</v>
      </c>
      <c r="D236" s="240" t="s">
        <v>959</v>
      </c>
      <c r="E236" s="240" t="s">
        <v>2989</v>
      </c>
      <c r="F236" s="245">
        <v>1</v>
      </c>
      <c r="G236" s="299" t="s">
        <v>8012</v>
      </c>
      <c r="H236" s="180"/>
    </row>
    <row r="237" spans="1:8" hidden="1">
      <c r="A237" s="88" t="s">
        <v>6594</v>
      </c>
      <c r="B237" s="240" t="s">
        <v>6593</v>
      </c>
      <c r="C237" s="185" t="str">
        <f>VLOOKUP(B237,[1]Nagios!$B$2:$F$7978,1,FALSE)</f>
        <v>10.133.8.188</v>
      </c>
      <c r="D237" s="240" t="s">
        <v>962</v>
      </c>
      <c r="E237" s="240" t="s">
        <v>2989</v>
      </c>
      <c r="F237" s="245">
        <v>3</v>
      </c>
      <c r="G237" s="299" t="s">
        <v>8012</v>
      </c>
      <c r="H237" s="180"/>
    </row>
    <row r="238" spans="1:8" hidden="1">
      <c r="A238" s="88" t="s">
        <v>6594</v>
      </c>
      <c r="B238" s="240" t="s">
        <v>6593</v>
      </c>
      <c r="C238" s="185" t="str">
        <f>VLOOKUP(B238,[1]Nagios!$B$2:$F$7978,1,FALSE)</f>
        <v>10.133.8.188</v>
      </c>
      <c r="D238" s="240" t="s">
        <v>963</v>
      </c>
      <c r="E238" s="240" t="s">
        <v>2989</v>
      </c>
      <c r="F238" s="245">
        <v>3</v>
      </c>
      <c r="G238" s="299" t="s">
        <v>8012</v>
      </c>
      <c r="H238" s="208" t="s">
        <v>3224</v>
      </c>
    </row>
    <row r="239" spans="1:8" hidden="1">
      <c r="A239" s="88" t="s">
        <v>6594</v>
      </c>
      <c r="B239" s="240" t="s">
        <v>6593</v>
      </c>
      <c r="C239" s="185" t="str">
        <f>VLOOKUP(B239,[1]Nagios!$B$2:$F$7978,1,FALSE)</f>
        <v>10.133.8.188</v>
      </c>
      <c r="D239" s="240" t="s">
        <v>6519</v>
      </c>
      <c r="E239" s="240" t="s">
        <v>2989</v>
      </c>
      <c r="F239" s="245">
        <v>1</v>
      </c>
      <c r="G239" s="299" t="s">
        <v>8012</v>
      </c>
      <c r="H239" s="208" t="s">
        <v>3225</v>
      </c>
    </row>
    <row r="240" spans="1:8" hidden="1">
      <c r="A240" s="88" t="s">
        <v>6594</v>
      </c>
      <c r="B240" s="240" t="s">
        <v>6593</v>
      </c>
      <c r="C240" s="185" t="str">
        <f>VLOOKUP(B240,[1]Nagios!$B$2:$F$7978,1,FALSE)</f>
        <v>10.133.8.188</v>
      </c>
      <c r="D240" s="240" t="s">
        <v>961</v>
      </c>
      <c r="E240" s="240" t="s">
        <v>2989</v>
      </c>
      <c r="F240" s="245">
        <v>1</v>
      </c>
      <c r="G240" s="299" t="s">
        <v>8012</v>
      </c>
      <c r="H240" s="208" t="s">
        <v>3226</v>
      </c>
    </row>
    <row r="241" spans="1:8" hidden="1">
      <c r="A241" s="88" t="s">
        <v>22</v>
      </c>
      <c r="B241" s="240" t="s">
        <v>23</v>
      </c>
      <c r="C241" s="185" t="str">
        <f>VLOOKUP(B241,[1]Nagios!$B$2:$F$7978,1,FALSE)</f>
        <v>192.168.5.214</v>
      </c>
      <c r="D241" s="240" t="s">
        <v>1220</v>
      </c>
      <c r="E241" s="240" t="s">
        <v>2992</v>
      </c>
      <c r="F241" s="245">
        <v>3</v>
      </c>
      <c r="G241" s="299" t="s">
        <v>8012</v>
      </c>
      <c r="H241" s="180"/>
    </row>
    <row r="242" spans="1:8" hidden="1">
      <c r="A242" s="88" t="s">
        <v>22</v>
      </c>
      <c r="B242" s="240" t="s">
        <v>23</v>
      </c>
      <c r="C242" s="185" t="str">
        <f>VLOOKUP(B242,[1]Nagios!$B$2:$F$7978,1,FALSE)</f>
        <v>192.168.5.214</v>
      </c>
      <c r="D242" s="240" t="s">
        <v>1204</v>
      </c>
      <c r="E242" s="240" t="s">
        <v>2992</v>
      </c>
      <c r="F242" s="245">
        <v>3</v>
      </c>
      <c r="G242" s="299" t="s">
        <v>8012</v>
      </c>
      <c r="H242" s="180"/>
    </row>
    <row r="243" spans="1:8" hidden="1">
      <c r="A243" s="88" t="s">
        <v>22</v>
      </c>
      <c r="B243" s="240" t="s">
        <v>23</v>
      </c>
      <c r="C243" s="185" t="str">
        <f>VLOOKUP(B243,[1]Nagios!$B$2:$F$7978,1,FALSE)</f>
        <v>192.168.5.214</v>
      </c>
      <c r="D243" s="240" t="s">
        <v>2171</v>
      </c>
      <c r="E243" s="240" t="s">
        <v>2992</v>
      </c>
      <c r="F243" s="245">
        <v>3</v>
      </c>
      <c r="G243" s="299" t="s">
        <v>8012</v>
      </c>
      <c r="H243" s="180"/>
    </row>
    <row r="244" spans="1:8" hidden="1">
      <c r="A244" s="88" t="s">
        <v>22</v>
      </c>
      <c r="B244" s="240" t="s">
        <v>23</v>
      </c>
      <c r="C244" s="185" t="str">
        <f>VLOOKUP(B244,[1]Nagios!$B$2:$F$7978,1,FALSE)</f>
        <v>192.168.5.214</v>
      </c>
      <c r="D244" s="240" t="s">
        <v>1734</v>
      </c>
      <c r="E244" s="240" t="s">
        <v>2992</v>
      </c>
      <c r="F244" s="245">
        <v>3</v>
      </c>
      <c r="G244" s="299" t="s">
        <v>8012</v>
      </c>
      <c r="H244" s="180"/>
    </row>
    <row r="245" spans="1:8" hidden="1">
      <c r="A245" s="88" t="s">
        <v>22</v>
      </c>
      <c r="B245" s="240" t="s">
        <v>23</v>
      </c>
      <c r="C245" s="185" t="str">
        <f>VLOOKUP(B245,[1]Nagios!$B$2:$F$7978,1,FALSE)</f>
        <v>192.168.5.214</v>
      </c>
      <c r="D245" s="240" t="s">
        <v>959</v>
      </c>
      <c r="E245" s="240" t="s">
        <v>2992</v>
      </c>
      <c r="F245" s="245">
        <v>3</v>
      </c>
      <c r="G245" s="299" t="s">
        <v>8012</v>
      </c>
      <c r="H245" s="180"/>
    </row>
    <row r="246" spans="1:8" hidden="1">
      <c r="A246" s="88" t="s">
        <v>22</v>
      </c>
      <c r="B246" s="240" t="s">
        <v>23</v>
      </c>
      <c r="C246" s="185" t="str">
        <f>VLOOKUP(B246,[1]Nagios!$B$2:$F$7978,1,FALSE)</f>
        <v>192.168.5.214</v>
      </c>
      <c r="D246" s="240" t="s">
        <v>1200</v>
      </c>
      <c r="E246" s="240" t="s">
        <v>2992</v>
      </c>
      <c r="F246" s="245">
        <v>3</v>
      </c>
      <c r="G246" s="299" t="s">
        <v>8012</v>
      </c>
      <c r="H246" s="180"/>
    </row>
    <row r="247" spans="1:8" hidden="1">
      <c r="A247" s="88" t="s">
        <v>22</v>
      </c>
      <c r="B247" s="240" t="s">
        <v>23</v>
      </c>
      <c r="C247" s="185" t="str">
        <f>VLOOKUP(B247,[1]Nagios!$B$2:$F$7978,1,FALSE)</f>
        <v>192.168.5.214</v>
      </c>
      <c r="D247" s="240" t="s">
        <v>1201</v>
      </c>
      <c r="E247" s="240" t="s">
        <v>2992</v>
      </c>
      <c r="F247" s="245">
        <v>3</v>
      </c>
      <c r="G247" s="299" t="s">
        <v>8012</v>
      </c>
      <c r="H247" s="180"/>
    </row>
    <row r="248" spans="1:8" hidden="1">
      <c r="A248" s="88" t="s">
        <v>20</v>
      </c>
      <c r="B248" s="240" t="s">
        <v>21</v>
      </c>
      <c r="C248" s="185" t="str">
        <f>VLOOKUP(B248,[1]Nagios!$B$2:$F$7978,1,FALSE)</f>
        <v>192.168.4.60</v>
      </c>
      <c r="D248" s="240" t="s">
        <v>1220</v>
      </c>
      <c r="E248" s="240" t="s">
        <v>2992</v>
      </c>
      <c r="F248" s="245">
        <v>3</v>
      </c>
      <c r="G248" s="299" t="s">
        <v>8012</v>
      </c>
      <c r="H248" s="203"/>
    </row>
    <row r="249" spans="1:8" hidden="1">
      <c r="A249" s="88" t="s">
        <v>20</v>
      </c>
      <c r="B249" s="240" t="s">
        <v>21</v>
      </c>
      <c r="C249" s="185" t="str">
        <f>VLOOKUP(B249,[1]Nagios!$B$2:$F$7978,1,FALSE)</f>
        <v>192.168.4.60</v>
      </c>
      <c r="D249" s="240" t="s">
        <v>1204</v>
      </c>
      <c r="E249" s="240" t="s">
        <v>2992</v>
      </c>
      <c r="F249" s="245">
        <v>3</v>
      </c>
      <c r="G249" s="299" t="s">
        <v>8012</v>
      </c>
      <c r="H249" s="180"/>
    </row>
    <row r="250" spans="1:8" ht="14.25" hidden="1" customHeight="1">
      <c r="A250" s="88" t="s">
        <v>20</v>
      </c>
      <c r="B250" s="240" t="s">
        <v>21</v>
      </c>
      <c r="C250" s="185" t="str">
        <f>VLOOKUP(B250,[1]Nagios!$B$2:$F$7978,1,FALSE)</f>
        <v>192.168.4.60</v>
      </c>
      <c r="D250" s="240" t="s">
        <v>2171</v>
      </c>
      <c r="E250" s="240" t="s">
        <v>2992</v>
      </c>
      <c r="F250" s="245">
        <v>3</v>
      </c>
      <c r="G250" s="299" t="s">
        <v>8012</v>
      </c>
      <c r="H250" s="180"/>
    </row>
    <row r="251" spans="1:8" ht="14.25" hidden="1" customHeight="1">
      <c r="A251" s="88" t="s">
        <v>20</v>
      </c>
      <c r="B251" s="240" t="s">
        <v>21</v>
      </c>
      <c r="C251" s="185" t="str">
        <f>VLOOKUP(B251,[1]Nagios!$B$2:$F$7978,1,FALSE)</f>
        <v>192.168.4.60</v>
      </c>
      <c r="D251" s="240" t="s">
        <v>1734</v>
      </c>
      <c r="E251" s="240" t="s">
        <v>2992</v>
      </c>
      <c r="F251" s="245">
        <v>3</v>
      </c>
      <c r="G251" s="299" t="s">
        <v>8012</v>
      </c>
      <c r="H251" s="180"/>
    </row>
    <row r="252" spans="1:8" ht="14.25" hidden="1" customHeight="1">
      <c r="A252" s="88" t="s">
        <v>20</v>
      </c>
      <c r="B252" s="240" t="s">
        <v>21</v>
      </c>
      <c r="C252" s="185" t="str">
        <f>VLOOKUP(B252,[1]Nagios!$B$2:$F$7978,1,FALSE)</f>
        <v>192.168.4.60</v>
      </c>
      <c r="D252" s="240" t="s">
        <v>959</v>
      </c>
      <c r="E252" s="240" t="s">
        <v>2992</v>
      </c>
      <c r="F252" s="245">
        <v>3</v>
      </c>
      <c r="G252" s="299" t="s">
        <v>8012</v>
      </c>
      <c r="H252" s="180"/>
    </row>
    <row r="253" spans="1:8" ht="14.25" hidden="1" customHeight="1">
      <c r="A253" s="88" t="s">
        <v>20</v>
      </c>
      <c r="B253" s="240" t="s">
        <v>21</v>
      </c>
      <c r="C253" s="185" t="str">
        <f>VLOOKUP(B253,[1]Nagios!$B$2:$F$7978,1,FALSE)</f>
        <v>192.168.4.60</v>
      </c>
      <c r="D253" s="240" t="s">
        <v>1200</v>
      </c>
      <c r="E253" s="240" t="s">
        <v>2992</v>
      </c>
      <c r="F253" s="245">
        <v>3</v>
      </c>
      <c r="G253" s="299" t="s">
        <v>8012</v>
      </c>
      <c r="H253" s="180"/>
    </row>
    <row r="254" spans="1:8" ht="14.25" hidden="1" customHeight="1">
      <c r="A254" s="88" t="s">
        <v>20</v>
      </c>
      <c r="B254" s="240" t="s">
        <v>21</v>
      </c>
      <c r="C254" s="185" t="str">
        <f>VLOOKUP(B254,[1]Nagios!$B$2:$F$7978,1,FALSE)</f>
        <v>192.168.4.60</v>
      </c>
      <c r="D254" s="240" t="s">
        <v>1201</v>
      </c>
      <c r="E254" s="240" t="s">
        <v>2992</v>
      </c>
      <c r="F254" s="245">
        <v>3</v>
      </c>
      <c r="G254" s="299" t="s">
        <v>8012</v>
      </c>
      <c r="H254" s="180"/>
    </row>
    <row r="255" spans="1:8" ht="14.25" hidden="1" customHeight="1">
      <c r="A255" s="88" t="s">
        <v>18</v>
      </c>
      <c r="B255" s="240" t="s">
        <v>19</v>
      </c>
      <c r="C255" s="185" t="str">
        <f>VLOOKUP(B255,[1]Nagios!$B$2:$F$7978,1,FALSE)</f>
        <v>192.168.3.60</v>
      </c>
      <c r="D255" s="240" t="s">
        <v>1220</v>
      </c>
      <c r="E255" s="240" t="s">
        <v>2992</v>
      </c>
      <c r="F255" s="245">
        <v>3</v>
      </c>
      <c r="G255" s="299" t="s">
        <v>8012</v>
      </c>
      <c r="H255" s="180"/>
    </row>
    <row r="256" spans="1:8" ht="14.25" hidden="1" customHeight="1">
      <c r="A256" s="88" t="s">
        <v>18</v>
      </c>
      <c r="B256" s="240" t="s">
        <v>19</v>
      </c>
      <c r="C256" s="185" t="str">
        <f>VLOOKUP(B256,[1]Nagios!$B$2:$F$7978,1,FALSE)</f>
        <v>192.168.3.60</v>
      </c>
      <c r="D256" s="240" t="s">
        <v>1204</v>
      </c>
      <c r="E256" s="240" t="s">
        <v>2992</v>
      </c>
      <c r="F256" s="245">
        <v>3</v>
      </c>
      <c r="G256" s="299" t="s">
        <v>8012</v>
      </c>
      <c r="H256" s="180"/>
    </row>
    <row r="257" spans="1:8" ht="14.25" hidden="1" customHeight="1">
      <c r="A257" s="88" t="s">
        <v>18</v>
      </c>
      <c r="B257" s="240" t="s">
        <v>19</v>
      </c>
      <c r="C257" s="185" t="str">
        <f>VLOOKUP(B257,[1]Nagios!$B$2:$F$7978,1,FALSE)</f>
        <v>192.168.3.60</v>
      </c>
      <c r="D257" s="240" t="s">
        <v>2171</v>
      </c>
      <c r="E257" s="240" t="s">
        <v>2992</v>
      </c>
      <c r="F257" s="245">
        <v>3</v>
      </c>
      <c r="G257" s="299" t="s">
        <v>8012</v>
      </c>
      <c r="H257" s="203"/>
    </row>
    <row r="258" spans="1:8" ht="14.25" hidden="1" customHeight="1">
      <c r="A258" s="88" t="s">
        <v>18</v>
      </c>
      <c r="B258" s="240" t="s">
        <v>19</v>
      </c>
      <c r="C258" s="185" t="str">
        <f>VLOOKUP(B258,[1]Nagios!$B$2:$F$7978,1,FALSE)</f>
        <v>192.168.3.60</v>
      </c>
      <c r="D258" s="240" t="s">
        <v>1734</v>
      </c>
      <c r="E258" s="240" t="s">
        <v>2992</v>
      </c>
      <c r="F258" s="245">
        <v>3</v>
      </c>
      <c r="G258" s="299" t="s">
        <v>8012</v>
      </c>
      <c r="H258" s="203"/>
    </row>
    <row r="259" spans="1:8" ht="14.25" hidden="1" customHeight="1">
      <c r="A259" s="88" t="s">
        <v>18</v>
      </c>
      <c r="B259" s="240" t="s">
        <v>19</v>
      </c>
      <c r="C259" s="185" t="str">
        <f>VLOOKUP(B259,[1]Nagios!$B$2:$F$7978,1,FALSE)</f>
        <v>192.168.3.60</v>
      </c>
      <c r="D259" s="240" t="s">
        <v>959</v>
      </c>
      <c r="E259" s="240" t="s">
        <v>2992</v>
      </c>
      <c r="F259" s="245">
        <v>3</v>
      </c>
      <c r="G259" s="299" t="s">
        <v>8012</v>
      </c>
      <c r="H259" s="203"/>
    </row>
    <row r="260" spans="1:8" ht="14.25" hidden="1" customHeight="1">
      <c r="A260" s="88" t="s">
        <v>18</v>
      </c>
      <c r="B260" s="240" t="s">
        <v>19</v>
      </c>
      <c r="C260" s="185" t="str">
        <f>VLOOKUP(B260,[1]Nagios!$B$2:$F$7978,1,FALSE)</f>
        <v>192.168.3.60</v>
      </c>
      <c r="D260" s="240" t="s">
        <v>1200</v>
      </c>
      <c r="E260" s="240" t="s">
        <v>2992</v>
      </c>
      <c r="F260" s="245">
        <v>3</v>
      </c>
      <c r="G260" s="299" t="s">
        <v>8012</v>
      </c>
      <c r="H260" s="203"/>
    </row>
    <row r="261" spans="1:8" ht="14.25" hidden="1" customHeight="1">
      <c r="A261" s="88" t="s">
        <v>18</v>
      </c>
      <c r="B261" s="240" t="s">
        <v>19</v>
      </c>
      <c r="C261" s="185" t="str">
        <f>VLOOKUP(B261,[1]Nagios!$B$2:$F$7978,1,FALSE)</f>
        <v>192.168.3.60</v>
      </c>
      <c r="D261" s="240" t="s">
        <v>1201</v>
      </c>
      <c r="E261" s="240" t="s">
        <v>2992</v>
      </c>
      <c r="F261" s="245">
        <v>3</v>
      </c>
      <c r="G261" s="299" t="s">
        <v>8012</v>
      </c>
      <c r="H261" s="203"/>
    </row>
    <row r="262" spans="1:8" ht="14.25" hidden="1" customHeight="1">
      <c r="A262" s="88" t="s">
        <v>16</v>
      </c>
      <c r="B262" s="240" t="s">
        <v>17</v>
      </c>
      <c r="C262" s="185" t="str">
        <f>VLOOKUP(B262,[1]Nagios!$B$2:$F$7978,1,FALSE)</f>
        <v>192.168.2.52</v>
      </c>
      <c r="D262" s="240" t="s">
        <v>1220</v>
      </c>
      <c r="E262" s="240" t="s">
        <v>2992</v>
      </c>
      <c r="F262" s="245">
        <v>3</v>
      </c>
      <c r="G262" s="299" t="s">
        <v>8012</v>
      </c>
      <c r="H262" s="180"/>
    </row>
    <row r="263" spans="1:8" ht="14.25" hidden="1" customHeight="1">
      <c r="A263" s="88" t="s">
        <v>16</v>
      </c>
      <c r="B263" s="88" t="s">
        <v>17</v>
      </c>
      <c r="C263" s="185" t="str">
        <f>VLOOKUP(B263,[1]Nagios!$B$2:$F$7978,1,FALSE)</f>
        <v>192.168.2.52</v>
      </c>
      <c r="D263" s="88" t="s">
        <v>1204</v>
      </c>
      <c r="E263" s="88" t="s">
        <v>2992</v>
      </c>
      <c r="F263" s="250">
        <v>3</v>
      </c>
      <c r="G263" s="299" t="s">
        <v>8012</v>
      </c>
      <c r="H263" s="180"/>
    </row>
    <row r="264" spans="1:8" ht="14.25" hidden="1" customHeight="1">
      <c r="A264" s="88" t="s">
        <v>16</v>
      </c>
      <c r="B264" s="249" t="s">
        <v>17</v>
      </c>
      <c r="C264" s="185" t="str">
        <f>VLOOKUP(B264,[1]Nagios!$B$2:$F$7978,1,FALSE)</f>
        <v>192.168.2.52</v>
      </c>
      <c r="D264" s="249" t="s">
        <v>2171</v>
      </c>
      <c r="E264" s="249" t="s">
        <v>2992</v>
      </c>
      <c r="F264" s="262">
        <v>3</v>
      </c>
      <c r="G264" s="299" t="s">
        <v>8012</v>
      </c>
      <c r="H264" s="180"/>
    </row>
    <row r="265" spans="1:8" ht="14.25" hidden="1" customHeight="1">
      <c r="A265" s="88" t="s">
        <v>16</v>
      </c>
      <c r="B265" s="240" t="s">
        <v>17</v>
      </c>
      <c r="C265" s="185" t="str">
        <f>VLOOKUP(B265,[1]Nagios!$B$2:$F$7978,1,FALSE)</f>
        <v>192.168.2.52</v>
      </c>
      <c r="D265" s="240" t="s">
        <v>959</v>
      </c>
      <c r="E265" s="240" t="s">
        <v>2992</v>
      </c>
      <c r="F265" s="245">
        <v>3</v>
      </c>
      <c r="G265" s="299" t="s">
        <v>8012</v>
      </c>
      <c r="H265" s="180"/>
    </row>
    <row r="266" spans="1:8" ht="14.25" hidden="1" customHeight="1">
      <c r="A266" s="88" t="s">
        <v>16</v>
      </c>
      <c r="B266" s="240" t="s">
        <v>17</v>
      </c>
      <c r="C266" s="185" t="str">
        <f>VLOOKUP(B266,[1]Nagios!$B$2:$F$7978,1,FALSE)</f>
        <v>192.168.2.52</v>
      </c>
      <c r="D266" s="240" t="s">
        <v>1200</v>
      </c>
      <c r="E266" s="240" t="s">
        <v>2992</v>
      </c>
      <c r="F266" s="245">
        <v>3</v>
      </c>
      <c r="G266" s="299" t="s">
        <v>8012</v>
      </c>
      <c r="H266" s="180"/>
    </row>
    <row r="267" spans="1:8" ht="14.25" hidden="1" customHeight="1">
      <c r="A267" s="88" t="s">
        <v>16</v>
      </c>
      <c r="B267" s="240" t="s">
        <v>17</v>
      </c>
      <c r="C267" s="185" t="str">
        <f>VLOOKUP(B267,[1]Nagios!$B$2:$F$7978,1,FALSE)</f>
        <v>192.168.2.52</v>
      </c>
      <c r="D267" s="240" t="s">
        <v>1201</v>
      </c>
      <c r="E267" s="240" t="s">
        <v>2992</v>
      </c>
      <c r="F267" s="245">
        <v>3</v>
      </c>
      <c r="G267" s="299" t="s">
        <v>8012</v>
      </c>
      <c r="H267" s="180"/>
    </row>
    <row r="268" spans="1:8" ht="14.25" hidden="1" customHeight="1">
      <c r="A268" s="88" t="s">
        <v>14</v>
      </c>
      <c r="B268" s="240" t="s">
        <v>15</v>
      </c>
      <c r="C268" s="185" t="str">
        <f>VLOOKUP(B268,[1]Nagios!$B$2:$F$7978,1,FALSE)</f>
        <v>10.133.55.24</v>
      </c>
      <c r="D268" s="240" t="s">
        <v>1220</v>
      </c>
      <c r="E268" s="240" t="s">
        <v>2992</v>
      </c>
      <c r="F268" s="245">
        <v>3</v>
      </c>
      <c r="G268" s="299" t="s">
        <v>8012</v>
      </c>
      <c r="H268" s="180"/>
    </row>
    <row r="269" spans="1:8" ht="14.25" hidden="1" customHeight="1">
      <c r="A269" s="88" t="s">
        <v>14</v>
      </c>
      <c r="B269" s="240" t="s">
        <v>15</v>
      </c>
      <c r="C269" s="185" t="str">
        <f>VLOOKUP(B269,[1]Nagios!$B$2:$F$7978,1,FALSE)</f>
        <v>10.133.55.24</v>
      </c>
      <c r="D269" s="240" t="s">
        <v>1204</v>
      </c>
      <c r="E269" s="240" t="s">
        <v>2992</v>
      </c>
      <c r="F269" s="245">
        <v>3</v>
      </c>
      <c r="G269" s="299" t="s">
        <v>8012</v>
      </c>
      <c r="H269" s="180"/>
    </row>
    <row r="270" spans="1:8" ht="14.25" hidden="1" customHeight="1">
      <c r="A270" s="88" t="s">
        <v>14</v>
      </c>
      <c r="B270" s="240" t="s">
        <v>15</v>
      </c>
      <c r="C270" s="185" t="str">
        <f>VLOOKUP(B270,[1]Nagios!$B$2:$F$7978,1,FALSE)</f>
        <v>10.133.55.24</v>
      </c>
      <c r="D270" s="240" t="s">
        <v>2171</v>
      </c>
      <c r="E270" s="240" t="s">
        <v>2992</v>
      </c>
      <c r="F270" s="245">
        <v>3</v>
      </c>
      <c r="G270" s="299" t="s">
        <v>8012</v>
      </c>
      <c r="H270" s="180"/>
    </row>
    <row r="271" spans="1:8" ht="14.25" hidden="1" customHeight="1">
      <c r="A271" s="88" t="s">
        <v>14</v>
      </c>
      <c r="B271" s="240" t="s">
        <v>15</v>
      </c>
      <c r="C271" s="185" t="str">
        <f>VLOOKUP(B271,[1]Nagios!$B$2:$F$7978,1,FALSE)</f>
        <v>10.133.55.24</v>
      </c>
      <c r="D271" s="240" t="s">
        <v>959</v>
      </c>
      <c r="E271" s="240" t="s">
        <v>2992</v>
      </c>
      <c r="F271" s="245">
        <v>3</v>
      </c>
      <c r="G271" s="299" t="s">
        <v>8012</v>
      </c>
      <c r="H271" s="180"/>
    </row>
    <row r="272" spans="1:8" ht="14.25" hidden="1" customHeight="1">
      <c r="A272" s="88" t="s">
        <v>14</v>
      </c>
      <c r="B272" s="240" t="s">
        <v>15</v>
      </c>
      <c r="C272" s="185" t="str">
        <f>VLOOKUP(B272,[1]Nagios!$B$2:$F$7978,1,FALSE)</f>
        <v>10.133.55.24</v>
      </c>
      <c r="D272" s="240" t="s">
        <v>1200</v>
      </c>
      <c r="E272" s="240" t="s">
        <v>2992</v>
      </c>
      <c r="F272" s="245">
        <v>3</v>
      </c>
      <c r="G272" s="299" t="s">
        <v>8012</v>
      </c>
      <c r="H272" s="180"/>
    </row>
    <row r="273" spans="1:8" ht="14.25" hidden="1" customHeight="1">
      <c r="A273" s="88" t="s">
        <v>14</v>
      </c>
      <c r="B273" s="240" t="s">
        <v>15</v>
      </c>
      <c r="C273" s="185" t="str">
        <f>VLOOKUP(B273,[1]Nagios!$B$2:$F$7978,1,FALSE)</f>
        <v>10.133.55.24</v>
      </c>
      <c r="D273" s="240" t="s">
        <v>1201</v>
      </c>
      <c r="E273" s="240" t="s">
        <v>2992</v>
      </c>
      <c r="F273" s="245">
        <v>3</v>
      </c>
      <c r="G273" s="299" t="s">
        <v>8012</v>
      </c>
      <c r="H273" s="180" t="s">
        <v>6090</v>
      </c>
    </row>
    <row r="274" spans="1:8" ht="14.25" hidden="1" customHeight="1">
      <c r="A274" s="108" t="s">
        <v>12</v>
      </c>
      <c r="B274" s="108" t="s">
        <v>13</v>
      </c>
      <c r="C274" s="185" t="str">
        <f>VLOOKUP(B274,[1]Nagios!$B$2:$F$7978,1,FALSE)</f>
        <v>172.16.5.21</v>
      </c>
      <c r="D274" s="108" t="s">
        <v>1220</v>
      </c>
      <c r="E274" s="240" t="s">
        <v>2992</v>
      </c>
      <c r="F274" s="245">
        <v>3</v>
      </c>
      <c r="G274" s="299" t="s">
        <v>8012</v>
      </c>
      <c r="H274" s="180" t="s">
        <v>5208</v>
      </c>
    </row>
    <row r="275" spans="1:8" ht="14.25" hidden="1" customHeight="1">
      <c r="A275" s="108" t="s">
        <v>12</v>
      </c>
      <c r="B275" s="108" t="s">
        <v>13</v>
      </c>
      <c r="C275" s="185" t="str">
        <f>VLOOKUP(B275,[1]Nagios!$B$2:$F$7978,1,FALSE)</f>
        <v>172.16.5.21</v>
      </c>
      <c r="D275" s="108" t="s">
        <v>2171</v>
      </c>
      <c r="E275" s="240" t="s">
        <v>2992</v>
      </c>
      <c r="F275" s="195">
        <v>1</v>
      </c>
      <c r="G275" s="299" t="s">
        <v>8012</v>
      </c>
      <c r="H275" s="180" t="s">
        <v>5209</v>
      </c>
    </row>
    <row r="276" spans="1:8" ht="14.25" hidden="1" customHeight="1">
      <c r="A276" s="108" t="s">
        <v>12</v>
      </c>
      <c r="B276" s="108" t="s">
        <v>13</v>
      </c>
      <c r="C276" s="185" t="str">
        <f>VLOOKUP(B276,[1]Nagios!$B$2:$F$7978,1,FALSE)</f>
        <v>172.16.5.21</v>
      </c>
      <c r="D276" s="108" t="s">
        <v>2033</v>
      </c>
      <c r="E276" s="240" t="s">
        <v>2992</v>
      </c>
      <c r="F276" s="195">
        <v>1</v>
      </c>
      <c r="G276" s="299" t="s">
        <v>8012</v>
      </c>
      <c r="H276" s="180" t="s">
        <v>5210</v>
      </c>
    </row>
    <row r="277" spans="1:8" ht="14.25" hidden="1" customHeight="1">
      <c r="A277" s="108" t="s">
        <v>12</v>
      </c>
      <c r="B277" s="108" t="s">
        <v>13</v>
      </c>
      <c r="C277" s="185" t="str">
        <f>VLOOKUP(B277,[1]Nagios!$B$2:$F$7978,1,FALSE)</f>
        <v>172.16.5.21</v>
      </c>
      <c r="D277" s="108" t="s">
        <v>1711</v>
      </c>
      <c r="E277" s="240" t="s">
        <v>2992</v>
      </c>
      <c r="F277" s="195">
        <v>1</v>
      </c>
      <c r="G277" s="299" t="s">
        <v>8012</v>
      </c>
      <c r="H277" s="180" t="s">
        <v>5211</v>
      </c>
    </row>
    <row r="278" spans="1:8" ht="14.25" hidden="1" customHeight="1">
      <c r="A278" s="108" t="s">
        <v>12</v>
      </c>
      <c r="B278" s="108" t="s">
        <v>13</v>
      </c>
      <c r="C278" s="185" t="str">
        <f>VLOOKUP(B278,[1]Nagios!$B$2:$F$7978,1,FALSE)</f>
        <v>172.16.5.21</v>
      </c>
      <c r="D278" s="108" t="s">
        <v>959</v>
      </c>
      <c r="E278" s="240" t="s">
        <v>2992</v>
      </c>
      <c r="F278" s="195">
        <v>1</v>
      </c>
      <c r="G278" s="299" t="s">
        <v>8012</v>
      </c>
      <c r="H278" s="180" t="s">
        <v>5212</v>
      </c>
    </row>
    <row r="279" spans="1:8" ht="14.25" hidden="1" customHeight="1">
      <c r="A279" s="88" t="s">
        <v>12</v>
      </c>
      <c r="B279" s="249" t="s">
        <v>13</v>
      </c>
      <c r="C279" s="185" t="str">
        <f>VLOOKUP(B279,[1]Nagios!$B$2:$F$7978,1,FALSE)</f>
        <v>172.16.5.21</v>
      </c>
      <c r="D279" s="249" t="s">
        <v>1204</v>
      </c>
      <c r="E279" s="240" t="s">
        <v>2992</v>
      </c>
      <c r="F279" s="262">
        <v>1</v>
      </c>
      <c r="G279" s="299" t="s">
        <v>8012</v>
      </c>
      <c r="H279" s="180" t="s">
        <v>5213</v>
      </c>
    </row>
    <row r="280" spans="1:8" ht="14.25" hidden="1" customHeight="1">
      <c r="A280" s="88" t="s">
        <v>12</v>
      </c>
      <c r="B280" s="240" t="s">
        <v>13</v>
      </c>
      <c r="C280" s="185" t="str">
        <f>VLOOKUP(B280,[1]Nagios!$B$2:$F$7978,1,FALSE)</f>
        <v>172.16.5.21</v>
      </c>
      <c r="D280" s="240" t="s">
        <v>1200</v>
      </c>
      <c r="E280" s="240" t="s">
        <v>2992</v>
      </c>
      <c r="F280" s="245">
        <v>1</v>
      </c>
      <c r="G280" s="299" t="s">
        <v>8012</v>
      </c>
      <c r="H280" s="180"/>
    </row>
    <row r="281" spans="1:8" ht="14.25" hidden="1" customHeight="1">
      <c r="A281" s="88" t="s">
        <v>12</v>
      </c>
      <c r="B281" s="240" t="s">
        <v>13</v>
      </c>
      <c r="C281" s="185" t="str">
        <f>VLOOKUP(B281,[1]Nagios!$B$2:$F$7978,1,FALSE)</f>
        <v>172.16.5.21</v>
      </c>
      <c r="D281" s="240" t="s">
        <v>1201</v>
      </c>
      <c r="E281" s="240" t="s">
        <v>2992</v>
      </c>
      <c r="F281" s="245">
        <v>2</v>
      </c>
      <c r="G281" s="299" t="s">
        <v>8012</v>
      </c>
      <c r="H281" s="180"/>
    </row>
    <row r="282" spans="1:8" ht="14.25" hidden="1" customHeight="1">
      <c r="A282" s="88" t="s">
        <v>91</v>
      </c>
      <c r="B282" s="240" t="s">
        <v>904</v>
      </c>
      <c r="C282" s="185" t="str">
        <f>VLOOKUP(B282,[1]Nagios!$B$2:$F$7978,1,FALSE)</f>
        <v>10.133.54.224</v>
      </c>
      <c r="D282" s="240" t="s">
        <v>1220</v>
      </c>
      <c r="E282" s="240" t="s">
        <v>2989</v>
      </c>
      <c r="F282" s="245">
        <v>3</v>
      </c>
      <c r="G282" s="299" t="s">
        <v>8012</v>
      </c>
      <c r="H282" s="180" t="s">
        <v>5100</v>
      </c>
    </row>
    <row r="283" spans="1:8" ht="14.25" hidden="1" customHeight="1">
      <c r="A283" s="88" t="s">
        <v>91</v>
      </c>
      <c r="B283" s="240" t="s">
        <v>904</v>
      </c>
      <c r="C283" s="185" t="str">
        <f>VLOOKUP(B283,[1]Nagios!$B$2:$F$7978,1,FALSE)</f>
        <v>10.133.54.224</v>
      </c>
      <c r="D283" s="240" t="s">
        <v>1204</v>
      </c>
      <c r="E283" s="240" t="s">
        <v>2989</v>
      </c>
      <c r="F283" s="245">
        <v>2</v>
      </c>
      <c r="G283" s="299" t="s">
        <v>8012</v>
      </c>
      <c r="H283" s="180" t="s">
        <v>5101</v>
      </c>
    </row>
    <row r="284" spans="1:8" ht="14.25" hidden="1" customHeight="1">
      <c r="A284" s="88" t="s">
        <v>91</v>
      </c>
      <c r="B284" s="240" t="s">
        <v>904</v>
      </c>
      <c r="C284" s="185" t="str">
        <f>VLOOKUP(B284,[1]Nagios!$B$2:$F$7978,1,FALSE)</f>
        <v>10.133.54.224</v>
      </c>
      <c r="D284" s="240" t="s">
        <v>2171</v>
      </c>
      <c r="E284" s="240" t="s">
        <v>2989</v>
      </c>
      <c r="F284" s="245">
        <v>2</v>
      </c>
      <c r="G284" s="299" t="s">
        <v>8012</v>
      </c>
      <c r="H284" s="180"/>
    </row>
    <row r="285" spans="1:8" ht="14.25" hidden="1" customHeight="1">
      <c r="A285" s="88" t="s">
        <v>91</v>
      </c>
      <c r="B285" s="240" t="s">
        <v>904</v>
      </c>
      <c r="C285" s="185" t="str">
        <f>VLOOKUP(B285,[1]Nagios!$B$2:$F$7978,1,FALSE)</f>
        <v>10.133.54.224</v>
      </c>
      <c r="D285" s="240" t="s">
        <v>2439</v>
      </c>
      <c r="E285" s="240" t="s">
        <v>2989</v>
      </c>
      <c r="F285" s="245">
        <v>2</v>
      </c>
      <c r="G285" s="299" t="s">
        <v>8012</v>
      </c>
      <c r="H285" s="180"/>
    </row>
    <row r="286" spans="1:8" ht="14.25" hidden="1" customHeight="1">
      <c r="A286" s="88" t="s">
        <v>91</v>
      </c>
      <c r="B286" s="240" t="s">
        <v>904</v>
      </c>
      <c r="C286" s="185" t="str">
        <f>VLOOKUP(B286,[1]Nagios!$B$2:$F$7978,1,FALSE)</f>
        <v>10.133.54.224</v>
      </c>
      <c r="D286" s="240" t="s">
        <v>2463</v>
      </c>
      <c r="E286" s="240" t="s">
        <v>2989</v>
      </c>
      <c r="F286" s="245">
        <v>2</v>
      </c>
      <c r="G286" s="299" t="s">
        <v>8012</v>
      </c>
      <c r="H286" s="180"/>
    </row>
    <row r="287" spans="1:8" ht="14.25" hidden="1" customHeight="1">
      <c r="A287" s="88" t="s">
        <v>91</v>
      </c>
      <c r="B287" s="240" t="s">
        <v>904</v>
      </c>
      <c r="C287" s="185" t="str">
        <f>VLOOKUP(B287,[1]Nagios!$B$2:$F$7978,1,FALSE)</f>
        <v>10.133.54.224</v>
      </c>
      <c r="D287" s="240" t="s">
        <v>959</v>
      </c>
      <c r="E287" s="240" t="s">
        <v>2989</v>
      </c>
      <c r="F287" s="245">
        <v>2</v>
      </c>
      <c r="G287" s="299" t="s">
        <v>8012</v>
      </c>
      <c r="H287" s="180"/>
    </row>
    <row r="288" spans="1:8" ht="14.25" hidden="1" customHeight="1">
      <c r="A288" s="88" t="s">
        <v>91</v>
      </c>
      <c r="B288" s="240" t="s">
        <v>904</v>
      </c>
      <c r="C288" s="185" t="str">
        <f>VLOOKUP(B288,[1]Nagios!$B$2:$F$7978,1,FALSE)</f>
        <v>10.133.54.224</v>
      </c>
      <c r="D288" s="240" t="s">
        <v>1200</v>
      </c>
      <c r="E288" s="240" t="s">
        <v>2989</v>
      </c>
      <c r="F288" s="245">
        <v>2</v>
      </c>
      <c r="G288" s="299" t="s">
        <v>8012</v>
      </c>
      <c r="H288" s="180"/>
    </row>
    <row r="289" spans="1:8" ht="14.25" hidden="1" customHeight="1">
      <c r="A289" s="88" t="s">
        <v>91</v>
      </c>
      <c r="B289" s="240" t="s">
        <v>904</v>
      </c>
      <c r="C289" s="185" t="str">
        <f>VLOOKUP(B289,[1]Nagios!$B$2:$F$7978,1,FALSE)</f>
        <v>10.133.54.224</v>
      </c>
      <c r="D289" s="240" t="s">
        <v>1201</v>
      </c>
      <c r="E289" s="240" t="s">
        <v>2992</v>
      </c>
      <c r="F289" s="245">
        <v>2</v>
      </c>
      <c r="G289" s="299" t="s">
        <v>8012</v>
      </c>
      <c r="H289" s="180"/>
    </row>
    <row r="290" spans="1:8" ht="14.25" hidden="1" customHeight="1">
      <c r="A290" s="88" t="s">
        <v>91</v>
      </c>
      <c r="B290" s="240" t="s">
        <v>904</v>
      </c>
      <c r="C290" s="185" t="str">
        <f>VLOOKUP(B290,[1]Nagios!$B$2:$F$7978,1,FALSE)</f>
        <v>10.133.54.224</v>
      </c>
      <c r="D290" s="240" t="s">
        <v>1484</v>
      </c>
      <c r="E290" s="240" t="s">
        <v>2989</v>
      </c>
      <c r="F290" s="245">
        <v>2</v>
      </c>
      <c r="G290" s="299" t="s">
        <v>8012</v>
      </c>
      <c r="H290" s="180"/>
    </row>
    <row r="291" spans="1:8" ht="14.25" hidden="1" customHeight="1">
      <c r="A291" s="88" t="s">
        <v>91</v>
      </c>
      <c r="B291" s="88" t="s">
        <v>904</v>
      </c>
      <c r="C291" s="185" t="str">
        <f>VLOOKUP(B291,[1]Nagios!$B$2:$F$7978,1,FALSE)</f>
        <v>10.133.54.224</v>
      </c>
      <c r="D291" s="88" t="s">
        <v>2365</v>
      </c>
      <c r="E291" s="240" t="s">
        <v>2989</v>
      </c>
      <c r="F291" s="250">
        <v>4</v>
      </c>
      <c r="G291" s="299" t="s">
        <v>7998</v>
      </c>
      <c r="H291" s="180"/>
    </row>
    <row r="292" spans="1:8" ht="14.25" hidden="1" customHeight="1">
      <c r="A292" s="88" t="s">
        <v>91</v>
      </c>
      <c r="B292" s="88" t="s">
        <v>904</v>
      </c>
      <c r="C292" s="185" t="str">
        <f>VLOOKUP(B292,[1]Nagios!$B$2:$F$7978,1,FALSE)</f>
        <v>10.133.54.224</v>
      </c>
      <c r="D292" s="88" t="s">
        <v>2366</v>
      </c>
      <c r="E292" s="240" t="s">
        <v>2989</v>
      </c>
      <c r="F292" s="106">
        <v>4</v>
      </c>
      <c r="G292" s="299" t="s">
        <v>7998</v>
      </c>
      <c r="H292" s="180"/>
    </row>
    <row r="293" spans="1:8" ht="14.25" hidden="1" customHeight="1">
      <c r="A293" s="88" t="s">
        <v>91</v>
      </c>
      <c r="B293" s="88" t="s">
        <v>904</v>
      </c>
      <c r="C293" s="185" t="str">
        <f>VLOOKUP(B293,[1]Nagios!$B$2:$F$7978,1,FALSE)</f>
        <v>10.133.54.224</v>
      </c>
      <c r="D293" s="88" t="s">
        <v>2642</v>
      </c>
      <c r="E293" s="240" t="s">
        <v>2989</v>
      </c>
      <c r="F293" s="106">
        <v>4</v>
      </c>
      <c r="G293" s="299" t="s">
        <v>7998</v>
      </c>
      <c r="H293" s="180"/>
    </row>
    <row r="294" spans="1:8" ht="14.25" hidden="1" customHeight="1">
      <c r="A294" s="88" t="s">
        <v>91</v>
      </c>
      <c r="B294" s="88" t="s">
        <v>904</v>
      </c>
      <c r="C294" s="185" t="str">
        <f>VLOOKUP(B294,[1]Nagios!$B$2:$F$7978,1,FALSE)</f>
        <v>10.133.54.224</v>
      </c>
      <c r="D294" s="88" t="s">
        <v>2640</v>
      </c>
      <c r="E294" s="240" t="s">
        <v>2989</v>
      </c>
      <c r="F294" s="106">
        <v>4</v>
      </c>
      <c r="G294" s="299" t="s">
        <v>7998</v>
      </c>
      <c r="H294" s="180"/>
    </row>
    <row r="295" spans="1:8" ht="14.25" hidden="1" customHeight="1">
      <c r="A295" s="88" t="s">
        <v>91</v>
      </c>
      <c r="B295" s="88" t="s">
        <v>904</v>
      </c>
      <c r="C295" s="185" t="str">
        <f>VLOOKUP(B295,[1]Nagios!$B$2:$F$7978,1,FALSE)</f>
        <v>10.133.54.224</v>
      </c>
      <c r="D295" s="88" t="s">
        <v>2641</v>
      </c>
      <c r="E295" s="240" t="s">
        <v>2989</v>
      </c>
      <c r="F295" s="106">
        <v>4</v>
      </c>
      <c r="G295" s="299" t="s">
        <v>7998</v>
      </c>
      <c r="H295" s="180"/>
    </row>
    <row r="296" spans="1:8" ht="14.25" hidden="1" customHeight="1">
      <c r="A296" s="88" t="s">
        <v>91</v>
      </c>
      <c r="B296" s="88" t="s">
        <v>904</v>
      </c>
      <c r="C296" s="185" t="str">
        <f>VLOOKUP(B296,[1]Nagios!$B$2:$F$7978,1,FALSE)</f>
        <v>10.133.54.224</v>
      </c>
      <c r="D296" s="88" t="s">
        <v>2639</v>
      </c>
      <c r="E296" s="240" t="s">
        <v>2989</v>
      </c>
      <c r="F296" s="106">
        <v>4</v>
      </c>
      <c r="G296" s="299" t="s">
        <v>7998</v>
      </c>
      <c r="H296" s="180"/>
    </row>
    <row r="297" spans="1:8" ht="14.25" hidden="1" customHeight="1">
      <c r="A297" s="88" t="s">
        <v>91</v>
      </c>
      <c r="B297" s="88" t="s">
        <v>904</v>
      </c>
      <c r="C297" s="185" t="str">
        <f>VLOOKUP(B297,[1]Nagios!$B$2:$F$7978,1,FALSE)</f>
        <v>10.133.54.224</v>
      </c>
      <c r="D297" s="88" t="s">
        <v>2638</v>
      </c>
      <c r="E297" s="240" t="s">
        <v>2989</v>
      </c>
      <c r="F297" s="106">
        <v>4</v>
      </c>
      <c r="G297" s="299" t="s">
        <v>7998</v>
      </c>
      <c r="H297" s="180"/>
    </row>
    <row r="298" spans="1:8" ht="14.25" hidden="1" customHeight="1">
      <c r="A298" s="88" t="s">
        <v>91</v>
      </c>
      <c r="B298" s="88" t="s">
        <v>904</v>
      </c>
      <c r="C298" s="185" t="str">
        <f>VLOOKUP(B298,[1]Nagios!$B$2:$F$7978,1,FALSE)</f>
        <v>10.133.54.224</v>
      </c>
      <c r="D298" s="88" t="s">
        <v>2637</v>
      </c>
      <c r="E298" s="88" t="s">
        <v>2992</v>
      </c>
      <c r="F298" s="106">
        <v>4</v>
      </c>
      <c r="G298" s="299" t="s">
        <v>7998</v>
      </c>
      <c r="H298" s="180"/>
    </row>
    <row r="299" spans="1:8" ht="14.25" hidden="1" customHeight="1">
      <c r="A299" s="88" t="s">
        <v>91</v>
      </c>
      <c r="B299" s="88" t="s">
        <v>904</v>
      </c>
      <c r="C299" s="185" t="str">
        <f>VLOOKUP(B299,[1]Nagios!$B$2:$F$7978,1,FALSE)</f>
        <v>10.133.54.224</v>
      </c>
      <c r="D299" s="88" t="s">
        <v>7225</v>
      </c>
      <c r="E299" s="88" t="s">
        <v>2992</v>
      </c>
      <c r="F299" s="106">
        <v>4</v>
      </c>
      <c r="G299" s="299" t="s">
        <v>7998</v>
      </c>
      <c r="H299" s="180"/>
    </row>
    <row r="300" spans="1:8" ht="14.25" hidden="1" customHeight="1">
      <c r="A300" s="88" t="s">
        <v>91</v>
      </c>
      <c r="B300" s="88" t="s">
        <v>904</v>
      </c>
      <c r="C300" s="185" t="str">
        <f>VLOOKUP(B300,[1]Nagios!$B$2:$F$7978,1,FALSE)</f>
        <v>10.133.54.224</v>
      </c>
      <c r="D300" s="88" t="s">
        <v>2836</v>
      </c>
      <c r="E300" s="249" t="s">
        <v>2989</v>
      </c>
      <c r="F300" s="106">
        <v>4</v>
      </c>
      <c r="G300" s="299" t="s">
        <v>7998</v>
      </c>
      <c r="H300" s="180" t="s">
        <v>5102</v>
      </c>
    </row>
    <row r="301" spans="1:8" ht="14.25" hidden="1" customHeight="1">
      <c r="A301" s="88" t="s">
        <v>91</v>
      </c>
      <c r="B301" s="88" t="s">
        <v>904</v>
      </c>
      <c r="C301" s="185" t="str">
        <f>VLOOKUP(B301,[1]Nagios!$B$2:$F$7978,1,FALSE)</f>
        <v>10.133.54.224</v>
      </c>
      <c r="D301" s="88" t="s">
        <v>2837</v>
      </c>
      <c r="E301" s="240" t="s">
        <v>2989</v>
      </c>
      <c r="F301" s="106">
        <v>4</v>
      </c>
      <c r="G301" s="299" t="s">
        <v>7998</v>
      </c>
      <c r="H301" s="180" t="s">
        <v>5207</v>
      </c>
    </row>
    <row r="302" spans="1:8" ht="14.25" hidden="1" customHeight="1">
      <c r="A302" s="88" t="s">
        <v>10</v>
      </c>
      <c r="B302" s="249" t="s">
        <v>903</v>
      </c>
      <c r="C302" s="185" t="str">
        <f>VLOOKUP(B302,[1]Nagios!$B$2:$F$7978,1,FALSE)</f>
        <v>10.133.54.223</v>
      </c>
      <c r="D302" s="249" t="s">
        <v>1220</v>
      </c>
      <c r="E302" s="240" t="s">
        <v>2992</v>
      </c>
      <c r="F302" s="262">
        <v>3</v>
      </c>
      <c r="G302" s="299" t="s">
        <v>8012</v>
      </c>
      <c r="H302" s="180"/>
    </row>
    <row r="303" spans="1:8" ht="14.25" hidden="1" customHeight="1">
      <c r="A303" s="88" t="s">
        <v>10</v>
      </c>
      <c r="B303" s="240" t="s">
        <v>903</v>
      </c>
      <c r="C303" s="185" t="str">
        <f>VLOOKUP(B303,[1]Nagios!$B$2:$F$7978,1,FALSE)</f>
        <v>10.133.54.223</v>
      </c>
      <c r="D303" s="240" t="s">
        <v>1204</v>
      </c>
      <c r="E303" s="240" t="s">
        <v>2992</v>
      </c>
      <c r="F303" s="245">
        <v>1</v>
      </c>
      <c r="G303" s="299" t="s">
        <v>8012</v>
      </c>
      <c r="H303" s="180"/>
    </row>
    <row r="304" spans="1:8" ht="14.25" hidden="1" customHeight="1">
      <c r="A304" s="88" t="s">
        <v>10</v>
      </c>
      <c r="B304" s="240" t="s">
        <v>903</v>
      </c>
      <c r="C304" s="185" t="str">
        <f>VLOOKUP(B304,[1]Nagios!$B$2:$F$7978,1,FALSE)</f>
        <v>10.133.54.223</v>
      </c>
      <c r="D304" s="240" t="s">
        <v>2032</v>
      </c>
      <c r="E304" s="240" t="s">
        <v>2992</v>
      </c>
      <c r="F304" s="245">
        <v>1</v>
      </c>
      <c r="G304" s="299" t="s">
        <v>8012</v>
      </c>
      <c r="H304" s="180" t="s">
        <v>5032</v>
      </c>
    </row>
    <row r="305" spans="1:8" ht="14.25" hidden="1" customHeight="1">
      <c r="A305" s="88" t="s">
        <v>10</v>
      </c>
      <c r="B305" s="240" t="s">
        <v>903</v>
      </c>
      <c r="C305" s="185" t="str">
        <f>VLOOKUP(B305,[1]Nagios!$B$2:$F$7978,1,FALSE)</f>
        <v>10.133.54.223</v>
      </c>
      <c r="D305" s="240" t="s">
        <v>2441</v>
      </c>
      <c r="E305" s="240" t="s">
        <v>2992</v>
      </c>
      <c r="F305" s="245">
        <v>1</v>
      </c>
      <c r="G305" s="299" t="s">
        <v>8012</v>
      </c>
      <c r="H305" s="180" t="s">
        <v>5033</v>
      </c>
    </row>
    <row r="306" spans="1:8" ht="14.25" hidden="1" customHeight="1">
      <c r="A306" s="88" t="s">
        <v>10</v>
      </c>
      <c r="B306" s="240" t="s">
        <v>903</v>
      </c>
      <c r="C306" s="185" t="str">
        <f>VLOOKUP(B306,[1]Nagios!$B$2:$F$7978,1,FALSE)</f>
        <v>10.133.54.223</v>
      </c>
      <c r="D306" s="240" t="s">
        <v>959</v>
      </c>
      <c r="E306" s="240" t="s">
        <v>2992</v>
      </c>
      <c r="F306" s="245">
        <v>1</v>
      </c>
      <c r="G306" s="299" t="s">
        <v>8012</v>
      </c>
      <c r="H306" s="180" t="s">
        <v>5034</v>
      </c>
    </row>
    <row r="307" spans="1:8" ht="14.25" hidden="1" customHeight="1">
      <c r="A307" s="88" t="s">
        <v>10</v>
      </c>
      <c r="B307" s="240" t="s">
        <v>903</v>
      </c>
      <c r="C307" s="185" t="str">
        <f>VLOOKUP(B307,[1]Nagios!$B$2:$F$7978,1,FALSE)</f>
        <v>10.133.54.223</v>
      </c>
      <c r="D307" s="240" t="s">
        <v>1200</v>
      </c>
      <c r="E307" s="240" t="s">
        <v>2992</v>
      </c>
      <c r="F307" s="245">
        <v>1</v>
      </c>
      <c r="G307" s="299" t="s">
        <v>8012</v>
      </c>
      <c r="H307" s="180" t="s">
        <v>5035</v>
      </c>
    </row>
    <row r="308" spans="1:8" ht="14.25" hidden="1" customHeight="1">
      <c r="A308" s="88" t="s">
        <v>10</v>
      </c>
      <c r="B308" s="240" t="s">
        <v>903</v>
      </c>
      <c r="C308" s="185" t="str">
        <f>VLOOKUP(B308,[1]Nagios!$B$2:$F$7978,1,FALSE)</f>
        <v>10.133.54.223</v>
      </c>
      <c r="D308" s="240" t="s">
        <v>1201</v>
      </c>
      <c r="E308" s="240" t="s">
        <v>2992</v>
      </c>
      <c r="F308" s="245">
        <v>2</v>
      </c>
      <c r="G308" s="299" t="s">
        <v>8012</v>
      </c>
      <c r="H308" s="180" t="s">
        <v>5036</v>
      </c>
    </row>
    <row r="309" spans="1:8" ht="14.25" hidden="1" customHeight="1">
      <c r="A309" s="88" t="s">
        <v>10</v>
      </c>
      <c r="B309" s="240" t="s">
        <v>903</v>
      </c>
      <c r="C309" s="185" t="str">
        <f>VLOOKUP(B309,[1]Nagios!$B$2:$F$7978,1,FALSE)</f>
        <v>10.133.54.223</v>
      </c>
      <c r="D309" s="240" t="s">
        <v>6118</v>
      </c>
      <c r="E309" s="96" t="s">
        <v>2992</v>
      </c>
      <c r="F309" s="114">
        <v>3</v>
      </c>
      <c r="G309" s="299" t="s">
        <v>8004</v>
      </c>
      <c r="H309" s="180" t="s">
        <v>5037</v>
      </c>
    </row>
    <row r="310" spans="1:8" ht="14.25" hidden="1" customHeight="1">
      <c r="A310" s="91" t="s">
        <v>10</v>
      </c>
      <c r="B310" s="145" t="s">
        <v>903</v>
      </c>
      <c r="C310" s="185" t="str">
        <f>VLOOKUP(B310,[1]Nagios!$B$2:$F$7978,1,FALSE)</f>
        <v>10.133.54.223</v>
      </c>
      <c r="D310" s="91" t="s">
        <v>6357</v>
      </c>
      <c r="E310" s="249" t="s">
        <v>2992</v>
      </c>
      <c r="F310" s="113">
        <v>4</v>
      </c>
      <c r="G310" s="299" t="s">
        <v>8020</v>
      </c>
      <c r="H310" s="180" t="s">
        <v>5080</v>
      </c>
    </row>
    <row r="311" spans="1:8" ht="14.25" hidden="1" customHeight="1">
      <c r="A311" s="91" t="s">
        <v>10</v>
      </c>
      <c r="B311" s="145" t="s">
        <v>903</v>
      </c>
      <c r="C311" s="185" t="str">
        <f>VLOOKUP(B311,[1]Nagios!$B$2:$F$7978,1,FALSE)</f>
        <v>10.133.54.223</v>
      </c>
      <c r="D311" s="91" t="s">
        <v>6358</v>
      </c>
      <c r="E311" s="240" t="s">
        <v>2992</v>
      </c>
      <c r="F311" s="113">
        <v>4</v>
      </c>
      <c r="G311" s="299" t="s">
        <v>8020</v>
      </c>
      <c r="H311" s="180" t="s">
        <v>5081</v>
      </c>
    </row>
    <row r="312" spans="1:8" ht="14.25" hidden="1" customHeight="1">
      <c r="A312" s="91" t="s">
        <v>10</v>
      </c>
      <c r="B312" s="145" t="s">
        <v>903</v>
      </c>
      <c r="C312" s="185" t="str">
        <f>VLOOKUP(B312,[1]Nagios!$B$2:$F$7978,1,FALSE)</f>
        <v>10.133.54.223</v>
      </c>
      <c r="D312" s="91" t="s">
        <v>6359</v>
      </c>
      <c r="E312" s="240" t="s">
        <v>2992</v>
      </c>
      <c r="F312" s="113">
        <v>4</v>
      </c>
      <c r="G312" s="299" t="s">
        <v>8020</v>
      </c>
      <c r="H312" s="180" t="s">
        <v>5082</v>
      </c>
    </row>
    <row r="313" spans="1:8" ht="14.25" hidden="1" customHeight="1">
      <c r="A313" s="91" t="s">
        <v>10</v>
      </c>
      <c r="B313" s="145" t="s">
        <v>903</v>
      </c>
      <c r="C313" s="185" t="str">
        <f>VLOOKUP(B313,[1]Nagios!$B$2:$F$7978,1,FALSE)</f>
        <v>10.133.54.223</v>
      </c>
      <c r="D313" s="91" t="s">
        <v>6360</v>
      </c>
      <c r="E313" s="240" t="s">
        <v>2992</v>
      </c>
      <c r="F313" s="113">
        <v>4</v>
      </c>
      <c r="G313" s="299" t="s">
        <v>8020</v>
      </c>
      <c r="H313" s="180" t="s">
        <v>5097</v>
      </c>
    </row>
    <row r="314" spans="1:8" ht="14.25" hidden="1" customHeight="1">
      <c r="A314" s="91" t="s">
        <v>10</v>
      </c>
      <c r="B314" s="145" t="s">
        <v>903</v>
      </c>
      <c r="C314" s="185" t="str">
        <f>VLOOKUP(B314,[1]Nagios!$B$2:$F$7978,1,FALSE)</f>
        <v>10.133.54.223</v>
      </c>
      <c r="D314" s="91" t="s">
        <v>6361</v>
      </c>
      <c r="E314" s="240" t="s">
        <v>2992</v>
      </c>
      <c r="F314" s="113">
        <v>4</v>
      </c>
      <c r="G314" s="299" t="s">
        <v>8020</v>
      </c>
      <c r="H314" s="180" t="s">
        <v>5098</v>
      </c>
    </row>
    <row r="315" spans="1:8" ht="14.25" hidden="1" customHeight="1">
      <c r="A315" s="91" t="s">
        <v>10</v>
      </c>
      <c r="B315" s="145" t="s">
        <v>903</v>
      </c>
      <c r="C315" s="185" t="str">
        <f>VLOOKUP(B315,[1]Nagios!$B$2:$F$7978,1,FALSE)</f>
        <v>10.133.54.223</v>
      </c>
      <c r="D315" s="91" t="s">
        <v>6362</v>
      </c>
      <c r="E315" s="240" t="s">
        <v>2992</v>
      </c>
      <c r="F315" s="113">
        <v>4</v>
      </c>
      <c r="G315" s="299" t="s">
        <v>8020</v>
      </c>
      <c r="H315" s="180" t="s">
        <v>5099</v>
      </c>
    </row>
    <row r="316" spans="1:8" ht="14.25" hidden="1" customHeight="1">
      <c r="A316" s="88" t="s">
        <v>8</v>
      </c>
      <c r="B316" s="249" t="s">
        <v>9</v>
      </c>
      <c r="C316" s="185" t="str">
        <f>VLOOKUP(B316,[1]Nagios!$B$2:$F$7978,1,FALSE)</f>
        <v>172.16.5.147</v>
      </c>
      <c r="D316" s="249" t="s">
        <v>959</v>
      </c>
      <c r="E316" s="240" t="s">
        <v>2989</v>
      </c>
      <c r="F316" s="262">
        <v>2</v>
      </c>
      <c r="G316" s="299" t="s">
        <v>8012</v>
      </c>
      <c r="H316" s="180"/>
    </row>
    <row r="317" spans="1:8" ht="14.25" hidden="1" customHeight="1">
      <c r="A317" s="88" t="s">
        <v>6</v>
      </c>
      <c r="B317" s="240" t="s">
        <v>7</v>
      </c>
      <c r="C317" s="185" t="str">
        <f>VLOOKUP(B317,[1]Nagios!$B$2:$F$7978,1,FALSE)</f>
        <v>172.16.5.146</v>
      </c>
      <c r="D317" s="240" t="s">
        <v>1220</v>
      </c>
      <c r="E317" s="240" t="s">
        <v>2989</v>
      </c>
      <c r="F317" s="245">
        <v>3</v>
      </c>
      <c r="G317" s="299" t="s">
        <v>8012</v>
      </c>
      <c r="H317" s="180" t="s">
        <v>5028</v>
      </c>
    </row>
    <row r="318" spans="1:8" ht="14.25" hidden="1" customHeight="1">
      <c r="A318" s="88" t="s">
        <v>6</v>
      </c>
      <c r="B318" s="240" t="s">
        <v>7</v>
      </c>
      <c r="C318" s="185" t="str">
        <f>VLOOKUP(B318,[1]Nagios!$B$2:$F$7978,1,FALSE)</f>
        <v>172.16.5.146</v>
      </c>
      <c r="D318" s="240" t="s">
        <v>1204</v>
      </c>
      <c r="E318" s="240" t="s">
        <v>2989</v>
      </c>
      <c r="F318" s="245">
        <v>2</v>
      </c>
      <c r="G318" s="299" t="s">
        <v>8012</v>
      </c>
      <c r="H318" s="180" t="s">
        <v>5029</v>
      </c>
    </row>
    <row r="319" spans="1:8" hidden="1">
      <c r="A319" s="88" t="s">
        <v>6</v>
      </c>
      <c r="B319" s="240" t="s">
        <v>7</v>
      </c>
      <c r="C319" s="185" t="str">
        <f>VLOOKUP(B319,[1]Nagios!$B$2:$F$7978,1,FALSE)</f>
        <v>172.16.5.146</v>
      </c>
      <c r="D319" s="240" t="s">
        <v>2171</v>
      </c>
      <c r="E319" s="240" t="s">
        <v>2989</v>
      </c>
      <c r="F319" s="245">
        <v>2</v>
      </c>
      <c r="G319" s="299" t="s">
        <v>8012</v>
      </c>
      <c r="H319" s="180" t="s">
        <v>5030</v>
      </c>
    </row>
    <row r="320" spans="1:8" hidden="1">
      <c r="A320" s="88" t="s">
        <v>6</v>
      </c>
      <c r="B320" s="240" t="s">
        <v>7</v>
      </c>
      <c r="C320" s="185" t="str">
        <f>VLOOKUP(B320,[1]Nagios!$B$2:$F$7978,1,FALSE)</f>
        <v>172.16.5.146</v>
      </c>
      <c r="D320" s="240" t="s">
        <v>959</v>
      </c>
      <c r="E320" s="240" t="s">
        <v>2989</v>
      </c>
      <c r="F320" s="245">
        <v>2</v>
      </c>
      <c r="G320" s="299" t="s">
        <v>8012</v>
      </c>
      <c r="H320" s="180" t="s">
        <v>5031</v>
      </c>
    </row>
    <row r="321" spans="1:8" hidden="1">
      <c r="A321" s="88" t="s">
        <v>6</v>
      </c>
      <c r="B321" s="240" t="s">
        <v>7</v>
      </c>
      <c r="C321" s="185" t="str">
        <f>VLOOKUP(B321,[1]Nagios!$B$2:$F$7978,1,FALSE)</f>
        <v>172.16.5.146</v>
      </c>
      <c r="D321" s="240" t="s">
        <v>1200</v>
      </c>
      <c r="E321" s="240" t="s">
        <v>2989</v>
      </c>
      <c r="F321" s="245">
        <v>2</v>
      </c>
      <c r="G321" s="299" t="s">
        <v>8012</v>
      </c>
      <c r="H321" s="180"/>
    </row>
    <row r="322" spans="1:8" hidden="1">
      <c r="A322" s="88" t="s">
        <v>6</v>
      </c>
      <c r="B322" s="240" t="s">
        <v>7</v>
      </c>
      <c r="C322" s="185" t="str">
        <f>VLOOKUP(B322,[1]Nagios!$B$2:$F$7978,1,FALSE)</f>
        <v>172.16.5.146</v>
      </c>
      <c r="D322" s="240" t="s">
        <v>1201</v>
      </c>
      <c r="E322" s="240" t="s">
        <v>2992</v>
      </c>
      <c r="F322" s="245">
        <v>2</v>
      </c>
      <c r="G322" s="299" t="s">
        <v>8012</v>
      </c>
      <c r="H322" s="180"/>
    </row>
    <row r="323" spans="1:8" hidden="1">
      <c r="A323" s="88" t="s">
        <v>4</v>
      </c>
      <c r="B323" s="240" t="s">
        <v>5</v>
      </c>
      <c r="C323" s="185" t="str">
        <f>VLOOKUP(B323,[1]Nagios!$B$2:$F$7978,1,FALSE)</f>
        <v>172.16.5.145</v>
      </c>
      <c r="D323" s="240" t="s">
        <v>1220</v>
      </c>
      <c r="E323" s="240" t="s">
        <v>2989</v>
      </c>
      <c r="F323" s="245">
        <v>3</v>
      </c>
      <c r="G323" s="299" t="s">
        <v>8012</v>
      </c>
      <c r="H323" s="180" t="s">
        <v>5022</v>
      </c>
    </row>
    <row r="324" spans="1:8" hidden="1">
      <c r="A324" s="88" t="s">
        <v>4</v>
      </c>
      <c r="B324" s="240" t="s">
        <v>5</v>
      </c>
      <c r="C324" s="185" t="str">
        <f>VLOOKUP(B324,[1]Nagios!$B$2:$F$7978,1,FALSE)</f>
        <v>172.16.5.145</v>
      </c>
      <c r="D324" s="240" t="s">
        <v>1204</v>
      </c>
      <c r="E324" s="240" t="s">
        <v>2989</v>
      </c>
      <c r="F324" s="245">
        <v>2</v>
      </c>
      <c r="G324" s="299" t="s">
        <v>8012</v>
      </c>
      <c r="H324" s="180" t="s">
        <v>5023</v>
      </c>
    </row>
    <row r="325" spans="1:8" hidden="1">
      <c r="A325" s="88" t="s">
        <v>4</v>
      </c>
      <c r="B325" s="240" t="s">
        <v>5</v>
      </c>
      <c r="C325" s="185" t="str">
        <f>VLOOKUP(B325,[1]Nagios!$B$2:$F$7978,1,FALSE)</f>
        <v>172.16.5.145</v>
      </c>
      <c r="D325" s="240" t="s">
        <v>2171</v>
      </c>
      <c r="E325" s="240" t="s">
        <v>2989</v>
      </c>
      <c r="F325" s="245">
        <v>2</v>
      </c>
      <c r="G325" s="299" t="s">
        <v>8012</v>
      </c>
      <c r="H325" s="180" t="s">
        <v>5024</v>
      </c>
    </row>
    <row r="326" spans="1:8" hidden="1">
      <c r="A326" s="88" t="s">
        <v>4</v>
      </c>
      <c r="B326" s="240" t="s">
        <v>5</v>
      </c>
      <c r="C326" s="185" t="str">
        <f>VLOOKUP(B326,[1]Nagios!$B$2:$F$7978,1,FALSE)</f>
        <v>172.16.5.145</v>
      </c>
      <c r="D326" s="240" t="s">
        <v>959</v>
      </c>
      <c r="E326" s="240" t="s">
        <v>2989</v>
      </c>
      <c r="F326" s="245">
        <v>2</v>
      </c>
      <c r="G326" s="299" t="s">
        <v>8012</v>
      </c>
      <c r="H326" s="180" t="s">
        <v>5025</v>
      </c>
    </row>
    <row r="327" spans="1:8" hidden="1">
      <c r="A327" s="88" t="s">
        <v>4</v>
      </c>
      <c r="B327" s="240" t="s">
        <v>5</v>
      </c>
      <c r="C327" s="185" t="str">
        <f>VLOOKUP(B327,[1]Nagios!$B$2:$F$7978,1,FALSE)</f>
        <v>172.16.5.145</v>
      </c>
      <c r="D327" s="240" t="s">
        <v>1200</v>
      </c>
      <c r="E327" s="240" t="s">
        <v>2989</v>
      </c>
      <c r="F327" s="245">
        <v>2</v>
      </c>
      <c r="G327" s="299" t="s">
        <v>8012</v>
      </c>
      <c r="H327" s="180" t="s">
        <v>5026</v>
      </c>
    </row>
    <row r="328" spans="1:8" hidden="1">
      <c r="A328" s="88" t="s">
        <v>4</v>
      </c>
      <c r="B328" s="240" t="s">
        <v>5</v>
      </c>
      <c r="C328" s="185" t="str">
        <f>VLOOKUP(B328,[1]Nagios!$B$2:$F$7978,1,FALSE)</f>
        <v>172.16.5.145</v>
      </c>
      <c r="D328" s="240" t="s">
        <v>1201</v>
      </c>
      <c r="E328" s="240" t="s">
        <v>2992</v>
      </c>
      <c r="F328" s="245">
        <v>2</v>
      </c>
      <c r="G328" s="299" t="s">
        <v>8012</v>
      </c>
      <c r="H328" s="180" t="s">
        <v>5027</v>
      </c>
    </row>
    <row r="329" spans="1:8" hidden="1">
      <c r="A329" s="88" t="s">
        <v>2</v>
      </c>
      <c r="B329" s="240" t="s">
        <v>3</v>
      </c>
      <c r="C329" s="185" t="str">
        <f>VLOOKUP(B329,[1]Nagios!$B$2:$F$7978,1,FALSE)</f>
        <v>10.133.54.236</v>
      </c>
      <c r="D329" s="240" t="s">
        <v>1220</v>
      </c>
      <c r="E329" s="240" t="s">
        <v>2989</v>
      </c>
      <c r="F329" s="245">
        <v>3</v>
      </c>
      <c r="G329" s="299" t="s">
        <v>8012</v>
      </c>
      <c r="H329" s="180" t="s">
        <v>5015</v>
      </c>
    </row>
    <row r="330" spans="1:8" hidden="1">
      <c r="A330" s="88" t="s">
        <v>2</v>
      </c>
      <c r="B330" s="240" t="s">
        <v>3</v>
      </c>
      <c r="C330" s="185" t="str">
        <f>VLOOKUP(B330,[1]Nagios!$B$2:$F$7978,1,FALSE)</f>
        <v>10.133.54.236</v>
      </c>
      <c r="D330" s="240" t="s">
        <v>1204</v>
      </c>
      <c r="E330" s="240" t="s">
        <v>2989</v>
      </c>
      <c r="F330" s="245">
        <v>4</v>
      </c>
      <c r="G330" s="299" t="s">
        <v>8012</v>
      </c>
      <c r="H330" s="180" t="s">
        <v>5016</v>
      </c>
    </row>
    <row r="331" spans="1:8" hidden="1">
      <c r="A331" s="88" t="s">
        <v>2</v>
      </c>
      <c r="B331" s="240" t="s">
        <v>3</v>
      </c>
      <c r="C331" s="185" t="str">
        <f>VLOOKUP(B331,[1]Nagios!$B$2:$F$7978,1,FALSE)</f>
        <v>10.133.54.236</v>
      </c>
      <c r="D331" s="240" t="s">
        <v>2171</v>
      </c>
      <c r="E331" s="240" t="s">
        <v>2989</v>
      </c>
      <c r="F331" s="245">
        <v>4</v>
      </c>
      <c r="G331" s="299" t="s">
        <v>8012</v>
      </c>
      <c r="H331" s="180" t="s">
        <v>5017</v>
      </c>
    </row>
    <row r="332" spans="1:8" hidden="1">
      <c r="A332" s="88" t="s">
        <v>2</v>
      </c>
      <c r="B332" s="240" t="s">
        <v>3</v>
      </c>
      <c r="C332" s="185" t="str">
        <f>VLOOKUP(B332,[1]Nagios!$B$2:$F$7978,1,FALSE)</f>
        <v>10.133.54.236</v>
      </c>
      <c r="D332" s="240" t="s">
        <v>1734</v>
      </c>
      <c r="E332" s="240" t="s">
        <v>2989</v>
      </c>
      <c r="F332" s="245">
        <v>4</v>
      </c>
      <c r="G332" s="299" t="s">
        <v>8012</v>
      </c>
      <c r="H332" s="180" t="s">
        <v>5018</v>
      </c>
    </row>
    <row r="333" spans="1:8" hidden="1">
      <c r="A333" s="88" t="s">
        <v>2</v>
      </c>
      <c r="B333" s="240" t="s">
        <v>3</v>
      </c>
      <c r="C333" s="185" t="str">
        <f>VLOOKUP(B333,[1]Nagios!$B$2:$F$7978,1,FALSE)</f>
        <v>10.133.54.236</v>
      </c>
      <c r="D333" s="240" t="s">
        <v>959</v>
      </c>
      <c r="E333" s="240" t="s">
        <v>2989</v>
      </c>
      <c r="F333" s="245">
        <v>4</v>
      </c>
      <c r="G333" s="299" t="s">
        <v>8012</v>
      </c>
      <c r="H333" s="180" t="s">
        <v>5019</v>
      </c>
    </row>
    <row r="334" spans="1:8" hidden="1">
      <c r="A334" s="88" t="s">
        <v>2</v>
      </c>
      <c r="B334" s="240" t="s">
        <v>3</v>
      </c>
      <c r="C334" s="185" t="str">
        <f>VLOOKUP(B334,[1]Nagios!$B$2:$F$7978,1,FALSE)</f>
        <v>10.133.54.236</v>
      </c>
      <c r="D334" s="240" t="s">
        <v>1200</v>
      </c>
      <c r="E334" s="240" t="s">
        <v>2989</v>
      </c>
      <c r="F334" s="245">
        <v>4</v>
      </c>
      <c r="G334" s="299" t="s">
        <v>8012</v>
      </c>
      <c r="H334" s="180" t="s">
        <v>5020</v>
      </c>
    </row>
    <row r="335" spans="1:8" hidden="1">
      <c r="A335" s="88" t="s">
        <v>2</v>
      </c>
      <c r="B335" s="240" t="s">
        <v>3</v>
      </c>
      <c r="C335" s="185" t="str">
        <f>VLOOKUP(B335,[1]Nagios!$B$2:$F$7978,1,FALSE)</f>
        <v>10.133.54.236</v>
      </c>
      <c r="D335" s="240" t="s">
        <v>1201</v>
      </c>
      <c r="E335" s="240" t="s">
        <v>2992</v>
      </c>
      <c r="F335" s="245">
        <v>2</v>
      </c>
      <c r="G335" s="299" t="s">
        <v>8012</v>
      </c>
      <c r="H335" s="180" t="s">
        <v>5021</v>
      </c>
    </row>
    <row r="336" spans="1:8">
      <c r="A336" s="88" t="s">
        <v>1282</v>
      </c>
      <c r="B336" s="240" t="s">
        <v>1283</v>
      </c>
      <c r="C336" s="185" t="str">
        <f>VLOOKUP(B336,[1]Nagios!$B$2:$F$7978,1,FALSE)</f>
        <v>10.133.54.117</v>
      </c>
      <c r="D336" s="240" t="s">
        <v>959</v>
      </c>
      <c r="E336" s="240" t="s">
        <v>2989</v>
      </c>
      <c r="F336" s="112">
        <v>2</v>
      </c>
      <c r="G336" s="299" t="s">
        <v>8007</v>
      </c>
      <c r="H336" s="180" t="s">
        <v>5014</v>
      </c>
    </row>
    <row r="337" spans="1:8" hidden="1">
      <c r="A337" s="88" t="s">
        <v>0</v>
      </c>
      <c r="B337" s="240" t="s">
        <v>1</v>
      </c>
      <c r="C337" s="185" t="str">
        <f>VLOOKUP(B337,[1]Nagios!$B$2:$F$7978,1,FALSE)</f>
        <v>192.168.5.19</v>
      </c>
      <c r="D337" s="240" t="s">
        <v>1220</v>
      </c>
      <c r="E337" s="240" t="s">
        <v>2989</v>
      </c>
      <c r="F337" s="262">
        <v>3</v>
      </c>
      <c r="G337" s="299" t="s">
        <v>8012</v>
      </c>
      <c r="H337" s="180" t="s">
        <v>5006</v>
      </c>
    </row>
    <row r="338" spans="1:8" hidden="1">
      <c r="A338" s="88" t="s">
        <v>0</v>
      </c>
      <c r="B338" s="240" t="s">
        <v>1</v>
      </c>
      <c r="C338" s="185" t="str">
        <f>VLOOKUP(B338,[1]Nagios!$B$2:$F$7978,1,FALSE)</f>
        <v>192.168.5.19</v>
      </c>
      <c r="D338" s="240" t="s">
        <v>1204</v>
      </c>
      <c r="E338" s="240" t="s">
        <v>2989</v>
      </c>
      <c r="F338" s="245">
        <v>1</v>
      </c>
      <c r="G338" s="299" t="s">
        <v>8012</v>
      </c>
      <c r="H338" s="180" t="s">
        <v>5007</v>
      </c>
    </row>
    <row r="339" spans="1:8" hidden="1">
      <c r="A339" s="88" t="s">
        <v>0</v>
      </c>
      <c r="B339" s="240" t="s">
        <v>1</v>
      </c>
      <c r="C339" s="185" t="str">
        <f>VLOOKUP(B339,[1]Nagios!$B$2:$F$7978,1,FALSE)</f>
        <v>192.168.5.19</v>
      </c>
      <c r="D339" s="240" t="s">
        <v>2171</v>
      </c>
      <c r="E339" s="240" t="s">
        <v>2989</v>
      </c>
      <c r="F339" s="245">
        <v>1</v>
      </c>
      <c r="G339" s="299" t="s">
        <v>8012</v>
      </c>
      <c r="H339" s="180" t="s">
        <v>5008</v>
      </c>
    </row>
    <row r="340" spans="1:8" hidden="1">
      <c r="A340" s="88" t="s">
        <v>0</v>
      </c>
      <c r="B340" s="240" t="s">
        <v>1</v>
      </c>
      <c r="C340" s="185" t="str">
        <f>VLOOKUP(B340,[1]Nagios!$B$2:$F$7978,1,FALSE)</f>
        <v>192.168.5.19</v>
      </c>
      <c r="D340" s="240" t="s">
        <v>2033</v>
      </c>
      <c r="E340" s="240" t="s">
        <v>2989</v>
      </c>
      <c r="F340" s="245">
        <v>1</v>
      </c>
      <c r="G340" s="299" t="s">
        <v>8012</v>
      </c>
      <c r="H340" s="180" t="s">
        <v>5009</v>
      </c>
    </row>
    <row r="341" spans="1:8" hidden="1">
      <c r="A341" s="88" t="s">
        <v>0</v>
      </c>
      <c r="B341" s="240" t="s">
        <v>1</v>
      </c>
      <c r="C341" s="185" t="str">
        <f>VLOOKUP(B341,[1]Nagios!$B$2:$F$7978,1,FALSE)</f>
        <v>192.168.5.19</v>
      </c>
      <c r="D341" s="240" t="s">
        <v>1711</v>
      </c>
      <c r="E341" s="240" t="s">
        <v>2989</v>
      </c>
      <c r="F341" s="245">
        <v>1</v>
      </c>
      <c r="G341" s="299" t="s">
        <v>8012</v>
      </c>
      <c r="H341" s="180" t="s">
        <v>5010</v>
      </c>
    </row>
    <row r="342" spans="1:8" hidden="1">
      <c r="A342" s="88" t="s">
        <v>0</v>
      </c>
      <c r="B342" s="240" t="s">
        <v>1</v>
      </c>
      <c r="C342" s="185" t="str">
        <f>VLOOKUP(B342,[1]Nagios!$B$2:$F$7978,1,FALSE)</f>
        <v>192.168.5.19</v>
      </c>
      <c r="D342" s="240" t="s">
        <v>959</v>
      </c>
      <c r="E342" s="240" t="s">
        <v>2989</v>
      </c>
      <c r="F342" s="245">
        <v>1</v>
      </c>
      <c r="G342" s="299" t="s">
        <v>8012</v>
      </c>
      <c r="H342" s="180" t="s">
        <v>5011</v>
      </c>
    </row>
    <row r="343" spans="1:8" hidden="1">
      <c r="A343" s="88" t="s">
        <v>0</v>
      </c>
      <c r="B343" s="240" t="s">
        <v>1</v>
      </c>
      <c r="C343" s="185" t="str">
        <f>VLOOKUP(B343,[1]Nagios!$B$2:$F$7978,1,FALSE)</f>
        <v>192.168.5.19</v>
      </c>
      <c r="D343" s="240" t="s">
        <v>1200</v>
      </c>
      <c r="E343" s="240" t="s">
        <v>2989</v>
      </c>
      <c r="F343" s="245">
        <v>1</v>
      </c>
      <c r="G343" s="299" t="s">
        <v>8012</v>
      </c>
      <c r="H343" s="180" t="s">
        <v>5012</v>
      </c>
    </row>
    <row r="344" spans="1:8" hidden="1">
      <c r="A344" s="88" t="s">
        <v>0</v>
      </c>
      <c r="B344" s="240" t="s">
        <v>1</v>
      </c>
      <c r="C344" s="185" t="str">
        <f>VLOOKUP(B344,[1]Nagios!$B$2:$F$7978,1,FALSE)</f>
        <v>192.168.5.19</v>
      </c>
      <c r="D344" s="240" t="s">
        <v>1201</v>
      </c>
      <c r="E344" s="240" t="s">
        <v>2992</v>
      </c>
      <c r="F344" s="245">
        <v>2</v>
      </c>
      <c r="G344" s="299" t="s">
        <v>8012</v>
      </c>
      <c r="H344" s="180" t="s">
        <v>5013</v>
      </c>
    </row>
    <row r="345" spans="1:8" hidden="1">
      <c r="A345" s="88" t="s">
        <v>89</v>
      </c>
      <c r="B345" s="240" t="s">
        <v>90</v>
      </c>
      <c r="C345" s="185" t="str">
        <f>VLOOKUP(B345,[1]Nagios!$B$2:$F$7978,1,FALSE)</f>
        <v>192.168.4.11</v>
      </c>
      <c r="D345" s="240" t="s">
        <v>1220</v>
      </c>
      <c r="E345" s="240" t="s">
        <v>2989</v>
      </c>
      <c r="F345" s="245">
        <v>3</v>
      </c>
      <c r="G345" s="299" t="s">
        <v>8012</v>
      </c>
      <c r="H345" s="180"/>
    </row>
    <row r="346" spans="1:8" hidden="1">
      <c r="A346" s="88" t="s">
        <v>89</v>
      </c>
      <c r="B346" s="240" t="s">
        <v>90</v>
      </c>
      <c r="C346" s="185" t="str">
        <f>VLOOKUP(B346,[1]Nagios!$B$2:$F$7978,1,FALSE)</f>
        <v>192.168.4.11</v>
      </c>
      <c r="D346" s="240" t="s">
        <v>1204</v>
      </c>
      <c r="E346" s="240" t="s">
        <v>2989</v>
      </c>
      <c r="F346" s="245">
        <v>4</v>
      </c>
      <c r="G346" s="299" t="s">
        <v>8012</v>
      </c>
      <c r="H346" s="180"/>
    </row>
    <row r="347" spans="1:8" hidden="1">
      <c r="A347" s="88" t="s">
        <v>89</v>
      </c>
      <c r="B347" s="240" t="s">
        <v>90</v>
      </c>
      <c r="C347" s="185" t="str">
        <f>VLOOKUP(B347,[1]Nagios!$B$2:$F$7978,1,FALSE)</f>
        <v>192.168.4.11</v>
      </c>
      <c r="D347" s="240" t="s">
        <v>2171</v>
      </c>
      <c r="E347" s="240" t="s">
        <v>2989</v>
      </c>
      <c r="F347" s="245">
        <v>4</v>
      </c>
      <c r="G347" s="299" t="s">
        <v>8012</v>
      </c>
      <c r="H347" s="180"/>
    </row>
    <row r="348" spans="1:8" hidden="1">
      <c r="A348" s="88" t="s">
        <v>89</v>
      </c>
      <c r="B348" s="240" t="s">
        <v>90</v>
      </c>
      <c r="C348" s="185" t="str">
        <f>VLOOKUP(B348,[1]Nagios!$B$2:$F$7978,1,FALSE)</f>
        <v>192.168.4.11</v>
      </c>
      <c r="D348" s="240" t="s">
        <v>2033</v>
      </c>
      <c r="E348" s="240" t="s">
        <v>2989</v>
      </c>
      <c r="F348" s="245">
        <v>4</v>
      </c>
      <c r="G348" s="299" t="s">
        <v>8012</v>
      </c>
      <c r="H348" s="180" t="s">
        <v>5001</v>
      </c>
    </row>
    <row r="349" spans="1:8" hidden="1">
      <c r="A349" s="88" t="s">
        <v>89</v>
      </c>
      <c r="B349" s="240" t="s">
        <v>90</v>
      </c>
      <c r="C349" s="185" t="str">
        <f>VLOOKUP(B349,[1]Nagios!$B$2:$F$7978,1,FALSE)</f>
        <v>192.168.4.11</v>
      </c>
      <c r="D349" s="240" t="s">
        <v>959</v>
      </c>
      <c r="E349" s="240" t="s">
        <v>2989</v>
      </c>
      <c r="F349" s="245">
        <v>4</v>
      </c>
      <c r="G349" s="299" t="s">
        <v>8012</v>
      </c>
      <c r="H349" s="180" t="s">
        <v>5002</v>
      </c>
    </row>
    <row r="350" spans="1:8" hidden="1">
      <c r="A350" s="88" t="s">
        <v>89</v>
      </c>
      <c r="B350" s="240" t="s">
        <v>90</v>
      </c>
      <c r="C350" s="185" t="str">
        <f>VLOOKUP(B350,[1]Nagios!$B$2:$F$7978,1,FALSE)</f>
        <v>192.168.4.11</v>
      </c>
      <c r="D350" s="240" t="s">
        <v>1200</v>
      </c>
      <c r="E350" s="240" t="s">
        <v>2989</v>
      </c>
      <c r="F350" s="245">
        <v>4</v>
      </c>
      <c r="G350" s="299" t="s">
        <v>8012</v>
      </c>
      <c r="H350" s="180" t="s">
        <v>5003</v>
      </c>
    </row>
    <row r="351" spans="1:8" hidden="1">
      <c r="A351" s="88" t="s">
        <v>89</v>
      </c>
      <c r="B351" s="240" t="s">
        <v>90</v>
      </c>
      <c r="C351" s="185" t="str">
        <f>VLOOKUP(B351,[1]Nagios!$B$2:$F$7978,1,FALSE)</f>
        <v>192.168.4.11</v>
      </c>
      <c r="D351" s="240" t="s">
        <v>1201</v>
      </c>
      <c r="E351" s="240" t="s">
        <v>2992</v>
      </c>
      <c r="F351" s="245">
        <v>2</v>
      </c>
      <c r="G351" s="299" t="s">
        <v>8012</v>
      </c>
      <c r="H351" s="180" t="s">
        <v>5004</v>
      </c>
    </row>
    <row r="352" spans="1:8" hidden="1">
      <c r="A352" s="88" t="s">
        <v>89</v>
      </c>
      <c r="B352" s="88" t="s">
        <v>90</v>
      </c>
      <c r="C352" s="185" t="str">
        <f>VLOOKUP(B352,[1]Nagios!$B$2:$F$7978,1,FALSE)</f>
        <v>192.168.4.11</v>
      </c>
      <c r="D352" s="88" t="s">
        <v>2765</v>
      </c>
      <c r="E352" s="240" t="s">
        <v>2989</v>
      </c>
      <c r="F352" s="250">
        <v>4</v>
      </c>
      <c r="G352" s="299" t="s">
        <v>7998</v>
      </c>
      <c r="H352" s="180" t="s">
        <v>5005</v>
      </c>
    </row>
    <row r="353" spans="1:8" hidden="1">
      <c r="A353" s="88" t="s">
        <v>87</v>
      </c>
      <c r="B353" s="249" t="s">
        <v>88</v>
      </c>
      <c r="C353" s="185" t="str">
        <f>VLOOKUP(B353,[1]Nagios!$B$2:$F$7978,1,FALSE)</f>
        <v>192.168.4.10</v>
      </c>
      <c r="D353" s="249" t="s">
        <v>1220</v>
      </c>
      <c r="E353" s="240" t="s">
        <v>2989</v>
      </c>
      <c r="F353" s="262">
        <v>3</v>
      </c>
      <c r="G353" s="299" t="s">
        <v>8012</v>
      </c>
      <c r="H353" s="180" t="s">
        <v>3461</v>
      </c>
    </row>
    <row r="354" spans="1:8" hidden="1">
      <c r="A354" s="88" t="s">
        <v>87</v>
      </c>
      <c r="B354" s="240" t="s">
        <v>88</v>
      </c>
      <c r="C354" s="185" t="str">
        <f>VLOOKUP(B354,[1]Nagios!$B$2:$F$7978,1,FALSE)</f>
        <v>192.168.4.10</v>
      </c>
      <c r="D354" s="240" t="s">
        <v>1204</v>
      </c>
      <c r="E354" s="240" t="s">
        <v>2989</v>
      </c>
      <c r="F354" s="245">
        <v>4</v>
      </c>
      <c r="G354" s="299" t="s">
        <v>8012</v>
      </c>
      <c r="H354" s="180" t="s">
        <v>3462</v>
      </c>
    </row>
    <row r="355" spans="1:8" hidden="1">
      <c r="A355" s="88" t="s">
        <v>87</v>
      </c>
      <c r="B355" s="240" t="s">
        <v>88</v>
      </c>
      <c r="C355" s="185" t="str">
        <f>VLOOKUP(B355,[1]Nagios!$B$2:$F$7978,1,FALSE)</f>
        <v>192.168.4.10</v>
      </c>
      <c r="D355" s="240" t="s">
        <v>2171</v>
      </c>
      <c r="E355" s="240" t="s">
        <v>2989</v>
      </c>
      <c r="F355" s="245">
        <v>4</v>
      </c>
      <c r="G355" s="299" t="s">
        <v>8012</v>
      </c>
      <c r="H355" s="180" t="s">
        <v>3463</v>
      </c>
    </row>
    <row r="356" spans="1:8" hidden="1">
      <c r="A356" s="88" t="s">
        <v>87</v>
      </c>
      <c r="B356" s="240" t="s">
        <v>88</v>
      </c>
      <c r="C356" s="185" t="str">
        <f>VLOOKUP(B356,[1]Nagios!$B$2:$F$7978,1,FALSE)</f>
        <v>192.168.4.10</v>
      </c>
      <c r="D356" s="240" t="s">
        <v>959</v>
      </c>
      <c r="E356" s="240" t="s">
        <v>2989</v>
      </c>
      <c r="F356" s="245">
        <v>4</v>
      </c>
      <c r="G356" s="299" t="s">
        <v>8012</v>
      </c>
      <c r="H356" s="180" t="s">
        <v>4988</v>
      </c>
    </row>
    <row r="357" spans="1:8" hidden="1">
      <c r="A357" s="88" t="s">
        <v>87</v>
      </c>
      <c r="B357" s="240" t="s">
        <v>88</v>
      </c>
      <c r="C357" s="185" t="str">
        <f>VLOOKUP(B357,[1]Nagios!$B$2:$F$7978,1,FALSE)</f>
        <v>192.168.4.10</v>
      </c>
      <c r="D357" s="240" t="s">
        <v>1200</v>
      </c>
      <c r="E357" s="240" t="s">
        <v>2989</v>
      </c>
      <c r="F357" s="245">
        <v>4</v>
      </c>
      <c r="G357" s="299" t="s">
        <v>8012</v>
      </c>
      <c r="H357" s="180" t="s">
        <v>4989</v>
      </c>
    </row>
    <row r="358" spans="1:8" hidden="1">
      <c r="A358" s="88" t="s">
        <v>87</v>
      </c>
      <c r="B358" s="240" t="s">
        <v>88</v>
      </c>
      <c r="C358" s="185" t="str">
        <f>VLOOKUP(B358,[1]Nagios!$B$2:$F$7978,1,FALSE)</f>
        <v>192.168.4.10</v>
      </c>
      <c r="D358" s="240" t="s">
        <v>1201</v>
      </c>
      <c r="E358" s="240" t="s">
        <v>2992</v>
      </c>
      <c r="F358" s="245">
        <v>2</v>
      </c>
      <c r="G358" s="299" t="s">
        <v>8012</v>
      </c>
      <c r="H358" s="180" t="s">
        <v>4990</v>
      </c>
    </row>
    <row r="359" spans="1:8" hidden="1">
      <c r="A359" s="88" t="s">
        <v>87</v>
      </c>
      <c r="B359" s="240" t="s">
        <v>88</v>
      </c>
      <c r="C359" s="185" t="str">
        <f>VLOOKUP(B359,[1]Nagios!$B$2:$F$7978,1,FALSE)</f>
        <v>192.168.4.10</v>
      </c>
      <c r="D359" s="240" t="s">
        <v>8901</v>
      </c>
      <c r="E359" s="240" t="s">
        <v>2989</v>
      </c>
      <c r="F359" s="245">
        <v>4</v>
      </c>
      <c r="G359" s="299" t="s">
        <v>7998</v>
      </c>
      <c r="H359" s="180"/>
    </row>
    <row r="360" spans="1:8" hidden="1">
      <c r="A360" s="88" t="s">
        <v>87</v>
      </c>
      <c r="B360" s="240" t="s">
        <v>88</v>
      </c>
      <c r="C360" s="185" t="str">
        <f>VLOOKUP(B360,[1]Nagios!$B$2:$F$7978,1,FALSE)</f>
        <v>192.168.4.10</v>
      </c>
      <c r="D360" s="240" t="s">
        <v>8902</v>
      </c>
      <c r="E360" s="240" t="s">
        <v>2989</v>
      </c>
      <c r="F360" s="245">
        <v>4</v>
      </c>
      <c r="G360" s="299" t="s">
        <v>7998</v>
      </c>
      <c r="H360" s="180"/>
    </row>
    <row r="361" spans="1:8" hidden="1">
      <c r="A361" s="88" t="s">
        <v>87</v>
      </c>
      <c r="B361" s="88" t="s">
        <v>88</v>
      </c>
      <c r="C361" s="185" t="str">
        <f>VLOOKUP(B361,[1]Nagios!$B$2:$F$7978,1,FALSE)</f>
        <v>192.168.4.10</v>
      </c>
      <c r="D361" s="88" t="s">
        <v>2852</v>
      </c>
      <c r="E361" s="240" t="s">
        <v>2989</v>
      </c>
      <c r="F361" s="250">
        <v>4</v>
      </c>
      <c r="G361" s="299" t="s">
        <v>7998</v>
      </c>
      <c r="H361" s="180" t="s">
        <v>4991</v>
      </c>
    </row>
    <row r="362" spans="1:8" hidden="1">
      <c r="A362" s="88" t="s">
        <v>87</v>
      </c>
      <c r="B362" s="88" t="s">
        <v>88</v>
      </c>
      <c r="C362" s="185" t="str">
        <f>VLOOKUP(B362,[1]Nagios!$B$2:$F$7978,1,FALSE)</f>
        <v>192.168.4.10</v>
      </c>
      <c r="D362" s="88" t="s">
        <v>2853</v>
      </c>
      <c r="E362" s="240" t="s">
        <v>2989</v>
      </c>
      <c r="F362" s="106">
        <v>4</v>
      </c>
      <c r="G362" s="299" t="s">
        <v>7998</v>
      </c>
      <c r="H362" s="180" t="s">
        <v>4992</v>
      </c>
    </row>
    <row r="363" spans="1:8" hidden="1">
      <c r="A363" s="88" t="s">
        <v>87</v>
      </c>
      <c r="B363" s="88" t="s">
        <v>88</v>
      </c>
      <c r="C363" s="185" t="str">
        <f>VLOOKUP(B363,[1]Nagios!$B$2:$F$7978,1,FALSE)</f>
        <v>192.168.4.10</v>
      </c>
      <c r="D363" s="88" t="s">
        <v>2854</v>
      </c>
      <c r="E363" s="240" t="s">
        <v>2989</v>
      </c>
      <c r="F363" s="106">
        <v>4</v>
      </c>
      <c r="G363" s="299" t="s">
        <v>7998</v>
      </c>
      <c r="H363" s="180" t="s">
        <v>4993</v>
      </c>
    </row>
    <row r="364" spans="1:8" hidden="1">
      <c r="A364" s="88" t="s">
        <v>87</v>
      </c>
      <c r="B364" s="88" t="s">
        <v>88</v>
      </c>
      <c r="C364" s="185" t="str">
        <f>VLOOKUP(B364,[1]Nagios!$B$2:$F$7978,1,FALSE)</f>
        <v>192.168.4.10</v>
      </c>
      <c r="D364" s="88" t="s">
        <v>2855</v>
      </c>
      <c r="E364" s="240" t="s">
        <v>2989</v>
      </c>
      <c r="F364" s="106">
        <v>4</v>
      </c>
      <c r="G364" s="299" t="s">
        <v>7998</v>
      </c>
      <c r="H364" s="180" t="s">
        <v>4994</v>
      </c>
    </row>
    <row r="365" spans="1:8" hidden="1">
      <c r="A365" s="88" t="s">
        <v>87</v>
      </c>
      <c r="B365" s="88" t="s">
        <v>88</v>
      </c>
      <c r="C365" s="185" t="str">
        <f>VLOOKUP(B365,[1]Nagios!$B$2:$F$7978,1,FALSE)</f>
        <v>192.168.4.10</v>
      </c>
      <c r="D365" s="88" t="s">
        <v>2856</v>
      </c>
      <c r="E365" s="240" t="s">
        <v>2989</v>
      </c>
      <c r="F365" s="106">
        <v>4</v>
      </c>
      <c r="G365" s="299" t="s">
        <v>7998</v>
      </c>
      <c r="H365" s="180" t="s">
        <v>4995</v>
      </c>
    </row>
    <row r="366" spans="1:8" hidden="1">
      <c r="A366" s="88" t="s">
        <v>87</v>
      </c>
      <c r="B366" s="88" t="s">
        <v>88</v>
      </c>
      <c r="C366" s="185" t="str">
        <f>VLOOKUP(B366,[1]Nagios!$B$2:$F$7978,1,FALSE)</f>
        <v>192.168.4.10</v>
      </c>
      <c r="D366" s="88" t="s">
        <v>2857</v>
      </c>
      <c r="E366" s="240" t="s">
        <v>2989</v>
      </c>
      <c r="F366" s="106">
        <v>4</v>
      </c>
      <c r="G366" s="299" t="s">
        <v>7998</v>
      </c>
      <c r="H366" s="180" t="s">
        <v>4996</v>
      </c>
    </row>
    <row r="367" spans="1:8" hidden="1">
      <c r="A367" s="88" t="s">
        <v>87</v>
      </c>
      <c r="B367" s="88" t="s">
        <v>88</v>
      </c>
      <c r="C367" s="185" t="str">
        <f>VLOOKUP(B367,[1]Nagios!$B$2:$F$7978,1,FALSE)</f>
        <v>192.168.4.10</v>
      </c>
      <c r="D367" s="249" t="s">
        <v>1201</v>
      </c>
      <c r="E367" s="240" t="s">
        <v>2992</v>
      </c>
      <c r="F367" s="262">
        <v>2</v>
      </c>
      <c r="G367" s="299" t="s">
        <v>7998</v>
      </c>
      <c r="H367" s="180" t="s">
        <v>4997</v>
      </c>
    </row>
    <row r="368" spans="1:8" hidden="1">
      <c r="A368" s="88" t="s">
        <v>87</v>
      </c>
      <c r="B368" s="88" t="s">
        <v>88</v>
      </c>
      <c r="C368" s="185" t="str">
        <f>VLOOKUP(B368,[1]Nagios!$B$2:$F$7978,1,FALSE)</f>
        <v>192.168.4.10</v>
      </c>
      <c r="D368" s="88" t="s">
        <v>2858</v>
      </c>
      <c r="E368" s="88" t="s">
        <v>2992</v>
      </c>
      <c r="F368" s="250">
        <v>4</v>
      </c>
      <c r="G368" s="299" t="s">
        <v>7998</v>
      </c>
      <c r="H368" s="180" t="s">
        <v>4998</v>
      </c>
    </row>
    <row r="369" spans="1:8" hidden="1">
      <c r="A369" s="88" t="s">
        <v>87</v>
      </c>
      <c r="B369" s="88" t="s">
        <v>88</v>
      </c>
      <c r="C369" s="185" t="str">
        <f>VLOOKUP(B369,[1]Nagios!$B$2:$F$7978,1,FALSE)</f>
        <v>192.168.4.10</v>
      </c>
      <c r="D369" s="88" t="s">
        <v>2859</v>
      </c>
      <c r="E369" s="249" t="s">
        <v>2989</v>
      </c>
      <c r="F369" s="106">
        <v>4</v>
      </c>
      <c r="G369" s="299" t="s">
        <v>7998</v>
      </c>
      <c r="H369" s="180" t="s">
        <v>4999</v>
      </c>
    </row>
    <row r="370" spans="1:8" hidden="1">
      <c r="A370" s="88" t="s">
        <v>87</v>
      </c>
      <c r="B370" s="88" t="s">
        <v>88</v>
      </c>
      <c r="C370" s="185" t="str">
        <f>VLOOKUP(B370,[1]Nagios!$B$2:$F$7978,1,FALSE)</f>
        <v>192.168.4.10</v>
      </c>
      <c r="D370" s="88" t="s">
        <v>2860</v>
      </c>
      <c r="E370" s="240" t="s">
        <v>2989</v>
      </c>
      <c r="F370" s="106">
        <v>4</v>
      </c>
      <c r="G370" s="299" t="s">
        <v>7998</v>
      </c>
      <c r="H370" s="180" t="s">
        <v>5000</v>
      </c>
    </row>
    <row r="371" spans="1:8" hidden="1">
      <c r="A371" s="88" t="s">
        <v>87</v>
      </c>
      <c r="B371" s="88" t="s">
        <v>88</v>
      </c>
      <c r="C371" s="185" t="str">
        <f>VLOOKUP(B371,[1]Nagios!$B$2:$F$7978,1,FALSE)</f>
        <v>192.168.4.10</v>
      </c>
      <c r="D371" s="88" t="s">
        <v>2861</v>
      </c>
      <c r="E371" s="240" t="s">
        <v>2989</v>
      </c>
      <c r="F371" s="106">
        <v>4</v>
      </c>
      <c r="G371" s="299" t="s">
        <v>7998</v>
      </c>
      <c r="H371" s="180"/>
    </row>
    <row r="372" spans="1:8" hidden="1">
      <c r="A372" s="88" t="s">
        <v>87</v>
      </c>
      <c r="B372" s="88" t="s">
        <v>88</v>
      </c>
      <c r="C372" s="185" t="str">
        <f>VLOOKUP(B372,[1]Nagios!$B$2:$F$7978,1,FALSE)</f>
        <v>192.168.4.10</v>
      </c>
      <c r="D372" s="88" t="s">
        <v>2364</v>
      </c>
      <c r="E372" s="240" t="s">
        <v>2989</v>
      </c>
      <c r="F372" s="106">
        <v>1</v>
      </c>
      <c r="G372" s="299" t="s">
        <v>7998</v>
      </c>
      <c r="H372" s="180"/>
    </row>
    <row r="373" spans="1:8" hidden="1">
      <c r="A373" s="88" t="s">
        <v>6062</v>
      </c>
      <c r="B373" s="118" t="s">
        <v>88</v>
      </c>
      <c r="C373" s="185" t="str">
        <f>VLOOKUP(B373,[1]Nagios!$B$2:$F$7978,1,FALSE)</f>
        <v>192.168.4.10</v>
      </c>
      <c r="D373" s="249" t="s">
        <v>8952</v>
      </c>
      <c r="E373" s="254" t="s">
        <v>2989</v>
      </c>
      <c r="F373" s="262">
        <v>4</v>
      </c>
      <c r="G373" s="299" t="s">
        <v>7998</v>
      </c>
      <c r="H373" s="180"/>
    </row>
    <row r="374" spans="1:8" hidden="1">
      <c r="A374" s="88" t="s">
        <v>3197</v>
      </c>
      <c r="B374" s="249" t="s">
        <v>42</v>
      </c>
      <c r="C374" s="185" t="str">
        <f>VLOOKUP(B374,[1]Nagios!$B$2:$F$7978,1,FALSE)</f>
        <v>10.133.55.230</v>
      </c>
      <c r="D374" s="240" t="s">
        <v>3179</v>
      </c>
      <c r="E374" s="249" t="s">
        <v>2989</v>
      </c>
      <c r="F374" s="245">
        <v>4</v>
      </c>
      <c r="G374" s="299" t="s">
        <v>8012</v>
      </c>
      <c r="H374" s="180" t="s">
        <v>5944</v>
      </c>
    </row>
    <row r="375" spans="1:8" hidden="1">
      <c r="A375" s="88" t="s">
        <v>3197</v>
      </c>
      <c r="B375" s="240" t="s">
        <v>42</v>
      </c>
      <c r="C375" s="185" t="str">
        <f>VLOOKUP(B375,[1]Nagios!$B$2:$F$7978,1,FALSE)</f>
        <v>10.133.55.230</v>
      </c>
      <c r="D375" s="240" t="s">
        <v>1201</v>
      </c>
      <c r="E375" s="240" t="s">
        <v>2992</v>
      </c>
      <c r="F375" s="245">
        <v>2</v>
      </c>
      <c r="G375" s="299" t="s">
        <v>8012</v>
      </c>
      <c r="H375" s="180"/>
    </row>
    <row r="376" spans="1:8" hidden="1">
      <c r="A376" s="88" t="s">
        <v>3197</v>
      </c>
      <c r="B376" s="240" t="s">
        <v>42</v>
      </c>
      <c r="C376" s="185" t="str">
        <f>VLOOKUP(B376,[1]Nagios!$B$2:$F$7978,1,FALSE)</f>
        <v>10.133.55.230</v>
      </c>
      <c r="D376" s="240" t="s">
        <v>3186</v>
      </c>
      <c r="E376" s="240" t="s">
        <v>2989</v>
      </c>
      <c r="F376" s="245">
        <v>4</v>
      </c>
      <c r="G376" s="299" t="s">
        <v>8012</v>
      </c>
      <c r="H376" s="180" t="s">
        <v>3456</v>
      </c>
    </row>
    <row r="377" spans="1:8" hidden="1">
      <c r="A377" s="88" t="s">
        <v>3197</v>
      </c>
      <c r="B377" s="240" t="s">
        <v>42</v>
      </c>
      <c r="C377" s="185" t="str">
        <f>VLOOKUP(B377,[1]Nagios!$B$2:$F$7978,1,FALSE)</f>
        <v>10.133.55.230</v>
      </c>
      <c r="D377" s="240" t="s">
        <v>3187</v>
      </c>
      <c r="E377" s="240" t="s">
        <v>2989</v>
      </c>
      <c r="F377" s="245">
        <v>4</v>
      </c>
      <c r="G377" s="299" t="s">
        <v>8012</v>
      </c>
      <c r="H377" s="180" t="s">
        <v>3457</v>
      </c>
    </row>
    <row r="378" spans="1:8" hidden="1">
      <c r="A378" s="88" t="s">
        <v>3197</v>
      </c>
      <c r="B378" s="240" t="s">
        <v>42</v>
      </c>
      <c r="C378" s="185" t="str">
        <f>VLOOKUP(B378,[1]Nagios!$B$2:$F$7978,1,FALSE)</f>
        <v>10.133.55.230</v>
      </c>
      <c r="D378" s="240" t="s">
        <v>3188</v>
      </c>
      <c r="E378" s="240" t="s">
        <v>2989</v>
      </c>
      <c r="F378" s="245">
        <v>4</v>
      </c>
      <c r="G378" s="299" t="s">
        <v>8012</v>
      </c>
      <c r="H378" s="180" t="s">
        <v>3458</v>
      </c>
    </row>
    <row r="379" spans="1:8" hidden="1">
      <c r="A379" s="88" t="s">
        <v>3197</v>
      </c>
      <c r="B379" s="240" t="s">
        <v>42</v>
      </c>
      <c r="C379" s="185" t="str">
        <f>VLOOKUP(B379,[1]Nagios!$B$2:$F$7978,1,FALSE)</f>
        <v>10.133.55.230</v>
      </c>
      <c r="D379" s="240" t="s">
        <v>3198</v>
      </c>
      <c r="E379" s="240" t="s">
        <v>2989</v>
      </c>
      <c r="F379" s="245">
        <v>4</v>
      </c>
      <c r="G379" s="299" t="s">
        <v>8012</v>
      </c>
      <c r="H379" s="180" t="s">
        <v>3459</v>
      </c>
    </row>
    <row r="380" spans="1:8" hidden="1">
      <c r="A380" s="88" t="s">
        <v>3197</v>
      </c>
      <c r="B380" s="240" t="s">
        <v>42</v>
      </c>
      <c r="C380" s="185" t="str">
        <f>VLOOKUP(B380,[1]Nagios!$B$2:$F$7978,1,FALSE)</f>
        <v>10.133.55.230</v>
      </c>
      <c r="D380" s="240" t="s">
        <v>3199</v>
      </c>
      <c r="E380" s="240" t="s">
        <v>2989</v>
      </c>
      <c r="F380" s="245">
        <v>3</v>
      </c>
      <c r="G380" s="299" t="s">
        <v>8012</v>
      </c>
      <c r="H380" s="180" t="s">
        <v>3460</v>
      </c>
    </row>
    <row r="381" spans="1:8" hidden="1">
      <c r="A381" s="88" t="s">
        <v>1261</v>
      </c>
      <c r="B381" s="96" t="s">
        <v>1262</v>
      </c>
      <c r="C381" s="185" t="str">
        <f>VLOOKUP(B381,[1]Nagios!$B$2:$F$7978,1,FALSE)</f>
        <v>192.168.5.43</v>
      </c>
      <c r="D381" s="96" t="s">
        <v>2295</v>
      </c>
      <c r="E381" s="96" t="s">
        <v>2989</v>
      </c>
      <c r="F381" s="114">
        <v>2</v>
      </c>
      <c r="G381" s="307" t="s">
        <v>8020</v>
      </c>
      <c r="H381" s="180"/>
    </row>
    <row r="382" spans="1:8" hidden="1">
      <c r="A382" s="88" t="s">
        <v>1261</v>
      </c>
      <c r="B382" s="96" t="s">
        <v>1262</v>
      </c>
      <c r="C382" s="185" t="str">
        <f>VLOOKUP(B382,[1]Nagios!$B$2:$F$7978,1,FALSE)</f>
        <v>192.168.5.43</v>
      </c>
      <c r="D382" s="96" t="s">
        <v>959</v>
      </c>
      <c r="E382" s="96" t="s">
        <v>2989</v>
      </c>
      <c r="F382" s="114">
        <v>1</v>
      </c>
      <c r="G382" s="307" t="s">
        <v>8020</v>
      </c>
      <c r="H382" s="180" t="s">
        <v>5943</v>
      </c>
    </row>
    <row r="383" spans="1:8" hidden="1">
      <c r="A383" s="88" t="s">
        <v>523</v>
      </c>
      <c r="B383" s="249" t="s">
        <v>524</v>
      </c>
      <c r="C383" s="185" t="str">
        <f>VLOOKUP(B383,[1]Nagios!$B$2:$F$7978,1,FALSE)</f>
        <v>10.133.54.177</v>
      </c>
      <c r="D383" s="249" t="s">
        <v>2294</v>
      </c>
      <c r="E383" s="249" t="s">
        <v>2989</v>
      </c>
      <c r="F383" s="262">
        <v>1</v>
      </c>
      <c r="G383" s="299" t="s">
        <v>8012</v>
      </c>
      <c r="H383" s="180" t="s">
        <v>4987</v>
      </c>
    </row>
    <row r="384" spans="1:8" hidden="1">
      <c r="A384" s="88" t="s">
        <v>523</v>
      </c>
      <c r="B384" s="240" t="s">
        <v>524</v>
      </c>
      <c r="C384" s="185" t="str">
        <f>VLOOKUP(B384,[1]Nagios!$B$2:$F$7978,1,FALSE)</f>
        <v>10.133.54.177</v>
      </c>
      <c r="D384" s="240" t="s">
        <v>1220</v>
      </c>
      <c r="E384" s="240" t="s">
        <v>2989</v>
      </c>
      <c r="F384" s="245">
        <v>3</v>
      </c>
      <c r="G384" s="299" t="s">
        <v>8012</v>
      </c>
      <c r="H384" s="180" t="s">
        <v>5935</v>
      </c>
    </row>
    <row r="385" spans="1:8" hidden="1">
      <c r="A385" s="88" t="s">
        <v>523</v>
      </c>
      <c r="B385" s="240" t="s">
        <v>524</v>
      </c>
      <c r="C385" s="185" t="str">
        <f>VLOOKUP(B385,[1]Nagios!$B$2:$F$7978,1,FALSE)</f>
        <v>10.133.54.177</v>
      </c>
      <c r="D385" s="240" t="s">
        <v>1204</v>
      </c>
      <c r="E385" s="240" t="s">
        <v>2989</v>
      </c>
      <c r="F385" s="245">
        <v>1</v>
      </c>
      <c r="G385" s="299" t="s">
        <v>8012</v>
      </c>
      <c r="H385" s="180" t="s">
        <v>5936</v>
      </c>
    </row>
    <row r="386" spans="1:8" hidden="1">
      <c r="A386" s="88" t="s">
        <v>523</v>
      </c>
      <c r="B386" s="240" t="s">
        <v>524</v>
      </c>
      <c r="C386" s="185" t="str">
        <f>VLOOKUP(B386,[1]Nagios!$B$2:$F$7978,1,FALSE)</f>
        <v>10.133.54.177</v>
      </c>
      <c r="D386" s="240" t="s">
        <v>2412</v>
      </c>
      <c r="E386" s="240" t="s">
        <v>2989</v>
      </c>
      <c r="F386" s="245">
        <v>1</v>
      </c>
      <c r="G386" s="299" t="s">
        <v>8012</v>
      </c>
      <c r="H386" s="180" t="s">
        <v>5937</v>
      </c>
    </row>
    <row r="387" spans="1:8" hidden="1">
      <c r="A387" s="88" t="s">
        <v>523</v>
      </c>
      <c r="B387" s="240" t="s">
        <v>524</v>
      </c>
      <c r="C387" s="185" t="str">
        <f>VLOOKUP(B387,[1]Nagios!$B$2:$F$7978,1,FALSE)</f>
        <v>10.133.54.177</v>
      </c>
      <c r="D387" s="240" t="s">
        <v>1734</v>
      </c>
      <c r="E387" s="240" t="s">
        <v>2989</v>
      </c>
      <c r="F387" s="245">
        <v>1</v>
      </c>
      <c r="G387" s="299" t="s">
        <v>8012</v>
      </c>
      <c r="H387" s="180" t="s">
        <v>5938</v>
      </c>
    </row>
    <row r="388" spans="1:8" hidden="1">
      <c r="A388" s="88" t="s">
        <v>523</v>
      </c>
      <c r="B388" s="240" t="s">
        <v>524</v>
      </c>
      <c r="C388" s="185" t="str">
        <f>VLOOKUP(B388,[1]Nagios!$B$2:$F$7978,1,FALSE)</f>
        <v>10.133.54.177</v>
      </c>
      <c r="D388" s="240" t="s">
        <v>959</v>
      </c>
      <c r="E388" s="240" t="s">
        <v>2989</v>
      </c>
      <c r="F388" s="245">
        <v>1</v>
      </c>
      <c r="G388" s="299" t="s">
        <v>8012</v>
      </c>
      <c r="H388" s="180" t="s">
        <v>5939</v>
      </c>
    </row>
    <row r="389" spans="1:8" hidden="1">
      <c r="A389" s="88" t="s">
        <v>523</v>
      </c>
      <c r="B389" s="240" t="s">
        <v>524</v>
      </c>
      <c r="C389" s="185" t="str">
        <f>VLOOKUP(B389,[1]Nagios!$B$2:$F$7978,1,FALSE)</f>
        <v>10.133.54.177</v>
      </c>
      <c r="D389" s="240" t="s">
        <v>2029</v>
      </c>
      <c r="E389" s="240" t="s">
        <v>2989</v>
      </c>
      <c r="F389" s="245">
        <v>1</v>
      </c>
      <c r="G389" s="299" t="s">
        <v>8012</v>
      </c>
      <c r="H389" s="180" t="s">
        <v>5940</v>
      </c>
    </row>
    <row r="390" spans="1:8" hidden="1">
      <c r="A390" s="88" t="s">
        <v>523</v>
      </c>
      <c r="B390" s="240" t="s">
        <v>524</v>
      </c>
      <c r="C390" s="185" t="str">
        <f>VLOOKUP(B390,[1]Nagios!$B$2:$F$7978,1,FALSE)</f>
        <v>10.133.54.177</v>
      </c>
      <c r="D390" s="240" t="s">
        <v>1200</v>
      </c>
      <c r="E390" s="240" t="s">
        <v>2989</v>
      </c>
      <c r="F390" s="245">
        <v>2</v>
      </c>
      <c r="G390" s="299" t="s">
        <v>8012</v>
      </c>
      <c r="H390" s="180" t="s">
        <v>5941</v>
      </c>
    </row>
    <row r="391" spans="1:8" hidden="1">
      <c r="A391" s="88" t="s">
        <v>523</v>
      </c>
      <c r="B391" s="240" t="s">
        <v>524</v>
      </c>
      <c r="C391" s="185" t="str">
        <f>VLOOKUP(B391,[1]Nagios!$B$2:$F$7978,1,FALSE)</f>
        <v>10.133.54.177</v>
      </c>
      <c r="D391" s="240" t="s">
        <v>1201</v>
      </c>
      <c r="E391" s="240" t="s">
        <v>2992</v>
      </c>
      <c r="F391" s="245">
        <v>2</v>
      </c>
      <c r="G391" s="299" t="s">
        <v>8012</v>
      </c>
      <c r="H391" s="180" t="s">
        <v>5942</v>
      </c>
    </row>
    <row r="392" spans="1:8" hidden="1">
      <c r="A392" s="88" t="s">
        <v>85</v>
      </c>
      <c r="B392" s="240" t="s">
        <v>86</v>
      </c>
      <c r="C392" s="185" t="str">
        <f>VLOOKUP(B392,[1]Nagios!$B$2:$F$7978,1,FALSE)</f>
        <v>10.133.54.173</v>
      </c>
      <c r="D392" s="240" t="s">
        <v>1220</v>
      </c>
      <c r="E392" s="240" t="s">
        <v>2992</v>
      </c>
      <c r="F392" s="245">
        <v>3</v>
      </c>
      <c r="G392" s="299" t="s">
        <v>8012</v>
      </c>
      <c r="H392" s="180" t="s">
        <v>4979</v>
      </c>
    </row>
    <row r="393" spans="1:8" hidden="1">
      <c r="A393" s="88" t="s">
        <v>85</v>
      </c>
      <c r="B393" s="240" t="s">
        <v>86</v>
      </c>
      <c r="C393" s="185" t="str">
        <f>VLOOKUP(B393,[1]Nagios!$B$2:$F$7978,1,FALSE)</f>
        <v>10.133.54.173</v>
      </c>
      <c r="D393" s="240" t="s">
        <v>1204</v>
      </c>
      <c r="E393" s="240" t="s">
        <v>2992</v>
      </c>
      <c r="F393" s="245">
        <v>3</v>
      </c>
      <c r="G393" s="299" t="s">
        <v>8012</v>
      </c>
      <c r="H393" s="180" t="s">
        <v>4980</v>
      </c>
    </row>
    <row r="394" spans="1:8" hidden="1">
      <c r="A394" s="88" t="s">
        <v>85</v>
      </c>
      <c r="B394" s="240" t="s">
        <v>86</v>
      </c>
      <c r="C394" s="185" t="str">
        <f>VLOOKUP(B394,[1]Nagios!$B$2:$F$7978,1,FALSE)</f>
        <v>10.133.54.173</v>
      </c>
      <c r="D394" s="240" t="s">
        <v>2171</v>
      </c>
      <c r="E394" s="240" t="s">
        <v>2992</v>
      </c>
      <c r="F394" s="245">
        <v>3</v>
      </c>
      <c r="G394" s="299" t="s">
        <v>8012</v>
      </c>
      <c r="H394" s="180" t="s">
        <v>4981</v>
      </c>
    </row>
    <row r="395" spans="1:8" hidden="1">
      <c r="A395" s="88" t="s">
        <v>85</v>
      </c>
      <c r="B395" s="240" t="s">
        <v>86</v>
      </c>
      <c r="C395" s="185" t="str">
        <f>VLOOKUP(B395,[1]Nagios!$B$2:$F$7978,1,FALSE)</f>
        <v>10.133.54.173</v>
      </c>
      <c r="D395" s="240" t="s">
        <v>1734</v>
      </c>
      <c r="E395" s="240" t="s">
        <v>2992</v>
      </c>
      <c r="F395" s="245">
        <v>3</v>
      </c>
      <c r="G395" s="299" t="s">
        <v>8012</v>
      </c>
      <c r="H395" s="180" t="s">
        <v>4982</v>
      </c>
    </row>
    <row r="396" spans="1:8" hidden="1">
      <c r="A396" s="88" t="s">
        <v>85</v>
      </c>
      <c r="B396" s="240" t="s">
        <v>86</v>
      </c>
      <c r="C396" s="185" t="str">
        <f>VLOOKUP(B396,[1]Nagios!$B$2:$F$7978,1,FALSE)</f>
        <v>10.133.54.173</v>
      </c>
      <c r="D396" s="240" t="s">
        <v>2033</v>
      </c>
      <c r="E396" s="240" t="s">
        <v>2992</v>
      </c>
      <c r="F396" s="245">
        <v>3</v>
      </c>
      <c r="G396" s="299" t="s">
        <v>8012</v>
      </c>
      <c r="H396" s="180" t="s">
        <v>4983</v>
      </c>
    </row>
    <row r="397" spans="1:8" hidden="1">
      <c r="A397" s="88" t="s">
        <v>85</v>
      </c>
      <c r="B397" s="240" t="s">
        <v>86</v>
      </c>
      <c r="C397" s="185" t="str">
        <f>VLOOKUP(B397,[1]Nagios!$B$2:$F$7978,1,FALSE)</f>
        <v>10.133.54.173</v>
      </c>
      <c r="D397" s="240" t="s">
        <v>959</v>
      </c>
      <c r="E397" s="240" t="s">
        <v>2992</v>
      </c>
      <c r="F397" s="245">
        <v>3</v>
      </c>
      <c r="G397" s="299" t="s">
        <v>8012</v>
      </c>
      <c r="H397" s="180" t="s">
        <v>4984</v>
      </c>
    </row>
    <row r="398" spans="1:8" hidden="1">
      <c r="A398" s="88" t="s">
        <v>85</v>
      </c>
      <c r="B398" s="240" t="s">
        <v>86</v>
      </c>
      <c r="C398" s="185" t="str">
        <f>VLOOKUP(B398,[1]Nagios!$B$2:$F$7978,1,FALSE)</f>
        <v>10.133.54.173</v>
      </c>
      <c r="D398" s="240" t="s">
        <v>1200</v>
      </c>
      <c r="E398" s="240" t="s">
        <v>2992</v>
      </c>
      <c r="F398" s="245">
        <v>3</v>
      </c>
      <c r="G398" s="299" t="s">
        <v>8012</v>
      </c>
      <c r="H398" s="180" t="s">
        <v>4985</v>
      </c>
    </row>
    <row r="399" spans="1:8" hidden="1">
      <c r="A399" s="88" t="s">
        <v>85</v>
      </c>
      <c r="B399" s="240" t="s">
        <v>86</v>
      </c>
      <c r="C399" s="185" t="str">
        <f>VLOOKUP(B399,[1]Nagios!$B$2:$F$7978,1,FALSE)</f>
        <v>10.133.54.173</v>
      </c>
      <c r="D399" s="240" t="s">
        <v>1201</v>
      </c>
      <c r="E399" s="240" t="s">
        <v>2992</v>
      </c>
      <c r="F399" s="245">
        <v>2</v>
      </c>
      <c r="G399" s="299" t="s">
        <v>8012</v>
      </c>
      <c r="H399" s="180" t="s">
        <v>4986</v>
      </c>
    </row>
    <row r="400" spans="1:8" hidden="1">
      <c r="A400" s="88" t="s">
        <v>83</v>
      </c>
      <c r="B400" s="240" t="s">
        <v>84</v>
      </c>
      <c r="C400" s="185" t="str">
        <f>VLOOKUP(B400,[1]Nagios!$B$2:$F$7978,1,FALSE)</f>
        <v>10.133.54.154</v>
      </c>
      <c r="D400" s="240" t="s">
        <v>1220</v>
      </c>
      <c r="E400" s="240" t="s">
        <v>2992</v>
      </c>
      <c r="F400" s="245">
        <v>3</v>
      </c>
      <c r="G400" s="299" t="s">
        <v>8012</v>
      </c>
      <c r="H400" s="180"/>
    </row>
    <row r="401" spans="1:8" hidden="1">
      <c r="A401" s="88" t="s">
        <v>83</v>
      </c>
      <c r="B401" s="240" t="s">
        <v>84</v>
      </c>
      <c r="C401" s="185" t="str">
        <f>VLOOKUP(B401,[1]Nagios!$B$2:$F$7978,1,FALSE)</f>
        <v>10.133.54.154</v>
      </c>
      <c r="D401" s="240" t="s">
        <v>1204</v>
      </c>
      <c r="E401" s="240" t="s">
        <v>2992</v>
      </c>
      <c r="F401" s="245">
        <v>3</v>
      </c>
      <c r="G401" s="299" t="s">
        <v>8012</v>
      </c>
      <c r="H401" s="180"/>
    </row>
    <row r="402" spans="1:8" hidden="1">
      <c r="A402" s="88" t="s">
        <v>83</v>
      </c>
      <c r="B402" s="240" t="s">
        <v>84</v>
      </c>
      <c r="C402" s="185" t="str">
        <f>VLOOKUP(B402,[1]Nagios!$B$2:$F$7978,1,FALSE)</f>
        <v>10.133.54.154</v>
      </c>
      <c r="D402" s="240" t="s">
        <v>2171</v>
      </c>
      <c r="E402" s="240" t="s">
        <v>2992</v>
      </c>
      <c r="F402" s="245">
        <v>3</v>
      </c>
      <c r="G402" s="299" t="s">
        <v>8012</v>
      </c>
      <c r="H402" s="180"/>
    </row>
    <row r="403" spans="1:8" hidden="1">
      <c r="A403" s="88" t="s">
        <v>83</v>
      </c>
      <c r="B403" s="240" t="s">
        <v>84</v>
      </c>
      <c r="C403" s="185" t="str">
        <f>VLOOKUP(B403,[1]Nagios!$B$2:$F$7978,1,FALSE)</f>
        <v>10.133.54.154</v>
      </c>
      <c r="D403" s="240" t="s">
        <v>1734</v>
      </c>
      <c r="E403" s="240" t="s">
        <v>2992</v>
      </c>
      <c r="F403" s="245">
        <v>3</v>
      </c>
      <c r="G403" s="299" t="s">
        <v>8012</v>
      </c>
      <c r="H403" s="180"/>
    </row>
    <row r="404" spans="1:8" hidden="1">
      <c r="A404" s="88" t="s">
        <v>83</v>
      </c>
      <c r="B404" s="240" t="s">
        <v>84</v>
      </c>
      <c r="C404" s="185" t="str">
        <f>VLOOKUP(B404,[1]Nagios!$B$2:$F$7978,1,FALSE)</f>
        <v>10.133.54.154</v>
      </c>
      <c r="D404" s="240" t="s">
        <v>959</v>
      </c>
      <c r="E404" s="240" t="s">
        <v>2992</v>
      </c>
      <c r="F404" s="245">
        <v>3</v>
      </c>
      <c r="G404" s="299" t="s">
        <v>8012</v>
      </c>
      <c r="H404" s="180"/>
    </row>
    <row r="405" spans="1:8" hidden="1">
      <c r="A405" s="88" t="s">
        <v>83</v>
      </c>
      <c r="B405" s="240" t="s">
        <v>84</v>
      </c>
      <c r="C405" s="185" t="str">
        <f>VLOOKUP(B405,[1]Nagios!$B$2:$F$7978,1,FALSE)</f>
        <v>10.133.54.154</v>
      </c>
      <c r="D405" s="240" t="s">
        <v>1200</v>
      </c>
      <c r="E405" s="240" t="s">
        <v>2992</v>
      </c>
      <c r="F405" s="245">
        <v>3</v>
      </c>
      <c r="G405" s="299" t="s">
        <v>8012</v>
      </c>
      <c r="H405" s="180"/>
    </row>
    <row r="406" spans="1:8" hidden="1">
      <c r="A406" s="88" t="s">
        <v>83</v>
      </c>
      <c r="B406" s="240" t="s">
        <v>84</v>
      </c>
      <c r="C406" s="185" t="str">
        <f>VLOOKUP(B406,[1]Nagios!$B$2:$F$7978,1,FALSE)</f>
        <v>10.133.54.154</v>
      </c>
      <c r="D406" s="240" t="s">
        <v>1201</v>
      </c>
      <c r="E406" s="240" t="s">
        <v>2992</v>
      </c>
      <c r="F406" s="245">
        <v>2</v>
      </c>
      <c r="G406" s="299" t="s">
        <v>8012</v>
      </c>
      <c r="H406" s="180"/>
    </row>
    <row r="407" spans="1:8" hidden="1">
      <c r="A407" s="88" t="s">
        <v>521</v>
      </c>
      <c r="B407" s="240" t="s">
        <v>522</v>
      </c>
      <c r="C407" s="185" t="str">
        <f>VLOOKUP(B407,[1]Nagios!$B$2:$F$7978,1,FALSE)</f>
        <v>10.133.54.182</v>
      </c>
      <c r="D407" s="240" t="s">
        <v>1220</v>
      </c>
      <c r="E407" s="240" t="s">
        <v>2989</v>
      </c>
      <c r="F407" s="245">
        <v>3</v>
      </c>
      <c r="G407" s="299" t="s">
        <v>8012</v>
      </c>
      <c r="H407" s="180" t="s">
        <v>3449</v>
      </c>
    </row>
    <row r="408" spans="1:8" hidden="1">
      <c r="A408" s="88" t="s">
        <v>521</v>
      </c>
      <c r="B408" s="240" t="s">
        <v>522</v>
      </c>
      <c r="C408" s="185" t="str">
        <f>VLOOKUP(B408,[1]Nagios!$B$2:$F$7978,1,FALSE)</f>
        <v>10.133.54.182</v>
      </c>
      <c r="D408" s="240" t="s">
        <v>1204</v>
      </c>
      <c r="E408" s="240" t="s">
        <v>2989</v>
      </c>
      <c r="F408" s="245">
        <v>1</v>
      </c>
      <c r="G408" s="299" t="s">
        <v>8012</v>
      </c>
      <c r="H408" s="180" t="s">
        <v>3450</v>
      </c>
    </row>
    <row r="409" spans="1:8" hidden="1">
      <c r="A409" s="88" t="s">
        <v>521</v>
      </c>
      <c r="B409" s="240" t="s">
        <v>522</v>
      </c>
      <c r="C409" s="185" t="str">
        <f>VLOOKUP(B409,[1]Nagios!$B$2:$F$7978,1,FALSE)</f>
        <v>10.133.54.182</v>
      </c>
      <c r="D409" s="240" t="s">
        <v>2412</v>
      </c>
      <c r="E409" s="240" t="s">
        <v>2989</v>
      </c>
      <c r="F409" s="245">
        <v>1</v>
      </c>
      <c r="G409" s="299" t="s">
        <v>8012</v>
      </c>
      <c r="H409" s="180" t="s">
        <v>3451</v>
      </c>
    </row>
    <row r="410" spans="1:8" hidden="1">
      <c r="A410" s="88" t="s">
        <v>521</v>
      </c>
      <c r="B410" s="240" t="s">
        <v>522</v>
      </c>
      <c r="C410" s="185" t="str">
        <f>VLOOKUP(B410,[1]Nagios!$B$2:$F$7978,1,FALSE)</f>
        <v>10.133.54.182</v>
      </c>
      <c r="D410" s="240" t="s">
        <v>2428</v>
      </c>
      <c r="E410" s="240" t="s">
        <v>2989</v>
      </c>
      <c r="F410" s="245">
        <v>1</v>
      </c>
      <c r="G410" s="299" t="s">
        <v>8012</v>
      </c>
      <c r="H410" s="180" t="s">
        <v>3452</v>
      </c>
    </row>
    <row r="411" spans="1:8" hidden="1">
      <c r="A411" s="88" t="s">
        <v>521</v>
      </c>
      <c r="B411" s="240" t="s">
        <v>522</v>
      </c>
      <c r="C411" s="185" t="str">
        <f>VLOOKUP(B411,[1]Nagios!$B$2:$F$7978,1,FALSE)</f>
        <v>10.133.54.182</v>
      </c>
      <c r="D411" s="240" t="s">
        <v>959</v>
      </c>
      <c r="E411" s="240" t="s">
        <v>2989</v>
      </c>
      <c r="F411" s="245">
        <v>1</v>
      </c>
      <c r="G411" s="299" t="s">
        <v>8012</v>
      </c>
      <c r="H411" s="180" t="s">
        <v>3453</v>
      </c>
    </row>
    <row r="412" spans="1:8" hidden="1">
      <c r="A412" s="88" t="s">
        <v>521</v>
      </c>
      <c r="B412" s="240" t="s">
        <v>522</v>
      </c>
      <c r="C412" s="185" t="str">
        <f>VLOOKUP(B412,[1]Nagios!$B$2:$F$7978,1,FALSE)</f>
        <v>10.133.54.182</v>
      </c>
      <c r="D412" s="240" t="s">
        <v>1200</v>
      </c>
      <c r="E412" s="240" t="s">
        <v>2989</v>
      </c>
      <c r="F412" s="245">
        <v>1</v>
      </c>
      <c r="G412" s="299" t="s">
        <v>8012</v>
      </c>
      <c r="H412" s="180" t="s">
        <v>3454</v>
      </c>
    </row>
    <row r="413" spans="1:8" hidden="1">
      <c r="A413" s="88" t="s">
        <v>521</v>
      </c>
      <c r="B413" s="240" t="s">
        <v>522</v>
      </c>
      <c r="C413" s="185" t="str">
        <f>VLOOKUP(B413,[1]Nagios!$B$2:$F$7978,1,FALSE)</f>
        <v>10.133.54.182</v>
      </c>
      <c r="D413" s="240" t="s">
        <v>1201</v>
      </c>
      <c r="E413" s="240" t="s">
        <v>2992</v>
      </c>
      <c r="F413" s="245">
        <v>2</v>
      </c>
      <c r="G413" s="299" t="s">
        <v>8012</v>
      </c>
      <c r="H413" s="180" t="s">
        <v>3455</v>
      </c>
    </row>
    <row r="414" spans="1:8" hidden="1">
      <c r="A414" s="88" t="s">
        <v>519</v>
      </c>
      <c r="B414" s="240" t="s">
        <v>520</v>
      </c>
      <c r="C414" s="185" t="str">
        <f>VLOOKUP(B414,[1]Nagios!$B$2:$F$7978,1,FALSE)</f>
        <v>10.133.54.159</v>
      </c>
      <c r="D414" s="240" t="s">
        <v>1220</v>
      </c>
      <c r="E414" s="240" t="s">
        <v>2989</v>
      </c>
      <c r="F414" s="245">
        <v>3</v>
      </c>
      <c r="G414" s="299" t="s">
        <v>8012</v>
      </c>
      <c r="H414" s="180" t="s">
        <v>4973</v>
      </c>
    </row>
    <row r="415" spans="1:8" hidden="1">
      <c r="A415" s="88" t="s">
        <v>519</v>
      </c>
      <c r="B415" s="240" t="s">
        <v>520</v>
      </c>
      <c r="C415" s="185" t="str">
        <f>VLOOKUP(B415,[1]Nagios!$B$2:$F$7978,1,FALSE)</f>
        <v>10.133.54.159</v>
      </c>
      <c r="D415" s="240" t="s">
        <v>1204</v>
      </c>
      <c r="E415" s="240" t="s">
        <v>2989</v>
      </c>
      <c r="F415" s="245">
        <v>3</v>
      </c>
      <c r="G415" s="299" t="s">
        <v>8012</v>
      </c>
      <c r="H415" s="180" t="s">
        <v>4974</v>
      </c>
    </row>
    <row r="416" spans="1:8" hidden="1">
      <c r="A416" s="88" t="s">
        <v>519</v>
      </c>
      <c r="B416" s="240" t="s">
        <v>520</v>
      </c>
      <c r="C416" s="185" t="str">
        <f>VLOOKUP(B416,[1]Nagios!$B$2:$F$7978,1,FALSE)</f>
        <v>10.133.54.159</v>
      </c>
      <c r="D416" s="240" t="s">
        <v>2171</v>
      </c>
      <c r="E416" s="240" t="s">
        <v>2989</v>
      </c>
      <c r="F416" s="245">
        <v>3</v>
      </c>
      <c r="G416" s="299" t="s">
        <v>8012</v>
      </c>
      <c r="H416" s="180" t="s">
        <v>4975</v>
      </c>
    </row>
    <row r="417" spans="1:8" hidden="1">
      <c r="A417" s="88" t="s">
        <v>519</v>
      </c>
      <c r="B417" s="240" t="s">
        <v>520</v>
      </c>
      <c r="C417" s="185" t="str">
        <f>VLOOKUP(B417,[1]Nagios!$B$2:$F$7978,1,FALSE)</f>
        <v>10.133.54.159</v>
      </c>
      <c r="D417" s="240" t="s">
        <v>959</v>
      </c>
      <c r="E417" s="240" t="s">
        <v>2989</v>
      </c>
      <c r="F417" s="245">
        <v>3</v>
      </c>
      <c r="G417" s="299" t="s">
        <v>8012</v>
      </c>
      <c r="H417" s="180" t="s">
        <v>4976</v>
      </c>
    </row>
    <row r="418" spans="1:8" hidden="1">
      <c r="A418" s="88" t="s">
        <v>519</v>
      </c>
      <c r="B418" s="240" t="s">
        <v>520</v>
      </c>
      <c r="C418" s="185" t="str">
        <f>VLOOKUP(B418,[1]Nagios!$B$2:$F$7978,1,FALSE)</f>
        <v>10.133.54.159</v>
      </c>
      <c r="D418" s="240" t="s">
        <v>1200</v>
      </c>
      <c r="E418" s="240" t="s">
        <v>2989</v>
      </c>
      <c r="F418" s="245">
        <v>3</v>
      </c>
      <c r="G418" s="299" t="s">
        <v>8012</v>
      </c>
      <c r="H418" s="180" t="s">
        <v>4977</v>
      </c>
    </row>
    <row r="419" spans="1:8" hidden="1">
      <c r="A419" s="88" t="s">
        <v>519</v>
      </c>
      <c r="B419" s="240" t="s">
        <v>520</v>
      </c>
      <c r="C419" s="185" t="str">
        <f>VLOOKUP(B419,[1]Nagios!$B$2:$F$7978,1,FALSE)</f>
        <v>10.133.54.159</v>
      </c>
      <c r="D419" s="240" t="s">
        <v>1201</v>
      </c>
      <c r="E419" s="240" t="s">
        <v>2992</v>
      </c>
      <c r="F419" s="245">
        <v>2</v>
      </c>
      <c r="G419" s="299" t="s">
        <v>8012</v>
      </c>
      <c r="H419" s="180" t="s">
        <v>4978</v>
      </c>
    </row>
    <row r="420" spans="1:8" hidden="1">
      <c r="A420" s="88" t="s">
        <v>2606</v>
      </c>
      <c r="B420" s="240" t="s">
        <v>82</v>
      </c>
      <c r="C420" s="185" t="str">
        <f>VLOOKUP(B420,[1]Nagios!$B$2:$F$7978,1,FALSE)</f>
        <v>10.133.55.58</v>
      </c>
      <c r="D420" s="240" t="s">
        <v>1201</v>
      </c>
      <c r="E420" s="240" t="s">
        <v>2992</v>
      </c>
      <c r="F420" s="245">
        <v>2</v>
      </c>
      <c r="G420" s="299" t="s">
        <v>8012</v>
      </c>
      <c r="H420" s="180" t="s">
        <v>4972</v>
      </c>
    </row>
    <row r="421" spans="1:8" hidden="1">
      <c r="A421" s="88" t="s">
        <v>2607</v>
      </c>
      <c r="B421" s="240" t="s">
        <v>81</v>
      </c>
      <c r="C421" s="185" t="str">
        <f>VLOOKUP(B421,[1]Nagios!$B$2:$F$7978,1,FALSE)</f>
        <v>10.133.55.57</v>
      </c>
      <c r="D421" s="240" t="s">
        <v>1201</v>
      </c>
      <c r="E421" s="240" t="s">
        <v>2992</v>
      </c>
      <c r="F421" s="245">
        <v>2</v>
      </c>
      <c r="G421" s="299" t="s">
        <v>8012</v>
      </c>
      <c r="H421" s="180" t="s">
        <v>4971</v>
      </c>
    </row>
    <row r="422" spans="1:8" hidden="1">
      <c r="A422" s="88" t="s">
        <v>6161</v>
      </c>
      <c r="B422" s="240" t="s">
        <v>82</v>
      </c>
      <c r="C422" s="185" t="str">
        <f>VLOOKUP(B422,[1]Nagios!$B$2:$F$7978,1,FALSE)</f>
        <v>10.133.55.58</v>
      </c>
      <c r="D422" s="240" t="s">
        <v>1220</v>
      </c>
      <c r="E422" s="240" t="s">
        <v>2989</v>
      </c>
      <c r="F422" s="245">
        <v>3</v>
      </c>
      <c r="G422" s="299" t="s">
        <v>8012</v>
      </c>
      <c r="H422" s="180"/>
    </row>
    <row r="423" spans="1:8" hidden="1">
      <c r="A423" s="88" t="s">
        <v>6161</v>
      </c>
      <c r="B423" s="240" t="s">
        <v>82</v>
      </c>
      <c r="C423" s="185" t="str">
        <f>VLOOKUP(B423,[1]Nagios!$B$2:$F$7978,1,FALSE)</f>
        <v>10.133.55.58</v>
      </c>
      <c r="D423" s="240" t="s">
        <v>1204</v>
      </c>
      <c r="E423" s="240" t="s">
        <v>2989</v>
      </c>
      <c r="F423" s="245">
        <v>3</v>
      </c>
      <c r="G423" s="299" t="s">
        <v>8012</v>
      </c>
      <c r="H423" s="180" t="s">
        <v>5290</v>
      </c>
    </row>
    <row r="424" spans="1:8" hidden="1">
      <c r="A424" s="88" t="s">
        <v>6161</v>
      </c>
      <c r="B424" s="240" t="s">
        <v>82</v>
      </c>
      <c r="C424" s="185" t="str">
        <f>VLOOKUP(B424,[1]Nagios!$B$2:$F$7978,1,FALSE)</f>
        <v>10.133.55.58</v>
      </c>
      <c r="D424" s="240" t="s">
        <v>2171</v>
      </c>
      <c r="E424" s="240" t="s">
        <v>2989</v>
      </c>
      <c r="F424" s="245">
        <v>3</v>
      </c>
      <c r="G424" s="299" t="s">
        <v>8012</v>
      </c>
      <c r="H424" s="180" t="s">
        <v>4959</v>
      </c>
    </row>
    <row r="425" spans="1:8" hidden="1">
      <c r="A425" s="88" t="s">
        <v>6161</v>
      </c>
      <c r="B425" s="240" t="s">
        <v>82</v>
      </c>
      <c r="C425" s="185" t="str">
        <f>VLOOKUP(B425,[1]Nagios!$B$2:$F$7978,1,FALSE)</f>
        <v>10.133.55.58</v>
      </c>
      <c r="D425" s="240" t="s">
        <v>1734</v>
      </c>
      <c r="E425" s="240" t="s">
        <v>2989</v>
      </c>
      <c r="F425" s="245">
        <v>3</v>
      </c>
      <c r="G425" s="299" t="s">
        <v>8012</v>
      </c>
      <c r="H425" s="180" t="s">
        <v>4960</v>
      </c>
    </row>
    <row r="426" spans="1:8" hidden="1">
      <c r="A426" s="88" t="s">
        <v>6161</v>
      </c>
      <c r="B426" s="240" t="s">
        <v>82</v>
      </c>
      <c r="C426" s="185" t="str">
        <f>VLOOKUP(B426,[1]Nagios!$B$2:$F$7978,1,FALSE)</f>
        <v>10.133.55.58</v>
      </c>
      <c r="D426" s="240" t="s">
        <v>1711</v>
      </c>
      <c r="E426" s="240" t="s">
        <v>2989</v>
      </c>
      <c r="F426" s="245">
        <v>3</v>
      </c>
      <c r="G426" s="299" t="s">
        <v>8012</v>
      </c>
      <c r="H426" s="180" t="s">
        <v>4961</v>
      </c>
    </row>
    <row r="427" spans="1:8" hidden="1">
      <c r="A427" s="88" t="s">
        <v>6161</v>
      </c>
      <c r="B427" s="240" t="s">
        <v>82</v>
      </c>
      <c r="C427" s="185" t="str">
        <f>VLOOKUP(B427,[1]Nagios!$B$2:$F$7978,1,FALSE)</f>
        <v>10.133.55.58</v>
      </c>
      <c r="D427" s="240" t="s">
        <v>959</v>
      </c>
      <c r="E427" s="240" t="s">
        <v>2989</v>
      </c>
      <c r="F427" s="245">
        <v>3</v>
      </c>
      <c r="G427" s="299" t="s">
        <v>8012</v>
      </c>
      <c r="H427" s="180" t="s">
        <v>4962</v>
      </c>
    </row>
    <row r="428" spans="1:8" hidden="1">
      <c r="A428" s="88" t="s">
        <v>6161</v>
      </c>
      <c r="B428" s="240" t="s">
        <v>82</v>
      </c>
      <c r="C428" s="185" t="str">
        <f>VLOOKUP(B428,[1]Nagios!$B$2:$F$7978,1,FALSE)</f>
        <v>10.133.55.58</v>
      </c>
      <c r="D428" s="240" t="s">
        <v>1200</v>
      </c>
      <c r="E428" s="240" t="s">
        <v>2989</v>
      </c>
      <c r="F428" s="245">
        <v>3</v>
      </c>
      <c r="G428" s="299" t="s">
        <v>8012</v>
      </c>
      <c r="H428" s="180" t="s">
        <v>4963</v>
      </c>
    </row>
    <row r="429" spans="1:8" hidden="1">
      <c r="A429" s="88" t="s">
        <v>6161</v>
      </c>
      <c r="B429" s="240" t="s">
        <v>81</v>
      </c>
      <c r="C429" s="185" t="str">
        <f>VLOOKUP(B429,[1]Nagios!$B$2:$F$7978,1,FALSE)</f>
        <v>10.133.55.57</v>
      </c>
      <c r="D429" s="240" t="s">
        <v>1220</v>
      </c>
      <c r="E429" s="240" t="s">
        <v>2989</v>
      </c>
      <c r="F429" s="245">
        <v>3</v>
      </c>
      <c r="G429" s="299" t="s">
        <v>8012</v>
      </c>
      <c r="H429" s="180" t="s">
        <v>4964</v>
      </c>
    </row>
    <row r="430" spans="1:8" hidden="1">
      <c r="A430" s="88" t="s">
        <v>6161</v>
      </c>
      <c r="B430" s="240" t="s">
        <v>81</v>
      </c>
      <c r="C430" s="185" t="str">
        <f>VLOOKUP(B430,[1]Nagios!$B$2:$F$7978,1,FALSE)</f>
        <v>10.133.55.57</v>
      </c>
      <c r="D430" s="240" t="s">
        <v>1204</v>
      </c>
      <c r="E430" s="240" t="s">
        <v>2989</v>
      </c>
      <c r="F430" s="245">
        <v>3</v>
      </c>
      <c r="G430" s="299" t="s">
        <v>8012</v>
      </c>
      <c r="H430" s="180" t="s">
        <v>4965</v>
      </c>
    </row>
    <row r="431" spans="1:8" hidden="1">
      <c r="A431" s="88" t="s">
        <v>6161</v>
      </c>
      <c r="B431" s="240" t="s">
        <v>81</v>
      </c>
      <c r="C431" s="185" t="str">
        <f>VLOOKUP(B431,[1]Nagios!$B$2:$F$7978,1,FALSE)</f>
        <v>10.133.55.57</v>
      </c>
      <c r="D431" s="240" t="s">
        <v>2171</v>
      </c>
      <c r="E431" s="240" t="s">
        <v>2989</v>
      </c>
      <c r="F431" s="245">
        <v>3</v>
      </c>
      <c r="G431" s="299" t="s">
        <v>8012</v>
      </c>
      <c r="H431" s="180" t="s">
        <v>4966</v>
      </c>
    </row>
    <row r="432" spans="1:8" hidden="1">
      <c r="A432" s="88" t="s">
        <v>6161</v>
      </c>
      <c r="B432" s="240" t="s">
        <v>81</v>
      </c>
      <c r="C432" s="185" t="str">
        <f>VLOOKUP(B432,[1]Nagios!$B$2:$F$7978,1,FALSE)</f>
        <v>10.133.55.57</v>
      </c>
      <c r="D432" s="240" t="s">
        <v>1734</v>
      </c>
      <c r="E432" s="240" t="s">
        <v>2989</v>
      </c>
      <c r="F432" s="245">
        <v>3</v>
      </c>
      <c r="G432" s="299" t="s">
        <v>8012</v>
      </c>
      <c r="H432" s="180" t="s">
        <v>4967</v>
      </c>
    </row>
    <row r="433" spans="1:8" hidden="1">
      <c r="A433" s="88" t="s">
        <v>6161</v>
      </c>
      <c r="B433" s="240" t="s">
        <v>81</v>
      </c>
      <c r="C433" s="185" t="str">
        <f>VLOOKUP(B433,[1]Nagios!$B$2:$F$7978,1,FALSE)</f>
        <v>10.133.55.57</v>
      </c>
      <c r="D433" s="240" t="s">
        <v>1711</v>
      </c>
      <c r="E433" s="240" t="s">
        <v>2989</v>
      </c>
      <c r="F433" s="245">
        <v>3</v>
      </c>
      <c r="G433" s="299" t="s">
        <v>8012</v>
      </c>
      <c r="H433" s="180" t="s">
        <v>4968</v>
      </c>
    </row>
    <row r="434" spans="1:8" hidden="1">
      <c r="A434" s="88" t="s">
        <v>6161</v>
      </c>
      <c r="B434" s="240" t="s">
        <v>81</v>
      </c>
      <c r="C434" s="185" t="str">
        <f>VLOOKUP(B434,[1]Nagios!$B$2:$F$7978,1,FALSE)</f>
        <v>10.133.55.57</v>
      </c>
      <c r="D434" s="240" t="s">
        <v>959</v>
      </c>
      <c r="E434" s="240" t="s">
        <v>2989</v>
      </c>
      <c r="F434" s="245">
        <v>3</v>
      </c>
      <c r="G434" s="299" t="s">
        <v>8012</v>
      </c>
      <c r="H434" s="180" t="s">
        <v>4969</v>
      </c>
    </row>
    <row r="435" spans="1:8" hidden="1">
      <c r="A435" s="88" t="s">
        <v>6161</v>
      </c>
      <c r="B435" s="240" t="s">
        <v>81</v>
      </c>
      <c r="C435" s="185" t="str">
        <f>VLOOKUP(B435,[1]Nagios!$B$2:$F$7978,1,FALSE)</f>
        <v>10.133.55.57</v>
      </c>
      <c r="D435" s="240" t="s">
        <v>1200</v>
      </c>
      <c r="E435" s="240" t="s">
        <v>2989</v>
      </c>
      <c r="F435" s="245">
        <v>3</v>
      </c>
      <c r="G435" s="299" t="s">
        <v>8012</v>
      </c>
      <c r="H435" s="180" t="s">
        <v>4970</v>
      </c>
    </row>
    <row r="436" spans="1:8" hidden="1">
      <c r="A436" s="88" t="s">
        <v>79</v>
      </c>
      <c r="B436" s="240" t="s">
        <v>80</v>
      </c>
      <c r="C436" s="185" t="str">
        <f>VLOOKUP(B436,[1]Nagios!$B$2:$F$7978,1,FALSE)</f>
        <v>10.133.55.87</v>
      </c>
      <c r="D436" s="240" t="s">
        <v>1220</v>
      </c>
      <c r="E436" s="240" t="s">
        <v>2989</v>
      </c>
      <c r="F436" s="245">
        <v>3</v>
      </c>
      <c r="G436" s="299" t="s">
        <v>8012</v>
      </c>
      <c r="H436" s="180" t="s">
        <v>4945</v>
      </c>
    </row>
    <row r="437" spans="1:8" hidden="1">
      <c r="A437" s="88" t="s">
        <v>79</v>
      </c>
      <c r="B437" s="240" t="s">
        <v>80</v>
      </c>
      <c r="C437" s="185" t="str">
        <f>VLOOKUP(B437,[1]Nagios!$B$2:$F$7978,1,FALSE)</f>
        <v>10.133.55.87</v>
      </c>
      <c r="D437" s="240" t="s">
        <v>1204</v>
      </c>
      <c r="E437" s="240" t="s">
        <v>2989</v>
      </c>
      <c r="F437" s="245">
        <v>1</v>
      </c>
      <c r="G437" s="299" t="s">
        <v>8012</v>
      </c>
      <c r="H437" s="180" t="s">
        <v>4946</v>
      </c>
    </row>
    <row r="438" spans="1:8" hidden="1">
      <c r="A438" s="88" t="s">
        <v>79</v>
      </c>
      <c r="B438" s="240" t="s">
        <v>80</v>
      </c>
      <c r="C438" s="185" t="str">
        <f>VLOOKUP(B438,[1]Nagios!$B$2:$F$7978,1,FALSE)</f>
        <v>10.133.55.87</v>
      </c>
      <c r="D438" s="240" t="s">
        <v>2171</v>
      </c>
      <c r="E438" s="240" t="s">
        <v>2989</v>
      </c>
      <c r="F438" s="245">
        <v>3</v>
      </c>
      <c r="G438" s="299" t="s">
        <v>8012</v>
      </c>
      <c r="H438" s="180" t="s">
        <v>4947</v>
      </c>
    </row>
    <row r="439" spans="1:8" hidden="1">
      <c r="A439" s="88" t="s">
        <v>79</v>
      </c>
      <c r="B439" s="240" t="s">
        <v>80</v>
      </c>
      <c r="C439" s="185" t="str">
        <f>VLOOKUP(B439,[1]Nagios!$B$2:$F$7978,1,FALSE)</f>
        <v>10.133.55.87</v>
      </c>
      <c r="D439" s="240" t="s">
        <v>2440</v>
      </c>
      <c r="E439" s="240" t="s">
        <v>2989</v>
      </c>
      <c r="F439" s="245">
        <v>1</v>
      </c>
      <c r="G439" s="299" t="s">
        <v>8012</v>
      </c>
      <c r="H439" s="180" t="s">
        <v>4948</v>
      </c>
    </row>
    <row r="440" spans="1:8" hidden="1">
      <c r="A440" s="88" t="s">
        <v>79</v>
      </c>
      <c r="B440" s="240" t="s">
        <v>80</v>
      </c>
      <c r="C440" s="185" t="str">
        <f>VLOOKUP(B440,[1]Nagios!$B$2:$F$7978,1,FALSE)</f>
        <v>10.133.55.87</v>
      </c>
      <c r="D440" s="240" t="s">
        <v>2444</v>
      </c>
      <c r="E440" s="240" t="s">
        <v>2989</v>
      </c>
      <c r="F440" s="245">
        <v>1</v>
      </c>
      <c r="G440" s="299" t="s">
        <v>8012</v>
      </c>
      <c r="H440" s="180" t="s">
        <v>4949</v>
      </c>
    </row>
    <row r="441" spans="1:8" hidden="1">
      <c r="A441" s="88" t="s">
        <v>79</v>
      </c>
      <c r="B441" s="240" t="s">
        <v>80</v>
      </c>
      <c r="C441" s="185" t="str">
        <f>VLOOKUP(B441,[1]Nagios!$B$2:$F$7978,1,FALSE)</f>
        <v>10.133.55.87</v>
      </c>
      <c r="D441" s="240" t="s">
        <v>959</v>
      </c>
      <c r="E441" s="240" t="s">
        <v>2989</v>
      </c>
      <c r="F441" s="245">
        <v>1</v>
      </c>
      <c r="G441" s="299" t="s">
        <v>8012</v>
      </c>
      <c r="H441" s="180" t="s">
        <v>4950</v>
      </c>
    </row>
    <row r="442" spans="1:8" hidden="1">
      <c r="A442" s="88" t="s">
        <v>79</v>
      </c>
      <c r="B442" s="240" t="s">
        <v>80</v>
      </c>
      <c r="C442" s="185" t="str">
        <f>VLOOKUP(B442,[1]Nagios!$B$2:$F$7978,1,FALSE)</f>
        <v>10.133.55.87</v>
      </c>
      <c r="D442" s="240" t="s">
        <v>1200</v>
      </c>
      <c r="E442" s="240" t="s">
        <v>2989</v>
      </c>
      <c r="F442" s="245">
        <v>1</v>
      </c>
      <c r="G442" s="299" t="s">
        <v>8012</v>
      </c>
      <c r="H442" s="180" t="s">
        <v>5934</v>
      </c>
    </row>
    <row r="443" spans="1:8" hidden="1">
      <c r="A443" s="88" t="s">
        <v>79</v>
      </c>
      <c r="B443" s="240" t="s">
        <v>80</v>
      </c>
      <c r="C443" s="185" t="str">
        <f>VLOOKUP(B443,[1]Nagios!$B$2:$F$7978,1,FALSE)</f>
        <v>10.133.55.87</v>
      </c>
      <c r="D443" s="240" t="s">
        <v>1201</v>
      </c>
      <c r="E443" s="240" t="s">
        <v>2992</v>
      </c>
      <c r="F443" s="245">
        <v>2</v>
      </c>
      <c r="G443" s="299" t="s">
        <v>8012</v>
      </c>
      <c r="H443" s="180"/>
    </row>
    <row r="444" spans="1:8" hidden="1">
      <c r="A444" s="88" t="s">
        <v>79</v>
      </c>
      <c r="B444" s="88" t="s">
        <v>80</v>
      </c>
      <c r="C444" s="185" t="str">
        <f>VLOOKUP(B444,[1]Nagios!$B$2:$F$7978,1,FALSE)</f>
        <v>10.133.55.87</v>
      </c>
      <c r="D444" s="88" t="s">
        <v>2901</v>
      </c>
      <c r="E444" s="88" t="s">
        <v>2989</v>
      </c>
      <c r="F444" s="250">
        <v>4</v>
      </c>
      <c r="G444" s="299" t="s">
        <v>7998</v>
      </c>
      <c r="H444" s="180" t="s">
        <v>4951</v>
      </c>
    </row>
    <row r="445" spans="1:8" hidden="1">
      <c r="A445" s="88" t="s">
        <v>79</v>
      </c>
      <c r="B445" s="88" t="s">
        <v>80</v>
      </c>
      <c r="C445" s="185" t="str">
        <f>VLOOKUP(B445,[1]Nagios!$B$2:$F$7978,1,FALSE)</f>
        <v>10.133.55.87</v>
      </c>
      <c r="D445" s="88" t="s">
        <v>2902</v>
      </c>
      <c r="E445" s="88" t="s">
        <v>2989</v>
      </c>
      <c r="F445" s="106">
        <v>4</v>
      </c>
      <c r="G445" s="299" t="s">
        <v>7998</v>
      </c>
      <c r="H445" s="180" t="s">
        <v>4952</v>
      </c>
    </row>
    <row r="446" spans="1:8" hidden="1">
      <c r="A446" s="88" t="s">
        <v>79</v>
      </c>
      <c r="B446" s="88" t="s">
        <v>80</v>
      </c>
      <c r="C446" s="185" t="str">
        <f>VLOOKUP(B446,[1]Nagios!$B$2:$F$7978,1,FALSE)</f>
        <v>10.133.55.87</v>
      </c>
      <c r="D446" s="88" t="s">
        <v>2903</v>
      </c>
      <c r="E446" s="88" t="s">
        <v>2989</v>
      </c>
      <c r="F446" s="106">
        <v>4</v>
      </c>
      <c r="G446" s="299" t="s">
        <v>7998</v>
      </c>
      <c r="H446" s="180" t="s">
        <v>4953</v>
      </c>
    </row>
    <row r="447" spans="1:8" hidden="1">
      <c r="A447" s="88" t="s">
        <v>79</v>
      </c>
      <c r="B447" s="88" t="s">
        <v>80</v>
      </c>
      <c r="C447" s="185" t="str">
        <f>VLOOKUP(B447,[1]Nagios!$B$2:$F$7978,1,FALSE)</f>
        <v>10.133.55.87</v>
      </c>
      <c r="D447" s="88" t="s">
        <v>2904</v>
      </c>
      <c r="E447" s="88" t="s">
        <v>2989</v>
      </c>
      <c r="F447" s="106">
        <v>4</v>
      </c>
      <c r="G447" s="299" t="s">
        <v>7998</v>
      </c>
      <c r="H447" s="180" t="s">
        <v>4954</v>
      </c>
    </row>
    <row r="448" spans="1:8" hidden="1">
      <c r="A448" s="88" t="s">
        <v>79</v>
      </c>
      <c r="B448" s="88" t="s">
        <v>80</v>
      </c>
      <c r="C448" s="185" t="str">
        <f>VLOOKUP(B448,[1]Nagios!$B$2:$F$7978,1,FALSE)</f>
        <v>10.133.55.87</v>
      </c>
      <c r="D448" s="88" t="s">
        <v>2905</v>
      </c>
      <c r="E448" s="88" t="s">
        <v>2989</v>
      </c>
      <c r="F448" s="106">
        <v>4</v>
      </c>
      <c r="G448" s="299" t="s">
        <v>7998</v>
      </c>
      <c r="H448" s="180" t="s">
        <v>4955</v>
      </c>
    </row>
    <row r="449" spans="1:8" hidden="1">
      <c r="A449" s="88" t="s">
        <v>79</v>
      </c>
      <c r="B449" s="88" t="s">
        <v>80</v>
      </c>
      <c r="C449" s="185" t="str">
        <f>VLOOKUP(B449,[1]Nagios!$B$2:$F$7978,1,FALSE)</f>
        <v>10.133.55.87</v>
      </c>
      <c r="D449" s="88" t="s">
        <v>2906</v>
      </c>
      <c r="E449" s="88" t="s">
        <v>2992</v>
      </c>
      <c r="F449" s="106">
        <v>4</v>
      </c>
      <c r="G449" s="299" t="s">
        <v>7998</v>
      </c>
      <c r="H449" s="180" t="s">
        <v>4956</v>
      </c>
    </row>
    <row r="450" spans="1:8" hidden="1">
      <c r="A450" s="88" t="s">
        <v>79</v>
      </c>
      <c r="B450" s="88" t="s">
        <v>80</v>
      </c>
      <c r="C450" s="185" t="str">
        <f>VLOOKUP(B450,[1]Nagios!$B$2:$F$7978,1,FALSE)</f>
        <v>10.133.55.87</v>
      </c>
      <c r="D450" s="88" t="s">
        <v>2907</v>
      </c>
      <c r="E450" s="88" t="s">
        <v>2989</v>
      </c>
      <c r="F450" s="106">
        <v>4</v>
      </c>
      <c r="G450" s="299" t="s">
        <v>7998</v>
      </c>
      <c r="H450" s="180" t="s">
        <v>4957</v>
      </c>
    </row>
    <row r="451" spans="1:8" hidden="1">
      <c r="A451" s="88" t="s">
        <v>79</v>
      </c>
      <c r="B451" s="88" t="s">
        <v>80</v>
      </c>
      <c r="C451" s="185" t="str">
        <f>VLOOKUP(B451,[1]Nagios!$B$2:$F$7978,1,FALSE)</f>
        <v>10.133.55.87</v>
      </c>
      <c r="D451" s="88" t="s">
        <v>6174</v>
      </c>
      <c r="E451" s="88" t="s">
        <v>2989</v>
      </c>
      <c r="F451" s="106">
        <v>4</v>
      </c>
      <c r="G451" s="299" t="s">
        <v>7998</v>
      </c>
      <c r="H451" s="180" t="s">
        <v>4958</v>
      </c>
    </row>
    <row r="452" spans="1:8" hidden="1">
      <c r="A452" s="88" t="s">
        <v>516</v>
      </c>
      <c r="B452" s="249" t="s">
        <v>517</v>
      </c>
      <c r="C452" s="185" t="str">
        <f>VLOOKUP(B452,[1]Nagios!$B$2:$F$7978,1,FALSE)</f>
        <v>10.133.54.162</v>
      </c>
      <c r="D452" s="249" t="s">
        <v>1220</v>
      </c>
      <c r="E452" s="249" t="s">
        <v>2989</v>
      </c>
      <c r="F452" s="262">
        <v>3</v>
      </c>
      <c r="G452" s="299" t="s">
        <v>8012</v>
      </c>
      <c r="H452" s="180"/>
    </row>
    <row r="453" spans="1:8" hidden="1">
      <c r="A453" s="88" t="s">
        <v>516</v>
      </c>
      <c r="B453" s="240" t="s">
        <v>517</v>
      </c>
      <c r="C453" s="185" t="str">
        <f>VLOOKUP(B453,[1]Nagios!$B$2:$F$7978,1,FALSE)</f>
        <v>10.133.54.162</v>
      </c>
      <c r="D453" s="240" t="s">
        <v>1204</v>
      </c>
      <c r="E453" s="240" t="s">
        <v>2989</v>
      </c>
      <c r="F453" s="245">
        <v>4</v>
      </c>
      <c r="G453" s="299" t="s">
        <v>8012</v>
      </c>
      <c r="H453" s="180"/>
    </row>
    <row r="454" spans="1:8" hidden="1">
      <c r="A454" s="88" t="s">
        <v>516</v>
      </c>
      <c r="B454" s="240" t="s">
        <v>517</v>
      </c>
      <c r="C454" s="185" t="str">
        <f>VLOOKUP(B454,[1]Nagios!$B$2:$F$7978,1,FALSE)</f>
        <v>10.133.54.162</v>
      </c>
      <c r="D454" s="240" t="s">
        <v>2171</v>
      </c>
      <c r="E454" s="240" t="s">
        <v>2989</v>
      </c>
      <c r="F454" s="245">
        <v>4</v>
      </c>
      <c r="G454" s="299" t="s">
        <v>8012</v>
      </c>
      <c r="H454" s="180"/>
    </row>
    <row r="455" spans="1:8" hidden="1">
      <c r="A455" s="88" t="s">
        <v>516</v>
      </c>
      <c r="B455" s="240" t="s">
        <v>517</v>
      </c>
      <c r="C455" s="185" t="str">
        <f>VLOOKUP(B455,[1]Nagios!$B$2:$F$7978,1,FALSE)</f>
        <v>10.133.54.162</v>
      </c>
      <c r="D455" s="240" t="s">
        <v>959</v>
      </c>
      <c r="E455" s="240" t="s">
        <v>2989</v>
      </c>
      <c r="F455" s="245">
        <v>4</v>
      </c>
      <c r="G455" s="299" t="s">
        <v>8012</v>
      </c>
      <c r="H455" s="180" t="s">
        <v>4942</v>
      </c>
    </row>
    <row r="456" spans="1:8" hidden="1">
      <c r="A456" s="88" t="s">
        <v>516</v>
      </c>
      <c r="B456" s="240" t="s">
        <v>517</v>
      </c>
      <c r="C456" s="185" t="str">
        <f>VLOOKUP(B456,[1]Nagios!$B$2:$F$7978,1,FALSE)</f>
        <v>10.133.54.162</v>
      </c>
      <c r="D456" s="240" t="s">
        <v>1200</v>
      </c>
      <c r="E456" s="240" t="s">
        <v>2989</v>
      </c>
      <c r="F456" s="245">
        <v>4</v>
      </c>
      <c r="G456" s="299" t="s">
        <v>8012</v>
      </c>
      <c r="H456" s="180" t="s">
        <v>4943</v>
      </c>
    </row>
    <row r="457" spans="1:8" hidden="1">
      <c r="A457" s="88" t="s">
        <v>516</v>
      </c>
      <c r="B457" s="240" t="s">
        <v>517</v>
      </c>
      <c r="C457" s="185" t="str">
        <f>VLOOKUP(B457,[1]Nagios!$B$2:$F$7978,1,FALSE)</f>
        <v>10.133.54.162</v>
      </c>
      <c r="D457" s="240" t="s">
        <v>1201</v>
      </c>
      <c r="E457" s="240" t="s">
        <v>2992</v>
      </c>
      <c r="F457" s="245">
        <v>2</v>
      </c>
      <c r="G457" s="299" t="s">
        <v>8012</v>
      </c>
      <c r="H457" s="180" t="s">
        <v>4944</v>
      </c>
    </row>
    <row r="458" spans="1:8" hidden="1">
      <c r="A458" s="88" t="s">
        <v>515</v>
      </c>
      <c r="B458" s="240" t="s">
        <v>93</v>
      </c>
      <c r="C458" s="185" t="str">
        <f>VLOOKUP(B458,[1]Nagios!$B$2:$F$7978,1,FALSE)</f>
        <v>10.133.54.231</v>
      </c>
      <c r="D458" s="240" t="s">
        <v>1220</v>
      </c>
      <c r="E458" s="240" t="s">
        <v>2989</v>
      </c>
      <c r="F458" s="245">
        <v>3</v>
      </c>
      <c r="G458" s="299" t="s">
        <v>8012</v>
      </c>
      <c r="H458" s="180" t="s">
        <v>3448</v>
      </c>
    </row>
    <row r="459" spans="1:8" hidden="1">
      <c r="A459" s="88" t="s">
        <v>515</v>
      </c>
      <c r="B459" s="240" t="s">
        <v>93</v>
      </c>
      <c r="C459" s="185" t="str">
        <f>VLOOKUP(B459,[1]Nagios!$B$2:$F$7978,1,FALSE)</f>
        <v>10.133.54.231</v>
      </c>
      <c r="D459" s="240" t="s">
        <v>1204</v>
      </c>
      <c r="E459" s="240" t="s">
        <v>2989</v>
      </c>
      <c r="F459" s="245">
        <v>4</v>
      </c>
      <c r="G459" s="299" t="s">
        <v>8012</v>
      </c>
      <c r="H459" s="180" t="s">
        <v>4931</v>
      </c>
    </row>
    <row r="460" spans="1:8" hidden="1">
      <c r="A460" s="88" t="s">
        <v>515</v>
      </c>
      <c r="B460" s="240" t="s">
        <v>93</v>
      </c>
      <c r="C460" s="185" t="str">
        <f>VLOOKUP(B460,[1]Nagios!$B$2:$F$7978,1,FALSE)</f>
        <v>10.133.54.231</v>
      </c>
      <c r="D460" s="240" t="s">
        <v>2171</v>
      </c>
      <c r="E460" s="240" t="s">
        <v>2989</v>
      </c>
      <c r="F460" s="245">
        <v>4</v>
      </c>
      <c r="G460" s="299" t="s">
        <v>8012</v>
      </c>
      <c r="H460" s="180" t="s">
        <v>4932</v>
      </c>
    </row>
    <row r="461" spans="1:8" hidden="1">
      <c r="A461" s="88" t="s">
        <v>515</v>
      </c>
      <c r="B461" s="240" t="s">
        <v>93</v>
      </c>
      <c r="C461" s="185" t="str">
        <f>VLOOKUP(B461,[1]Nagios!$B$2:$F$7978,1,FALSE)</f>
        <v>10.133.54.231</v>
      </c>
      <c r="D461" s="240" t="s">
        <v>1734</v>
      </c>
      <c r="E461" s="240" t="s">
        <v>2989</v>
      </c>
      <c r="F461" s="245">
        <v>4</v>
      </c>
      <c r="G461" s="299" t="s">
        <v>8012</v>
      </c>
      <c r="H461" s="180" t="s">
        <v>4933</v>
      </c>
    </row>
    <row r="462" spans="1:8" hidden="1">
      <c r="A462" s="88" t="s">
        <v>515</v>
      </c>
      <c r="B462" s="240" t="s">
        <v>93</v>
      </c>
      <c r="C462" s="185" t="str">
        <f>VLOOKUP(B462,[1]Nagios!$B$2:$F$7978,1,FALSE)</f>
        <v>10.133.54.231</v>
      </c>
      <c r="D462" s="240" t="s">
        <v>2136</v>
      </c>
      <c r="E462" s="240" t="s">
        <v>2989</v>
      </c>
      <c r="F462" s="245">
        <v>4</v>
      </c>
      <c r="G462" s="299" t="s">
        <v>8012</v>
      </c>
      <c r="H462" s="180" t="s">
        <v>4934</v>
      </c>
    </row>
    <row r="463" spans="1:8" hidden="1">
      <c r="A463" s="88" t="s">
        <v>515</v>
      </c>
      <c r="B463" s="240" t="s">
        <v>93</v>
      </c>
      <c r="C463" s="185" t="str">
        <f>VLOOKUP(B463,[1]Nagios!$B$2:$F$7978,1,FALSE)</f>
        <v>10.133.54.231</v>
      </c>
      <c r="D463" s="240" t="s">
        <v>959</v>
      </c>
      <c r="E463" s="240" t="s">
        <v>2989</v>
      </c>
      <c r="F463" s="245">
        <v>4</v>
      </c>
      <c r="G463" s="299" t="s">
        <v>8012</v>
      </c>
      <c r="H463" s="180" t="s">
        <v>4935</v>
      </c>
    </row>
    <row r="464" spans="1:8" hidden="1">
      <c r="A464" s="88" t="s">
        <v>515</v>
      </c>
      <c r="B464" s="240" t="s">
        <v>93</v>
      </c>
      <c r="C464" s="185" t="str">
        <f>VLOOKUP(B464,[1]Nagios!$B$2:$F$7978,1,FALSE)</f>
        <v>10.133.54.231</v>
      </c>
      <c r="D464" s="240" t="s">
        <v>1200</v>
      </c>
      <c r="E464" s="240" t="s">
        <v>2989</v>
      </c>
      <c r="F464" s="245">
        <v>4</v>
      </c>
      <c r="G464" s="299" t="s">
        <v>8012</v>
      </c>
      <c r="H464" s="180" t="s">
        <v>4936</v>
      </c>
    </row>
    <row r="465" spans="1:8" hidden="1">
      <c r="A465" s="88" t="s">
        <v>515</v>
      </c>
      <c r="B465" s="240" t="s">
        <v>93</v>
      </c>
      <c r="C465" s="185" t="str">
        <f>VLOOKUP(B465,[1]Nagios!$B$2:$F$7978,1,FALSE)</f>
        <v>10.133.54.231</v>
      </c>
      <c r="D465" s="240" t="s">
        <v>1201</v>
      </c>
      <c r="E465" s="240" t="s">
        <v>2992</v>
      </c>
      <c r="F465" s="245">
        <v>2</v>
      </c>
      <c r="G465" s="299" t="s">
        <v>8012</v>
      </c>
      <c r="H465" s="180" t="s">
        <v>4937</v>
      </c>
    </row>
    <row r="466" spans="1:8" hidden="1">
      <c r="A466" s="88" t="s">
        <v>515</v>
      </c>
      <c r="B466" s="88" t="s">
        <v>93</v>
      </c>
      <c r="C466" s="185" t="str">
        <f>VLOOKUP(B466,[1]Nagios!$B$2:$F$7978,1,FALSE)</f>
        <v>10.133.54.231</v>
      </c>
      <c r="D466" s="88" t="s">
        <v>2643</v>
      </c>
      <c r="E466" s="240" t="s">
        <v>2989</v>
      </c>
      <c r="F466" s="250">
        <v>4</v>
      </c>
      <c r="G466" s="299" t="s">
        <v>7998</v>
      </c>
      <c r="H466" s="180" t="s">
        <v>4938</v>
      </c>
    </row>
    <row r="467" spans="1:8" hidden="1">
      <c r="A467" s="88" t="s">
        <v>515</v>
      </c>
      <c r="B467" s="88" t="s">
        <v>93</v>
      </c>
      <c r="C467" s="185" t="str">
        <f>VLOOKUP(B467,[1]Nagios!$B$2:$F$7978,1,FALSE)</f>
        <v>10.133.54.231</v>
      </c>
      <c r="D467" s="88" t="s">
        <v>2644</v>
      </c>
      <c r="E467" s="240" t="s">
        <v>2989</v>
      </c>
      <c r="F467" s="106">
        <v>4</v>
      </c>
      <c r="G467" s="299" t="s">
        <v>7998</v>
      </c>
      <c r="H467" s="180" t="s">
        <v>4939</v>
      </c>
    </row>
    <row r="468" spans="1:8" hidden="1">
      <c r="A468" s="88" t="s">
        <v>515</v>
      </c>
      <c r="B468" s="88" t="s">
        <v>93</v>
      </c>
      <c r="C468" s="185" t="str">
        <f>VLOOKUP(B468,[1]Nagios!$B$2:$F$7978,1,FALSE)</f>
        <v>10.133.54.231</v>
      </c>
      <c r="D468" s="88" t="s">
        <v>2645</v>
      </c>
      <c r="E468" s="240" t="s">
        <v>2989</v>
      </c>
      <c r="F468" s="106">
        <v>4</v>
      </c>
      <c r="G468" s="299" t="s">
        <v>7998</v>
      </c>
      <c r="H468" s="203" t="s">
        <v>4940</v>
      </c>
    </row>
    <row r="469" spans="1:8" hidden="1">
      <c r="A469" s="88" t="s">
        <v>515</v>
      </c>
      <c r="B469" s="88" t="s">
        <v>93</v>
      </c>
      <c r="C469" s="185" t="str">
        <f>VLOOKUP(B469,[1]Nagios!$B$2:$F$7978,1,FALSE)</f>
        <v>10.133.54.231</v>
      </c>
      <c r="D469" s="88" t="s">
        <v>2646</v>
      </c>
      <c r="E469" s="240" t="s">
        <v>2989</v>
      </c>
      <c r="F469" s="106">
        <v>4</v>
      </c>
      <c r="G469" s="299" t="s">
        <v>7998</v>
      </c>
      <c r="H469" s="203" t="s">
        <v>4941</v>
      </c>
    </row>
    <row r="470" spans="1:8" hidden="1">
      <c r="A470" s="88" t="s">
        <v>515</v>
      </c>
      <c r="B470" s="88" t="s">
        <v>93</v>
      </c>
      <c r="C470" s="185" t="str">
        <f>VLOOKUP(B470,[1]Nagios!$B$2:$F$7978,1,FALSE)</f>
        <v>10.133.54.231</v>
      </c>
      <c r="D470" s="88" t="s">
        <v>2647</v>
      </c>
      <c r="E470" s="240" t="s">
        <v>2989</v>
      </c>
      <c r="F470" s="106">
        <v>4</v>
      </c>
      <c r="G470" s="299" t="s">
        <v>7998</v>
      </c>
      <c r="H470" s="180"/>
    </row>
    <row r="471" spans="1:8" hidden="1">
      <c r="A471" s="88" t="s">
        <v>515</v>
      </c>
      <c r="B471" s="88" t="s">
        <v>93</v>
      </c>
      <c r="C471" s="185" t="str">
        <f>VLOOKUP(B471,[1]Nagios!$B$2:$F$7978,1,FALSE)</f>
        <v>10.133.54.231</v>
      </c>
      <c r="D471" s="88" t="s">
        <v>2648</v>
      </c>
      <c r="E471" s="240" t="s">
        <v>2989</v>
      </c>
      <c r="F471" s="106">
        <v>4</v>
      </c>
      <c r="G471" s="299" t="s">
        <v>7998</v>
      </c>
      <c r="H471" s="180"/>
    </row>
    <row r="472" spans="1:8" hidden="1">
      <c r="A472" s="88" t="s">
        <v>515</v>
      </c>
      <c r="B472" s="88" t="s">
        <v>93</v>
      </c>
      <c r="C472" s="185" t="str">
        <f>VLOOKUP(B472,[1]Nagios!$B$2:$F$7978,1,FALSE)</f>
        <v>10.133.54.231</v>
      </c>
      <c r="D472" s="88" t="s">
        <v>2649</v>
      </c>
      <c r="E472" s="240" t="s">
        <v>2989</v>
      </c>
      <c r="F472" s="106">
        <v>4</v>
      </c>
      <c r="G472" s="299" t="s">
        <v>7998</v>
      </c>
      <c r="H472" s="180"/>
    </row>
    <row r="473" spans="1:8" hidden="1">
      <c r="A473" s="88" t="s">
        <v>515</v>
      </c>
      <c r="B473" s="88" t="s">
        <v>93</v>
      </c>
      <c r="C473" s="185" t="str">
        <f>VLOOKUP(B473,[1]Nagios!$B$2:$F$7978,1,FALSE)</f>
        <v>10.133.54.231</v>
      </c>
      <c r="D473" s="88" t="s">
        <v>2650</v>
      </c>
      <c r="E473" s="88" t="s">
        <v>2992</v>
      </c>
      <c r="F473" s="106">
        <v>4</v>
      </c>
      <c r="G473" s="299" t="s">
        <v>7998</v>
      </c>
      <c r="H473" s="180"/>
    </row>
    <row r="474" spans="1:8" hidden="1">
      <c r="A474" s="88" t="s">
        <v>40</v>
      </c>
      <c r="B474" s="249" t="s">
        <v>41</v>
      </c>
      <c r="C474" s="185" t="str">
        <f>VLOOKUP(B474,[1]Nagios!$B$2:$F$7978,1,FALSE)</f>
        <v>10.133.54.229</v>
      </c>
      <c r="D474" s="249" t="s">
        <v>1220</v>
      </c>
      <c r="E474" s="249" t="s">
        <v>2989</v>
      </c>
      <c r="F474" s="262">
        <v>3</v>
      </c>
      <c r="G474" s="299" t="s">
        <v>8012</v>
      </c>
      <c r="H474" s="180" t="s">
        <v>3439</v>
      </c>
    </row>
    <row r="475" spans="1:8" hidden="1">
      <c r="A475" s="88" t="s">
        <v>40</v>
      </c>
      <c r="B475" s="240" t="s">
        <v>41</v>
      </c>
      <c r="C475" s="185" t="str">
        <f>VLOOKUP(B475,[1]Nagios!$B$2:$F$7978,1,FALSE)</f>
        <v>10.133.54.229</v>
      </c>
      <c r="D475" s="240" t="s">
        <v>1204</v>
      </c>
      <c r="E475" s="240" t="s">
        <v>2989</v>
      </c>
      <c r="F475" s="245">
        <v>4</v>
      </c>
      <c r="G475" s="299" t="s">
        <v>8012</v>
      </c>
      <c r="H475" s="180" t="s">
        <v>3440</v>
      </c>
    </row>
    <row r="476" spans="1:8" hidden="1">
      <c r="A476" s="88" t="s">
        <v>40</v>
      </c>
      <c r="B476" s="240" t="s">
        <v>41</v>
      </c>
      <c r="C476" s="185" t="str">
        <f>VLOOKUP(B476,[1]Nagios!$B$2:$F$7978,1,FALSE)</f>
        <v>10.133.54.229</v>
      </c>
      <c r="D476" s="240" t="s">
        <v>2171</v>
      </c>
      <c r="E476" s="240" t="s">
        <v>2989</v>
      </c>
      <c r="F476" s="245">
        <v>4</v>
      </c>
      <c r="G476" s="299" t="s">
        <v>8012</v>
      </c>
      <c r="H476" s="180" t="s">
        <v>3441</v>
      </c>
    </row>
    <row r="477" spans="1:8" hidden="1">
      <c r="A477" s="88" t="s">
        <v>40</v>
      </c>
      <c r="B477" s="240" t="s">
        <v>41</v>
      </c>
      <c r="C477" s="185" t="str">
        <f>VLOOKUP(B477,[1]Nagios!$B$2:$F$7978,1,FALSE)</f>
        <v>10.133.54.229</v>
      </c>
      <c r="D477" s="240" t="s">
        <v>1734</v>
      </c>
      <c r="E477" s="240" t="s">
        <v>2989</v>
      </c>
      <c r="F477" s="245">
        <v>4</v>
      </c>
      <c r="G477" s="299" t="s">
        <v>8012</v>
      </c>
      <c r="H477" s="180" t="s">
        <v>3442</v>
      </c>
    </row>
    <row r="478" spans="1:8" hidden="1">
      <c r="A478" s="88" t="s">
        <v>40</v>
      </c>
      <c r="B478" s="240" t="s">
        <v>41</v>
      </c>
      <c r="C478" s="185" t="str">
        <f>VLOOKUP(B478,[1]Nagios!$B$2:$F$7978,1,FALSE)</f>
        <v>10.133.54.229</v>
      </c>
      <c r="D478" s="240" t="s">
        <v>2136</v>
      </c>
      <c r="E478" s="240" t="s">
        <v>2989</v>
      </c>
      <c r="F478" s="245">
        <v>4</v>
      </c>
      <c r="G478" s="299" t="s">
        <v>8012</v>
      </c>
      <c r="H478" s="180" t="s">
        <v>3443</v>
      </c>
    </row>
    <row r="479" spans="1:8" hidden="1">
      <c r="A479" s="88" t="s">
        <v>40</v>
      </c>
      <c r="B479" s="240" t="s">
        <v>41</v>
      </c>
      <c r="C479" s="185" t="str">
        <f>VLOOKUP(B479,[1]Nagios!$B$2:$F$7978,1,FALSE)</f>
        <v>10.133.54.229</v>
      </c>
      <c r="D479" s="240" t="s">
        <v>959</v>
      </c>
      <c r="E479" s="240" t="s">
        <v>2989</v>
      </c>
      <c r="F479" s="245">
        <v>4</v>
      </c>
      <c r="G479" s="299" t="s">
        <v>8012</v>
      </c>
      <c r="H479" s="180" t="s">
        <v>3444</v>
      </c>
    </row>
    <row r="480" spans="1:8" hidden="1">
      <c r="A480" s="88" t="s">
        <v>40</v>
      </c>
      <c r="B480" s="240" t="s">
        <v>41</v>
      </c>
      <c r="C480" s="185" t="str">
        <f>VLOOKUP(B480,[1]Nagios!$B$2:$F$7978,1,FALSE)</f>
        <v>10.133.54.229</v>
      </c>
      <c r="D480" s="240" t="s">
        <v>1200</v>
      </c>
      <c r="E480" s="240" t="s">
        <v>2989</v>
      </c>
      <c r="F480" s="245">
        <v>4</v>
      </c>
      <c r="G480" s="299" t="s">
        <v>8012</v>
      </c>
      <c r="H480" s="180" t="s">
        <v>3445</v>
      </c>
    </row>
    <row r="481" spans="1:8" hidden="1">
      <c r="A481" s="88" t="s">
        <v>40</v>
      </c>
      <c r="B481" s="240" t="s">
        <v>41</v>
      </c>
      <c r="C481" s="185" t="str">
        <f>VLOOKUP(B481,[1]Nagios!$B$2:$F$7978,1,FALSE)</f>
        <v>10.133.54.229</v>
      </c>
      <c r="D481" s="240" t="s">
        <v>1201</v>
      </c>
      <c r="E481" s="240" t="s">
        <v>2992</v>
      </c>
      <c r="F481" s="245">
        <v>2</v>
      </c>
      <c r="G481" s="299" t="s">
        <v>8012</v>
      </c>
      <c r="H481" s="180" t="s">
        <v>3446</v>
      </c>
    </row>
    <row r="482" spans="1:8" hidden="1">
      <c r="A482" s="88" t="s">
        <v>40</v>
      </c>
      <c r="B482" s="240" t="s">
        <v>41</v>
      </c>
      <c r="C482" s="185" t="str">
        <f>VLOOKUP(B482,[1]Nagios!$B$2:$F$7978,1,FALSE)</f>
        <v>10.133.54.229</v>
      </c>
      <c r="D482" s="240" t="s">
        <v>2918</v>
      </c>
      <c r="E482" s="240" t="s">
        <v>2992</v>
      </c>
      <c r="F482" s="114">
        <v>3</v>
      </c>
      <c r="G482" s="299" t="s">
        <v>8004</v>
      </c>
      <c r="H482" s="180" t="s">
        <v>3447</v>
      </c>
    </row>
    <row r="483" spans="1:8" hidden="1">
      <c r="A483" s="88" t="s">
        <v>513</v>
      </c>
      <c r="B483" s="249" t="s">
        <v>514</v>
      </c>
      <c r="C483" s="185" t="str">
        <f>VLOOKUP(B483,[1]Nagios!$B$2:$F$7978,1,FALSE)</f>
        <v>10.133.55.147</v>
      </c>
      <c r="D483" s="240" t="s">
        <v>1220</v>
      </c>
      <c r="E483" s="249" t="s">
        <v>2989</v>
      </c>
      <c r="F483" s="262">
        <v>3</v>
      </c>
      <c r="G483" s="299" t="s">
        <v>8012</v>
      </c>
      <c r="H483" s="180" t="s">
        <v>3436</v>
      </c>
    </row>
    <row r="484" spans="1:8" hidden="1">
      <c r="A484" s="88" t="s">
        <v>513</v>
      </c>
      <c r="B484" s="240" t="s">
        <v>514</v>
      </c>
      <c r="C484" s="185" t="str">
        <f>VLOOKUP(B484,[1]Nagios!$B$2:$F$7978,1,FALSE)</f>
        <v>10.133.55.147</v>
      </c>
      <c r="D484" s="240" t="s">
        <v>1204</v>
      </c>
      <c r="E484" s="240" t="s">
        <v>2989</v>
      </c>
      <c r="F484" s="245">
        <v>4</v>
      </c>
      <c r="G484" s="299" t="s">
        <v>8012</v>
      </c>
      <c r="H484" s="180" t="s">
        <v>3437</v>
      </c>
    </row>
    <row r="485" spans="1:8" hidden="1">
      <c r="A485" s="88" t="s">
        <v>513</v>
      </c>
      <c r="B485" s="240" t="s">
        <v>514</v>
      </c>
      <c r="C485" s="185" t="str">
        <f>VLOOKUP(B485,[1]Nagios!$B$2:$F$7978,1,FALSE)</f>
        <v>10.133.55.147</v>
      </c>
      <c r="D485" s="240" t="s">
        <v>2171</v>
      </c>
      <c r="E485" s="240" t="s">
        <v>2989</v>
      </c>
      <c r="F485" s="245">
        <v>4</v>
      </c>
      <c r="G485" s="299" t="s">
        <v>8012</v>
      </c>
      <c r="H485" s="180" t="s">
        <v>3438</v>
      </c>
    </row>
    <row r="486" spans="1:8" hidden="1">
      <c r="A486" s="88" t="s">
        <v>513</v>
      </c>
      <c r="B486" s="240" t="s">
        <v>514</v>
      </c>
      <c r="C486" s="185" t="str">
        <f>VLOOKUP(B486,[1]Nagios!$B$2:$F$7978,1,FALSE)</f>
        <v>10.133.55.147</v>
      </c>
      <c r="D486" s="240" t="s">
        <v>959</v>
      </c>
      <c r="E486" s="240" t="s">
        <v>2989</v>
      </c>
      <c r="F486" s="245">
        <v>4</v>
      </c>
      <c r="G486" s="299" t="s">
        <v>8012</v>
      </c>
      <c r="H486" s="180" t="s">
        <v>4928</v>
      </c>
    </row>
    <row r="487" spans="1:8" hidden="1">
      <c r="A487" s="88" t="s">
        <v>513</v>
      </c>
      <c r="B487" s="240" t="s">
        <v>514</v>
      </c>
      <c r="C487" s="185" t="str">
        <f>VLOOKUP(B487,[1]Nagios!$B$2:$F$7978,1,FALSE)</f>
        <v>10.133.55.147</v>
      </c>
      <c r="D487" s="240" t="s">
        <v>1200</v>
      </c>
      <c r="E487" s="240" t="s">
        <v>2989</v>
      </c>
      <c r="F487" s="245">
        <v>4</v>
      </c>
      <c r="G487" s="299" t="s">
        <v>8012</v>
      </c>
      <c r="H487" s="180" t="s">
        <v>4929</v>
      </c>
    </row>
    <row r="488" spans="1:8" hidden="1">
      <c r="A488" s="88" t="s">
        <v>513</v>
      </c>
      <c r="B488" s="240" t="s">
        <v>514</v>
      </c>
      <c r="C488" s="185" t="str">
        <f>VLOOKUP(B488,[1]Nagios!$B$2:$F$7978,1,FALSE)</f>
        <v>10.133.55.147</v>
      </c>
      <c r="D488" s="240" t="s">
        <v>1201</v>
      </c>
      <c r="E488" s="240" t="s">
        <v>2992</v>
      </c>
      <c r="F488" s="245">
        <v>2</v>
      </c>
      <c r="G488" s="299" t="s">
        <v>8012</v>
      </c>
      <c r="H488" s="180" t="s">
        <v>4930</v>
      </c>
    </row>
    <row r="489" spans="1:8" hidden="1">
      <c r="A489" s="88" t="s">
        <v>511</v>
      </c>
      <c r="B489" s="240" t="s">
        <v>512</v>
      </c>
      <c r="C489" s="185" t="str">
        <f>VLOOKUP(B489,[1]Nagios!$B$2:$F$7978,1,FALSE)</f>
        <v>10.133.54.202</v>
      </c>
      <c r="D489" s="240" t="s">
        <v>1220</v>
      </c>
      <c r="E489" s="240" t="s">
        <v>2989</v>
      </c>
      <c r="F489" s="245">
        <v>3</v>
      </c>
      <c r="G489" s="299" t="s">
        <v>8012</v>
      </c>
      <c r="H489" s="180" t="s">
        <v>3650</v>
      </c>
    </row>
    <row r="490" spans="1:8" hidden="1">
      <c r="A490" s="88" t="s">
        <v>511</v>
      </c>
      <c r="B490" s="240" t="s">
        <v>512</v>
      </c>
      <c r="C490" s="185" t="str">
        <f>VLOOKUP(B490,[1]Nagios!$B$2:$F$7978,1,FALSE)</f>
        <v>10.133.54.202</v>
      </c>
      <c r="D490" s="240" t="s">
        <v>1204</v>
      </c>
      <c r="E490" s="240" t="s">
        <v>2989</v>
      </c>
      <c r="F490" s="245">
        <v>4</v>
      </c>
      <c r="G490" s="299" t="s">
        <v>8012</v>
      </c>
      <c r="H490" s="180" t="s">
        <v>3651</v>
      </c>
    </row>
    <row r="491" spans="1:8" hidden="1">
      <c r="A491" s="88" t="s">
        <v>511</v>
      </c>
      <c r="B491" s="240" t="s">
        <v>512</v>
      </c>
      <c r="C491" s="185" t="str">
        <f>VLOOKUP(B491,[1]Nagios!$B$2:$F$7978,1,FALSE)</f>
        <v>10.133.54.202</v>
      </c>
      <c r="D491" s="240" t="s">
        <v>2171</v>
      </c>
      <c r="E491" s="240" t="s">
        <v>2989</v>
      </c>
      <c r="F491" s="245">
        <v>4</v>
      </c>
      <c r="G491" s="299" t="s">
        <v>8012</v>
      </c>
      <c r="H491" s="180" t="s">
        <v>3433</v>
      </c>
    </row>
    <row r="492" spans="1:8" hidden="1">
      <c r="A492" s="88" t="s">
        <v>511</v>
      </c>
      <c r="B492" s="240" t="s">
        <v>512</v>
      </c>
      <c r="C492" s="185" t="str">
        <f>VLOOKUP(B492,[1]Nagios!$B$2:$F$7978,1,FALSE)</f>
        <v>10.133.54.202</v>
      </c>
      <c r="D492" s="240" t="s">
        <v>959</v>
      </c>
      <c r="E492" s="240" t="s">
        <v>2989</v>
      </c>
      <c r="F492" s="245">
        <v>4</v>
      </c>
      <c r="G492" s="299" t="s">
        <v>8012</v>
      </c>
      <c r="H492" s="180" t="s">
        <v>3434</v>
      </c>
    </row>
    <row r="493" spans="1:8" hidden="1">
      <c r="A493" s="88" t="s">
        <v>511</v>
      </c>
      <c r="B493" s="240" t="s">
        <v>512</v>
      </c>
      <c r="C493" s="185" t="str">
        <f>VLOOKUP(B493,[1]Nagios!$B$2:$F$7978,1,FALSE)</f>
        <v>10.133.54.202</v>
      </c>
      <c r="D493" s="240" t="s">
        <v>1200</v>
      </c>
      <c r="E493" s="240" t="s">
        <v>2989</v>
      </c>
      <c r="F493" s="245">
        <v>4</v>
      </c>
      <c r="G493" s="299" t="s">
        <v>8012</v>
      </c>
      <c r="H493" s="180" t="s">
        <v>3435</v>
      </c>
    </row>
    <row r="494" spans="1:8" hidden="1">
      <c r="A494" s="88" t="s">
        <v>509</v>
      </c>
      <c r="B494" s="240" t="s">
        <v>510</v>
      </c>
      <c r="C494" s="185" t="str">
        <f>VLOOKUP(B494,[1]Nagios!$B$2:$F$7978,1,FALSE)</f>
        <v>10.133.55.239</v>
      </c>
      <c r="D494" s="240" t="s">
        <v>1220</v>
      </c>
      <c r="E494" s="240" t="s">
        <v>2992</v>
      </c>
      <c r="F494" s="245">
        <v>3</v>
      </c>
      <c r="G494" s="299" t="s">
        <v>8012</v>
      </c>
      <c r="H494" s="180" t="s">
        <v>3421</v>
      </c>
    </row>
    <row r="495" spans="1:8" hidden="1">
      <c r="A495" s="88" t="s">
        <v>509</v>
      </c>
      <c r="B495" s="240" t="s">
        <v>510</v>
      </c>
      <c r="C495" s="185" t="str">
        <f>VLOOKUP(B495,[1]Nagios!$B$2:$F$7978,1,FALSE)</f>
        <v>10.133.55.239</v>
      </c>
      <c r="D495" s="240" t="s">
        <v>1204</v>
      </c>
      <c r="E495" s="240" t="s">
        <v>2992</v>
      </c>
      <c r="F495" s="245">
        <v>1</v>
      </c>
      <c r="G495" s="299" t="s">
        <v>8012</v>
      </c>
      <c r="H495" s="180" t="s">
        <v>3422</v>
      </c>
    </row>
    <row r="496" spans="1:8" hidden="1">
      <c r="A496" s="88" t="s">
        <v>509</v>
      </c>
      <c r="B496" s="240" t="s">
        <v>510</v>
      </c>
      <c r="C496" s="185" t="str">
        <f>VLOOKUP(B496,[1]Nagios!$B$2:$F$7978,1,FALSE)</f>
        <v>10.133.55.239</v>
      </c>
      <c r="D496" s="240" t="s">
        <v>2171</v>
      </c>
      <c r="E496" s="240" t="s">
        <v>2992</v>
      </c>
      <c r="F496" s="245">
        <v>1</v>
      </c>
      <c r="G496" s="299" t="s">
        <v>8012</v>
      </c>
      <c r="H496" s="180" t="s">
        <v>3423</v>
      </c>
    </row>
    <row r="497" spans="1:8" hidden="1">
      <c r="A497" s="88" t="s">
        <v>509</v>
      </c>
      <c r="B497" s="240" t="s">
        <v>510</v>
      </c>
      <c r="C497" s="185" t="str">
        <f>VLOOKUP(B497,[1]Nagios!$B$2:$F$7978,1,FALSE)</f>
        <v>10.133.55.239</v>
      </c>
      <c r="D497" s="240" t="s">
        <v>959</v>
      </c>
      <c r="E497" s="240" t="s">
        <v>2992</v>
      </c>
      <c r="F497" s="245">
        <v>1</v>
      </c>
      <c r="G497" s="299" t="s">
        <v>8012</v>
      </c>
      <c r="H497" s="180" t="s">
        <v>3424</v>
      </c>
    </row>
    <row r="498" spans="1:8" hidden="1">
      <c r="A498" s="88" t="s">
        <v>509</v>
      </c>
      <c r="B498" s="240" t="s">
        <v>510</v>
      </c>
      <c r="C498" s="185" t="str">
        <f>VLOOKUP(B498,[1]Nagios!$B$2:$F$7978,1,FALSE)</f>
        <v>10.133.55.239</v>
      </c>
      <c r="D498" s="240" t="s">
        <v>1200</v>
      </c>
      <c r="E498" s="240" t="s">
        <v>2992</v>
      </c>
      <c r="F498" s="245">
        <v>1</v>
      </c>
      <c r="G498" s="299" t="s">
        <v>8012</v>
      </c>
      <c r="H498" s="180" t="s">
        <v>3425</v>
      </c>
    </row>
    <row r="499" spans="1:8" hidden="1">
      <c r="A499" s="88" t="s">
        <v>509</v>
      </c>
      <c r="B499" s="240" t="s">
        <v>510</v>
      </c>
      <c r="C499" s="185" t="str">
        <f>VLOOKUP(B499,[1]Nagios!$B$2:$F$7978,1,FALSE)</f>
        <v>10.133.55.239</v>
      </c>
      <c r="D499" s="240" t="s">
        <v>1201</v>
      </c>
      <c r="E499" s="240" t="s">
        <v>2992</v>
      </c>
      <c r="F499" s="245">
        <v>2</v>
      </c>
      <c r="G499" s="299" t="s">
        <v>8012</v>
      </c>
      <c r="H499" s="180" t="s">
        <v>3426</v>
      </c>
    </row>
    <row r="500" spans="1:8" hidden="1">
      <c r="A500" s="88" t="s">
        <v>507</v>
      </c>
      <c r="B500" s="240" t="s">
        <v>508</v>
      </c>
      <c r="C500" s="185" t="str">
        <f>VLOOKUP(B500,[1]Nagios!$B$2:$F$7978,1,FALSE)</f>
        <v>10.133.54.219</v>
      </c>
      <c r="D500" s="240" t="s">
        <v>1204</v>
      </c>
      <c r="E500" s="240" t="s">
        <v>2989</v>
      </c>
      <c r="F500" s="245">
        <v>2</v>
      </c>
      <c r="G500" s="299" t="s">
        <v>8012</v>
      </c>
      <c r="H500" s="180" t="s">
        <v>3429</v>
      </c>
    </row>
    <row r="501" spans="1:8" hidden="1">
      <c r="A501" s="88" t="s">
        <v>507</v>
      </c>
      <c r="B501" s="240" t="s">
        <v>508</v>
      </c>
      <c r="C501" s="185" t="str">
        <f>VLOOKUP(B501,[1]Nagios!$B$2:$F$7978,1,FALSE)</f>
        <v>10.133.54.219</v>
      </c>
      <c r="D501" s="240" t="s">
        <v>2171</v>
      </c>
      <c r="E501" s="240" t="s">
        <v>2989</v>
      </c>
      <c r="F501" s="245">
        <v>2</v>
      </c>
      <c r="G501" s="299" t="s">
        <v>8012</v>
      </c>
      <c r="H501" s="180" t="s">
        <v>3430</v>
      </c>
    </row>
    <row r="502" spans="1:8" hidden="1">
      <c r="A502" s="88" t="s">
        <v>507</v>
      </c>
      <c r="B502" s="240" t="s">
        <v>508</v>
      </c>
      <c r="C502" s="185" t="str">
        <f>VLOOKUP(B502,[1]Nagios!$B$2:$F$7978,1,FALSE)</f>
        <v>10.133.54.219</v>
      </c>
      <c r="D502" s="240" t="s">
        <v>959</v>
      </c>
      <c r="E502" s="240" t="s">
        <v>2989</v>
      </c>
      <c r="F502" s="245">
        <v>2</v>
      </c>
      <c r="G502" s="299" t="s">
        <v>8012</v>
      </c>
      <c r="H502" s="180" t="s">
        <v>3431</v>
      </c>
    </row>
    <row r="503" spans="1:8" hidden="1">
      <c r="A503" s="88" t="s">
        <v>507</v>
      </c>
      <c r="B503" s="240" t="s">
        <v>508</v>
      </c>
      <c r="C503" s="185" t="str">
        <f>VLOOKUP(B503,[1]Nagios!$B$2:$F$7978,1,FALSE)</f>
        <v>10.133.54.219</v>
      </c>
      <c r="D503" s="240" t="s">
        <v>1200</v>
      </c>
      <c r="E503" s="240" t="s">
        <v>2989</v>
      </c>
      <c r="F503" s="245">
        <v>2</v>
      </c>
      <c r="G503" s="299" t="s">
        <v>8012</v>
      </c>
      <c r="H503" s="180" t="s">
        <v>3432</v>
      </c>
    </row>
    <row r="504" spans="1:8" hidden="1">
      <c r="A504" s="88" t="s">
        <v>507</v>
      </c>
      <c r="B504" s="240" t="s">
        <v>508</v>
      </c>
      <c r="C504" s="185" t="str">
        <f>VLOOKUP(B504,[1]Nagios!$B$2:$F$7978,1,FALSE)</f>
        <v>10.133.54.219</v>
      </c>
      <c r="D504" s="240" t="s">
        <v>1201</v>
      </c>
      <c r="E504" s="240" t="s">
        <v>2992</v>
      </c>
      <c r="F504" s="245">
        <v>2</v>
      </c>
      <c r="G504" s="299" t="s">
        <v>8012</v>
      </c>
      <c r="H504" s="180" t="s">
        <v>3420</v>
      </c>
    </row>
    <row r="505" spans="1:8" hidden="1">
      <c r="A505" s="88" t="s">
        <v>507</v>
      </c>
      <c r="B505" s="240" t="s">
        <v>508</v>
      </c>
      <c r="C505" s="185" t="str">
        <f>VLOOKUP(B505,[1]Nagios!$B$2:$F$7978,1,FALSE)</f>
        <v>10.133.54.219</v>
      </c>
      <c r="D505" s="240" t="s">
        <v>1220</v>
      </c>
      <c r="E505" s="240" t="s">
        <v>2989</v>
      </c>
      <c r="F505" s="245">
        <v>3</v>
      </c>
      <c r="G505" s="299" t="s">
        <v>8012</v>
      </c>
      <c r="H505" s="180" t="s">
        <v>3428</v>
      </c>
    </row>
    <row r="506" spans="1:8" hidden="1">
      <c r="A506" s="88" t="s">
        <v>724</v>
      </c>
      <c r="B506" s="240" t="s">
        <v>725</v>
      </c>
      <c r="C506" s="185" t="str">
        <f>VLOOKUP(B506,[1]Nagios!$B$2:$F$7978,1,FALSE)</f>
        <v>10.133.54.112</v>
      </c>
      <c r="D506" s="240" t="s">
        <v>959</v>
      </c>
      <c r="E506" s="240" t="s">
        <v>2989</v>
      </c>
      <c r="F506" s="245">
        <v>2</v>
      </c>
      <c r="G506" s="299" t="s">
        <v>8011</v>
      </c>
      <c r="H506" s="180" t="s">
        <v>3427</v>
      </c>
    </row>
    <row r="507" spans="1:8" hidden="1">
      <c r="A507" s="88" t="s">
        <v>2389</v>
      </c>
      <c r="B507" s="96" t="s">
        <v>506</v>
      </c>
      <c r="C507" s="185" t="str">
        <f>VLOOKUP(B507,[1]Nagios!$B$2:$F$7978,1,FALSE)</f>
        <v>10.133.54.111</v>
      </c>
      <c r="D507" s="96" t="s">
        <v>2356</v>
      </c>
      <c r="E507" s="240" t="s">
        <v>2989</v>
      </c>
      <c r="F507" s="245">
        <v>4</v>
      </c>
      <c r="G507" s="299" t="s">
        <v>8012</v>
      </c>
      <c r="H507" s="180" t="s">
        <v>5930</v>
      </c>
    </row>
    <row r="508" spans="1:8" hidden="1">
      <c r="A508" s="88" t="s">
        <v>2389</v>
      </c>
      <c r="B508" s="96" t="s">
        <v>506</v>
      </c>
      <c r="C508" s="185" t="str">
        <f>VLOOKUP(B508,[1]Nagios!$B$2:$F$7978,1,FALSE)</f>
        <v>10.133.54.111</v>
      </c>
      <c r="D508" s="96" t="s">
        <v>1220</v>
      </c>
      <c r="E508" s="240" t="s">
        <v>2989</v>
      </c>
      <c r="F508" s="245">
        <v>3</v>
      </c>
      <c r="G508" s="299" t="s">
        <v>8012</v>
      </c>
      <c r="H508" s="180" t="s">
        <v>5931</v>
      </c>
    </row>
    <row r="509" spans="1:8" hidden="1">
      <c r="A509" s="88" t="s">
        <v>2389</v>
      </c>
      <c r="B509" s="96" t="s">
        <v>506</v>
      </c>
      <c r="C509" s="185" t="str">
        <f>VLOOKUP(B509,[1]Nagios!$B$2:$F$7978,1,FALSE)</f>
        <v>10.133.54.111</v>
      </c>
      <c r="D509" s="249" t="s">
        <v>1201</v>
      </c>
      <c r="E509" s="240" t="s">
        <v>2992</v>
      </c>
      <c r="F509" s="245">
        <v>2</v>
      </c>
      <c r="G509" s="299" t="s">
        <v>8012</v>
      </c>
      <c r="H509" s="180" t="s">
        <v>5932</v>
      </c>
    </row>
    <row r="510" spans="1:8" hidden="1">
      <c r="A510" s="88" t="s">
        <v>2389</v>
      </c>
      <c r="B510" s="249" t="s">
        <v>506</v>
      </c>
      <c r="C510" s="185" t="str">
        <f>VLOOKUP(B510,[1]Nagios!$B$2:$F$7978,1,FALSE)</f>
        <v>10.133.54.111</v>
      </c>
      <c r="D510" s="240" t="s">
        <v>1204</v>
      </c>
      <c r="E510" s="240" t="s">
        <v>2989</v>
      </c>
      <c r="F510" s="245">
        <v>4</v>
      </c>
      <c r="G510" s="299" t="s">
        <v>8012</v>
      </c>
      <c r="H510" s="180" t="s">
        <v>5933</v>
      </c>
    </row>
    <row r="511" spans="1:8" hidden="1">
      <c r="A511" s="88" t="s">
        <v>2389</v>
      </c>
      <c r="B511" s="240" t="s">
        <v>506</v>
      </c>
      <c r="C511" s="185" t="str">
        <f>VLOOKUP(B511,[1]Nagios!$B$2:$F$7978,1,FALSE)</f>
        <v>10.133.54.111</v>
      </c>
      <c r="D511" s="240" t="s">
        <v>2171</v>
      </c>
      <c r="E511" s="240" t="s">
        <v>2989</v>
      </c>
      <c r="F511" s="245">
        <v>4</v>
      </c>
      <c r="G511" s="299" t="s">
        <v>8012</v>
      </c>
      <c r="H511" s="180" t="s">
        <v>4924</v>
      </c>
    </row>
    <row r="512" spans="1:8" hidden="1">
      <c r="A512" s="88" t="s">
        <v>2389</v>
      </c>
      <c r="B512" s="240" t="s">
        <v>506</v>
      </c>
      <c r="C512" s="185" t="str">
        <f>VLOOKUP(B512,[1]Nagios!$B$2:$F$7978,1,FALSE)</f>
        <v>10.133.54.111</v>
      </c>
      <c r="D512" s="240" t="s">
        <v>959</v>
      </c>
      <c r="E512" s="240" t="s">
        <v>2989</v>
      </c>
      <c r="F512" s="245">
        <v>4</v>
      </c>
      <c r="G512" s="299" t="s">
        <v>8012</v>
      </c>
      <c r="H512" s="180" t="s">
        <v>4925</v>
      </c>
    </row>
    <row r="513" spans="1:8" hidden="1">
      <c r="A513" s="88" t="s">
        <v>2389</v>
      </c>
      <c r="B513" s="240" t="s">
        <v>506</v>
      </c>
      <c r="C513" s="185" t="str">
        <f>VLOOKUP(B513,[1]Nagios!$B$2:$F$7978,1,FALSE)</f>
        <v>10.133.54.111</v>
      </c>
      <c r="D513" s="240" t="s">
        <v>1200</v>
      </c>
      <c r="E513" s="240" t="s">
        <v>2989</v>
      </c>
      <c r="F513" s="245">
        <v>4</v>
      </c>
      <c r="G513" s="299" t="s">
        <v>8012</v>
      </c>
      <c r="H513" s="180" t="s">
        <v>4926</v>
      </c>
    </row>
    <row r="514" spans="1:8" hidden="1">
      <c r="A514" s="88" t="s">
        <v>2389</v>
      </c>
      <c r="B514" s="240" t="s">
        <v>506</v>
      </c>
      <c r="C514" s="185" t="str">
        <f>VLOOKUP(B514,[1]Nagios!$B$2:$F$7978,1,FALSE)</f>
        <v>10.133.54.111</v>
      </c>
      <c r="D514" s="240" t="s">
        <v>1201</v>
      </c>
      <c r="E514" s="240" t="s">
        <v>2992</v>
      </c>
      <c r="F514" s="245">
        <v>2</v>
      </c>
      <c r="G514" s="299" t="s">
        <v>8012</v>
      </c>
      <c r="H514" s="180" t="s">
        <v>4927</v>
      </c>
    </row>
    <row r="515" spans="1:8" hidden="1">
      <c r="A515" s="88" t="s">
        <v>505</v>
      </c>
      <c r="B515" s="240" t="s">
        <v>78</v>
      </c>
      <c r="C515" s="185" t="str">
        <f>VLOOKUP(B515,[1]Nagios!$B$2:$F$7978,1,FALSE)</f>
        <v>10.133.54.233</v>
      </c>
      <c r="D515" s="240" t="s">
        <v>1220</v>
      </c>
      <c r="E515" s="240" t="s">
        <v>2989</v>
      </c>
      <c r="F515" s="245">
        <v>3</v>
      </c>
      <c r="G515" s="299" t="s">
        <v>8012</v>
      </c>
      <c r="H515" s="180"/>
    </row>
    <row r="516" spans="1:8" hidden="1">
      <c r="A516" s="88" t="s">
        <v>505</v>
      </c>
      <c r="B516" s="240" t="s">
        <v>78</v>
      </c>
      <c r="C516" s="185" t="str">
        <f>VLOOKUP(B516,[1]Nagios!$B$2:$F$7978,1,FALSE)</f>
        <v>10.133.54.233</v>
      </c>
      <c r="D516" s="240" t="s">
        <v>1204</v>
      </c>
      <c r="E516" s="240" t="s">
        <v>2989</v>
      </c>
      <c r="F516" s="245">
        <v>1</v>
      </c>
      <c r="G516" s="299" t="s">
        <v>8012</v>
      </c>
      <c r="H516" s="180"/>
    </row>
    <row r="517" spans="1:8" hidden="1">
      <c r="A517" s="88" t="s">
        <v>505</v>
      </c>
      <c r="B517" s="240" t="s">
        <v>78</v>
      </c>
      <c r="C517" s="185" t="str">
        <f>VLOOKUP(B517,[1]Nagios!$B$2:$F$7978,1,FALSE)</f>
        <v>10.133.54.233</v>
      </c>
      <c r="D517" s="240" t="s">
        <v>2412</v>
      </c>
      <c r="E517" s="240" t="s">
        <v>2989</v>
      </c>
      <c r="F517" s="245">
        <v>1</v>
      </c>
      <c r="G517" s="299" t="s">
        <v>8012</v>
      </c>
      <c r="H517" s="180"/>
    </row>
    <row r="518" spans="1:8" hidden="1">
      <c r="A518" s="88" t="s">
        <v>505</v>
      </c>
      <c r="B518" s="240" t="s">
        <v>78</v>
      </c>
      <c r="C518" s="185" t="str">
        <f>VLOOKUP(B518,[1]Nagios!$B$2:$F$7978,1,FALSE)</f>
        <v>10.133.54.233</v>
      </c>
      <c r="D518" s="240" t="s">
        <v>8903</v>
      </c>
      <c r="E518" s="240" t="s">
        <v>2989</v>
      </c>
      <c r="F518" s="245">
        <v>2</v>
      </c>
      <c r="G518" s="299" t="s">
        <v>7998</v>
      </c>
      <c r="H518" s="180"/>
    </row>
    <row r="519" spans="1:8" hidden="1">
      <c r="A519" s="88" t="s">
        <v>505</v>
      </c>
      <c r="B519" s="240" t="s">
        <v>78</v>
      </c>
      <c r="C519" s="185" t="str">
        <f>VLOOKUP(B519,[1]Nagios!$B$2:$F$7978,1,FALSE)</f>
        <v>10.133.54.233</v>
      </c>
      <c r="D519" s="240" t="s">
        <v>8904</v>
      </c>
      <c r="E519" s="240" t="s">
        <v>2989</v>
      </c>
      <c r="F519" s="245">
        <v>2</v>
      </c>
      <c r="G519" s="299" t="s">
        <v>7998</v>
      </c>
      <c r="H519" s="180"/>
    </row>
    <row r="520" spans="1:8" hidden="1">
      <c r="A520" s="88" t="s">
        <v>505</v>
      </c>
      <c r="B520" s="240" t="s">
        <v>78</v>
      </c>
      <c r="C520" s="185" t="str">
        <f>VLOOKUP(B520,[1]Nagios!$B$2:$F$7978,1,FALSE)</f>
        <v>10.133.54.233</v>
      </c>
      <c r="D520" s="240" t="s">
        <v>8905</v>
      </c>
      <c r="E520" s="240" t="s">
        <v>2989</v>
      </c>
      <c r="F520" s="245">
        <v>2</v>
      </c>
      <c r="G520" s="299" t="s">
        <v>7998</v>
      </c>
      <c r="H520" s="180"/>
    </row>
    <row r="521" spans="1:8" hidden="1">
      <c r="A521" s="88" t="s">
        <v>505</v>
      </c>
      <c r="B521" s="240" t="s">
        <v>78</v>
      </c>
      <c r="C521" s="185" t="str">
        <f>VLOOKUP(B521,[1]Nagios!$B$2:$F$7978,1,FALSE)</f>
        <v>10.133.54.233</v>
      </c>
      <c r="D521" s="240" t="s">
        <v>959</v>
      </c>
      <c r="E521" s="240" t="s">
        <v>2989</v>
      </c>
      <c r="F521" s="245">
        <v>1</v>
      </c>
      <c r="G521" s="299" t="s">
        <v>8012</v>
      </c>
      <c r="H521" s="180"/>
    </row>
    <row r="522" spans="1:8" hidden="1">
      <c r="A522" s="88" t="s">
        <v>505</v>
      </c>
      <c r="B522" s="240" t="s">
        <v>78</v>
      </c>
      <c r="C522" s="185" t="str">
        <f>VLOOKUP(B522,[1]Nagios!$B$2:$F$7978,1,FALSE)</f>
        <v>10.133.54.233</v>
      </c>
      <c r="D522" s="240" t="s">
        <v>1200</v>
      </c>
      <c r="E522" s="240" t="s">
        <v>2989</v>
      </c>
      <c r="F522" s="245">
        <v>1</v>
      </c>
      <c r="G522" s="299" t="s">
        <v>8012</v>
      </c>
      <c r="H522" s="180"/>
    </row>
    <row r="523" spans="1:8" hidden="1">
      <c r="A523" s="88" t="s">
        <v>505</v>
      </c>
      <c r="B523" s="240" t="s">
        <v>78</v>
      </c>
      <c r="C523" s="185" t="str">
        <f>VLOOKUP(B523,[1]Nagios!$B$2:$F$7978,1,FALSE)</f>
        <v>10.133.54.233</v>
      </c>
      <c r="D523" s="240" t="s">
        <v>1201</v>
      </c>
      <c r="E523" s="240" t="s">
        <v>2992</v>
      </c>
      <c r="F523" s="245">
        <v>2</v>
      </c>
      <c r="G523" s="299" t="s">
        <v>8012</v>
      </c>
      <c r="H523" s="180"/>
    </row>
    <row r="524" spans="1:8" hidden="1">
      <c r="A524" s="88" t="s">
        <v>505</v>
      </c>
      <c r="B524" s="88" t="s">
        <v>78</v>
      </c>
      <c r="C524" s="185" t="str">
        <f>VLOOKUP(B524,[1]Nagios!$B$2:$F$7978,1,FALSE)</f>
        <v>10.133.54.233</v>
      </c>
      <c r="D524" s="88" t="s">
        <v>2893</v>
      </c>
      <c r="E524" s="240" t="s">
        <v>2989</v>
      </c>
      <c r="F524" s="250">
        <v>4</v>
      </c>
      <c r="G524" s="299" t="s">
        <v>7998</v>
      </c>
      <c r="H524" s="180"/>
    </row>
    <row r="525" spans="1:8" hidden="1">
      <c r="A525" s="88" t="s">
        <v>505</v>
      </c>
      <c r="B525" s="88" t="s">
        <v>78</v>
      </c>
      <c r="C525" s="185" t="str">
        <f>VLOOKUP(B525,[1]Nagios!$B$2:$F$7978,1,FALSE)</f>
        <v>10.133.54.233</v>
      </c>
      <c r="D525" s="88" t="s">
        <v>2892</v>
      </c>
      <c r="E525" s="88" t="s">
        <v>2992</v>
      </c>
      <c r="F525" s="106">
        <v>4</v>
      </c>
      <c r="G525" s="299" t="s">
        <v>7998</v>
      </c>
      <c r="H525" s="180"/>
    </row>
    <row r="526" spans="1:8" hidden="1">
      <c r="A526" s="88" t="s">
        <v>505</v>
      </c>
      <c r="B526" s="88" t="s">
        <v>78</v>
      </c>
      <c r="C526" s="185" t="str">
        <f>VLOOKUP(B526,[1]Nagios!$B$2:$F$7978,1,FALSE)</f>
        <v>10.133.54.233</v>
      </c>
      <c r="D526" s="88" t="s">
        <v>2894</v>
      </c>
      <c r="E526" s="249" t="s">
        <v>2989</v>
      </c>
      <c r="F526" s="106">
        <v>4</v>
      </c>
      <c r="G526" s="299" t="s">
        <v>7998</v>
      </c>
      <c r="H526" s="180"/>
    </row>
    <row r="527" spans="1:8" hidden="1">
      <c r="A527" s="88" t="s">
        <v>505</v>
      </c>
      <c r="B527" s="88" t="s">
        <v>78</v>
      </c>
      <c r="C527" s="185" t="str">
        <f>VLOOKUP(B527,[1]Nagios!$B$2:$F$7978,1,FALSE)</f>
        <v>10.133.54.233</v>
      </c>
      <c r="D527" s="88" t="s">
        <v>2895</v>
      </c>
      <c r="E527" s="240" t="s">
        <v>2989</v>
      </c>
      <c r="F527" s="106">
        <v>4</v>
      </c>
      <c r="G527" s="299" t="s">
        <v>7998</v>
      </c>
      <c r="H527" s="180"/>
    </row>
    <row r="528" spans="1:8" hidden="1">
      <c r="A528" s="88" t="s">
        <v>505</v>
      </c>
      <c r="B528" s="88" t="s">
        <v>78</v>
      </c>
      <c r="C528" s="185" t="str">
        <f>VLOOKUP(B528,[1]Nagios!$B$2:$F$7978,1,FALSE)</f>
        <v>10.133.54.233</v>
      </c>
      <c r="D528" s="88" t="s">
        <v>2896</v>
      </c>
      <c r="E528" s="240" t="s">
        <v>2989</v>
      </c>
      <c r="F528" s="106">
        <v>4</v>
      </c>
      <c r="G528" s="299" t="s">
        <v>7998</v>
      </c>
      <c r="H528" s="180"/>
    </row>
    <row r="529" spans="1:8" hidden="1">
      <c r="A529" s="88" t="s">
        <v>505</v>
      </c>
      <c r="B529" s="88" t="s">
        <v>78</v>
      </c>
      <c r="C529" s="185" t="str">
        <f>VLOOKUP(B529,[1]Nagios!$B$2:$F$7978,1,FALSE)</f>
        <v>10.133.54.233</v>
      </c>
      <c r="D529" s="88" t="s">
        <v>2897</v>
      </c>
      <c r="E529" s="240" t="s">
        <v>2989</v>
      </c>
      <c r="F529" s="106">
        <v>4</v>
      </c>
      <c r="G529" s="299" t="s">
        <v>7998</v>
      </c>
      <c r="H529" s="180"/>
    </row>
    <row r="530" spans="1:8" hidden="1">
      <c r="A530" s="88" t="s">
        <v>505</v>
      </c>
      <c r="B530" s="88" t="s">
        <v>78</v>
      </c>
      <c r="C530" s="185" t="str">
        <f>VLOOKUP(B530,[1]Nagios!$B$2:$F$7978,1,FALSE)</f>
        <v>10.133.54.233</v>
      </c>
      <c r="D530" s="88" t="s">
        <v>2898</v>
      </c>
      <c r="E530" s="240" t="s">
        <v>2989</v>
      </c>
      <c r="F530" s="106">
        <v>4</v>
      </c>
      <c r="G530" s="299" t="s">
        <v>7998</v>
      </c>
      <c r="H530" s="180"/>
    </row>
    <row r="531" spans="1:8" hidden="1">
      <c r="A531" s="88" t="s">
        <v>505</v>
      </c>
      <c r="B531" s="88" t="s">
        <v>78</v>
      </c>
      <c r="C531" s="185" t="str">
        <f>VLOOKUP(B531,[1]Nagios!$B$2:$F$7978,1,FALSE)</f>
        <v>10.133.54.233</v>
      </c>
      <c r="D531" s="88" t="s">
        <v>2899</v>
      </c>
      <c r="E531" s="240" t="s">
        <v>2989</v>
      </c>
      <c r="F531" s="106">
        <v>4</v>
      </c>
      <c r="G531" s="299" t="s">
        <v>7998</v>
      </c>
      <c r="H531" s="180"/>
    </row>
    <row r="532" spans="1:8" hidden="1">
      <c r="A532" s="88" t="s">
        <v>505</v>
      </c>
      <c r="B532" s="88" t="s">
        <v>78</v>
      </c>
      <c r="C532" s="185" t="str">
        <f>VLOOKUP(B532,[1]Nagios!$B$2:$F$7978,1,FALSE)</f>
        <v>10.133.54.233</v>
      </c>
      <c r="D532" s="88" t="s">
        <v>2900</v>
      </c>
      <c r="E532" s="240" t="s">
        <v>2989</v>
      </c>
      <c r="F532" s="106">
        <v>4</v>
      </c>
      <c r="G532" s="299" t="s">
        <v>7998</v>
      </c>
      <c r="H532" s="180"/>
    </row>
    <row r="533" spans="1:8" hidden="1">
      <c r="A533" s="88" t="s">
        <v>504</v>
      </c>
      <c r="B533" s="249" t="s">
        <v>70</v>
      </c>
      <c r="C533" s="185" t="str">
        <f>VLOOKUP(B533,[1]Nagios!$B$2:$F$7978,1,FALSE)</f>
        <v>10.133.55.72</v>
      </c>
      <c r="D533" s="249" t="s">
        <v>1220</v>
      </c>
      <c r="E533" s="240" t="s">
        <v>2992</v>
      </c>
      <c r="F533" s="262">
        <v>3</v>
      </c>
      <c r="G533" s="299" t="s">
        <v>8012</v>
      </c>
      <c r="H533" s="180" t="s">
        <v>4911</v>
      </c>
    </row>
    <row r="534" spans="1:8" hidden="1">
      <c r="A534" s="88" t="s">
        <v>504</v>
      </c>
      <c r="B534" s="240" t="s">
        <v>70</v>
      </c>
      <c r="C534" s="185" t="str">
        <f>VLOOKUP(B534,[1]Nagios!$B$2:$F$7978,1,FALSE)</f>
        <v>10.133.55.72</v>
      </c>
      <c r="D534" s="240" t="s">
        <v>1204</v>
      </c>
      <c r="E534" s="240" t="s">
        <v>2992</v>
      </c>
      <c r="F534" s="245">
        <v>3</v>
      </c>
      <c r="G534" s="299" t="s">
        <v>8012</v>
      </c>
      <c r="H534" s="180" t="s">
        <v>4912</v>
      </c>
    </row>
    <row r="535" spans="1:8" hidden="1">
      <c r="A535" s="88" t="s">
        <v>504</v>
      </c>
      <c r="B535" s="240" t="s">
        <v>70</v>
      </c>
      <c r="C535" s="185" t="str">
        <f>VLOOKUP(B535,[1]Nagios!$B$2:$F$7978,1,FALSE)</f>
        <v>10.133.55.72</v>
      </c>
      <c r="D535" s="240" t="s">
        <v>2412</v>
      </c>
      <c r="E535" s="240" t="s">
        <v>2992</v>
      </c>
      <c r="F535" s="245">
        <v>3</v>
      </c>
      <c r="G535" s="299" t="s">
        <v>8012</v>
      </c>
      <c r="H535" s="180" t="s">
        <v>4913</v>
      </c>
    </row>
    <row r="536" spans="1:8" hidden="1">
      <c r="A536" s="88" t="s">
        <v>504</v>
      </c>
      <c r="B536" s="240" t="s">
        <v>70</v>
      </c>
      <c r="C536" s="185" t="str">
        <f>VLOOKUP(B536,[1]Nagios!$B$2:$F$7978,1,FALSE)</f>
        <v>10.133.55.72</v>
      </c>
      <c r="D536" s="240" t="s">
        <v>2437</v>
      </c>
      <c r="E536" s="240" t="s">
        <v>2992</v>
      </c>
      <c r="F536" s="245">
        <v>3</v>
      </c>
      <c r="G536" s="299" t="s">
        <v>8012</v>
      </c>
      <c r="H536" s="180" t="s">
        <v>4914</v>
      </c>
    </row>
    <row r="537" spans="1:8" hidden="1">
      <c r="A537" s="88" t="s">
        <v>504</v>
      </c>
      <c r="B537" s="240" t="s">
        <v>70</v>
      </c>
      <c r="C537" s="185" t="str">
        <f>VLOOKUP(B537,[1]Nagios!$B$2:$F$7978,1,FALSE)</f>
        <v>10.133.55.72</v>
      </c>
      <c r="D537" s="240" t="s">
        <v>2461</v>
      </c>
      <c r="E537" s="240" t="s">
        <v>2992</v>
      </c>
      <c r="F537" s="245">
        <v>3</v>
      </c>
      <c r="G537" s="299" t="s">
        <v>8012</v>
      </c>
      <c r="H537" s="180"/>
    </row>
    <row r="538" spans="1:8" hidden="1">
      <c r="A538" s="88" t="s">
        <v>504</v>
      </c>
      <c r="B538" s="240" t="s">
        <v>70</v>
      </c>
      <c r="C538" s="185" t="str">
        <f>VLOOKUP(B538,[1]Nagios!$B$2:$F$7978,1,FALSE)</f>
        <v>10.133.55.72</v>
      </c>
      <c r="D538" s="240" t="s">
        <v>2292</v>
      </c>
      <c r="E538" s="240" t="s">
        <v>2992</v>
      </c>
      <c r="F538" s="245">
        <v>3</v>
      </c>
      <c r="G538" s="299" t="s">
        <v>8012</v>
      </c>
      <c r="H538" s="180"/>
    </row>
    <row r="539" spans="1:8" hidden="1">
      <c r="A539" s="88" t="s">
        <v>504</v>
      </c>
      <c r="B539" s="240" t="s">
        <v>70</v>
      </c>
      <c r="C539" s="185" t="str">
        <f>VLOOKUP(B539,[1]Nagios!$B$2:$F$7978,1,FALSE)</f>
        <v>10.133.55.72</v>
      </c>
      <c r="D539" s="240" t="s">
        <v>2293</v>
      </c>
      <c r="E539" s="240" t="s">
        <v>2992</v>
      </c>
      <c r="F539" s="245">
        <v>3</v>
      </c>
      <c r="G539" s="299" t="s">
        <v>7998</v>
      </c>
      <c r="H539" s="180"/>
    </row>
    <row r="540" spans="1:8" hidden="1">
      <c r="A540" s="88" t="s">
        <v>504</v>
      </c>
      <c r="B540" s="240" t="s">
        <v>70</v>
      </c>
      <c r="C540" s="185" t="str">
        <f>VLOOKUP(B540,[1]Nagios!$B$2:$F$7978,1,FALSE)</f>
        <v>10.133.55.72</v>
      </c>
      <c r="D540" s="240" t="s">
        <v>959</v>
      </c>
      <c r="E540" s="240" t="s">
        <v>2992</v>
      </c>
      <c r="F540" s="245">
        <v>3</v>
      </c>
      <c r="G540" s="299" t="s">
        <v>8012</v>
      </c>
      <c r="H540" s="180" t="s">
        <v>4915</v>
      </c>
    </row>
    <row r="541" spans="1:8" hidden="1">
      <c r="A541" s="88" t="s">
        <v>504</v>
      </c>
      <c r="B541" s="240" t="s">
        <v>70</v>
      </c>
      <c r="C541" s="185" t="str">
        <f>VLOOKUP(B541,[1]Nagios!$B$2:$F$7978,1,FALSE)</f>
        <v>10.133.55.72</v>
      </c>
      <c r="D541" s="240" t="s">
        <v>1200</v>
      </c>
      <c r="E541" s="240" t="s">
        <v>2992</v>
      </c>
      <c r="F541" s="245">
        <v>3</v>
      </c>
      <c r="G541" s="299" t="s">
        <v>8012</v>
      </c>
      <c r="H541" s="180" t="s">
        <v>4916</v>
      </c>
    </row>
    <row r="542" spans="1:8" hidden="1">
      <c r="A542" s="88" t="s">
        <v>504</v>
      </c>
      <c r="B542" s="240" t="s">
        <v>70</v>
      </c>
      <c r="C542" s="185" t="str">
        <f>VLOOKUP(B542,[1]Nagios!$B$2:$F$7978,1,FALSE)</f>
        <v>10.133.55.72</v>
      </c>
      <c r="D542" s="240" t="s">
        <v>1201</v>
      </c>
      <c r="E542" s="240" t="s">
        <v>2992</v>
      </c>
      <c r="F542" s="245">
        <v>2</v>
      </c>
      <c r="G542" s="299" t="s">
        <v>8012</v>
      </c>
      <c r="H542" s="180" t="s">
        <v>4917</v>
      </c>
    </row>
    <row r="543" spans="1:8" hidden="1">
      <c r="A543" s="88" t="s">
        <v>504</v>
      </c>
      <c r="B543" s="88" t="s">
        <v>70</v>
      </c>
      <c r="C543" s="185" t="str">
        <f>VLOOKUP(B543,[1]Nagios!$B$2:$F$7978,1,FALSE)</f>
        <v>10.133.55.72</v>
      </c>
      <c r="D543" s="88" t="s">
        <v>2878</v>
      </c>
      <c r="E543" s="88" t="s">
        <v>2992</v>
      </c>
      <c r="F543" s="250">
        <v>3</v>
      </c>
      <c r="G543" s="299" t="s">
        <v>7998</v>
      </c>
      <c r="H543" s="180" t="s">
        <v>4918</v>
      </c>
    </row>
    <row r="544" spans="1:8" hidden="1">
      <c r="A544" s="88" t="s">
        <v>504</v>
      </c>
      <c r="B544" s="88" t="s">
        <v>70</v>
      </c>
      <c r="C544" s="185" t="str">
        <f>VLOOKUP(B544,[1]Nagios!$B$2:$F$7978,1,FALSE)</f>
        <v>10.133.55.72</v>
      </c>
      <c r="D544" s="88" t="s">
        <v>2879</v>
      </c>
      <c r="E544" s="88" t="s">
        <v>2992</v>
      </c>
      <c r="F544" s="106">
        <v>3</v>
      </c>
      <c r="G544" s="299" t="s">
        <v>7998</v>
      </c>
      <c r="H544" s="180" t="s">
        <v>4919</v>
      </c>
    </row>
    <row r="545" spans="1:8" hidden="1">
      <c r="A545" s="88" t="s">
        <v>504</v>
      </c>
      <c r="B545" s="88" t="s">
        <v>70</v>
      </c>
      <c r="C545" s="185" t="str">
        <f>VLOOKUP(B545,[1]Nagios!$B$2:$F$7978,1,FALSE)</f>
        <v>10.133.55.72</v>
      </c>
      <c r="D545" s="88" t="s">
        <v>2880</v>
      </c>
      <c r="E545" s="88" t="s">
        <v>2992</v>
      </c>
      <c r="F545" s="106">
        <v>3</v>
      </c>
      <c r="G545" s="299" t="s">
        <v>7998</v>
      </c>
      <c r="H545" s="180" t="s">
        <v>4920</v>
      </c>
    </row>
    <row r="546" spans="1:8" hidden="1">
      <c r="A546" s="88" t="s">
        <v>504</v>
      </c>
      <c r="B546" s="88" t="s">
        <v>70</v>
      </c>
      <c r="C546" s="185" t="str">
        <f>VLOOKUP(B546,[1]Nagios!$B$2:$F$7978,1,FALSE)</f>
        <v>10.133.55.72</v>
      </c>
      <c r="D546" s="88" t="s">
        <v>2881</v>
      </c>
      <c r="E546" s="88" t="s">
        <v>2992</v>
      </c>
      <c r="F546" s="106">
        <v>3</v>
      </c>
      <c r="G546" s="299" t="s">
        <v>7998</v>
      </c>
      <c r="H546" s="180" t="s">
        <v>4921</v>
      </c>
    </row>
    <row r="547" spans="1:8" hidden="1">
      <c r="A547" s="88" t="s">
        <v>504</v>
      </c>
      <c r="B547" s="88" t="s">
        <v>70</v>
      </c>
      <c r="C547" s="185" t="str">
        <f>VLOOKUP(B547,[1]Nagios!$B$2:$F$7978,1,FALSE)</f>
        <v>10.133.55.72</v>
      </c>
      <c r="D547" s="88" t="s">
        <v>2882</v>
      </c>
      <c r="E547" s="88" t="s">
        <v>2992</v>
      </c>
      <c r="F547" s="106">
        <v>3</v>
      </c>
      <c r="G547" s="299" t="s">
        <v>7998</v>
      </c>
      <c r="H547" s="180" t="s">
        <v>4922</v>
      </c>
    </row>
    <row r="548" spans="1:8" hidden="1">
      <c r="A548" s="88" t="s">
        <v>504</v>
      </c>
      <c r="B548" s="88" t="s">
        <v>70</v>
      </c>
      <c r="C548" s="185" t="str">
        <f>VLOOKUP(B548,[1]Nagios!$B$2:$F$7978,1,FALSE)</f>
        <v>10.133.55.72</v>
      </c>
      <c r="D548" s="88" t="s">
        <v>2883</v>
      </c>
      <c r="E548" s="88" t="s">
        <v>2992</v>
      </c>
      <c r="F548" s="106">
        <v>3</v>
      </c>
      <c r="G548" s="299" t="s">
        <v>7998</v>
      </c>
      <c r="H548" s="180" t="s">
        <v>5922</v>
      </c>
    </row>
    <row r="549" spans="1:8" hidden="1">
      <c r="A549" s="88" t="s">
        <v>504</v>
      </c>
      <c r="B549" s="88" t="s">
        <v>70</v>
      </c>
      <c r="C549" s="185" t="str">
        <f>VLOOKUP(B549,[1]Nagios!$B$2:$F$7978,1,FALSE)</f>
        <v>10.133.55.72</v>
      </c>
      <c r="D549" s="88" t="s">
        <v>2884</v>
      </c>
      <c r="E549" s="88" t="s">
        <v>2992</v>
      </c>
      <c r="F549" s="106">
        <v>3</v>
      </c>
      <c r="G549" s="299" t="s">
        <v>7998</v>
      </c>
      <c r="H549" s="180" t="s">
        <v>5923</v>
      </c>
    </row>
    <row r="550" spans="1:8" hidden="1">
      <c r="A550" s="88" t="s">
        <v>504</v>
      </c>
      <c r="B550" s="88" t="s">
        <v>70</v>
      </c>
      <c r="C550" s="185" t="str">
        <f>VLOOKUP(B550,[1]Nagios!$B$2:$F$7978,1,FALSE)</f>
        <v>10.133.55.72</v>
      </c>
      <c r="D550" s="88" t="s">
        <v>2885</v>
      </c>
      <c r="E550" s="88" t="s">
        <v>2992</v>
      </c>
      <c r="F550" s="106">
        <v>4</v>
      </c>
      <c r="G550" s="299" t="s">
        <v>7998</v>
      </c>
      <c r="H550" s="180" t="s">
        <v>5924</v>
      </c>
    </row>
    <row r="551" spans="1:8" hidden="1">
      <c r="A551" s="88" t="s">
        <v>504</v>
      </c>
      <c r="B551" s="88" t="s">
        <v>70</v>
      </c>
      <c r="C551" s="185" t="str">
        <f>VLOOKUP(B551,[1]Nagios!$B$2:$F$7978,1,FALSE)</f>
        <v>10.133.55.72</v>
      </c>
      <c r="D551" s="88" t="s">
        <v>2886</v>
      </c>
      <c r="E551" s="88" t="s">
        <v>2992</v>
      </c>
      <c r="F551" s="106">
        <v>3</v>
      </c>
      <c r="G551" s="299" t="s">
        <v>7998</v>
      </c>
      <c r="H551" s="180" t="s">
        <v>5925</v>
      </c>
    </row>
    <row r="552" spans="1:8" hidden="1">
      <c r="A552" s="88" t="s">
        <v>504</v>
      </c>
      <c r="B552" s="88" t="s">
        <v>70</v>
      </c>
      <c r="C552" s="185" t="str">
        <f>VLOOKUP(B552,[1]Nagios!$B$2:$F$7978,1,FALSE)</f>
        <v>10.133.55.72</v>
      </c>
      <c r="D552" s="88" t="s">
        <v>2887</v>
      </c>
      <c r="E552" s="88" t="s">
        <v>2992</v>
      </c>
      <c r="F552" s="106">
        <v>3</v>
      </c>
      <c r="G552" s="299" t="s">
        <v>7998</v>
      </c>
      <c r="H552" s="180" t="s">
        <v>5926</v>
      </c>
    </row>
    <row r="553" spans="1:8" hidden="1">
      <c r="A553" s="88" t="s">
        <v>504</v>
      </c>
      <c r="B553" s="88" t="s">
        <v>70</v>
      </c>
      <c r="C553" s="185" t="str">
        <f>VLOOKUP(B553,[1]Nagios!$B$2:$F$7978,1,FALSE)</f>
        <v>10.133.55.72</v>
      </c>
      <c r="D553" s="88" t="s">
        <v>2888</v>
      </c>
      <c r="E553" s="88" t="s">
        <v>2992</v>
      </c>
      <c r="F553" s="106">
        <v>3</v>
      </c>
      <c r="G553" s="299" t="s">
        <v>7998</v>
      </c>
      <c r="H553" s="180" t="s">
        <v>5927</v>
      </c>
    </row>
    <row r="554" spans="1:8" hidden="1">
      <c r="A554" s="88" t="s">
        <v>504</v>
      </c>
      <c r="B554" s="88" t="s">
        <v>70</v>
      </c>
      <c r="C554" s="185" t="str">
        <f>VLOOKUP(B554,[1]Nagios!$B$2:$F$7978,1,FALSE)</f>
        <v>10.133.55.72</v>
      </c>
      <c r="D554" s="88" t="s">
        <v>2889</v>
      </c>
      <c r="E554" s="88" t="s">
        <v>2992</v>
      </c>
      <c r="F554" s="106">
        <v>3</v>
      </c>
      <c r="G554" s="299" t="s">
        <v>7998</v>
      </c>
      <c r="H554" s="180" t="s">
        <v>5928</v>
      </c>
    </row>
    <row r="555" spans="1:8" hidden="1">
      <c r="A555" s="88" t="s">
        <v>504</v>
      </c>
      <c r="B555" s="88" t="s">
        <v>70</v>
      </c>
      <c r="C555" s="185" t="str">
        <f>VLOOKUP(B555,[1]Nagios!$B$2:$F$7978,1,FALSE)</f>
        <v>10.133.55.72</v>
      </c>
      <c r="D555" s="88" t="s">
        <v>2890</v>
      </c>
      <c r="E555" s="88" t="s">
        <v>2992</v>
      </c>
      <c r="F555" s="106">
        <v>3</v>
      </c>
      <c r="G555" s="299" t="s">
        <v>7998</v>
      </c>
      <c r="H555" s="180" t="s">
        <v>5929</v>
      </c>
    </row>
    <row r="556" spans="1:8" hidden="1">
      <c r="A556" s="88" t="s">
        <v>504</v>
      </c>
      <c r="B556" s="88" t="s">
        <v>70</v>
      </c>
      <c r="C556" s="185" t="str">
        <f>VLOOKUP(B556,[1]Nagios!$B$2:$F$7978,1,FALSE)</f>
        <v>10.133.55.72</v>
      </c>
      <c r="D556" s="88" t="s">
        <v>2891</v>
      </c>
      <c r="E556" s="88" t="s">
        <v>2992</v>
      </c>
      <c r="F556" s="106">
        <v>4</v>
      </c>
      <c r="G556" s="299" t="s">
        <v>7998</v>
      </c>
      <c r="H556" s="180" t="s">
        <v>4923</v>
      </c>
    </row>
    <row r="557" spans="1:8" hidden="1">
      <c r="A557" s="88" t="s">
        <v>76</v>
      </c>
      <c r="B557" s="249" t="s">
        <v>77</v>
      </c>
      <c r="C557" s="185" t="str">
        <f>VLOOKUP(B557,[1]Nagios!$B$2:$F$7978,1,FALSE)</f>
        <v>10.133.54.218</v>
      </c>
      <c r="D557" s="249" t="s">
        <v>1220</v>
      </c>
      <c r="E557" s="249" t="s">
        <v>2992</v>
      </c>
      <c r="F557" s="262">
        <v>3</v>
      </c>
      <c r="G557" s="299" t="s">
        <v>8012</v>
      </c>
      <c r="H557" s="180" t="s">
        <v>4895</v>
      </c>
    </row>
    <row r="558" spans="1:8" hidden="1">
      <c r="A558" s="88" t="s">
        <v>76</v>
      </c>
      <c r="B558" s="240" t="s">
        <v>77</v>
      </c>
      <c r="C558" s="185" t="str">
        <f>VLOOKUP(B558,[1]Nagios!$B$2:$F$7978,1,FALSE)</f>
        <v>10.133.54.218</v>
      </c>
      <c r="D558" s="240" t="s">
        <v>1204</v>
      </c>
      <c r="E558" s="240" t="s">
        <v>2992</v>
      </c>
      <c r="F558" s="245">
        <v>1</v>
      </c>
      <c r="G558" s="299" t="s">
        <v>8012</v>
      </c>
      <c r="H558" s="180" t="s">
        <v>5913</v>
      </c>
    </row>
    <row r="559" spans="1:8" hidden="1">
      <c r="A559" s="88" t="s">
        <v>76</v>
      </c>
      <c r="B559" s="240" t="s">
        <v>77</v>
      </c>
      <c r="C559" s="185" t="str">
        <f>VLOOKUP(B559,[1]Nagios!$B$2:$F$7978,1,FALSE)</f>
        <v>10.133.54.218</v>
      </c>
      <c r="D559" s="240" t="s">
        <v>2171</v>
      </c>
      <c r="E559" s="240" t="s">
        <v>2992</v>
      </c>
      <c r="F559" s="245">
        <v>1</v>
      </c>
      <c r="G559" s="299" t="s">
        <v>8012</v>
      </c>
      <c r="H559" s="180" t="s">
        <v>5914</v>
      </c>
    </row>
    <row r="560" spans="1:8" hidden="1">
      <c r="A560" s="88" t="s">
        <v>76</v>
      </c>
      <c r="B560" s="240" t="s">
        <v>77</v>
      </c>
      <c r="C560" s="185" t="str">
        <f>VLOOKUP(B560,[1]Nagios!$B$2:$F$7978,1,FALSE)</f>
        <v>10.133.54.218</v>
      </c>
      <c r="D560" s="240" t="s">
        <v>2464</v>
      </c>
      <c r="E560" s="240" t="s">
        <v>2992</v>
      </c>
      <c r="F560" s="245">
        <v>1</v>
      </c>
      <c r="G560" s="299" t="s">
        <v>8012</v>
      </c>
      <c r="H560" s="180" t="s">
        <v>5915</v>
      </c>
    </row>
    <row r="561" spans="1:8" hidden="1">
      <c r="A561" s="88" t="s">
        <v>76</v>
      </c>
      <c r="B561" s="240" t="s">
        <v>77</v>
      </c>
      <c r="C561" s="185" t="str">
        <f>VLOOKUP(B561,[1]Nagios!$B$2:$F$7978,1,FALSE)</f>
        <v>10.133.54.218</v>
      </c>
      <c r="D561" s="249" t="s">
        <v>959</v>
      </c>
      <c r="E561" s="240" t="s">
        <v>2992</v>
      </c>
      <c r="F561" s="245">
        <v>1</v>
      </c>
      <c r="G561" s="299" t="s">
        <v>8012</v>
      </c>
      <c r="H561" s="180" t="s">
        <v>5916</v>
      </c>
    </row>
    <row r="562" spans="1:8" hidden="1">
      <c r="A562" s="88" t="s">
        <v>76</v>
      </c>
      <c r="B562" s="240" t="s">
        <v>77</v>
      </c>
      <c r="C562" s="185" t="str">
        <f>VLOOKUP(B562,[1]Nagios!$B$2:$F$7978,1,FALSE)</f>
        <v>10.133.54.218</v>
      </c>
      <c r="D562" s="87" t="s">
        <v>1200</v>
      </c>
      <c r="E562" s="240" t="s">
        <v>2992</v>
      </c>
      <c r="F562" s="245">
        <v>1</v>
      </c>
      <c r="G562" s="299" t="s">
        <v>8012</v>
      </c>
      <c r="H562" s="180" t="s">
        <v>5917</v>
      </c>
    </row>
    <row r="563" spans="1:8" hidden="1">
      <c r="A563" s="88" t="s">
        <v>76</v>
      </c>
      <c r="B563" s="240" t="s">
        <v>77</v>
      </c>
      <c r="C563" s="185" t="str">
        <f>VLOOKUP(B563,[1]Nagios!$B$2:$F$7978,1,FALSE)</f>
        <v>10.133.54.218</v>
      </c>
      <c r="D563" s="240" t="s">
        <v>1201</v>
      </c>
      <c r="E563" s="240" t="s">
        <v>2992</v>
      </c>
      <c r="F563" s="245">
        <v>2</v>
      </c>
      <c r="G563" s="299" t="s">
        <v>8012</v>
      </c>
      <c r="H563" s="180" t="s">
        <v>5918</v>
      </c>
    </row>
    <row r="564" spans="1:8" hidden="1">
      <c r="A564" s="88" t="s">
        <v>76</v>
      </c>
      <c r="B564" s="88" t="s">
        <v>77</v>
      </c>
      <c r="C564" s="185" t="str">
        <f>VLOOKUP(B564,[1]Nagios!$B$2:$F$7978,1,FALSE)</f>
        <v>10.133.54.218</v>
      </c>
      <c r="D564" s="88" t="s">
        <v>2760</v>
      </c>
      <c r="E564" s="88" t="s">
        <v>2992</v>
      </c>
      <c r="F564" s="250">
        <v>4</v>
      </c>
      <c r="G564" s="299" t="s">
        <v>7998</v>
      </c>
      <c r="H564" s="180" t="s">
        <v>5919</v>
      </c>
    </row>
    <row r="565" spans="1:8" hidden="1">
      <c r="A565" s="88" t="s">
        <v>76</v>
      </c>
      <c r="B565" s="88" t="s">
        <v>77</v>
      </c>
      <c r="C565" s="185" t="str">
        <f>VLOOKUP(B565,[1]Nagios!$B$2:$F$7978,1,FALSE)</f>
        <v>10.133.54.218</v>
      </c>
      <c r="D565" s="88" t="s">
        <v>2761</v>
      </c>
      <c r="E565" s="88" t="s">
        <v>2992</v>
      </c>
      <c r="F565" s="106">
        <v>4</v>
      </c>
      <c r="G565" s="299" t="s">
        <v>7998</v>
      </c>
      <c r="H565" s="180" t="s">
        <v>5920</v>
      </c>
    </row>
    <row r="566" spans="1:8" hidden="1">
      <c r="A566" s="88" t="s">
        <v>76</v>
      </c>
      <c r="B566" s="88" t="s">
        <v>77</v>
      </c>
      <c r="C566" s="185" t="str">
        <f>VLOOKUP(B566,[1]Nagios!$B$2:$F$7978,1,FALSE)</f>
        <v>10.133.54.218</v>
      </c>
      <c r="D566" s="88" t="s">
        <v>2762</v>
      </c>
      <c r="E566" s="88" t="s">
        <v>2992</v>
      </c>
      <c r="F566" s="106">
        <v>4</v>
      </c>
      <c r="G566" s="299" t="s">
        <v>7998</v>
      </c>
      <c r="H566" s="180" t="s">
        <v>5921</v>
      </c>
    </row>
    <row r="567" spans="1:8" hidden="1">
      <c r="A567" s="88" t="s">
        <v>76</v>
      </c>
      <c r="B567" s="88" t="s">
        <v>77</v>
      </c>
      <c r="C567" s="185" t="str">
        <f>VLOOKUP(B567,[1]Nagios!$B$2:$F$7978,1,FALSE)</f>
        <v>10.133.54.218</v>
      </c>
      <c r="D567" s="88" t="s">
        <v>2763</v>
      </c>
      <c r="E567" s="88" t="s">
        <v>2992</v>
      </c>
      <c r="F567" s="106">
        <v>4</v>
      </c>
      <c r="G567" s="299" t="s">
        <v>7998</v>
      </c>
      <c r="H567" s="180"/>
    </row>
    <row r="568" spans="1:8" hidden="1">
      <c r="A568" s="88" t="s">
        <v>76</v>
      </c>
      <c r="B568" s="88" t="s">
        <v>77</v>
      </c>
      <c r="C568" s="185" t="str">
        <f>VLOOKUP(B568,[1]Nagios!$B$2:$F$7978,1,FALSE)</f>
        <v>10.133.54.218</v>
      </c>
      <c r="D568" s="88" t="s">
        <v>2764</v>
      </c>
      <c r="E568" s="88" t="s">
        <v>2992</v>
      </c>
      <c r="F568" s="106">
        <v>4</v>
      </c>
      <c r="G568" s="299" t="s">
        <v>7998</v>
      </c>
      <c r="H568" s="180" t="s">
        <v>4896</v>
      </c>
    </row>
    <row r="569" spans="1:8" hidden="1">
      <c r="A569" s="88" t="s">
        <v>76</v>
      </c>
      <c r="B569" s="88" t="s">
        <v>77</v>
      </c>
      <c r="C569" s="185" t="str">
        <f>VLOOKUP(B569,[1]Nagios!$B$2:$F$7978,1,FALSE)</f>
        <v>10.133.54.218</v>
      </c>
      <c r="D569" s="88" t="s">
        <v>2868</v>
      </c>
      <c r="E569" s="88" t="s">
        <v>2992</v>
      </c>
      <c r="F569" s="106">
        <v>4</v>
      </c>
      <c r="G569" s="299" t="s">
        <v>7998</v>
      </c>
      <c r="H569" s="180" t="s">
        <v>4897</v>
      </c>
    </row>
    <row r="570" spans="1:8" hidden="1">
      <c r="A570" s="88" t="s">
        <v>76</v>
      </c>
      <c r="B570" s="88" t="s">
        <v>77</v>
      </c>
      <c r="C570" s="185" t="str">
        <f>VLOOKUP(B570,[1]Nagios!$B$2:$F$7978,1,FALSE)</f>
        <v>10.133.54.218</v>
      </c>
      <c r="D570" s="93" t="s">
        <v>2869</v>
      </c>
      <c r="E570" s="88" t="s">
        <v>2992</v>
      </c>
      <c r="F570" s="106">
        <v>4</v>
      </c>
      <c r="G570" s="299" t="s">
        <v>7998</v>
      </c>
      <c r="H570" s="180" t="s">
        <v>4898</v>
      </c>
    </row>
    <row r="571" spans="1:8" hidden="1">
      <c r="A571" s="88" t="s">
        <v>76</v>
      </c>
      <c r="B571" s="88" t="s">
        <v>77</v>
      </c>
      <c r="C571" s="185" t="str">
        <f>VLOOKUP(B571,[1]Nagios!$B$2:$F$7978,1,FALSE)</f>
        <v>10.133.54.218</v>
      </c>
      <c r="D571" s="88" t="s">
        <v>2870</v>
      </c>
      <c r="E571" s="88" t="s">
        <v>2992</v>
      </c>
      <c r="F571" s="106">
        <v>4</v>
      </c>
      <c r="G571" s="299" t="s">
        <v>7998</v>
      </c>
      <c r="H571" s="180" t="s">
        <v>4899</v>
      </c>
    </row>
    <row r="572" spans="1:8" hidden="1">
      <c r="A572" s="88" t="s">
        <v>76</v>
      </c>
      <c r="B572" s="88" t="s">
        <v>77</v>
      </c>
      <c r="C572" s="185" t="str">
        <f>VLOOKUP(B572,[1]Nagios!$B$2:$F$7978,1,FALSE)</f>
        <v>10.133.54.218</v>
      </c>
      <c r="D572" s="88" t="s">
        <v>2871</v>
      </c>
      <c r="E572" s="88" t="s">
        <v>2992</v>
      </c>
      <c r="F572" s="106">
        <v>4</v>
      </c>
      <c r="G572" s="299" t="s">
        <v>7998</v>
      </c>
      <c r="H572" s="180" t="s">
        <v>4900</v>
      </c>
    </row>
    <row r="573" spans="1:8" hidden="1">
      <c r="A573" s="88" t="s">
        <v>76</v>
      </c>
      <c r="B573" s="88" t="s">
        <v>77</v>
      </c>
      <c r="C573" s="185" t="str">
        <f>VLOOKUP(B573,[1]Nagios!$B$2:$F$7978,1,FALSE)</f>
        <v>10.133.54.218</v>
      </c>
      <c r="D573" s="88" t="s">
        <v>2872</v>
      </c>
      <c r="E573" s="88" t="s">
        <v>2992</v>
      </c>
      <c r="F573" s="106">
        <v>4</v>
      </c>
      <c r="G573" s="299" t="s">
        <v>7998</v>
      </c>
      <c r="H573" s="180" t="s">
        <v>4901</v>
      </c>
    </row>
    <row r="574" spans="1:8" hidden="1">
      <c r="A574" s="88" t="s">
        <v>76</v>
      </c>
      <c r="B574" s="88" t="s">
        <v>77</v>
      </c>
      <c r="C574" s="185" t="str">
        <f>VLOOKUP(B574,[1]Nagios!$B$2:$F$7978,1,FALSE)</f>
        <v>10.133.54.218</v>
      </c>
      <c r="D574" s="88" t="s">
        <v>2873</v>
      </c>
      <c r="E574" s="88" t="s">
        <v>2992</v>
      </c>
      <c r="F574" s="106">
        <v>4</v>
      </c>
      <c r="G574" s="299" t="s">
        <v>7998</v>
      </c>
      <c r="H574" s="180" t="s">
        <v>4902</v>
      </c>
    </row>
    <row r="575" spans="1:8" hidden="1">
      <c r="A575" s="88" t="s">
        <v>76</v>
      </c>
      <c r="B575" s="88" t="s">
        <v>77</v>
      </c>
      <c r="C575" s="185" t="str">
        <f>VLOOKUP(B575,[1]Nagios!$B$2:$F$7978,1,FALSE)</f>
        <v>10.133.54.218</v>
      </c>
      <c r="D575" s="88" t="s">
        <v>2874</v>
      </c>
      <c r="E575" s="88" t="s">
        <v>2992</v>
      </c>
      <c r="F575" s="106">
        <v>4</v>
      </c>
      <c r="G575" s="299" t="s">
        <v>7998</v>
      </c>
      <c r="H575" s="180" t="s">
        <v>4903</v>
      </c>
    </row>
    <row r="576" spans="1:8" hidden="1">
      <c r="A576" s="88" t="s">
        <v>76</v>
      </c>
      <c r="B576" s="88" t="s">
        <v>77</v>
      </c>
      <c r="C576" s="185" t="str">
        <f>VLOOKUP(B576,[1]Nagios!$B$2:$F$7978,1,FALSE)</f>
        <v>10.133.54.218</v>
      </c>
      <c r="D576" s="88" t="s">
        <v>2875</v>
      </c>
      <c r="E576" s="88" t="s">
        <v>2992</v>
      </c>
      <c r="F576" s="106">
        <v>4</v>
      </c>
      <c r="G576" s="299" t="s">
        <v>7998</v>
      </c>
      <c r="H576" s="180" t="s">
        <v>4904</v>
      </c>
    </row>
    <row r="577" spans="1:8" hidden="1">
      <c r="A577" s="88" t="s">
        <v>76</v>
      </c>
      <c r="B577" s="88" t="s">
        <v>77</v>
      </c>
      <c r="C577" s="185" t="str">
        <f>VLOOKUP(B577,[1]Nagios!$B$2:$F$7978,1,FALSE)</f>
        <v>10.133.54.218</v>
      </c>
      <c r="D577" s="93" t="s">
        <v>2876</v>
      </c>
      <c r="E577" s="88" t="s">
        <v>2992</v>
      </c>
      <c r="F577" s="106">
        <v>4</v>
      </c>
      <c r="G577" s="299" t="s">
        <v>7998</v>
      </c>
      <c r="H577" s="180" t="s">
        <v>4905</v>
      </c>
    </row>
    <row r="578" spans="1:8" hidden="1">
      <c r="A578" s="88" t="s">
        <v>76</v>
      </c>
      <c r="B578" s="88" t="s">
        <v>77</v>
      </c>
      <c r="C578" s="185" t="str">
        <f>VLOOKUP(B578,[1]Nagios!$B$2:$F$7978,1,FALSE)</f>
        <v>10.133.54.218</v>
      </c>
      <c r="D578" s="93" t="s">
        <v>2877</v>
      </c>
      <c r="E578" s="88" t="s">
        <v>2992</v>
      </c>
      <c r="F578" s="106">
        <v>4</v>
      </c>
      <c r="G578" s="299" t="s">
        <v>7998</v>
      </c>
      <c r="H578" s="180" t="s">
        <v>4906</v>
      </c>
    </row>
    <row r="579" spans="1:8" hidden="1">
      <c r="A579" s="88" t="s">
        <v>76</v>
      </c>
      <c r="B579" s="88" t="s">
        <v>77</v>
      </c>
      <c r="C579" s="185" t="str">
        <f>VLOOKUP(B579,[1]Nagios!$B$2:$F$7978,1,FALSE)</f>
        <v>10.133.54.218</v>
      </c>
      <c r="D579" s="88" t="s">
        <v>2462</v>
      </c>
      <c r="E579" s="88" t="s">
        <v>2992</v>
      </c>
      <c r="F579" s="106">
        <v>4</v>
      </c>
      <c r="G579" s="299" t="s">
        <v>7998</v>
      </c>
      <c r="H579" s="180" t="s">
        <v>4907</v>
      </c>
    </row>
    <row r="580" spans="1:8" hidden="1">
      <c r="A580" s="88" t="s">
        <v>76</v>
      </c>
      <c r="B580" s="88" t="s">
        <v>77</v>
      </c>
      <c r="C580" s="185" t="str">
        <f>VLOOKUP(B580,[1]Nagios!$B$2:$F$7978,1,FALSE)</f>
        <v>10.133.54.218</v>
      </c>
      <c r="D580" s="88" t="s">
        <v>2361</v>
      </c>
      <c r="E580" s="88" t="s">
        <v>2992</v>
      </c>
      <c r="F580" s="106">
        <v>4</v>
      </c>
      <c r="G580" s="299" t="s">
        <v>7998</v>
      </c>
      <c r="H580" s="180" t="s">
        <v>4908</v>
      </c>
    </row>
    <row r="581" spans="1:8" hidden="1">
      <c r="A581" s="88" t="s">
        <v>76</v>
      </c>
      <c r="B581" s="88" t="s">
        <v>77</v>
      </c>
      <c r="C581" s="185" t="str">
        <f>VLOOKUP(B581,[1]Nagios!$B$2:$F$7978,1,FALSE)</f>
        <v>10.133.54.218</v>
      </c>
      <c r="D581" s="88" t="s">
        <v>2362</v>
      </c>
      <c r="E581" s="88" t="s">
        <v>2992</v>
      </c>
      <c r="F581" s="106">
        <v>4</v>
      </c>
      <c r="G581" s="299" t="s">
        <v>7998</v>
      </c>
      <c r="H581" s="180" t="s">
        <v>4909</v>
      </c>
    </row>
    <row r="582" spans="1:8" hidden="1">
      <c r="A582" s="88" t="s">
        <v>76</v>
      </c>
      <c r="B582" s="88" t="s">
        <v>77</v>
      </c>
      <c r="C582" s="185" t="str">
        <f>VLOOKUP(B582,[1]Nagios!$B$2:$F$7978,1,FALSE)</f>
        <v>10.133.54.218</v>
      </c>
      <c r="D582" s="88" t="s">
        <v>2363</v>
      </c>
      <c r="E582" s="88" t="s">
        <v>2992</v>
      </c>
      <c r="F582" s="106">
        <v>4</v>
      </c>
      <c r="G582" s="299" t="s">
        <v>7998</v>
      </c>
      <c r="H582" s="180" t="s">
        <v>4910</v>
      </c>
    </row>
    <row r="583" spans="1:8" hidden="1">
      <c r="A583" s="88" t="s">
        <v>74</v>
      </c>
      <c r="B583" s="240" t="s">
        <v>75</v>
      </c>
      <c r="C583" s="185" t="str">
        <f>VLOOKUP(B583,[1]Nagios!$B$2:$F$7978,1,FALSE)</f>
        <v>10.133.55.250</v>
      </c>
      <c r="D583" s="240" t="s">
        <v>1220</v>
      </c>
      <c r="E583" s="240" t="s">
        <v>2989</v>
      </c>
      <c r="F583" s="245">
        <v>3</v>
      </c>
      <c r="G583" s="299" t="s">
        <v>8012</v>
      </c>
      <c r="H583" s="180"/>
    </row>
    <row r="584" spans="1:8" hidden="1">
      <c r="A584" s="88" t="s">
        <v>74</v>
      </c>
      <c r="B584" s="240" t="s">
        <v>75</v>
      </c>
      <c r="C584" s="185" t="str">
        <f>VLOOKUP(B584,[1]Nagios!$B$2:$F$7978,1,FALSE)</f>
        <v>10.133.55.250</v>
      </c>
      <c r="D584" s="240" t="s">
        <v>1204</v>
      </c>
      <c r="E584" s="240" t="s">
        <v>2989</v>
      </c>
      <c r="F584" s="245">
        <v>2</v>
      </c>
      <c r="G584" s="299" t="s">
        <v>8012</v>
      </c>
      <c r="H584" s="180"/>
    </row>
    <row r="585" spans="1:8" hidden="1">
      <c r="A585" s="88" t="s">
        <v>74</v>
      </c>
      <c r="B585" s="240" t="s">
        <v>75</v>
      </c>
      <c r="C585" s="185" t="str">
        <f>VLOOKUP(B585,[1]Nagios!$B$2:$F$7978,1,FALSE)</f>
        <v>10.133.55.250</v>
      </c>
      <c r="D585" s="240" t="s">
        <v>2171</v>
      </c>
      <c r="E585" s="240" t="s">
        <v>2989</v>
      </c>
      <c r="F585" s="245">
        <v>2</v>
      </c>
      <c r="G585" s="299" t="s">
        <v>8012</v>
      </c>
      <c r="H585" s="180"/>
    </row>
    <row r="586" spans="1:8" hidden="1">
      <c r="A586" s="88" t="s">
        <v>74</v>
      </c>
      <c r="B586" s="240" t="s">
        <v>75</v>
      </c>
      <c r="C586" s="185" t="str">
        <f>VLOOKUP(B586,[1]Nagios!$B$2:$F$7978,1,FALSE)</f>
        <v>10.133.55.250</v>
      </c>
      <c r="D586" s="240" t="s">
        <v>2464</v>
      </c>
      <c r="E586" s="240" t="s">
        <v>2989</v>
      </c>
      <c r="F586" s="245">
        <v>2</v>
      </c>
      <c r="G586" s="299" t="s">
        <v>8012</v>
      </c>
      <c r="H586" s="180"/>
    </row>
    <row r="587" spans="1:8" hidden="1">
      <c r="A587" s="88" t="s">
        <v>74</v>
      </c>
      <c r="B587" s="240" t="s">
        <v>75</v>
      </c>
      <c r="C587" s="185" t="str">
        <f>VLOOKUP(B587,[1]Nagios!$B$2:$F$7978,1,FALSE)</f>
        <v>10.133.55.250</v>
      </c>
      <c r="D587" s="240" t="s">
        <v>959</v>
      </c>
      <c r="E587" s="240" t="s">
        <v>2989</v>
      </c>
      <c r="F587" s="245">
        <v>2</v>
      </c>
      <c r="G587" s="299" t="s">
        <v>8012</v>
      </c>
      <c r="H587" s="180"/>
    </row>
    <row r="588" spans="1:8" hidden="1">
      <c r="A588" s="88" t="s">
        <v>74</v>
      </c>
      <c r="B588" s="240" t="s">
        <v>75</v>
      </c>
      <c r="C588" s="185" t="str">
        <f>VLOOKUP(B588,[1]Nagios!$B$2:$F$7978,1,FALSE)</f>
        <v>10.133.55.250</v>
      </c>
      <c r="D588" s="240" t="s">
        <v>1200</v>
      </c>
      <c r="E588" s="240" t="s">
        <v>2989</v>
      </c>
      <c r="F588" s="245">
        <v>2</v>
      </c>
      <c r="G588" s="299" t="s">
        <v>8012</v>
      </c>
      <c r="H588" s="180"/>
    </row>
    <row r="589" spans="1:8" hidden="1">
      <c r="A589" s="88" t="s">
        <v>74</v>
      </c>
      <c r="B589" s="240" t="s">
        <v>75</v>
      </c>
      <c r="C589" s="185" t="str">
        <f>VLOOKUP(B589,[1]Nagios!$B$2:$F$7978,1,FALSE)</f>
        <v>10.133.55.250</v>
      </c>
      <c r="D589" s="240" t="s">
        <v>1201</v>
      </c>
      <c r="E589" s="240" t="s">
        <v>2992</v>
      </c>
      <c r="F589" s="245">
        <v>2</v>
      </c>
      <c r="G589" s="299" t="s">
        <v>8012</v>
      </c>
      <c r="H589" s="180"/>
    </row>
    <row r="590" spans="1:8" hidden="1">
      <c r="A590" s="88" t="s">
        <v>72</v>
      </c>
      <c r="B590" s="240" t="s">
        <v>73</v>
      </c>
      <c r="C590" s="185" t="str">
        <f>VLOOKUP(B590,[1]Nagios!$B$2:$F$7978,1,FALSE)</f>
        <v>10.133.55.235</v>
      </c>
      <c r="D590" s="240" t="s">
        <v>1220</v>
      </c>
      <c r="E590" s="240" t="s">
        <v>2989</v>
      </c>
      <c r="F590" s="245">
        <v>3</v>
      </c>
      <c r="G590" s="299" t="s">
        <v>8012</v>
      </c>
      <c r="H590" s="180" t="s">
        <v>3416</v>
      </c>
    </row>
    <row r="591" spans="1:8" hidden="1">
      <c r="A591" s="88" t="s">
        <v>72</v>
      </c>
      <c r="B591" s="240" t="s">
        <v>73</v>
      </c>
      <c r="C591" s="185" t="str">
        <f>VLOOKUP(B591,[1]Nagios!$B$2:$F$7978,1,FALSE)</f>
        <v>10.133.55.235</v>
      </c>
      <c r="D591" s="240" t="s">
        <v>1204</v>
      </c>
      <c r="E591" s="240" t="s">
        <v>2989</v>
      </c>
      <c r="F591" s="245">
        <v>2</v>
      </c>
      <c r="G591" s="299" t="s">
        <v>8012</v>
      </c>
      <c r="H591" s="180" t="s">
        <v>3417</v>
      </c>
    </row>
    <row r="592" spans="1:8" hidden="1">
      <c r="A592" s="88" t="s">
        <v>72</v>
      </c>
      <c r="B592" s="240" t="s">
        <v>73</v>
      </c>
      <c r="C592" s="185" t="str">
        <f>VLOOKUP(B592,[1]Nagios!$B$2:$F$7978,1,FALSE)</f>
        <v>10.133.55.235</v>
      </c>
      <c r="D592" s="240" t="s">
        <v>2171</v>
      </c>
      <c r="E592" s="240" t="s">
        <v>2989</v>
      </c>
      <c r="F592" s="245">
        <v>2</v>
      </c>
      <c r="G592" s="299" t="s">
        <v>8012</v>
      </c>
      <c r="H592" s="180" t="s">
        <v>3418</v>
      </c>
    </row>
    <row r="593" spans="1:8" hidden="1">
      <c r="A593" s="88" t="s">
        <v>72</v>
      </c>
      <c r="B593" s="240" t="s">
        <v>73</v>
      </c>
      <c r="C593" s="185" t="str">
        <f>VLOOKUP(B593,[1]Nagios!$B$2:$F$7978,1,FALSE)</f>
        <v>10.133.55.235</v>
      </c>
      <c r="D593" s="240" t="s">
        <v>2464</v>
      </c>
      <c r="E593" s="240" t="s">
        <v>2989</v>
      </c>
      <c r="F593" s="245">
        <v>2</v>
      </c>
      <c r="G593" s="299" t="s">
        <v>8012</v>
      </c>
      <c r="H593" s="180" t="s">
        <v>3419</v>
      </c>
    </row>
    <row r="594" spans="1:8" hidden="1">
      <c r="A594" s="88" t="s">
        <v>72</v>
      </c>
      <c r="B594" s="240" t="s">
        <v>73</v>
      </c>
      <c r="C594" s="185" t="str">
        <f>VLOOKUP(B594,[1]Nagios!$B$2:$F$7978,1,FALSE)</f>
        <v>10.133.55.235</v>
      </c>
      <c r="D594" s="240" t="s">
        <v>959</v>
      </c>
      <c r="E594" s="240" t="s">
        <v>2989</v>
      </c>
      <c r="F594" s="245">
        <v>2</v>
      </c>
      <c r="G594" s="299" t="s">
        <v>8012</v>
      </c>
      <c r="H594" s="180" t="s">
        <v>5910</v>
      </c>
    </row>
    <row r="595" spans="1:8" hidden="1">
      <c r="A595" s="88" t="s">
        <v>72</v>
      </c>
      <c r="B595" s="240" t="s">
        <v>73</v>
      </c>
      <c r="C595" s="185" t="str">
        <f>VLOOKUP(B595,[1]Nagios!$B$2:$F$7978,1,FALSE)</f>
        <v>10.133.55.235</v>
      </c>
      <c r="D595" s="240" t="s">
        <v>1200</v>
      </c>
      <c r="E595" s="240" t="s">
        <v>2989</v>
      </c>
      <c r="F595" s="245">
        <v>2</v>
      </c>
      <c r="G595" s="299" t="s">
        <v>8012</v>
      </c>
      <c r="H595" s="180" t="s">
        <v>5911</v>
      </c>
    </row>
    <row r="596" spans="1:8" hidden="1">
      <c r="A596" s="88" t="s">
        <v>72</v>
      </c>
      <c r="B596" s="240" t="s">
        <v>73</v>
      </c>
      <c r="C596" s="185" t="str">
        <f>VLOOKUP(B596,[1]Nagios!$B$2:$F$7978,1,FALSE)</f>
        <v>10.133.55.235</v>
      </c>
      <c r="D596" s="240" t="s">
        <v>1201</v>
      </c>
      <c r="E596" s="240" t="s">
        <v>2992</v>
      </c>
      <c r="F596" s="245">
        <v>2</v>
      </c>
      <c r="G596" s="299" t="s">
        <v>8012</v>
      </c>
      <c r="H596" s="180" t="s">
        <v>5912</v>
      </c>
    </row>
    <row r="597" spans="1:8" hidden="1">
      <c r="A597" s="88" t="s">
        <v>503</v>
      </c>
      <c r="B597" s="240" t="s">
        <v>1913</v>
      </c>
      <c r="C597" s="185" t="str">
        <f>VLOOKUP(B597,[1]Nagios!$B$2:$F$7978,1,FALSE)</f>
        <v>10.133.55.166</v>
      </c>
      <c r="D597" s="240" t="s">
        <v>1267</v>
      </c>
      <c r="E597" s="240" t="s">
        <v>2989</v>
      </c>
      <c r="F597" s="245">
        <v>1</v>
      </c>
      <c r="G597" s="299" t="s">
        <v>8012</v>
      </c>
      <c r="H597" s="180" t="s">
        <v>3414</v>
      </c>
    </row>
    <row r="598" spans="1:8" hidden="1">
      <c r="A598" s="105" t="s">
        <v>503</v>
      </c>
      <c r="B598" s="105" t="s">
        <v>1913</v>
      </c>
      <c r="C598" s="185" t="str">
        <f>VLOOKUP(B598,[1]Nagios!$B$2:$F$7978,1,FALSE)</f>
        <v>10.133.55.166</v>
      </c>
      <c r="D598" s="254" t="s">
        <v>959</v>
      </c>
      <c r="E598" s="240" t="s">
        <v>2989</v>
      </c>
      <c r="F598" s="250">
        <v>2</v>
      </c>
      <c r="G598" s="299" t="s">
        <v>7997</v>
      </c>
      <c r="H598" s="180" t="s">
        <v>3415</v>
      </c>
    </row>
    <row r="599" spans="1:8" hidden="1">
      <c r="A599" s="88" t="s">
        <v>502</v>
      </c>
      <c r="B599" s="249" t="s">
        <v>1912</v>
      </c>
      <c r="C599" s="185" t="str">
        <f>VLOOKUP(B599,[1]Nagios!$B$2:$F$7978,1,FALSE)</f>
        <v>10.133.55.165</v>
      </c>
      <c r="D599" s="249" t="s">
        <v>1267</v>
      </c>
      <c r="E599" s="240" t="s">
        <v>2989</v>
      </c>
      <c r="F599" s="262">
        <v>1</v>
      </c>
      <c r="G599" s="299" t="s">
        <v>8012</v>
      </c>
      <c r="H599" s="180" t="s">
        <v>3412</v>
      </c>
    </row>
    <row r="600" spans="1:8" hidden="1">
      <c r="A600" s="105" t="s">
        <v>502</v>
      </c>
      <c r="B600" s="105" t="s">
        <v>1912</v>
      </c>
      <c r="C600" s="185" t="str">
        <f>VLOOKUP(B600,[1]Nagios!$B$2:$F$7978,1,FALSE)</f>
        <v>10.133.55.165</v>
      </c>
      <c r="D600" s="254" t="s">
        <v>959</v>
      </c>
      <c r="E600" s="240" t="s">
        <v>2989</v>
      </c>
      <c r="F600" s="250">
        <v>2</v>
      </c>
      <c r="G600" s="299" t="s">
        <v>7997</v>
      </c>
      <c r="H600" s="180" t="s">
        <v>3413</v>
      </c>
    </row>
    <row r="601" spans="1:8" hidden="1">
      <c r="A601" s="88" t="s">
        <v>501</v>
      </c>
      <c r="B601" s="249" t="s">
        <v>1911</v>
      </c>
      <c r="C601" s="185" t="str">
        <f>VLOOKUP(B601,[1]Nagios!$B$2:$F$7978,1,FALSE)</f>
        <v>10.133.55.164</v>
      </c>
      <c r="D601" s="249" t="s">
        <v>1267</v>
      </c>
      <c r="E601" s="240" t="s">
        <v>2989</v>
      </c>
      <c r="F601" s="262">
        <v>1</v>
      </c>
      <c r="G601" s="299" t="s">
        <v>8012</v>
      </c>
      <c r="H601" s="180" t="s">
        <v>5678</v>
      </c>
    </row>
    <row r="602" spans="1:8" hidden="1">
      <c r="A602" s="105" t="s">
        <v>501</v>
      </c>
      <c r="B602" s="105" t="s">
        <v>1911</v>
      </c>
      <c r="C602" s="185" t="str">
        <f>VLOOKUP(B602,[1]Nagios!$B$2:$F$7978,1,FALSE)</f>
        <v>10.133.55.164</v>
      </c>
      <c r="D602" s="254" t="s">
        <v>959</v>
      </c>
      <c r="E602" s="240" t="s">
        <v>2989</v>
      </c>
      <c r="F602" s="250">
        <v>2</v>
      </c>
      <c r="G602" s="299" t="s">
        <v>7997</v>
      </c>
      <c r="H602" s="180" t="s">
        <v>5679</v>
      </c>
    </row>
    <row r="603" spans="1:8" hidden="1">
      <c r="A603" s="88" t="s">
        <v>500</v>
      </c>
      <c r="B603" s="249" t="s">
        <v>1910</v>
      </c>
      <c r="C603" s="185" t="str">
        <f>VLOOKUP(B603,[1]Nagios!$B$2:$F$7978,1,FALSE)</f>
        <v>10.133.55.168</v>
      </c>
      <c r="D603" s="249" t="s">
        <v>1267</v>
      </c>
      <c r="E603" s="240" t="s">
        <v>2989</v>
      </c>
      <c r="F603" s="262">
        <v>1</v>
      </c>
      <c r="G603" s="299" t="s">
        <v>8012</v>
      </c>
      <c r="H603" s="180" t="s">
        <v>5676</v>
      </c>
    </row>
    <row r="604" spans="1:8" hidden="1">
      <c r="A604" s="105" t="s">
        <v>500</v>
      </c>
      <c r="B604" s="105" t="s">
        <v>1910</v>
      </c>
      <c r="C604" s="185" t="str">
        <f>VLOOKUP(B604,[1]Nagios!$B$2:$F$7978,1,FALSE)</f>
        <v>10.133.55.168</v>
      </c>
      <c r="D604" s="254" t="s">
        <v>959</v>
      </c>
      <c r="E604" s="240" t="s">
        <v>2989</v>
      </c>
      <c r="F604" s="250">
        <v>2</v>
      </c>
      <c r="G604" s="299" t="s">
        <v>7997</v>
      </c>
      <c r="H604" s="180" t="s">
        <v>5677</v>
      </c>
    </row>
    <row r="605" spans="1:8" hidden="1">
      <c r="A605" s="88" t="s">
        <v>498</v>
      </c>
      <c r="B605" s="249" t="s">
        <v>499</v>
      </c>
      <c r="C605" s="185" t="str">
        <f>VLOOKUP(B605,[1]Nagios!$B$2:$F$7978,1,FALSE)</f>
        <v>10.133.54.26</v>
      </c>
      <c r="D605" s="124" t="s">
        <v>1220</v>
      </c>
      <c r="E605" s="240" t="s">
        <v>2992</v>
      </c>
      <c r="F605" s="262">
        <v>3</v>
      </c>
      <c r="G605" s="299" t="s">
        <v>8012</v>
      </c>
      <c r="H605" s="180" t="s">
        <v>5903</v>
      </c>
    </row>
    <row r="606" spans="1:8" hidden="1">
      <c r="A606" s="88" t="s">
        <v>498</v>
      </c>
      <c r="B606" s="240" t="s">
        <v>499</v>
      </c>
      <c r="C606" s="185" t="str">
        <f>VLOOKUP(B606,[1]Nagios!$B$2:$F$7978,1,FALSE)</f>
        <v>10.133.54.26</v>
      </c>
      <c r="D606" s="240" t="s">
        <v>1204</v>
      </c>
      <c r="E606" s="240" t="s">
        <v>2992</v>
      </c>
      <c r="F606" s="245">
        <v>1</v>
      </c>
      <c r="G606" s="299" t="s">
        <v>8012</v>
      </c>
      <c r="H606" s="180" t="s">
        <v>5904</v>
      </c>
    </row>
    <row r="607" spans="1:8" hidden="1">
      <c r="A607" s="88" t="s">
        <v>498</v>
      </c>
      <c r="B607" s="240" t="s">
        <v>499</v>
      </c>
      <c r="C607" s="185" t="str">
        <f>VLOOKUP(B607,[1]Nagios!$B$2:$F$7978,1,FALSE)</f>
        <v>10.133.54.26</v>
      </c>
      <c r="D607" s="240" t="s">
        <v>2412</v>
      </c>
      <c r="E607" s="240" t="s">
        <v>2992</v>
      </c>
      <c r="F607" s="245">
        <v>1</v>
      </c>
      <c r="G607" s="299" t="s">
        <v>8012</v>
      </c>
      <c r="H607" s="180" t="s">
        <v>5905</v>
      </c>
    </row>
    <row r="608" spans="1:8" hidden="1">
      <c r="A608" s="88" t="s">
        <v>498</v>
      </c>
      <c r="B608" s="240" t="s">
        <v>499</v>
      </c>
      <c r="C608" s="185" t="str">
        <f>VLOOKUP(B608,[1]Nagios!$B$2:$F$7978,1,FALSE)</f>
        <v>10.133.54.26</v>
      </c>
      <c r="D608" s="240" t="s">
        <v>2428</v>
      </c>
      <c r="E608" s="240" t="s">
        <v>2992</v>
      </c>
      <c r="F608" s="245">
        <v>1</v>
      </c>
      <c r="G608" s="299" t="s">
        <v>8012</v>
      </c>
      <c r="H608" s="180" t="s">
        <v>5906</v>
      </c>
    </row>
    <row r="609" spans="1:8" hidden="1">
      <c r="A609" s="88" t="s">
        <v>498</v>
      </c>
      <c r="B609" s="240" t="s">
        <v>499</v>
      </c>
      <c r="C609" s="185" t="str">
        <f>VLOOKUP(B609,[1]Nagios!$B$2:$F$7978,1,FALSE)</f>
        <v>10.133.54.26</v>
      </c>
      <c r="D609" s="240" t="s">
        <v>959</v>
      </c>
      <c r="E609" s="240" t="s">
        <v>2992</v>
      </c>
      <c r="F609" s="245">
        <v>1</v>
      </c>
      <c r="G609" s="299" t="s">
        <v>8012</v>
      </c>
      <c r="H609" s="180" t="s">
        <v>5907</v>
      </c>
    </row>
    <row r="610" spans="1:8" hidden="1">
      <c r="A610" s="88" t="s">
        <v>498</v>
      </c>
      <c r="B610" s="240" t="s">
        <v>499</v>
      </c>
      <c r="C610" s="185" t="str">
        <f>VLOOKUP(B610,[1]Nagios!$B$2:$F$7978,1,FALSE)</f>
        <v>10.133.54.26</v>
      </c>
      <c r="D610" s="249" t="s">
        <v>1200</v>
      </c>
      <c r="E610" s="240" t="s">
        <v>2992</v>
      </c>
      <c r="F610" s="245">
        <v>1</v>
      </c>
      <c r="G610" s="299" t="s">
        <v>8012</v>
      </c>
      <c r="H610" s="180" t="s">
        <v>5908</v>
      </c>
    </row>
    <row r="611" spans="1:8" hidden="1">
      <c r="A611" s="88" t="s">
        <v>498</v>
      </c>
      <c r="B611" s="240" t="s">
        <v>499</v>
      </c>
      <c r="C611" s="185" t="str">
        <f>VLOOKUP(B611,[1]Nagios!$B$2:$F$7978,1,FALSE)</f>
        <v>10.133.54.26</v>
      </c>
      <c r="D611" s="124" t="s">
        <v>1201</v>
      </c>
      <c r="E611" s="240" t="s">
        <v>2992</v>
      </c>
      <c r="F611" s="245">
        <v>2</v>
      </c>
      <c r="G611" s="299" t="s">
        <v>8012</v>
      </c>
      <c r="H611" s="180" t="s">
        <v>5909</v>
      </c>
    </row>
    <row r="612" spans="1:8" hidden="1">
      <c r="A612" s="88" t="s">
        <v>39</v>
      </c>
      <c r="B612" s="240" t="s">
        <v>902</v>
      </c>
      <c r="C612" s="185" t="str">
        <f>VLOOKUP(B612,[1]Nagios!$B$2:$F$7978,1,FALSE)</f>
        <v>192.168.5.55</v>
      </c>
      <c r="D612" s="240" t="s">
        <v>1220</v>
      </c>
      <c r="E612" s="240" t="s">
        <v>2989</v>
      </c>
      <c r="F612" s="245">
        <v>3</v>
      </c>
      <c r="G612" s="299" t="s">
        <v>8012</v>
      </c>
      <c r="H612" s="180" t="s">
        <v>4886</v>
      </c>
    </row>
    <row r="613" spans="1:8" hidden="1">
      <c r="A613" s="88" t="s">
        <v>39</v>
      </c>
      <c r="B613" s="240" t="s">
        <v>902</v>
      </c>
      <c r="C613" s="185" t="str">
        <f>VLOOKUP(B613,[1]Nagios!$B$2:$F$7978,1,FALSE)</f>
        <v>192.168.5.55</v>
      </c>
      <c r="D613" s="240" t="s">
        <v>1204</v>
      </c>
      <c r="E613" s="240" t="s">
        <v>2989</v>
      </c>
      <c r="F613" s="245">
        <v>4</v>
      </c>
      <c r="G613" s="299" t="s">
        <v>8012</v>
      </c>
      <c r="H613" s="180" t="s">
        <v>4887</v>
      </c>
    </row>
    <row r="614" spans="1:8" hidden="1">
      <c r="A614" s="88" t="s">
        <v>39</v>
      </c>
      <c r="B614" s="240" t="s">
        <v>902</v>
      </c>
      <c r="C614" s="185" t="str">
        <f>VLOOKUP(B614,[1]Nagios!$B$2:$F$7978,1,FALSE)</f>
        <v>192.168.5.55</v>
      </c>
      <c r="D614" s="240" t="s">
        <v>2171</v>
      </c>
      <c r="E614" s="240" t="s">
        <v>2989</v>
      </c>
      <c r="F614" s="245">
        <v>4</v>
      </c>
      <c r="G614" s="299" t="s">
        <v>8012</v>
      </c>
      <c r="H614" s="180" t="s">
        <v>4888</v>
      </c>
    </row>
    <row r="615" spans="1:8" hidden="1">
      <c r="A615" s="88" t="s">
        <v>39</v>
      </c>
      <c r="B615" s="240" t="s">
        <v>902</v>
      </c>
      <c r="C615" s="185" t="str">
        <f>VLOOKUP(B615,[1]Nagios!$B$2:$F$7978,1,FALSE)</f>
        <v>192.168.5.55</v>
      </c>
      <c r="D615" s="240" t="s">
        <v>1734</v>
      </c>
      <c r="E615" s="240" t="s">
        <v>2989</v>
      </c>
      <c r="F615" s="245">
        <v>4</v>
      </c>
      <c r="G615" s="299" t="s">
        <v>8012</v>
      </c>
      <c r="H615" s="180" t="s">
        <v>4889</v>
      </c>
    </row>
    <row r="616" spans="1:8" hidden="1">
      <c r="A616" s="88" t="s">
        <v>39</v>
      </c>
      <c r="B616" s="240" t="s">
        <v>902</v>
      </c>
      <c r="C616" s="185" t="str">
        <f>VLOOKUP(B616,[1]Nagios!$B$2:$F$7978,1,FALSE)</f>
        <v>192.168.5.55</v>
      </c>
      <c r="D616" s="240" t="s">
        <v>2033</v>
      </c>
      <c r="E616" s="240" t="s">
        <v>2989</v>
      </c>
      <c r="F616" s="245">
        <v>4</v>
      </c>
      <c r="G616" s="299" t="s">
        <v>8012</v>
      </c>
      <c r="H616" s="180" t="s">
        <v>4890</v>
      </c>
    </row>
    <row r="617" spans="1:8" hidden="1">
      <c r="A617" s="88" t="s">
        <v>39</v>
      </c>
      <c r="B617" s="240" t="s">
        <v>902</v>
      </c>
      <c r="C617" s="185" t="str">
        <f>VLOOKUP(B617,[1]Nagios!$B$2:$F$7978,1,FALSE)</f>
        <v>192.168.5.55</v>
      </c>
      <c r="D617" s="249" t="s">
        <v>959</v>
      </c>
      <c r="E617" s="240" t="s">
        <v>2989</v>
      </c>
      <c r="F617" s="245">
        <v>4</v>
      </c>
      <c r="G617" s="299" t="s">
        <v>8012</v>
      </c>
      <c r="H617" s="180" t="s">
        <v>4891</v>
      </c>
    </row>
    <row r="618" spans="1:8" hidden="1">
      <c r="A618" s="88" t="s">
        <v>39</v>
      </c>
      <c r="B618" s="240" t="s">
        <v>902</v>
      </c>
      <c r="C618" s="185" t="str">
        <f>VLOOKUP(B618,[1]Nagios!$B$2:$F$7978,1,FALSE)</f>
        <v>192.168.5.55</v>
      </c>
      <c r="D618" s="124" t="s">
        <v>1200</v>
      </c>
      <c r="E618" s="240" t="s">
        <v>2989</v>
      </c>
      <c r="F618" s="245">
        <v>4</v>
      </c>
      <c r="G618" s="299" t="s">
        <v>8012</v>
      </c>
      <c r="H618" s="180" t="s">
        <v>4892</v>
      </c>
    </row>
    <row r="619" spans="1:8" hidden="1">
      <c r="A619" s="88" t="s">
        <v>39</v>
      </c>
      <c r="B619" s="240" t="s">
        <v>902</v>
      </c>
      <c r="C619" s="185" t="str">
        <f>VLOOKUP(B619,[1]Nagios!$B$2:$F$7978,1,FALSE)</f>
        <v>192.168.5.55</v>
      </c>
      <c r="D619" s="240" t="s">
        <v>1201</v>
      </c>
      <c r="E619" s="240" t="s">
        <v>2992</v>
      </c>
      <c r="F619" s="245">
        <v>2</v>
      </c>
      <c r="G619" s="299" t="s">
        <v>8012</v>
      </c>
      <c r="H619" s="180" t="s">
        <v>4893</v>
      </c>
    </row>
    <row r="620" spans="1:8" hidden="1">
      <c r="A620" s="89" t="s">
        <v>39</v>
      </c>
      <c r="B620" s="102" t="s">
        <v>902</v>
      </c>
      <c r="C620" s="185" t="str">
        <f>VLOOKUP(B620,[1]Nagios!$B$2:$F$7978,1,FALSE)</f>
        <v>192.168.5.55</v>
      </c>
      <c r="D620" s="102" t="s">
        <v>1267</v>
      </c>
      <c r="E620" s="102" t="s">
        <v>2989</v>
      </c>
      <c r="F620" s="113">
        <v>4</v>
      </c>
      <c r="G620" s="299" t="s">
        <v>7833</v>
      </c>
      <c r="H620" s="180" t="s">
        <v>4894</v>
      </c>
    </row>
    <row r="621" spans="1:8" hidden="1">
      <c r="A621" s="88" t="s">
        <v>496</v>
      </c>
      <c r="B621" s="249" t="s">
        <v>497</v>
      </c>
      <c r="C621" s="185" t="str">
        <f>VLOOKUP(B621,[1]Nagios!$B$2:$F$7978,1,FALSE)</f>
        <v>10.133.54.227</v>
      </c>
      <c r="D621" s="249" t="s">
        <v>1220</v>
      </c>
      <c r="E621" s="249" t="s">
        <v>2989</v>
      </c>
      <c r="F621" s="262">
        <v>3</v>
      </c>
      <c r="G621" s="299" t="s">
        <v>8012</v>
      </c>
      <c r="H621" s="180" t="s">
        <v>5901</v>
      </c>
    </row>
    <row r="622" spans="1:8" hidden="1">
      <c r="A622" s="88" t="s">
        <v>496</v>
      </c>
      <c r="B622" s="240" t="s">
        <v>497</v>
      </c>
      <c r="C622" s="185" t="str">
        <f>VLOOKUP(B622,[1]Nagios!$B$2:$F$7978,1,FALSE)</f>
        <v>10.133.54.227</v>
      </c>
      <c r="D622" s="240" t="s">
        <v>1204</v>
      </c>
      <c r="E622" s="240" t="s">
        <v>2989</v>
      </c>
      <c r="F622" s="245">
        <v>2</v>
      </c>
      <c r="G622" s="299" t="s">
        <v>8012</v>
      </c>
      <c r="H622" s="180" t="s">
        <v>5902</v>
      </c>
    </row>
    <row r="623" spans="1:8" hidden="1">
      <c r="A623" s="88" t="s">
        <v>496</v>
      </c>
      <c r="B623" s="240" t="s">
        <v>497</v>
      </c>
      <c r="C623" s="185" t="str">
        <f>VLOOKUP(B623,[1]Nagios!$B$2:$F$7978,1,FALSE)</f>
        <v>10.133.54.227</v>
      </c>
      <c r="D623" s="240" t="s">
        <v>959</v>
      </c>
      <c r="E623" s="240" t="s">
        <v>2989</v>
      </c>
      <c r="F623" s="245">
        <v>2</v>
      </c>
      <c r="G623" s="299" t="s">
        <v>8012</v>
      </c>
      <c r="H623" s="180" t="s">
        <v>4884</v>
      </c>
    </row>
    <row r="624" spans="1:8" hidden="1">
      <c r="A624" s="88" t="s">
        <v>496</v>
      </c>
      <c r="B624" s="240" t="s">
        <v>497</v>
      </c>
      <c r="C624" s="185" t="str">
        <f>VLOOKUP(B624,[1]Nagios!$B$2:$F$7978,1,FALSE)</f>
        <v>10.133.54.227</v>
      </c>
      <c r="D624" s="240" t="s">
        <v>1200</v>
      </c>
      <c r="E624" s="240" t="s">
        <v>2989</v>
      </c>
      <c r="F624" s="245">
        <v>2</v>
      </c>
      <c r="G624" s="299" t="s">
        <v>8012</v>
      </c>
      <c r="H624" s="180" t="s">
        <v>4885</v>
      </c>
    </row>
    <row r="625" spans="1:8" hidden="1">
      <c r="A625" s="88" t="s">
        <v>494</v>
      </c>
      <c r="B625" s="240" t="s">
        <v>495</v>
      </c>
      <c r="C625" s="185" t="str">
        <f>VLOOKUP(B625,[1]Nagios!$B$2:$F$7978,1,FALSE)</f>
        <v>10.133.55.161</v>
      </c>
      <c r="D625" s="240" t="s">
        <v>1220</v>
      </c>
      <c r="E625" s="240" t="s">
        <v>2989</v>
      </c>
      <c r="F625" s="245">
        <v>3</v>
      </c>
      <c r="G625" s="299" t="s">
        <v>8012</v>
      </c>
      <c r="H625" s="180" t="s">
        <v>4877</v>
      </c>
    </row>
    <row r="626" spans="1:8" hidden="1">
      <c r="A626" s="88" t="s">
        <v>494</v>
      </c>
      <c r="B626" s="240" t="s">
        <v>495</v>
      </c>
      <c r="C626" s="185" t="str">
        <f>VLOOKUP(B626,[1]Nagios!$B$2:$F$7978,1,FALSE)</f>
        <v>10.133.55.161</v>
      </c>
      <c r="D626" s="240" t="s">
        <v>1204</v>
      </c>
      <c r="E626" s="240" t="s">
        <v>2989</v>
      </c>
      <c r="F626" s="245">
        <v>4</v>
      </c>
      <c r="G626" s="299" t="s">
        <v>8012</v>
      </c>
      <c r="H626" s="180" t="s">
        <v>4878</v>
      </c>
    </row>
    <row r="627" spans="1:8" hidden="1">
      <c r="A627" s="88" t="s">
        <v>494</v>
      </c>
      <c r="B627" s="240" t="s">
        <v>495</v>
      </c>
      <c r="C627" s="185" t="str">
        <f>VLOOKUP(B627,[1]Nagios!$B$2:$F$7978,1,FALSE)</f>
        <v>10.133.55.161</v>
      </c>
      <c r="D627" s="240" t="s">
        <v>2171</v>
      </c>
      <c r="E627" s="240" t="s">
        <v>2989</v>
      </c>
      <c r="F627" s="245">
        <v>4</v>
      </c>
      <c r="G627" s="299" t="s">
        <v>8012</v>
      </c>
      <c r="H627" s="180" t="s">
        <v>4879</v>
      </c>
    </row>
    <row r="628" spans="1:8" hidden="1">
      <c r="A628" s="88" t="s">
        <v>494</v>
      </c>
      <c r="B628" s="240" t="s">
        <v>495</v>
      </c>
      <c r="C628" s="185" t="str">
        <f>VLOOKUP(B628,[1]Nagios!$B$2:$F$7978,1,FALSE)</f>
        <v>10.133.55.161</v>
      </c>
      <c r="D628" s="240" t="s">
        <v>959</v>
      </c>
      <c r="E628" s="240" t="s">
        <v>2989</v>
      </c>
      <c r="F628" s="245">
        <v>4</v>
      </c>
      <c r="G628" s="299" t="s">
        <v>8012</v>
      </c>
      <c r="H628" s="180" t="s">
        <v>4880</v>
      </c>
    </row>
    <row r="629" spans="1:8" hidden="1">
      <c r="A629" s="88" t="s">
        <v>494</v>
      </c>
      <c r="B629" s="240" t="s">
        <v>495</v>
      </c>
      <c r="C629" s="185" t="str">
        <f>VLOOKUP(B629,[1]Nagios!$B$2:$F$7978,1,FALSE)</f>
        <v>10.133.55.161</v>
      </c>
      <c r="D629" s="240" t="s">
        <v>1200</v>
      </c>
      <c r="E629" s="240" t="s">
        <v>2989</v>
      </c>
      <c r="F629" s="245">
        <v>4</v>
      </c>
      <c r="G629" s="299" t="s">
        <v>8012</v>
      </c>
      <c r="H629" s="180" t="s">
        <v>4881</v>
      </c>
    </row>
    <row r="630" spans="1:8" hidden="1">
      <c r="A630" s="88" t="s">
        <v>494</v>
      </c>
      <c r="B630" s="240" t="s">
        <v>495</v>
      </c>
      <c r="C630" s="185" t="str">
        <f>VLOOKUP(B630,[1]Nagios!$B$2:$F$7978,1,FALSE)</f>
        <v>10.133.55.161</v>
      </c>
      <c r="D630" s="240" t="s">
        <v>1201</v>
      </c>
      <c r="E630" s="240" t="s">
        <v>2992</v>
      </c>
      <c r="F630" s="245">
        <v>2</v>
      </c>
      <c r="G630" s="299" t="s">
        <v>8012</v>
      </c>
      <c r="H630" s="180" t="s">
        <v>4882</v>
      </c>
    </row>
    <row r="631" spans="1:8" hidden="1">
      <c r="A631" s="88" t="s">
        <v>494</v>
      </c>
      <c r="B631" s="88" t="s">
        <v>495</v>
      </c>
      <c r="C631" s="185" t="str">
        <f>VLOOKUP(B631,[1]Nagios!$B$2:$F$7978,1,FALSE)</f>
        <v>10.133.55.161</v>
      </c>
      <c r="D631" s="88" t="s">
        <v>2652</v>
      </c>
      <c r="E631" s="240" t="s">
        <v>2991</v>
      </c>
      <c r="F631" s="250">
        <v>3</v>
      </c>
      <c r="G631" s="299" t="s">
        <v>7998</v>
      </c>
      <c r="H631" s="180" t="s">
        <v>4883</v>
      </c>
    </row>
    <row r="632" spans="1:8" hidden="1">
      <c r="A632" s="88" t="s">
        <v>492</v>
      </c>
      <c r="B632" s="249" t="s">
        <v>493</v>
      </c>
      <c r="C632" s="185" t="str">
        <f>VLOOKUP(B632,[1]Nagios!$B$2:$F$7978,1,FALSE)</f>
        <v>10.133.55.253</v>
      </c>
      <c r="D632" s="249" t="s">
        <v>1220</v>
      </c>
      <c r="E632" s="240" t="s">
        <v>2991</v>
      </c>
      <c r="F632" s="262">
        <v>3</v>
      </c>
      <c r="G632" s="299" t="s">
        <v>8012</v>
      </c>
      <c r="H632" s="180" t="s">
        <v>5894</v>
      </c>
    </row>
    <row r="633" spans="1:8" hidden="1">
      <c r="A633" s="88" t="s">
        <v>492</v>
      </c>
      <c r="B633" s="240" t="s">
        <v>493</v>
      </c>
      <c r="C633" s="185" t="str">
        <f>VLOOKUP(B633,[1]Nagios!$B$2:$F$7978,1,FALSE)</f>
        <v>10.133.55.253</v>
      </c>
      <c r="D633" s="240" t="s">
        <v>1204</v>
      </c>
      <c r="E633" s="240" t="s">
        <v>2991</v>
      </c>
      <c r="F633" s="245">
        <v>2</v>
      </c>
      <c r="G633" s="299" t="s">
        <v>8012</v>
      </c>
      <c r="H633" s="180" t="s">
        <v>5895</v>
      </c>
    </row>
    <row r="634" spans="1:8" hidden="1">
      <c r="A634" s="88" t="s">
        <v>492</v>
      </c>
      <c r="B634" s="240" t="s">
        <v>493</v>
      </c>
      <c r="C634" s="185" t="str">
        <f>VLOOKUP(B634,[1]Nagios!$B$2:$F$7978,1,FALSE)</f>
        <v>10.133.55.253</v>
      </c>
      <c r="D634" s="240" t="s">
        <v>2412</v>
      </c>
      <c r="E634" s="240" t="s">
        <v>2991</v>
      </c>
      <c r="F634" s="245">
        <v>2</v>
      </c>
      <c r="G634" s="299" t="s">
        <v>8012</v>
      </c>
      <c r="H634" s="180" t="s">
        <v>5896</v>
      </c>
    </row>
    <row r="635" spans="1:8" hidden="1">
      <c r="A635" s="88" t="s">
        <v>492</v>
      </c>
      <c r="B635" s="240" t="s">
        <v>493</v>
      </c>
      <c r="C635" s="185" t="str">
        <f>VLOOKUP(B635,[1]Nagios!$B$2:$F$7978,1,FALSE)</f>
        <v>10.133.55.253</v>
      </c>
      <c r="D635" s="240" t="s">
        <v>2438</v>
      </c>
      <c r="E635" s="240" t="s">
        <v>2991</v>
      </c>
      <c r="F635" s="245">
        <v>2</v>
      </c>
      <c r="G635" s="299" t="s">
        <v>8012</v>
      </c>
      <c r="H635" s="180" t="s">
        <v>5897</v>
      </c>
    </row>
    <row r="636" spans="1:8" hidden="1">
      <c r="A636" s="88" t="s">
        <v>492</v>
      </c>
      <c r="B636" s="240" t="s">
        <v>493</v>
      </c>
      <c r="C636" s="185" t="str">
        <f>VLOOKUP(B636,[1]Nagios!$B$2:$F$7978,1,FALSE)</f>
        <v>10.133.55.253</v>
      </c>
      <c r="D636" s="240" t="s">
        <v>2460</v>
      </c>
      <c r="E636" s="240" t="s">
        <v>2991</v>
      </c>
      <c r="F636" s="245">
        <v>2</v>
      </c>
      <c r="G636" s="299" t="s">
        <v>8012</v>
      </c>
      <c r="H636" s="180" t="s">
        <v>5898</v>
      </c>
    </row>
    <row r="637" spans="1:8" hidden="1">
      <c r="A637" s="88" t="s">
        <v>492</v>
      </c>
      <c r="B637" s="240" t="s">
        <v>493</v>
      </c>
      <c r="C637" s="185" t="str">
        <f>VLOOKUP(B637,[1]Nagios!$B$2:$F$7978,1,FALSE)</f>
        <v>10.133.55.253</v>
      </c>
      <c r="D637" s="240" t="s">
        <v>2466</v>
      </c>
      <c r="E637" s="240" t="s">
        <v>2991</v>
      </c>
      <c r="F637" s="245">
        <v>2</v>
      </c>
      <c r="G637" s="299" t="s">
        <v>8012</v>
      </c>
      <c r="H637" s="180" t="s">
        <v>5899</v>
      </c>
    </row>
    <row r="638" spans="1:8" hidden="1">
      <c r="A638" s="88" t="s">
        <v>492</v>
      </c>
      <c r="B638" s="240" t="s">
        <v>493</v>
      </c>
      <c r="C638" s="185" t="str">
        <f>VLOOKUP(B638,[1]Nagios!$B$2:$F$7978,1,FALSE)</f>
        <v>10.133.55.253</v>
      </c>
      <c r="D638" s="240" t="s">
        <v>959</v>
      </c>
      <c r="E638" s="240" t="s">
        <v>2991</v>
      </c>
      <c r="F638" s="245">
        <v>2</v>
      </c>
      <c r="G638" s="299" t="s">
        <v>8012</v>
      </c>
      <c r="H638" s="180" t="s">
        <v>5900</v>
      </c>
    </row>
    <row r="639" spans="1:8" hidden="1">
      <c r="A639" s="88" t="s">
        <v>492</v>
      </c>
      <c r="B639" s="240" t="s">
        <v>493</v>
      </c>
      <c r="C639" s="185" t="str">
        <f>VLOOKUP(B639,[1]Nagios!$B$2:$F$7978,1,FALSE)</f>
        <v>10.133.55.253</v>
      </c>
      <c r="D639" s="240" t="s">
        <v>1200</v>
      </c>
      <c r="E639" s="240" t="s">
        <v>2991</v>
      </c>
      <c r="F639" s="245">
        <v>2</v>
      </c>
      <c r="G639" s="299" t="s">
        <v>8012</v>
      </c>
      <c r="H639" s="180" t="s">
        <v>6090</v>
      </c>
    </row>
    <row r="640" spans="1:8" hidden="1">
      <c r="A640" s="88" t="s">
        <v>492</v>
      </c>
      <c r="B640" s="240" t="s">
        <v>493</v>
      </c>
      <c r="C640" s="185" t="str">
        <f>VLOOKUP(B640,[1]Nagios!$B$2:$F$7978,1,FALSE)</f>
        <v>10.133.55.253</v>
      </c>
      <c r="D640" s="240" t="s">
        <v>1201</v>
      </c>
      <c r="E640" s="240" t="s">
        <v>2991</v>
      </c>
      <c r="F640" s="245">
        <v>2</v>
      </c>
      <c r="G640" s="299" t="s">
        <v>8012</v>
      </c>
      <c r="H640" s="180" t="s">
        <v>4871</v>
      </c>
    </row>
    <row r="641" spans="1:8" hidden="1">
      <c r="A641" s="88" t="s">
        <v>492</v>
      </c>
      <c r="B641" s="88" t="s">
        <v>493</v>
      </c>
      <c r="C641" s="185" t="str">
        <f>VLOOKUP(B641,[1]Nagios!$B$2:$F$7978,1,FALSE)</f>
        <v>10.133.55.253</v>
      </c>
      <c r="D641" s="88" t="s">
        <v>2654</v>
      </c>
      <c r="E641" s="240" t="s">
        <v>2991</v>
      </c>
      <c r="F641" s="250">
        <v>2</v>
      </c>
      <c r="G641" s="299" t="s">
        <v>7998</v>
      </c>
      <c r="H641" s="180" t="s">
        <v>4872</v>
      </c>
    </row>
    <row r="642" spans="1:8" hidden="1">
      <c r="A642" s="88" t="s">
        <v>492</v>
      </c>
      <c r="B642" s="88" t="s">
        <v>493</v>
      </c>
      <c r="C642" s="185" t="str">
        <f>VLOOKUP(B642,[1]Nagios!$B$2:$F$7978,1,FALSE)</f>
        <v>10.133.55.253</v>
      </c>
      <c r="D642" s="88" t="s">
        <v>2655</v>
      </c>
      <c r="E642" s="240" t="s">
        <v>2991</v>
      </c>
      <c r="F642" s="106">
        <v>2</v>
      </c>
      <c r="G642" s="299" t="s">
        <v>7998</v>
      </c>
      <c r="H642" s="180" t="s">
        <v>4873</v>
      </c>
    </row>
    <row r="643" spans="1:8" hidden="1">
      <c r="A643" s="88" t="s">
        <v>492</v>
      </c>
      <c r="B643" s="88" t="s">
        <v>493</v>
      </c>
      <c r="C643" s="185" t="str">
        <f>VLOOKUP(B643,[1]Nagios!$B$2:$F$7978,1,FALSE)</f>
        <v>10.133.55.253</v>
      </c>
      <c r="D643" s="88" t="s">
        <v>2291</v>
      </c>
      <c r="E643" s="240" t="s">
        <v>2991</v>
      </c>
      <c r="F643" s="106">
        <v>2</v>
      </c>
      <c r="G643" s="299" t="s">
        <v>7998</v>
      </c>
      <c r="H643" s="180" t="s">
        <v>4874</v>
      </c>
    </row>
    <row r="644" spans="1:8" hidden="1">
      <c r="A644" s="88" t="s">
        <v>492</v>
      </c>
      <c r="B644" s="88" t="s">
        <v>493</v>
      </c>
      <c r="C644" s="185" t="str">
        <f>VLOOKUP(B644,[1]Nagios!$B$2:$F$7978,1,FALSE)</f>
        <v>10.133.55.253</v>
      </c>
      <c r="D644" s="88" t="s">
        <v>6118</v>
      </c>
      <c r="E644" s="240" t="s">
        <v>2991</v>
      </c>
      <c r="F644" s="106">
        <v>3</v>
      </c>
      <c r="G644" s="299" t="s">
        <v>8004</v>
      </c>
      <c r="H644" s="180" t="s">
        <v>4875</v>
      </c>
    </row>
    <row r="645" spans="1:8" hidden="1">
      <c r="A645" s="88" t="s">
        <v>492</v>
      </c>
      <c r="B645" s="88" t="s">
        <v>493</v>
      </c>
      <c r="C645" s="185" t="str">
        <f>VLOOKUP(B645,[1]Nagios!$B$2:$F$7978,1,FALSE)</f>
        <v>10.133.55.253</v>
      </c>
      <c r="D645" s="135">
        <v>443</v>
      </c>
      <c r="E645" s="240" t="s">
        <v>2991</v>
      </c>
      <c r="F645" s="106">
        <v>3</v>
      </c>
      <c r="G645" s="299" t="s">
        <v>8004</v>
      </c>
      <c r="H645" s="180" t="s">
        <v>4876</v>
      </c>
    </row>
    <row r="646" spans="1:8" hidden="1">
      <c r="A646" s="88" t="s">
        <v>490</v>
      </c>
      <c r="B646" s="249" t="s">
        <v>491</v>
      </c>
      <c r="C646" s="185" t="str">
        <f>VLOOKUP(B646,[1]Nagios!$B$2:$F$7978,1,FALSE)</f>
        <v>10.133.54.235</v>
      </c>
      <c r="D646" s="249" t="s">
        <v>1220</v>
      </c>
      <c r="E646" s="240" t="s">
        <v>2989</v>
      </c>
      <c r="F646" s="262">
        <v>3</v>
      </c>
      <c r="G646" s="299" t="s">
        <v>8012</v>
      </c>
      <c r="H646" s="180" t="s">
        <v>5891</v>
      </c>
    </row>
    <row r="647" spans="1:8" hidden="1">
      <c r="A647" s="88" t="s">
        <v>490</v>
      </c>
      <c r="B647" s="240" t="s">
        <v>491</v>
      </c>
      <c r="C647" s="185" t="str">
        <f>VLOOKUP(B647,[1]Nagios!$B$2:$F$7978,1,FALSE)</f>
        <v>10.133.54.235</v>
      </c>
      <c r="D647" s="240" t="s">
        <v>1204</v>
      </c>
      <c r="E647" s="240" t="s">
        <v>2989</v>
      </c>
      <c r="F647" s="245">
        <v>1</v>
      </c>
      <c r="G647" s="299" t="s">
        <v>8012</v>
      </c>
      <c r="H647" s="180" t="s">
        <v>5892</v>
      </c>
    </row>
    <row r="648" spans="1:8" hidden="1">
      <c r="A648" s="88" t="s">
        <v>490</v>
      </c>
      <c r="B648" s="240" t="s">
        <v>491</v>
      </c>
      <c r="C648" s="185" t="str">
        <f>VLOOKUP(B648,[1]Nagios!$B$2:$F$7978,1,FALSE)</f>
        <v>10.133.54.235</v>
      </c>
      <c r="D648" s="240" t="s">
        <v>2412</v>
      </c>
      <c r="E648" s="240" t="s">
        <v>2989</v>
      </c>
      <c r="F648" s="245">
        <v>1</v>
      </c>
      <c r="G648" s="299" t="s">
        <v>8012</v>
      </c>
      <c r="H648" s="180"/>
    </row>
    <row r="649" spans="1:8" hidden="1">
      <c r="A649" s="88" t="s">
        <v>490</v>
      </c>
      <c r="B649" s="240" t="s">
        <v>491</v>
      </c>
      <c r="C649" s="185" t="str">
        <f>VLOOKUP(B649,[1]Nagios!$B$2:$F$7978,1,FALSE)</f>
        <v>10.133.54.235</v>
      </c>
      <c r="D649" s="240" t="s">
        <v>2428</v>
      </c>
      <c r="E649" s="240" t="s">
        <v>2989</v>
      </c>
      <c r="F649" s="245">
        <v>1</v>
      </c>
      <c r="G649" s="299" t="s">
        <v>8012</v>
      </c>
      <c r="H649" s="180" t="s">
        <v>4865</v>
      </c>
    </row>
    <row r="650" spans="1:8" hidden="1">
      <c r="A650" s="88" t="s">
        <v>490</v>
      </c>
      <c r="B650" s="240" t="s">
        <v>491</v>
      </c>
      <c r="C650" s="185" t="str">
        <f>VLOOKUP(B650,[1]Nagios!$B$2:$F$7978,1,FALSE)</f>
        <v>10.133.54.235</v>
      </c>
      <c r="D650" s="240" t="s">
        <v>2289</v>
      </c>
      <c r="E650" s="240" t="s">
        <v>2989</v>
      </c>
      <c r="F650" s="245">
        <v>1</v>
      </c>
      <c r="G650" s="299" t="s">
        <v>8012</v>
      </c>
      <c r="H650" s="180" t="s">
        <v>4866</v>
      </c>
    </row>
    <row r="651" spans="1:8" hidden="1">
      <c r="A651" s="88" t="s">
        <v>490</v>
      </c>
      <c r="B651" s="240" t="s">
        <v>491</v>
      </c>
      <c r="C651" s="185" t="str">
        <f>VLOOKUP(B651,[1]Nagios!$B$2:$F$7978,1,FALSE)</f>
        <v>10.133.54.235</v>
      </c>
      <c r="D651" s="240" t="s">
        <v>959</v>
      </c>
      <c r="E651" s="240" t="s">
        <v>2989</v>
      </c>
      <c r="F651" s="245">
        <v>1</v>
      </c>
      <c r="G651" s="299" t="s">
        <v>8012</v>
      </c>
      <c r="H651" s="180" t="s">
        <v>4867</v>
      </c>
    </row>
    <row r="652" spans="1:8" hidden="1">
      <c r="A652" s="88" t="s">
        <v>490</v>
      </c>
      <c r="B652" s="240" t="s">
        <v>491</v>
      </c>
      <c r="C652" s="185" t="str">
        <f>VLOOKUP(B652,[1]Nagios!$B$2:$F$7978,1,FALSE)</f>
        <v>10.133.54.235</v>
      </c>
      <c r="D652" s="240" t="s">
        <v>1200</v>
      </c>
      <c r="E652" s="240" t="s">
        <v>2989</v>
      </c>
      <c r="F652" s="245">
        <v>1</v>
      </c>
      <c r="G652" s="299" t="s">
        <v>8012</v>
      </c>
      <c r="H652" s="180" t="s">
        <v>4868</v>
      </c>
    </row>
    <row r="653" spans="1:8" hidden="1">
      <c r="A653" s="88" t="s">
        <v>490</v>
      </c>
      <c r="B653" s="240" t="s">
        <v>491</v>
      </c>
      <c r="C653" s="185" t="str">
        <f>VLOOKUP(B653,[1]Nagios!$B$2:$F$7978,1,FALSE)</f>
        <v>10.133.54.235</v>
      </c>
      <c r="D653" s="240" t="s">
        <v>1201</v>
      </c>
      <c r="E653" s="240" t="s">
        <v>2992</v>
      </c>
      <c r="F653" s="245">
        <v>2</v>
      </c>
      <c r="G653" s="299" t="s">
        <v>8012</v>
      </c>
      <c r="H653" s="180" t="s">
        <v>4869</v>
      </c>
    </row>
    <row r="654" spans="1:8" hidden="1">
      <c r="A654" s="88" t="s">
        <v>490</v>
      </c>
      <c r="B654" s="88" t="s">
        <v>491</v>
      </c>
      <c r="C654" s="185" t="str">
        <f>VLOOKUP(B654,[1]Nagios!$B$2:$F$7978,1,FALSE)</f>
        <v>10.133.54.235</v>
      </c>
      <c r="D654" s="88" t="s">
        <v>2653</v>
      </c>
      <c r="E654" s="240" t="s">
        <v>2989</v>
      </c>
      <c r="F654" s="250">
        <v>2</v>
      </c>
      <c r="G654" s="299" t="s">
        <v>7998</v>
      </c>
      <c r="H654" s="180" t="s">
        <v>4870</v>
      </c>
    </row>
    <row r="655" spans="1:8" hidden="1">
      <c r="A655" s="88" t="s">
        <v>490</v>
      </c>
      <c r="B655" s="88" t="s">
        <v>491</v>
      </c>
      <c r="C655" s="185" t="str">
        <f>VLOOKUP(B655,[1]Nagios!$B$2:$F$7978,1,FALSE)</f>
        <v>10.133.54.235</v>
      </c>
      <c r="D655" s="88" t="s">
        <v>2652</v>
      </c>
      <c r="E655" s="240" t="s">
        <v>2989</v>
      </c>
      <c r="F655" s="106">
        <v>2</v>
      </c>
      <c r="G655" s="299" t="s">
        <v>7998</v>
      </c>
      <c r="H655" s="180" t="s">
        <v>5476</v>
      </c>
    </row>
    <row r="656" spans="1:8" hidden="1">
      <c r="A656" s="88" t="s">
        <v>490</v>
      </c>
      <c r="B656" s="88" t="s">
        <v>491</v>
      </c>
      <c r="C656" s="185" t="str">
        <f>VLOOKUP(B656,[1]Nagios!$B$2:$F$7978,1,FALSE)</f>
        <v>10.133.54.235</v>
      </c>
      <c r="D656" s="88" t="s">
        <v>2459</v>
      </c>
      <c r="E656" s="240" t="s">
        <v>2989</v>
      </c>
      <c r="F656" s="106">
        <v>2</v>
      </c>
      <c r="G656" s="299" t="s">
        <v>7998</v>
      </c>
      <c r="H656" s="180"/>
    </row>
    <row r="657" spans="1:8" hidden="1">
      <c r="A657" s="88" t="s">
        <v>490</v>
      </c>
      <c r="B657" s="88" t="s">
        <v>491</v>
      </c>
      <c r="C657" s="185" t="str">
        <f>VLOOKUP(B657,[1]Nagios!$B$2:$F$7978,1,FALSE)</f>
        <v>10.133.54.235</v>
      </c>
      <c r="D657" s="88" t="s">
        <v>2290</v>
      </c>
      <c r="E657" s="240" t="s">
        <v>2989</v>
      </c>
      <c r="F657" s="106">
        <v>2</v>
      </c>
      <c r="G657" s="299" t="s">
        <v>7998</v>
      </c>
      <c r="H657" s="180"/>
    </row>
    <row r="658" spans="1:8" hidden="1">
      <c r="A658" s="88" t="s">
        <v>488</v>
      </c>
      <c r="B658" s="249" t="s">
        <v>489</v>
      </c>
      <c r="C658" s="185" t="str">
        <f>VLOOKUP(B658,[1]Nagios!$B$2:$F$7978,1,FALSE)</f>
        <v>10.133.55.229</v>
      </c>
      <c r="D658" s="249" t="s">
        <v>1220</v>
      </c>
      <c r="E658" s="240" t="s">
        <v>2989</v>
      </c>
      <c r="F658" s="262">
        <v>3</v>
      </c>
      <c r="G658" s="299" t="s">
        <v>8012</v>
      </c>
      <c r="H658" s="180" t="s">
        <v>3410</v>
      </c>
    </row>
    <row r="659" spans="1:8" hidden="1">
      <c r="A659" s="88" t="s">
        <v>488</v>
      </c>
      <c r="B659" s="240" t="s">
        <v>489</v>
      </c>
      <c r="C659" s="185" t="str">
        <f>VLOOKUP(B659,[1]Nagios!$B$2:$F$7978,1,FALSE)</f>
        <v>10.133.55.229</v>
      </c>
      <c r="D659" s="240" t="s">
        <v>1204</v>
      </c>
      <c r="E659" s="240" t="s">
        <v>2989</v>
      </c>
      <c r="F659" s="245">
        <v>2</v>
      </c>
      <c r="G659" s="299" t="s">
        <v>8012</v>
      </c>
      <c r="H659" s="180" t="s">
        <v>3411</v>
      </c>
    </row>
    <row r="660" spans="1:8" hidden="1">
      <c r="A660" s="88" t="s">
        <v>488</v>
      </c>
      <c r="B660" s="240" t="s">
        <v>489</v>
      </c>
      <c r="C660" s="185" t="str">
        <f>VLOOKUP(B660,[1]Nagios!$B$2:$F$7978,1,FALSE)</f>
        <v>10.133.55.229</v>
      </c>
      <c r="D660" s="240" t="s">
        <v>2171</v>
      </c>
      <c r="E660" s="240" t="s">
        <v>2989</v>
      </c>
      <c r="F660" s="245">
        <v>2</v>
      </c>
      <c r="G660" s="299" t="s">
        <v>8012</v>
      </c>
      <c r="H660" s="180" t="s">
        <v>5893</v>
      </c>
    </row>
    <row r="661" spans="1:8" hidden="1">
      <c r="A661" s="88" t="s">
        <v>488</v>
      </c>
      <c r="B661" s="240" t="s">
        <v>489</v>
      </c>
      <c r="C661" s="185" t="str">
        <f>VLOOKUP(B661,[1]Nagios!$B$2:$F$7978,1,FALSE)</f>
        <v>10.133.55.229</v>
      </c>
      <c r="D661" s="240" t="s">
        <v>1734</v>
      </c>
      <c r="E661" s="240" t="s">
        <v>2989</v>
      </c>
      <c r="F661" s="245">
        <v>2</v>
      </c>
      <c r="G661" s="299" t="s">
        <v>8012</v>
      </c>
      <c r="H661" s="180" t="s">
        <v>5886</v>
      </c>
    </row>
    <row r="662" spans="1:8" hidden="1">
      <c r="A662" s="88" t="s">
        <v>488</v>
      </c>
      <c r="B662" s="240" t="s">
        <v>489</v>
      </c>
      <c r="C662" s="185" t="str">
        <f>VLOOKUP(B662,[1]Nagios!$B$2:$F$7978,1,FALSE)</f>
        <v>10.133.55.229</v>
      </c>
      <c r="D662" s="240" t="s">
        <v>2136</v>
      </c>
      <c r="E662" s="240" t="s">
        <v>2989</v>
      </c>
      <c r="F662" s="245">
        <v>2</v>
      </c>
      <c r="G662" s="299" t="s">
        <v>8012</v>
      </c>
      <c r="H662" s="180" t="s">
        <v>5887</v>
      </c>
    </row>
    <row r="663" spans="1:8" hidden="1">
      <c r="A663" s="88" t="s">
        <v>488</v>
      </c>
      <c r="B663" s="240" t="s">
        <v>489</v>
      </c>
      <c r="C663" s="185" t="str">
        <f>VLOOKUP(B663,[1]Nagios!$B$2:$F$7978,1,FALSE)</f>
        <v>10.133.55.229</v>
      </c>
      <c r="D663" s="240" t="s">
        <v>959</v>
      </c>
      <c r="E663" s="240" t="s">
        <v>2989</v>
      </c>
      <c r="F663" s="245">
        <v>2</v>
      </c>
      <c r="G663" s="299" t="s">
        <v>8012</v>
      </c>
      <c r="H663" s="180" t="s">
        <v>5888</v>
      </c>
    </row>
    <row r="664" spans="1:8" hidden="1">
      <c r="A664" s="88" t="s">
        <v>488</v>
      </c>
      <c r="B664" s="240" t="s">
        <v>489</v>
      </c>
      <c r="C664" s="185" t="str">
        <f>VLOOKUP(B664,[1]Nagios!$B$2:$F$7978,1,FALSE)</f>
        <v>10.133.55.229</v>
      </c>
      <c r="D664" s="240" t="s">
        <v>1200</v>
      </c>
      <c r="E664" s="240" t="s">
        <v>2989</v>
      </c>
      <c r="F664" s="245">
        <v>2</v>
      </c>
      <c r="G664" s="299" t="s">
        <v>8012</v>
      </c>
      <c r="H664" s="180" t="s">
        <v>5889</v>
      </c>
    </row>
    <row r="665" spans="1:8" hidden="1">
      <c r="A665" s="88" t="s">
        <v>488</v>
      </c>
      <c r="B665" s="240" t="s">
        <v>489</v>
      </c>
      <c r="C665" s="185" t="str">
        <f>VLOOKUP(B665,[1]Nagios!$B$2:$F$7978,1,FALSE)</f>
        <v>10.133.55.229</v>
      </c>
      <c r="D665" s="240" t="s">
        <v>1201</v>
      </c>
      <c r="E665" s="240" t="s">
        <v>2992</v>
      </c>
      <c r="F665" s="245">
        <v>2</v>
      </c>
      <c r="G665" s="299" t="s">
        <v>8012</v>
      </c>
      <c r="H665" s="180" t="s">
        <v>5890</v>
      </c>
    </row>
    <row r="666" spans="1:8" hidden="1">
      <c r="A666" s="88" t="s">
        <v>486</v>
      </c>
      <c r="B666" s="240" t="s">
        <v>487</v>
      </c>
      <c r="C666" s="185" t="str">
        <f>VLOOKUP(B666,[1]Nagios!$B$2:$F$7978,1,FALSE)</f>
        <v>10.133.55.134</v>
      </c>
      <c r="D666" s="240" t="s">
        <v>1220</v>
      </c>
      <c r="E666" s="240" t="s">
        <v>2989</v>
      </c>
      <c r="F666" s="245">
        <v>3</v>
      </c>
      <c r="G666" s="299" t="s">
        <v>8012</v>
      </c>
      <c r="H666" s="180" t="s">
        <v>3404</v>
      </c>
    </row>
    <row r="667" spans="1:8" hidden="1">
      <c r="A667" s="88" t="s">
        <v>486</v>
      </c>
      <c r="B667" s="240" t="s">
        <v>487</v>
      </c>
      <c r="C667" s="185" t="str">
        <f>VLOOKUP(B667,[1]Nagios!$B$2:$F$7978,1,FALSE)</f>
        <v>10.133.55.134</v>
      </c>
      <c r="D667" s="240" t="s">
        <v>1204</v>
      </c>
      <c r="E667" s="240" t="s">
        <v>2989</v>
      </c>
      <c r="F667" s="245">
        <v>2</v>
      </c>
      <c r="G667" s="299" t="s">
        <v>8012</v>
      </c>
      <c r="H667" s="180" t="s">
        <v>3405</v>
      </c>
    </row>
    <row r="668" spans="1:8" hidden="1">
      <c r="A668" s="88" t="s">
        <v>486</v>
      </c>
      <c r="B668" s="240" t="s">
        <v>487</v>
      </c>
      <c r="C668" s="185" t="str">
        <f>VLOOKUP(B668,[1]Nagios!$B$2:$F$7978,1,FALSE)</f>
        <v>10.133.55.134</v>
      </c>
      <c r="D668" s="240" t="s">
        <v>2171</v>
      </c>
      <c r="E668" s="240" t="s">
        <v>2989</v>
      </c>
      <c r="F668" s="245">
        <v>2</v>
      </c>
      <c r="G668" s="299" t="s">
        <v>8012</v>
      </c>
      <c r="H668" s="180" t="s">
        <v>3406</v>
      </c>
    </row>
    <row r="669" spans="1:8" hidden="1">
      <c r="A669" s="88" t="s">
        <v>486</v>
      </c>
      <c r="B669" s="240" t="s">
        <v>487</v>
      </c>
      <c r="C669" s="185" t="str">
        <f>VLOOKUP(B669,[1]Nagios!$B$2:$F$7978,1,FALSE)</f>
        <v>10.133.55.134</v>
      </c>
      <c r="D669" s="240" t="s">
        <v>959</v>
      </c>
      <c r="E669" s="240" t="s">
        <v>2989</v>
      </c>
      <c r="F669" s="245">
        <v>2</v>
      </c>
      <c r="G669" s="299" t="s">
        <v>8012</v>
      </c>
      <c r="H669" s="180" t="s">
        <v>3407</v>
      </c>
    </row>
    <row r="670" spans="1:8" hidden="1">
      <c r="A670" s="88" t="s">
        <v>486</v>
      </c>
      <c r="B670" s="240" t="s">
        <v>487</v>
      </c>
      <c r="C670" s="185" t="str">
        <f>VLOOKUP(B670,[1]Nagios!$B$2:$F$7978,1,FALSE)</f>
        <v>10.133.55.134</v>
      </c>
      <c r="D670" s="240" t="s">
        <v>1200</v>
      </c>
      <c r="E670" s="240" t="s">
        <v>2989</v>
      </c>
      <c r="F670" s="245">
        <v>2</v>
      </c>
      <c r="G670" s="299" t="s">
        <v>8012</v>
      </c>
      <c r="H670" s="180" t="s">
        <v>3408</v>
      </c>
    </row>
    <row r="671" spans="1:8" hidden="1">
      <c r="A671" s="88" t="s">
        <v>486</v>
      </c>
      <c r="B671" s="240" t="s">
        <v>487</v>
      </c>
      <c r="C671" s="185" t="str">
        <f>VLOOKUP(B671,[1]Nagios!$B$2:$F$7978,1,FALSE)</f>
        <v>10.133.55.134</v>
      </c>
      <c r="D671" s="240" t="s">
        <v>1201</v>
      </c>
      <c r="E671" s="240" t="s">
        <v>2992</v>
      </c>
      <c r="F671" s="245">
        <v>2</v>
      </c>
      <c r="G671" s="299" t="s">
        <v>8012</v>
      </c>
      <c r="H671" s="180" t="s">
        <v>3409</v>
      </c>
    </row>
    <row r="672" spans="1:8" hidden="1">
      <c r="A672" s="88" t="s">
        <v>484</v>
      </c>
      <c r="B672" s="240" t="s">
        <v>485</v>
      </c>
      <c r="C672" s="185" t="str">
        <f>VLOOKUP(B672,[1]Nagios!$B$2:$F$7978,1,FALSE)</f>
        <v>10.133.54.180</v>
      </c>
      <c r="D672" s="240" t="s">
        <v>1220</v>
      </c>
      <c r="E672" s="240" t="s">
        <v>2989</v>
      </c>
      <c r="F672" s="245">
        <v>3</v>
      </c>
      <c r="G672" s="299" t="s">
        <v>8012</v>
      </c>
      <c r="H672" s="180" t="s">
        <v>4859</v>
      </c>
    </row>
    <row r="673" spans="1:8" hidden="1">
      <c r="A673" s="88" t="s">
        <v>484</v>
      </c>
      <c r="B673" s="240" t="s">
        <v>485</v>
      </c>
      <c r="C673" s="185" t="str">
        <f>VLOOKUP(B673,[1]Nagios!$B$2:$F$7978,1,FALSE)</f>
        <v>10.133.54.180</v>
      </c>
      <c r="D673" s="240" t="s">
        <v>1204</v>
      </c>
      <c r="E673" s="240" t="s">
        <v>2989</v>
      </c>
      <c r="F673" s="245">
        <v>4</v>
      </c>
      <c r="G673" s="299" t="s">
        <v>8012</v>
      </c>
      <c r="H673" s="180" t="s">
        <v>4860</v>
      </c>
    </row>
    <row r="674" spans="1:8" hidden="1">
      <c r="A674" s="88" t="s">
        <v>484</v>
      </c>
      <c r="B674" s="240" t="s">
        <v>485</v>
      </c>
      <c r="C674" s="185" t="str">
        <f>VLOOKUP(B674,[1]Nagios!$B$2:$F$7978,1,FALSE)</f>
        <v>10.133.54.180</v>
      </c>
      <c r="D674" s="240" t="s">
        <v>2171</v>
      </c>
      <c r="E674" s="240" t="s">
        <v>2989</v>
      </c>
      <c r="F674" s="245">
        <v>4</v>
      </c>
      <c r="G674" s="299" t="s">
        <v>8012</v>
      </c>
      <c r="H674" s="180" t="s">
        <v>4861</v>
      </c>
    </row>
    <row r="675" spans="1:8" hidden="1">
      <c r="A675" s="88" t="s">
        <v>484</v>
      </c>
      <c r="B675" s="240" t="s">
        <v>485</v>
      </c>
      <c r="C675" s="185" t="str">
        <f>VLOOKUP(B675,[1]Nagios!$B$2:$F$7978,1,FALSE)</f>
        <v>10.133.54.180</v>
      </c>
      <c r="D675" s="240" t="s">
        <v>959</v>
      </c>
      <c r="E675" s="240" t="s">
        <v>2989</v>
      </c>
      <c r="F675" s="245">
        <v>4</v>
      </c>
      <c r="G675" s="299" t="s">
        <v>8012</v>
      </c>
      <c r="H675" s="180" t="s">
        <v>4862</v>
      </c>
    </row>
    <row r="676" spans="1:8" hidden="1">
      <c r="A676" s="88" t="s">
        <v>484</v>
      </c>
      <c r="B676" s="240" t="s">
        <v>485</v>
      </c>
      <c r="C676" s="185" t="str">
        <f>VLOOKUP(B676,[1]Nagios!$B$2:$F$7978,1,FALSE)</f>
        <v>10.133.54.180</v>
      </c>
      <c r="D676" s="240" t="s">
        <v>1200</v>
      </c>
      <c r="E676" s="240" t="s">
        <v>2989</v>
      </c>
      <c r="F676" s="245">
        <v>4</v>
      </c>
      <c r="G676" s="299" t="s">
        <v>8012</v>
      </c>
      <c r="H676" s="180" t="s">
        <v>4863</v>
      </c>
    </row>
    <row r="677" spans="1:8" hidden="1">
      <c r="A677" s="88" t="s">
        <v>484</v>
      </c>
      <c r="B677" s="240" t="s">
        <v>485</v>
      </c>
      <c r="C677" s="185" t="str">
        <f>VLOOKUP(B677,[1]Nagios!$B$2:$F$7978,1,FALSE)</f>
        <v>10.133.54.180</v>
      </c>
      <c r="D677" s="240" t="s">
        <v>1201</v>
      </c>
      <c r="E677" s="240" t="s">
        <v>2992</v>
      </c>
      <c r="F677" s="245">
        <v>2</v>
      </c>
      <c r="G677" s="299" t="s">
        <v>8012</v>
      </c>
      <c r="H677" s="180" t="s">
        <v>4864</v>
      </c>
    </row>
    <row r="678" spans="1:8" hidden="1">
      <c r="A678" s="88" t="s">
        <v>7307</v>
      </c>
      <c r="B678" s="240" t="s">
        <v>7308</v>
      </c>
      <c r="C678" s="185" t="str">
        <f>VLOOKUP(B678,[1]Nagios!$B$2:$F$7978,1,FALSE)</f>
        <v>10.133.54.61</v>
      </c>
      <c r="D678" s="240" t="s">
        <v>1204</v>
      </c>
      <c r="E678" s="240" t="s">
        <v>2989</v>
      </c>
      <c r="F678" s="245">
        <v>2</v>
      </c>
      <c r="G678" s="299" t="s">
        <v>8012</v>
      </c>
      <c r="H678" s="180"/>
    </row>
    <row r="679" spans="1:8" hidden="1">
      <c r="A679" s="88" t="s">
        <v>7307</v>
      </c>
      <c r="B679" s="240" t="s">
        <v>7308</v>
      </c>
      <c r="C679" s="185" t="str">
        <f>VLOOKUP(B679,[1]Nagios!$B$2:$F$7978,1,FALSE)</f>
        <v>10.133.54.61</v>
      </c>
      <c r="D679" s="240" t="s">
        <v>2370</v>
      </c>
      <c r="E679" s="240" t="s">
        <v>2989</v>
      </c>
      <c r="F679" s="245">
        <v>2</v>
      </c>
      <c r="G679" s="299" t="s">
        <v>8012</v>
      </c>
      <c r="H679" s="180"/>
    </row>
    <row r="680" spans="1:8" hidden="1">
      <c r="A680" s="88" t="s">
        <v>7307</v>
      </c>
      <c r="B680" s="240" t="s">
        <v>7308</v>
      </c>
      <c r="C680" s="185" t="str">
        <f>VLOOKUP(B680,[1]Nagios!$B$2:$F$7978,1,FALSE)</f>
        <v>10.133.54.61</v>
      </c>
      <c r="D680" s="240" t="s">
        <v>2353</v>
      </c>
      <c r="E680" s="240" t="s">
        <v>2989</v>
      </c>
      <c r="F680" s="262">
        <v>2</v>
      </c>
      <c r="G680" s="299" t="s">
        <v>8012</v>
      </c>
      <c r="H680" s="180" t="s">
        <v>4854</v>
      </c>
    </row>
    <row r="681" spans="1:8" hidden="1">
      <c r="A681" s="88" t="s">
        <v>7307</v>
      </c>
      <c r="B681" s="240" t="s">
        <v>7308</v>
      </c>
      <c r="C681" s="185" t="str">
        <f>VLOOKUP(B681,[1]Nagios!$B$2:$F$7978,1,FALSE)</f>
        <v>10.133.54.61</v>
      </c>
      <c r="D681" s="240" t="s">
        <v>7306</v>
      </c>
      <c r="E681" s="240" t="s">
        <v>2989</v>
      </c>
      <c r="F681" s="240">
        <v>2</v>
      </c>
      <c r="G681" s="299" t="s">
        <v>8012</v>
      </c>
      <c r="H681" s="180" t="s">
        <v>4855</v>
      </c>
    </row>
    <row r="682" spans="1:8" hidden="1">
      <c r="A682" s="88" t="s">
        <v>7307</v>
      </c>
      <c r="B682" s="240" t="s">
        <v>7308</v>
      </c>
      <c r="C682" s="185" t="str">
        <f>VLOOKUP(B682,[1]Nagios!$B$2:$F$7978,1,FALSE)</f>
        <v>10.133.54.61</v>
      </c>
      <c r="D682" s="240" t="s">
        <v>2330</v>
      </c>
      <c r="E682" s="240" t="s">
        <v>2989</v>
      </c>
      <c r="F682" s="240">
        <v>2</v>
      </c>
      <c r="G682" s="299" t="s">
        <v>8012</v>
      </c>
      <c r="H682" s="180" t="s">
        <v>4856</v>
      </c>
    </row>
    <row r="683" spans="1:8" hidden="1">
      <c r="A683" s="88" t="s">
        <v>7307</v>
      </c>
      <c r="B683" s="240" t="s">
        <v>7308</v>
      </c>
      <c r="C683" s="185" t="str">
        <f>VLOOKUP(B683,[1]Nagios!$B$2:$F$7978,1,FALSE)</f>
        <v>10.133.54.61</v>
      </c>
      <c r="D683" s="240" t="s">
        <v>959</v>
      </c>
      <c r="E683" s="240" t="s">
        <v>2989</v>
      </c>
      <c r="F683" s="240">
        <v>2</v>
      </c>
      <c r="G683" s="299" t="s">
        <v>8012</v>
      </c>
      <c r="H683" s="180" t="s">
        <v>4857</v>
      </c>
    </row>
    <row r="684" spans="1:8" hidden="1">
      <c r="A684" s="88" t="s">
        <v>7307</v>
      </c>
      <c r="B684" s="240" t="s">
        <v>7308</v>
      </c>
      <c r="C684" s="185" t="str">
        <f>VLOOKUP(B684,[1]Nagios!$B$2:$F$7978,1,FALSE)</f>
        <v>10.133.54.61</v>
      </c>
      <c r="D684" s="240" t="s">
        <v>6177</v>
      </c>
      <c r="E684" s="240" t="s">
        <v>2989</v>
      </c>
      <c r="F684" s="240">
        <v>3</v>
      </c>
      <c r="G684" s="299" t="s">
        <v>8012</v>
      </c>
      <c r="H684" s="180" t="s">
        <v>4858</v>
      </c>
    </row>
    <row r="685" spans="1:8" hidden="1">
      <c r="A685" s="88" t="s">
        <v>7307</v>
      </c>
      <c r="B685" s="240" t="s">
        <v>7308</v>
      </c>
      <c r="C685" s="185" t="str">
        <f>VLOOKUP(B685,[1]Nagios!$B$2:$F$7978,1,FALSE)</f>
        <v>10.133.54.61</v>
      </c>
      <c r="D685" s="240" t="s">
        <v>8173</v>
      </c>
      <c r="E685" s="240" t="s">
        <v>2989</v>
      </c>
      <c r="F685" s="240">
        <v>4</v>
      </c>
      <c r="G685" s="299" t="s">
        <v>7998</v>
      </c>
      <c r="H685" s="180"/>
    </row>
    <row r="686" spans="1:8" hidden="1">
      <c r="A686" s="88" t="s">
        <v>7307</v>
      </c>
      <c r="B686" s="240" t="s">
        <v>7308</v>
      </c>
      <c r="C686" s="185" t="str">
        <f>VLOOKUP(B686,[1]Nagios!$B$2:$F$7978,1,FALSE)</f>
        <v>10.133.54.61</v>
      </c>
      <c r="D686" s="240" t="s">
        <v>8172</v>
      </c>
      <c r="E686" s="240" t="s">
        <v>2989</v>
      </c>
      <c r="F686" s="240">
        <v>4</v>
      </c>
      <c r="G686" s="299" t="s">
        <v>7998</v>
      </c>
      <c r="H686" s="180"/>
    </row>
    <row r="687" spans="1:8" hidden="1">
      <c r="A687" s="88" t="s">
        <v>482</v>
      </c>
      <c r="B687" s="240" t="s">
        <v>483</v>
      </c>
      <c r="C687" s="185" t="str">
        <f>VLOOKUP(B687,[1]Nagios!$B$2:$F$7978,1,FALSE)</f>
        <v>10.133.54.237</v>
      </c>
      <c r="D687" s="240" t="s">
        <v>1220</v>
      </c>
      <c r="E687" s="240" t="s">
        <v>2989</v>
      </c>
      <c r="F687" s="240">
        <v>1</v>
      </c>
      <c r="G687" s="299" t="s">
        <v>8012</v>
      </c>
      <c r="H687" s="180"/>
    </row>
    <row r="688" spans="1:8" hidden="1">
      <c r="A688" s="88" t="s">
        <v>482</v>
      </c>
      <c r="B688" s="240" t="s">
        <v>483</v>
      </c>
      <c r="C688" s="185" t="str">
        <f>VLOOKUP(B688,[1]Nagios!$B$2:$F$7978,1,FALSE)</f>
        <v>10.133.54.237</v>
      </c>
      <c r="D688" s="240" t="s">
        <v>1204</v>
      </c>
      <c r="E688" s="240" t="s">
        <v>2989</v>
      </c>
      <c r="F688" s="240">
        <v>1</v>
      </c>
      <c r="G688" s="299" t="s">
        <v>8012</v>
      </c>
      <c r="H688" s="180"/>
    </row>
    <row r="689" spans="1:8" hidden="1">
      <c r="A689" s="88" t="s">
        <v>482</v>
      </c>
      <c r="B689" s="240" t="s">
        <v>483</v>
      </c>
      <c r="C689" s="185" t="str">
        <f>VLOOKUP(B689,[1]Nagios!$B$2:$F$7978,1,FALSE)</f>
        <v>10.133.54.237</v>
      </c>
      <c r="D689" s="240" t="s">
        <v>2412</v>
      </c>
      <c r="E689" s="240" t="s">
        <v>2989</v>
      </c>
      <c r="F689" s="240">
        <v>1</v>
      </c>
      <c r="G689" s="299" t="s">
        <v>8012</v>
      </c>
      <c r="H689" s="180"/>
    </row>
    <row r="690" spans="1:8" hidden="1">
      <c r="A690" s="88" t="s">
        <v>482</v>
      </c>
      <c r="B690" s="240" t="s">
        <v>483</v>
      </c>
      <c r="C690" s="185" t="str">
        <f>VLOOKUP(B690,[1]Nagios!$B$2:$F$7978,1,FALSE)</f>
        <v>10.133.54.237</v>
      </c>
      <c r="D690" s="240" t="s">
        <v>1734</v>
      </c>
      <c r="E690" s="240" t="s">
        <v>2989</v>
      </c>
      <c r="F690" s="240">
        <v>1</v>
      </c>
      <c r="G690" s="299" t="s">
        <v>8012</v>
      </c>
      <c r="H690" s="180"/>
    </row>
    <row r="691" spans="1:8" ht="15.75" hidden="1">
      <c r="A691" s="233" t="s">
        <v>482</v>
      </c>
      <c r="B691" s="233" t="s">
        <v>483</v>
      </c>
      <c r="C691" s="185" t="str">
        <f>VLOOKUP(B691,[1]Nagios!$B$2:$F$7978,1,FALSE)</f>
        <v>10.133.54.237</v>
      </c>
      <c r="D691" s="233" t="s">
        <v>2288</v>
      </c>
      <c r="E691" s="233" t="s">
        <v>2989</v>
      </c>
      <c r="F691" s="233">
        <v>1</v>
      </c>
      <c r="G691" s="300" t="s">
        <v>8981</v>
      </c>
      <c r="H691" s="180" t="s">
        <v>8982</v>
      </c>
    </row>
    <row r="692" spans="1:8" hidden="1">
      <c r="A692" s="88" t="s">
        <v>482</v>
      </c>
      <c r="B692" s="249" t="s">
        <v>483</v>
      </c>
      <c r="C692" s="185" t="str">
        <f>VLOOKUP(B692,[1]Nagios!$B$2:$F$7978,1,FALSE)</f>
        <v>10.133.54.237</v>
      </c>
      <c r="D692" s="249" t="s">
        <v>959</v>
      </c>
      <c r="E692" s="249" t="s">
        <v>2989</v>
      </c>
      <c r="F692" s="249">
        <v>1</v>
      </c>
      <c r="G692" s="299" t="s">
        <v>8012</v>
      </c>
      <c r="H692" s="180"/>
    </row>
    <row r="693" spans="1:8" hidden="1">
      <c r="A693" s="88" t="s">
        <v>482</v>
      </c>
      <c r="B693" s="240" t="s">
        <v>483</v>
      </c>
      <c r="C693" s="185" t="str">
        <f>VLOOKUP(B693,[1]Nagios!$B$2:$F$7978,1,FALSE)</f>
        <v>10.133.54.237</v>
      </c>
      <c r="D693" s="240" t="s">
        <v>1200</v>
      </c>
      <c r="E693" s="240" t="s">
        <v>2989</v>
      </c>
      <c r="F693" s="240">
        <v>1</v>
      </c>
      <c r="G693" s="299" t="s">
        <v>8012</v>
      </c>
      <c r="H693" s="180"/>
    </row>
    <row r="694" spans="1:8" hidden="1">
      <c r="A694" s="88" t="s">
        <v>482</v>
      </c>
      <c r="B694" s="240" t="s">
        <v>483</v>
      </c>
      <c r="C694" s="185" t="str">
        <f>VLOOKUP(B694,[1]Nagios!$B$2:$F$7978,1,FALSE)</f>
        <v>10.133.54.237</v>
      </c>
      <c r="D694" s="240" t="s">
        <v>1201</v>
      </c>
      <c r="E694" s="240" t="s">
        <v>2989</v>
      </c>
      <c r="F694" s="240">
        <v>1</v>
      </c>
      <c r="G694" s="299" t="s">
        <v>8012</v>
      </c>
      <c r="H694" s="180"/>
    </row>
    <row r="695" spans="1:8" hidden="1">
      <c r="A695" s="88" t="s">
        <v>480</v>
      </c>
      <c r="B695" s="240" t="s">
        <v>481</v>
      </c>
      <c r="C695" s="185" t="str">
        <f>VLOOKUP(B695,[1]Nagios!$B$2:$F$7978,1,FALSE)</f>
        <v>10.133.55.145</v>
      </c>
      <c r="D695" s="240" t="s">
        <v>1220</v>
      </c>
      <c r="E695" s="240" t="s">
        <v>2989</v>
      </c>
      <c r="F695" s="240">
        <v>3</v>
      </c>
      <c r="G695" s="299" t="s">
        <v>8012</v>
      </c>
      <c r="H695" s="180" t="s">
        <v>4847</v>
      </c>
    </row>
    <row r="696" spans="1:8" hidden="1">
      <c r="A696" s="88" t="s">
        <v>480</v>
      </c>
      <c r="B696" s="240" t="s">
        <v>481</v>
      </c>
      <c r="C696" s="185" t="str">
        <f>VLOOKUP(B696,[1]Nagios!$B$2:$F$7978,1,FALSE)</f>
        <v>10.133.55.145</v>
      </c>
      <c r="D696" s="240" t="s">
        <v>1204</v>
      </c>
      <c r="E696" s="240" t="s">
        <v>2989</v>
      </c>
      <c r="F696" s="240">
        <v>2</v>
      </c>
      <c r="G696" s="299" t="s">
        <v>8012</v>
      </c>
      <c r="H696" s="180" t="s">
        <v>4848</v>
      </c>
    </row>
    <row r="697" spans="1:8" hidden="1">
      <c r="A697" s="88" t="s">
        <v>480</v>
      </c>
      <c r="B697" s="240" t="s">
        <v>481</v>
      </c>
      <c r="C697" s="185" t="str">
        <f>VLOOKUP(B697,[1]Nagios!$B$2:$F$7978,1,FALSE)</f>
        <v>10.133.55.145</v>
      </c>
      <c r="D697" s="240" t="s">
        <v>2171</v>
      </c>
      <c r="E697" s="240" t="s">
        <v>2989</v>
      </c>
      <c r="F697" s="240">
        <v>2</v>
      </c>
      <c r="G697" s="299" t="s">
        <v>8012</v>
      </c>
      <c r="H697" s="180" t="s">
        <v>4849</v>
      </c>
    </row>
    <row r="698" spans="1:8" hidden="1">
      <c r="A698" s="88" t="s">
        <v>480</v>
      </c>
      <c r="B698" s="240" t="s">
        <v>481</v>
      </c>
      <c r="C698" s="185" t="str">
        <f>VLOOKUP(B698,[1]Nagios!$B$2:$F$7978,1,FALSE)</f>
        <v>10.133.55.145</v>
      </c>
      <c r="D698" s="240" t="s">
        <v>959</v>
      </c>
      <c r="E698" s="240" t="s">
        <v>2989</v>
      </c>
      <c r="F698" s="249">
        <v>2</v>
      </c>
      <c r="G698" s="299" t="s">
        <v>8012</v>
      </c>
      <c r="H698" s="180" t="s">
        <v>4850</v>
      </c>
    </row>
    <row r="699" spans="1:8" hidden="1">
      <c r="A699" s="88" t="s">
        <v>480</v>
      </c>
      <c r="B699" s="240" t="s">
        <v>481</v>
      </c>
      <c r="C699" s="185" t="str">
        <f>VLOOKUP(B699,[1]Nagios!$B$2:$F$7978,1,FALSE)</f>
        <v>10.133.55.145</v>
      </c>
      <c r="D699" s="240" t="s">
        <v>1200</v>
      </c>
      <c r="E699" s="240" t="s">
        <v>2989</v>
      </c>
      <c r="F699" s="245">
        <v>2</v>
      </c>
      <c r="G699" s="299" t="s">
        <v>8012</v>
      </c>
      <c r="H699" s="180" t="s">
        <v>5639</v>
      </c>
    </row>
    <row r="700" spans="1:8" hidden="1">
      <c r="A700" s="88" t="s">
        <v>480</v>
      </c>
      <c r="B700" s="240" t="s">
        <v>481</v>
      </c>
      <c r="C700" s="185" t="str">
        <f>VLOOKUP(B700,[1]Nagios!$B$2:$F$7978,1,FALSE)</f>
        <v>10.133.55.145</v>
      </c>
      <c r="D700" s="240" t="s">
        <v>1201</v>
      </c>
      <c r="E700" s="240" t="s">
        <v>2992</v>
      </c>
      <c r="F700" s="245">
        <v>2</v>
      </c>
      <c r="G700" s="299" t="s">
        <v>8012</v>
      </c>
      <c r="H700" s="180" t="s">
        <v>4851</v>
      </c>
    </row>
    <row r="701" spans="1:8" hidden="1">
      <c r="A701" s="88" t="s">
        <v>480</v>
      </c>
      <c r="B701" s="88" t="s">
        <v>481</v>
      </c>
      <c r="C701" s="185" t="str">
        <f>VLOOKUP(B701,[1]Nagios!$B$2:$F$7978,1,FALSE)</f>
        <v>10.133.55.145</v>
      </c>
      <c r="D701" s="88" t="s">
        <v>2653</v>
      </c>
      <c r="E701" s="240" t="s">
        <v>2989</v>
      </c>
      <c r="F701" s="250">
        <v>2</v>
      </c>
      <c r="G701" s="299" t="s">
        <v>7998</v>
      </c>
      <c r="H701" s="180" t="s">
        <v>4852</v>
      </c>
    </row>
    <row r="702" spans="1:8" hidden="1">
      <c r="A702" s="88" t="s">
        <v>480</v>
      </c>
      <c r="B702" s="88" t="s">
        <v>481</v>
      </c>
      <c r="C702" s="185" t="str">
        <f>VLOOKUP(B702,[1]Nagios!$B$2:$F$7978,1,FALSE)</f>
        <v>10.133.55.145</v>
      </c>
      <c r="D702" s="88" t="s">
        <v>2652</v>
      </c>
      <c r="E702" s="240" t="s">
        <v>2989</v>
      </c>
      <c r="F702" s="106">
        <v>2</v>
      </c>
      <c r="G702" s="299" t="s">
        <v>7998</v>
      </c>
      <c r="H702" s="180" t="s">
        <v>4853</v>
      </c>
    </row>
    <row r="703" spans="1:8" hidden="1">
      <c r="A703" s="88" t="s">
        <v>723</v>
      </c>
      <c r="B703" s="249" t="s">
        <v>723</v>
      </c>
      <c r="C703" s="185" t="str">
        <f>VLOOKUP(B703,[1]Nagios!$B$2:$F$7978,1,FALSE)</f>
        <v>VWSAPASALTIRIS1</v>
      </c>
      <c r="D703" s="249" t="s">
        <v>960</v>
      </c>
      <c r="E703" s="98" t="s">
        <v>7852</v>
      </c>
      <c r="F703" s="262" t="s">
        <v>660</v>
      </c>
      <c r="G703" s="299" t="s">
        <v>8000</v>
      </c>
      <c r="H703" s="180" t="s">
        <v>4846</v>
      </c>
    </row>
    <row r="704" spans="1:8" hidden="1">
      <c r="A704" s="88" t="s">
        <v>478</v>
      </c>
      <c r="B704" s="240" t="s">
        <v>479</v>
      </c>
      <c r="C704" s="185" t="str">
        <f>VLOOKUP(B704,[1]Nagios!$B$2:$F$7978,1,FALSE)</f>
        <v>192.168.5.29</v>
      </c>
      <c r="D704" s="240" t="s">
        <v>1220</v>
      </c>
      <c r="E704" s="249" t="s">
        <v>2989</v>
      </c>
      <c r="F704" s="245">
        <v>3</v>
      </c>
      <c r="G704" s="299" t="s">
        <v>8012</v>
      </c>
      <c r="H704" s="180" t="s">
        <v>4840</v>
      </c>
    </row>
    <row r="705" spans="1:8" hidden="1">
      <c r="A705" s="88" t="s">
        <v>478</v>
      </c>
      <c r="B705" s="240" t="s">
        <v>479</v>
      </c>
      <c r="C705" s="185" t="str">
        <f>VLOOKUP(B705,[1]Nagios!$B$2:$F$7978,1,FALSE)</f>
        <v>192.168.5.29</v>
      </c>
      <c r="D705" s="240" t="s">
        <v>1204</v>
      </c>
      <c r="E705" s="240" t="s">
        <v>2989</v>
      </c>
      <c r="F705" s="245">
        <v>4</v>
      </c>
      <c r="G705" s="299" t="s">
        <v>8012</v>
      </c>
      <c r="H705" s="180" t="s">
        <v>4841</v>
      </c>
    </row>
    <row r="706" spans="1:8" hidden="1">
      <c r="A706" s="88" t="s">
        <v>478</v>
      </c>
      <c r="B706" s="240" t="s">
        <v>479</v>
      </c>
      <c r="C706" s="185" t="str">
        <f>VLOOKUP(B706,[1]Nagios!$B$2:$F$7978,1,FALSE)</f>
        <v>192.168.5.29</v>
      </c>
      <c r="D706" s="240" t="s">
        <v>2171</v>
      </c>
      <c r="E706" s="240" t="s">
        <v>2989</v>
      </c>
      <c r="F706" s="245">
        <v>4</v>
      </c>
      <c r="G706" s="299" t="s">
        <v>8012</v>
      </c>
      <c r="H706" s="180" t="s">
        <v>4842</v>
      </c>
    </row>
    <row r="707" spans="1:8" hidden="1">
      <c r="A707" s="88" t="s">
        <v>478</v>
      </c>
      <c r="B707" s="240" t="s">
        <v>479</v>
      </c>
      <c r="C707" s="185" t="str">
        <f>VLOOKUP(B707,[1]Nagios!$B$2:$F$7978,1,FALSE)</f>
        <v>192.168.5.29</v>
      </c>
      <c r="D707" s="240" t="s">
        <v>959</v>
      </c>
      <c r="E707" s="240" t="s">
        <v>2989</v>
      </c>
      <c r="F707" s="245">
        <v>4</v>
      </c>
      <c r="G707" s="299" t="s">
        <v>8012</v>
      </c>
      <c r="H707" s="180" t="s">
        <v>4843</v>
      </c>
    </row>
    <row r="708" spans="1:8" hidden="1">
      <c r="A708" s="88" t="s">
        <v>478</v>
      </c>
      <c r="B708" s="240" t="s">
        <v>479</v>
      </c>
      <c r="C708" s="185" t="str">
        <f>VLOOKUP(B708,[1]Nagios!$B$2:$F$7978,1,FALSE)</f>
        <v>192.168.5.29</v>
      </c>
      <c r="D708" s="240" t="s">
        <v>1200</v>
      </c>
      <c r="E708" s="240" t="s">
        <v>2989</v>
      </c>
      <c r="F708" s="245">
        <v>4</v>
      </c>
      <c r="G708" s="299" t="s">
        <v>8012</v>
      </c>
      <c r="H708" s="180" t="s">
        <v>4844</v>
      </c>
    </row>
    <row r="709" spans="1:8" hidden="1">
      <c r="A709" s="88" t="s">
        <v>478</v>
      </c>
      <c r="B709" s="240" t="s">
        <v>479</v>
      </c>
      <c r="C709" s="185" t="str">
        <f>VLOOKUP(B709,[1]Nagios!$B$2:$F$7978,1,FALSE)</f>
        <v>192.168.5.29</v>
      </c>
      <c r="D709" s="240" t="s">
        <v>1201</v>
      </c>
      <c r="E709" s="240" t="s">
        <v>2992</v>
      </c>
      <c r="F709" s="245">
        <v>2</v>
      </c>
      <c r="G709" s="299" t="s">
        <v>8012</v>
      </c>
      <c r="H709" s="180" t="s">
        <v>4845</v>
      </c>
    </row>
    <row r="710" spans="1:8" hidden="1">
      <c r="A710" s="88" t="s">
        <v>476</v>
      </c>
      <c r="B710" s="240" t="s">
        <v>477</v>
      </c>
      <c r="C710" s="185" t="str">
        <f>VLOOKUP(B710,[1]Nagios!$B$2:$F$7978,1,FALSE)</f>
        <v>10.133.55.36</v>
      </c>
      <c r="D710" s="240" t="s">
        <v>2287</v>
      </c>
      <c r="E710" s="240" t="s">
        <v>2989</v>
      </c>
      <c r="F710" s="245">
        <v>1</v>
      </c>
      <c r="G710" s="299" t="s">
        <v>8012</v>
      </c>
      <c r="H710" s="180" t="s">
        <v>4834</v>
      </c>
    </row>
    <row r="711" spans="1:8" hidden="1">
      <c r="A711" s="88" t="s">
        <v>476</v>
      </c>
      <c r="B711" s="240" t="s">
        <v>477</v>
      </c>
      <c r="C711" s="185" t="str">
        <f>VLOOKUP(B711,[1]Nagios!$B$2:$F$7978,1,FALSE)</f>
        <v>10.133.55.36</v>
      </c>
      <c r="D711" s="240" t="s">
        <v>1220</v>
      </c>
      <c r="E711" s="240" t="s">
        <v>2989</v>
      </c>
      <c r="F711" s="245">
        <v>3</v>
      </c>
      <c r="G711" s="299" t="s">
        <v>8012</v>
      </c>
      <c r="H711" s="180" t="s">
        <v>4835</v>
      </c>
    </row>
    <row r="712" spans="1:8" hidden="1">
      <c r="A712" s="88" t="s">
        <v>476</v>
      </c>
      <c r="B712" s="240" t="s">
        <v>477</v>
      </c>
      <c r="C712" s="185" t="str">
        <f>VLOOKUP(B712,[1]Nagios!$B$2:$F$7978,1,FALSE)</f>
        <v>10.133.55.36</v>
      </c>
      <c r="D712" s="240" t="s">
        <v>1204</v>
      </c>
      <c r="E712" s="240" t="s">
        <v>2989</v>
      </c>
      <c r="F712" s="245">
        <v>1</v>
      </c>
      <c r="G712" s="299" t="s">
        <v>8012</v>
      </c>
      <c r="H712" s="180" t="s">
        <v>4836</v>
      </c>
    </row>
    <row r="713" spans="1:8" hidden="1">
      <c r="A713" s="88" t="s">
        <v>476</v>
      </c>
      <c r="B713" s="240" t="s">
        <v>477</v>
      </c>
      <c r="C713" s="185" t="str">
        <f>VLOOKUP(B713,[1]Nagios!$B$2:$F$7978,1,FALSE)</f>
        <v>10.133.55.36</v>
      </c>
      <c r="D713" s="240" t="s">
        <v>2171</v>
      </c>
      <c r="E713" s="240" t="s">
        <v>2989</v>
      </c>
      <c r="F713" s="245">
        <v>1</v>
      </c>
      <c r="G713" s="299" t="s">
        <v>8012</v>
      </c>
      <c r="H713" s="180" t="s">
        <v>5883</v>
      </c>
    </row>
    <row r="714" spans="1:8" hidden="1">
      <c r="A714" s="88" t="s">
        <v>476</v>
      </c>
      <c r="B714" s="240" t="s">
        <v>477</v>
      </c>
      <c r="C714" s="185" t="str">
        <f>VLOOKUP(B714,[1]Nagios!$B$2:$F$7978,1,FALSE)</f>
        <v>10.133.55.36</v>
      </c>
      <c r="D714" s="240" t="s">
        <v>1734</v>
      </c>
      <c r="E714" s="240" t="s">
        <v>2989</v>
      </c>
      <c r="F714" s="245">
        <v>1</v>
      </c>
      <c r="G714" s="299" t="s">
        <v>8012</v>
      </c>
      <c r="H714" s="180" t="s">
        <v>5884</v>
      </c>
    </row>
    <row r="715" spans="1:8" hidden="1">
      <c r="A715" s="88" t="s">
        <v>476</v>
      </c>
      <c r="B715" s="240" t="s">
        <v>477</v>
      </c>
      <c r="C715" s="185" t="str">
        <f>VLOOKUP(B715,[1]Nagios!$B$2:$F$7978,1,FALSE)</f>
        <v>10.133.55.36</v>
      </c>
      <c r="D715" s="240" t="s">
        <v>2033</v>
      </c>
      <c r="E715" s="240" t="s">
        <v>2989</v>
      </c>
      <c r="F715" s="245">
        <v>1</v>
      </c>
      <c r="G715" s="299" t="s">
        <v>8012</v>
      </c>
      <c r="H715" s="180" t="s">
        <v>5885</v>
      </c>
    </row>
    <row r="716" spans="1:8" hidden="1">
      <c r="A716" s="88" t="s">
        <v>476</v>
      </c>
      <c r="B716" s="240" t="s">
        <v>477</v>
      </c>
      <c r="C716" s="185" t="str">
        <f>VLOOKUP(B716,[1]Nagios!$B$2:$F$7978,1,FALSE)</f>
        <v>10.133.55.36</v>
      </c>
      <c r="D716" s="240" t="s">
        <v>959</v>
      </c>
      <c r="E716" s="240" t="s">
        <v>2989</v>
      </c>
      <c r="F716" s="245">
        <v>1</v>
      </c>
      <c r="G716" s="299" t="s">
        <v>8012</v>
      </c>
      <c r="H716" s="180"/>
    </row>
    <row r="717" spans="1:8" hidden="1">
      <c r="A717" s="88" t="s">
        <v>476</v>
      </c>
      <c r="B717" s="240" t="s">
        <v>477</v>
      </c>
      <c r="C717" s="185" t="str">
        <f>VLOOKUP(B717,[1]Nagios!$B$2:$F$7978,1,FALSE)</f>
        <v>10.133.55.36</v>
      </c>
      <c r="D717" s="240" t="s">
        <v>1200</v>
      </c>
      <c r="E717" s="240" t="s">
        <v>2989</v>
      </c>
      <c r="F717" s="245">
        <v>1</v>
      </c>
      <c r="G717" s="299" t="s">
        <v>8012</v>
      </c>
      <c r="H717" s="202"/>
    </row>
    <row r="718" spans="1:8" hidden="1">
      <c r="A718" s="88" t="s">
        <v>476</v>
      </c>
      <c r="B718" s="240" t="s">
        <v>477</v>
      </c>
      <c r="C718" s="185" t="str">
        <f>VLOOKUP(B718,[1]Nagios!$B$2:$F$7978,1,FALSE)</f>
        <v>10.133.55.36</v>
      </c>
      <c r="D718" s="240" t="s">
        <v>1201</v>
      </c>
      <c r="E718" s="240" t="s">
        <v>2992</v>
      </c>
      <c r="F718" s="245">
        <v>2</v>
      </c>
      <c r="G718" s="299" t="s">
        <v>8012</v>
      </c>
      <c r="H718" s="180" t="s">
        <v>4837</v>
      </c>
    </row>
    <row r="719" spans="1:8" hidden="1">
      <c r="A719" s="88" t="s">
        <v>476</v>
      </c>
      <c r="B719" s="240" t="s">
        <v>477</v>
      </c>
      <c r="C719" s="185" t="str">
        <f>VLOOKUP(B719,[1]Nagios!$B$2:$F$7978,1,FALSE)</f>
        <v>10.133.55.36</v>
      </c>
      <c r="D719" s="240" t="s">
        <v>1915</v>
      </c>
      <c r="E719" s="240" t="s">
        <v>2989</v>
      </c>
      <c r="F719" s="245">
        <v>1</v>
      </c>
      <c r="G719" s="299" t="s">
        <v>8012</v>
      </c>
      <c r="H719" s="180" t="s">
        <v>4838</v>
      </c>
    </row>
    <row r="720" spans="1:8" hidden="1">
      <c r="A720" s="88" t="s">
        <v>474</v>
      </c>
      <c r="B720" s="240" t="s">
        <v>475</v>
      </c>
      <c r="C720" s="185" t="str">
        <f>VLOOKUP(B720,[1]Nagios!$B$2:$F$7978,1,FALSE)</f>
        <v>10.133.30.24</v>
      </c>
      <c r="D720" s="240" t="s">
        <v>1220</v>
      </c>
      <c r="E720" s="240" t="s">
        <v>2989</v>
      </c>
      <c r="F720" s="245">
        <v>3</v>
      </c>
      <c r="G720" s="299" t="s">
        <v>8012</v>
      </c>
      <c r="H720" s="180" t="s">
        <v>4831</v>
      </c>
    </row>
    <row r="721" spans="1:8" hidden="1">
      <c r="A721" s="88" t="s">
        <v>474</v>
      </c>
      <c r="B721" s="240" t="s">
        <v>475</v>
      </c>
      <c r="C721" s="185" t="str">
        <f>VLOOKUP(B721,[1]Nagios!$B$2:$F$7978,1,FALSE)</f>
        <v>10.133.30.24</v>
      </c>
      <c r="D721" s="240" t="s">
        <v>1204</v>
      </c>
      <c r="E721" s="240" t="s">
        <v>2989</v>
      </c>
      <c r="F721" s="245">
        <v>4</v>
      </c>
      <c r="G721" s="299" t="s">
        <v>8012</v>
      </c>
      <c r="H721" s="180" t="s">
        <v>4832</v>
      </c>
    </row>
    <row r="722" spans="1:8" hidden="1">
      <c r="A722" s="88" t="s">
        <v>474</v>
      </c>
      <c r="B722" s="240" t="s">
        <v>475</v>
      </c>
      <c r="C722" s="185" t="str">
        <f>VLOOKUP(B722,[1]Nagios!$B$2:$F$7978,1,FALSE)</f>
        <v>10.133.30.24</v>
      </c>
      <c r="D722" s="240" t="s">
        <v>2171</v>
      </c>
      <c r="E722" s="240" t="s">
        <v>2989</v>
      </c>
      <c r="F722" s="245">
        <v>4</v>
      </c>
      <c r="G722" s="299" t="s">
        <v>8012</v>
      </c>
      <c r="H722" s="180" t="s">
        <v>4833</v>
      </c>
    </row>
    <row r="723" spans="1:8" hidden="1">
      <c r="A723" s="88" t="s">
        <v>474</v>
      </c>
      <c r="B723" s="240" t="s">
        <v>475</v>
      </c>
      <c r="C723" s="185" t="str">
        <f>VLOOKUP(B723,[1]Nagios!$B$2:$F$7978,1,FALSE)</f>
        <v>10.133.30.24</v>
      </c>
      <c r="D723" s="240" t="s">
        <v>959</v>
      </c>
      <c r="E723" s="240" t="s">
        <v>2989</v>
      </c>
      <c r="F723" s="245">
        <v>4</v>
      </c>
      <c r="G723" s="299" t="s">
        <v>8012</v>
      </c>
      <c r="H723" s="180" t="s">
        <v>5880</v>
      </c>
    </row>
    <row r="724" spans="1:8" hidden="1">
      <c r="A724" s="88" t="s">
        <v>474</v>
      </c>
      <c r="B724" s="240" t="s">
        <v>475</v>
      </c>
      <c r="C724" s="185" t="str">
        <f>VLOOKUP(B724,[1]Nagios!$B$2:$F$7978,1,FALSE)</f>
        <v>10.133.30.24</v>
      </c>
      <c r="D724" s="240" t="s">
        <v>1200</v>
      </c>
      <c r="E724" s="240" t="s">
        <v>2989</v>
      </c>
      <c r="F724" s="245">
        <v>4</v>
      </c>
      <c r="G724" s="299" t="s">
        <v>8012</v>
      </c>
      <c r="H724" s="180" t="s">
        <v>5881</v>
      </c>
    </row>
    <row r="725" spans="1:8" hidden="1">
      <c r="A725" s="88" t="s">
        <v>474</v>
      </c>
      <c r="B725" s="240" t="s">
        <v>475</v>
      </c>
      <c r="C725" s="185" t="str">
        <f>VLOOKUP(B725,[1]Nagios!$B$2:$F$7978,1,FALSE)</f>
        <v>10.133.30.24</v>
      </c>
      <c r="D725" s="240" t="s">
        <v>1201</v>
      </c>
      <c r="E725" s="240" t="s">
        <v>2992</v>
      </c>
      <c r="F725" s="245">
        <v>2</v>
      </c>
      <c r="G725" s="299" t="s">
        <v>8012</v>
      </c>
      <c r="H725" s="180" t="s">
        <v>5882</v>
      </c>
    </row>
    <row r="726" spans="1:8" hidden="1">
      <c r="A726" s="88" t="s">
        <v>473</v>
      </c>
      <c r="B726" s="240" t="s">
        <v>617</v>
      </c>
      <c r="C726" s="185" t="str">
        <f>VLOOKUP(B726,[1]Nagios!$B$2:$F$7978,1,FALSE)</f>
        <v>10.133.18.254</v>
      </c>
      <c r="D726" s="240" t="s">
        <v>1220</v>
      </c>
      <c r="E726" s="240" t="s">
        <v>2989</v>
      </c>
      <c r="F726" s="245">
        <v>3</v>
      </c>
      <c r="G726" s="299" t="s">
        <v>8012</v>
      </c>
      <c r="H726" s="180" t="s">
        <v>4825</v>
      </c>
    </row>
    <row r="727" spans="1:8" hidden="1">
      <c r="A727" s="88" t="s">
        <v>473</v>
      </c>
      <c r="B727" s="240" t="s">
        <v>617</v>
      </c>
      <c r="C727" s="185" t="str">
        <f>VLOOKUP(B727,[1]Nagios!$B$2:$F$7978,1,FALSE)</f>
        <v>10.133.18.254</v>
      </c>
      <c r="D727" s="240" t="s">
        <v>1204</v>
      </c>
      <c r="E727" s="240" t="s">
        <v>2989</v>
      </c>
      <c r="F727" s="245">
        <v>4</v>
      </c>
      <c r="G727" s="299" t="s">
        <v>8012</v>
      </c>
      <c r="H727" s="180" t="s">
        <v>4826</v>
      </c>
    </row>
    <row r="728" spans="1:8" hidden="1">
      <c r="A728" s="88" t="s">
        <v>473</v>
      </c>
      <c r="B728" s="240" t="s">
        <v>617</v>
      </c>
      <c r="C728" s="185" t="str">
        <f>VLOOKUP(B728,[1]Nagios!$B$2:$F$7978,1,FALSE)</f>
        <v>10.133.18.254</v>
      </c>
      <c r="D728" s="240" t="s">
        <v>2171</v>
      </c>
      <c r="E728" s="240" t="s">
        <v>2989</v>
      </c>
      <c r="F728" s="245">
        <v>4</v>
      </c>
      <c r="G728" s="299" t="s">
        <v>8012</v>
      </c>
      <c r="H728" s="180" t="s">
        <v>4827</v>
      </c>
    </row>
    <row r="729" spans="1:8" hidden="1">
      <c r="A729" s="88" t="s">
        <v>473</v>
      </c>
      <c r="B729" s="240" t="s">
        <v>617</v>
      </c>
      <c r="C729" s="185" t="str">
        <f>VLOOKUP(B729,[1]Nagios!$B$2:$F$7978,1,FALSE)</f>
        <v>10.133.18.254</v>
      </c>
      <c r="D729" s="240" t="s">
        <v>959</v>
      </c>
      <c r="E729" s="240" t="s">
        <v>2989</v>
      </c>
      <c r="F729" s="245">
        <v>4</v>
      </c>
      <c r="G729" s="299" t="s">
        <v>8012</v>
      </c>
      <c r="H729" s="180" t="s">
        <v>4828</v>
      </c>
    </row>
    <row r="730" spans="1:8" hidden="1">
      <c r="A730" s="88" t="s">
        <v>473</v>
      </c>
      <c r="B730" s="240" t="s">
        <v>617</v>
      </c>
      <c r="C730" s="185" t="str">
        <f>VLOOKUP(B730,[1]Nagios!$B$2:$F$7978,1,FALSE)</f>
        <v>10.133.18.254</v>
      </c>
      <c r="D730" s="240" t="s">
        <v>1200</v>
      </c>
      <c r="E730" s="240" t="s">
        <v>2989</v>
      </c>
      <c r="F730" s="245">
        <v>4</v>
      </c>
      <c r="G730" s="299" t="s">
        <v>8012</v>
      </c>
      <c r="H730" s="180" t="s">
        <v>4829</v>
      </c>
    </row>
    <row r="731" spans="1:8" hidden="1">
      <c r="A731" s="88" t="s">
        <v>473</v>
      </c>
      <c r="B731" s="240" t="s">
        <v>617</v>
      </c>
      <c r="C731" s="185" t="str">
        <f>VLOOKUP(B731,[1]Nagios!$B$2:$F$7978,1,FALSE)</f>
        <v>10.133.18.254</v>
      </c>
      <c r="D731" s="240" t="s">
        <v>1201</v>
      </c>
      <c r="E731" s="240" t="s">
        <v>2992</v>
      </c>
      <c r="F731" s="245">
        <v>2</v>
      </c>
      <c r="G731" s="299" t="s">
        <v>8012</v>
      </c>
      <c r="H731" s="180" t="s">
        <v>4830</v>
      </c>
    </row>
    <row r="732" spans="1:8" hidden="1">
      <c r="A732" s="88" t="s">
        <v>64</v>
      </c>
      <c r="B732" s="240" t="s">
        <v>472</v>
      </c>
      <c r="C732" s="185" t="str">
        <f>VLOOKUP(B732,[1]Nagios!$B$2:$F$7978,1,FALSE)</f>
        <v>10.133.30.32</v>
      </c>
      <c r="D732" s="240" t="s">
        <v>1220</v>
      </c>
      <c r="E732" s="240" t="s">
        <v>2989</v>
      </c>
      <c r="F732" s="245">
        <v>3</v>
      </c>
      <c r="G732" s="299" t="s">
        <v>8012</v>
      </c>
      <c r="H732" s="180" t="s">
        <v>4819</v>
      </c>
    </row>
    <row r="733" spans="1:8" hidden="1">
      <c r="A733" s="88" t="s">
        <v>64</v>
      </c>
      <c r="B733" s="240" t="s">
        <v>472</v>
      </c>
      <c r="C733" s="185" t="str">
        <f>VLOOKUP(B733,[1]Nagios!$B$2:$F$7978,1,FALSE)</f>
        <v>10.133.30.32</v>
      </c>
      <c r="D733" s="240" t="s">
        <v>1204</v>
      </c>
      <c r="E733" s="240" t="s">
        <v>2989</v>
      </c>
      <c r="F733" s="245">
        <v>2</v>
      </c>
      <c r="G733" s="299" t="s">
        <v>8012</v>
      </c>
      <c r="H733" s="180" t="s">
        <v>4820</v>
      </c>
    </row>
    <row r="734" spans="1:8" hidden="1">
      <c r="A734" s="88" t="s">
        <v>64</v>
      </c>
      <c r="B734" s="240" t="s">
        <v>472</v>
      </c>
      <c r="C734" s="185" t="str">
        <f>VLOOKUP(B734,[1]Nagios!$B$2:$F$7978,1,FALSE)</f>
        <v>10.133.30.32</v>
      </c>
      <c r="D734" s="240" t="s">
        <v>2171</v>
      </c>
      <c r="E734" s="240" t="s">
        <v>2989</v>
      </c>
      <c r="F734" s="245">
        <v>2</v>
      </c>
      <c r="G734" s="299" t="s">
        <v>8012</v>
      </c>
      <c r="H734" s="180" t="s">
        <v>4821</v>
      </c>
    </row>
    <row r="735" spans="1:8" hidden="1">
      <c r="A735" s="88" t="s">
        <v>64</v>
      </c>
      <c r="B735" s="240" t="s">
        <v>472</v>
      </c>
      <c r="C735" s="185" t="str">
        <f>VLOOKUP(B735,[1]Nagios!$B$2:$F$7978,1,FALSE)</f>
        <v>10.133.30.32</v>
      </c>
      <c r="D735" s="240" t="s">
        <v>959</v>
      </c>
      <c r="E735" s="240" t="s">
        <v>2989</v>
      </c>
      <c r="F735" s="245">
        <v>2</v>
      </c>
      <c r="G735" s="299" t="s">
        <v>8012</v>
      </c>
      <c r="H735" s="180" t="s">
        <v>4822</v>
      </c>
    </row>
    <row r="736" spans="1:8" hidden="1">
      <c r="A736" s="88" t="s">
        <v>64</v>
      </c>
      <c r="B736" s="240" t="s">
        <v>472</v>
      </c>
      <c r="C736" s="185" t="str">
        <f>VLOOKUP(B736,[1]Nagios!$B$2:$F$7978,1,FALSE)</f>
        <v>10.133.30.32</v>
      </c>
      <c r="D736" s="240" t="s">
        <v>1200</v>
      </c>
      <c r="E736" s="240" t="s">
        <v>2989</v>
      </c>
      <c r="F736" s="245">
        <v>2</v>
      </c>
      <c r="G736" s="299" t="s">
        <v>8012</v>
      </c>
      <c r="H736" s="180" t="s">
        <v>4823</v>
      </c>
    </row>
    <row r="737" spans="1:8" hidden="1">
      <c r="A737" s="88" t="s">
        <v>64</v>
      </c>
      <c r="B737" s="240" t="s">
        <v>472</v>
      </c>
      <c r="C737" s="185" t="str">
        <f>VLOOKUP(B737,[1]Nagios!$B$2:$F$7978,1,FALSE)</f>
        <v>10.133.30.32</v>
      </c>
      <c r="D737" s="240" t="s">
        <v>1201</v>
      </c>
      <c r="E737" s="240" t="s">
        <v>2992</v>
      </c>
      <c r="F737" s="245">
        <v>2</v>
      </c>
      <c r="G737" s="299" t="s">
        <v>8012</v>
      </c>
      <c r="H737" s="180" t="s">
        <v>4824</v>
      </c>
    </row>
    <row r="738" spans="1:8" hidden="1">
      <c r="A738" s="88" t="s">
        <v>68</v>
      </c>
      <c r="B738" s="240" t="s">
        <v>69</v>
      </c>
      <c r="C738" s="185" t="str">
        <f>VLOOKUP(B738,[1]Nagios!$B$2:$F$7978,1,FALSE)</f>
        <v>10.133.30.28</v>
      </c>
      <c r="D738" s="240" t="s">
        <v>2171</v>
      </c>
      <c r="E738" s="240" t="s">
        <v>2989</v>
      </c>
      <c r="F738" s="245">
        <v>3</v>
      </c>
      <c r="G738" s="299" t="s">
        <v>8012</v>
      </c>
      <c r="H738" s="180" t="s">
        <v>4813</v>
      </c>
    </row>
    <row r="739" spans="1:8" hidden="1">
      <c r="A739" s="88" t="s">
        <v>68</v>
      </c>
      <c r="B739" s="240" t="s">
        <v>69</v>
      </c>
      <c r="C739" s="185" t="str">
        <f>VLOOKUP(B739,[1]Nagios!$B$2:$F$7978,1,FALSE)</f>
        <v>10.133.30.28</v>
      </c>
      <c r="D739" s="240" t="s">
        <v>959</v>
      </c>
      <c r="E739" s="240" t="s">
        <v>2989</v>
      </c>
      <c r="F739" s="245">
        <v>3</v>
      </c>
      <c r="G739" s="299" t="s">
        <v>8012</v>
      </c>
      <c r="H739" s="180" t="s">
        <v>4814</v>
      </c>
    </row>
    <row r="740" spans="1:8" hidden="1">
      <c r="A740" s="88" t="s">
        <v>68</v>
      </c>
      <c r="B740" s="240" t="s">
        <v>69</v>
      </c>
      <c r="C740" s="185" t="str">
        <f>VLOOKUP(B740,[1]Nagios!$B$2:$F$7978,1,FALSE)</f>
        <v>10.133.30.28</v>
      </c>
      <c r="D740" s="240" t="s">
        <v>1220</v>
      </c>
      <c r="E740" s="240" t="s">
        <v>2989</v>
      </c>
      <c r="F740" s="245">
        <v>3</v>
      </c>
      <c r="G740" s="299" t="s">
        <v>8012</v>
      </c>
      <c r="H740" s="180" t="s">
        <v>4815</v>
      </c>
    </row>
    <row r="741" spans="1:8" hidden="1">
      <c r="A741" s="88" t="s">
        <v>68</v>
      </c>
      <c r="B741" s="240" t="s">
        <v>69</v>
      </c>
      <c r="C741" s="185" t="str">
        <f>VLOOKUP(B741,[1]Nagios!$B$2:$F$7978,1,FALSE)</f>
        <v>10.133.30.28</v>
      </c>
      <c r="D741" s="240" t="s">
        <v>1204</v>
      </c>
      <c r="E741" s="240" t="s">
        <v>2989</v>
      </c>
      <c r="F741" s="245">
        <v>2</v>
      </c>
      <c r="G741" s="299" t="s">
        <v>8012</v>
      </c>
      <c r="H741" s="180" t="s">
        <v>4816</v>
      </c>
    </row>
    <row r="742" spans="1:8" hidden="1">
      <c r="A742" s="88" t="s">
        <v>68</v>
      </c>
      <c r="B742" s="240" t="s">
        <v>69</v>
      </c>
      <c r="C742" s="185" t="str">
        <f>VLOOKUP(B742,[1]Nagios!$B$2:$F$7978,1,FALSE)</f>
        <v>10.133.30.28</v>
      </c>
      <c r="D742" s="240" t="s">
        <v>1200</v>
      </c>
      <c r="E742" s="240" t="s">
        <v>2989</v>
      </c>
      <c r="F742" s="245">
        <v>2</v>
      </c>
      <c r="G742" s="299" t="s">
        <v>8012</v>
      </c>
      <c r="H742" s="180" t="s">
        <v>4817</v>
      </c>
    </row>
    <row r="743" spans="1:8" hidden="1">
      <c r="A743" s="88" t="s">
        <v>68</v>
      </c>
      <c r="B743" s="240" t="s">
        <v>69</v>
      </c>
      <c r="C743" s="185" t="str">
        <f>VLOOKUP(B743,[1]Nagios!$B$2:$F$7978,1,FALSE)</f>
        <v>10.133.30.28</v>
      </c>
      <c r="D743" s="240" t="s">
        <v>1201</v>
      </c>
      <c r="E743" s="240" t="s">
        <v>2992</v>
      </c>
      <c r="F743" s="245">
        <v>2</v>
      </c>
      <c r="G743" s="299" t="s">
        <v>8012</v>
      </c>
      <c r="H743" s="180" t="s">
        <v>4818</v>
      </c>
    </row>
    <row r="744" spans="1:8" hidden="1">
      <c r="A744" s="88" t="s">
        <v>471</v>
      </c>
      <c r="B744" s="240" t="s">
        <v>106</v>
      </c>
      <c r="C744" s="185" t="str">
        <f>VLOOKUP(B744,[1]Nagios!$B$2:$F$7978,1,FALSE)</f>
        <v>10.133.30.36</v>
      </c>
      <c r="D744" s="240" t="s">
        <v>1220</v>
      </c>
      <c r="E744" s="240" t="s">
        <v>2989</v>
      </c>
      <c r="F744" s="245">
        <v>3</v>
      </c>
      <c r="G744" s="299" t="s">
        <v>8012</v>
      </c>
      <c r="H744" s="180" t="s">
        <v>4804</v>
      </c>
    </row>
    <row r="745" spans="1:8" hidden="1">
      <c r="A745" s="88" t="s">
        <v>471</v>
      </c>
      <c r="B745" s="240" t="s">
        <v>106</v>
      </c>
      <c r="C745" s="185" t="str">
        <f>VLOOKUP(B745,[1]Nagios!$B$2:$F$7978,1,FALSE)</f>
        <v>10.133.30.36</v>
      </c>
      <c r="D745" s="240" t="s">
        <v>1204</v>
      </c>
      <c r="E745" s="240" t="s">
        <v>2989</v>
      </c>
      <c r="F745" s="245">
        <v>1</v>
      </c>
      <c r="G745" s="299" t="s">
        <v>8012</v>
      </c>
      <c r="H745" s="180" t="s">
        <v>4805</v>
      </c>
    </row>
    <row r="746" spans="1:8" hidden="1">
      <c r="A746" s="88" t="s">
        <v>471</v>
      </c>
      <c r="B746" s="240" t="s">
        <v>106</v>
      </c>
      <c r="C746" s="185" t="str">
        <f>VLOOKUP(B746,[1]Nagios!$B$2:$F$7978,1,FALSE)</f>
        <v>10.133.30.36</v>
      </c>
      <c r="D746" s="240" t="s">
        <v>2171</v>
      </c>
      <c r="E746" s="240" t="s">
        <v>2989</v>
      </c>
      <c r="F746" s="245">
        <v>1</v>
      </c>
      <c r="G746" s="299" t="s">
        <v>8012</v>
      </c>
      <c r="H746" s="180" t="s">
        <v>4806</v>
      </c>
    </row>
    <row r="747" spans="1:8" hidden="1">
      <c r="A747" s="88" t="s">
        <v>471</v>
      </c>
      <c r="B747" s="240" t="s">
        <v>106</v>
      </c>
      <c r="C747" s="185" t="str">
        <f>VLOOKUP(B747,[1]Nagios!$B$2:$F$7978,1,FALSE)</f>
        <v>10.133.30.36</v>
      </c>
      <c r="D747" s="240" t="s">
        <v>1734</v>
      </c>
      <c r="E747" s="240" t="s">
        <v>2989</v>
      </c>
      <c r="F747" s="245">
        <v>1</v>
      </c>
      <c r="G747" s="299" t="s">
        <v>8012</v>
      </c>
      <c r="H747" s="180" t="s">
        <v>4807</v>
      </c>
    </row>
    <row r="748" spans="1:8" hidden="1">
      <c r="A748" s="88" t="s">
        <v>471</v>
      </c>
      <c r="B748" s="240" t="s">
        <v>106</v>
      </c>
      <c r="C748" s="185" t="str">
        <f>VLOOKUP(B748,[1]Nagios!$B$2:$F$7978,1,FALSE)</f>
        <v>10.133.30.36</v>
      </c>
      <c r="D748" s="240" t="s">
        <v>959</v>
      </c>
      <c r="E748" s="240" t="s">
        <v>2989</v>
      </c>
      <c r="F748" s="245">
        <v>1</v>
      </c>
      <c r="G748" s="299" t="s">
        <v>8012</v>
      </c>
      <c r="H748" s="180" t="s">
        <v>4808</v>
      </c>
    </row>
    <row r="749" spans="1:8" hidden="1">
      <c r="A749" s="88" t="s">
        <v>471</v>
      </c>
      <c r="B749" s="240" t="s">
        <v>106</v>
      </c>
      <c r="C749" s="185" t="str">
        <f>VLOOKUP(B749,[1]Nagios!$B$2:$F$7978,1,FALSE)</f>
        <v>10.133.30.36</v>
      </c>
      <c r="D749" s="240" t="s">
        <v>1898</v>
      </c>
      <c r="E749" s="240" t="s">
        <v>2989</v>
      </c>
      <c r="F749" s="245">
        <v>1</v>
      </c>
      <c r="G749" s="299" t="s">
        <v>8012</v>
      </c>
      <c r="H749" s="180" t="s">
        <v>4809</v>
      </c>
    </row>
    <row r="750" spans="1:8" hidden="1">
      <c r="A750" s="88" t="s">
        <v>471</v>
      </c>
      <c r="B750" s="240" t="s">
        <v>106</v>
      </c>
      <c r="C750" s="185" t="str">
        <f>VLOOKUP(B750,[1]Nagios!$B$2:$F$7978,1,FALSE)</f>
        <v>10.133.30.36</v>
      </c>
      <c r="D750" s="240" t="s">
        <v>1200</v>
      </c>
      <c r="E750" s="240" t="s">
        <v>2989</v>
      </c>
      <c r="F750" s="245">
        <v>1</v>
      </c>
      <c r="G750" s="299" t="s">
        <v>8012</v>
      </c>
      <c r="H750" s="180" t="s">
        <v>4810</v>
      </c>
    </row>
    <row r="751" spans="1:8" hidden="1">
      <c r="A751" s="88" t="s">
        <v>471</v>
      </c>
      <c r="B751" s="240" t="s">
        <v>106</v>
      </c>
      <c r="C751" s="185" t="str">
        <f>VLOOKUP(B751,[1]Nagios!$B$2:$F$7978,1,FALSE)</f>
        <v>10.133.30.36</v>
      </c>
      <c r="D751" s="240"/>
      <c r="E751" s="240" t="s">
        <v>2992</v>
      </c>
      <c r="F751" s="245">
        <v>2</v>
      </c>
      <c r="G751" s="299" t="s">
        <v>8012</v>
      </c>
      <c r="H751" s="180" t="s">
        <v>4811</v>
      </c>
    </row>
    <row r="752" spans="1:8" hidden="1">
      <c r="A752" s="88" t="s">
        <v>471</v>
      </c>
      <c r="B752" s="240" t="s">
        <v>106</v>
      </c>
      <c r="C752" s="185" t="str">
        <f>VLOOKUP(B752,[1]Nagios!$B$2:$F$7978,1,FALSE)</f>
        <v>10.133.30.36</v>
      </c>
      <c r="D752" s="240" t="s">
        <v>1941</v>
      </c>
      <c r="E752" s="240" t="s">
        <v>2989</v>
      </c>
      <c r="F752" s="245">
        <v>1</v>
      </c>
      <c r="G752" s="299" t="s">
        <v>8012</v>
      </c>
      <c r="H752" s="180" t="s">
        <v>4812</v>
      </c>
    </row>
    <row r="753" spans="1:8" hidden="1">
      <c r="A753" s="88" t="s">
        <v>66</v>
      </c>
      <c r="B753" s="240" t="s">
        <v>67</v>
      </c>
      <c r="C753" s="185" t="str">
        <f>VLOOKUP(B753,[1]Nagios!$B$2:$F$7978,1,FALSE)</f>
        <v>10.133.30.98</v>
      </c>
      <c r="D753" s="240" t="s">
        <v>1220</v>
      </c>
      <c r="E753" s="240" t="s">
        <v>2989</v>
      </c>
      <c r="F753" s="245">
        <v>3</v>
      </c>
      <c r="G753" s="299" t="s">
        <v>8012</v>
      </c>
      <c r="H753" s="180" t="s">
        <v>4794</v>
      </c>
    </row>
    <row r="754" spans="1:8" hidden="1">
      <c r="A754" s="88" t="s">
        <v>66</v>
      </c>
      <c r="B754" s="240" t="s">
        <v>67</v>
      </c>
      <c r="C754" s="185" t="str">
        <f>VLOOKUP(B754,[1]Nagios!$B$2:$F$7978,1,FALSE)</f>
        <v>10.133.30.98</v>
      </c>
      <c r="D754" s="240" t="s">
        <v>1204</v>
      </c>
      <c r="E754" s="240" t="s">
        <v>2989</v>
      </c>
      <c r="F754" s="245">
        <v>4</v>
      </c>
      <c r="G754" s="299" t="s">
        <v>8012</v>
      </c>
      <c r="H754" s="180" t="s">
        <v>4795</v>
      </c>
    </row>
    <row r="755" spans="1:8" hidden="1">
      <c r="A755" s="88" t="s">
        <v>66</v>
      </c>
      <c r="B755" s="240" t="s">
        <v>67</v>
      </c>
      <c r="C755" s="185" t="str">
        <f>VLOOKUP(B755,[1]Nagios!$B$2:$F$7978,1,FALSE)</f>
        <v>10.133.30.98</v>
      </c>
      <c r="D755" s="240" t="s">
        <v>2171</v>
      </c>
      <c r="E755" s="240" t="s">
        <v>2989</v>
      </c>
      <c r="F755" s="245">
        <v>4</v>
      </c>
      <c r="G755" s="299" t="s">
        <v>8012</v>
      </c>
      <c r="H755" s="180"/>
    </row>
    <row r="756" spans="1:8" hidden="1">
      <c r="A756" s="88" t="s">
        <v>66</v>
      </c>
      <c r="B756" s="240" t="s">
        <v>67</v>
      </c>
      <c r="C756" s="185" t="str">
        <f>VLOOKUP(B756,[1]Nagios!$B$2:$F$7978,1,FALSE)</f>
        <v>10.133.30.98</v>
      </c>
      <c r="D756" s="240" t="s">
        <v>1734</v>
      </c>
      <c r="E756" s="240" t="s">
        <v>2989</v>
      </c>
      <c r="F756" s="245">
        <v>4</v>
      </c>
      <c r="G756" s="299" t="s">
        <v>8012</v>
      </c>
      <c r="H756" s="180"/>
    </row>
    <row r="757" spans="1:8" hidden="1">
      <c r="A757" s="88" t="s">
        <v>66</v>
      </c>
      <c r="B757" s="240" t="s">
        <v>67</v>
      </c>
      <c r="C757" s="185" t="str">
        <f>VLOOKUP(B757,[1]Nagios!$B$2:$F$7978,1,FALSE)</f>
        <v>10.133.30.98</v>
      </c>
      <c r="D757" s="240" t="s">
        <v>2033</v>
      </c>
      <c r="E757" s="240" t="s">
        <v>2989</v>
      </c>
      <c r="F757" s="245">
        <v>4</v>
      </c>
      <c r="G757" s="299" t="s">
        <v>8012</v>
      </c>
      <c r="H757" s="180"/>
    </row>
    <row r="758" spans="1:8" hidden="1">
      <c r="A758" s="88" t="s">
        <v>66</v>
      </c>
      <c r="B758" s="240" t="s">
        <v>67</v>
      </c>
      <c r="C758" s="185" t="str">
        <f>VLOOKUP(B758,[1]Nagios!$B$2:$F$7978,1,FALSE)</f>
        <v>10.133.30.98</v>
      </c>
      <c r="D758" s="240" t="s">
        <v>1711</v>
      </c>
      <c r="E758" s="240" t="s">
        <v>2989</v>
      </c>
      <c r="F758" s="245">
        <v>4</v>
      </c>
      <c r="G758" s="299" t="s">
        <v>8012</v>
      </c>
      <c r="H758" s="180"/>
    </row>
    <row r="759" spans="1:8" hidden="1">
      <c r="A759" s="88" t="s">
        <v>66</v>
      </c>
      <c r="B759" s="240" t="s">
        <v>67</v>
      </c>
      <c r="C759" s="185" t="str">
        <f>VLOOKUP(B759,[1]Nagios!$B$2:$F$7978,1,FALSE)</f>
        <v>10.133.30.98</v>
      </c>
      <c r="D759" s="240" t="s">
        <v>1916</v>
      </c>
      <c r="E759" s="240" t="s">
        <v>2989</v>
      </c>
      <c r="F759" s="245">
        <v>4</v>
      </c>
      <c r="G759" s="299" t="s">
        <v>8012</v>
      </c>
      <c r="H759" s="180"/>
    </row>
    <row r="760" spans="1:8" hidden="1">
      <c r="A760" s="88" t="s">
        <v>66</v>
      </c>
      <c r="B760" s="240" t="s">
        <v>67</v>
      </c>
      <c r="C760" s="185" t="str">
        <f>VLOOKUP(B760,[1]Nagios!$B$2:$F$7978,1,FALSE)</f>
        <v>10.133.30.98</v>
      </c>
      <c r="D760" s="240" t="s">
        <v>959</v>
      </c>
      <c r="E760" s="240" t="s">
        <v>2989</v>
      </c>
      <c r="F760" s="245">
        <v>4</v>
      </c>
      <c r="G760" s="299" t="s">
        <v>8012</v>
      </c>
      <c r="H760" s="180"/>
    </row>
    <row r="761" spans="1:8" hidden="1">
      <c r="A761" s="88" t="s">
        <v>66</v>
      </c>
      <c r="B761" s="240" t="s">
        <v>67</v>
      </c>
      <c r="C761" s="185" t="str">
        <f>VLOOKUP(B761,[1]Nagios!$B$2:$F$7978,1,FALSE)</f>
        <v>10.133.30.98</v>
      </c>
      <c r="D761" s="240" t="s">
        <v>1200</v>
      </c>
      <c r="E761" s="240" t="s">
        <v>2989</v>
      </c>
      <c r="F761" s="245">
        <v>4</v>
      </c>
      <c r="G761" s="299" t="s">
        <v>8012</v>
      </c>
      <c r="H761" s="180"/>
    </row>
    <row r="762" spans="1:8" hidden="1">
      <c r="A762" s="88" t="s">
        <v>66</v>
      </c>
      <c r="B762" s="240" t="s">
        <v>67</v>
      </c>
      <c r="C762" s="185" t="str">
        <f>VLOOKUP(B762,[1]Nagios!$B$2:$F$7978,1,FALSE)</f>
        <v>10.133.30.98</v>
      </c>
      <c r="D762" s="240" t="s">
        <v>1201</v>
      </c>
      <c r="E762" s="240" t="s">
        <v>2992</v>
      </c>
      <c r="F762" s="245">
        <v>2</v>
      </c>
      <c r="G762" s="299" t="s">
        <v>8012</v>
      </c>
      <c r="H762" s="180"/>
    </row>
    <row r="763" spans="1:8" hidden="1">
      <c r="A763" s="88" t="s">
        <v>66</v>
      </c>
      <c r="B763" s="88" t="s">
        <v>67</v>
      </c>
      <c r="C763" s="185" t="str">
        <f>VLOOKUP(B763,[1]Nagios!$B$2:$F$7978,1,FALSE)</f>
        <v>10.133.30.98</v>
      </c>
      <c r="D763" s="88" t="s">
        <v>2754</v>
      </c>
      <c r="E763" s="240" t="s">
        <v>2989</v>
      </c>
      <c r="F763" s="250">
        <v>4</v>
      </c>
      <c r="G763" s="299" t="s">
        <v>7998</v>
      </c>
      <c r="H763" s="180"/>
    </row>
    <row r="764" spans="1:8" hidden="1">
      <c r="A764" s="88" t="s">
        <v>66</v>
      </c>
      <c r="B764" s="88" t="s">
        <v>67</v>
      </c>
      <c r="C764" s="185" t="str">
        <f>VLOOKUP(B764,[1]Nagios!$B$2:$F$7978,1,FALSE)</f>
        <v>10.133.30.98</v>
      </c>
      <c r="D764" s="88" t="s">
        <v>2755</v>
      </c>
      <c r="E764" s="240" t="s">
        <v>2989</v>
      </c>
      <c r="F764" s="106">
        <v>4</v>
      </c>
      <c r="G764" s="299" t="s">
        <v>7998</v>
      </c>
      <c r="H764" s="180" t="s">
        <v>4796</v>
      </c>
    </row>
    <row r="765" spans="1:8" hidden="1">
      <c r="A765" s="88" t="s">
        <v>66</v>
      </c>
      <c r="B765" s="88" t="s">
        <v>67</v>
      </c>
      <c r="C765" s="185" t="str">
        <f>VLOOKUP(B765,[1]Nagios!$B$2:$F$7978,1,FALSE)</f>
        <v>10.133.30.98</v>
      </c>
      <c r="D765" s="88" t="s">
        <v>2756</v>
      </c>
      <c r="E765" s="240" t="s">
        <v>2989</v>
      </c>
      <c r="F765" s="106">
        <v>4</v>
      </c>
      <c r="G765" s="299" t="s">
        <v>7998</v>
      </c>
      <c r="H765" s="180" t="s">
        <v>4797</v>
      </c>
    </row>
    <row r="766" spans="1:8" hidden="1">
      <c r="A766" s="88" t="s">
        <v>66</v>
      </c>
      <c r="B766" s="88" t="s">
        <v>67</v>
      </c>
      <c r="C766" s="185" t="str">
        <f>VLOOKUP(B766,[1]Nagios!$B$2:$F$7978,1,FALSE)</f>
        <v>10.133.30.98</v>
      </c>
      <c r="D766" s="88" t="s">
        <v>2757</v>
      </c>
      <c r="E766" s="240" t="s">
        <v>2989</v>
      </c>
      <c r="F766" s="106">
        <v>4</v>
      </c>
      <c r="G766" s="299" t="s">
        <v>7998</v>
      </c>
      <c r="H766" s="180" t="s">
        <v>4798</v>
      </c>
    </row>
    <row r="767" spans="1:8" hidden="1">
      <c r="A767" s="88" t="s">
        <v>66</v>
      </c>
      <c r="B767" s="88" t="s">
        <v>67</v>
      </c>
      <c r="C767" s="185" t="str">
        <f>VLOOKUP(B767,[1]Nagios!$B$2:$F$7978,1,FALSE)</f>
        <v>10.133.30.98</v>
      </c>
      <c r="D767" s="88" t="s">
        <v>2758</v>
      </c>
      <c r="E767" s="240" t="s">
        <v>2989</v>
      </c>
      <c r="F767" s="106">
        <v>4</v>
      </c>
      <c r="G767" s="299" t="s">
        <v>7998</v>
      </c>
      <c r="H767" s="180" t="s">
        <v>4799</v>
      </c>
    </row>
    <row r="768" spans="1:8" hidden="1">
      <c r="A768" s="88" t="s">
        <v>66</v>
      </c>
      <c r="B768" s="88" t="s">
        <v>67</v>
      </c>
      <c r="C768" s="185" t="str">
        <f>VLOOKUP(B768,[1]Nagios!$B$2:$F$7978,1,FALSE)</f>
        <v>10.133.30.98</v>
      </c>
      <c r="D768" s="88" t="s">
        <v>2759</v>
      </c>
      <c r="E768" s="88" t="s">
        <v>2992</v>
      </c>
      <c r="F768" s="106">
        <v>4</v>
      </c>
      <c r="G768" s="299" t="s">
        <v>7998</v>
      </c>
      <c r="H768" s="180" t="s">
        <v>4800</v>
      </c>
    </row>
    <row r="769" spans="1:8" hidden="1">
      <c r="A769" s="88" t="s">
        <v>66</v>
      </c>
      <c r="B769" s="88" t="s">
        <v>67</v>
      </c>
      <c r="C769" s="185" t="str">
        <f>VLOOKUP(B769,[1]Nagios!$B$2:$F$7978,1,FALSE)</f>
        <v>10.133.30.98</v>
      </c>
      <c r="D769" s="88" t="s">
        <v>2865</v>
      </c>
      <c r="E769" s="249" t="s">
        <v>2989</v>
      </c>
      <c r="F769" s="106">
        <v>4</v>
      </c>
      <c r="G769" s="299" t="s">
        <v>7998</v>
      </c>
      <c r="H769" s="180" t="s">
        <v>4801</v>
      </c>
    </row>
    <row r="770" spans="1:8" hidden="1">
      <c r="A770" s="88" t="s">
        <v>66</v>
      </c>
      <c r="B770" s="88" t="s">
        <v>67</v>
      </c>
      <c r="C770" s="185" t="str">
        <f>VLOOKUP(B770,[1]Nagios!$B$2:$F$7978,1,FALSE)</f>
        <v>10.133.30.98</v>
      </c>
      <c r="D770" s="88" t="s">
        <v>2866</v>
      </c>
      <c r="E770" s="240" t="s">
        <v>2989</v>
      </c>
      <c r="F770" s="106">
        <v>4</v>
      </c>
      <c r="G770" s="299" t="s">
        <v>7998</v>
      </c>
      <c r="H770" s="180" t="s">
        <v>4802</v>
      </c>
    </row>
    <row r="771" spans="1:8" hidden="1">
      <c r="A771" s="88" t="s">
        <v>66</v>
      </c>
      <c r="B771" s="88" t="s">
        <v>67</v>
      </c>
      <c r="C771" s="185" t="str">
        <f>VLOOKUP(B771,[1]Nagios!$B$2:$F$7978,1,FALSE)</f>
        <v>10.133.30.98</v>
      </c>
      <c r="D771" s="88" t="s">
        <v>2867</v>
      </c>
      <c r="E771" s="240" t="s">
        <v>2989</v>
      </c>
      <c r="F771" s="106">
        <v>4</v>
      </c>
      <c r="G771" s="299" t="s">
        <v>7998</v>
      </c>
      <c r="H771" s="180" t="s">
        <v>4803</v>
      </c>
    </row>
    <row r="772" spans="1:8" hidden="1">
      <c r="A772" s="88" t="s">
        <v>470</v>
      </c>
      <c r="B772" s="249" t="s">
        <v>65</v>
      </c>
      <c r="C772" s="185" t="str">
        <f>VLOOKUP(B772,[1]Nagios!$B$2:$F$7978,1,FALSE)</f>
        <v>10.133.30.22</v>
      </c>
      <c r="D772" s="249" t="s">
        <v>1220</v>
      </c>
      <c r="E772" s="240" t="s">
        <v>2989</v>
      </c>
      <c r="F772" s="262">
        <v>3</v>
      </c>
      <c r="G772" s="299" t="s">
        <v>8012</v>
      </c>
      <c r="H772" s="180" t="s">
        <v>4776</v>
      </c>
    </row>
    <row r="773" spans="1:8" hidden="1">
      <c r="A773" s="88" t="s">
        <v>470</v>
      </c>
      <c r="B773" s="240" t="s">
        <v>65</v>
      </c>
      <c r="C773" s="185" t="str">
        <f>VLOOKUP(B773,[1]Nagios!$B$2:$F$7978,1,FALSE)</f>
        <v>10.133.30.22</v>
      </c>
      <c r="D773" s="240" t="s">
        <v>1204</v>
      </c>
      <c r="E773" s="240" t="s">
        <v>2989</v>
      </c>
      <c r="F773" s="245">
        <v>4</v>
      </c>
      <c r="G773" s="299" t="s">
        <v>8012</v>
      </c>
      <c r="H773" s="180" t="s">
        <v>4777</v>
      </c>
    </row>
    <row r="774" spans="1:8" hidden="1">
      <c r="A774" s="88" t="s">
        <v>470</v>
      </c>
      <c r="B774" s="240" t="s">
        <v>65</v>
      </c>
      <c r="C774" s="185" t="str">
        <f>VLOOKUP(B774,[1]Nagios!$B$2:$F$7978,1,FALSE)</f>
        <v>10.133.30.22</v>
      </c>
      <c r="D774" s="240" t="s">
        <v>2171</v>
      </c>
      <c r="E774" s="240" t="s">
        <v>2989</v>
      </c>
      <c r="F774" s="245">
        <v>4</v>
      </c>
      <c r="G774" s="299" t="s">
        <v>8012</v>
      </c>
      <c r="H774" s="180" t="s">
        <v>4778</v>
      </c>
    </row>
    <row r="775" spans="1:8" hidden="1">
      <c r="A775" s="88" t="s">
        <v>470</v>
      </c>
      <c r="B775" s="240" t="s">
        <v>65</v>
      </c>
      <c r="C775" s="185" t="str">
        <f>VLOOKUP(B775,[1]Nagios!$B$2:$F$7978,1,FALSE)</f>
        <v>10.133.30.22</v>
      </c>
      <c r="D775" s="240" t="s">
        <v>1734</v>
      </c>
      <c r="E775" s="240" t="s">
        <v>2989</v>
      </c>
      <c r="F775" s="245">
        <v>4</v>
      </c>
      <c r="G775" s="299" t="s">
        <v>8012</v>
      </c>
      <c r="H775" s="180" t="s">
        <v>4779</v>
      </c>
    </row>
    <row r="776" spans="1:8" hidden="1">
      <c r="A776" s="88" t="s">
        <v>470</v>
      </c>
      <c r="B776" s="240" t="s">
        <v>65</v>
      </c>
      <c r="C776" s="185" t="str">
        <f>VLOOKUP(B776,[1]Nagios!$B$2:$F$7978,1,FALSE)</f>
        <v>10.133.30.22</v>
      </c>
      <c r="D776" s="240" t="s">
        <v>2033</v>
      </c>
      <c r="E776" s="240" t="s">
        <v>2989</v>
      </c>
      <c r="F776" s="245">
        <v>4</v>
      </c>
      <c r="G776" s="299" t="s">
        <v>8012</v>
      </c>
      <c r="H776" s="180" t="s">
        <v>5878</v>
      </c>
    </row>
    <row r="777" spans="1:8" hidden="1">
      <c r="A777" s="88" t="s">
        <v>470</v>
      </c>
      <c r="B777" s="240" t="s">
        <v>65</v>
      </c>
      <c r="C777" s="185" t="str">
        <f>VLOOKUP(B777,[1]Nagios!$B$2:$F$7978,1,FALSE)</f>
        <v>10.133.30.22</v>
      </c>
      <c r="D777" s="240" t="s">
        <v>1711</v>
      </c>
      <c r="E777" s="240" t="s">
        <v>2989</v>
      </c>
      <c r="F777" s="245">
        <v>4</v>
      </c>
      <c r="G777" s="299" t="s">
        <v>8012</v>
      </c>
      <c r="H777" s="180" t="s">
        <v>5879</v>
      </c>
    </row>
    <row r="778" spans="1:8" hidden="1">
      <c r="A778" s="88" t="s">
        <v>470</v>
      </c>
      <c r="B778" s="240" t="s">
        <v>65</v>
      </c>
      <c r="C778" s="185" t="str">
        <f>VLOOKUP(B778,[1]Nagios!$B$2:$F$7978,1,FALSE)</f>
        <v>10.133.30.22</v>
      </c>
      <c r="D778" s="240" t="s">
        <v>1916</v>
      </c>
      <c r="E778" s="240" t="s">
        <v>2989</v>
      </c>
      <c r="F778" s="245">
        <v>4</v>
      </c>
      <c r="G778" s="299" t="s">
        <v>8012</v>
      </c>
      <c r="H778" s="180" t="s">
        <v>4780</v>
      </c>
    </row>
    <row r="779" spans="1:8" hidden="1">
      <c r="A779" s="88" t="s">
        <v>470</v>
      </c>
      <c r="B779" s="240" t="s">
        <v>65</v>
      </c>
      <c r="C779" s="185" t="str">
        <f>VLOOKUP(B779,[1]Nagios!$B$2:$F$7978,1,FALSE)</f>
        <v>10.133.30.22</v>
      </c>
      <c r="D779" s="240" t="s">
        <v>2136</v>
      </c>
      <c r="E779" s="240" t="s">
        <v>2989</v>
      </c>
      <c r="F779" s="245">
        <v>4</v>
      </c>
      <c r="G779" s="299" t="s">
        <v>8012</v>
      </c>
      <c r="H779" s="180" t="s">
        <v>4781</v>
      </c>
    </row>
    <row r="780" spans="1:8" hidden="1">
      <c r="A780" s="88" t="s">
        <v>470</v>
      </c>
      <c r="B780" s="240" t="s">
        <v>65</v>
      </c>
      <c r="C780" s="185" t="str">
        <f>VLOOKUP(B780,[1]Nagios!$B$2:$F$7978,1,FALSE)</f>
        <v>10.133.30.22</v>
      </c>
      <c r="D780" s="240" t="s">
        <v>959</v>
      </c>
      <c r="E780" s="240" t="s">
        <v>2989</v>
      </c>
      <c r="F780" s="245">
        <v>4</v>
      </c>
      <c r="G780" s="299" t="s">
        <v>8012</v>
      </c>
      <c r="H780" s="180" t="s">
        <v>4782</v>
      </c>
    </row>
    <row r="781" spans="1:8" hidden="1">
      <c r="A781" s="88" t="s">
        <v>470</v>
      </c>
      <c r="B781" s="240" t="s">
        <v>65</v>
      </c>
      <c r="C781" s="185" t="str">
        <f>VLOOKUP(B781,[1]Nagios!$B$2:$F$7978,1,FALSE)</f>
        <v>10.133.30.22</v>
      </c>
      <c r="D781" s="240" t="s">
        <v>1200</v>
      </c>
      <c r="E781" s="240" t="s">
        <v>2989</v>
      </c>
      <c r="F781" s="245">
        <v>4</v>
      </c>
      <c r="G781" s="299" t="s">
        <v>8012</v>
      </c>
      <c r="H781" s="180" t="s">
        <v>4783</v>
      </c>
    </row>
    <row r="782" spans="1:8" hidden="1">
      <c r="A782" s="88" t="s">
        <v>470</v>
      </c>
      <c r="B782" s="240" t="s">
        <v>65</v>
      </c>
      <c r="C782" s="185" t="str">
        <f>VLOOKUP(B782,[1]Nagios!$B$2:$F$7978,1,FALSE)</f>
        <v>10.133.30.22</v>
      </c>
      <c r="D782" s="240" t="s">
        <v>1201</v>
      </c>
      <c r="E782" s="240" t="s">
        <v>2992</v>
      </c>
      <c r="F782" s="245">
        <v>2</v>
      </c>
      <c r="G782" s="299" t="s">
        <v>8012</v>
      </c>
      <c r="H782" s="180" t="s">
        <v>4784</v>
      </c>
    </row>
    <row r="783" spans="1:8" hidden="1">
      <c r="A783" s="88" t="s">
        <v>470</v>
      </c>
      <c r="B783" s="88" t="s">
        <v>65</v>
      </c>
      <c r="C783" s="185" t="str">
        <f>VLOOKUP(B783,[1]Nagios!$B$2:$F$7978,1,FALSE)</f>
        <v>10.133.30.22</v>
      </c>
      <c r="D783" s="88" t="s">
        <v>2748</v>
      </c>
      <c r="E783" s="88" t="s">
        <v>2989</v>
      </c>
      <c r="F783" s="250">
        <v>4</v>
      </c>
      <c r="G783" s="299" t="s">
        <v>7998</v>
      </c>
      <c r="H783" s="180" t="s">
        <v>4785</v>
      </c>
    </row>
    <row r="784" spans="1:8" hidden="1">
      <c r="A784" s="88" t="s">
        <v>470</v>
      </c>
      <c r="B784" s="88" t="s">
        <v>65</v>
      </c>
      <c r="C784" s="185" t="str">
        <f>VLOOKUP(B784,[1]Nagios!$B$2:$F$7978,1,FALSE)</f>
        <v>10.133.30.22</v>
      </c>
      <c r="D784" s="88" t="s">
        <v>2749</v>
      </c>
      <c r="E784" s="88" t="s">
        <v>2989</v>
      </c>
      <c r="F784" s="106">
        <v>4</v>
      </c>
      <c r="G784" s="299" t="s">
        <v>7998</v>
      </c>
      <c r="H784" s="180" t="s">
        <v>4786</v>
      </c>
    </row>
    <row r="785" spans="1:8" hidden="1">
      <c r="A785" s="88" t="s">
        <v>470</v>
      </c>
      <c r="B785" s="88" t="s">
        <v>65</v>
      </c>
      <c r="C785" s="185" t="str">
        <f>VLOOKUP(B785,[1]Nagios!$B$2:$F$7978,1,FALSE)</f>
        <v>10.133.30.22</v>
      </c>
      <c r="D785" s="88" t="s">
        <v>2750</v>
      </c>
      <c r="E785" s="88" t="s">
        <v>2989</v>
      </c>
      <c r="F785" s="106">
        <v>4</v>
      </c>
      <c r="G785" s="299" t="s">
        <v>7998</v>
      </c>
      <c r="H785" s="180" t="s">
        <v>4787</v>
      </c>
    </row>
    <row r="786" spans="1:8" hidden="1">
      <c r="A786" s="88" t="s">
        <v>470</v>
      </c>
      <c r="B786" s="88" t="s">
        <v>65</v>
      </c>
      <c r="C786" s="185" t="str">
        <f>VLOOKUP(B786,[1]Nagios!$B$2:$F$7978,1,FALSE)</f>
        <v>10.133.30.22</v>
      </c>
      <c r="D786" s="88" t="s">
        <v>2751</v>
      </c>
      <c r="E786" s="88" t="s">
        <v>2989</v>
      </c>
      <c r="F786" s="106">
        <v>4</v>
      </c>
      <c r="G786" s="299" t="s">
        <v>7998</v>
      </c>
      <c r="H786" s="180" t="s">
        <v>4788</v>
      </c>
    </row>
    <row r="787" spans="1:8" hidden="1">
      <c r="A787" s="88" t="s">
        <v>470</v>
      </c>
      <c r="B787" s="88" t="s">
        <v>65</v>
      </c>
      <c r="C787" s="185" t="str">
        <f>VLOOKUP(B787,[1]Nagios!$B$2:$F$7978,1,FALSE)</f>
        <v>10.133.30.22</v>
      </c>
      <c r="D787" s="88" t="s">
        <v>2752</v>
      </c>
      <c r="E787" s="88" t="s">
        <v>2989</v>
      </c>
      <c r="F787" s="106">
        <v>4</v>
      </c>
      <c r="G787" s="299" t="s">
        <v>7998</v>
      </c>
      <c r="H787" s="180" t="s">
        <v>4789</v>
      </c>
    </row>
    <row r="788" spans="1:8" hidden="1">
      <c r="A788" s="88" t="s">
        <v>470</v>
      </c>
      <c r="B788" s="88" t="s">
        <v>65</v>
      </c>
      <c r="C788" s="185" t="str">
        <f>VLOOKUP(B788,[1]Nagios!$B$2:$F$7978,1,FALSE)</f>
        <v>10.133.30.22</v>
      </c>
      <c r="D788" s="88" t="s">
        <v>2753</v>
      </c>
      <c r="E788" s="88" t="s">
        <v>2992</v>
      </c>
      <c r="F788" s="106">
        <v>4</v>
      </c>
      <c r="G788" s="299" t="s">
        <v>7998</v>
      </c>
      <c r="H788" s="180" t="s">
        <v>4790</v>
      </c>
    </row>
    <row r="789" spans="1:8" hidden="1">
      <c r="A789" s="88" t="s">
        <v>470</v>
      </c>
      <c r="B789" s="88" t="s">
        <v>65</v>
      </c>
      <c r="C789" s="185" t="str">
        <f>VLOOKUP(B789,[1]Nagios!$B$2:$F$7978,1,FALSE)</f>
        <v>10.133.30.22</v>
      </c>
      <c r="D789" s="88" t="s">
        <v>2862</v>
      </c>
      <c r="E789" s="88" t="s">
        <v>2989</v>
      </c>
      <c r="F789" s="106">
        <v>4</v>
      </c>
      <c r="G789" s="299" t="s">
        <v>7998</v>
      </c>
      <c r="H789" s="180" t="s">
        <v>4791</v>
      </c>
    </row>
    <row r="790" spans="1:8" hidden="1">
      <c r="A790" s="88" t="s">
        <v>470</v>
      </c>
      <c r="B790" s="88" t="s">
        <v>65</v>
      </c>
      <c r="C790" s="185" t="str">
        <f>VLOOKUP(B790,[1]Nagios!$B$2:$F$7978,1,FALSE)</f>
        <v>10.133.30.22</v>
      </c>
      <c r="D790" s="88" t="s">
        <v>2863</v>
      </c>
      <c r="E790" s="88" t="s">
        <v>2989</v>
      </c>
      <c r="F790" s="106">
        <v>4</v>
      </c>
      <c r="G790" s="299" t="s">
        <v>7998</v>
      </c>
      <c r="H790" s="180" t="s">
        <v>4792</v>
      </c>
    </row>
    <row r="791" spans="1:8" hidden="1">
      <c r="A791" s="88" t="s">
        <v>470</v>
      </c>
      <c r="B791" s="88" t="s">
        <v>65</v>
      </c>
      <c r="C791" s="185" t="str">
        <f>VLOOKUP(B791,[1]Nagios!$B$2:$F$7978,1,FALSE)</f>
        <v>10.133.30.22</v>
      </c>
      <c r="D791" s="88" t="s">
        <v>2864</v>
      </c>
      <c r="E791" s="88" t="s">
        <v>2989</v>
      </c>
      <c r="F791" s="106">
        <v>4</v>
      </c>
      <c r="G791" s="299" t="s">
        <v>7998</v>
      </c>
      <c r="H791" s="180" t="s">
        <v>4793</v>
      </c>
    </row>
    <row r="792" spans="1:8" hidden="1">
      <c r="A792" s="88" t="s">
        <v>62</v>
      </c>
      <c r="B792" s="249" t="s">
        <v>63</v>
      </c>
      <c r="C792" s="185" t="str">
        <f>VLOOKUP(B792,[1]Nagios!$B$2:$F$7978,1,FALSE)</f>
        <v>10.133.30.8</v>
      </c>
      <c r="D792" s="249" t="s">
        <v>1484</v>
      </c>
      <c r="E792" s="249" t="s">
        <v>2989</v>
      </c>
      <c r="F792" s="262">
        <v>4</v>
      </c>
      <c r="G792" s="299" t="s">
        <v>8012</v>
      </c>
      <c r="H792" s="180" t="s">
        <v>4760</v>
      </c>
    </row>
    <row r="793" spans="1:8" hidden="1">
      <c r="A793" s="88" t="s">
        <v>62</v>
      </c>
      <c r="B793" s="240" t="s">
        <v>63</v>
      </c>
      <c r="C793" s="185" t="str">
        <f>VLOOKUP(B793,[1]Nagios!$B$2:$F$7978,1,FALSE)</f>
        <v>10.133.30.8</v>
      </c>
      <c r="D793" s="240" t="s">
        <v>1220</v>
      </c>
      <c r="E793" s="240" t="s">
        <v>2989</v>
      </c>
      <c r="F793" s="245">
        <v>3</v>
      </c>
      <c r="G793" s="299" t="s">
        <v>8012</v>
      </c>
      <c r="H793" s="180" t="s">
        <v>4761</v>
      </c>
    </row>
    <row r="794" spans="1:8" hidden="1">
      <c r="A794" s="88" t="s">
        <v>62</v>
      </c>
      <c r="B794" s="240" t="s">
        <v>63</v>
      </c>
      <c r="C794" s="185" t="str">
        <f>VLOOKUP(B794,[1]Nagios!$B$2:$F$7978,1,FALSE)</f>
        <v>10.133.30.8</v>
      </c>
      <c r="D794" s="240" t="s">
        <v>1204</v>
      </c>
      <c r="E794" s="240" t="s">
        <v>2989</v>
      </c>
      <c r="F794" s="245">
        <v>4</v>
      </c>
      <c r="G794" s="299" t="s">
        <v>8012</v>
      </c>
      <c r="H794" s="180" t="s">
        <v>4762</v>
      </c>
    </row>
    <row r="795" spans="1:8" hidden="1">
      <c r="A795" s="88" t="s">
        <v>62</v>
      </c>
      <c r="B795" s="240" t="s">
        <v>63</v>
      </c>
      <c r="C795" s="185" t="str">
        <f>VLOOKUP(B795,[1]Nagios!$B$2:$F$7978,1,FALSE)</f>
        <v>10.133.30.8</v>
      </c>
      <c r="D795" s="240" t="s">
        <v>2171</v>
      </c>
      <c r="E795" s="240" t="s">
        <v>2989</v>
      </c>
      <c r="F795" s="245">
        <v>4</v>
      </c>
      <c r="G795" s="299" t="s">
        <v>8012</v>
      </c>
      <c r="H795" s="180" t="s">
        <v>4763</v>
      </c>
    </row>
    <row r="796" spans="1:8" hidden="1">
      <c r="A796" s="88" t="s">
        <v>62</v>
      </c>
      <c r="B796" s="240" t="s">
        <v>63</v>
      </c>
      <c r="C796" s="185" t="str">
        <f>VLOOKUP(B796,[1]Nagios!$B$2:$F$7978,1,FALSE)</f>
        <v>10.133.30.8</v>
      </c>
      <c r="D796" s="240" t="s">
        <v>2033</v>
      </c>
      <c r="E796" s="240" t="s">
        <v>2989</v>
      </c>
      <c r="F796" s="245">
        <v>4</v>
      </c>
      <c r="G796" s="299" t="s">
        <v>8012</v>
      </c>
      <c r="H796" s="180" t="s">
        <v>4764</v>
      </c>
    </row>
    <row r="797" spans="1:8" hidden="1">
      <c r="A797" s="88" t="s">
        <v>62</v>
      </c>
      <c r="B797" s="240" t="s">
        <v>63</v>
      </c>
      <c r="C797" s="185" t="str">
        <f>VLOOKUP(B797,[1]Nagios!$B$2:$F$7978,1,FALSE)</f>
        <v>10.133.30.8</v>
      </c>
      <c r="D797" s="240" t="s">
        <v>959</v>
      </c>
      <c r="E797" s="240" t="s">
        <v>2989</v>
      </c>
      <c r="F797" s="245">
        <v>4</v>
      </c>
      <c r="G797" s="299" t="s">
        <v>8012</v>
      </c>
      <c r="H797" s="180" t="s">
        <v>4765</v>
      </c>
    </row>
    <row r="798" spans="1:8" hidden="1">
      <c r="A798" s="88" t="s">
        <v>62</v>
      </c>
      <c r="B798" s="240" t="s">
        <v>63</v>
      </c>
      <c r="C798" s="185" t="str">
        <f>VLOOKUP(B798,[1]Nagios!$B$2:$F$7978,1,FALSE)</f>
        <v>10.133.30.8</v>
      </c>
      <c r="D798" s="240" t="s">
        <v>1200</v>
      </c>
      <c r="E798" s="240" t="s">
        <v>2989</v>
      </c>
      <c r="F798" s="245">
        <v>4</v>
      </c>
      <c r="G798" s="299" t="s">
        <v>8012</v>
      </c>
      <c r="H798" s="180" t="s">
        <v>4766</v>
      </c>
    </row>
    <row r="799" spans="1:8" hidden="1">
      <c r="A799" s="88" t="s">
        <v>62</v>
      </c>
      <c r="B799" s="240" t="s">
        <v>63</v>
      </c>
      <c r="C799" s="185" t="str">
        <f>VLOOKUP(B799,[1]Nagios!$B$2:$F$7978,1,FALSE)</f>
        <v>10.133.30.8</v>
      </c>
      <c r="D799" s="240" t="s">
        <v>1201</v>
      </c>
      <c r="E799" s="240" t="s">
        <v>2992</v>
      </c>
      <c r="F799" s="245">
        <v>2</v>
      </c>
      <c r="G799" s="299" t="s">
        <v>8012</v>
      </c>
      <c r="H799" s="180" t="s">
        <v>4767</v>
      </c>
    </row>
    <row r="800" spans="1:8" hidden="1">
      <c r="A800" s="88" t="s">
        <v>62</v>
      </c>
      <c r="B800" s="88" t="s">
        <v>63</v>
      </c>
      <c r="C800" s="185" t="str">
        <f>VLOOKUP(B800,[1]Nagios!$B$2:$F$7978,1,FALSE)</f>
        <v>10.133.30.8</v>
      </c>
      <c r="D800" s="88" t="s">
        <v>2742</v>
      </c>
      <c r="E800" s="240" t="s">
        <v>2989</v>
      </c>
      <c r="F800" s="250">
        <v>4</v>
      </c>
      <c r="G800" s="299" t="s">
        <v>7998</v>
      </c>
      <c r="H800" s="180" t="s">
        <v>4768</v>
      </c>
    </row>
    <row r="801" spans="1:8" hidden="1">
      <c r="A801" s="88" t="s">
        <v>62</v>
      </c>
      <c r="B801" s="88" t="s">
        <v>63</v>
      </c>
      <c r="C801" s="185" t="str">
        <f>VLOOKUP(B801,[1]Nagios!$B$2:$F$7978,1,FALSE)</f>
        <v>10.133.30.8</v>
      </c>
      <c r="D801" s="88" t="s">
        <v>2743</v>
      </c>
      <c r="E801" s="240" t="s">
        <v>2989</v>
      </c>
      <c r="F801" s="106">
        <v>4</v>
      </c>
      <c r="G801" s="299" t="s">
        <v>7998</v>
      </c>
      <c r="H801" s="180" t="s">
        <v>4769</v>
      </c>
    </row>
    <row r="802" spans="1:8" hidden="1">
      <c r="A802" s="88" t="s">
        <v>62</v>
      </c>
      <c r="B802" s="88" t="s">
        <v>63</v>
      </c>
      <c r="C802" s="185" t="str">
        <f>VLOOKUP(B802,[1]Nagios!$B$2:$F$7978,1,FALSE)</f>
        <v>10.133.30.8</v>
      </c>
      <c r="D802" s="88" t="s">
        <v>2744</v>
      </c>
      <c r="E802" s="240" t="s">
        <v>2989</v>
      </c>
      <c r="F802" s="106">
        <v>4</v>
      </c>
      <c r="G802" s="299" t="s">
        <v>7998</v>
      </c>
      <c r="H802" s="180" t="s">
        <v>4770</v>
      </c>
    </row>
    <row r="803" spans="1:8" hidden="1">
      <c r="A803" s="88" t="s">
        <v>62</v>
      </c>
      <c r="B803" s="88" t="s">
        <v>63</v>
      </c>
      <c r="C803" s="185" t="str">
        <f>VLOOKUP(B803,[1]Nagios!$B$2:$F$7978,1,FALSE)</f>
        <v>10.133.30.8</v>
      </c>
      <c r="D803" s="88" t="s">
        <v>2745</v>
      </c>
      <c r="E803" s="240" t="s">
        <v>2989</v>
      </c>
      <c r="F803" s="106">
        <v>4</v>
      </c>
      <c r="G803" s="299" t="s">
        <v>7998</v>
      </c>
      <c r="H803" s="180" t="s">
        <v>4771</v>
      </c>
    </row>
    <row r="804" spans="1:8" hidden="1">
      <c r="A804" s="88" t="s">
        <v>62</v>
      </c>
      <c r="B804" s="88" t="s">
        <v>63</v>
      </c>
      <c r="C804" s="185" t="str">
        <f>VLOOKUP(B804,[1]Nagios!$B$2:$F$7978,1,FALSE)</f>
        <v>10.133.30.8</v>
      </c>
      <c r="D804" s="88" t="s">
        <v>2746</v>
      </c>
      <c r="E804" s="240" t="s">
        <v>2989</v>
      </c>
      <c r="F804" s="106">
        <v>4</v>
      </c>
      <c r="G804" s="299" t="s">
        <v>7998</v>
      </c>
      <c r="H804" s="180" t="s">
        <v>4772</v>
      </c>
    </row>
    <row r="805" spans="1:8" hidden="1">
      <c r="A805" s="88" t="s">
        <v>62</v>
      </c>
      <c r="B805" s="88" t="s">
        <v>63</v>
      </c>
      <c r="C805" s="185" t="str">
        <f>VLOOKUP(B805,[1]Nagios!$B$2:$F$7978,1,FALSE)</f>
        <v>10.133.30.8</v>
      </c>
      <c r="D805" s="88" t="s">
        <v>2747</v>
      </c>
      <c r="E805" s="88" t="s">
        <v>2992</v>
      </c>
      <c r="F805" s="106">
        <v>4</v>
      </c>
      <c r="G805" s="299" t="s">
        <v>7998</v>
      </c>
      <c r="H805" s="180" t="s">
        <v>4773</v>
      </c>
    </row>
    <row r="806" spans="1:8" hidden="1">
      <c r="A806" s="88" t="s">
        <v>62</v>
      </c>
      <c r="B806" s="88" t="s">
        <v>63</v>
      </c>
      <c r="C806" s="185" t="str">
        <f>VLOOKUP(B806,[1]Nagios!$B$2:$F$7978,1,FALSE)</f>
        <v>10.133.30.8</v>
      </c>
      <c r="D806" s="88" t="s">
        <v>2834</v>
      </c>
      <c r="E806" s="249" t="s">
        <v>2989</v>
      </c>
      <c r="F806" s="106">
        <v>4</v>
      </c>
      <c r="G806" s="299" t="s">
        <v>7998</v>
      </c>
      <c r="H806" s="180" t="s">
        <v>4774</v>
      </c>
    </row>
    <row r="807" spans="1:8" hidden="1">
      <c r="A807" s="88" t="s">
        <v>62</v>
      </c>
      <c r="B807" s="88" t="s">
        <v>63</v>
      </c>
      <c r="C807" s="185" t="str">
        <f>VLOOKUP(B807,[1]Nagios!$B$2:$F$7978,1,FALSE)</f>
        <v>10.133.30.8</v>
      </c>
      <c r="D807" s="88" t="s">
        <v>2835</v>
      </c>
      <c r="E807" s="240" t="s">
        <v>2989</v>
      </c>
      <c r="F807" s="106">
        <v>4</v>
      </c>
      <c r="G807" s="299" t="s">
        <v>7998</v>
      </c>
      <c r="H807" s="180" t="s">
        <v>4775</v>
      </c>
    </row>
    <row r="808" spans="1:8" hidden="1">
      <c r="A808" s="88" t="s">
        <v>468</v>
      </c>
      <c r="B808" s="249" t="s">
        <v>469</v>
      </c>
      <c r="C808" s="185" t="str">
        <f>VLOOKUP(B808,[1]Nagios!$B$2:$F$7978,1,FALSE)</f>
        <v>10.133.30.29</v>
      </c>
      <c r="D808" s="249" t="s">
        <v>1220</v>
      </c>
      <c r="E808" s="88" t="s">
        <v>2989</v>
      </c>
      <c r="F808" s="262">
        <v>3</v>
      </c>
      <c r="G808" s="299" t="s">
        <v>8012</v>
      </c>
      <c r="H808" s="180" t="s">
        <v>4752</v>
      </c>
    </row>
    <row r="809" spans="1:8" hidden="1">
      <c r="A809" s="88" t="s">
        <v>468</v>
      </c>
      <c r="B809" s="240" t="s">
        <v>469</v>
      </c>
      <c r="C809" s="185" t="str">
        <f>VLOOKUP(B809,[1]Nagios!$B$2:$F$7978,1,FALSE)</f>
        <v>10.133.30.29</v>
      </c>
      <c r="D809" s="240" t="s">
        <v>1204</v>
      </c>
      <c r="E809" s="88" t="s">
        <v>2989</v>
      </c>
      <c r="F809" s="250">
        <v>1</v>
      </c>
      <c r="G809" s="299" t="s">
        <v>8012</v>
      </c>
      <c r="H809" s="180" t="s">
        <v>4753</v>
      </c>
    </row>
    <row r="810" spans="1:8" hidden="1">
      <c r="A810" s="88" t="s">
        <v>468</v>
      </c>
      <c r="B810" s="240" t="s">
        <v>469</v>
      </c>
      <c r="C810" s="185" t="str">
        <f>VLOOKUP(B810,[1]Nagios!$B$2:$F$7978,1,FALSE)</f>
        <v>10.133.30.29</v>
      </c>
      <c r="D810" s="240" t="s">
        <v>2412</v>
      </c>
      <c r="E810" s="88" t="s">
        <v>2989</v>
      </c>
      <c r="F810" s="106">
        <v>1</v>
      </c>
      <c r="G810" s="299" t="s">
        <v>8012</v>
      </c>
      <c r="H810" s="180" t="s">
        <v>4754</v>
      </c>
    </row>
    <row r="811" spans="1:8" hidden="1">
      <c r="A811" s="88" t="s">
        <v>468</v>
      </c>
      <c r="B811" s="240" t="s">
        <v>469</v>
      </c>
      <c r="C811" s="185" t="str">
        <f>VLOOKUP(B811,[1]Nagios!$B$2:$F$7978,1,FALSE)</f>
        <v>10.133.30.29</v>
      </c>
      <c r="D811" s="240" t="s">
        <v>2437</v>
      </c>
      <c r="E811" s="88" t="s">
        <v>2989</v>
      </c>
      <c r="F811" s="106">
        <v>1</v>
      </c>
      <c r="G811" s="299" t="s">
        <v>8012</v>
      </c>
      <c r="H811" s="180" t="s">
        <v>4755</v>
      </c>
    </row>
    <row r="812" spans="1:8" hidden="1">
      <c r="A812" s="88" t="s">
        <v>468</v>
      </c>
      <c r="B812" s="240" t="s">
        <v>469</v>
      </c>
      <c r="C812" s="185" t="str">
        <f>VLOOKUP(B812,[1]Nagios!$B$2:$F$7978,1,FALSE)</f>
        <v>10.133.30.29</v>
      </c>
      <c r="D812" s="240" t="s">
        <v>959</v>
      </c>
      <c r="E812" s="88" t="s">
        <v>2989</v>
      </c>
      <c r="F812" s="106">
        <v>1</v>
      </c>
      <c r="G812" s="299" t="s">
        <v>8012</v>
      </c>
      <c r="H812" s="180" t="s">
        <v>4756</v>
      </c>
    </row>
    <row r="813" spans="1:8" hidden="1">
      <c r="A813" s="88" t="s">
        <v>468</v>
      </c>
      <c r="B813" s="240" t="s">
        <v>469</v>
      </c>
      <c r="C813" s="185" t="str">
        <f>VLOOKUP(B813,[1]Nagios!$B$2:$F$7978,1,FALSE)</f>
        <v>10.133.30.29</v>
      </c>
      <c r="D813" s="240" t="s">
        <v>1200</v>
      </c>
      <c r="E813" s="88" t="s">
        <v>2989</v>
      </c>
      <c r="F813" s="106">
        <v>1</v>
      </c>
      <c r="G813" s="299" t="s">
        <v>8012</v>
      </c>
      <c r="H813" s="180" t="s">
        <v>4757</v>
      </c>
    </row>
    <row r="814" spans="1:8" hidden="1">
      <c r="A814" s="88" t="s">
        <v>468</v>
      </c>
      <c r="B814" s="240" t="s">
        <v>469</v>
      </c>
      <c r="C814" s="185" t="str">
        <f>VLOOKUP(B814,[1]Nagios!$B$2:$F$7978,1,FALSE)</f>
        <v>10.133.30.29</v>
      </c>
      <c r="D814" s="240" t="s">
        <v>1201</v>
      </c>
      <c r="E814" s="249" t="s">
        <v>2992</v>
      </c>
      <c r="F814" s="262">
        <v>2</v>
      </c>
      <c r="G814" s="299" t="s">
        <v>8012</v>
      </c>
      <c r="H814" s="180" t="s">
        <v>4758</v>
      </c>
    </row>
    <row r="815" spans="1:8" hidden="1">
      <c r="A815" s="88" t="s">
        <v>468</v>
      </c>
      <c r="B815" s="88" t="s">
        <v>469</v>
      </c>
      <c r="C815" s="185" t="str">
        <f>VLOOKUP(B815,[1]Nagios!$B$2:$F$7978,1,FALSE)</f>
        <v>10.133.30.29</v>
      </c>
      <c r="D815" s="88" t="s">
        <v>2651</v>
      </c>
      <c r="E815" s="88" t="s">
        <v>2989</v>
      </c>
      <c r="F815" s="250">
        <v>1</v>
      </c>
      <c r="G815" s="299" t="s">
        <v>7998</v>
      </c>
      <c r="H815" s="180" t="s">
        <v>4759</v>
      </c>
    </row>
    <row r="816" spans="1:8" hidden="1">
      <c r="A816" s="88" t="s">
        <v>6069</v>
      </c>
      <c r="B816" s="105" t="s">
        <v>6068</v>
      </c>
      <c r="C816" s="185" t="str">
        <f>VLOOKUP(B816,[1]Nagios!$B$2:$F$7978,1,FALSE)</f>
        <v>10.133.30.59</v>
      </c>
      <c r="D816" s="88" t="s">
        <v>959</v>
      </c>
      <c r="E816" s="249" t="s">
        <v>2992</v>
      </c>
      <c r="F816" s="106">
        <v>3</v>
      </c>
      <c r="G816" s="299" t="s">
        <v>8008</v>
      </c>
      <c r="H816" s="180" t="s">
        <v>4751</v>
      </c>
    </row>
    <row r="817" spans="1:8" hidden="1">
      <c r="A817" s="88" t="s">
        <v>1285</v>
      </c>
      <c r="B817" s="88" t="s">
        <v>6067</v>
      </c>
      <c r="C817" s="185" t="str">
        <f>VLOOKUP(B817,[1]Nagios!$B$2:$F$7978,1,FALSE)</f>
        <v>10.133.30.54</v>
      </c>
      <c r="D817" s="88" t="s">
        <v>959</v>
      </c>
      <c r="E817" s="240" t="s">
        <v>2989</v>
      </c>
      <c r="F817" s="106">
        <v>2</v>
      </c>
      <c r="G817" s="299" t="s">
        <v>8012</v>
      </c>
      <c r="H817" s="180" t="s">
        <v>4750</v>
      </c>
    </row>
    <row r="818" spans="1:8" hidden="1">
      <c r="A818" s="88" t="s">
        <v>2286</v>
      </c>
      <c r="B818" s="240" t="s">
        <v>554</v>
      </c>
      <c r="C818" s="185" t="str">
        <f>VLOOKUP(B818,[1]Nagios!$B$2:$F$7978,1,FALSE)</f>
        <v>10.133.30.21</v>
      </c>
      <c r="D818" s="240" t="s">
        <v>1220</v>
      </c>
      <c r="E818" s="240" t="s">
        <v>2989</v>
      </c>
      <c r="F818" s="245">
        <v>3</v>
      </c>
      <c r="G818" s="299" t="s">
        <v>8012</v>
      </c>
      <c r="H818" s="180" t="s">
        <v>4748</v>
      </c>
    </row>
    <row r="819" spans="1:8" hidden="1">
      <c r="A819" s="88" t="s">
        <v>2286</v>
      </c>
      <c r="B819" s="240" t="s">
        <v>554</v>
      </c>
      <c r="C819" s="185" t="str">
        <f>VLOOKUP(B819,[1]Nagios!$B$2:$F$7978,1,FALSE)</f>
        <v>10.133.30.21</v>
      </c>
      <c r="D819" s="240" t="s">
        <v>1204</v>
      </c>
      <c r="E819" s="240" t="s">
        <v>2989</v>
      </c>
      <c r="F819" s="245">
        <v>1</v>
      </c>
      <c r="G819" s="299" t="s">
        <v>8012</v>
      </c>
      <c r="H819" s="180" t="s">
        <v>4749</v>
      </c>
    </row>
    <row r="820" spans="1:8" hidden="1">
      <c r="A820" s="88" t="s">
        <v>2286</v>
      </c>
      <c r="B820" s="240" t="s">
        <v>554</v>
      </c>
      <c r="C820" s="185" t="str">
        <f>VLOOKUP(B820,[1]Nagios!$B$2:$F$7978,1,FALSE)</f>
        <v>10.133.30.21</v>
      </c>
      <c r="D820" s="240" t="s">
        <v>2412</v>
      </c>
      <c r="E820" s="240" t="s">
        <v>2989</v>
      </c>
      <c r="F820" s="245">
        <v>1</v>
      </c>
      <c r="G820" s="299" t="s">
        <v>8012</v>
      </c>
      <c r="H820" s="180" t="s">
        <v>5871</v>
      </c>
    </row>
    <row r="821" spans="1:8" hidden="1">
      <c r="A821" s="88" t="s">
        <v>2286</v>
      </c>
      <c r="B821" s="240" t="s">
        <v>554</v>
      </c>
      <c r="C821" s="185" t="str">
        <f>VLOOKUP(B821,[1]Nagios!$B$2:$F$7978,1,FALSE)</f>
        <v>10.133.30.21</v>
      </c>
      <c r="D821" s="240" t="s">
        <v>2424</v>
      </c>
      <c r="E821" s="240" t="s">
        <v>2989</v>
      </c>
      <c r="F821" s="245">
        <v>1</v>
      </c>
      <c r="G821" s="299" t="s">
        <v>8012</v>
      </c>
      <c r="H821" s="180" t="s">
        <v>5872</v>
      </c>
    </row>
    <row r="822" spans="1:8" hidden="1">
      <c r="A822" s="88" t="s">
        <v>2286</v>
      </c>
      <c r="B822" s="240" t="s">
        <v>554</v>
      </c>
      <c r="C822" s="185" t="str">
        <f>VLOOKUP(B822,[1]Nagios!$B$2:$F$7978,1,FALSE)</f>
        <v>10.133.30.21</v>
      </c>
      <c r="D822" s="240" t="s">
        <v>959</v>
      </c>
      <c r="E822" s="240" t="s">
        <v>2989</v>
      </c>
      <c r="F822" s="245">
        <v>1</v>
      </c>
      <c r="G822" s="299" t="s">
        <v>8012</v>
      </c>
      <c r="H822" s="180" t="s">
        <v>5873</v>
      </c>
    </row>
    <row r="823" spans="1:8" hidden="1">
      <c r="A823" s="88" t="s">
        <v>2286</v>
      </c>
      <c r="B823" s="240" t="s">
        <v>554</v>
      </c>
      <c r="C823" s="185" t="str">
        <f>VLOOKUP(B823,[1]Nagios!$B$2:$F$7978,1,FALSE)</f>
        <v>10.133.30.21</v>
      </c>
      <c r="D823" s="240" t="s">
        <v>1200</v>
      </c>
      <c r="E823" s="240" t="s">
        <v>2989</v>
      </c>
      <c r="F823" s="245">
        <v>1</v>
      </c>
      <c r="G823" s="299" t="s">
        <v>8012</v>
      </c>
      <c r="H823" s="180" t="s">
        <v>5874</v>
      </c>
    </row>
    <row r="824" spans="1:8" hidden="1">
      <c r="A824" s="88" t="s">
        <v>2286</v>
      </c>
      <c r="B824" s="240" t="s">
        <v>554</v>
      </c>
      <c r="C824" s="185" t="str">
        <f>VLOOKUP(B824,[1]Nagios!$B$2:$F$7978,1,FALSE)</f>
        <v>10.133.30.21</v>
      </c>
      <c r="D824" s="240" t="s">
        <v>1201</v>
      </c>
      <c r="E824" s="240" t="s">
        <v>2992</v>
      </c>
      <c r="F824" s="245">
        <v>2</v>
      </c>
      <c r="G824" s="299" t="s">
        <v>8012</v>
      </c>
      <c r="H824" s="180" t="s">
        <v>5875</v>
      </c>
    </row>
    <row r="825" spans="1:8" hidden="1">
      <c r="A825" s="89" t="s">
        <v>2286</v>
      </c>
      <c r="B825" s="102" t="s">
        <v>554</v>
      </c>
      <c r="C825" s="185" t="str">
        <f>VLOOKUP(B825,[1]Nagios!$B$2:$F$7978,1,FALSE)</f>
        <v>10.133.30.21</v>
      </c>
      <c r="D825" s="102" t="s">
        <v>1267</v>
      </c>
      <c r="E825" s="102" t="s">
        <v>2989</v>
      </c>
      <c r="F825" s="113">
        <v>4</v>
      </c>
      <c r="G825" s="299" t="s">
        <v>7833</v>
      </c>
      <c r="H825" s="180" t="s">
        <v>5876</v>
      </c>
    </row>
    <row r="826" spans="1:8" hidden="1">
      <c r="A826" s="88" t="s">
        <v>6064</v>
      </c>
      <c r="B826" s="249" t="s">
        <v>554</v>
      </c>
      <c r="C826" s="185" t="str">
        <f>VLOOKUP(B826,[1]Nagios!$B$2:$F$7978,1,FALSE)</f>
        <v>10.133.30.21</v>
      </c>
      <c r="D826" s="249" t="s">
        <v>6860</v>
      </c>
      <c r="E826" s="102" t="s">
        <v>2989</v>
      </c>
      <c r="F826" s="262">
        <v>1</v>
      </c>
      <c r="G826" s="299" t="s">
        <v>7998</v>
      </c>
      <c r="H826" s="180" t="s">
        <v>5877</v>
      </c>
    </row>
    <row r="827" spans="1:8" hidden="1">
      <c r="A827" s="88" t="s">
        <v>1908</v>
      </c>
      <c r="B827" s="240" t="s">
        <v>1909</v>
      </c>
      <c r="C827" s="185" t="str">
        <f>VLOOKUP(B827,[1]Nagios!$B$2:$F$7978,1,FALSE)</f>
        <v>10.133.138.47</v>
      </c>
      <c r="D827" s="240" t="s">
        <v>2314</v>
      </c>
      <c r="E827" s="249" t="s">
        <v>2992</v>
      </c>
      <c r="F827" s="245">
        <v>1</v>
      </c>
      <c r="G827" s="299" t="s">
        <v>8012</v>
      </c>
      <c r="H827" s="180" t="s">
        <v>5870</v>
      </c>
    </row>
    <row r="828" spans="1:8" hidden="1">
      <c r="A828" s="88" t="s">
        <v>1908</v>
      </c>
      <c r="B828" s="240" t="s">
        <v>1909</v>
      </c>
      <c r="C828" s="185" t="str">
        <f>VLOOKUP(B828,[1]Nagios!$B$2:$F$7978,1,FALSE)</f>
        <v>10.133.138.47</v>
      </c>
      <c r="D828" s="240" t="s">
        <v>959</v>
      </c>
      <c r="E828" s="240" t="s">
        <v>2992</v>
      </c>
      <c r="F828" s="245">
        <v>1</v>
      </c>
      <c r="G828" s="299" t="s">
        <v>8012</v>
      </c>
      <c r="H828" s="180" t="s">
        <v>4740</v>
      </c>
    </row>
    <row r="829" spans="1:8" hidden="1">
      <c r="A829" s="88" t="s">
        <v>1908</v>
      </c>
      <c r="B829" s="240" t="s">
        <v>1909</v>
      </c>
      <c r="C829" s="185" t="str">
        <f>VLOOKUP(B829,[1]Nagios!$B$2:$F$7978,1,FALSE)</f>
        <v>10.133.138.47</v>
      </c>
      <c r="D829" s="240" t="s">
        <v>2339</v>
      </c>
      <c r="E829" s="240" t="s">
        <v>2992</v>
      </c>
      <c r="F829" s="245">
        <v>1</v>
      </c>
      <c r="G829" s="299" t="s">
        <v>8012</v>
      </c>
      <c r="H829" s="180" t="s">
        <v>4741</v>
      </c>
    </row>
    <row r="830" spans="1:8" hidden="1">
      <c r="A830" s="88" t="s">
        <v>1908</v>
      </c>
      <c r="B830" s="240" t="s">
        <v>1909</v>
      </c>
      <c r="C830" s="185" t="str">
        <f>VLOOKUP(B830,[1]Nagios!$B$2:$F$7978,1,FALSE)</f>
        <v>10.133.138.47</v>
      </c>
      <c r="D830" s="240" t="s">
        <v>2330</v>
      </c>
      <c r="E830" s="240" t="s">
        <v>2992</v>
      </c>
      <c r="F830" s="245">
        <v>1</v>
      </c>
      <c r="G830" s="299" t="s">
        <v>8012</v>
      </c>
      <c r="H830" s="180" t="s">
        <v>4742</v>
      </c>
    </row>
    <row r="831" spans="1:8" hidden="1">
      <c r="A831" s="88" t="s">
        <v>1908</v>
      </c>
      <c r="B831" s="240" t="s">
        <v>1909</v>
      </c>
      <c r="C831" s="185" t="str">
        <f>VLOOKUP(B831,[1]Nagios!$B$2:$F$7978,1,FALSE)</f>
        <v>10.133.138.47</v>
      </c>
      <c r="D831" s="240" t="s">
        <v>1201</v>
      </c>
      <c r="E831" s="240" t="s">
        <v>2992</v>
      </c>
      <c r="F831" s="245">
        <v>2</v>
      </c>
      <c r="G831" s="299" t="s">
        <v>8012</v>
      </c>
      <c r="H831" s="180" t="s">
        <v>4743</v>
      </c>
    </row>
    <row r="832" spans="1:8" hidden="1">
      <c r="A832" s="88" t="s">
        <v>1908</v>
      </c>
      <c r="B832" s="240" t="s">
        <v>1909</v>
      </c>
      <c r="C832" s="185" t="str">
        <f>VLOOKUP(B832,[1]Nagios!$B$2:$F$7978,1,FALSE)</f>
        <v>10.133.138.47</v>
      </c>
      <c r="D832" s="240" t="s">
        <v>2340</v>
      </c>
      <c r="E832" s="240" t="s">
        <v>2992</v>
      </c>
      <c r="F832" s="245">
        <v>1</v>
      </c>
      <c r="G832" s="299" t="s">
        <v>8012</v>
      </c>
      <c r="H832" s="180" t="s">
        <v>4744</v>
      </c>
    </row>
    <row r="833" spans="1:8" hidden="1">
      <c r="A833" s="88" t="s">
        <v>1908</v>
      </c>
      <c r="B833" s="240" t="s">
        <v>1909</v>
      </c>
      <c r="C833" s="185" t="str">
        <f>VLOOKUP(B833,[1]Nagios!$B$2:$F$7978,1,FALSE)</f>
        <v>10.133.138.47</v>
      </c>
      <c r="D833" s="240" t="s">
        <v>2341</v>
      </c>
      <c r="E833" s="240" t="s">
        <v>2992</v>
      </c>
      <c r="F833" s="245">
        <v>1</v>
      </c>
      <c r="G833" s="299" t="s">
        <v>8012</v>
      </c>
      <c r="H833" s="180" t="s">
        <v>4745</v>
      </c>
    </row>
    <row r="834" spans="1:8" hidden="1">
      <c r="A834" s="88" t="s">
        <v>1908</v>
      </c>
      <c r="B834" s="240" t="s">
        <v>1909</v>
      </c>
      <c r="C834" s="185" t="str">
        <f>VLOOKUP(B834,[1]Nagios!$B$2:$F$7978,1,FALSE)</f>
        <v>10.133.138.47</v>
      </c>
      <c r="D834" s="240" t="s">
        <v>1220</v>
      </c>
      <c r="E834" s="240" t="s">
        <v>2992</v>
      </c>
      <c r="F834" s="245">
        <v>3</v>
      </c>
      <c r="G834" s="299" t="s">
        <v>8012</v>
      </c>
      <c r="H834" s="180" t="s">
        <v>4746</v>
      </c>
    </row>
    <row r="835" spans="1:8" hidden="1">
      <c r="A835" s="88" t="s">
        <v>1908</v>
      </c>
      <c r="B835" s="240" t="s">
        <v>1909</v>
      </c>
      <c r="C835" s="185" t="str">
        <f>VLOOKUP(B835,[1]Nagios!$B$2:$F$7978,1,FALSE)</f>
        <v>10.133.138.47</v>
      </c>
      <c r="D835" s="240" t="s">
        <v>6860</v>
      </c>
      <c r="E835" s="240" t="s">
        <v>2992</v>
      </c>
      <c r="F835" s="245">
        <v>1</v>
      </c>
      <c r="G835" s="299" t="s">
        <v>7998</v>
      </c>
      <c r="H835" s="180" t="s">
        <v>4747</v>
      </c>
    </row>
    <row r="836" spans="1:8" hidden="1">
      <c r="A836" s="88" t="s">
        <v>467</v>
      </c>
      <c r="B836" s="240" t="s">
        <v>1182</v>
      </c>
      <c r="C836" s="185" t="str">
        <f>VLOOKUP(B836,[1]Nagios!$B$2:$F$7978,1,FALSE)</f>
        <v>10.133.119.131</v>
      </c>
      <c r="D836" s="240" t="s">
        <v>1220</v>
      </c>
      <c r="E836" s="240" t="s">
        <v>2989</v>
      </c>
      <c r="F836" s="245">
        <v>3</v>
      </c>
      <c r="G836" s="299" t="s">
        <v>8012</v>
      </c>
      <c r="H836" s="180" t="s">
        <v>4734</v>
      </c>
    </row>
    <row r="837" spans="1:8" hidden="1">
      <c r="A837" s="88" t="s">
        <v>467</v>
      </c>
      <c r="B837" s="240" t="s">
        <v>1182</v>
      </c>
      <c r="C837" s="185" t="str">
        <f>VLOOKUP(B837,[1]Nagios!$B$2:$F$7978,1,FALSE)</f>
        <v>10.133.119.131</v>
      </c>
      <c r="D837" s="240" t="s">
        <v>1204</v>
      </c>
      <c r="E837" s="240" t="s">
        <v>2989</v>
      </c>
      <c r="F837" s="245">
        <v>4</v>
      </c>
      <c r="G837" s="299" t="s">
        <v>8012</v>
      </c>
      <c r="H837" s="180" t="s">
        <v>4735</v>
      </c>
    </row>
    <row r="838" spans="1:8" hidden="1">
      <c r="A838" s="88" t="s">
        <v>467</v>
      </c>
      <c r="B838" s="240" t="s">
        <v>1182</v>
      </c>
      <c r="C838" s="185" t="str">
        <f>VLOOKUP(B838,[1]Nagios!$B$2:$F$7978,1,FALSE)</f>
        <v>10.133.119.131</v>
      </c>
      <c r="D838" s="240" t="s">
        <v>2171</v>
      </c>
      <c r="E838" s="240" t="s">
        <v>2989</v>
      </c>
      <c r="F838" s="245">
        <v>4</v>
      </c>
      <c r="G838" s="299" t="s">
        <v>8012</v>
      </c>
      <c r="H838" s="180" t="s">
        <v>4736</v>
      </c>
    </row>
    <row r="839" spans="1:8" hidden="1">
      <c r="A839" s="88" t="s">
        <v>467</v>
      </c>
      <c r="B839" s="240" t="s">
        <v>1182</v>
      </c>
      <c r="C839" s="185" t="str">
        <f>VLOOKUP(B839,[1]Nagios!$B$2:$F$7978,1,FALSE)</f>
        <v>10.133.119.131</v>
      </c>
      <c r="D839" s="240" t="s">
        <v>959</v>
      </c>
      <c r="E839" s="240" t="s">
        <v>2989</v>
      </c>
      <c r="F839" s="245">
        <v>4</v>
      </c>
      <c r="G839" s="299" t="s">
        <v>8012</v>
      </c>
      <c r="H839" s="180" t="s">
        <v>4737</v>
      </c>
    </row>
    <row r="840" spans="1:8" hidden="1">
      <c r="A840" s="88" t="s">
        <v>467</v>
      </c>
      <c r="B840" s="240" t="s">
        <v>1182</v>
      </c>
      <c r="C840" s="185" t="str">
        <f>VLOOKUP(B840,[1]Nagios!$B$2:$F$7978,1,FALSE)</f>
        <v>10.133.119.131</v>
      </c>
      <c r="D840" s="240" t="s">
        <v>1200</v>
      </c>
      <c r="E840" s="240" t="s">
        <v>2989</v>
      </c>
      <c r="F840" s="245">
        <v>4</v>
      </c>
      <c r="G840" s="299" t="s">
        <v>8012</v>
      </c>
      <c r="H840" s="180" t="s">
        <v>4738</v>
      </c>
    </row>
    <row r="841" spans="1:8" hidden="1">
      <c r="A841" s="88" t="s">
        <v>467</v>
      </c>
      <c r="B841" s="240" t="s">
        <v>1182</v>
      </c>
      <c r="C841" s="185" t="str">
        <f>VLOOKUP(B841,[1]Nagios!$B$2:$F$7978,1,FALSE)</f>
        <v>10.133.119.131</v>
      </c>
      <c r="D841" s="240" t="s">
        <v>1201</v>
      </c>
      <c r="E841" s="240" t="s">
        <v>2992</v>
      </c>
      <c r="F841" s="245">
        <v>2</v>
      </c>
      <c r="G841" s="299" t="s">
        <v>8012</v>
      </c>
      <c r="H841" s="180" t="s">
        <v>4739</v>
      </c>
    </row>
    <row r="842" spans="1:8" hidden="1">
      <c r="A842" s="88" t="s">
        <v>467</v>
      </c>
      <c r="B842" s="240" t="s">
        <v>1182</v>
      </c>
      <c r="C842" s="185" t="str">
        <f>VLOOKUP(B842,[1]Nagios!$B$2:$F$7978,1,FALSE)</f>
        <v>10.133.119.131</v>
      </c>
      <c r="D842" s="240" t="s">
        <v>1246</v>
      </c>
      <c r="E842" s="240" t="s">
        <v>2989</v>
      </c>
      <c r="F842" s="245">
        <v>1</v>
      </c>
      <c r="G842" s="299" t="s">
        <v>7997</v>
      </c>
      <c r="H842" s="180" t="s">
        <v>5868</v>
      </c>
    </row>
    <row r="843" spans="1:8" hidden="1">
      <c r="A843" s="88" t="s">
        <v>467</v>
      </c>
      <c r="B843" s="240" t="s">
        <v>1182</v>
      </c>
      <c r="C843" s="185" t="str">
        <f>VLOOKUP(B843,[1]Nagios!$B$2:$F$7978,1,FALSE)</f>
        <v>10.133.119.131</v>
      </c>
      <c r="D843" s="240" t="s">
        <v>1246</v>
      </c>
      <c r="E843" s="240" t="s">
        <v>2989</v>
      </c>
      <c r="F843" s="245">
        <v>1</v>
      </c>
      <c r="G843" s="299" t="s">
        <v>7997</v>
      </c>
      <c r="H843" s="180" t="s">
        <v>5869</v>
      </c>
    </row>
    <row r="844" spans="1:8" hidden="1">
      <c r="A844" s="88" t="s">
        <v>466</v>
      </c>
      <c r="B844" s="240" t="s">
        <v>1181</v>
      </c>
      <c r="C844" s="185" t="str">
        <f>VLOOKUP(B844,[1]Nagios!$B$2:$F$7978,1,FALSE)</f>
        <v>10.133.119.130</v>
      </c>
      <c r="D844" s="240" t="s">
        <v>1220</v>
      </c>
      <c r="E844" s="240" t="s">
        <v>2989</v>
      </c>
      <c r="F844" s="245">
        <v>3</v>
      </c>
      <c r="G844" s="299" t="s">
        <v>8012</v>
      </c>
      <c r="H844" s="180" t="s">
        <v>5675</v>
      </c>
    </row>
    <row r="845" spans="1:8" hidden="1">
      <c r="A845" s="88" t="s">
        <v>466</v>
      </c>
      <c r="B845" s="240" t="s">
        <v>1181</v>
      </c>
      <c r="C845" s="185" t="str">
        <f>VLOOKUP(B845,[1]Nagios!$B$2:$F$7978,1,FALSE)</f>
        <v>10.133.119.130</v>
      </c>
      <c r="D845" s="240" t="s">
        <v>1204</v>
      </c>
      <c r="E845" s="240" t="s">
        <v>2989</v>
      </c>
      <c r="F845" s="245">
        <v>4</v>
      </c>
      <c r="G845" s="299" t="s">
        <v>8012</v>
      </c>
      <c r="H845" s="180" t="s">
        <v>4729</v>
      </c>
    </row>
    <row r="846" spans="1:8" hidden="1">
      <c r="A846" s="88" t="s">
        <v>466</v>
      </c>
      <c r="B846" s="240" t="s">
        <v>1181</v>
      </c>
      <c r="C846" s="185" t="str">
        <f>VLOOKUP(B846,[1]Nagios!$B$2:$F$7978,1,FALSE)</f>
        <v>10.133.119.130</v>
      </c>
      <c r="D846" s="240" t="s">
        <v>2171</v>
      </c>
      <c r="E846" s="240" t="s">
        <v>2989</v>
      </c>
      <c r="F846" s="245">
        <v>4</v>
      </c>
      <c r="G846" s="299" t="s">
        <v>8012</v>
      </c>
      <c r="H846" s="180" t="s">
        <v>4730</v>
      </c>
    </row>
    <row r="847" spans="1:8" hidden="1">
      <c r="A847" s="88" t="s">
        <v>466</v>
      </c>
      <c r="B847" s="240" t="s">
        <v>1181</v>
      </c>
      <c r="C847" s="185" t="str">
        <f>VLOOKUP(B847,[1]Nagios!$B$2:$F$7978,1,FALSE)</f>
        <v>10.133.119.130</v>
      </c>
      <c r="D847" s="240" t="s">
        <v>959</v>
      </c>
      <c r="E847" s="240" t="s">
        <v>2989</v>
      </c>
      <c r="F847" s="245">
        <v>4</v>
      </c>
      <c r="G847" s="299" t="s">
        <v>8012</v>
      </c>
      <c r="H847" s="180" t="s">
        <v>4731</v>
      </c>
    </row>
    <row r="848" spans="1:8" hidden="1">
      <c r="A848" s="88" t="s">
        <v>466</v>
      </c>
      <c r="B848" s="240" t="s">
        <v>1181</v>
      </c>
      <c r="C848" s="185" t="str">
        <f>VLOOKUP(B848,[1]Nagios!$B$2:$F$7978,1,FALSE)</f>
        <v>10.133.119.130</v>
      </c>
      <c r="D848" s="240" t="s">
        <v>1200</v>
      </c>
      <c r="E848" s="240" t="s">
        <v>2989</v>
      </c>
      <c r="F848" s="245">
        <v>4</v>
      </c>
      <c r="G848" s="299" t="s">
        <v>8012</v>
      </c>
      <c r="H848" s="180" t="s">
        <v>4732</v>
      </c>
    </row>
    <row r="849" spans="1:8" hidden="1">
      <c r="A849" s="88" t="s">
        <v>466</v>
      </c>
      <c r="B849" s="122">
        <v>10133119130</v>
      </c>
      <c r="C849" s="185">
        <f>VLOOKUP(B849,[1]Nagios!$B$2:$F$7978,1,FALSE)</f>
        <v>10133119130</v>
      </c>
      <c r="D849" s="240" t="s">
        <v>1201</v>
      </c>
      <c r="E849" s="240" t="s">
        <v>2992</v>
      </c>
      <c r="F849" s="245">
        <v>2</v>
      </c>
      <c r="G849" s="299" t="s">
        <v>8012</v>
      </c>
      <c r="H849" s="180" t="s">
        <v>4733</v>
      </c>
    </row>
    <row r="850" spans="1:8" hidden="1">
      <c r="A850" s="97" t="s">
        <v>9141</v>
      </c>
      <c r="B850" s="98" t="s">
        <v>7705</v>
      </c>
      <c r="C850" s="185" t="str">
        <f>VLOOKUP(B850,[1]Nagios!$B$2:$F$7978,1,FALSE)</f>
        <v>10.133.132.21</v>
      </c>
      <c r="D850" s="240" t="s">
        <v>959</v>
      </c>
      <c r="E850" s="240" t="s">
        <v>2989</v>
      </c>
      <c r="F850" s="245">
        <v>1</v>
      </c>
      <c r="G850" s="387" t="s">
        <v>8005</v>
      </c>
      <c r="H850" s="180" t="s">
        <v>6671</v>
      </c>
    </row>
    <row r="851" spans="1:8" hidden="1">
      <c r="A851" s="97" t="s">
        <v>9140</v>
      </c>
      <c r="B851" s="98" t="s">
        <v>7704</v>
      </c>
      <c r="C851" s="185" t="str">
        <f>VLOOKUP(B851,[1]Nagios!$B$2:$F$7978,1,FALSE)</f>
        <v>10.133.132.20</v>
      </c>
      <c r="D851" s="240" t="s">
        <v>959</v>
      </c>
      <c r="E851" s="240" t="s">
        <v>2989</v>
      </c>
      <c r="F851" s="245">
        <v>1</v>
      </c>
      <c r="G851" s="387" t="s">
        <v>8005</v>
      </c>
      <c r="H851" s="180" t="s">
        <v>5674</v>
      </c>
    </row>
    <row r="852" spans="1:8">
      <c r="A852" s="88" t="s">
        <v>464</v>
      </c>
      <c r="B852" s="249" t="s">
        <v>465</v>
      </c>
      <c r="C852" s="185" t="str">
        <f>VLOOKUP(B852,[1]Nagios!$B$2:$F$7978,1,FALSE)</f>
        <v>10.133.116.26</v>
      </c>
      <c r="D852" s="240" t="s">
        <v>959</v>
      </c>
      <c r="E852" s="240" t="s">
        <v>2989</v>
      </c>
      <c r="F852" s="112">
        <v>3</v>
      </c>
      <c r="G852" s="299" t="s">
        <v>8007</v>
      </c>
      <c r="H852" s="180" t="s">
        <v>5673</v>
      </c>
    </row>
    <row r="853" spans="1:8" hidden="1">
      <c r="A853" s="276" t="s">
        <v>9144</v>
      </c>
      <c r="B853" s="122">
        <v>10133192254</v>
      </c>
      <c r="C853" s="185">
        <f>VLOOKUP(B853,[1]Nagios!$B$2:$F$7978,1,FALSE)</f>
        <v>10133192254</v>
      </c>
      <c r="D853" s="276" t="s">
        <v>959</v>
      </c>
      <c r="E853" s="276" t="s">
        <v>2989</v>
      </c>
      <c r="F853" s="331">
        <v>2</v>
      </c>
      <c r="G853" s="387" t="s">
        <v>8005</v>
      </c>
      <c r="H853" s="199"/>
    </row>
    <row r="854" spans="1:8" hidden="1">
      <c r="A854" s="276" t="s">
        <v>9137</v>
      </c>
      <c r="B854" s="122" t="s">
        <v>7920</v>
      </c>
      <c r="C854" s="185" t="str">
        <f>VLOOKUP(B854,[1]Nagios!$B$2:$F$7978,1,FALSE)</f>
        <v>192.168.9.77</v>
      </c>
      <c r="D854" s="276" t="s">
        <v>9151</v>
      </c>
      <c r="E854" s="276" t="s">
        <v>2992</v>
      </c>
      <c r="F854" s="331">
        <v>4</v>
      </c>
      <c r="G854" s="387" t="s">
        <v>8005</v>
      </c>
      <c r="H854" s="199"/>
    </row>
    <row r="855" spans="1:8" hidden="1">
      <c r="A855" s="276" t="s">
        <v>9137</v>
      </c>
      <c r="B855" s="122" t="s">
        <v>7920</v>
      </c>
      <c r="C855" s="185" t="str">
        <f>VLOOKUP(B855,[1]Nagios!$B$2:$F$7978,1,FALSE)</f>
        <v>192.168.9.77</v>
      </c>
      <c r="D855" s="276" t="s">
        <v>9150</v>
      </c>
      <c r="E855" s="276" t="s">
        <v>2992</v>
      </c>
      <c r="F855" s="331">
        <v>4</v>
      </c>
      <c r="G855" s="387" t="s">
        <v>8005</v>
      </c>
      <c r="H855" s="199"/>
    </row>
    <row r="856" spans="1:8" hidden="1">
      <c r="A856" s="276" t="s">
        <v>9145</v>
      </c>
      <c r="B856" s="122" t="s">
        <v>8506</v>
      </c>
      <c r="C856" s="185" t="str">
        <f>VLOOKUP(B856,[1]Nagios!$B$2:$F$7978,1,FALSE)</f>
        <v>10.133.8.255</v>
      </c>
      <c r="D856" s="276" t="s">
        <v>9149</v>
      </c>
      <c r="E856" s="276" t="s">
        <v>2992</v>
      </c>
      <c r="F856" s="331">
        <v>4</v>
      </c>
      <c r="G856" s="387" t="s">
        <v>8005</v>
      </c>
      <c r="H856" s="199"/>
    </row>
    <row r="857" spans="1:8" hidden="1">
      <c r="A857" s="276" t="s">
        <v>9146</v>
      </c>
      <c r="B857" s="122" t="s">
        <v>9147</v>
      </c>
      <c r="C857" s="185" t="str">
        <f>VLOOKUP(B857,[1]Nagios!$B$2:$F$7978,1,FALSE)</f>
        <v>192.168.9.69</v>
      </c>
      <c r="D857" s="276" t="s">
        <v>959</v>
      </c>
      <c r="E857" s="276" t="s">
        <v>2992</v>
      </c>
      <c r="F857" s="331">
        <v>4</v>
      </c>
      <c r="G857" s="387" t="s">
        <v>8005</v>
      </c>
      <c r="H857" s="199"/>
    </row>
    <row r="858" spans="1:8" hidden="1">
      <c r="A858" s="276" t="s">
        <v>9146</v>
      </c>
      <c r="B858" s="122" t="s">
        <v>9148</v>
      </c>
      <c r="C858" s="185" t="str">
        <f>VLOOKUP(B858,[1]Nagios!$B$2:$F$7978,1,FALSE)</f>
        <v>10.133.4.10</v>
      </c>
      <c r="D858" s="240" t="s">
        <v>959</v>
      </c>
      <c r="E858" s="276" t="s">
        <v>2992</v>
      </c>
      <c r="F858" s="331">
        <v>4</v>
      </c>
      <c r="G858" s="387" t="s">
        <v>8005</v>
      </c>
      <c r="H858" s="199"/>
    </row>
    <row r="859" spans="1:8" hidden="1">
      <c r="A859" s="240" t="s">
        <v>9143</v>
      </c>
      <c r="B859" s="122">
        <v>10133192253</v>
      </c>
      <c r="C859" s="185">
        <f>VLOOKUP(B859,[1]Nagios!$B$2:$F$7978,1,FALSE)</f>
        <v>10133192253</v>
      </c>
      <c r="D859" s="240" t="s">
        <v>959</v>
      </c>
      <c r="E859" s="240" t="s">
        <v>2989</v>
      </c>
      <c r="F859" s="245">
        <v>2</v>
      </c>
      <c r="G859" s="387" t="s">
        <v>8005</v>
      </c>
      <c r="H859" s="199"/>
    </row>
    <row r="860" spans="1:8" hidden="1">
      <c r="A860" s="88" t="s">
        <v>8099</v>
      </c>
      <c r="B860" s="122">
        <v>10133192229</v>
      </c>
      <c r="C860" s="185">
        <f>VLOOKUP(B860,[1]Nagios!$B$2:$F$7978,1,FALSE)</f>
        <v>10133192229</v>
      </c>
      <c r="D860" s="102" t="s">
        <v>959</v>
      </c>
      <c r="E860" s="240" t="s">
        <v>2989</v>
      </c>
      <c r="F860" s="245">
        <v>2</v>
      </c>
      <c r="G860" s="299" t="s">
        <v>8002</v>
      </c>
      <c r="H860" s="180"/>
    </row>
    <row r="861" spans="1:8" hidden="1">
      <c r="A861" s="88" t="s">
        <v>8098</v>
      </c>
      <c r="B861" s="122">
        <v>10133192228</v>
      </c>
      <c r="C861" s="185">
        <f>VLOOKUP(B861,[1]Nagios!$B$2:$F$7978,1,FALSE)</f>
        <v>10133192228</v>
      </c>
      <c r="D861" s="102" t="s">
        <v>959</v>
      </c>
      <c r="E861" s="249" t="s">
        <v>2989</v>
      </c>
      <c r="F861" s="261">
        <v>2</v>
      </c>
      <c r="G861" s="299" t="s">
        <v>8002</v>
      </c>
      <c r="H861" s="180"/>
    </row>
    <row r="862" spans="1:8" hidden="1">
      <c r="A862" s="88" t="s">
        <v>8097</v>
      </c>
      <c r="B862" s="122">
        <v>10133192227</v>
      </c>
      <c r="C862" s="185">
        <f>VLOOKUP(B862,[1]Nagios!$B$2:$F$7978,1,FALSE)</f>
        <v>10133192227</v>
      </c>
      <c r="D862" s="102" t="s">
        <v>959</v>
      </c>
      <c r="E862" s="249" t="s">
        <v>2989</v>
      </c>
      <c r="F862" s="261">
        <v>2</v>
      </c>
      <c r="G862" s="299" t="s">
        <v>8002</v>
      </c>
      <c r="H862" s="180"/>
    </row>
    <row r="863" spans="1:8" hidden="1">
      <c r="A863" s="88" t="s">
        <v>8096</v>
      </c>
      <c r="B863" s="122">
        <v>10133192226</v>
      </c>
      <c r="C863" s="185">
        <f>VLOOKUP(B863,[1]Nagios!$B$2:$F$7978,1,FALSE)</f>
        <v>10133192226</v>
      </c>
      <c r="D863" s="102" t="s">
        <v>959</v>
      </c>
      <c r="E863" s="249" t="s">
        <v>2989</v>
      </c>
      <c r="F863" s="261">
        <v>2</v>
      </c>
      <c r="G863" s="299" t="s">
        <v>8002</v>
      </c>
      <c r="H863" s="180"/>
    </row>
    <row r="864" spans="1:8" hidden="1">
      <c r="A864" s="88" t="s">
        <v>8095</v>
      </c>
      <c r="B864" s="122">
        <v>10133192225</v>
      </c>
      <c r="C864" s="185">
        <f>VLOOKUP(B864,[1]Nagios!$B$2:$F$7978,1,FALSE)</f>
        <v>10133192225</v>
      </c>
      <c r="D864" s="102" t="s">
        <v>959</v>
      </c>
      <c r="E864" s="249" t="s">
        <v>2989</v>
      </c>
      <c r="F864" s="261">
        <v>2</v>
      </c>
      <c r="G864" s="299" t="s">
        <v>8002</v>
      </c>
      <c r="H864" s="180"/>
    </row>
    <row r="865" spans="1:8" hidden="1">
      <c r="A865" s="88" t="s">
        <v>8094</v>
      </c>
      <c r="B865" s="122">
        <v>10133192224</v>
      </c>
      <c r="C865" s="185">
        <f>VLOOKUP(B865,[1]Nagios!$B$2:$F$7978,1,FALSE)</f>
        <v>10133192224</v>
      </c>
      <c r="D865" s="102" t="s">
        <v>959</v>
      </c>
      <c r="E865" s="249" t="s">
        <v>2989</v>
      </c>
      <c r="F865" s="261">
        <v>2</v>
      </c>
      <c r="G865" s="299" t="s">
        <v>8002</v>
      </c>
      <c r="H865" s="180"/>
    </row>
    <row r="866" spans="1:8" hidden="1">
      <c r="A866" s="88" t="s">
        <v>8093</v>
      </c>
      <c r="B866" s="122">
        <v>10133192223</v>
      </c>
      <c r="C866" s="185">
        <f>VLOOKUP(B866,[1]Nagios!$B$2:$F$7978,1,FALSE)</f>
        <v>10133192223</v>
      </c>
      <c r="D866" s="102" t="s">
        <v>959</v>
      </c>
      <c r="E866" s="249" t="s">
        <v>2989</v>
      </c>
      <c r="F866" s="261">
        <v>2</v>
      </c>
      <c r="G866" s="299" t="s">
        <v>8002</v>
      </c>
      <c r="H866" s="180"/>
    </row>
    <row r="867" spans="1:8" hidden="1">
      <c r="A867" s="88" t="s">
        <v>8092</v>
      </c>
      <c r="B867" s="122">
        <v>10133192222</v>
      </c>
      <c r="C867" s="185">
        <f>VLOOKUP(B867,[1]Nagios!$B$2:$F$7978,1,FALSE)</f>
        <v>10133192222</v>
      </c>
      <c r="D867" s="102" t="s">
        <v>959</v>
      </c>
      <c r="E867" s="249" t="s">
        <v>2989</v>
      </c>
      <c r="F867" s="261">
        <v>2</v>
      </c>
      <c r="G867" s="299" t="s">
        <v>8002</v>
      </c>
      <c r="H867" s="180"/>
    </row>
    <row r="868" spans="1:8" hidden="1">
      <c r="A868" s="88" t="s">
        <v>8091</v>
      </c>
      <c r="B868" s="122">
        <v>10133192221</v>
      </c>
      <c r="C868" s="185">
        <f>VLOOKUP(B868,[1]Nagios!$B$2:$F$7978,1,FALSE)</f>
        <v>10133192221</v>
      </c>
      <c r="D868" s="102" t="s">
        <v>959</v>
      </c>
      <c r="E868" s="249" t="s">
        <v>2989</v>
      </c>
      <c r="F868" s="261">
        <v>2</v>
      </c>
      <c r="G868" s="299" t="s">
        <v>8002</v>
      </c>
      <c r="H868" s="180"/>
    </row>
    <row r="869" spans="1:8" hidden="1">
      <c r="A869" s="88" t="s">
        <v>8090</v>
      </c>
      <c r="B869" s="122">
        <v>10133192220</v>
      </c>
      <c r="C869" s="185">
        <f>VLOOKUP(B869,[1]Nagios!$B$2:$F$7978,1,FALSE)</f>
        <v>10133192220</v>
      </c>
      <c r="D869" s="102" t="s">
        <v>959</v>
      </c>
      <c r="E869" s="249" t="s">
        <v>2989</v>
      </c>
      <c r="F869" s="261">
        <v>2</v>
      </c>
      <c r="G869" s="299" t="s">
        <v>8002</v>
      </c>
      <c r="H869" s="180"/>
    </row>
    <row r="870" spans="1:8" hidden="1">
      <c r="A870" s="88" t="s">
        <v>8089</v>
      </c>
      <c r="B870" s="122">
        <v>10133192218</v>
      </c>
      <c r="C870" s="185">
        <f>VLOOKUP(B870,[1]Nagios!$B$2:$F$7978,1,FALSE)</f>
        <v>10133192218</v>
      </c>
      <c r="D870" s="102" t="s">
        <v>959</v>
      </c>
      <c r="E870" s="249" t="s">
        <v>2989</v>
      </c>
      <c r="F870" s="261">
        <v>2</v>
      </c>
      <c r="G870" s="299" t="s">
        <v>8002</v>
      </c>
      <c r="H870" s="180"/>
    </row>
    <row r="871" spans="1:8" hidden="1">
      <c r="A871" s="88" t="s">
        <v>8088</v>
      </c>
      <c r="B871" s="122">
        <v>10133192217</v>
      </c>
      <c r="C871" s="185">
        <f>VLOOKUP(B871,[1]Nagios!$B$2:$F$7978,1,FALSE)</f>
        <v>10133192217</v>
      </c>
      <c r="D871" s="102" t="s">
        <v>959</v>
      </c>
      <c r="E871" s="249" t="s">
        <v>2989</v>
      </c>
      <c r="F871" s="261">
        <v>2</v>
      </c>
      <c r="G871" s="299" t="s">
        <v>8002</v>
      </c>
      <c r="H871" s="180"/>
    </row>
    <row r="872" spans="1:8" hidden="1">
      <c r="A872" s="88" t="s">
        <v>8088</v>
      </c>
      <c r="B872" s="122">
        <v>10133192217</v>
      </c>
      <c r="C872" s="185">
        <f>VLOOKUP(B872,[1]Nagios!$B$2:$F$7978,1,FALSE)</f>
        <v>10133192217</v>
      </c>
      <c r="D872" s="182" t="s">
        <v>8906</v>
      </c>
      <c r="E872" s="249" t="s">
        <v>2989</v>
      </c>
      <c r="F872" s="261">
        <v>2</v>
      </c>
      <c r="G872" s="299" t="s">
        <v>8002</v>
      </c>
      <c r="H872" s="180"/>
    </row>
    <row r="873" spans="1:8" hidden="1">
      <c r="A873" s="88" t="s">
        <v>8088</v>
      </c>
      <c r="B873" s="122">
        <v>10133192217</v>
      </c>
      <c r="C873" s="185">
        <f>VLOOKUP(B873,[1]Nagios!$B$2:$F$7978,1,FALSE)</f>
        <v>10133192217</v>
      </c>
      <c r="D873" s="182" t="s">
        <v>8908</v>
      </c>
      <c r="E873" s="240" t="s">
        <v>2989</v>
      </c>
      <c r="F873" s="245">
        <v>2</v>
      </c>
      <c r="G873" s="299" t="s">
        <v>8002</v>
      </c>
      <c r="H873" s="180"/>
    </row>
    <row r="874" spans="1:8" hidden="1">
      <c r="A874" s="88" t="s">
        <v>8088</v>
      </c>
      <c r="B874" s="122">
        <v>10133192217</v>
      </c>
      <c r="C874" s="185">
        <f>VLOOKUP(B874,[1]Nagios!$B$2:$F$7978,1,FALSE)</f>
        <v>10133192217</v>
      </c>
      <c r="D874" s="182" t="s">
        <v>8907</v>
      </c>
      <c r="E874" s="240" t="s">
        <v>2989</v>
      </c>
      <c r="F874" s="245">
        <v>2</v>
      </c>
      <c r="G874" s="299" t="s">
        <v>8002</v>
      </c>
      <c r="H874" s="180"/>
    </row>
    <row r="875" spans="1:8" hidden="1">
      <c r="A875" s="88" t="s">
        <v>8088</v>
      </c>
      <c r="B875" s="122">
        <v>10133192217</v>
      </c>
      <c r="C875" s="185">
        <f>VLOOKUP(B875,[1]Nagios!$B$2:$F$7978,1,FALSE)</f>
        <v>10133192217</v>
      </c>
      <c r="D875" s="182" t="s">
        <v>8909</v>
      </c>
      <c r="E875" s="240" t="s">
        <v>2989</v>
      </c>
      <c r="F875" s="245">
        <v>2</v>
      </c>
      <c r="G875" s="299" t="s">
        <v>8002</v>
      </c>
      <c r="H875" s="180"/>
    </row>
    <row r="876" spans="1:8" hidden="1">
      <c r="A876" s="88" t="s">
        <v>8088</v>
      </c>
      <c r="B876" s="122">
        <v>10133192217</v>
      </c>
      <c r="C876" s="185">
        <f>VLOOKUP(B876,[1]Nagios!$B$2:$F$7978,1,FALSE)</f>
        <v>10133192217</v>
      </c>
      <c r="D876" s="102" t="s">
        <v>8910</v>
      </c>
      <c r="E876" s="240" t="s">
        <v>2989</v>
      </c>
      <c r="F876" s="245">
        <v>2</v>
      </c>
      <c r="G876" s="299" t="s">
        <v>8002</v>
      </c>
      <c r="H876" s="180"/>
    </row>
    <row r="877" spans="1:8" hidden="1">
      <c r="A877" s="88" t="s">
        <v>8087</v>
      </c>
      <c r="B877" s="122">
        <v>10133192216</v>
      </c>
      <c r="C877" s="185">
        <f>VLOOKUP(B877,[1]Nagios!$B$2:$F$7978,1,FALSE)</f>
        <v>10133192216</v>
      </c>
      <c r="D877" s="102" t="s">
        <v>959</v>
      </c>
      <c r="E877" s="240" t="s">
        <v>2989</v>
      </c>
      <c r="F877" s="245">
        <v>2</v>
      </c>
      <c r="G877" s="299" t="s">
        <v>8002</v>
      </c>
      <c r="H877" s="180"/>
    </row>
    <row r="878" spans="1:8">
      <c r="A878" s="249" t="s">
        <v>7560</v>
      </c>
      <c r="B878" s="249" t="s">
        <v>7558</v>
      </c>
      <c r="C878" s="185" t="str">
        <f>VLOOKUP(B878,[1]Nagios!$B$2:$F$7978,1,FALSE)</f>
        <v>10.133.100.9</v>
      </c>
      <c r="D878" s="249" t="s">
        <v>959</v>
      </c>
      <c r="E878" s="240" t="s">
        <v>2989</v>
      </c>
      <c r="F878" s="245">
        <v>2</v>
      </c>
      <c r="G878" s="387" t="s">
        <v>8007</v>
      </c>
      <c r="H878" s="180" t="s">
        <v>5672</v>
      </c>
    </row>
    <row r="879" spans="1:8">
      <c r="A879" s="249" t="s">
        <v>7611</v>
      </c>
      <c r="B879" s="146" t="s">
        <v>7610</v>
      </c>
      <c r="C879" s="185" t="str">
        <f>VLOOKUP(B879,[1]Nagios!$B$2:$F$7978,1,FALSE)</f>
        <v>10.133.108.8</v>
      </c>
      <c r="D879" s="249" t="s">
        <v>959</v>
      </c>
      <c r="E879" s="240" t="s">
        <v>2989</v>
      </c>
      <c r="F879" s="245">
        <v>2</v>
      </c>
      <c r="G879" s="387" t="s">
        <v>8007</v>
      </c>
      <c r="H879" s="180" t="s">
        <v>5671</v>
      </c>
    </row>
    <row r="880" spans="1:8">
      <c r="A880" s="88" t="s">
        <v>7400</v>
      </c>
      <c r="B880" s="249" t="s">
        <v>7403</v>
      </c>
      <c r="C880" s="185" t="str">
        <f>VLOOKUP(B880,[1]Nagios!$B$2:$F$7978,1,FALSE)</f>
        <v>10.133.88.37</v>
      </c>
      <c r="D880" s="249" t="s">
        <v>959</v>
      </c>
      <c r="E880" s="240" t="s">
        <v>2989</v>
      </c>
      <c r="F880" s="112">
        <v>2</v>
      </c>
      <c r="G880" s="299" t="s">
        <v>8007</v>
      </c>
      <c r="H880" s="180" t="s">
        <v>5670</v>
      </c>
    </row>
    <row r="881" spans="1:8">
      <c r="A881" s="88" t="s">
        <v>8768</v>
      </c>
      <c r="B881" s="249" t="s">
        <v>8817</v>
      </c>
      <c r="C881" s="185" t="str">
        <f>VLOOKUP(B881,[1]Nagios!$B$2:$F$7978,1,FALSE)</f>
        <v>10.133.224.65</v>
      </c>
      <c r="D881" s="249" t="s">
        <v>959</v>
      </c>
      <c r="E881" s="240" t="s">
        <v>2991</v>
      </c>
      <c r="F881" s="112">
        <v>2</v>
      </c>
      <c r="G881" s="299" t="s">
        <v>8007</v>
      </c>
      <c r="H881" s="203"/>
    </row>
    <row r="882" spans="1:8">
      <c r="A882" s="88" t="s">
        <v>8767</v>
      </c>
      <c r="B882" s="249" t="s">
        <v>8816</v>
      </c>
      <c r="C882" s="185" t="str">
        <f>VLOOKUP(B882,[1]Nagios!$B$2:$F$7978,1,FALSE)</f>
        <v>10.133.224.64</v>
      </c>
      <c r="D882" s="249" t="s">
        <v>959</v>
      </c>
      <c r="E882" s="240" t="s">
        <v>2991</v>
      </c>
      <c r="F882" s="112">
        <v>2</v>
      </c>
      <c r="G882" s="299" t="s">
        <v>8007</v>
      </c>
      <c r="H882" s="203"/>
    </row>
    <row r="883" spans="1:8">
      <c r="A883" s="88" t="s">
        <v>8766</v>
      </c>
      <c r="B883" s="249" t="s">
        <v>8815</v>
      </c>
      <c r="C883" s="185" t="str">
        <f>VLOOKUP(B883,[1]Nagios!$B$2:$F$7978,1,FALSE)</f>
        <v>10.133.224.63</v>
      </c>
      <c r="D883" s="249" t="s">
        <v>959</v>
      </c>
      <c r="E883" s="240" t="s">
        <v>2991</v>
      </c>
      <c r="F883" s="112">
        <v>2</v>
      </c>
      <c r="G883" s="299" t="s">
        <v>8007</v>
      </c>
      <c r="H883" s="203"/>
    </row>
    <row r="884" spans="1:8">
      <c r="A884" s="88" t="s">
        <v>8765</v>
      </c>
      <c r="B884" s="249" t="s">
        <v>8814</v>
      </c>
      <c r="C884" s="185" t="str">
        <f>VLOOKUP(B884,[1]Nagios!$B$2:$F$7978,1,FALSE)</f>
        <v>10.133.224.62</v>
      </c>
      <c r="D884" s="249" t="s">
        <v>959</v>
      </c>
      <c r="E884" s="240" t="s">
        <v>2991</v>
      </c>
      <c r="F884" s="112">
        <v>2</v>
      </c>
      <c r="G884" s="299" t="s">
        <v>8007</v>
      </c>
      <c r="H884" s="203"/>
    </row>
    <row r="885" spans="1:8">
      <c r="A885" s="88" t="s">
        <v>8764</v>
      </c>
      <c r="B885" s="249" t="s">
        <v>8813</v>
      </c>
      <c r="C885" s="185" t="str">
        <f>VLOOKUP(B885,[1]Nagios!$B$2:$F$7978,1,FALSE)</f>
        <v>10.133.224.61</v>
      </c>
      <c r="D885" s="249" t="s">
        <v>959</v>
      </c>
      <c r="E885" s="240" t="s">
        <v>2991</v>
      </c>
      <c r="F885" s="112">
        <v>2</v>
      </c>
      <c r="G885" s="299" t="s">
        <v>8007</v>
      </c>
      <c r="H885" s="203"/>
    </row>
    <row r="886" spans="1:8">
      <c r="A886" s="88" t="s">
        <v>8763</v>
      </c>
      <c r="B886" s="249" t="s">
        <v>8812</v>
      </c>
      <c r="C886" s="185" t="str">
        <f>VLOOKUP(B886,[1]Nagios!$B$2:$F$7978,1,FALSE)</f>
        <v>10.133.224.60</v>
      </c>
      <c r="D886" s="249" t="s">
        <v>959</v>
      </c>
      <c r="E886" s="240" t="s">
        <v>2991</v>
      </c>
      <c r="F886" s="112">
        <v>2</v>
      </c>
      <c r="G886" s="299" t="s">
        <v>8007</v>
      </c>
      <c r="H886" s="203"/>
    </row>
    <row r="887" spans="1:8">
      <c r="A887" s="88" t="s">
        <v>8762</v>
      </c>
      <c r="B887" s="249" t="s">
        <v>8811</v>
      </c>
      <c r="C887" s="185" t="str">
        <f>VLOOKUP(B887,[1]Nagios!$B$2:$F$7978,1,FALSE)</f>
        <v>10.133.224.59</v>
      </c>
      <c r="D887" s="249" t="s">
        <v>959</v>
      </c>
      <c r="E887" s="240" t="s">
        <v>2991</v>
      </c>
      <c r="F887" s="112">
        <v>2</v>
      </c>
      <c r="G887" s="299" t="s">
        <v>8007</v>
      </c>
      <c r="H887" s="203"/>
    </row>
    <row r="888" spans="1:8">
      <c r="A888" s="88" t="s">
        <v>8761</v>
      </c>
      <c r="B888" s="249" t="s">
        <v>8810</v>
      </c>
      <c r="C888" s="185" t="str">
        <f>VLOOKUP(B888,[1]Nagios!$B$2:$F$7978,1,FALSE)</f>
        <v>10.133.224.58</v>
      </c>
      <c r="D888" s="249" t="s">
        <v>959</v>
      </c>
      <c r="E888" s="240" t="s">
        <v>2991</v>
      </c>
      <c r="F888" s="112">
        <v>2</v>
      </c>
      <c r="G888" s="299" t="s">
        <v>8007</v>
      </c>
      <c r="H888" s="203"/>
    </row>
    <row r="889" spans="1:8">
      <c r="A889" s="88" t="s">
        <v>8760</v>
      </c>
      <c r="B889" s="240" t="s">
        <v>8809</v>
      </c>
      <c r="C889" s="185" t="str">
        <f>VLOOKUP(B889,[1]Nagios!$B$2:$F$7978,1,FALSE)</f>
        <v>10.133.224.57</v>
      </c>
      <c r="D889" s="240" t="s">
        <v>959</v>
      </c>
      <c r="E889" s="240" t="s">
        <v>2991</v>
      </c>
      <c r="F889" s="112">
        <v>2</v>
      </c>
      <c r="G889" s="299" t="s">
        <v>8007</v>
      </c>
      <c r="H889" s="203"/>
    </row>
    <row r="890" spans="1:8">
      <c r="A890" s="88" t="s">
        <v>8759</v>
      </c>
      <c r="B890" s="249" t="s">
        <v>8808</v>
      </c>
      <c r="C890" s="185" t="str">
        <f>VLOOKUP(B890,[1]Nagios!$B$2:$F$7978,1,FALSE)</f>
        <v>10.133.224.56</v>
      </c>
      <c r="D890" s="240" t="s">
        <v>959</v>
      </c>
      <c r="E890" s="240" t="s">
        <v>2991</v>
      </c>
      <c r="F890" s="112">
        <v>2</v>
      </c>
      <c r="G890" s="299" t="s">
        <v>8007</v>
      </c>
      <c r="H890" s="203"/>
    </row>
    <row r="891" spans="1:8">
      <c r="A891" s="88" t="s">
        <v>8758</v>
      </c>
      <c r="B891" s="240" t="s">
        <v>8807</v>
      </c>
      <c r="C891" s="185" t="str">
        <f>VLOOKUP(B891,[1]Nagios!$B$2:$F$7978,1,FALSE)</f>
        <v>10.133.224.55</v>
      </c>
      <c r="D891" s="240" t="s">
        <v>959</v>
      </c>
      <c r="E891" s="240" t="s">
        <v>2991</v>
      </c>
      <c r="F891" s="112">
        <v>2</v>
      </c>
      <c r="G891" s="299" t="s">
        <v>8007</v>
      </c>
      <c r="H891" s="203"/>
    </row>
    <row r="892" spans="1:8">
      <c r="A892" s="88" t="s">
        <v>8757</v>
      </c>
      <c r="B892" s="240" t="s">
        <v>8806</v>
      </c>
      <c r="C892" s="185" t="str">
        <f>VLOOKUP(B892,[1]Nagios!$B$2:$F$7978,1,FALSE)</f>
        <v>10.133.224.54</v>
      </c>
      <c r="D892" s="240" t="s">
        <v>959</v>
      </c>
      <c r="E892" s="240" t="s">
        <v>2991</v>
      </c>
      <c r="F892" s="112">
        <v>2</v>
      </c>
      <c r="G892" s="299" t="s">
        <v>8007</v>
      </c>
      <c r="H892" s="203"/>
    </row>
    <row r="893" spans="1:8">
      <c r="A893" s="88" t="s">
        <v>8756</v>
      </c>
      <c r="B893" s="240" t="s">
        <v>8805</v>
      </c>
      <c r="C893" s="185" t="str">
        <f>VLOOKUP(B893,[1]Nagios!$B$2:$F$7978,1,FALSE)</f>
        <v>10.133.224.53</v>
      </c>
      <c r="D893" s="240" t="s">
        <v>959</v>
      </c>
      <c r="E893" s="240" t="s">
        <v>2991</v>
      </c>
      <c r="F893" s="112">
        <v>2</v>
      </c>
      <c r="G893" s="299" t="s">
        <v>8007</v>
      </c>
      <c r="H893" s="203"/>
    </row>
    <row r="894" spans="1:8">
      <c r="A894" s="88" t="s">
        <v>8755</v>
      </c>
      <c r="B894" s="240" t="s">
        <v>8804</v>
      </c>
      <c r="C894" s="185" t="str">
        <f>VLOOKUP(B894,[1]Nagios!$B$2:$F$7978,1,FALSE)</f>
        <v>10.133.224.52</v>
      </c>
      <c r="D894" s="240" t="s">
        <v>959</v>
      </c>
      <c r="E894" s="240" t="s">
        <v>2991</v>
      </c>
      <c r="F894" s="112">
        <v>2</v>
      </c>
      <c r="G894" s="299" t="s">
        <v>8007</v>
      </c>
      <c r="H894" s="203"/>
    </row>
    <row r="895" spans="1:8">
      <c r="A895" s="88" t="s">
        <v>8754</v>
      </c>
      <c r="B895" s="240" t="s">
        <v>8803</v>
      </c>
      <c r="C895" s="185" t="str">
        <f>VLOOKUP(B895,[1]Nagios!$B$2:$F$7978,1,FALSE)</f>
        <v>10.133.224.51</v>
      </c>
      <c r="D895" s="240" t="s">
        <v>959</v>
      </c>
      <c r="E895" s="240" t="s">
        <v>2991</v>
      </c>
      <c r="F895" s="112">
        <v>2</v>
      </c>
      <c r="G895" s="299" t="s">
        <v>8007</v>
      </c>
      <c r="H895" s="203"/>
    </row>
    <row r="896" spans="1:8">
      <c r="A896" s="88" t="s">
        <v>8753</v>
      </c>
      <c r="B896" s="240" t="s">
        <v>8802</v>
      </c>
      <c r="C896" s="185" t="str">
        <f>VLOOKUP(B896,[1]Nagios!$B$2:$F$7978,1,FALSE)</f>
        <v>10.133.224.50</v>
      </c>
      <c r="D896" s="240" t="s">
        <v>959</v>
      </c>
      <c r="E896" s="240" t="s">
        <v>2991</v>
      </c>
      <c r="F896" s="112">
        <v>2</v>
      </c>
      <c r="G896" s="299" t="s">
        <v>8007</v>
      </c>
      <c r="H896" s="203"/>
    </row>
    <row r="897" spans="1:8">
      <c r="A897" s="88" t="s">
        <v>8752</v>
      </c>
      <c r="B897" s="240" t="s">
        <v>8801</v>
      </c>
      <c r="C897" s="185" t="str">
        <f>VLOOKUP(B897,[1]Nagios!$B$2:$F$7978,1,FALSE)</f>
        <v>10.133.224.49</v>
      </c>
      <c r="D897" s="240" t="s">
        <v>959</v>
      </c>
      <c r="E897" s="240" t="s">
        <v>2991</v>
      </c>
      <c r="F897" s="112">
        <v>2</v>
      </c>
      <c r="G897" s="299" t="s">
        <v>8007</v>
      </c>
      <c r="H897" s="203"/>
    </row>
    <row r="898" spans="1:8">
      <c r="A898" s="88" t="s">
        <v>8751</v>
      </c>
      <c r="B898" s="240" t="s">
        <v>8800</v>
      </c>
      <c r="C898" s="185" t="str">
        <f>VLOOKUP(B898,[1]Nagios!$B$2:$F$7978,1,FALSE)</f>
        <v>10.133.224.48</v>
      </c>
      <c r="D898" s="240" t="s">
        <v>959</v>
      </c>
      <c r="E898" s="240" t="s">
        <v>2991</v>
      </c>
      <c r="F898" s="112">
        <v>2</v>
      </c>
      <c r="G898" s="299" t="s">
        <v>8007</v>
      </c>
      <c r="H898" s="203"/>
    </row>
    <row r="899" spans="1:8">
      <c r="A899" s="88" t="s">
        <v>8750</v>
      </c>
      <c r="B899" s="240" t="s">
        <v>8799</v>
      </c>
      <c r="C899" s="185" t="str">
        <f>VLOOKUP(B899,[1]Nagios!$B$2:$F$7978,1,FALSE)</f>
        <v>10.133.224.47</v>
      </c>
      <c r="D899" s="240" t="s">
        <v>959</v>
      </c>
      <c r="E899" s="240" t="s">
        <v>2991</v>
      </c>
      <c r="F899" s="112">
        <v>2</v>
      </c>
      <c r="G899" s="299" t="s">
        <v>8007</v>
      </c>
      <c r="H899" s="203"/>
    </row>
    <row r="900" spans="1:8">
      <c r="A900" s="88" t="s">
        <v>8749</v>
      </c>
      <c r="B900" s="240" t="s">
        <v>8798</v>
      </c>
      <c r="C900" s="185" t="str">
        <f>VLOOKUP(B900,[1]Nagios!$B$2:$F$7978,1,FALSE)</f>
        <v>10.133.224.46</v>
      </c>
      <c r="D900" s="240" t="s">
        <v>959</v>
      </c>
      <c r="E900" s="240" t="s">
        <v>2991</v>
      </c>
      <c r="F900" s="112">
        <v>2</v>
      </c>
      <c r="G900" s="299" t="s">
        <v>8007</v>
      </c>
      <c r="H900" s="203"/>
    </row>
    <row r="901" spans="1:8">
      <c r="A901" s="88" t="s">
        <v>8748</v>
      </c>
      <c r="B901" s="240" t="s">
        <v>8797</v>
      </c>
      <c r="C901" s="185" t="str">
        <f>VLOOKUP(B901,[1]Nagios!$B$2:$F$7978,1,FALSE)</f>
        <v>10.133.224.45</v>
      </c>
      <c r="D901" s="240" t="s">
        <v>959</v>
      </c>
      <c r="E901" s="240" t="s">
        <v>2991</v>
      </c>
      <c r="F901" s="112">
        <v>2</v>
      </c>
      <c r="G901" s="299" t="s">
        <v>8007</v>
      </c>
      <c r="H901" s="203"/>
    </row>
    <row r="902" spans="1:8">
      <c r="A902" s="88" t="s">
        <v>8747</v>
      </c>
      <c r="B902" s="240" t="s">
        <v>8796</v>
      </c>
      <c r="C902" s="185" t="str">
        <f>VLOOKUP(B902,[1]Nagios!$B$2:$F$7978,1,FALSE)</f>
        <v>10.133.224.44</v>
      </c>
      <c r="D902" s="240" t="s">
        <v>959</v>
      </c>
      <c r="E902" s="240" t="s">
        <v>2991</v>
      </c>
      <c r="F902" s="112">
        <v>2</v>
      </c>
      <c r="G902" s="299" t="s">
        <v>8007</v>
      </c>
      <c r="H902" s="203"/>
    </row>
    <row r="903" spans="1:8">
      <c r="A903" s="88" t="s">
        <v>8746</v>
      </c>
      <c r="B903" s="240" t="s">
        <v>8795</v>
      </c>
      <c r="C903" s="185" t="str">
        <f>VLOOKUP(B903,[1]Nagios!$B$2:$F$7978,1,FALSE)</f>
        <v>10.133.224.43</v>
      </c>
      <c r="D903" s="240" t="s">
        <v>959</v>
      </c>
      <c r="E903" s="240" t="s">
        <v>2991</v>
      </c>
      <c r="F903" s="112">
        <v>2</v>
      </c>
      <c r="G903" s="299" t="s">
        <v>8007</v>
      </c>
      <c r="H903" s="203"/>
    </row>
    <row r="904" spans="1:8">
      <c r="A904" s="88" t="s">
        <v>8745</v>
      </c>
      <c r="B904" s="240" t="s">
        <v>8794</v>
      </c>
      <c r="C904" s="185" t="str">
        <f>VLOOKUP(B904,[1]Nagios!$B$2:$F$7978,1,FALSE)</f>
        <v>10.133.224.42</v>
      </c>
      <c r="D904" s="240" t="s">
        <v>959</v>
      </c>
      <c r="E904" s="240" t="s">
        <v>2991</v>
      </c>
      <c r="F904" s="112">
        <v>2</v>
      </c>
      <c r="G904" s="299" t="s">
        <v>8007</v>
      </c>
      <c r="H904" s="203"/>
    </row>
    <row r="905" spans="1:8">
      <c r="A905" s="88" t="s">
        <v>8744</v>
      </c>
      <c r="B905" s="240" t="s">
        <v>8793</v>
      </c>
      <c r="C905" s="185" t="str">
        <f>VLOOKUP(B905,[1]Nagios!$B$2:$F$7978,1,FALSE)</f>
        <v>10.133.224.41</v>
      </c>
      <c r="D905" s="240" t="s">
        <v>959</v>
      </c>
      <c r="E905" s="240" t="s">
        <v>2991</v>
      </c>
      <c r="F905" s="112">
        <v>2</v>
      </c>
      <c r="G905" s="299" t="s">
        <v>8007</v>
      </c>
      <c r="H905" s="203"/>
    </row>
    <row r="906" spans="1:8">
      <c r="A906" s="88" t="s">
        <v>8743</v>
      </c>
      <c r="B906" s="240" t="s">
        <v>8792</v>
      </c>
      <c r="C906" s="185" t="str">
        <f>VLOOKUP(B906,[1]Nagios!$B$2:$F$7978,1,FALSE)</f>
        <v>10.133.224.40</v>
      </c>
      <c r="D906" s="240" t="s">
        <v>959</v>
      </c>
      <c r="E906" s="240" t="s">
        <v>2991</v>
      </c>
      <c r="F906" s="112">
        <v>2</v>
      </c>
      <c r="G906" s="299" t="s">
        <v>8007</v>
      </c>
      <c r="H906" s="203"/>
    </row>
    <row r="907" spans="1:8">
      <c r="A907" s="88" t="s">
        <v>8742</v>
      </c>
      <c r="B907" s="240" t="s">
        <v>8791</v>
      </c>
      <c r="C907" s="185" t="str">
        <f>VLOOKUP(B907,[1]Nagios!$B$2:$F$7978,1,FALSE)</f>
        <v>10.133.224.39</v>
      </c>
      <c r="D907" s="240" t="s">
        <v>959</v>
      </c>
      <c r="E907" s="240" t="s">
        <v>2991</v>
      </c>
      <c r="F907" s="112">
        <v>2</v>
      </c>
      <c r="G907" s="299" t="s">
        <v>8007</v>
      </c>
      <c r="H907" s="203"/>
    </row>
    <row r="908" spans="1:8">
      <c r="A908" s="88" t="s">
        <v>8741</v>
      </c>
      <c r="B908" s="240" t="s">
        <v>8790</v>
      </c>
      <c r="C908" s="185" t="str">
        <f>VLOOKUP(B908,[1]Nagios!$B$2:$F$7978,1,FALSE)</f>
        <v>10.133.224.38</v>
      </c>
      <c r="D908" s="240" t="s">
        <v>959</v>
      </c>
      <c r="E908" s="240" t="s">
        <v>2991</v>
      </c>
      <c r="F908" s="112">
        <v>2</v>
      </c>
      <c r="G908" s="299" t="s">
        <v>8007</v>
      </c>
      <c r="H908" s="203"/>
    </row>
    <row r="909" spans="1:8">
      <c r="A909" s="88" t="s">
        <v>8740</v>
      </c>
      <c r="B909" s="240" t="s">
        <v>8789</v>
      </c>
      <c r="C909" s="185" t="str">
        <f>VLOOKUP(B909,[1]Nagios!$B$2:$F$7978,1,FALSE)</f>
        <v>10.133.224.37</v>
      </c>
      <c r="D909" s="240" t="s">
        <v>959</v>
      </c>
      <c r="E909" s="240" t="s">
        <v>2991</v>
      </c>
      <c r="F909" s="112">
        <v>2</v>
      </c>
      <c r="G909" s="299" t="s">
        <v>8007</v>
      </c>
      <c r="H909" s="203"/>
    </row>
    <row r="910" spans="1:8">
      <c r="A910" s="88" t="s">
        <v>8739</v>
      </c>
      <c r="B910" s="240" t="s">
        <v>8788</v>
      </c>
      <c r="C910" s="185" t="str">
        <f>VLOOKUP(B910,[1]Nagios!$B$2:$F$7978,1,FALSE)</f>
        <v>10.133.224.36</v>
      </c>
      <c r="D910" s="240" t="s">
        <v>959</v>
      </c>
      <c r="E910" s="240" t="s">
        <v>2991</v>
      </c>
      <c r="F910" s="112">
        <v>2</v>
      </c>
      <c r="G910" s="299" t="s">
        <v>8007</v>
      </c>
      <c r="H910" s="203"/>
    </row>
    <row r="911" spans="1:8">
      <c r="A911" s="88" t="s">
        <v>8738</v>
      </c>
      <c r="B911" s="240" t="s">
        <v>8787</v>
      </c>
      <c r="C911" s="185" t="str">
        <f>VLOOKUP(B911,[1]Nagios!$B$2:$F$7978,1,FALSE)</f>
        <v>10.133.224.35</v>
      </c>
      <c r="D911" s="240" t="s">
        <v>959</v>
      </c>
      <c r="E911" s="240" t="s">
        <v>2991</v>
      </c>
      <c r="F911" s="112">
        <v>2</v>
      </c>
      <c r="G911" s="299" t="s">
        <v>8007</v>
      </c>
      <c r="H911" s="203"/>
    </row>
    <row r="912" spans="1:8">
      <c r="A912" s="88" t="s">
        <v>8737</v>
      </c>
      <c r="B912" s="240" t="s">
        <v>8786</v>
      </c>
      <c r="C912" s="185" t="str">
        <f>VLOOKUP(B912,[1]Nagios!$B$2:$F$7978,1,FALSE)</f>
        <v>10.133.224.34</v>
      </c>
      <c r="D912" s="240" t="s">
        <v>959</v>
      </c>
      <c r="E912" s="240" t="s">
        <v>2991</v>
      </c>
      <c r="F912" s="112">
        <v>2</v>
      </c>
      <c r="G912" s="299" t="s">
        <v>8007</v>
      </c>
      <c r="H912" s="203"/>
    </row>
    <row r="913" spans="1:8">
      <c r="A913" s="88" t="s">
        <v>8736</v>
      </c>
      <c r="B913" s="240" t="s">
        <v>8785</v>
      </c>
      <c r="C913" s="185" t="str">
        <f>VLOOKUP(B913,[1]Nagios!$B$2:$F$7978,1,FALSE)</f>
        <v>10.133.224.33</v>
      </c>
      <c r="D913" s="240" t="s">
        <v>959</v>
      </c>
      <c r="E913" s="240" t="s">
        <v>2991</v>
      </c>
      <c r="F913" s="112">
        <v>2</v>
      </c>
      <c r="G913" s="299" t="s">
        <v>8007</v>
      </c>
      <c r="H913" s="203"/>
    </row>
    <row r="914" spans="1:8">
      <c r="A914" s="88" t="s">
        <v>8735</v>
      </c>
      <c r="B914" s="240" t="s">
        <v>8784</v>
      </c>
      <c r="C914" s="185" t="str">
        <f>VLOOKUP(B914,[1]Nagios!$B$2:$F$7978,1,FALSE)</f>
        <v>10.133.224.32</v>
      </c>
      <c r="D914" s="240" t="s">
        <v>959</v>
      </c>
      <c r="E914" s="240" t="s">
        <v>2991</v>
      </c>
      <c r="F914" s="112">
        <v>2</v>
      </c>
      <c r="G914" s="299" t="s">
        <v>8007</v>
      </c>
      <c r="H914" s="203"/>
    </row>
    <row r="915" spans="1:8">
      <c r="A915" s="88" t="s">
        <v>8734</v>
      </c>
      <c r="B915" s="240" t="s">
        <v>8783</v>
      </c>
      <c r="C915" s="185" t="str">
        <f>VLOOKUP(B915,[1]Nagios!$B$2:$F$7978,1,FALSE)</f>
        <v>10.133.224.31</v>
      </c>
      <c r="D915" s="240" t="s">
        <v>959</v>
      </c>
      <c r="E915" s="240" t="s">
        <v>2991</v>
      </c>
      <c r="F915" s="112">
        <v>2</v>
      </c>
      <c r="G915" s="299" t="s">
        <v>8007</v>
      </c>
      <c r="H915" s="203"/>
    </row>
    <row r="916" spans="1:8">
      <c r="A916" s="91" t="s">
        <v>9032</v>
      </c>
      <c r="B916" s="102" t="s">
        <v>9033</v>
      </c>
      <c r="C916" s="185" t="str">
        <f>VLOOKUP(B916,[1]Nagios!$B$2:$F$7978,1,FALSE)</f>
        <v>10.133.7.91</v>
      </c>
      <c r="D916" s="102" t="s">
        <v>1795</v>
      </c>
      <c r="E916" s="240" t="s">
        <v>2991</v>
      </c>
      <c r="F916" s="262">
        <v>1</v>
      </c>
      <c r="G916" s="299" t="s">
        <v>8007</v>
      </c>
      <c r="H916" s="180"/>
    </row>
    <row r="917" spans="1:8">
      <c r="A917" s="249" t="s">
        <v>7681</v>
      </c>
      <c r="B917" s="240" t="s">
        <v>7677</v>
      </c>
      <c r="C917" s="185" t="str">
        <f>VLOOKUP(B917,[1]Nagios!$B$2:$F$7978,1,FALSE)</f>
        <v xml:space="preserve">10.133.5.10  </v>
      </c>
      <c r="D917" s="240" t="s">
        <v>959</v>
      </c>
      <c r="E917" s="240" t="s">
        <v>2989</v>
      </c>
      <c r="F917" s="262">
        <v>3</v>
      </c>
      <c r="G917" s="299" t="s">
        <v>8007</v>
      </c>
      <c r="H917" s="180" t="s">
        <v>3649</v>
      </c>
    </row>
    <row r="918" spans="1:8">
      <c r="A918" s="249" t="s">
        <v>7682</v>
      </c>
      <c r="B918" s="240" t="s">
        <v>7678</v>
      </c>
      <c r="C918" s="185" t="str">
        <f>VLOOKUP(B918,[1]Nagios!$B$2:$F$7978,1,FALSE)</f>
        <v xml:space="preserve">10.133.5.13  </v>
      </c>
      <c r="D918" s="240" t="s">
        <v>959</v>
      </c>
      <c r="E918" s="240" t="s">
        <v>2989</v>
      </c>
      <c r="F918" s="262">
        <v>3</v>
      </c>
      <c r="G918" s="299" t="s">
        <v>8007</v>
      </c>
      <c r="H918" s="180" t="s">
        <v>3648</v>
      </c>
    </row>
    <row r="919" spans="1:8">
      <c r="A919" s="249" t="s">
        <v>7674</v>
      </c>
      <c r="B919" s="240" t="s">
        <v>7673</v>
      </c>
      <c r="C919" s="185" t="str">
        <f>VLOOKUP(B919,[1]Nagios!$B$2:$F$7978,1,FALSE)</f>
        <v>10.133.55.11</v>
      </c>
      <c r="D919" s="240" t="s">
        <v>959</v>
      </c>
      <c r="E919" s="240" t="s">
        <v>2989</v>
      </c>
      <c r="F919" s="262">
        <v>3</v>
      </c>
      <c r="G919" s="299" t="s">
        <v>8007</v>
      </c>
      <c r="H919" s="180" t="s">
        <v>3646</v>
      </c>
    </row>
    <row r="920" spans="1:8">
      <c r="A920" s="249" t="s">
        <v>7674</v>
      </c>
      <c r="B920" s="240" t="s">
        <v>7675</v>
      </c>
      <c r="C920" s="185" t="str">
        <f>VLOOKUP(B920,[1]Nagios!$B$2:$F$7978,1,FALSE)</f>
        <v xml:space="preserve">10.133.5.11  </v>
      </c>
      <c r="D920" s="240" t="s">
        <v>959</v>
      </c>
      <c r="E920" s="240" t="s">
        <v>2989</v>
      </c>
      <c r="F920" s="262">
        <v>3</v>
      </c>
      <c r="G920" s="299" t="s">
        <v>8007</v>
      </c>
      <c r="H920" s="180" t="s">
        <v>3647</v>
      </c>
    </row>
    <row r="921" spans="1:8">
      <c r="A921" s="249" t="s">
        <v>7680</v>
      </c>
      <c r="B921" s="240" t="s">
        <v>7676</v>
      </c>
      <c r="C921" s="185" t="str">
        <f>VLOOKUP(B921,[1]Nagios!$B$2:$F$7978,1,FALSE)</f>
        <v xml:space="preserve">10.133.5.12  </v>
      </c>
      <c r="D921" s="240" t="s">
        <v>959</v>
      </c>
      <c r="E921" s="240" t="s">
        <v>2989</v>
      </c>
      <c r="F921" s="262">
        <v>3</v>
      </c>
      <c r="G921" s="299" t="s">
        <v>8007</v>
      </c>
      <c r="H921" s="180" t="s">
        <v>3645</v>
      </c>
    </row>
    <row r="922" spans="1:8">
      <c r="A922" s="249" t="s">
        <v>7683</v>
      </c>
      <c r="B922" s="240" t="s">
        <v>7679</v>
      </c>
      <c r="C922" s="185" t="str">
        <f>VLOOKUP(B922,[1]Nagios!$B$2:$F$7978,1,FALSE)</f>
        <v xml:space="preserve">10.133.5.14  </v>
      </c>
      <c r="D922" s="240" t="s">
        <v>959</v>
      </c>
      <c r="E922" s="240" t="s">
        <v>2989</v>
      </c>
      <c r="F922" s="262">
        <v>3</v>
      </c>
      <c r="G922" s="299" t="s">
        <v>8007</v>
      </c>
      <c r="H922" s="180" t="s">
        <v>3644</v>
      </c>
    </row>
    <row r="923" spans="1:8">
      <c r="A923" s="91" t="s">
        <v>6720</v>
      </c>
      <c r="B923" s="102" t="s">
        <v>6719</v>
      </c>
      <c r="C923" s="185" t="str">
        <f>VLOOKUP(B923,[1]Nagios!$B$2:$F$7978,1,FALSE)</f>
        <v>10.133.7.89</v>
      </c>
      <c r="D923" s="102" t="s">
        <v>1795</v>
      </c>
      <c r="E923" s="240" t="s">
        <v>2989</v>
      </c>
      <c r="F923" s="262">
        <v>3</v>
      </c>
      <c r="G923" s="299" t="s">
        <v>8007</v>
      </c>
      <c r="H923" s="180" t="s">
        <v>3643</v>
      </c>
    </row>
    <row r="924" spans="1:8">
      <c r="A924" s="91" t="s">
        <v>6564</v>
      </c>
      <c r="B924" s="102" t="s">
        <v>6563</v>
      </c>
      <c r="C924" s="185" t="str">
        <f>VLOOKUP(B924,[1]Nagios!$B$2:$F$7978,1,FALSE)</f>
        <v>10.133.76.33</v>
      </c>
      <c r="D924" s="91" t="s">
        <v>1795</v>
      </c>
      <c r="E924" s="240" t="s">
        <v>2989</v>
      </c>
      <c r="F924" s="262">
        <v>3</v>
      </c>
      <c r="G924" s="299" t="s">
        <v>8007</v>
      </c>
      <c r="H924" s="180" t="s">
        <v>3642</v>
      </c>
    </row>
    <row r="925" spans="1:8">
      <c r="A925" s="91" t="s">
        <v>6515</v>
      </c>
      <c r="B925" s="102" t="s">
        <v>6516</v>
      </c>
      <c r="C925" s="185" t="str">
        <f>VLOOKUP(B925,[1]Nagios!$B$2:$F$7978,1,FALSE)</f>
        <v>10.133.6.87</v>
      </c>
      <c r="D925" s="91" t="s">
        <v>1795</v>
      </c>
      <c r="E925" s="240" t="s">
        <v>2989</v>
      </c>
      <c r="F925" s="262">
        <v>4</v>
      </c>
      <c r="G925" s="299" t="s">
        <v>8007</v>
      </c>
      <c r="H925" s="180" t="s">
        <v>3641</v>
      </c>
    </row>
    <row r="926" spans="1:8">
      <c r="A926" s="98" t="s">
        <v>7768</v>
      </c>
      <c r="B926" s="98" t="s">
        <v>7764</v>
      </c>
      <c r="C926" s="185" t="str">
        <f>VLOOKUP(B926,[1]Nagios!$B$2:$F$7978,1,FALSE)</f>
        <v>10.133.76.34</v>
      </c>
      <c r="D926" s="98" t="s">
        <v>7765</v>
      </c>
      <c r="E926" s="98" t="s">
        <v>2989</v>
      </c>
      <c r="F926" s="128">
        <v>4</v>
      </c>
      <c r="G926" s="299" t="s">
        <v>8007</v>
      </c>
      <c r="H926" s="180"/>
    </row>
    <row r="927" spans="1:8">
      <c r="A927" s="88" t="s">
        <v>6388</v>
      </c>
      <c r="B927" s="240" t="s">
        <v>6387</v>
      </c>
      <c r="C927" s="185" t="str">
        <f>VLOOKUP(B927,[1]Nagios!$B$2:$F$7978,1,FALSE)</f>
        <v>10.133.7.88</v>
      </c>
      <c r="D927" s="240" t="s">
        <v>1795</v>
      </c>
      <c r="E927" s="240" t="s">
        <v>2989</v>
      </c>
      <c r="F927" s="262">
        <v>3</v>
      </c>
      <c r="G927" s="299" t="s">
        <v>8007</v>
      </c>
      <c r="H927" s="180" t="s">
        <v>5867</v>
      </c>
    </row>
    <row r="928" spans="1:8">
      <c r="A928" s="88" t="s">
        <v>6328</v>
      </c>
      <c r="B928" s="240" t="s">
        <v>6327</v>
      </c>
      <c r="C928" s="185" t="str">
        <f>VLOOKUP(B928,[1]Nagios!$B$2:$F$7978,1,FALSE)</f>
        <v>10.133.7.87</v>
      </c>
      <c r="D928" s="240" t="s">
        <v>1795</v>
      </c>
      <c r="E928" s="96" t="s">
        <v>2989</v>
      </c>
      <c r="F928" s="262">
        <v>3</v>
      </c>
      <c r="G928" s="299" t="s">
        <v>8007</v>
      </c>
      <c r="H928" s="180" t="s">
        <v>5866</v>
      </c>
    </row>
    <row r="929" spans="1:8">
      <c r="A929" s="88" t="s">
        <v>6299</v>
      </c>
      <c r="B929" s="102" t="s">
        <v>6297</v>
      </c>
      <c r="C929" s="185" t="str">
        <f>VLOOKUP(B929,[1]Nagios!$B$2:$F$7978,1,FALSE)</f>
        <v>10.133.7.219</v>
      </c>
      <c r="D929" s="249" t="s">
        <v>1795</v>
      </c>
      <c r="E929" s="240" t="s">
        <v>2989</v>
      </c>
      <c r="F929" s="245">
        <v>2</v>
      </c>
      <c r="G929" s="299" t="s">
        <v>8007</v>
      </c>
      <c r="H929" s="180" t="s">
        <v>5865</v>
      </c>
    </row>
    <row r="930" spans="1:8">
      <c r="A930" s="88" t="s">
        <v>6298</v>
      </c>
      <c r="B930" s="102" t="s">
        <v>6296</v>
      </c>
      <c r="C930" s="185" t="str">
        <f>VLOOKUP(B930,[1]Nagios!$B$2:$F$7978,1,FALSE)</f>
        <v>10.133.7.218</v>
      </c>
      <c r="D930" s="240" t="s">
        <v>1795</v>
      </c>
      <c r="E930" s="240" t="s">
        <v>2989</v>
      </c>
      <c r="F930" s="245">
        <v>2</v>
      </c>
      <c r="G930" s="299" t="s">
        <v>8007</v>
      </c>
      <c r="H930" s="180" t="s">
        <v>5864</v>
      </c>
    </row>
    <row r="931" spans="1:8">
      <c r="A931" s="88" t="s">
        <v>6172</v>
      </c>
      <c r="B931" s="240" t="s">
        <v>6171</v>
      </c>
      <c r="C931" s="185" t="str">
        <f>VLOOKUP(B931,[1]Nagios!$B$2:$F$7978,1,FALSE)</f>
        <v>10.133.66.13</v>
      </c>
      <c r="D931" s="240" t="s">
        <v>959</v>
      </c>
      <c r="E931" s="240" t="s">
        <v>2989</v>
      </c>
      <c r="F931" s="245">
        <v>3</v>
      </c>
      <c r="G931" s="299" t="s">
        <v>8007</v>
      </c>
      <c r="H931" s="180" t="s">
        <v>5863</v>
      </c>
    </row>
    <row r="932" spans="1:8">
      <c r="A932" s="88" t="s">
        <v>6089</v>
      </c>
      <c r="B932" s="88" t="s">
        <v>6088</v>
      </c>
      <c r="C932" s="185" t="str">
        <f>VLOOKUP(B932,[1]Nagios!$B$2:$F$7978,1,FALSE)</f>
        <v>10.133.76.61</v>
      </c>
      <c r="D932" s="88" t="s">
        <v>959</v>
      </c>
      <c r="E932" s="240" t="s">
        <v>2991</v>
      </c>
      <c r="F932" s="112">
        <v>1</v>
      </c>
      <c r="G932" s="299" t="s">
        <v>8007</v>
      </c>
      <c r="H932" s="180" t="s">
        <v>5862</v>
      </c>
    </row>
    <row r="933" spans="1:8">
      <c r="A933" s="88" t="s">
        <v>2993</v>
      </c>
      <c r="B933" s="240" t="s">
        <v>3002</v>
      </c>
      <c r="C933" s="185" t="str">
        <f>VLOOKUP(B933,[1]Nagios!$B$2:$F$7978,1,FALSE)</f>
        <v>10.133.48.123</v>
      </c>
      <c r="D933" s="240" t="s">
        <v>959</v>
      </c>
      <c r="E933" s="240" t="s">
        <v>2989</v>
      </c>
      <c r="F933" s="112">
        <v>2</v>
      </c>
      <c r="G933" s="299" t="s">
        <v>8007</v>
      </c>
      <c r="H933" s="180" t="s">
        <v>5861</v>
      </c>
    </row>
    <row r="934" spans="1:8">
      <c r="A934" s="88" t="s">
        <v>2618</v>
      </c>
      <c r="B934" s="240" t="s">
        <v>2619</v>
      </c>
      <c r="C934" s="185" t="str">
        <f>VLOOKUP(B934,[1]Nagios!$B$2:$F$7978,1,FALSE)</f>
        <v>10.133.7.86</v>
      </c>
      <c r="D934" s="240" t="s">
        <v>959</v>
      </c>
      <c r="E934" s="240" t="s">
        <v>2991</v>
      </c>
      <c r="F934" s="112">
        <v>2</v>
      </c>
      <c r="G934" s="299" t="s">
        <v>8007</v>
      </c>
      <c r="H934" s="180" t="s">
        <v>5860</v>
      </c>
    </row>
    <row r="935" spans="1:8">
      <c r="A935" s="88" t="s">
        <v>9030</v>
      </c>
      <c r="B935" s="240" t="s">
        <v>9031</v>
      </c>
      <c r="C935" s="185" t="str">
        <f>VLOOKUP(B935,[1]Nagios!$B$2:$F$7978,1,FALSE)</f>
        <v>10.133.5.8</v>
      </c>
      <c r="D935" s="240" t="s">
        <v>959</v>
      </c>
      <c r="E935" s="240" t="s">
        <v>2989</v>
      </c>
      <c r="F935" s="112">
        <v>2</v>
      </c>
      <c r="G935" s="299" t="s">
        <v>8007</v>
      </c>
      <c r="H935" s="203"/>
    </row>
    <row r="936" spans="1:8">
      <c r="A936" s="88" t="s">
        <v>3003</v>
      </c>
      <c r="B936" s="249" t="s">
        <v>3004</v>
      </c>
      <c r="C936" s="185" t="str">
        <f>VLOOKUP(B936,[1]Nagios!$B$2:$F$7978,1,FALSE)</f>
        <v>10.133.66.12</v>
      </c>
      <c r="D936" s="249" t="s">
        <v>959</v>
      </c>
      <c r="E936" s="240" t="s">
        <v>2989</v>
      </c>
      <c r="F936" s="112">
        <v>2</v>
      </c>
      <c r="G936" s="299" t="s">
        <v>8007</v>
      </c>
      <c r="H936" s="180" t="s">
        <v>4728</v>
      </c>
    </row>
    <row r="937" spans="1:8">
      <c r="A937" s="88" t="s">
        <v>2562</v>
      </c>
      <c r="B937" s="249" t="s">
        <v>9028</v>
      </c>
      <c r="C937" s="185" t="str">
        <f>VLOOKUP(B937,[1]Nagios!$B$2:$F$7978,1,FALSE)</f>
        <v>10.133.5.9</v>
      </c>
      <c r="D937" s="249" t="s">
        <v>959</v>
      </c>
      <c r="E937" s="240" t="s">
        <v>2991</v>
      </c>
      <c r="F937" s="112">
        <v>2</v>
      </c>
      <c r="G937" s="299" t="s">
        <v>8007</v>
      </c>
      <c r="H937" s="203"/>
    </row>
    <row r="938" spans="1:8">
      <c r="A938" s="88" t="s">
        <v>2562</v>
      </c>
      <c r="B938" s="249" t="s">
        <v>2563</v>
      </c>
      <c r="C938" s="185" t="str">
        <f>VLOOKUP(B938,[1]Nagios!$B$2:$F$7978,1,FALSE)</f>
        <v>10.133.76.41</v>
      </c>
      <c r="D938" s="249" t="s">
        <v>959</v>
      </c>
      <c r="E938" s="240" t="s">
        <v>2991</v>
      </c>
      <c r="F938" s="112">
        <v>2</v>
      </c>
      <c r="G938" s="299" t="s">
        <v>8007</v>
      </c>
      <c r="H938" s="180" t="s">
        <v>4727</v>
      </c>
    </row>
    <row r="939" spans="1:8">
      <c r="A939" s="88" t="s">
        <v>2514</v>
      </c>
      <c r="B939" s="249" t="s">
        <v>2515</v>
      </c>
      <c r="C939" s="185" t="str">
        <f>VLOOKUP(B939,[1]Nagios!$B$2:$F$7978,1,FALSE)</f>
        <v>10.133.56.12</v>
      </c>
      <c r="D939" s="249" t="s">
        <v>959</v>
      </c>
      <c r="E939" s="249" t="s">
        <v>2989</v>
      </c>
      <c r="F939" s="112">
        <v>2</v>
      </c>
      <c r="G939" s="299" t="s">
        <v>8007</v>
      </c>
      <c r="H939" s="180" t="s">
        <v>4726</v>
      </c>
    </row>
    <row r="940" spans="1:8">
      <c r="A940" s="88" t="s">
        <v>2513</v>
      </c>
      <c r="B940" s="240" t="s">
        <v>2512</v>
      </c>
      <c r="C940" s="185" t="str">
        <f>VLOOKUP(B940,[1]Nagios!$B$2:$F$7978,1,FALSE)</f>
        <v>10.133.56.11</v>
      </c>
      <c r="D940" s="240" t="s">
        <v>959</v>
      </c>
      <c r="E940" s="240" t="s">
        <v>2989</v>
      </c>
      <c r="F940" s="112">
        <v>2</v>
      </c>
      <c r="G940" s="299" t="s">
        <v>8007</v>
      </c>
      <c r="H940" s="180" t="s">
        <v>4725</v>
      </c>
    </row>
    <row r="941" spans="1:8">
      <c r="A941" s="88" t="s">
        <v>2510</v>
      </c>
      <c r="B941" s="240" t="s">
        <v>2511</v>
      </c>
      <c r="C941" s="185" t="str">
        <f>VLOOKUP(B941,[1]Nagios!$B$2:$F$7978,1,FALSE)</f>
        <v>10.133.7.85</v>
      </c>
      <c r="D941" s="240" t="s">
        <v>959</v>
      </c>
      <c r="E941" s="249" t="s">
        <v>2989</v>
      </c>
      <c r="F941" s="112">
        <v>2</v>
      </c>
      <c r="G941" s="299" t="s">
        <v>8007</v>
      </c>
      <c r="H941" s="180" t="s">
        <v>4724</v>
      </c>
    </row>
    <row r="942" spans="1:8">
      <c r="A942" s="88" t="s">
        <v>7770</v>
      </c>
      <c r="B942" s="88" t="s">
        <v>7769</v>
      </c>
      <c r="C942" s="185" t="str">
        <f>VLOOKUP(B942,[1]Nagios!$B$2:$F$7978,1,FALSE)</f>
        <v>10.133.6.92</v>
      </c>
      <c r="D942" s="240" t="s">
        <v>959</v>
      </c>
      <c r="E942" s="240" t="s">
        <v>2991</v>
      </c>
      <c r="F942" s="112">
        <v>3</v>
      </c>
      <c r="G942" s="299" t="s">
        <v>8007</v>
      </c>
      <c r="H942" s="180" t="s">
        <v>4723</v>
      </c>
    </row>
    <row r="943" spans="1:8">
      <c r="A943" s="88" t="s">
        <v>1907</v>
      </c>
      <c r="B943" s="96" t="s">
        <v>1706</v>
      </c>
      <c r="C943" s="185" t="str">
        <f>VLOOKUP(B943,[1]Nagios!$B$2:$F$7978,1,FALSE)</f>
        <v>10.133.7.84</v>
      </c>
      <c r="D943" s="96" t="s">
        <v>959</v>
      </c>
      <c r="E943" s="240" t="s">
        <v>2989</v>
      </c>
      <c r="F943" s="112">
        <v>4</v>
      </c>
      <c r="G943" s="299" t="s">
        <v>8007</v>
      </c>
      <c r="H943" s="180" t="s">
        <v>4722</v>
      </c>
    </row>
    <row r="944" spans="1:8">
      <c r="A944" s="91" t="s">
        <v>6724</v>
      </c>
      <c r="B944" s="102" t="s">
        <v>6723</v>
      </c>
      <c r="C944" s="185" t="str">
        <f>VLOOKUP(B944,[1]Nagios!$B$2:$F$7978,1,FALSE)</f>
        <v>10.133.66.15</v>
      </c>
      <c r="D944" s="102" t="s">
        <v>1795</v>
      </c>
      <c r="E944" s="240" t="s">
        <v>2989</v>
      </c>
      <c r="F944" s="245">
        <v>3</v>
      </c>
      <c r="G944" s="299" t="s">
        <v>8007</v>
      </c>
      <c r="H944" s="180" t="s">
        <v>3403</v>
      </c>
    </row>
    <row r="945" spans="1:8">
      <c r="A945" s="88" t="s">
        <v>1633</v>
      </c>
      <c r="B945" s="249" t="s">
        <v>1634</v>
      </c>
      <c r="C945" s="185" t="str">
        <f>VLOOKUP(B945,[1]Nagios!$B$2:$F$7978,1,FALSE)</f>
        <v>10.133.7.82</v>
      </c>
      <c r="D945" s="249" t="s">
        <v>959</v>
      </c>
      <c r="E945" s="240" t="s">
        <v>2989</v>
      </c>
      <c r="F945" s="112">
        <v>2</v>
      </c>
      <c r="G945" s="299" t="s">
        <v>8007</v>
      </c>
      <c r="H945" s="180" t="s">
        <v>5859</v>
      </c>
    </row>
    <row r="946" spans="1:8">
      <c r="A946" s="88" t="s">
        <v>1631</v>
      </c>
      <c r="B946" s="240" t="s">
        <v>1632</v>
      </c>
      <c r="C946" s="185" t="str">
        <f>VLOOKUP(B946,[1]Nagios!$B$2:$F$7978,1,FALSE)</f>
        <v>10.133.7.76</v>
      </c>
      <c r="D946" s="240" t="s">
        <v>959</v>
      </c>
      <c r="E946" s="240" t="s">
        <v>2989</v>
      </c>
      <c r="F946" s="112">
        <v>2</v>
      </c>
      <c r="G946" s="299" t="s">
        <v>8007</v>
      </c>
      <c r="H946" s="180" t="s">
        <v>4721</v>
      </c>
    </row>
    <row r="947" spans="1:8">
      <c r="A947" s="88" t="s">
        <v>1615</v>
      </c>
      <c r="B947" s="240" t="s">
        <v>1616</v>
      </c>
      <c r="C947" s="185" t="str">
        <f>VLOOKUP(B947,[1]Nagios!$B$2:$F$7978,1,FALSE)</f>
        <v>10.133.7.202</v>
      </c>
      <c r="D947" s="240" t="s">
        <v>959</v>
      </c>
      <c r="E947" s="240" t="s">
        <v>2989</v>
      </c>
      <c r="F947" s="112">
        <v>2</v>
      </c>
      <c r="G947" s="299" t="s">
        <v>8007</v>
      </c>
      <c r="H947" s="180" t="s">
        <v>4720</v>
      </c>
    </row>
    <row r="948" spans="1:8">
      <c r="A948" s="88" t="s">
        <v>1613</v>
      </c>
      <c r="B948" s="240" t="s">
        <v>1614</v>
      </c>
      <c r="C948" s="185" t="str">
        <f>VLOOKUP(B948,[1]Nagios!$B$2:$F$7978,1,FALSE)</f>
        <v>10.133.7.201</v>
      </c>
      <c r="D948" s="240" t="s">
        <v>959</v>
      </c>
      <c r="E948" s="240" t="s">
        <v>2989</v>
      </c>
      <c r="F948" s="112">
        <v>2</v>
      </c>
      <c r="G948" s="299" t="s">
        <v>8007</v>
      </c>
      <c r="H948" s="180" t="s">
        <v>4719</v>
      </c>
    </row>
    <row r="949" spans="1:8">
      <c r="A949" s="88" t="s">
        <v>1611</v>
      </c>
      <c r="B949" s="240" t="s">
        <v>1612</v>
      </c>
      <c r="C949" s="185" t="str">
        <f>VLOOKUP(B949,[1]Nagios!$B$2:$F$7978,1,FALSE)</f>
        <v>10.133.7.200</v>
      </c>
      <c r="D949" s="240" t="s">
        <v>959</v>
      </c>
      <c r="E949" s="240" t="s">
        <v>2989</v>
      </c>
      <c r="F949" s="112">
        <v>2</v>
      </c>
      <c r="G949" s="299" t="s">
        <v>8007</v>
      </c>
      <c r="H949" s="180" t="s">
        <v>4718</v>
      </c>
    </row>
    <row r="950" spans="1:8">
      <c r="A950" s="88" t="s">
        <v>2284</v>
      </c>
      <c r="B950" s="240" t="s">
        <v>2285</v>
      </c>
      <c r="C950" s="185" t="str">
        <f>VLOOKUP(B950,[1]Nagios!$B$2:$F$7978,1,FALSE)</f>
        <v>172.16.0.31</v>
      </c>
      <c r="D950" s="240" t="s">
        <v>959</v>
      </c>
      <c r="E950" s="240" t="s">
        <v>2989</v>
      </c>
      <c r="F950" s="112">
        <v>2</v>
      </c>
      <c r="G950" s="299" t="s">
        <v>8007</v>
      </c>
      <c r="H950" s="180" t="s">
        <v>4717</v>
      </c>
    </row>
    <row r="951" spans="1:8">
      <c r="A951" s="88" t="s">
        <v>2283</v>
      </c>
      <c r="B951" s="240" t="s">
        <v>7785</v>
      </c>
      <c r="C951" s="185" t="str">
        <f>VLOOKUP(B951,[1]Nagios!$B$2:$F$7978,1,FALSE)</f>
        <v>10.133.6.96</v>
      </c>
      <c r="D951" s="240" t="s">
        <v>959</v>
      </c>
      <c r="E951" s="240" t="s">
        <v>2991</v>
      </c>
      <c r="F951" s="112">
        <v>3</v>
      </c>
      <c r="G951" s="299" t="s">
        <v>8007</v>
      </c>
      <c r="H951" s="180" t="s">
        <v>4716</v>
      </c>
    </row>
    <row r="952" spans="1:8">
      <c r="A952" s="88" t="s">
        <v>2282</v>
      </c>
      <c r="B952" s="240" t="s">
        <v>6170</v>
      </c>
      <c r="C952" s="185" t="str">
        <f>VLOOKUP(B952,[1]Nagios!$B$2:$F$7978,1,FALSE)</f>
        <v>10.133.76.54</v>
      </c>
      <c r="D952" s="240" t="s">
        <v>959</v>
      </c>
      <c r="E952" s="240" t="s">
        <v>2989</v>
      </c>
      <c r="F952" s="262">
        <v>3</v>
      </c>
      <c r="G952" s="299" t="s">
        <v>8007</v>
      </c>
      <c r="H952" s="180" t="s">
        <v>4715</v>
      </c>
    </row>
    <row r="953" spans="1:8">
      <c r="A953" s="249" t="s">
        <v>7624</v>
      </c>
      <c r="B953" s="240" t="s">
        <v>7623</v>
      </c>
      <c r="C953" s="185" t="str">
        <f>VLOOKUP(B953,[1]Nagios!$B$2:$F$7978,1,FALSE)</f>
        <v>10.133.6.193</v>
      </c>
      <c r="D953" s="240" t="s">
        <v>1795</v>
      </c>
      <c r="E953" s="240" t="s">
        <v>2989</v>
      </c>
      <c r="F953" s="262">
        <v>3</v>
      </c>
      <c r="G953" s="387" t="s">
        <v>8007</v>
      </c>
      <c r="H953" s="180"/>
    </row>
    <row r="954" spans="1:8">
      <c r="A954" s="249" t="s">
        <v>7624</v>
      </c>
      <c r="B954" s="240" t="s">
        <v>7623</v>
      </c>
      <c r="C954" s="185" t="str">
        <f>VLOOKUP(B954,[1]Nagios!$B$2:$F$7978,1,FALSE)</f>
        <v>10.133.6.193</v>
      </c>
      <c r="D954" s="240" t="s">
        <v>959</v>
      </c>
      <c r="E954" s="240" t="s">
        <v>2989</v>
      </c>
      <c r="F954" s="262">
        <v>3</v>
      </c>
      <c r="G954" s="299" t="s">
        <v>8007</v>
      </c>
      <c r="H954" s="180"/>
    </row>
    <row r="955" spans="1:8">
      <c r="A955" s="88" t="s">
        <v>7894</v>
      </c>
      <c r="B955" s="249" t="s">
        <v>7895</v>
      </c>
      <c r="C955" s="185" t="str">
        <f>VLOOKUP(B955,[1]Nagios!$B$2:$F$7978,1,FALSE)</f>
        <v>10.133.50.70</v>
      </c>
      <c r="D955" s="240" t="s">
        <v>959</v>
      </c>
      <c r="E955" s="240" t="s">
        <v>2989</v>
      </c>
      <c r="F955" s="112">
        <v>3</v>
      </c>
      <c r="G955" s="299" t="s">
        <v>8007</v>
      </c>
      <c r="H955" s="180" t="s">
        <v>4714</v>
      </c>
    </row>
    <row r="956" spans="1:8">
      <c r="A956" s="89" t="s">
        <v>6332</v>
      </c>
      <c r="B956" s="102" t="s">
        <v>6331</v>
      </c>
      <c r="C956" s="185" t="str">
        <f>VLOOKUP(B956,[1]Nagios!$B$2:$F$7978,1,FALSE)</f>
        <v>10.133.48.6</v>
      </c>
      <c r="D956" s="102" t="s">
        <v>1795</v>
      </c>
      <c r="E956" s="240" t="s">
        <v>2989</v>
      </c>
      <c r="F956" s="113">
        <v>3</v>
      </c>
      <c r="G956" s="299" t="s">
        <v>8007</v>
      </c>
      <c r="H956" s="180" t="s">
        <v>4713</v>
      </c>
    </row>
    <row r="957" spans="1:8">
      <c r="A957" s="88" t="s">
        <v>2281</v>
      </c>
      <c r="B957" s="249" t="s">
        <v>7784</v>
      </c>
      <c r="C957" s="185" t="str">
        <f>VLOOKUP(B957,[1]Nagios!$B$2:$F$7978,1,FALSE)</f>
        <v>10.133.6.101</v>
      </c>
      <c r="D957" s="249" t="s">
        <v>959</v>
      </c>
      <c r="E957" s="240" t="s">
        <v>2991</v>
      </c>
      <c r="F957" s="112">
        <v>3</v>
      </c>
      <c r="G957" s="299" t="s">
        <v>8007</v>
      </c>
      <c r="H957" s="180" t="s">
        <v>4712</v>
      </c>
    </row>
    <row r="958" spans="1:8">
      <c r="A958" s="88" t="s">
        <v>1184</v>
      </c>
      <c r="B958" s="240" t="s">
        <v>7771</v>
      </c>
      <c r="C958" s="185" t="str">
        <f>VLOOKUP(B958,[1]Nagios!$B$2:$F$7978,1,FALSE)</f>
        <v>10.133.6.93</v>
      </c>
      <c r="D958" s="240" t="s">
        <v>959</v>
      </c>
      <c r="E958" s="240" t="s">
        <v>2991</v>
      </c>
      <c r="F958" s="112">
        <v>3</v>
      </c>
      <c r="G958" s="299" t="s">
        <v>8007</v>
      </c>
      <c r="H958" s="180" t="s">
        <v>4711</v>
      </c>
    </row>
    <row r="959" spans="1:8">
      <c r="A959" s="88" t="s">
        <v>7368</v>
      </c>
      <c r="B959" s="240" t="s">
        <v>9029</v>
      </c>
      <c r="C959" s="185" t="str">
        <f>VLOOKUP(B959,[1]Nagios!$B$2:$F$7978,1,FALSE)</f>
        <v>10.133.5.7</v>
      </c>
      <c r="D959" s="240" t="s">
        <v>959</v>
      </c>
      <c r="E959" s="240" t="s">
        <v>2989</v>
      </c>
      <c r="F959" s="112">
        <v>2</v>
      </c>
      <c r="G959" s="299" t="s">
        <v>8007</v>
      </c>
      <c r="H959" s="203"/>
    </row>
    <row r="960" spans="1:8">
      <c r="A960" s="88" t="s">
        <v>7368</v>
      </c>
      <c r="B960" s="240" t="s">
        <v>7367</v>
      </c>
      <c r="C960" s="185" t="str">
        <f>VLOOKUP(B960,[1]Nagios!$B$2:$F$7978,1,FALSE)</f>
        <v>10.133.76.32</v>
      </c>
      <c r="D960" s="240" t="s">
        <v>959</v>
      </c>
      <c r="E960" s="240" t="s">
        <v>2989</v>
      </c>
      <c r="F960" s="262">
        <v>2</v>
      </c>
      <c r="G960" s="299" t="s">
        <v>8007</v>
      </c>
      <c r="H960" s="180" t="s">
        <v>4710</v>
      </c>
    </row>
    <row r="961" spans="1:8">
      <c r="A961" s="88" t="s">
        <v>2279</v>
      </c>
      <c r="B961" s="240" t="s">
        <v>2280</v>
      </c>
      <c r="C961" s="185" t="str">
        <f>VLOOKUP(B961,[1]Nagios!$B$2:$F$7978,1,FALSE)</f>
        <v>10.133.6.189</v>
      </c>
      <c r="D961" s="240" t="s">
        <v>959</v>
      </c>
      <c r="E961" s="240" t="s">
        <v>2989</v>
      </c>
      <c r="F961" s="112">
        <v>2</v>
      </c>
      <c r="G961" s="299" t="s">
        <v>8007</v>
      </c>
      <c r="H961" s="180" t="s">
        <v>4709</v>
      </c>
    </row>
    <row r="962" spans="1:8">
      <c r="A962" s="88" t="s">
        <v>2277</v>
      </c>
      <c r="B962" s="240" t="s">
        <v>2278</v>
      </c>
      <c r="C962" s="185" t="str">
        <f>VLOOKUP(B962,[1]Nagios!$B$2:$F$7978,1,FALSE)</f>
        <v>10.133.6.75</v>
      </c>
      <c r="D962" s="240" t="s">
        <v>959</v>
      </c>
      <c r="E962" s="240" t="s">
        <v>2989</v>
      </c>
      <c r="F962" s="112">
        <v>2</v>
      </c>
      <c r="G962" s="299" t="s">
        <v>8007</v>
      </c>
      <c r="H962" s="180"/>
    </row>
    <row r="963" spans="1:8">
      <c r="A963" s="88" t="s">
        <v>2276</v>
      </c>
      <c r="B963" s="240" t="s">
        <v>7783</v>
      </c>
      <c r="C963" s="185" t="str">
        <f>VLOOKUP(B963,[1]Nagios!$B$2:$F$7978,1,FALSE)</f>
        <v>10.133.6.94</v>
      </c>
      <c r="D963" s="240" t="s">
        <v>959</v>
      </c>
      <c r="E963" s="240" t="s">
        <v>2991</v>
      </c>
      <c r="F963" s="112">
        <v>3</v>
      </c>
      <c r="G963" s="299" t="s">
        <v>8007</v>
      </c>
      <c r="H963" s="180" t="s">
        <v>3402</v>
      </c>
    </row>
    <row r="964" spans="1:8">
      <c r="A964" s="88" t="s">
        <v>2274</v>
      </c>
      <c r="B964" s="240" t="s">
        <v>2275</v>
      </c>
      <c r="C964" s="185" t="str">
        <f>VLOOKUP(B964,[1]Nagios!$B$2:$F$7978,1,FALSE)</f>
        <v>10.133.6.73</v>
      </c>
      <c r="D964" s="240" t="s">
        <v>959</v>
      </c>
      <c r="E964" s="240" t="s">
        <v>2989</v>
      </c>
      <c r="F964" s="112">
        <v>2</v>
      </c>
      <c r="G964" s="299" t="s">
        <v>8007</v>
      </c>
      <c r="H964" s="180" t="s">
        <v>3401</v>
      </c>
    </row>
    <row r="965" spans="1:8">
      <c r="A965" s="88" t="s">
        <v>2273</v>
      </c>
      <c r="B965" s="240" t="s">
        <v>7782</v>
      </c>
      <c r="C965" s="185" t="str">
        <f>VLOOKUP(B965,[1]Nagios!$B$2:$F$7978,1,FALSE)</f>
        <v>10.133.6.97</v>
      </c>
      <c r="D965" s="240" t="s">
        <v>959</v>
      </c>
      <c r="E965" s="240" t="s">
        <v>2991</v>
      </c>
      <c r="F965" s="112">
        <v>3</v>
      </c>
      <c r="G965" s="299" t="s">
        <v>8007</v>
      </c>
      <c r="H965" s="180" t="s">
        <v>3400</v>
      </c>
    </row>
    <row r="966" spans="1:8">
      <c r="A966" s="88" t="s">
        <v>2271</v>
      </c>
      <c r="B966" s="240" t="s">
        <v>2272</v>
      </c>
      <c r="C966" s="185" t="str">
        <f>VLOOKUP(B966,[1]Nagios!$B$2:$F$7978,1,FALSE)</f>
        <v>10.133.6.71</v>
      </c>
      <c r="D966" s="240" t="s">
        <v>959</v>
      </c>
      <c r="E966" s="240" t="s">
        <v>2989</v>
      </c>
      <c r="F966" s="112">
        <v>2</v>
      </c>
      <c r="G966" s="299" t="s">
        <v>8007</v>
      </c>
      <c r="H966" s="180" t="s">
        <v>3399</v>
      </c>
    </row>
    <row r="967" spans="1:8">
      <c r="A967" s="88" t="s">
        <v>2269</v>
      </c>
      <c r="B967" s="240" t="s">
        <v>2270</v>
      </c>
      <c r="C967" s="185" t="str">
        <f>VLOOKUP(B967,[1]Nagios!$B$2:$F$7978,1,FALSE)</f>
        <v>10.133.6.186</v>
      </c>
      <c r="D967" s="240" t="s">
        <v>959</v>
      </c>
      <c r="E967" s="240" t="s">
        <v>2989</v>
      </c>
      <c r="F967" s="112">
        <v>2</v>
      </c>
      <c r="G967" s="299" t="s">
        <v>8007</v>
      </c>
      <c r="H967" s="180" t="s">
        <v>3398</v>
      </c>
    </row>
    <row r="968" spans="1:8">
      <c r="A968" s="88" t="s">
        <v>2267</v>
      </c>
      <c r="B968" s="240" t="s">
        <v>2268</v>
      </c>
      <c r="C968" s="185" t="str">
        <f>VLOOKUP(B968,[1]Nagios!$B$2:$F$7978,1,FALSE)</f>
        <v>10.133.6.67</v>
      </c>
      <c r="D968" s="240" t="s">
        <v>959</v>
      </c>
      <c r="E968" s="240" t="s">
        <v>2989</v>
      </c>
      <c r="F968" s="112">
        <v>2</v>
      </c>
      <c r="G968" s="299" t="s">
        <v>8007</v>
      </c>
      <c r="H968" s="180" t="s">
        <v>3397</v>
      </c>
    </row>
    <row r="969" spans="1:8">
      <c r="A969" s="88" t="s">
        <v>2266</v>
      </c>
      <c r="B969" s="249" t="s">
        <v>7762</v>
      </c>
      <c r="C969" s="185" t="str">
        <f>VLOOKUP(B969,[1]Nagios!$B$2:$F$7978,1,FALSE)</f>
        <v>10.133.6.14</v>
      </c>
      <c r="D969" s="249" t="s">
        <v>959</v>
      </c>
      <c r="E969" s="240" t="s">
        <v>2991</v>
      </c>
      <c r="F969" s="112">
        <v>3</v>
      </c>
      <c r="G969" s="299" t="s">
        <v>8007</v>
      </c>
      <c r="H969" s="180" t="s">
        <v>3396</v>
      </c>
    </row>
    <row r="970" spans="1:8">
      <c r="A970" s="88" t="s">
        <v>2265</v>
      </c>
      <c r="B970" s="240" t="s">
        <v>7781</v>
      </c>
      <c r="C970" s="185" t="str">
        <f>VLOOKUP(B970,[1]Nagios!$B$2:$F$7978,1,FALSE)</f>
        <v>10.133.6.98</v>
      </c>
      <c r="D970" s="240" t="s">
        <v>959</v>
      </c>
      <c r="E970" s="240" t="s">
        <v>2991</v>
      </c>
      <c r="F970" s="112">
        <v>3</v>
      </c>
      <c r="G970" s="299" t="s">
        <v>8007</v>
      </c>
      <c r="H970" s="180"/>
    </row>
    <row r="971" spans="1:8">
      <c r="A971" s="88" t="s">
        <v>2263</v>
      </c>
      <c r="B971" s="240" t="s">
        <v>2264</v>
      </c>
      <c r="C971" s="185" t="str">
        <f>VLOOKUP(B971,[1]Nagios!$B$2:$F$7978,1,FALSE)</f>
        <v>10.133.6.62</v>
      </c>
      <c r="D971" s="240" t="s">
        <v>959</v>
      </c>
      <c r="E971" s="240" t="s">
        <v>2989</v>
      </c>
      <c r="F971" s="112">
        <v>2</v>
      </c>
      <c r="G971" s="299" t="s">
        <v>8007</v>
      </c>
      <c r="H971" s="180"/>
    </row>
    <row r="972" spans="1:8">
      <c r="A972" s="88" t="s">
        <v>7778</v>
      </c>
      <c r="B972" s="240" t="s">
        <v>7777</v>
      </c>
      <c r="C972" s="185" t="str">
        <f>VLOOKUP(B972,[1]Nagios!$B$2:$F$7978,1,FALSE)</f>
        <v>10.133.50.64</v>
      </c>
      <c r="D972" s="240" t="s">
        <v>959</v>
      </c>
      <c r="E972" s="240" t="s">
        <v>2991</v>
      </c>
      <c r="F972" s="112">
        <v>3</v>
      </c>
      <c r="G972" s="299" t="s">
        <v>8007</v>
      </c>
      <c r="H972" s="180" t="s">
        <v>4708</v>
      </c>
    </row>
    <row r="973" spans="1:8">
      <c r="A973" s="88" t="s">
        <v>2262</v>
      </c>
      <c r="B973" s="240" t="s">
        <v>7761</v>
      </c>
      <c r="C973" s="185" t="str">
        <f>VLOOKUP(B973,[1]Nagios!$B$2:$F$7978,1,FALSE)</f>
        <v>10.133.6.11</v>
      </c>
      <c r="D973" s="240" t="s">
        <v>959</v>
      </c>
      <c r="E973" s="240" t="s">
        <v>2991</v>
      </c>
      <c r="F973" s="112">
        <v>3</v>
      </c>
      <c r="G973" s="299" t="s">
        <v>8007</v>
      </c>
      <c r="H973" s="180" t="s">
        <v>4707</v>
      </c>
    </row>
    <row r="974" spans="1:8">
      <c r="A974" s="88" t="s">
        <v>2261</v>
      </c>
      <c r="B974" s="240" t="s">
        <v>7760</v>
      </c>
      <c r="C974" s="185" t="str">
        <f>VLOOKUP(B974,[1]Nagios!$B$2:$F$7978,1,FALSE)</f>
        <v>10.133.6.7</v>
      </c>
      <c r="D974" s="240" t="s">
        <v>959</v>
      </c>
      <c r="E974" s="240" t="s">
        <v>2991</v>
      </c>
      <c r="F974" s="112">
        <v>3</v>
      </c>
      <c r="G974" s="299" t="s">
        <v>8007</v>
      </c>
      <c r="H974" s="180" t="s">
        <v>4706</v>
      </c>
    </row>
    <row r="975" spans="1:8">
      <c r="A975" s="88" t="s">
        <v>2259</v>
      </c>
      <c r="B975" s="240" t="s">
        <v>2260</v>
      </c>
      <c r="C975" s="185" t="str">
        <f>VLOOKUP(B975,[1]Nagios!$B$2:$F$7978,1,FALSE)</f>
        <v>10.133.6.178</v>
      </c>
      <c r="D975" s="240" t="s">
        <v>959</v>
      </c>
      <c r="E975" s="240" t="s">
        <v>2989</v>
      </c>
      <c r="F975" s="112">
        <v>2</v>
      </c>
      <c r="G975" s="299" t="s">
        <v>8007</v>
      </c>
      <c r="H975" s="180" t="s">
        <v>4705</v>
      </c>
    </row>
    <row r="976" spans="1:8">
      <c r="A976" s="88" t="s">
        <v>2257</v>
      </c>
      <c r="B976" s="240" t="s">
        <v>2258</v>
      </c>
      <c r="C976" s="185" t="str">
        <f>VLOOKUP(B976,[1]Nagios!$B$2:$F$7978,1,FALSE)</f>
        <v>10.133.6.55</v>
      </c>
      <c r="D976" s="240" t="s">
        <v>959</v>
      </c>
      <c r="E976" s="240" t="s">
        <v>2989</v>
      </c>
      <c r="F976" s="112">
        <v>2</v>
      </c>
      <c r="G976" s="299" t="s">
        <v>8007</v>
      </c>
      <c r="H976" s="180" t="s">
        <v>4704</v>
      </c>
    </row>
    <row r="977" spans="1:8">
      <c r="A977" s="88" t="s">
        <v>2255</v>
      </c>
      <c r="B977" s="240" t="s">
        <v>2256</v>
      </c>
      <c r="C977" s="185" t="str">
        <f>VLOOKUP(B977,[1]Nagios!$B$2:$F$7978,1,FALSE)</f>
        <v>10.133.6.171</v>
      </c>
      <c r="D977" s="240" t="s">
        <v>959</v>
      </c>
      <c r="E977" s="240" t="s">
        <v>2989</v>
      </c>
      <c r="F977" s="112">
        <v>2</v>
      </c>
      <c r="G977" s="299" t="s">
        <v>8007</v>
      </c>
      <c r="H977" s="180" t="s">
        <v>4703</v>
      </c>
    </row>
    <row r="978" spans="1:8">
      <c r="A978" s="88" t="s">
        <v>2253</v>
      </c>
      <c r="B978" s="240" t="s">
        <v>2254</v>
      </c>
      <c r="C978" s="185" t="str">
        <f>VLOOKUP(B978,[1]Nagios!$B$2:$F$7978,1,FALSE)</f>
        <v>10.133.6.170</v>
      </c>
      <c r="D978" s="240" t="s">
        <v>959</v>
      </c>
      <c r="E978" s="240" t="s">
        <v>2989</v>
      </c>
      <c r="F978" s="112">
        <v>2</v>
      </c>
      <c r="G978" s="299" t="s">
        <v>8007</v>
      </c>
      <c r="H978" s="180" t="s">
        <v>4702</v>
      </c>
    </row>
    <row r="979" spans="1:8">
      <c r="A979" s="88" t="s">
        <v>2251</v>
      </c>
      <c r="B979" s="240" t="s">
        <v>2252</v>
      </c>
      <c r="C979" s="185" t="str">
        <f>VLOOKUP(B979,[1]Nagios!$B$2:$F$7978,1,FALSE)</f>
        <v>10.133.6.173</v>
      </c>
      <c r="D979" s="240" t="s">
        <v>959</v>
      </c>
      <c r="E979" s="240" t="s">
        <v>2989</v>
      </c>
      <c r="F979" s="112">
        <v>2</v>
      </c>
      <c r="G979" s="299" t="s">
        <v>8007</v>
      </c>
      <c r="H979" s="180"/>
    </row>
    <row r="980" spans="1:8">
      <c r="A980" s="88" t="s">
        <v>2249</v>
      </c>
      <c r="B980" s="240" t="s">
        <v>2250</v>
      </c>
      <c r="C980" s="185" t="str">
        <f>VLOOKUP(B980,[1]Nagios!$B$2:$F$7978,1,FALSE)</f>
        <v>10.133.6.169</v>
      </c>
      <c r="D980" s="240" t="s">
        <v>959</v>
      </c>
      <c r="E980" s="240" t="s">
        <v>2989</v>
      </c>
      <c r="F980" s="112">
        <v>2</v>
      </c>
      <c r="G980" s="299" t="s">
        <v>8007</v>
      </c>
      <c r="H980" s="180" t="s">
        <v>3395</v>
      </c>
    </row>
    <row r="981" spans="1:8">
      <c r="A981" s="88" t="s">
        <v>2247</v>
      </c>
      <c r="B981" s="240" t="s">
        <v>2248</v>
      </c>
      <c r="C981" s="185" t="str">
        <f>VLOOKUP(B981,[1]Nagios!$B$2:$F$7978,1,FALSE)</f>
        <v>10.133.6.48</v>
      </c>
      <c r="D981" s="240" t="s">
        <v>959</v>
      </c>
      <c r="E981" s="240" t="s">
        <v>2989</v>
      </c>
      <c r="F981" s="112">
        <v>2</v>
      </c>
      <c r="G981" s="299" t="s">
        <v>8007</v>
      </c>
      <c r="H981" s="180" t="s">
        <v>3394</v>
      </c>
    </row>
    <row r="982" spans="1:8">
      <c r="A982" s="88" t="s">
        <v>2246</v>
      </c>
      <c r="B982" s="240" t="s">
        <v>7780</v>
      </c>
      <c r="C982" s="185" t="str">
        <f>VLOOKUP(B982,[1]Nagios!$B$2:$F$7978,1,FALSE)</f>
        <v>10.133.6.99</v>
      </c>
      <c r="D982" s="240" t="s">
        <v>959</v>
      </c>
      <c r="E982" s="240" t="s">
        <v>2991</v>
      </c>
      <c r="F982" s="112">
        <v>3</v>
      </c>
      <c r="G982" s="299" t="s">
        <v>8007</v>
      </c>
      <c r="H982" s="180" t="s">
        <v>3393</v>
      </c>
    </row>
    <row r="983" spans="1:8">
      <c r="A983" s="88" t="s">
        <v>2244</v>
      </c>
      <c r="B983" s="240" t="s">
        <v>2245</v>
      </c>
      <c r="C983" s="185" t="str">
        <f>VLOOKUP(B983,[1]Nagios!$B$2:$F$7978,1,FALSE)</f>
        <v>10.133.6.46</v>
      </c>
      <c r="D983" s="240" t="s">
        <v>959</v>
      </c>
      <c r="E983" s="240" t="s">
        <v>2989</v>
      </c>
      <c r="F983" s="112">
        <v>2</v>
      </c>
      <c r="G983" s="299" t="s">
        <v>8007</v>
      </c>
      <c r="H983" s="180" t="s">
        <v>3392</v>
      </c>
    </row>
    <row r="984" spans="1:8" s="232" customFormat="1">
      <c r="A984" s="88" t="s">
        <v>2243</v>
      </c>
      <c r="B984" s="240" t="s">
        <v>7779</v>
      </c>
      <c r="C984" s="185" t="str">
        <f>VLOOKUP(B984,[1]Nagios!$B$2:$F$7978,1,FALSE)</f>
        <v>10.133.6.100</v>
      </c>
      <c r="D984" s="240" t="s">
        <v>959</v>
      </c>
      <c r="E984" s="240" t="s">
        <v>2991</v>
      </c>
      <c r="F984" s="112">
        <v>3</v>
      </c>
      <c r="G984" s="299" t="s">
        <v>8007</v>
      </c>
      <c r="H984" s="180" t="s">
        <v>3391</v>
      </c>
    </row>
    <row r="985" spans="1:8">
      <c r="A985" s="88" t="s">
        <v>2241</v>
      </c>
      <c r="B985" s="240" t="s">
        <v>2242</v>
      </c>
      <c r="C985" s="185" t="str">
        <f>VLOOKUP(B985,[1]Nagios!$B$2:$F$7978,1,FALSE)</f>
        <v>10.133.6.43</v>
      </c>
      <c r="D985" s="240" t="s">
        <v>959</v>
      </c>
      <c r="E985" s="240" t="s">
        <v>2989</v>
      </c>
      <c r="F985" s="112">
        <v>2</v>
      </c>
      <c r="G985" s="299" t="s">
        <v>8007</v>
      </c>
      <c r="H985" s="180" t="s">
        <v>3390</v>
      </c>
    </row>
    <row r="986" spans="1:8">
      <c r="A986" s="88" t="s">
        <v>2239</v>
      </c>
      <c r="B986" s="240" t="s">
        <v>2240</v>
      </c>
      <c r="C986" s="185" t="str">
        <f>VLOOKUP(B986,[1]Nagios!$B$2:$F$7978,1,FALSE)</f>
        <v>10.133.6.51</v>
      </c>
      <c r="D986" s="240" t="s">
        <v>959</v>
      </c>
      <c r="E986" s="240" t="s">
        <v>2989</v>
      </c>
      <c r="F986" s="112">
        <v>2</v>
      </c>
      <c r="G986" s="299" t="s">
        <v>8007</v>
      </c>
      <c r="H986" s="180" t="s">
        <v>3389</v>
      </c>
    </row>
    <row r="987" spans="1:8">
      <c r="A987" s="88" t="s">
        <v>2237</v>
      </c>
      <c r="B987" s="240" t="s">
        <v>2238</v>
      </c>
      <c r="C987" s="185" t="str">
        <f>VLOOKUP(B987,[1]Nagios!$B$2:$F$7978,1,FALSE)</f>
        <v>10.133.6.50</v>
      </c>
      <c r="D987" s="240" t="s">
        <v>959</v>
      </c>
      <c r="E987" s="240" t="s">
        <v>2989</v>
      </c>
      <c r="F987" s="112">
        <v>2</v>
      </c>
      <c r="G987" s="299" t="s">
        <v>8007</v>
      </c>
      <c r="H987" s="180" t="s">
        <v>3388</v>
      </c>
    </row>
    <row r="988" spans="1:8">
      <c r="A988" s="88" t="s">
        <v>2235</v>
      </c>
      <c r="B988" s="240" t="s">
        <v>2236</v>
      </c>
      <c r="C988" s="185" t="str">
        <f>VLOOKUP(B988,[1]Nagios!$B$2:$F$7978,1,FALSE)</f>
        <v>10.133.6.166</v>
      </c>
      <c r="D988" s="240" t="s">
        <v>959</v>
      </c>
      <c r="E988" s="240" t="s">
        <v>2989</v>
      </c>
      <c r="F988" s="112">
        <v>2</v>
      </c>
      <c r="G988" s="299" t="s">
        <v>8007</v>
      </c>
      <c r="H988" s="180" t="s">
        <v>4701</v>
      </c>
    </row>
    <row r="989" spans="1:8">
      <c r="A989" s="88" t="s">
        <v>2233</v>
      </c>
      <c r="B989" s="240" t="s">
        <v>2234</v>
      </c>
      <c r="C989" s="185" t="str">
        <f>VLOOKUP(B989,[1]Nagios!$B$2:$F$7978,1,FALSE)</f>
        <v>10.133.6.164</v>
      </c>
      <c r="D989" s="240" t="s">
        <v>959</v>
      </c>
      <c r="E989" s="240" t="s">
        <v>2989</v>
      </c>
      <c r="F989" s="112">
        <v>2</v>
      </c>
      <c r="G989" s="299" t="s">
        <v>8007</v>
      </c>
      <c r="H989" s="180" t="s">
        <v>4700</v>
      </c>
    </row>
    <row r="990" spans="1:8">
      <c r="A990" s="88" t="s">
        <v>2231</v>
      </c>
      <c r="B990" s="240" t="s">
        <v>2232</v>
      </c>
      <c r="C990" s="185" t="str">
        <f>VLOOKUP(B990,[1]Nagios!$B$2:$F$7978,1,FALSE)</f>
        <v>10.133.6.163</v>
      </c>
      <c r="D990" s="240" t="s">
        <v>959</v>
      </c>
      <c r="E990" s="240" t="s">
        <v>2989</v>
      </c>
      <c r="F990" s="112">
        <v>2</v>
      </c>
      <c r="G990" s="299" t="s">
        <v>8007</v>
      </c>
      <c r="H990" s="180" t="s">
        <v>4699</v>
      </c>
    </row>
    <row r="991" spans="1:8">
      <c r="A991" s="88" t="s">
        <v>2229</v>
      </c>
      <c r="B991" s="240" t="s">
        <v>2230</v>
      </c>
      <c r="C991" s="185" t="str">
        <f>VLOOKUP(B991,[1]Nagios!$B$2:$F$7978,1,FALSE)</f>
        <v>10.133.6.39</v>
      </c>
      <c r="D991" s="240" t="s">
        <v>959</v>
      </c>
      <c r="E991" s="240" t="s">
        <v>2989</v>
      </c>
      <c r="F991" s="112">
        <v>2</v>
      </c>
      <c r="G991" s="299" t="s">
        <v>8007</v>
      </c>
      <c r="H991" s="180" t="s">
        <v>4698</v>
      </c>
    </row>
    <row r="992" spans="1:8">
      <c r="A992" s="88" t="s">
        <v>2227</v>
      </c>
      <c r="B992" s="240" t="s">
        <v>2228</v>
      </c>
      <c r="C992" s="185" t="str">
        <f>VLOOKUP(B992,[1]Nagios!$B$2:$F$7978,1,FALSE)</f>
        <v>10.133.6.37</v>
      </c>
      <c r="D992" s="240" t="s">
        <v>959</v>
      </c>
      <c r="E992" s="240" t="s">
        <v>2989</v>
      </c>
      <c r="F992" s="112">
        <v>2</v>
      </c>
      <c r="G992" s="299" t="s">
        <v>8007</v>
      </c>
      <c r="H992" s="180" t="s">
        <v>4697</v>
      </c>
    </row>
    <row r="993" spans="1:8">
      <c r="A993" s="88" t="s">
        <v>6587</v>
      </c>
      <c r="B993" s="240" t="s">
        <v>6586</v>
      </c>
      <c r="C993" s="185" t="str">
        <f>VLOOKUP(B993,[1]Nagios!$B$2:$F$7978,1,FALSE)</f>
        <v>10.133.6.88</v>
      </c>
      <c r="D993" s="240" t="s">
        <v>1795</v>
      </c>
      <c r="E993" s="240" t="s">
        <v>2989</v>
      </c>
      <c r="F993" s="262">
        <v>3</v>
      </c>
      <c r="G993" s="299" t="s">
        <v>8007</v>
      </c>
      <c r="H993" s="180" t="s">
        <v>4696</v>
      </c>
    </row>
    <row r="994" spans="1:8">
      <c r="A994" s="88" t="s">
        <v>2225</v>
      </c>
      <c r="B994" s="240" t="s">
        <v>2226</v>
      </c>
      <c r="C994" s="185" t="str">
        <f>VLOOKUP(B994,[1]Nagios!$B$2:$F$7978,1,FALSE)</f>
        <v>10.133.6.33</v>
      </c>
      <c r="D994" s="240" t="s">
        <v>959</v>
      </c>
      <c r="E994" s="240" t="s">
        <v>2989</v>
      </c>
      <c r="F994" s="112">
        <v>2</v>
      </c>
      <c r="G994" s="299" t="s">
        <v>8007</v>
      </c>
      <c r="H994" s="180" t="e">
        <f xml:space="preserve"> CONCATENATE(#REF!," ",#REF!," ",#REF!," ",#REF!," ",#REF!)</f>
        <v>#REF!</v>
      </c>
    </row>
    <row r="995" spans="1:8">
      <c r="A995" s="88" t="s">
        <v>2223</v>
      </c>
      <c r="B995" s="240" t="s">
        <v>2224</v>
      </c>
      <c r="C995" s="185" t="str">
        <f>VLOOKUP(B995,[1]Nagios!$B$2:$F$7978,1,FALSE)</f>
        <v>10.133.6.158</v>
      </c>
      <c r="D995" s="240" t="s">
        <v>959</v>
      </c>
      <c r="E995" s="240" t="s">
        <v>2989</v>
      </c>
      <c r="F995" s="112">
        <v>2</v>
      </c>
      <c r="G995" s="299" t="s">
        <v>8007</v>
      </c>
      <c r="H995" s="180" t="s">
        <v>6042</v>
      </c>
    </row>
    <row r="996" spans="1:8">
      <c r="A996" s="88" t="s">
        <v>2221</v>
      </c>
      <c r="B996" s="240" t="s">
        <v>2222</v>
      </c>
      <c r="C996" s="185" t="str">
        <f>VLOOKUP(B996,[1]Nagios!$B$2:$F$7978,1,FALSE)</f>
        <v>10.133.6.27</v>
      </c>
      <c r="D996" s="240" t="s">
        <v>959</v>
      </c>
      <c r="E996" s="240" t="s">
        <v>2989</v>
      </c>
      <c r="F996" s="112">
        <v>2</v>
      </c>
      <c r="G996" s="299" t="s">
        <v>8007</v>
      </c>
      <c r="H996" s="180" t="s">
        <v>4695</v>
      </c>
    </row>
    <row r="997" spans="1:8">
      <c r="A997" s="88" t="s">
        <v>2219</v>
      </c>
      <c r="B997" s="240" t="s">
        <v>2220</v>
      </c>
      <c r="C997" s="185" t="str">
        <f>VLOOKUP(B997,[1]Nagios!$B$2:$F$7978,1,FALSE)</f>
        <v>10.133.6.156</v>
      </c>
      <c r="D997" s="240" t="s">
        <v>959</v>
      </c>
      <c r="E997" s="240" t="s">
        <v>2989</v>
      </c>
      <c r="F997" s="112">
        <v>2</v>
      </c>
      <c r="G997" s="299" t="s">
        <v>8007</v>
      </c>
      <c r="H997" s="180" t="s">
        <v>4694</v>
      </c>
    </row>
    <row r="998" spans="1:8">
      <c r="A998" s="88" t="s">
        <v>2217</v>
      </c>
      <c r="B998" s="240" t="s">
        <v>2218</v>
      </c>
      <c r="C998" s="185" t="str">
        <f>VLOOKUP(B998,[1]Nagios!$B$2:$F$7978,1,FALSE)</f>
        <v>10.133.6.24</v>
      </c>
      <c r="D998" s="240" t="s">
        <v>959</v>
      </c>
      <c r="E998" s="240" t="s">
        <v>2989</v>
      </c>
      <c r="F998" s="112">
        <v>2</v>
      </c>
      <c r="G998" s="299" t="s">
        <v>8007</v>
      </c>
      <c r="H998" s="180" t="s">
        <v>4693</v>
      </c>
    </row>
    <row r="999" spans="1:8">
      <c r="A999" s="88" t="s">
        <v>1730</v>
      </c>
      <c r="B999" s="240" t="s">
        <v>1731</v>
      </c>
      <c r="C999" s="185" t="str">
        <f>VLOOKUP(B999,[1]Nagios!$B$2:$F$7978,1,FALSE)</f>
        <v>10.133.6.155</v>
      </c>
      <c r="D999" s="240" t="s">
        <v>959</v>
      </c>
      <c r="E999" s="240" t="s">
        <v>2991</v>
      </c>
      <c r="F999" s="112">
        <v>1</v>
      </c>
      <c r="G999" s="299" t="s">
        <v>8007</v>
      </c>
      <c r="H999" s="180" t="s">
        <v>4692</v>
      </c>
    </row>
    <row r="1000" spans="1:8">
      <c r="A1000" s="88" t="s">
        <v>2215</v>
      </c>
      <c r="B1000" s="240" t="s">
        <v>2216</v>
      </c>
      <c r="C1000" s="185" t="str">
        <f>VLOOKUP(B1000,[1]Nagios!$B$2:$F$7978,1,FALSE)</f>
        <v>10.133.6.154</v>
      </c>
      <c r="D1000" s="240" t="s">
        <v>959</v>
      </c>
      <c r="E1000" s="240" t="s">
        <v>2989</v>
      </c>
      <c r="F1000" s="112">
        <v>2</v>
      </c>
      <c r="G1000" s="299" t="s">
        <v>8007</v>
      </c>
      <c r="H1000" s="180" t="s">
        <v>4691</v>
      </c>
    </row>
    <row r="1001" spans="1:8">
      <c r="A1001" s="88" t="s">
        <v>2213</v>
      </c>
      <c r="B1001" s="240" t="s">
        <v>2214</v>
      </c>
      <c r="C1001" s="185" t="str">
        <f>VLOOKUP(B1001,[1]Nagios!$B$2:$F$7978,1,FALSE)</f>
        <v>10.133.6.21</v>
      </c>
      <c r="D1001" s="240" t="s">
        <v>959</v>
      </c>
      <c r="E1001" s="240" t="s">
        <v>2989</v>
      </c>
      <c r="F1001" s="112">
        <v>2</v>
      </c>
      <c r="G1001" s="299" t="s">
        <v>8007</v>
      </c>
      <c r="H1001" s="180" t="s">
        <v>4690</v>
      </c>
    </row>
    <row r="1002" spans="1:8">
      <c r="A1002" s="88" t="s">
        <v>2212</v>
      </c>
      <c r="B1002" s="240" t="s">
        <v>9214</v>
      </c>
      <c r="C1002" s="185" t="str">
        <f>VLOOKUP(B1002,[1]Nagios!$B$2:$F$7978,1,FALSE)</f>
        <v>10.133.6.31</v>
      </c>
      <c r="D1002" s="240" t="s">
        <v>959</v>
      </c>
      <c r="E1002" s="240" t="s">
        <v>2989</v>
      </c>
      <c r="F1002" s="112">
        <v>2</v>
      </c>
      <c r="G1002" s="299" t="s">
        <v>8007</v>
      </c>
      <c r="H1002" s="180" t="s">
        <v>4689</v>
      </c>
    </row>
    <row r="1003" spans="1:8">
      <c r="A1003" s="88" t="s">
        <v>2210</v>
      </c>
      <c r="B1003" s="240" t="s">
        <v>2211</v>
      </c>
      <c r="C1003" s="185" t="str">
        <f>VLOOKUP(B1003,[1]Nagios!$B$2:$F$7978,1,FALSE)</f>
        <v>10.133.6.15</v>
      </c>
      <c r="D1003" s="240" t="s">
        <v>959</v>
      </c>
      <c r="E1003" s="240" t="s">
        <v>2989</v>
      </c>
      <c r="F1003" s="112">
        <v>2</v>
      </c>
      <c r="G1003" s="299" t="s">
        <v>8007</v>
      </c>
      <c r="H1003" s="180" t="s">
        <v>4688</v>
      </c>
    </row>
    <row r="1004" spans="1:8">
      <c r="A1004" s="88" t="s">
        <v>2208</v>
      </c>
      <c r="B1004" s="240" t="s">
        <v>2209</v>
      </c>
      <c r="C1004" s="185" t="str">
        <f>VLOOKUP(B1004,[1]Nagios!$B$2:$F$7978,1,FALSE)</f>
        <v>10.133.6.147</v>
      </c>
      <c r="D1004" s="240" t="s">
        <v>959</v>
      </c>
      <c r="E1004" s="240" t="s">
        <v>2989</v>
      </c>
      <c r="F1004" s="112">
        <v>2</v>
      </c>
      <c r="G1004" s="299" t="s">
        <v>8007</v>
      </c>
      <c r="H1004" s="180" t="s">
        <v>4687</v>
      </c>
    </row>
    <row r="1005" spans="1:8">
      <c r="A1005" s="88" t="s">
        <v>2207</v>
      </c>
      <c r="B1005" s="240" t="s">
        <v>1250</v>
      </c>
      <c r="C1005" s="185" t="str">
        <f>VLOOKUP(B1005,[1]Nagios!$B$2:$F$7978,1,FALSE)</f>
        <v>172.16.0.44</v>
      </c>
      <c r="D1005" s="240" t="s">
        <v>959</v>
      </c>
      <c r="E1005" s="240" t="s">
        <v>2989</v>
      </c>
      <c r="F1005" s="112">
        <v>3</v>
      </c>
      <c r="G1005" s="299" t="s">
        <v>8007</v>
      </c>
      <c r="H1005" s="180" t="s">
        <v>4686</v>
      </c>
    </row>
    <row r="1006" spans="1:8">
      <c r="A1006" s="88" t="s">
        <v>2206</v>
      </c>
      <c r="B1006" s="240" t="s">
        <v>9216</v>
      </c>
      <c r="C1006" s="185" t="str">
        <f>VLOOKUP(B1006,[1]Nagios!$B$2:$F$7978,1,FALSE)</f>
        <v>10.133.6.42</v>
      </c>
      <c r="D1006" s="240" t="s">
        <v>959</v>
      </c>
      <c r="E1006" s="240" t="s">
        <v>2989</v>
      </c>
      <c r="F1006" s="112">
        <v>2</v>
      </c>
      <c r="G1006" s="299" t="s">
        <v>8007</v>
      </c>
      <c r="H1006" s="180" t="s">
        <v>4685</v>
      </c>
    </row>
    <row r="1007" spans="1:8">
      <c r="A1007" s="88" t="s">
        <v>2204</v>
      </c>
      <c r="B1007" s="240" t="s">
        <v>2205</v>
      </c>
      <c r="C1007" s="185" t="str">
        <f>VLOOKUP(B1007,[1]Nagios!$B$2:$F$7978,1,FALSE)</f>
        <v>10.133.6.9</v>
      </c>
      <c r="D1007" s="240" t="s">
        <v>959</v>
      </c>
      <c r="E1007" s="240" t="s">
        <v>2989</v>
      </c>
      <c r="F1007" s="112">
        <v>2</v>
      </c>
      <c r="G1007" s="299" t="s">
        <v>8007</v>
      </c>
      <c r="H1007" s="180" t="s">
        <v>4684</v>
      </c>
    </row>
    <row r="1008" spans="1:8">
      <c r="A1008" s="88" t="s">
        <v>2202</v>
      </c>
      <c r="B1008" s="240" t="s">
        <v>2203</v>
      </c>
      <c r="C1008" s="185" t="str">
        <f>VLOOKUP(B1008,[1]Nagios!$B$2:$F$7978,1,FALSE)</f>
        <v>10.133.6.8</v>
      </c>
      <c r="D1008" s="240" t="s">
        <v>959</v>
      </c>
      <c r="E1008" s="240" t="s">
        <v>2989</v>
      </c>
      <c r="F1008" s="112">
        <v>2</v>
      </c>
      <c r="G1008" s="299" t="s">
        <v>8007</v>
      </c>
      <c r="H1008" s="199"/>
    </row>
    <row r="1009" spans="1:8">
      <c r="A1009" s="88" t="s">
        <v>2200</v>
      </c>
      <c r="B1009" s="240" t="s">
        <v>2201</v>
      </c>
      <c r="C1009" s="185" t="str">
        <f>VLOOKUP(B1009,[1]Nagios!$B$2:$F$7978,1,FALSE)</f>
        <v>10.133.6.139</v>
      </c>
      <c r="D1009" s="240" t="s">
        <v>959</v>
      </c>
      <c r="E1009" s="240" t="s">
        <v>2989</v>
      </c>
      <c r="F1009" s="112">
        <v>2</v>
      </c>
      <c r="G1009" s="299" t="s">
        <v>8007</v>
      </c>
      <c r="H1009" s="199"/>
    </row>
    <row r="1010" spans="1:8">
      <c r="A1010" s="88" t="s">
        <v>2198</v>
      </c>
      <c r="B1010" s="240" t="s">
        <v>2199</v>
      </c>
      <c r="C1010" s="185" t="str">
        <f>VLOOKUP(B1010,[1]Nagios!$B$2:$F$7978,1,FALSE)</f>
        <v>10.133.6.138</v>
      </c>
      <c r="D1010" s="240" t="s">
        <v>959</v>
      </c>
      <c r="E1010" s="240" t="s">
        <v>2989</v>
      </c>
      <c r="F1010" s="112">
        <v>2</v>
      </c>
      <c r="G1010" s="299" t="s">
        <v>8007</v>
      </c>
      <c r="H1010" s="203" t="s">
        <v>5280</v>
      </c>
    </row>
    <row r="1011" spans="1:8">
      <c r="A1011" s="88" t="s">
        <v>2197</v>
      </c>
      <c r="B1011" s="276" t="s">
        <v>9213</v>
      </c>
      <c r="C1011" s="185" t="str">
        <f>VLOOKUP(B1011,[1]Nagios!$B$2:$F$7978,1,FALSE)</f>
        <v>10.133.6.103</v>
      </c>
      <c r="D1011" s="240" t="s">
        <v>959</v>
      </c>
      <c r="E1011" s="240" t="s">
        <v>2989</v>
      </c>
      <c r="F1011" s="112">
        <v>2</v>
      </c>
      <c r="G1011" s="299" t="s">
        <v>8007</v>
      </c>
      <c r="H1011" s="180" t="s">
        <v>5373</v>
      </c>
    </row>
    <row r="1012" spans="1:8">
      <c r="A1012" s="88" t="s">
        <v>2196</v>
      </c>
      <c r="B1012" s="276" t="s">
        <v>9215</v>
      </c>
      <c r="C1012" s="185" t="str">
        <f>VLOOKUP(B1012,[1]Nagios!$B$2:$F$7978,1,FALSE)</f>
        <v>10.133.6.95</v>
      </c>
      <c r="D1012" s="240" t="s">
        <v>959</v>
      </c>
      <c r="E1012" s="240" t="s">
        <v>2989</v>
      </c>
      <c r="F1012" s="112">
        <v>2</v>
      </c>
      <c r="G1012" s="299" t="s">
        <v>8007</v>
      </c>
      <c r="H1012" s="180" t="s">
        <v>5372</v>
      </c>
    </row>
    <row r="1013" spans="1:8">
      <c r="A1013" s="88" t="s">
        <v>1302</v>
      </c>
      <c r="B1013" s="240" t="s">
        <v>1301</v>
      </c>
      <c r="C1013" s="185" t="str">
        <f>VLOOKUP(B1013,[1]Nagios!$B$2:$F$7978,1,FALSE)</f>
        <v>10.133.7.167</v>
      </c>
      <c r="D1013" s="240" t="s">
        <v>959</v>
      </c>
      <c r="E1013" s="240" t="s">
        <v>2989</v>
      </c>
      <c r="F1013" s="112">
        <v>2</v>
      </c>
      <c r="G1013" s="299" t="s">
        <v>8007</v>
      </c>
      <c r="H1013" s="199"/>
    </row>
    <row r="1014" spans="1:8">
      <c r="A1014" s="88" t="s">
        <v>1333</v>
      </c>
      <c r="B1014" s="240" t="s">
        <v>1364</v>
      </c>
      <c r="C1014" s="185" t="str">
        <f>VLOOKUP(B1014,[1]Nagios!$B$2:$F$7978,1,FALSE)</f>
        <v>10.133.7.166</v>
      </c>
      <c r="D1014" s="240" t="s">
        <v>959</v>
      </c>
      <c r="E1014" s="240" t="s">
        <v>2989</v>
      </c>
      <c r="F1014" s="112">
        <v>2</v>
      </c>
      <c r="G1014" s="299" t="s">
        <v>8007</v>
      </c>
      <c r="H1014" s="199"/>
    </row>
    <row r="1015" spans="1:8">
      <c r="A1015" s="88" t="s">
        <v>1332</v>
      </c>
      <c r="B1015" s="240" t="s">
        <v>1363</v>
      </c>
      <c r="C1015" s="185" t="str">
        <f>VLOOKUP(B1015,[1]Nagios!$B$2:$F$7978,1,FALSE)</f>
        <v>10.133.7.165</v>
      </c>
      <c r="D1015" s="240" t="s">
        <v>959</v>
      </c>
      <c r="E1015" s="240" t="s">
        <v>2989</v>
      </c>
      <c r="F1015" s="112">
        <v>2</v>
      </c>
      <c r="G1015" s="299" t="s">
        <v>8007</v>
      </c>
      <c r="H1015" s="180" t="s">
        <v>7404</v>
      </c>
    </row>
    <row r="1016" spans="1:8">
      <c r="A1016" s="88" t="s">
        <v>1331</v>
      </c>
      <c r="B1016" s="240" t="s">
        <v>1362</v>
      </c>
      <c r="C1016" s="185" t="str">
        <f>VLOOKUP(B1016,[1]Nagios!$B$2:$F$7978,1,FALSE)</f>
        <v>10.133.7.164</v>
      </c>
      <c r="D1016" s="240" t="s">
        <v>959</v>
      </c>
      <c r="E1016" s="240" t="s">
        <v>2989</v>
      </c>
      <c r="F1016" s="112">
        <v>2</v>
      </c>
      <c r="G1016" s="299" t="s">
        <v>8007</v>
      </c>
      <c r="H1016" s="180"/>
    </row>
    <row r="1017" spans="1:8">
      <c r="A1017" s="88" t="s">
        <v>1330</v>
      </c>
      <c r="B1017" s="240" t="s">
        <v>1361</v>
      </c>
      <c r="C1017" s="185" t="str">
        <f>VLOOKUP(B1017,[1]Nagios!$B$2:$F$7978,1,FALSE)</f>
        <v>10.133.7.163</v>
      </c>
      <c r="D1017" s="240" t="s">
        <v>959</v>
      </c>
      <c r="E1017" s="240" t="s">
        <v>2989</v>
      </c>
      <c r="F1017" s="112">
        <v>2</v>
      </c>
      <c r="G1017" s="299" t="s">
        <v>8007</v>
      </c>
      <c r="H1017" s="180"/>
    </row>
    <row r="1018" spans="1:8">
      <c r="A1018" s="88" t="s">
        <v>1329</v>
      </c>
      <c r="B1018" s="240" t="s">
        <v>1360</v>
      </c>
      <c r="C1018" s="185" t="str">
        <f>VLOOKUP(B1018,[1]Nagios!$B$2:$F$7978,1,FALSE)</f>
        <v>10.133.7.162</v>
      </c>
      <c r="D1018" s="240" t="s">
        <v>959</v>
      </c>
      <c r="E1018" s="240" t="s">
        <v>2989</v>
      </c>
      <c r="F1018" s="112">
        <v>2</v>
      </c>
      <c r="G1018" s="299" t="s">
        <v>8007</v>
      </c>
      <c r="H1018" s="180"/>
    </row>
    <row r="1019" spans="1:8">
      <c r="A1019" s="88" t="s">
        <v>1328</v>
      </c>
      <c r="B1019" s="240" t="s">
        <v>1359</v>
      </c>
      <c r="C1019" s="185" t="str">
        <f>VLOOKUP(B1019,[1]Nagios!$B$2:$F$7978,1,FALSE)</f>
        <v>10.133.7.161</v>
      </c>
      <c r="D1019" s="240" t="s">
        <v>959</v>
      </c>
      <c r="E1019" s="240" t="s">
        <v>2989</v>
      </c>
      <c r="F1019" s="112">
        <v>2</v>
      </c>
      <c r="G1019" s="299" t="s">
        <v>8007</v>
      </c>
      <c r="H1019" s="180"/>
    </row>
    <row r="1020" spans="1:8">
      <c r="A1020" s="88" t="s">
        <v>1327</v>
      </c>
      <c r="B1020" s="240" t="s">
        <v>1358</v>
      </c>
      <c r="C1020" s="185" t="str">
        <f>VLOOKUP(B1020,[1]Nagios!$B$2:$F$7978,1,FALSE)</f>
        <v>10.133.7.160</v>
      </c>
      <c r="D1020" s="240" t="s">
        <v>959</v>
      </c>
      <c r="E1020" s="240" t="s">
        <v>2989</v>
      </c>
      <c r="F1020" s="112">
        <v>2</v>
      </c>
      <c r="G1020" s="299" t="s">
        <v>8007</v>
      </c>
      <c r="H1020" s="180"/>
    </row>
    <row r="1021" spans="1:8">
      <c r="A1021" s="88" t="s">
        <v>1326</v>
      </c>
      <c r="B1021" s="240" t="s">
        <v>1357</v>
      </c>
      <c r="C1021" s="185" t="str">
        <f>VLOOKUP(B1021,[1]Nagios!$B$2:$F$7978,1,FALSE)</f>
        <v>10.133.7.159</v>
      </c>
      <c r="D1021" s="240" t="s">
        <v>959</v>
      </c>
      <c r="E1021" s="240" t="s">
        <v>2989</v>
      </c>
      <c r="F1021" s="112">
        <v>2</v>
      </c>
      <c r="G1021" s="299" t="s">
        <v>8007</v>
      </c>
      <c r="H1021" s="180"/>
    </row>
    <row r="1022" spans="1:8">
      <c r="A1022" s="88" t="s">
        <v>1325</v>
      </c>
      <c r="B1022" s="240" t="s">
        <v>1356</v>
      </c>
      <c r="C1022" s="185" t="str">
        <f>VLOOKUP(B1022,[1]Nagios!$B$2:$F$7978,1,FALSE)</f>
        <v>10.133.7.158</v>
      </c>
      <c r="D1022" s="249" t="s">
        <v>959</v>
      </c>
      <c r="E1022" s="240" t="s">
        <v>2989</v>
      </c>
      <c r="F1022" s="112">
        <v>2</v>
      </c>
      <c r="G1022" s="299" t="s">
        <v>8007</v>
      </c>
      <c r="H1022" s="180"/>
    </row>
    <row r="1023" spans="1:8">
      <c r="A1023" s="88" t="s">
        <v>1324</v>
      </c>
      <c r="B1023" s="240" t="s">
        <v>1355</v>
      </c>
      <c r="C1023" s="185" t="str">
        <f>VLOOKUP(B1023,[1]Nagios!$B$2:$F$7978,1,FALSE)</f>
        <v>10.133.7.157</v>
      </c>
      <c r="D1023" s="240" t="s">
        <v>959</v>
      </c>
      <c r="E1023" s="240" t="s">
        <v>2989</v>
      </c>
      <c r="F1023" s="112">
        <v>2</v>
      </c>
      <c r="G1023" s="299" t="s">
        <v>8007</v>
      </c>
      <c r="H1023" s="180"/>
    </row>
    <row r="1024" spans="1:8">
      <c r="A1024" s="88" t="s">
        <v>1323</v>
      </c>
      <c r="B1024" s="240" t="s">
        <v>1354</v>
      </c>
      <c r="C1024" s="185" t="str">
        <f>VLOOKUP(B1024,[1]Nagios!$B$2:$F$7978,1,FALSE)</f>
        <v>10.133.7.156</v>
      </c>
      <c r="D1024" s="240" t="s">
        <v>959</v>
      </c>
      <c r="E1024" s="240" t="s">
        <v>2989</v>
      </c>
      <c r="F1024" s="112">
        <v>2</v>
      </c>
      <c r="G1024" s="299" t="s">
        <v>8007</v>
      </c>
      <c r="H1024" s="180"/>
    </row>
    <row r="1025" spans="1:8">
      <c r="A1025" s="88" t="s">
        <v>1322</v>
      </c>
      <c r="B1025" s="240" t="s">
        <v>1353</v>
      </c>
      <c r="C1025" s="185" t="str">
        <f>VLOOKUP(B1025,[1]Nagios!$B$2:$F$7978,1,FALSE)</f>
        <v>10.133.7.155</v>
      </c>
      <c r="D1025" s="240" t="s">
        <v>959</v>
      </c>
      <c r="E1025" s="240" t="s">
        <v>2989</v>
      </c>
      <c r="F1025" s="112">
        <v>2</v>
      </c>
      <c r="G1025" s="299" t="s">
        <v>8007</v>
      </c>
      <c r="H1025" s="180"/>
    </row>
    <row r="1026" spans="1:8">
      <c r="A1026" s="88" t="s">
        <v>1321</v>
      </c>
      <c r="B1026" s="240" t="s">
        <v>1352</v>
      </c>
      <c r="C1026" s="185" t="str">
        <f>VLOOKUP(B1026,[1]Nagios!$B$2:$F$7978,1,FALSE)</f>
        <v>10.133.7.154</v>
      </c>
      <c r="D1026" s="240" t="s">
        <v>959</v>
      </c>
      <c r="E1026" s="240" t="s">
        <v>2989</v>
      </c>
      <c r="F1026" s="112">
        <v>2</v>
      </c>
      <c r="G1026" s="299" t="s">
        <v>8007</v>
      </c>
      <c r="H1026" s="180"/>
    </row>
    <row r="1027" spans="1:8">
      <c r="A1027" s="88" t="s">
        <v>1320</v>
      </c>
      <c r="B1027" s="240" t="s">
        <v>1351</v>
      </c>
      <c r="C1027" s="185" t="str">
        <f>VLOOKUP(B1027,[1]Nagios!$B$2:$F$7978,1,FALSE)</f>
        <v>10.133.7.153</v>
      </c>
      <c r="D1027" s="240" t="s">
        <v>959</v>
      </c>
      <c r="E1027" s="240" t="s">
        <v>2989</v>
      </c>
      <c r="F1027" s="112">
        <v>2</v>
      </c>
      <c r="G1027" s="299" t="s">
        <v>8007</v>
      </c>
      <c r="H1027" s="180"/>
    </row>
    <row r="1028" spans="1:8">
      <c r="A1028" s="88" t="s">
        <v>1319</v>
      </c>
      <c r="B1028" s="240" t="s">
        <v>1350</v>
      </c>
      <c r="C1028" s="185" t="str">
        <f>VLOOKUP(B1028,[1]Nagios!$B$2:$F$7978,1,FALSE)</f>
        <v>10.133.7.152</v>
      </c>
      <c r="D1028" s="240" t="s">
        <v>959</v>
      </c>
      <c r="E1028" s="240" t="s">
        <v>2989</v>
      </c>
      <c r="F1028" s="112">
        <v>2</v>
      </c>
      <c r="G1028" s="299" t="s">
        <v>8007</v>
      </c>
      <c r="H1028" s="180"/>
    </row>
    <row r="1029" spans="1:8">
      <c r="A1029" s="88" t="s">
        <v>1318</v>
      </c>
      <c r="B1029" s="240" t="s">
        <v>1349</v>
      </c>
      <c r="C1029" s="185" t="str">
        <f>VLOOKUP(B1029,[1]Nagios!$B$2:$F$7978,1,FALSE)</f>
        <v>10.133.7.151</v>
      </c>
      <c r="D1029" s="240" t="s">
        <v>959</v>
      </c>
      <c r="E1029" s="240" t="s">
        <v>2989</v>
      </c>
      <c r="F1029" s="112">
        <v>2</v>
      </c>
      <c r="G1029" s="299" t="s">
        <v>8007</v>
      </c>
      <c r="H1029" s="180"/>
    </row>
    <row r="1030" spans="1:8">
      <c r="A1030" s="88" t="s">
        <v>1317</v>
      </c>
      <c r="B1030" s="240" t="s">
        <v>1348</v>
      </c>
      <c r="C1030" s="185" t="str">
        <f>VLOOKUP(B1030,[1]Nagios!$B$2:$F$7978,1,FALSE)</f>
        <v>10.133.7.150</v>
      </c>
      <c r="D1030" s="240" t="s">
        <v>959</v>
      </c>
      <c r="E1030" s="240" t="s">
        <v>2989</v>
      </c>
      <c r="F1030" s="112">
        <v>2</v>
      </c>
      <c r="G1030" s="299" t="s">
        <v>8007</v>
      </c>
      <c r="H1030" s="180"/>
    </row>
    <row r="1031" spans="1:8">
      <c r="A1031" s="88" t="s">
        <v>1316</v>
      </c>
      <c r="B1031" s="240" t="s">
        <v>1347</v>
      </c>
      <c r="C1031" s="185" t="str">
        <f>VLOOKUP(B1031,[1]Nagios!$B$2:$F$7978,1,FALSE)</f>
        <v>10.133.7.149</v>
      </c>
      <c r="D1031" s="240" t="s">
        <v>959</v>
      </c>
      <c r="E1031" s="240" t="s">
        <v>2989</v>
      </c>
      <c r="F1031" s="112">
        <v>2</v>
      </c>
      <c r="G1031" s="299" t="s">
        <v>8007</v>
      </c>
      <c r="H1031" s="180"/>
    </row>
    <row r="1032" spans="1:8">
      <c r="A1032" s="88" t="s">
        <v>1315</v>
      </c>
      <c r="B1032" s="240" t="s">
        <v>1346</v>
      </c>
      <c r="C1032" s="185" t="str">
        <f>VLOOKUP(B1032,[1]Nagios!$B$2:$F$7978,1,FALSE)</f>
        <v>10.133.7.148</v>
      </c>
      <c r="D1032" s="240" t="s">
        <v>959</v>
      </c>
      <c r="E1032" s="240" t="s">
        <v>2989</v>
      </c>
      <c r="F1032" s="112">
        <v>2</v>
      </c>
      <c r="G1032" s="299" t="s">
        <v>8007</v>
      </c>
      <c r="H1032" s="180" t="s">
        <v>5287</v>
      </c>
    </row>
    <row r="1033" spans="1:8">
      <c r="A1033" s="88" t="s">
        <v>1314</v>
      </c>
      <c r="B1033" s="240" t="s">
        <v>1345</v>
      </c>
      <c r="C1033" s="185" t="str">
        <f>VLOOKUP(B1033,[1]Nagios!$B$2:$F$7978,1,FALSE)</f>
        <v>10.133.7.147</v>
      </c>
      <c r="D1033" s="240" t="s">
        <v>959</v>
      </c>
      <c r="E1033" s="240" t="s">
        <v>2989</v>
      </c>
      <c r="F1033" s="112">
        <v>2</v>
      </c>
      <c r="G1033" s="299" t="s">
        <v>8007</v>
      </c>
      <c r="H1033" s="180" t="s">
        <v>6091</v>
      </c>
    </row>
    <row r="1034" spans="1:8">
      <c r="A1034" s="88" t="s">
        <v>1313</v>
      </c>
      <c r="B1034" s="240" t="s">
        <v>1344</v>
      </c>
      <c r="C1034" s="185" t="str">
        <f>VLOOKUP(B1034,[1]Nagios!$B$2:$F$7978,1,FALSE)</f>
        <v>10.133.7.146</v>
      </c>
      <c r="D1034" s="240" t="s">
        <v>959</v>
      </c>
      <c r="E1034" s="240" t="s">
        <v>2989</v>
      </c>
      <c r="F1034" s="112">
        <v>2</v>
      </c>
      <c r="G1034" s="299" t="s">
        <v>8007</v>
      </c>
      <c r="H1034" s="180" t="s">
        <v>3006</v>
      </c>
    </row>
    <row r="1035" spans="1:8">
      <c r="A1035" s="88" t="s">
        <v>1312</v>
      </c>
      <c r="B1035" s="240" t="s">
        <v>1343</v>
      </c>
      <c r="C1035" s="185" t="str">
        <f>VLOOKUP(B1035,[1]Nagios!$B$2:$F$7978,1,FALSE)</f>
        <v>10.133.7.145</v>
      </c>
      <c r="D1035" s="124" t="s">
        <v>959</v>
      </c>
      <c r="E1035" s="240" t="s">
        <v>2989</v>
      </c>
      <c r="F1035" s="112">
        <v>2</v>
      </c>
      <c r="G1035" s="299" t="s">
        <v>8007</v>
      </c>
      <c r="H1035" s="203" t="s">
        <v>5287</v>
      </c>
    </row>
    <row r="1036" spans="1:8">
      <c r="A1036" s="88" t="s">
        <v>1311</v>
      </c>
      <c r="B1036" s="240" t="s">
        <v>1342</v>
      </c>
      <c r="C1036" s="185" t="str">
        <f>VLOOKUP(B1036,[1]Nagios!$B$2:$F$7978,1,FALSE)</f>
        <v>10.133.7.144</v>
      </c>
      <c r="D1036" s="240" t="s">
        <v>959</v>
      </c>
      <c r="E1036" s="240" t="s">
        <v>2989</v>
      </c>
      <c r="F1036" s="112">
        <v>2</v>
      </c>
      <c r="G1036" s="299" t="s">
        <v>8007</v>
      </c>
      <c r="H1036" s="180" t="s">
        <v>3005</v>
      </c>
    </row>
    <row r="1037" spans="1:8">
      <c r="A1037" s="88" t="s">
        <v>1310</v>
      </c>
      <c r="B1037" s="240" t="s">
        <v>1341</v>
      </c>
      <c r="C1037" s="185" t="str">
        <f>VLOOKUP(B1037,[1]Nagios!$B$2:$F$7978,1,FALSE)</f>
        <v>10.133.7.143</v>
      </c>
      <c r="D1037" s="240" t="s">
        <v>959</v>
      </c>
      <c r="E1037" s="240" t="s">
        <v>2989</v>
      </c>
      <c r="F1037" s="112">
        <v>2</v>
      </c>
      <c r="G1037" s="299" t="s">
        <v>8007</v>
      </c>
      <c r="H1037" s="180" t="s">
        <v>5287</v>
      </c>
    </row>
    <row r="1038" spans="1:8">
      <c r="A1038" s="88" t="s">
        <v>1309</v>
      </c>
      <c r="B1038" s="240" t="s">
        <v>1340</v>
      </c>
      <c r="C1038" s="185" t="str">
        <f>VLOOKUP(B1038,[1]Nagios!$B$2:$F$7978,1,FALSE)</f>
        <v>10.133.7.142</v>
      </c>
      <c r="D1038" s="240" t="s">
        <v>959</v>
      </c>
      <c r="E1038" s="240" t="s">
        <v>2989</v>
      </c>
      <c r="F1038" s="112">
        <v>2</v>
      </c>
      <c r="G1038" s="299" t="s">
        <v>8007</v>
      </c>
      <c r="H1038" s="180" t="s">
        <v>5287</v>
      </c>
    </row>
    <row r="1039" spans="1:8">
      <c r="A1039" s="88" t="s">
        <v>1308</v>
      </c>
      <c r="B1039" s="240" t="s">
        <v>1339</v>
      </c>
      <c r="C1039" s="185" t="str">
        <f>VLOOKUP(B1039,[1]Nagios!$B$2:$F$7978,1,FALSE)</f>
        <v>10.133.7.141</v>
      </c>
      <c r="D1039" s="240" t="s">
        <v>959</v>
      </c>
      <c r="E1039" s="240" t="s">
        <v>2989</v>
      </c>
      <c r="F1039" s="112">
        <v>2</v>
      </c>
      <c r="G1039" s="299" t="s">
        <v>8007</v>
      </c>
      <c r="H1039" s="180" t="s">
        <v>5287</v>
      </c>
    </row>
    <row r="1040" spans="1:8">
      <c r="A1040" s="88" t="s">
        <v>1307</v>
      </c>
      <c r="B1040" s="240" t="s">
        <v>1338</v>
      </c>
      <c r="C1040" s="185" t="str">
        <f>VLOOKUP(B1040,[1]Nagios!$B$2:$F$7978,1,FALSE)</f>
        <v>10.133.7.140</v>
      </c>
      <c r="D1040" s="240" t="s">
        <v>959</v>
      </c>
      <c r="E1040" s="240" t="s">
        <v>2989</v>
      </c>
      <c r="F1040" s="112">
        <v>2</v>
      </c>
      <c r="G1040" s="299" t="s">
        <v>8007</v>
      </c>
      <c r="H1040" s="180" t="s">
        <v>5287</v>
      </c>
    </row>
    <row r="1041" spans="1:8">
      <c r="A1041" s="88" t="s">
        <v>1306</v>
      </c>
      <c r="B1041" s="240" t="s">
        <v>1337</v>
      </c>
      <c r="C1041" s="185" t="str">
        <f>VLOOKUP(B1041,[1]Nagios!$B$2:$F$7978,1,FALSE)</f>
        <v>10.133.7.139</v>
      </c>
      <c r="D1041" s="240" t="s">
        <v>959</v>
      </c>
      <c r="E1041" s="240" t="s">
        <v>2989</v>
      </c>
      <c r="F1041" s="112">
        <v>2</v>
      </c>
      <c r="G1041" s="299" t="s">
        <v>8007</v>
      </c>
      <c r="H1041" s="180"/>
    </row>
    <row r="1042" spans="1:8">
      <c r="A1042" s="88" t="s">
        <v>1305</v>
      </c>
      <c r="B1042" s="240" t="s">
        <v>1336</v>
      </c>
      <c r="C1042" s="185" t="str">
        <f>VLOOKUP(B1042,[1]Nagios!$B$2:$F$7978,1,FALSE)</f>
        <v>10.133.7.138</v>
      </c>
      <c r="D1042" s="240" t="s">
        <v>959</v>
      </c>
      <c r="E1042" s="240" t="s">
        <v>2989</v>
      </c>
      <c r="F1042" s="112">
        <v>2</v>
      </c>
      <c r="G1042" s="299" t="s">
        <v>8007</v>
      </c>
      <c r="H1042" s="203" t="s">
        <v>5287</v>
      </c>
    </row>
    <row r="1043" spans="1:8">
      <c r="A1043" s="88" t="s">
        <v>1304</v>
      </c>
      <c r="B1043" s="240" t="s">
        <v>1335</v>
      </c>
      <c r="C1043" s="185" t="str">
        <f>VLOOKUP(B1043,[1]Nagios!$B$2:$F$7978,1,FALSE)</f>
        <v>10.133.7.137</v>
      </c>
      <c r="D1043" s="240" t="s">
        <v>959</v>
      </c>
      <c r="E1043" s="240" t="s">
        <v>2989</v>
      </c>
      <c r="F1043" s="112">
        <v>2</v>
      </c>
      <c r="G1043" s="299" t="s">
        <v>8007</v>
      </c>
      <c r="H1043" s="180"/>
    </row>
    <row r="1044" spans="1:8">
      <c r="A1044" s="88" t="s">
        <v>1303</v>
      </c>
      <c r="B1044" s="240" t="s">
        <v>1334</v>
      </c>
      <c r="C1044" s="185" t="str">
        <f>VLOOKUP(B1044,[1]Nagios!$B$2:$F$7978,1,FALSE)</f>
        <v>10.133.7.136</v>
      </c>
      <c r="D1044" s="240" t="s">
        <v>959</v>
      </c>
      <c r="E1044" s="240" t="s">
        <v>2989</v>
      </c>
      <c r="F1044" s="112">
        <v>2</v>
      </c>
      <c r="G1044" s="299" t="s">
        <v>8007</v>
      </c>
      <c r="H1044" s="180" t="s">
        <v>5287</v>
      </c>
    </row>
    <row r="1045" spans="1:8">
      <c r="A1045" s="88" t="s">
        <v>9279</v>
      </c>
      <c r="B1045" s="276" t="s">
        <v>9271</v>
      </c>
      <c r="C1045" s="185" t="str">
        <f>VLOOKUP(B1045,[1]Nagios!$B$2:$F$7978,1,FALSE)</f>
        <v>10.114.4.148</v>
      </c>
      <c r="D1045" s="276" t="s">
        <v>959</v>
      </c>
      <c r="E1045" s="276" t="s">
        <v>2989</v>
      </c>
      <c r="F1045" s="112">
        <v>2</v>
      </c>
      <c r="G1045" s="299" t="s">
        <v>8007</v>
      </c>
      <c r="H1045" s="180"/>
    </row>
    <row r="1046" spans="1:8">
      <c r="A1046" s="88" t="s">
        <v>9280</v>
      </c>
      <c r="B1046" s="276" t="s">
        <v>9272</v>
      </c>
      <c r="C1046" s="185" t="str">
        <f>VLOOKUP(B1046,[1]Nagios!$B$2:$F$7978,1,FALSE)</f>
        <v>10.114.4.149</v>
      </c>
      <c r="D1046" s="276" t="s">
        <v>959</v>
      </c>
      <c r="E1046" s="276" t="s">
        <v>2989</v>
      </c>
      <c r="F1046" s="112">
        <v>2</v>
      </c>
      <c r="G1046" s="299" t="s">
        <v>8007</v>
      </c>
      <c r="H1046" s="180"/>
    </row>
    <row r="1047" spans="1:8">
      <c r="A1047" s="88" t="s">
        <v>9281</v>
      </c>
      <c r="B1047" s="276" t="s">
        <v>9273</v>
      </c>
      <c r="C1047" s="185" t="str">
        <f>VLOOKUP(B1047,[1]Nagios!$B$2:$F$7978,1,FALSE)</f>
        <v>10.114.4.94</v>
      </c>
      <c r="D1047" s="276" t="s">
        <v>959</v>
      </c>
      <c r="E1047" s="276" t="s">
        <v>2989</v>
      </c>
      <c r="F1047" s="112">
        <v>2</v>
      </c>
      <c r="G1047" s="299" t="s">
        <v>8007</v>
      </c>
      <c r="H1047" s="180"/>
    </row>
    <row r="1048" spans="1:8">
      <c r="A1048" s="88" t="s">
        <v>9282</v>
      </c>
      <c r="B1048" s="276" t="s">
        <v>9274</v>
      </c>
      <c r="C1048" s="185" t="str">
        <f>VLOOKUP(B1048,[1]Nagios!$B$2:$F$7978,1,FALSE)</f>
        <v>10.114.4.96</v>
      </c>
      <c r="D1048" s="276" t="s">
        <v>959</v>
      </c>
      <c r="E1048" s="276" t="s">
        <v>2989</v>
      </c>
      <c r="F1048" s="112">
        <v>2</v>
      </c>
      <c r="G1048" s="299" t="s">
        <v>8007</v>
      </c>
      <c r="H1048" s="180"/>
    </row>
    <row r="1049" spans="1:8">
      <c r="A1049" s="88" t="s">
        <v>9283</v>
      </c>
      <c r="B1049" s="276" t="s">
        <v>9275</v>
      </c>
      <c r="C1049" s="185" t="str">
        <f>VLOOKUP(B1049,[1]Nagios!$B$2:$F$7978,1,FALSE)</f>
        <v>10.114.4.113</v>
      </c>
      <c r="D1049" s="276" t="s">
        <v>959</v>
      </c>
      <c r="E1049" s="276" t="s">
        <v>2989</v>
      </c>
      <c r="F1049" s="112">
        <v>2</v>
      </c>
      <c r="G1049" s="299" t="s">
        <v>8007</v>
      </c>
      <c r="H1049" s="180"/>
    </row>
    <row r="1050" spans="1:8">
      <c r="A1050" s="88" t="s">
        <v>9284</v>
      </c>
      <c r="B1050" s="276" t="s">
        <v>9276</v>
      </c>
      <c r="C1050" s="185" t="str">
        <f>VLOOKUP(B1050,[1]Nagios!$B$2:$F$7978,1,FALSE)</f>
        <v>10.114.4.114</v>
      </c>
      <c r="D1050" s="276" t="s">
        <v>959</v>
      </c>
      <c r="E1050" s="276" t="s">
        <v>2989</v>
      </c>
      <c r="F1050" s="112">
        <v>2</v>
      </c>
      <c r="G1050" s="299" t="s">
        <v>8007</v>
      </c>
      <c r="H1050" s="180"/>
    </row>
    <row r="1051" spans="1:8">
      <c r="A1051" s="88" t="s">
        <v>9285</v>
      </c>
      <c r="B1051" s="276" t="s">
        <v>9277</v>
      </c>
      <c r="C1051" s="185" t="str">
        <f>VLOOKUP(B1051,[1]Nagios!$B$2:$F$7978,1,FALSE)</f>
        <v>10.114.4.167</v>
      </c>
      <c r="D1051" s="276" t="s">
        <v>959</v>
      </c>
      <c r="E1051" s="276" t="s">
        <v>2989</v>
      </c>
      <c r="F1051" s="112">
        <v>2</v>
      </c>
      <c r="G1051" s="299" t="s">
        <v>8007</v>
      </c>
      <c r="H1051" s="180"/>
    </row>
    <row r="1052" spans="1:8">
      <c r="A1052" s="88" t="s">
        <v>9286</v>
      </c>
      <c r="B1052" s="276" t="s">
        <v>9278</v>
      </c>
      <c r="C1052" s="185" t="str">
        <f>VLOOKUP(B1052,[1]Nagios!$B$2:$F$7978,1,FALSE)</f>
        <v>10.114.4.168</v>
      </c>
      <c r="D1052" s="276" t="s">
        <v>959</v>
      </c>
      <c r="E1052" s="276" t="s">
        <v>2989</v>
      </c>
      <c r="F1052" s="112">
        <v>2</v>
      </c>
      <c r="G1052" s="299" t="s">
        <v>8007</v>
      </c>
      <c r="H1052" s="180"/>
    </row>
    <row r="1053" spans="1:8" hidden="1">
      <c r="A1053" s="88" t="s">
        <v>6693</v>
      </c>
      <c r="B1053" s="240" t="s">
        <v>6692</v>
      </c>
      <c r="C1053" s="185" t="str">
        <f>VLOOKUP(B1053,[1]Nagios!$B$2:$F$7978,1,FALSE)</f>
        <v>172.16.12.30</v>
      </c>
      <c r="D1053" s="240" t="s">
        <v>1204</v>
      </c>
      <c r="E1053" s="240" t="s">
        <v>2989</v>
      </c>
      <c r="F1053" s="262">
        <v>3</v>
      </c>
      <c r="G1053" s="299" t="s">
        <v>8012</v>
      </c>
      <c r="H1053" s="180" t="s">
        <v>5287</v>
      </c>
    </row>
    <row r="1054" spans="1:8" hidden="1">
      <c r="A1054" s="88" t="s">
        <v>6693</v>
      </c>
      <c r="B1054" s="240" t="s">
        <v>6692</v>
      </c>
      <c r="C1054" s="185" t="str">
        <f>VLOOKUP(B1054,[1]Nagios!$B$2:$F$7978,1,FALSE)</f>
        <v>172.16.12.30</v>
      </c>
      <c r="D1054" s="249" t="s">
        <v>6043</v>
      </c>
      <c r="E1054" s="240" t="s">
        <v>2989</v>
      </c>
      <c r="F1054" s="262">
        <v>3</v>
      </c>
      <c r="G1054" s="299" t="s">
        <v>8012</v>
      </c>
      <c r="H1054" s="180" t="s">
        <v>5287</v>
      </c>
    </row>
    <row r="1055" spans="1:8" hidden="1">
      <c r="A1055" s="88" t="s">
        <v>6693</v>
      </c>
      <c r="B1055" s="240" t="s">
        <v>6692</v>
      </c>
      <c r="C1055" s="185" t="str">
        <f>VLOOKUP(B1055,[1]Nagios!$B$2:$F$7978,1,FALSE)</f>
        <v>172.16.12.30</v>
      </c>
      <c r="D1055" s="249" t="s">
        <v>2617</v>
      </c>
      <c r="E1055" s="240" t="s">
        <v>2989</v>
      </c>
      <c r="F1055" s="262">
        <v>3</v>
      </c>
      <c r="G1055" s="299" t="s">
        <v>8012</v>
      </c>
      <c r="H1055" s="180" t="s">
        <v>5287</v>
      </c>
    </row>
    <row r="1056" spans="1:8" hidden="1">
      <c r="A1056" s="88" t="s">
        <v>6693</v>
      </c>
      <c r="B1056" s="240" t="s">
        <v>6692</v>
      </c>
      <c r="C1056" s="185" t="str">
        <f>VLOOKUP(B1056,[1]Nagios!$B$2:$F$7978,1,FALSE)</f>
        <v>172.16.12.30</v>
      </c>
      <c r="D1056" s="249" t="s">
        <v>1200</v>
      </c>
      <c r="E1056" s="240" t="s">
        <v>2989</v>
      </c>
      <c r="F1056" s="262">
        <v>3</v>
      </c>
      <c r="G1056" s="299" t="s">
        <v>8012</v>
      </c>
      <c r="H1056" s="180" t="s">
        <v>5287</v>
      </c>
    </row>
    <row r="1057" spans="1:8" hidden="1">
      <c r="A1057" s="88" t="s">
        <v>6693</v>
      </c>
      <c r="B1057" s="240" t="s">
        <v>6692</v>
      </c>
      <c r="C1057" s="185" t="str">
        <f>VLOOKUP(B1057,[1]Nagios!$B$2:$F$7978,1,FALSE)</f>
        <v>172.16.12.30</v>
      </c>
      <c r="D1057" s="240" t="s">
        <v>1201</v>
      </c>
      <c r="E1057" s="240" t="s">
        <v>2989</v>
      </c>
      <c r="F1057" s="262">
        <v>3</v>
      </c>
      <c r="G1057" s="299" t="s">
        <v>8012</v>
      </c>
      <c r="H1057" s="180" t="s">
        <v>5287</v>
      </c>
    </row>
    <row r="1058" spans="1:8" hidden="1">
      <c r="A1058" s="88" t="s">
        <v>8505</v>
      </c>
      <c r="B1058" s="122" t="s">
        <v>8506</v>
      </c>
      <c r="C1058" s="185" t="str">
        <f>VLOOKUP(B1058,[1]Nagios!$B$2:$F$7978,1,FALSE)</f>
        <v>10.133.8.255</v>
      </c>
      <c r="D1058" s="240" t="s">
        <v>8500</v>
      </c>
      <c r="E1058" s="89" t="s">
        <v>2989</v>
      </c>
      <c r="F1058" s="262">
        <v>1</v>
      </c>
      <c r="G1058" s="299" t="s">
        <v>8005</v>
      </c>
      <c r="H1058" s="180"/>
    </row>
    <row r="1059" spans="1:8" hidden="1">
      <c r="A1059" s="88" t="s">
        <v>8505</v>
      </c>
      <c r="B1059" s="122" t="s">
        <v>8506</v>
      </c>
      <c r="C1059" s="185" t="str">
        <f>VLOOKUP(B1059,[1]Nagios!$B$2:$F$7978,1,FALSE)</f>
        <v>10.133.8.255</v>
      </c>
      <c r="D1059" s="240" t="s">
        <v>8501</v>
      </c>
      <c r="E1059" s="89" t="s">
        <v>2989</v>
      </c>
      <c r="F1059" s="262">
        <v>1</v>
      </c>
      <c r="G1059" s="299" t="s">
        <v>8005</v>
      </c>
      <c r="H1059" s="180"/>
    </row>
    <row r="1060" spans="1:8" hidden="1">
      <c r="A1060" s="88" t="s">
        <v>8505</v>
      </c>
      <c r="B1060" s="122" t="s">
        <v>8506</v>
      </c>
      <c r="C1060" s="185" t="str">
        <f>VLOOKUP(B1060,[1]Nagios!$B$2:$F$7978,1,FALSE)</f>
        <v>10.133.8.255</v>
      </c>
      <c r="D1060" s="240" t="s">
        <v>8502</v>
      </c>
      <c r="E1060" s="240" t="s">
        <v>2992</v>
      </c>
      <c r="F1060" s="262">
        <v>4</v>
      </c>
      <c r="G1060" s="299" t="s">
        <v>8005</v>
      </c>
      <c r="H1060" s="180"/>
    </row>
    <row r="1061" spans="1:8" hidden="1">
      <c r="A1061" s="88" t="s">
        <v>8505</v>
      </c>
      <c r="B1061" s="122" t="s">
        <v>8506</v>
      </c>
      <c r="C1061" s="185" t="str">
        <f>VLOOKUP(B1061,[1]Nagios!$B$2:$F$7978,1,FALSE)</f>
        <v>10.133.8.255</v>
      </c>
      <c r="D1061" s="240" t="s">
        <v>8503</v>
      </c>
      <c r="E1061" s="240" t="s">
        <v>2992</v>
      </c>
      <c r="F1061" s="262">
        <v>4</v>
      </c>
      <c r="G1061" s="299" t="s">
        <v>8005</v>
      </c>
      <c r="H1061" s="180"/>
    </row>
    <row r="1062" spans="1:8" hidden="1">
      <c r="A1062" s="88" t="s">
        <v>8505</v>
      </c>
      <c r="B1062" s="122" t="s">
        <v>8506</v>
      </c>
      <c r="C1062" s="185" t="str">
        <f>VLOOKUP(B1062,[1]Nagios!$B$2:$F$7978,1,FALSE)</f>
        <v>10.133.8.255</v>
      </c>
      <c r="D1062" s="240" t="s">
        <v>8504</v>
      </c>
      <c r="E1062" s="240" t="s">
        <v>2992</v>
      </c>
      <c r="F1062" s="262">
        <v>4</v>
      </c>
      <c r="G1062" s="299" t="s">
        <v>8005</v>
      </c>
      <c r="H1062" s="180"/>
    </row>
    <row r="1063" spans="1:8" hidden="1">
      <c r="A1063" s="91" t="s">
        <v>6423</v>
      </c>
      <c r="B1063" s="102" t="s">
        <v>6420</v>
      </c>
      <c r="C1063" s="185" t="str">
        <f>VLOOKUP(B1063,[1]Nagios!$B$2:$F$7978,1,FALSE)</f>
        <v>192.168.9.71</v>
      </c>
      <c r="D1063" s="91" t="s">
        <v>1795</v>
      </c>
      <c r="E1063" s="240" t="s">
        <v>2989</v>
      </c>
      <c r="F1063" s="262">
        <v>4</v>
      </c>
      <c r="G1063" s="299" t="s">
        <v>8005</v>
      </c>
      <c r="H1063" s="180" t="s">
        <v>5287</v>
      </c>
    </row>
    <row r="1064" spans="1:8" hidden="1">
      <c r="A1064" s="91" t="s">
        <v>6423</v>
      </c>
      <c r="B1064" s="102" t="s">
        <v>6419</v>
      </c>
      <c r="C1064" s="185" t="str">
        <f>VLOOKUP(B1064,[1]Nagios!$B$2:$F$7978,1,FALSE)</f>
        <v>10.133.4.7</v>
      </c>
      <c r="D1064" s="91" t="s">
        <v>1795</v>
      </c>
      <c r="E1064" s="240" t="s">
        <v>2989</v>
      </c>
      <c r="F1064" s="262">
        <v>2</v>
      </c>
      <c r="G1064" s="299" t="s">
        <v>8005</v>
      </c>
      <c r="H1064" s="180" t="s">
        <v>5287</v>
      </c>
    </row>
    <row r="1065" spans="1:8" hidden="1">
      <c r="A1065" s="91" t="s">
        <v>6424</v>
      </c>
      <c r="B1065" s="102" t="s">
        <v>6421</v>
      </c>
      <c r="C1065" s="185" t="str">
        <f>VLOOKUP(B1065,[1]Nagios!$B$2:$F$7978,1,FALSE)</f>
        <v>10.133.4.5</v>
      </c>
      <c r="D1065" s="91" t="s">
        <v>1795</v>
      </c>
      <c r="E1065" s="240" t="s">
        <v>2989</v>
      </c>
      <c r="F1065" s="262">
        <v>2</v>
      </c>
      <c r="G1065" s="299" t="s">
        <v>8005</v>
      </c>
      <c r="H1065" s="180"/>
    </row>
    <row r="1066" spans="1:8" hidden="1">
      <c r="A1066" s="91" t="s">
        <v>6422</v>
      </c>
      <c r="B1066" s="102" t="s">
        <v>6418</v>
      </c>
      <c r="C1066" s="185" t="str">
        <f>VLOOKUP(B1066,[1]Nagios!$B$2:$F$7978,1,FALSE)</f>
        <v>192.168.9.70</v>
      </c>
      <c r="D1066" s="91" t="s">
        <v>1795</v>
      </c>
      <c r="E1066" s="240" t="s">
        <v>2989</v>
      </c>
      <c r="F1066" s="245">
        <v>4</v>
      </c>
      <c r="G1066" s="299" t="s">
        <v>8005</v>
      </c>
      <c r="H1066" s="180" t="s">
        <v>5287</v>
      </c>
    </row>
    <row r="1067" spans="1:8" hidden="1">
      <c r="A1067" s="91" t="s">
        <v>6422</v>
      </c>
      <c r="B1067" s="102" t="s">
        <v>6417</v>
      </c>
      <c r="C1067" s="185" t="str">
        <f>VLOOKUP(B1067,[1]Nagios!$B$2:$F$7978,1,FALSE)</f>
        <v>10.133.4.6</v>
      </c>
      <c r="D1067" s="265" t="s">
        <v>1795</v>
      </c>
      <c r="E1067" s="240" t="s">
        <v>2989</v>
      </c>
      <c r="F1067" s="245">
        <v>2</v>
      </c>
      <c r="G1067" s="299" t="s">
        <v>8005</v>
      </c>
      <c r="H1067" s="199"/>
    </row>
    <row r="1068" spans="1:8" hidden="1">
      <c r="A1068" s="88" t="s">
        <v>2194</v>
      </c>
      <c r="B1068" s="240" t="s">
        <v>2195</v>
      </c>
      <c r="C1068" s="185" t="str">
        <f>VLOOKUP(B1068,[1]Nagios!$B$2:$F$7978,1,FALSE)</f>
        <v>10.133.55.66</v>
      </c>
      <c r="D1068" s="87" t="s">
        <v>1204</v>
      </c>
      <c r="E1068" s="240" t="s">
        <v>2989</v>
      </c>
      <c r="F1068" s="245">
        <v>3</v>
      </c>
      <c r="G1068" s="299" t="s">
        <v>8011</v>
      </c>
      <c r="H1068" s="180"/>
    </row>
    <row r="1069" spans="1:8" hidden="1">
      <c r="A1069" s="88" t="s">
        <v>2194</v>
      </c>
      <c r="B1069" s="240" t="s">
        <v>2195</v>
      </c>
      <c r="C1069" s="185" t="str">
        <f>VLOOKUP(B1069,[1]Nagios!$B$2:$F$7978,1,FALSE)</f>
        <v>10.133.55.66</v>
      </c>
      <c r="D1069" s="124" t="s">
        <v>1255</v>
      </c>
      <c r="E1069" s="240" t="s">
        <v>2989</v>
      </c>
      <c r="F1069" s="245">
        <v>3</v>
      </c>
      <c r="G1069" s="299" t="s">
        <v>8011</v>
      </c>
      <c r="H1069" s="180" t="s">
        <v>5287</v>
      </c>
    </row>
    <row r="1070" spans="1:8" hidden="1">
      <c r="A1070" s="88" t="s">
        <v>2194</v>
      </c>
      <c r="B1070" s="240" t="s">
        <v>2195</v>
      </c>
      <c r="C1070" s="185" t="str">
        <f>VLOOKUP(B1070,[1]Nagios!$B$2:$F$7978,1,FALSE)</f>
        <v>10.133.55.66</v>
      </c>
      <c r="D1070" s="240" t="s">
        <v>959</v>
      </c>
      <c r="E1070" s="240" t="s">
        <v>2989</v>
      </c>
      <c r="F1070" s="245">
        <v>3</v>
      </c>
      <c r="G1070" s="299" t="s">
        <v>8011</v>
      </c>
      <c r="H1070" s="180" t="s">
        <v>5287</v>
      </c>
    </row>
    <row r="1071" spans="1:8" hidden="1">
      <c r="A1071" s="88" t="s">
        <v>2194</v>
      </c>
      <c r="B1071" s="249" t="s">
        <v>2195</v>
      </c>
      <c r="C1071" s="185" t="str">
        <f>VLOOKUP(B1071,[1]Nagios!$B$2:$F$7978,1,FALSE)</f>
        <v>10.133.55.66</v>
      </c>
      <c r="D1071" s="240" t="s">
        <v>1200</v>
      </c>
      <c r="E1071" s="249" t="s">
        <v>2989</v>
      </c>
      <c r="F1071" s="245">
        <v>3</v>
      </c>
      <c r="G1071" s="299" t="s">
        <v>8011</v>
      </c>
      <c r="H1071" s="180"/>
    </row>
    <row r="1072" spans="1:8" hidden="1">
      <c r="A1072" s="88" t="s">
        <v>2194</v>
      </c>
      <c r="B1072" s="249" t="s">
        <v>2195</v>
      </c>
      <c r="C1072" s="185" t="str">
        <f>VLOOKUP(B1072,[1]Nagios!$B$2:$F$7978,1,FALSE)</f>
        <v>10.133.55.66</v>
      </c>
      <c r="D1072" s="240" t="s">
        <v>1256</v>
      </c>
      <c r="E1072" s="249" t="s">
        <v>2989</v>
      </c>
      <c r="F1072" s="245">
        <v>3</v>
      </c>
      <c r="G1072" s="299" t="s">
        <v>8011</v>
      </c>
      <c r="H1072" s="180"/>
    </row>
    <row r="1073" spans="1:8" hidden="1">
      <c r="A1073" s="88" t="s">
        <v>2193</v>
      </c>
      <c r="B1073" s="249" t="s">
        <v>32</v>
      </c>
      <c r="C1073" s="185" t="str">
        <f>VLOOKUP(B1073,[1]Nagios!$B$2:$F$7978,1,FALSE)</f>
        <v>10.133.55.101</v>
      </c>
      <c r="D1073" s="240" t="s">
        <v>1204</v>
      </c>
      <c r="E1073" s="240" t="s">
        <v>2989</v>
      </c>
      <c r="F1073" s="245">
        <v>3</v>
      </c>
      <c r="G1073" s="299" t="s">
        <v>8011</v>
      </c>
      <c r="H1073" s="180" t="s">
        <v>5287</v>
      </c>
    </row>
    <row r="1074" spans="1:8" hidden="1">
      <c r="A1074" s="88" t="s">
        <v>2193</v>
      </c>
      <c r="B1074" s="249" t="s">
        <v>32</v>
      </c>
      <c r="C1074" s="185" t="str">
        <f>VLOOKUP(B1074,[1]Nagios!$B$2:$F$7978,1,FALSE)</f>
        <v>10.133.55.101</v>
      </c>
      <c r="D1074" s="240" t="s">
        <v>1255</v>
      </c>
      <c r="E1074" s="240" t="s">
        <v>2989</v>
      </c>
      <c r="F1074" s="245">
        <v>3</v>
      </c>
      <c r="G1074" s="299" t="s">
        <v>8011</v>
      </c>
      <c r="H1074" s="180" t="s">
        <v>5287</v>
      </c>
    </row>
    <row r="1075" spans="1:8" hidden="1">
      <c r="A1075" s="88" t="s">
        <v>2193</v>
      </c>
      <c r="B1075" s="249" t="s">
        <v>32</v>
      </c>
      <c r="C1075" s="185" t="str">
        <f>VLOOKUP(B1075,[1]Nagios!$B$2:$F$7978,1,FALSE)</f>
        <v>10.133.55.101</v>
      </c>
      <c r="D1075" s="240" t="s">
        <v>959</v>
      </c>
      <c r="E1075" s="240" t="s">
        <v>2989</v>
      </c>
      <c r="F1075" s="245">
        <v>3</v>
      </c>
      <c r="G1075" s="299" t="s">
        <v>8011</v>
      </c>
      <c r="H1075" s="180" t="s">
        <v>5287</v>
      </c>
    </row>
    <row r="1076" spans="1:8" hidden="1">
      <c r="A1076" s="88" t="s">
        <v>2193</v>
      </c>
      <c r="B1076" s="249" t="s">
        <v>32</v>
      </c>
      <c r="C1076" s="185" t="str">
        <f>VLOOKUP(B1076,[1]Nagios!$B$2:$F$7978,1,FALSE)</f>
        <v>10.133.55.101</v>
      </c>
      <c r="D1076" s="249" t="s">
        <v>1200</v>
      </c>
      <c r="E1076" s="240" t="s">
        <v>2989</v>
      </c>
      <c r="F1076" s="245">
        <v>3</v>
      </c>
      <c r="G1076" s="299" t="s">
        <v>8011</v>
      </c>
      <c r="H1076" s="180" t="s">
        <v>5287</v>
      </c>
    </row>
    <row r="1077" spans="1:8" hidden="1">
      <c r="A1077" s="88" t="s">
        <v>2193</v>
      </c>
      <c r="B1077" s="249" t="s">
        <v>32</v>
      </c>
      <c r="C1077" s="185" t="str">
        <f>VLOOKUP(B1077,[1]Nagios!$B$2:$F$7978,1,FALSE)</f>
        <v>10.133.55.101</v>
      </c>
      <c r="D1077" s="249" t="s">
        <v>1256</v>
      </c>
      <c r="E1077" s="240" t="s">
        <v>2989</v>
      </c>
      <c r="F1077" s="245">
        <v>3</v>
      </c>
      <c r="G1077" s="299" t="s">
        <v>8011</v>
      </c>
      <c r="H1077" s="180" t="s">
        <v>5287</v>
      </c>
    </row>
    <row r="1078" spans="1:8" hidden="1">
      <c r="A1078" s="88" t="s">
        <v>463</v>
      </c>
      <c r="B1078" s="249" t="s">
        <v>620</v>
      </c>
      <c r="C1078" s="185" t="str">
        <f>VLOOKUP(B1078,[1]Nagios!$B$2:$F$7978,1,FALSE)</f>
        <v>10.133.55.115</v>
      </c>
      <c r="D1078" s="249" t="s">
        <v>1204</v>
      </c>
      <c r="E1078" s="240" t="s">
        <v>2989</v>
      </c>
      <c r="F1078" s="245">
        <v>3</v>
      </c>
      <c r="G1078" s="299" t="s">
        <v>8011</v>
      </c>
      <c r="H1078" s="180" t="s">
        <v>5287</v>
      </c>
    </row>
    <row r="1079" spans="1:8" hidden="1">
      <c r="A1079" s="88" t="s">
        <v>463</v>
      </c>
      <c r="B1079" s="249" t="s">
        <v>620</v>
      </c>
      <c r="C1079" s="185" t="str">
        <f>VLOOKUP(B1079,[1]Nagios!$B$2:$F$7978,1,FALSE)</f>
        <v>10.133.55.115</v>
      </c>
      <c r="D1079" s="249" t="s">
        <v>1884</v>
      </c>
      <c r="E1079" s="240" t="s">
        <v>2989</v>
      </c>
      <c r="F1079" s="245">
        <v>3</v>
      </c>
      <c r="G1079" s="299" t="s">
        <v>8011</v>
      </c>
      <c r="H1079" s="180" t="s">
        <v>5287</v>
      </c>
    </row>
    <row r="1080" spans="1:8" hidden="1">
      <c r="A1080" s="88" t="s">
        <v>463</v>
      </c>
      <c r="B1080" s="249" t="s">
        <v>620</v>
      </c>
      <c r="C1080" s="185" t="str">
        <f>VLOOKUP(B1080,[1]Nagios!$B$2:$F$7978,1,FALSE)</f>
        <v>10.133.55.115</v>
      </c>
      <c r="D1080" s="249" t="s">
        <v>959</v>
      </c>
      <c r="E1080" s="240" t="s">
        <v>2989</v>
      </c>
      <c r="F1080" s="245">
        <v>3</v>
      </c>
      <c r="G1080" s="299" t="s">
        <v>8011</v>
      </c>
      <c r="H1080" s="180" t="s">
        <v>5287</v>
      </c>
    </row>
    <row r="1081" spans="1:8" hidden="1">
      <c r="A1081" s="88" t="s">
        <v>463</v>
      </c>
      <c r="B1081" s="240" t="s">
        <v>620</v>
      </c>
      <c r="C1081" s="185" t="str">
        <f>VLOOKUP(B1081,[1]Nagios!$B$2:$F$7978,1,FALSE)</f>
        <v>10.133.55.115</v>
      </c>
      <c r="D1081" s="240" t="s">
        <v>1200</v>
      </c>
      <c r="E1081" s="240" t="s">
        <v>2989</v>
      </c>
      <c r="F1081" s="245">
        <v>3</v>
      </c>
      <c r="G1081" s="299" t="s">
        <v>8011</v>
      </c>
      <c r="H1081" s="180" t="s">
        <v>5287</v>
      </c>
    </row>
    <row r="1082" spans="1:8" hidden="1">
      <c r="A1082" s="88" t="s">
        <v>463</v>
      </c>
      <c r="B1082" s="240" t="s">
        <v>620</v>
      </c>
      <c r="C1082" s="185" t="str">
        <f>VLOOKUP(B1082,[1]Nagios!$B$2:$F$7978,1,FALSE)</f>
        <v>10.133.55.115</v>
      </c>
      <c r="D1082" s="240" t="s">
        <v>1256</v>
      </c>
      <c r="E1082" s="240" t="s">
        <v>2989</v>
      </c>
      <c r="F1082" s="245">
        <v>3</v>
      </c>
      <c r="G1082" s="299" t="s">
        <v>8011</v>
      </c>
      <c r="H1082" s="180" t="s">
        <v>5287</v>
      </c>
    </row>
    <row r="1083" spans="1:8" hidden="1">
      <c r="A1083" s="88" t="s">
        <v>463</v>
      </c>
      <c r="B1083" s="240" t="s">
        <v>620</v>
      </c>
      <c r="C1083" s="185" t="str">
        <f>VLOOKUP(B1083,[1]Nagios!$B$2:$F$7978,1,FALSE)</f>
        <v>10.133.55.115</v>
      </c>
      <c r="D1083" s="240" t="s">
        <v>2192</v>
      </c>
      <c r="E1083" s="240" t="s">
        <v>2992</v>
      </c>
      <c r="F1083" s="245">
        <v>4</v>
      </c>
      <c r="G1083" s="299" t="s">
        <v>8000</v>
      </c>
      <c r="H1083" s="180" t="s">
        <v>5287</v>
      </c>
    </row>
    <row r="1084" spans="1:8" hidden="1">
      <c r="A1084" s="249" t="s">
        <v>7569</v>
      </c>
      <c r="B1084" s="240" t="s">
        <v>7568</v>
      </c>
      <c r="C1084" s="185" t="str">
        <f>VLOOKUP(B1084,[1]Nagios!$B$2:$F$7978,1,FALSE)</f>
        <v>10.133.8.174</v>
      </c>
      <c r="D1084" s="240" t="s">
        <v>1204</v>
      </c>
      <c r="E1084" s="254" t="s">
        <v>2992</v>
      </c>
      <c r="F1084" s="245">
        <v>2</v>
      </c>
      <c r="G1084" s="299" t="s">
        <v>8012</v>
      </c>
      <c r="H1084" s="180" t="s">
        <v>5287</v>
      </c>
    </row>
    <row r="1085" spans="1:8" hidden="1">
      <c r="A1085" s="249" t="s">
        <v>7569</v>
      </c>
      <c r="B1085" s="240" t="s">
        <v>7568</v>
      </c>
      <c r="C1085" s="185" t="str">
        <f>VLOOKUP(B1085,[1]Nagios!$B$2:$F$7978,1,FALSE)</f>
        <v>10.133.8.174</v>
      </c>
      <c r="D1085" s="240" t="s">
        <v>1255</v>
      </c>
      <c r="E1085" s="254" t="s">
        <v>2992</v>
      </c>
      <c r="F1085" s="245">
        <v>2</v>
      </c>
      <c r="G1085" s="299" t="s">
        <v>8012</v>
      </c>
      <c r="H1085" s="180" t="s">
        <v>5287</v>
      </c>
    </row>
    <row r="1086" spans="1:8" hidden="1">
      <c r="A1086" s="249" t="s">
        <v>7569</v>
      </c>
      <c r="B1086" s="240" t="s">
        <v>7568</v>
      </c>
      <c r="C1086" s="185" t="str">
        <f>VLOOKUP(B1086,[1]Nagios!$B$2:$F$7978,1,FALSE)</f>
        <v>10.133.8.174</v>
      </c>
      <c r="D1086" s="240" t="s">
        <v>2617</v>
      </c>
      <c r="E1086" s="254" t="s">
        <v>2992</v>
      </c>
      <c r="F1086" s="245">
        <v>2</v>
      </c>
      <c r="G1086" s="299" t="s">
        <v>8012</v>
      </c>
      <c r="H1086" s="180" t="s">
        <v>5287</v>
      </c>
    </row>
    <row r="1087" spans="1:8" hidden="1">
      <c r="A1087" s="249" t="s">
        <v>7569</v>
      </c>
      <c r="B1087" s="240" t="s">
        <v>7568</v>
      </c>
      <c r="C1087" s="185" t="str">
        <f>VLOOKUP(B1087,[1]Nagios!$B$2:$F$7978,1,FALSE)</f>
        <v>10.133.8.174</v>
      </c>
      <c r="D1087" s="240" t="s">
        <v>6654</v>
      </c>
      <c r="E1087" s="254" t="s">
        <v>2992</v>
      </c>
      <c r="F1087" s="245">
        <v>2</v>
      </c>
      <c r="G1087" s="299" t="s">
        <v>8012</v>
      </c>
      <c r="H1087" s="180" t="s">
        <v>5287</v>
      </c>
    </row>
    <row r="1088" spans="1:8" hidden="1">
      <c r="A1088" s="249" t="s">
        <v>7569</v>
      </c>
      <c r="B1088" s="240" t="s">
        <v>7568</v>
      </c>
      <c r="C1088" s="185" t="str">
        <f>VLOOKUP(B1088,[1]Nagios!$B$2:$F$7978,1,FALSE)</f>
        <v>10.133.8.174</v>
      </c>
      <c r="D1088" s="240" t="s">
        <v>1256</v>
      </c>
      <c r="E1088" s="254" t="s">
        <v>2992</v>
      </c>
      <c r="F1088" s="245">
        <v>2</v>
      </c>
      <c r="G1088" s="299" t="s">
        <v>8012</v>
      </c>
      <c r="H1088" s="180"/>
    </row>
    <row r="1089" spans="1:8" hidden="1">
      <c r="A1089" s="88" t="s">
        <v>2191</v>
      </c>
      <c r="B1089" s="240" t="s">
        <v>1488</v>
      </c>
      <c r="C1089" s="185" t="str">
        <f>VLOOKUP(B1089,[1]Nagios!$B$2:$F$7978,1,FALSE)</f>
        <v>10.133.8.57</v>
      </c>
      <c r="D1089" s="240" t="s">
        <v>1204</v>
      </c>
      <c r="E1089" s="96" t="s">
        <v>2992</v>
      </c>
      <c r="F1089" s="245">
        <v>2</v>
      </c>
      <c r="G1089" s="299" t="s">
        <v>8012</v>
      </c>
      <c r="H1089" s="180" t="s">
        <v>5287</v>
      </c>
    </row>
    <row r="1090" spans="1:8" hidden="1">
      <c r="A1090" s="88" t="s">
        <v>2191</v>
      </c>
      <c r="B1090" s="240" t="s">
        <v>1488</v>
      </c>
      <c r="C1090" s="185" t="str">
        <f>VLOOKUP(B1090,[1]Nagios!$B$2:$F$7978,1,FALSE)</f>
        <v>10.133.8.57</v>
      </c>
      <c r="D1090" s="240" t="s">
        <v>1255</v>
      </c>
      <c r="E1090" s="96" t="s">
        <v>2992</v>
      </c>
      <c r="F1090" s="245">
        <v>2</v>
      </c>
      <c r="G1090" s="299" t="s">
        <v>8012</v>
      </c>
      <c r="H1090" s="180" t="s">
        <v>5287</v>
      </c>
    </row>
    <row r="1091" spans="1:8" hidden="1">
      <c r="A1091" s="88" t="s">
        <v>2191</v>
      </c>
      <c r="B1091" s="240" t="s">
        <v>1488</v>
      </c>
      <c r="C1091" s="185" t="str">
        <f>VLOOKUP(B1091,[1]Nagios!$B$2:$F$7978,1,FALSE)</f>
        <v>10.133.8.57</v>
      </c>
      <c r="D1091" s="240" t="s">
        <v>959</v>
      </c>
      <c r="E1091" s="96" t="s">
        <v>2992</v>
      </c>
      <c r="F1091" s="245">
        <v>2</v>
      </c>
      <c r="G1091" s="299" t="s">
        <v>8012</v>
      </c>
      <c r="H1091" s="180" t="s">
        <v>5287</v>
      </c>
    </row>
    <row r="1092" spans="1:8" hidden="1">
      <c r="A1092" s="88" t="s">
        <v>2191</v>
      </c>
      <c r="B1092" s="240" t="s">
        <v>1488</v>
      </c>
      <c r="C1092" s="185" t="str">
        <f>VLOOKUP(B1092,[1]Nagios!$B$2:$F$7978,1,FALSE)</f>
        <v>10.133.8.57</v>
      </c>
      <c r="D1092" s="240" t="s">
        <v>1200</v>
      </c>
      <c r="E1092" s="96" t="s">
        <v>2992</v>
      </c>
      <c r="F1092" s="245">
        <v>2</v>
      </c>
      <c r="G1092" s="299" t="s">
        <v>8012</v>
      </c>
      <c r="H1092" s="180" t="s">
        <v>5287</v>
      </c>
    </row>
    <row r="1093" spans="1:8" hidden="1">
      <c r="A1093" s="88" t="s">
        <v>2191</v>
      </c>
      <c r="B1093" s="240" t="s">
        <v>1488</v>
      </c>
      <c r="C1093" s="185" t="str">
        <f>VLOOKUP(B1093,[1]Nagios!$B$2:$F$7978,1,FALSE)</f>
        <v>10.133.8.57</v>
      </c>
      <c r="D1093" s="240" t="s">
        <v>1256</v>
      </c>
      <c r="E1093" s="96" t="s">
        <v>2992</v>
      </c>
      <c r="F1093" s="245">
        <v>2</v>
      </c>
      <c r="G1093" s="299" t="s">
        <v>8012</v>
      </c>
      <c r="H1093" s="180" t="s">
        <v>5287</v>
      </c>
    </row>
    <row r="1094" spans="1:8" hidden="1">
      <c r="A1094" s="88" t="s">
        <v>2191</v>
      </c>
      <c r="B1094" s="240" t="s">
        <v>1488</v>
      </c>
      <c r="C1094" s="185" t="str">
        <f>VLOOKUP(B1094,[1]Nagios!$B$2:$F$7978,1,FALSE)</f>
        <v>10.133.8.57</v>
      </c>
      <c r="D1094" s="240" t="s">
        <v>1257</v>
      </c>
      <c r="E1094" s="96" t="s">
        <v>2992</v>
      </c>
      <c r="F1094" s="245">
        <v>2</v>
      </c>
      <c r="G1094" s="299" t="s">
        <v>8012</v>
      </c>
      <c r="H1094" s="180" t="s">
        <v>5287</v>
      </c>
    </row>
    <row r="1095" spans="1:8" hidden="1">
      <c r="A1095" s="88" t="s">
        <v>2191</v>
      </c>
      <c r="B1095" s="240" t="s">
        <v>1488</v>
      </c>
      <c r="C1095" s="185" t="str">
        <f>VLOOKUP(B1095,[1]Nagios!$B$2:$F$7978,1,FALSE)</f>
        <v>10.133.8.57</v>
      </c>
      <c r="D1095" s="240" t="s">
        <v>1258</v>
      </c>
      <c r="E1095" s="96" t="s">
        <v>2992</v>
      </c>
      <c r="F1095" s="245">
        <v>2</v>
      </c>
      <c r="G1095" s="299" t="s">
        <v>8012</v>
      </c>
      <c r="H1095" s="180" t="s">
        <v>5287</v>
      </c>
    </row>
    <row r="1096" spans="1:8" hidden="1">
      <c r="A1096" s="88" t="s">
        <v>2191</v>
      </c>
      <c r="B1096" s="240" t="s">
        <v>1488</v>
      </c>
      <c r="C1096" s="185" t="str">
        <f>VLOOKUP(B1096,[1]Nagios!$B$2:$F$7978,1,FALSE)</f>
        <v>10.133.8.57</v>
      </c>
      <c r="D1096" s="240" t="s">
        <v>2482</v>
      </c>
      <c r="E1096" s="96" t="s">
        <v>2992</v>
      </c>
      <c r="F1096" s="245">
        <v>2</v>
      </c>
      <c r="G1096" s="299" t="s">
        <v>8012</v>
      </c>
      <c r="H1096" s="180" t="s">
        <v>5287</v>
      </c>
    </row>
    <row r="1097" spans="1:8" hidden="1">
      <c r="A1097" s="88" t="s">
        <v>2191</v>
      </c>
      <c r="B1097" s="240" t="s">
        <v>1488</v>
      </c>
      <c r="C1097" s="185" t="str">
        <f>VLOOKUP(B1097,[1]Nagios!$B$2:$F$7978,1,FALSE)</f>
        <v>10.133.8.57</v>
      </c>
      <c r="D1097" s="240" t="s">
        <v>1259</v>
      </c>
      <c r="E1097" s="96" t="s">
        <v>2992</v>
      </c>
      <c r="F1097" s="245">
        <v>2</v>
      </c>
      <c r="G1097" s="299" t="s">
        <v>8012</v>
      </c>
      <c r="H1097" s="180" t="s">
        <v>5287</v>
      </c>
    </row>
    <row r="1098" spans="1:8" hidden="1">
      <c r="A1098" s="88" t="s">
        <v>2191</v>
      </c>
      <c r="B1098" s="240" t="s">
        <v>1488</v>
      </c>
      <c r="C1098" s="185" t="str">
        <f>VLOOKUP(B1098,[1]Nagios!$B$2:$F$7978,1,FALSE)</f>
        <v>10.133.8.57</v>
      </c>
      <c r="D1098" s="240" t="s">
        <v>1260</v>
      </c>
      <c r="E1098" s="96" t="s">
        <v>2992</v>
      </c>
      <c r="F1098" s="245">
        <v>2</v>
      </c>
      <c r="G1098" s="299" t="s">
        <v>8012</v>
      </c>
      <c r="H1098" s="180" t="s">
        <v>5287</v>
      </c>
    </row>
    <row r="1099" spans="1:8" hidden="1">
      <c r="A1099" s="88" t="s">
        <v>461</v>
      </c>
      <c r="B1099" s="240" t="s">
        <v>462</v>
      </c>
      <c r="C1099" s="185" t="str">
        <f>VLOOKUP(B1099,[1]Nagios!$B$2:$F$7978,1,FALSE)</f>
        <v>10.133.54.113</v>
      </c>
      <c r="D1099" s="240" t="s">
        <v>1204</v>
      </c>
      <c r="E1099" s="249" t="s">
        <v>2989</v>
      </c>
      <c r="F1099" s="245">
        <v>3</v>
      </c>
      <c r="G1099" s="299" t="s">
        <v>8011</v>
      </c>
      <c r="H1099" s="180" t="s">
        <v>5287</v>
      </c>
    </row>
    <row r="1100" spans="1:8" hidden="1">
      <c r="A1100" s="88" t="s">
        <v>461</v>
      </c>
      <c r="B1100" s="240" t="s">
        <v>462</v>
      </c>
      <c r="C1100" s="185" t="str">
        <f>VLOOKUP(B1100,[1]Nagios!$B$2:$F$7978,1,FALSE)</f>
        <v>10.133.54.113</v>
      </c>
      <c r="D1100" s="240" t="s">
        <v>1255</v>
      </c>
      <c r="E1100" s="249" t="s">
        <v>2989</v>
      </c>
      <c r="F1100" s="245">
        <v>3</v>
      </c>
      <c r="G1100" s="299" t="s">
        <v>8011</v>
      </c>
      <c r="H1100" s="180" t="s">
        <v>5287</v>
      </c>
    </row>
    <row r="1101" spans="1:8" hidden="1">
      <c r="A1101" s="88" t="s">
        <v>461</v>
      </c>
      <c r="B1101" s="240" t="s">
        <v>462</v>
      </c>
      <c r="C1101" s="185" t="str">
        <f>VLOOKUP(B1101,[1]Nagios!$B$2:$F$7978,1,FALSE)</f>
        <v>10.133.54.113</v>
      </c>
      <c r="D1101" s="240" t="s">
        <v>959</v>
      </c>
      <c r="E1101" s="249" t="s">
        <v>2989</v>
      </c>
      <c r="F1101" s="245">
        <v>3</v>
      </c>
      <c r="G1101" s="299" t="s">
        <v>8011</v>
      </c>
      <c r="H1101" s="180"/>
    </row>
    <row r="1102" spans="1:8" hidden="1">
      <c r="A1102" s="88" t="s">
        <v>461</v>
      </c>
      <c r="B1102" s="240" t="s">
        <v>462</v>
      </c>
      <c r="C1102" s="185" t="str">
        <f>VLOOKUP(B1102,[1]Nagios!$B$2:$F$7978,1,FALSE)</f>
        <v>10.133.54.113</v>
      </c>
      <c r="D1102" s="240" t="s">
        <v>1200</v>
      </c>
      <c r="E1102" s="249" t="s">
        <v>2989</v>
      </c>
      <c r="F1102" s="245">
        <v>3</v>
      </c>
      <c r="G1102" s="299" t="s">
        <v>8011</v>
      </c>
      <c r="H1102" s="180" t="s">
        <v>5287</v>
      </c>
    </row>
    <row r="1103" spans="1:8" hidden="1">
      <c r="A1103" s="88" t="s">
        <v>461</v>
      </c>
      <c r="B1103" s="240" t="s">
        <v>462</v>
      </c>
      <c r="C1103" s="185" t="str">
        <f>VLOOKUP(B1103,[1]Nagios!$B$2:$F$7978,1,FALSE)</f>
        <v>10.133.54.113</v>
      </c>
      <c r="D1103" s="240" t="s">
        <v>1256</v>
      </c>
      <c r="E1103" s="249" t="s">
        <v>2989</v>
      </c>
      <c r="F1103" s="245">
        <v>3</v>
      </c>
      <c r="G1103" s="299" t="s">
        <v>8011</v>
      </c>
      <c r="H1103" s="180" t="s">
        <v>5287</v>
      </c>
    </row>
    <row r="1104" spans="1:8" hidden="1">
      <c r="A1104" s="88" t="s">
        <v>461</v>
      </c>
      <c r="B1104" s="240" t="s">
        <v>462</v>
      </c>
      <c r="C1104" s="185" t="str">
        <f>VLOOKUP(B1104,[1]Nagios!$B$2:$F$7978,1,FALSE)</f>
        <v>10.133.54.113</v>
      </c>
      <c r="D1104" s="240" t="s">
        <v>1265</v>
      </c>
      <c r="E1104" s="249" t="s">
        <v>2992</v>
      </c>
      <c r="F1104" s="245">
        <v>3</v>
      </c>
      <c r="G1104" s="299" t="s">
        <v>8009</v>
      </c>
      <c r="H1104" s="180" t="s">
        <v>5287</v>
      </c>
    </row>
    <row r="1105" spans="1:8" hidden="1">
      <c r="A1105" s="88" t="s">
        <v>461</v>
      </c>
      <c r="B1105" s="240" t="s">
        <v>462</v>
      </c>
      <c r="C1105" s="185" t="str">
        <f>VLOOKUP(B1105,[1]Nagios!$B$2:$F$7978,1,FALSE)</f>
        <v>10.133.54.113</v>
      </c>
      <c r="D1105" s="240" t="s">
        <v>1251</v>
      </c>
      <c r="E1105" s="249" t="s">
        <v>2992</v>
      </c>
      <c r="F1105" s="245">
        <v>3</v>
      </c>
      <c r="G1105" s="299" t="s">
        <v>8009</v>
      </c>
      <c r="H1105" s="180" t="s">
        <v>5287</v>
      </c>
    </row>
    <row r="1106" spans="1:8" hidden="1">
      <c r="A1106" s="88" t="s">
        <v>461</v>
      </c>
      <c r="B1106" s="240" t="s">
        <v>462</v>
      </c>
      <c r="C1106" s="185" t="str">
        <f>VLOOKUP(B1106,[1]Nagios!$B$2:$F$7978,1,FALSE)</f>
        <v>10.133.54.113</v>
      </c>
      <c r="D1106" s="240" t="s">
        <v>1252</v>
      </c>
      <c r="E1106" s="249" t="s">
        <v>2992</v>
      </c>
      <c r="F1106" s="245">
        <v>3</v>
      </c>
      <c r="G1106" s="299" t="s">
        <v>8009</v>
      </c>
      <c r="H1106" s="180" t="s">
        <v>5287</v>
      </c>
    </row>
    <row r="1107" spans="1:8" hidden="1">
      <c r="A1107" s="88" t="s">
        <v>461</v>
      </c>
      <c r="B1107" s="240" t="s">
        <v>462</v>
      </c>
      <c r="C1107" s="185" t="str">
        <f>VLOOKUP(B1107,[1]Nagios!$B$2:$F$7978,1,FALSE)</f>
        <v>10.133.54.113</v>
      </c>
      <c r="D1107" s="240" t="s">
        <v>1253</v>
      </c>
      <c r="E1107" s="249" t="s">
        <v>2989</v>
      </c>
      <c r="F1107" s="245">
        <v>3</v>
      </c>
      <c r="G1107" s="299" t="s">
        <v>8009</v>
      </c>
      <c r="H1107" s="180" t="s">
        <v>5287</v>
      </c>
    </row>
    <row r="1108" spans="1:8" hidden="1">
      <c r="A1108" s="88" t="s">
        <v>6949</v>
      </c>
      <c r="B1108" s="240" t="s">
        <v>6948</v>
      </c>
      <c r="C1108" s="185" t="str">
        <f>VLOOKUP(B1108,[1]Nagios!$B$2:$F$7978,1,FALSE)</f>
        <v>10.133.8.154</v>
      </c>
      <c r="D1108" s="96" t="s">
        <v>6804</v>
      </c>
      <c r="E1108" s="249" t="s">
        <v>2992</v>
      </c>
      <c r="F1108" s="245">
        <v>2</v>
      </c>
      <c r="G1108" s="299" t="s">
        <v>8011</v>
      </c>
      <c r="H1108" s="180" t="s">
        <v>5287</v>
      </c>
    </row>
    <row r="1109" spans="1:8" hidden="1">
      <c r="A1109" s="88" t="s">
        <v>6949</v>
      </c>
      <c r="B1109" s="240" t="s">
        <v>6948</v>
      </c>
      <c r="C1109" s="185" t="str">
        <f>VLOOKUP(B1109,[1]Nagios!$B$2:$F$7978,1,FALSE)</f>
        <v>10.133.8.154</v>
      </c>
      <c r="D1109" s="96" t="s">
        <v>6805</v>
      </c>
      <c r="E1109" s="249" t="s">
        <v>2992</v>
      </c>
      <c r="F1109" s="245">
        <v>2</v>
      </c>
      <c r="G1109" s="299" t="s">
        <v>8011</v>
      </c>
      <c r="H1109" s="180" t="s">
        <v>5287</v>
      </c>
    </row>
    <row r="1110" spans="1:8" hidden="1">
      <c r="A1110" s="88" t="s">
        <v>6949</v>
      </c>
      <c r="B1110" s="240" t="s">
        <v>6948</v>
      </c>
      <c r="C1110" s="185" t="str">
        <f>VLOOKUP(B1110,[1]Nagios!$B$2:$F$7978,1,FALSE)</f>
        <v>10.133.8.154</v>
      </c>
      <c r="D1110" s="96" t="s">
        <v>6807</v>
      </c>
      <c r="E1110" s="249" t="s">
        <v>2992</v>
      </c>
      <c r="F1110" s="245">
        <v>2</v>
      </c>
      <c r="G1110" s="299" t="s">
        <v>8011</v>
      </c>
      <c r="H1110" s="180" t="s">
        <v>5287</v>
      </c>
    </row>
    <row r="1111" spans="1:8" hidden="1">
      <c r="A1111" s="88" t="s">
        <v>6949</v>
      </c>
      <c r="B1111" s="240" t="s">
        <v>6948</v>
      </c>
      <c r="C1111" s="185" t="str">
        <f>VLOOKUP(B1111,[1]Nagios!$B$2:$F$7978,1,FALSE)</f>
        <v>10.133.8.154</v>
      </c>
      <c r="D1111" s="96" t="s">
        <v>6806</v>
      </c>
      <c r="E1111" s="249" t="s">
        <v>2992</v>
      </c>
      <c r="F1111" s="245">
        <v>2</v>
      </c>
      <c r="G1111" s="299" t="s">
        <v>8011</v>
      </c>
      <c r="H1111" s="180" t="s">
        <v>5287</v>
      </c>
    </row>
    <row r="1112" spans="1:8" hidden="1">
      <c r="A1112" s="88" t="s">
        <v>6949</v>
      </c>
      <c r="B1112" s="240" t="s">
        <v>6948</v>
      </c>
      <c r="C1112" s="185" t="str">
        <f>VLOOKUP(B1112,[1]Nagios!$B$2:$F$7978,1,FALSE)</f>
        <v>10.133.8.154</v>
      </c>
      <c r="D1112" s="96" t="s">
        <v>6303</v>
      </c>
      <c r="E1112" s="240" t="s">
        <v>2992</v>
      </c>
      <c r="F1112" s="245">
        <v>2</v>
      </c>
      <c r="G1112" s="299" t="s">
        <v>8011</v>
      </c>
      <c r="H1112" s="180" t="s">
        <v>5287</v>
      </c>
    </row>
    <row r="1113" spans="1:8" hidden="1">
      <c r="A1113" s="88" t="s">
        <v>6949</v>
      </c>
      <c r="B1113" s="240" t="s">
        <v>6948</v>
      </c>
      <c r="C1113" s="185" t="str">
        <f>VLOOKUP(B1113,[1]Nagios!$B$2:$F$7978,1,FALSE)</f>
        <v>10.133.8.154</v>
      </c>
      <c r="D1113" s="96" t="s">
        <v>6304</v>
      </c>
      <c r="E1113" s="240" t="s">
        <v>2992</v>
      </c>
      <c r="F1113" s="245">
        <v>2</v>
      </c>
      <c r="G1113" s="299" t="s">
        <v>8011</v>
      </c>
      <c r="H1113" s="180" t="s">
        <v>5287</v>
      </c>
    </row>
    <row r="1114" spans="1:8" hidden="1">
      <c r="A1114" s="88" t="s">
        <v>6949</v>
      </c>
      <c r="B1114" s="240" t="s">
        <v>6948</v>
      </c>
      <c r="C1114" s="185" t="str">
        <f>VLOOKUP(B1114,[1]Nagios!$B$2:$F$7978,1,FALSE)</f>
        <v>10.133.8.154</v>
      </c>
      <c r="D1114" s="96" t="s">
        <v>6305</v>
      </c>
      <c r="E1114" s="240" t="s">
        <v>2992</v>
      </c>
      <c r="F1114" s="245">
        <v>2</v>
      </c>
      <c r="G1114" s="299" t="s">
        <v>8011</v>
      </c>
      <c r="H1114" s="180" t="s">
        <v>5287</v>
      </c>
    </row>
    <row r="1115" spans="1:8" hidden="1">
      <c r="A1115" s="88" t="s">
        <v>6949</v>
      </c>
      <c r="B1115" s="240" t="s">
        <v>6948</v>
      </c>
      <c r="C1115" s="185" t="str">
        <f>VLOOKUP(B1115,[1]Nagios!$B$2:$F$7978,1,FALSE)</f>
        <v>10.133.8.154</v>
      </c>
      <c r="D1115" s="96" t="s">
        <v>6306</v>
      </c>
      <c r="E1115" s="240" t="s">
        <v>2992</v>
      </c>
      <c r="F1115" s="245">
        <v>2</v>
      </c>
      <c r="G1115" s="299" t="s">
        <v>8011</v>
      </c>
      <c r="H1115" s="180" t="s">
        <v>5287</v>
      </c>
    </row>
    <row r="1116" spans="1:8" hidden="1">
      <c r="A1116" s="88" t="s">
        <v>6949</v>
      </c>
      <c r="B1116" s="240" t="s">
        <v>6948</v>
      </c>
      <c r="C1116" s="185" t="str">
        <f>VLOOKUP(B1116,[1]Nagios!$B$2:$F$7978,1,FALSE)</f>
        <v>10.133.8.154</v>
      </c>
      <c r="D1116" s="96" t="s">
        <v>6307</v>
      </c>
      <c r="E1116" s="240" t="s">
        <v>2992</v>
      </c>
      <c r="F1116" s="245">
        <v>2</v>
      </c>
      <c r="G1116" s="299" t="s">
        <v>8011</v>
      </c>
      <c r="H1116" s="180" t="s">
        <v>5287</v>
      </c>
    </row>
    <row r="1117" spans="1:8" hidden="1">
      <c r="A1117" s="88" t="s">
        <v>6949</v>
      </c>
      <c r="B1117" s="240" t="s">
        <v>6948</v>
      </c>
      <c r="C1117" s="185" t="str">
        <f>VLOOKUP(B1117,[1]Nagios!$B$2:$F$7978,1,FALSE)</f>
        <v>10.133.8.154</v>
      </c>
      <c r="D1117" s="96" t="s">
        <v>6308</v>
      </c>
      <c r="E1117" s="240" t="s">
        <v>2992</v>
      </c>
      <c r="F1117" s="245">
        <v>2</v>
      </c>
      <c r="G1117" s="299" t="s">
        <v>8011</v>
      </c>
      <c r="H1117" s="180" t="s">
        <v>5287</v>
      </c>
    </row>
    <row r="1118" spans="1:8" hidden="1">
      <c r="A1118" s="88" t="s">
        <v>6949</v>
      </c>
      <c r="B1118" s="240" t="s">
        <v>6948</v>
      </c>
      <c r="C1118" s="185" t="str">
        <f>VLOOKUP(B1118,[1]Nagios!$B$2:$F$7978,1,FALSE)</f>
        <v>10.133.8.154</v>
      </c>
      <c r="D1118" s="96" t="s">
        <v>6309</v>
      </c>
      <c r="E1118" s="240" t="s">
        <v>2992</v>
      </c>
      <c r="F1118" s="245">
        <v>2</v>
      </c>
      <c r="G1118" s="299" t="s">
        <v>8011</v>
      </c>
      <c r="H1118" s="180" t="s">
        <v>5287</v>
      </c>
    </row>
    <row r="1119" spans="1:8" hidden="1">
      <c r="A1119" s="88" t="s">
        <v>6949</v>
      </c>
      <c r="B1119" s="240" t="s">
        <v>6948</v>
      </c>
      <c r="C1119" s="185" t="str">
        <f>VLOOKUP(B1119,[1]Nagios!$B$2:$F$7978,1,FALSE)</f>
        <v>10.133.8.154</v>
      </c>
      <c r="D1119" s="96" t="s">
        <v>6310</v>
      </c>
      <c r="E1119" s="240" t="s">
        <v>2992</v>
      </c>
      <c r="F1119" s="245">
        <v>2</v>
      </c>
      <c r="G1119" s="299" t="s">
        <v>8011</v>
      </c>
      <c r="H1119" s="203" t="s">
        <v>5287</v>
      </c>
    </row>
    <row r="1120" spans="1:8" hidden="1">
      <c r="A1120" s="88" t="s">
        <v>6949</v>
      </c>
      <c r="B1120" s="240" t="s">
        <v>6948</v>
      </c>
      <c r="C1120" s="185" t="str">
        <f>VLOOKUP(B1120,[1]Nagios!$B$2:$F$7978,1,FALSE)</f>
        <v>10.133.8.154</v>
      </c>
      <c r="D1120" s="96" t="s">
        <v>6311</v>
      </c>
      <c r="E1120" s="240" t="s">
        <v>2992</v>
      </c>
      <c r="F1120" s="245">
        <v>2</v>
      </c>
      <c r="G1120" s="299" t="s">
        <v>8011</v>
      </c>
      <c r="H1120" s="180" t="s">
        <v>5287</v>
      </c>
    </row>
    <row r="1121" spans="1:8" hidden="1">
      <c r="A1121" s="88" t="s">
        <v>6949</v>
      </c>
      <c r="B1121" s="240" t="s">
        <v>6948</v>
      </c>
      <c r="C1121" s="185" t="str">
        <f>VLOOKUP(B1121,[1]Nagios!$B$2:$F$7978,1,FALSE)</f>
        <v>10.133.8.154</v>
      </c>
      <c r="D1121" s="96" t="s">
        <v>6312</v>
      </c>
      <c r="E1121" s="240" t="s">
        <v>2992</v>
      </c>
      <c r="F1121" s="245">
        <v>2</v>
      </c>
      <c r="G1121" s="299" t="s">
        <v>8011</v>
      </c>
      <c r="H1121" s="180" t="s">
        <v>5287</v>
      </c>
    </row>
    <row r="1122" spans="1:8" hidden="1">
      <c r="A1122" s="88" t="s">
        <v>6949</v>
      </c>
      <c r="B1122" s="240" t="s">
        <v>6948</v>
      </c>
      <c r="C1122" s="185" t="str">
        <f>VLOOKUP(B1122,[1]Nagios!$B$2:$F$7978,1,FALSE)</f>
        <v>10.133.8.154</v>
      </c>
      <c r="D1122" s="96" t="s">
        <v>6313</v>
      </c>
      <c r="E1122" s="240" t="s">
        <v>2992</v>
      </c>
      <c r="F1122" s="245">
        <v>2</v>
      </c>
      <c r="G1122" s="299" t="s">
        <v>8011</v>
      </c>
      <c r="H1122" s="180" t="s">
        <v>5287</v>
      </c>
    </row>
    <row r="1123" spans="1:8" hidden="1">
      <c r="A1123" s="88" t="s">
        <v>6949</v>
      </c>
      <c r="B1123" s="240" t="s">
        <v>6948</v>
      </c>
      <c r="C1123" s="185" t="str">
        <f>VLOOKUP(B1123,[1]Nagios!$B$2:$F$7978,1,FALSE)</f>
        <v>10.133.8.154</v>
      </c>
      <c r="D1123" s="96" t="s">
        <v>8059</v>
      </c>
      <c r="E1123" s="240" t="s">
        <v>2989</v>
      </c>
      <c r="F1123" s="245">
        <v>1</v>
      </c>
      <c r="G1123" s="299" t="s">
        <v>8325</v>
      </c>
      <c r="H1123" s="180"/>
    </row>
    <row r="1124" spans="1:8" hidden="1">
      <c r="A1124" s="88" t="s">
        <v>6949</v>
      </c>
      <c r="B1124" s="240" t="s">
        <v>6948</v>
      </c>
      <c r="C1124" s="185" t="str">
        <f>VLOOKUP(B1124,[1]Nagios!$B$2:$F$7978,1,FALSE)</f>
        <v>10.133.8.154</v>
      </c>
      <c r="D1124" s="96" t="s">
        <v>8060</v>
      </c>
      <c r="E1124" s="240" t="s">
        <v>2989</v>
      </c>
      <c r="F1124" s="245">
        <v>1</v>
      </c>
      <c r="G1124" s="299" t="s">
        <v>8325</v>
      </c>
      <c r="H1124" s="180"/>
    </row>
    <row r="1125" spans="1:8" hidden="1">
      <c r="A1125" s="88" t="s">
        <v>6949</v>
      </c>
      <c r="B1125" s="240" t="s">
        <v>6948</v>
      </c>
      <c r="C1125" s="185" t="str">
        <f>VLOOKUP(B1125,[1]Nagios!$B$2:$F$7978,1,FALSE)</f>
        <v>10.133.8.154</v>
      </c>
      <c r="D1125" s="96" t="s">
        <v>8061</v>
      </c>
      <c r="E1125" s="240" t="s">
        <v>2989</v>
      </c>
      <c r="F1125" s="245">
        <v>1</v>
      </c>
      <c r="G1125" s="299" t="s">
        <v>8325</v>
      </c>
      <c r="H1125" s="180"/>
    </row>
    <row r="1126" spans="1:8" hidden="1">
      <c r="A1126" s="88" t="s">
        <v>6949</v>
      </c>
      <c r="B1126" s="240" t="s">
        <v>6948</v>
      </c>
      <c r="C1126" s="185" t="str">
        <f>VLOOKUP(B1126,[1]Nagios!$B$2:$F$7978,1,FALSE)</f>
        <v>10.133.8.154</v>
      </c>
      <c r="D1126" s="96" t="s">
        <v>8324</v>
      </c>
      <c r="E1126" s="240" t="s">
        <v>2989</v>
      </c>
      <c r="F1126" s="245">
        <v>1</v>
      </c>
      <c r="G1126" s="299" t="s">
        <v>8325</v>
      </c>
      <c r="H1126" s="180"/>
    </row>
    <row r="1127" spans="1:8" hidden="1">
      <c r="A1127" s="89" t="s">
        <v>6330</v>
      </c>
      <c r="B1127" s="240" t="s">
        <v>8464</v>
      </c>
      <c r="C1127" s="185" t="str">
        <f>VLOOKUP(B1127,[1]Nagios!$B$2:$F$7978,1,FALSE)</f>
        <v>192.168.3.192</v>
      </c>
      <c r="D1127" s="102" t="s">
        <v>1256</v>
      </c>
      <c r="E1127" s="240" t="s">
        <v>2992</v>
      </c>
      <c r="F1127" s="113">
        <v>4</v>
      </c>
      <c r="G1127" s="299" t="s">
        <v>8011</v>
      </c>
      <c r="H1127" s="180" t="s">
        <v>5287</v>
      </c>
    </row>
    <row r="1128" spans="1:8" hidden="1">
      <c r="A1128" s="89" t="s">
        <v>6330</v>
      </c>
      <c r="B1128" s="240" t="s">
        <v>8464</v>
      </c>
      <c r="C1128" s="185" t="str">
        <f>VLOOKUP(B1128,[1]Nagios!$B$2:$F$7978,1,FALSE)</f>
        <v>192.168.3.192</v>
      </c>
      <c r="D1128" s="102" t="s">
        <v>1200</v>
      </c>
      <c r="E1128" s="240" t="s">
        <v>2992</v>
      </c>
      <c r="F1128" s="113">
        <v>4</v>
      </c>
      <c r="G1128" s="299" t="s">
        <v>8011</v>
      </c>
      <c r="H1128" s="180" t="s">
        <v>5287</v>
      </c>
    </row>
    <row r="1129" spans="1:8" hidden="1">
      <c r="A1129" s="89" t="s">
        <v>6330</v>
      </c>
      <c r="B1129" s="240" t="s">
        <v>8464</v>
      </c>
      <c r="C1129" s="185" t="str">
        <f>VLOOKUP(B1129,[1]Nagios!$B$2:$F$7978,1,FALSE)</f>
        <v>192.168.3.192</v>
      </c>
      <c r="D1129" s="102" t="s">
        <v>2617</v>
      </c>
      <c r="E1129" s="240" t="s">
        <v>2992</v>
      </c>
      <c r="F1129" s="113">
        <v>4</v>
      </c>
      <c r="G1129" s="299" t="s">
        <v>8011</v>
      </c>
      <c r="H1129" s="180" t="s">
        <v>5287</v>
      </c>
    </row>
    <row r="1130" spans="1:8" hidden="1">
      <c r="A1130" s="89" t="s">
        <v>6330</v>
      </c>
      <c r="B1130" s="240" t="s">
        <v>8464</v>
      </c>
      <c r="C1130" s="185" t="str">
        <f>VLOOKUP(B1130,[1]Nagios!$B$2:$F$7978,1,FALSE)</f>
        <v>192.168.3.192</v>
      </c>
      <c r="D1130" s="102" t="s">
        <v>1204</v>
      </c>
      <c r="E1130" s="240" t="s">
        <v>2992</v>
      </c>
      <c r="F1130" s="113">
        <v>4</v>
      </c>
      <c r="G1130" s="299" t="s">
        <v>8011</v>
      </c>
      <c r="H1130" s="180" t="s">
        <v>5287</v>
      </c>
    </row>
    <row r="1131" spans="1:8" hidden="1">
      <c r="A1131" s="89" t="s">
        <v>6330</v>
      </c>
      <c r="B1131" s="240" t="s">
        <v>8464</v>
      </c>
      <c r="C1131" s="185" t="str">
        <f>VLOOKUP(B1131,[1]Nagios!$B$2:$F$7978,1,FALSE)</f>
        <v>192.168.3.192</v>
      </c>
      <c r="D1131" s="102" t="s">
        <v>6313</v>
      </c>
      <c r="E1131" s="240" t="s">
        <v>2992</v>
      </c>
      <c r="F1131" s="113">
        <v>4</v>
      </c>
      <c r="G1131" s="299" t="s">
        <v>8011</v>
      </c>
      <c r="H1131" s="180" t="s">
        <v>5287</v>
      </c>
    </row>
    <row r="1132" spans="1:8" hidden="1">
      <c r="A1132" s="89" t="s">
        <v>6330</v>
      </c>
      <c r="B1132" s="240" t="s">
        <v>8464</v>
      </c>
      <c r="C1132" s="185" t="str">
        <f>VLOOKUP(B1132,[1]Nagios!$B$2:$F$7978,1,FALSE)</f>
        <v>192.168.3.192</v>
      </c>
      <c r="D1132" s="102" t="s">
        <v>6312</v>
      </c>
      <c r="E1132" s="240" t="s">
        <v>2992</v>
      </c>
      <c r="F1132" s="113">
        <v>4</v>
      </c>
      <c r="G1132" s="299" t="s">
        <v>8011</v>
      </c>
      <c r="H1132" s="180" t="s">
        <v>5287</v>
      </c>
    </row>
    <row r="1133" spans="1:8" hidden="1">
      <c r="A1133" s="89" t="s">
        <v>6330</v>
      </c>
      <c r="B1133" s="240" t="s">
        <v>8464</v>
      </c>
      <c r="C1133" s="185" t="str">
        <f>VLOOKUP(B1133,[1]Nagios!$B$2:$F$7978,1,FALSE)</f>
        <v>192.168.3.192</v>
      </c>
      <c r="D1133" s="102" t="s">
        <v>6311</v>
      </c>
      <c r="E1133" s="276" t="s">
        <v>2992</v>
      </c>
      <c r="F1133" s="113">
        <v>4</v>
      </c>
      <c r="G1133" s="299" t="s">
        <v>8011</v>
      </c>
      <c r="H1133" s="180" t="s">
        <v>5287</v>
      </c>
    </row>
    <row r="1134" spans="1:8" hidden="1">
      <c r="A1134" s="89" t="s">
        <v>6330</v>
      </c>
      <c r="B1134" s="240" t="s">
        <v>8464</v>
      </c>
      <c r="C1134" s="185" t="str">
        <f>VLOOKUP(B1134,[1]Nagios!$B$2:$F$7978,1,FALSE)</f>
        <v>192.168.3.192</v>
      </c>
      <c r="D1134" s="102" t="s">
        <v>6310</v>
      </c>
      <c r="E1134" s="276" t="s">
        <v>2992</v>
      </c>
      <c r="F1134" s="113">
        <v>4</v>
      </c>
      <c r="G1134" s="299" t="s">
        <v>8011</v>
      </c>
      <c r="H1134" s="180" t="s">
        <v>5287</v>
      </c>
    </row>
    <row r="1135" spans="1:8" hidden="1">
      <c r="A1135" s="89" t="s">
        <v>6330</v>
      </c>
      <c r="B1135" s="240" t="s">
        <v>8464</v>
      </c>
      <c r="C1135" s="185" t="str">
        <f>VLOOKUP(B1135,[1]Nagios!$B$2:$F$7978,1,FALSE)</f>
        <v>192.168.3.192</v>
      </c>
      <c r="D1135" s="102" t="s">
        <v>6309</v>
      </c>
      <c r="E1135" s="276" t="s">
        <v>2992</v>
      </c>
      <c r="F1135" s="113">
        <v>4</v>
      </c>
      <c r="G1135" s="299" t="s">
        <v>8011</v>
      </c>
      <c r="H1135" s="180" t="s">
        <v>5287</v>
      </c>
    </row>
    <row r="1136" spans="1:8" hidden="1">
      <c r="A1136" s="89" t="s">
        <v>6330</v>
      </c>
      <c r="B1136" s="240" t="s">
        <v>8464</v>
      </c>
      <c r="C1136" s="185" t="str">
        <f>VLOOKUP(B1136,[1]Nagios!$B$2:$F$7978,1,FALSE)</f>
        <v>192.168.3.192</v>
      </c>
      <c r="D1136" s="102" t="s">
        <v>6308</v>
      </c>
      <c r="E1136" s="276" t="s">
        <v>2992</v>
      </c>
      <c r="F1136" s="113">
        <v>4</v>
      </c>
      <c r="G1136" s="299" t="s">
        <v>8011</v>
      </c>
      <c r="H1136" s="180" t="s">
        <v>5287</v>
      </c>
    </row>
    <row r="1137" spans="1:8" hidden="1">
      <c r="A1137" s="89" t="s">
        <v>6330</v>
      </c>
      <c r="B1137" s="240" t="s">
        <v>8464</v>
      </c>
      <c r="C1137" s="185" t="str">
        <f>VLOOKUP(B1137,[1]Nagios!$B$2:$F$7978,1,FALSE)</f>
        <v>192.168.3.192</v>
      </c>
      <c r="D1137" s="102" t="s">
        <v>6307</v>
      </c>
      <c r="E1137" s="276" t="s">
        <v>2992</v>
      </c>
      <c r="F1137" s="113">
        <v>4</v>
      </c>
      <c r="G1137" s="299" t="s">
        <v>8011</v>
      </c>
      <c r="H1137" s="180" t="s">
        <v>5287</v>
      </c>
    </row>
    <row r="1138" spans="1:8" hidden="1">
      <c r="A1138" s="89" t="s">
        <v>6330</v>
      </c>
      <c r="B1138" s="240" t="s">
        <v>8464</v>
      </c>
      <c r="C1138" s="185" t="str">
        <f>VLOOKUP(B1138,[1]Nagios!$B$2:$F$7978,1,FALSE)</f>
        <v>192.168.3.192</v>
      </c>
      <c r="D1138" s="102" t="s">
        <v>6306</v>
      </c>
      <c r="E1138" s="276" t="s">
        <v>2992</v>
      </c>
      <c r="F1138" s="113">
        <v>4</v>
      </c>
      <c r="G1138" s="299" t="s">
        <v>8011</v>
      </c>
      <c r="H1138" s="180" t="s">
        <v>5287</v>
      </c>
    </row>
    <row r="1139" spans="1:8" hidden="1">
      <c r="A1139" s="89" t="s">
        <v>6330</v>
      </c>
      <c r="B1139" s="240" t="s">
        <v>8464</v>
      </c>
      <c r="C1139" s="185" t="str">
        <f>VLOOKUP(B1139,[1]Nagios!$B$2:$F$7978,1,FALSE)</f>
        <v>192.168.3.192</v>
      </c>
      <c r="D1139" s="102" t="s">
        <v>8456</v>
      </c>
      <c r="E1139" s="276" t="s">
        <v>2992</v>
      </c>
      <c r="F1139" s="113">
        <v>4</v>
      </c>
      <c r="G1139" s="299" t="s">
        <v>8458</v>
      </c>
      <c r="H1139" s="180"/>
    </row>
    <row r="1140" spans="1:8" hidden="1">
      <c r="A1140" s="89" t="s">
        <v>6330</v>
      </c>
      <c r="B1140" s="240" t="s">
        <v>8464</v>
      </c>
      <c r="C1140" s="185" t="str">
        <f>VLOOKUP(B1140,[1]Nagios!$B$2:$F$7978,1,FALSE)</f>
        <v>192.168.3.192</v>
      </c>
      <c r="D1140" s="102" t="s">
        <v>8461</v>
      </c>
      <c r="E1140" s="276" t="s">
        <v>2992</v>
      </c>
      <c r="F1140" s="113">
        <v>4</v>
      </c>
      <c r="G1140" s="299" t="s">
        <v>8458</v>
      </c>
      <c r="H1140" s="180"/>
    </row>
    <row r="1141" spans="1:8" hidden="1">
      <c r="A1141" s="89" t="s">
        <v>8462</v>
      </c>
      <c r="B1141" s="102" t="s">
        <v>8463</v>
      </c>
      <c r="C1141" s="185" t="str">
        <f>VLOOKUP(B1141,[1]Nagios!$B$2:$F$7978,1,FALSE)</f>
        <v>192.168.3.69</v>
      </c>
      <c r="D1141" s="102" t="s">
        <v>8456</v>
      </c>
      <c r="E1141" s="276" t="s">
        <v>2992</v>
      </c>
      <c r="F1141" s="262">
        <v>1</v>
      </c>
      <c r="G1141" s="299" t="s">
        <v>8458</v>
      </c>
      <c r="H1141" s="180"/>
    </row>
    <row r="1142" spans="1:8" hidden="1">
      <c r="A1142" s="89" t="s">
        <v>8462</v>
      </c>
      <c r="B1142" s="102" t="s">
        <v>8463</v>
      </c>
      <c r="C1142" s="185" t="str">
        <f>VLOOKUP(B1142,[1]Nagios!$B$2:$F$7978,1,FALSE)</f>
        <v>192.168.3.69</v>
      </c>
      <c r="D1142" s="102" t="s">
        <v>6307</v>
      </c>
      <c r="E1142" s="276" t="s">
        <v>2992</v>
      </c>
      <c r="F1142" s="113">
        <v>4</v>
      </c>
      <c r="G1142" s="299" t="s">
        <v>8011</v>
      </c>
      <c r="H1142" s="180"/>
    </row>
    <row r="1143" spans="1:8" hidden="1">
      <c r="A1143" s="88" t="s">
        <v>7162</v>
      </c>
      <c r="B1143" s="240" t="s">
        <v>7149</v>
      </c>
      <c r="C1143" s="185" t="str">
        <f>VLOOKUP(B1143,[1]Nagios!$B$2:$F$7978,1,FALSE)</f>
        <v>192.168.4.31</v>
      </c>
      <c r="D1143" s="102" t="s">
        <v>1204</v>
      </c>
      <c r="E1143" s="276" t="s">
        <v>2992</v>
      </c>
      <c r="F1143" s="113">
        <v>4</v>
      </c>
      <c r="G1143" s="299" t="s">
        <v>8011</v>
      </c>
      <c r="H1143" s="180" t="s">
        <v>5287</v>
      </c>
    </row>
    <row r="1144" spans="1:8" hidden="1">
      <c r="A1144" s="88" t="s">
        <v>7162</v>
      </c>
      <c r="B1144" s="240" t="s">
        <v>7149</v>
      </c>
      <c r="C1144" s="185" t="str">
        <f>VLOOKUP(B1144,[1]Nagios!$B$2:$F$7978,1,FALSE)</f>
        <v>192.168.4.31</v>
      </c>
      <c r="D1144" s="102" t="s">
        <v>2617</v>
      </c>
      <c r="E1144" s="276" t="s">
        <v>2992</v>
      </c>
      <c r="F1144" s="113">
        <v>4</v>
      </c>
      <c r="G1144" s="299" t="s">
        <v>8011</v>
      </c>
      <c r="H1144" s="180" t="s">
        <v>5287</v>
      </c>
    </row>
    <row r="1145" spans="1:8" hidden="1">
      <c r="A1145" s="88" t="s">
        <v>7162</v>
      </c>
      <c r="B1145" s="240" t="s">
        <v>7149</v>
      </c>
      <c r="C1145" s="185" t="str">
        <f>VLOOKUP(B1145,[1]Nagios!$B$2:$F$7978,1,FALSE)</f>
        <v>192.168.4.31</v>
      </c>
      <c r="D1145" s="102" t="s">
        <v>1200</v>
      </c>
      <c r="E1145" s="276" t="s">
        <v>2992</v>
      </c>
      <c r="F1145" s="113">
        <v>4</v>
      </c>
      <c r="G1145" s="299" t="s">
        <v>8011</v>
      </c>
      <c r="H1145" s="180" t="s">
        <v>5287</v>
      </c>
    </row>
    <row r="1146" spans="1:8" hidden="1">
      <c r="A1146" s="88" t="s">
        <v>7162</v>
      </c>
      <c r="B1146" s="240" t="s">
        <v>7149</v>
      </c>
      <c r="C1146" s="185" t="str">
        <f>VLOOKUP(B1146,[1]Nagios!$B$2:$F$7978,1,FALSE)</f>
        <v>192.168.4.31</v>
      </c>
      <c r="D1146" s="102" t="s">
        <v>1256</v>
      </c>
      <c r="E1146" s="276" t="s">
        <v>2992</v>
      </c>
      <c r="F1146" s="113">
        <v>4</v>
      </c>
      <c r="G1146" s="299" t="s">
        <v>8011</v>
      </c>
      <c r="H1146" s="180" t="s">
        <v>5287</v>
      </c>
    </row>
    <row r="1147" spans="1:8" hidden="1">
      <c r="A1147" s="88" t="s">
        <v>7162</v>
      </c>
      <c r="B1147" s="240" t="s">
        <v>7149</v>
      </c>
      <c r="C1147" s="185" t="str">
        <f>VLOOKUP(B1147,[1]Nagios!$B$2:$F$7978,1,FALSE)</f>
        <v>192.168.4.31</v>
      </c>
      <c r="D1147" s="276" t="s">
        <v>7150</v>
      </c>
      <c r="E1147" s="276" t="s">
        <v>2992</v>
      </c>
      <c r="F1147" s="262">
        <v>1</v>
      </c>
      <c r="G1147" s="299" t="s">
        <v>7998</v>
      </c>
      <c r="H1147" s="180" t="s">
        <v>5287</v>
      </c>
    </row>
    <row r="1148" spans="1:8" hidden="1">
      <c r="A1148" s="88" t="s">
        <v>7162</v>
      </c>
      <c r="B1148" s="240" t="s">
        <v>7149</v>
      </c>
      <c r="C1148" s="185" t="str">
        <f>VLOOKUP(B1148,[1]Nagios!$B$2:$F$7978,1,FALSE)</f>
        <v>192.168.4.31</v>
      </c>
      <c r="D1148" s="276" t="s">
        <v>7151</v>
      </c>
      <c r="E1148" s="276" t="s">
        <v>2992</v>
      </c>
      <c r="F1148" s="262">
        <v>1</v>
      </c>
      <c r="G1148" s="299" t="s">
        <v>7998</v>
      </c>
      <c r="H1148" s="180" t="s">
        <v>5287</v>
      </c>
    </row>
    <row r="1149" spans="1:8" hidden="1">
      <c r="A1149" s="88" t="s">
        <v>7162</v>
      </c>
      <c r="B1149" s="240" t="s">
        <v>7149</v>
      </c>
      <c r="C1149" s="185" t="str">
        <f>VLOOKUP(B1149,[1]Nagios!$B$2:$F$7978,1,FALSE)</f>
        <v>192.168.4.31</v>
      </c>
      <c r="D1149" s="276" t="s">
        <v>7152</v>
      </c>
      <c r="E1149" s="276" t="s">
        <v>2992</v>
      </c>
      <c r="F1149" s="262">
        <v>1</v>
      </c>
      <c r="G1149" s="299" t="s">
        <v>7998</v>
      </c>
      <c r="H1149" s="180" t="s">
        <v>5287</v>
      </c>
    </row>
    <row r="1150" spans="1:8" hidden="1">
      <c r="A1150" s="88" t="s">
        <v>7162</v>
      </c>
      <c r="B1150" s="240" t="s">
        <v>7149</v>
      </c>
      <c r="C1150" s="185" t="str">
        <f>VLOOKUP(B1150,[1]Nagios!$B$2:$F$7978,1,FALSE)</f>
        <v>192.168.4.31</v>
      </c>
      <c r="D1150" s="276" t="s">
        <v>7153</v>
      </c>
      <c r="E1150" s="276" t="s">
        <v>2992</v>
      </c>
      <c r="F1150" s="262">
        <v>1</v>
      </c>
      <c r="G1150" s="299" t="s">
        <v>7998</v>
      </c>
      <c r="H1150" s="180" t="s">
        <v>5287</v>
      </c>
    </row>
    <row r="1151" spans="1:8" hidden="1">
      <c r="A1151" s="88" t="s">
        <v>7162</v>
      </c>
      <c r="B1151" s="240" t="s">
        <v>7149</v>
      </c>
      <c r="C1151" s="185" t="str">
        <f>VLOOKUP(B1151,[1]Nagios!$B$2:$F$7978,1,FALSE)</f>
        <v>192.168.4.31</v>
      </c>
      <c r="D1151" s="276" t="s">
        <v>7154</v>
      </c>
      <c r="E1151" s="276" t="s">
        <v>2992</v>
      </c>
      <c r="F1151" s="262">
        <v>3</v>
      </c>
      <c r="G1151" s="299" t="s">
        <v>7998</v>
      </c>
      <c r="H1151" s="180" t="s">
        <v>5287</v>
      </c>
    </row>
    <row r="1152" spans="1:8" hidden="1">
      <c r="A1152" s="88" t="s">
        <v>7162</v>
      </c>
      <c r="B1152" s="240" t="s">
        <v>7149</v>
      </c>
      <c r="C1152" s="185" t="str">
        <f>VLOOKUP(B1152,[1]Nagios!$B$2:$F$7978,1,FALSE)</f>
        <v>192.168.4.31</v>
      </c>
      <c r="D1152" s="276" t="s">
        <v>7155</v>
      </c>
      <c r="E1152" s="276" t="s">
        <v>2992</v>
      </c>
      <c r="F1152" s="262">
        <v>1</v>
      </c>
      <c r="G1152" s="299" t="s">
        <v>7998</v>
      </c>
      <c r="H1152" s="180" t="s">
        <v>5287</v>
      </c>
    </row>
    <row r="1153" spans="1:8" hidden="1">
      <c r="A1153" s="88" t="s">
        <v>7162</v>
      </c>
      <c r="B1153" s="240" t="s">
        <v>7149</v>
      </c>
      <c r="C1153" s="185" t="str">
        <f>VLOOKUP(B1153,[1]Nagios!$B$2:$F$7978,1,FALSE)</f>
        <v>192.168.4.31</v>
      </c>
      <c r="D1153" s="276" t="s">
        <v>7156</v>
      </c>
      <c r="E1153" s="276" t="s">
        <v>2992</v>
      </c>
      <c r="F1153" s="262">
        <v>1</v>
      </c>
      <c r="G1153" s="299" t="s">
        <v>7998</v>
      </c>
      <c r="H1153" s="180" t="s">
        <v>5287</v>
      </c>
    </row>
    <row r="1154" spans="1:8" hidden="1">
      <c r="A1154" s="88" t="s">
        <v>7162</v>
      </c>
      <c r="B1154" s="249" t="s">
        <v>7149</v>
      </c>
      <c r="C1154" s="185" t="str">
        <f>VLOOKUP(B1154,[1]Nagios!$B$2:$F$7978,1,FALSE)</f>
        <v>192.168.4.31</v>
      </c>
      <c r="D1154" s="276" t="s">
        <v>7157</v>
      </c>
      <c r="E1154" s="276" t="s">
        <v>2992</v>
      </c>
      <c r="F1154" s="245">
        <v>1</v>
      </c>
      <c r="G1154" s="299" t="s">
        <v>7998</v>
      </c>
      <c r="H1154" s="180" t="s">
        <v>5287</v>
      </c>
    </row>
    <row r="1155" spans="1:8" hidden="1">
      <c r="A1155" s="88" t="s">
        <v>7162</v>
      </c>
      <c r="B1155" s="249" t="s">
        <v>7149</v>
      </c>
      <c r="C1155" s="185" t="str">
        <f>VLOOKUP(B1155,[1]Nagios!$B$2:$F$7978,1,FALSE)</f>
        <v>192.168.4.31</v>
      </c>
      <c r="D1155" s="276" t="s">
        <v>7158</v>
      </c>
      <c r="E1155" s="276" t="s">
        <v>2992</v>
      </c>
      <c r="F1155" s="262">
        <v>1</v>
      </c>
      <c r="G1155" s="299" t="s">
        <v>7998</v>
      </c>
      <c r="H1155" s="180" t="s">
        <v>5287</v>
      </c>
    </row>
    <row r="1156" spans="1:8" hidden="1">
      <c r="A1156" s="88" t="s">
        <v>7162</v>
      </c>
      <c r="B1156" s="240" t="s">
        <v>7149</v>
      </c>
      <c r="C1156" s="185" t="str">
        <f>VLOOKUP(B1156,[1]Nagios!$B$2:$F$7978,1,FALSE)</f>
        <v>192.168.4.31</v>
      </c>
      <c r="D1156" s="276" t="s">
        <v>7159</v>
      </c>
      <c r="E1156" s="276" t="s">
        <v>2992</v>
      </c>
      <c r="F1156" s="262">
        <v>1</v>
      </c>
      <c r="G1156" s="299" t="s">
        <v>7998</v>
      </c>
      <c r="H1156" s="180" t="s">
        <v>5287</v>
      </c>
    </row>
    <row r="1157" spans="1:8" hidden="1">
      <c r="A1157" s="88" t="s">
        <v>7162</v>
      </c>
      <c r="B1157" s="240" t="s">
        <v>7149</v>
      </c>
      <c r="C1157" s="185" t="str">
        <f>VLOOKUP(B1157,[1]Nagios!$B$2:$F$7978,1,FALSE)</f>
        <v>192.168.4.31</v>
      </c>
      <c r="D1157" s="276" t="s">
        <v>7160</v>
      </c>
      <c r="E1157" s="276" t="s">
        <v>2992</v>
      </c>
      <c r="F1157" s="262">
        <v>1</v>
      </c>
      <c r="G1157" s="299" t="s">
        <v>7998</v>
      </c>
      <c r="H1157" s="180" t="s">
        <v>5287</v>
      </c>
    </row>
    <row r="1158" spans="1:8" hidden="1">
      <c r="A1158" s="88" t="s">
        <v>7162</v>
      </c>
      <c r="B1158" s="240" t="s">
        <v>7149</v>
      </c>
      <c r="C1158" s="185" t="str">
        <f>VLOOKUP(B1158,[1]Nagios!$B$2:$F$7978,1,FALSE)</f>
        <v>192.168.4.31</v>
      </c>
      <c r="D1158" s="276" t="s">
        <v>7161</v>
      </c>
      <c r="E1158" s="276" t="s">
        <v>2992</v>
      </c>
      <c r="F1158" s="262">
        <v>4</v>
      </c>
      <c r="G1158" s="299" t="s">
        <v>7998</v>
      </c>
      <c r="H1158" s="180" t="s">
        <v>5287</v>
      </c>
    </row>
    <row r="1159" spans="1:8" hidden="1">
      <c r="A1159" s="88" t="s">
        <v>8459</v>
      </c>
      <c r="B1159" s="240" t="s">
        <v>8460</v>
      </c>
      <c r="C1159" s="185" t="str">
        <f>VLOOKUP(B1159,[1]Nagios!$B$2:$F$7978,1,FALSE)</f>
        <v>192.168.5.140</v>
      </c>
      <c r="D1159" s="276" t="s">
        <v>8456</v>
      </c>
      <c r="E1159" s="276" t="s">
        <v>2992</v>
      </c>
      <c r="F1159" s="113">
        <v>4</v>
      </c>
      <c r="G1159" s="299" t="s">
        <v>8458</v>
      </c>
      <c r="H1159" s="180"/>
    </row>
    <row r="1160" spans="1:8" hidden="1">
      <c r="A1160" s="88" t="s">
        <v>8459</v>
      </c>
      <c r="B1160" s="240" t="s">
        <v>8460</v>
      </c>
      <c r="C1160" s="185" t="str">
        <f>VLOOKUP(B1160,[1]Nagios!$B$2:$F$7978,1,FALSE)</f>
        <v>192.168.5.140</v>
      </c>
      <c r="D1160" s="276" t="s">
        <v>8461</v>
      </c>
      <c r="E1160" s="276" t="s">
        <v>2992</v>
      </c>
      <c r="F1160" s="113">
        <v>4</v>
      </c>
      <c r="G1160" s="299" t="s">
        <v>8458</v>
      </c>
      <c r="H1160" s="180"/>
    </row>
    <row r="1161" spans="1:8" hidden="1">
      <c r="A1161" s="88" t="s">
        <v>8326</v>
      </c>
      <c r="B1161" s="240" t="s">
        <v>8327</v>
      </c>
      <c r="C1161" s="185" t="str">
        <f>VLOOKUP(B1161,[1]Nagios!$B$2:$F$7978,1,FALSE)</f>
        <v>192.168.5.141</v>
      </c>
      <c r="D1161" s="276" t="s">
        <v>6303</v>
      </c>
      <c r="E1161" s="276" t="s">
        <v>2992</v>
      </c>
      <c r="F1161" s="245">
        <v>2</v>
      </c>
      <c r="G1161" s="299" t="s">
        <v>8011</v>
      </c>
      <c r="H1161" s="180"/>
    </row>
    <row r="1162" spans="1:8" hidden="1">
      <c r="A1162" s="88" t="s">
        <v>8326</v>
      </c>
      <c r="B1162" s="240" t="s">
        <v>8327</v>
      </c>
      <c r="C1162" s="185" t="str">
        <f>VLOOKUP(B1162,[1]Nagios!$B$2:$F$7978,1,FALSE)</f>
        <v>192.168.5.141</v>
      </c>
      <c r="D1162" s="276" t="s">
        <v>6304</v>
      </c>
      <c r="E1162" s="276" t="s">
        <v>2992</v>
      </c>
      <c r="F1162" s="245">
        <v>2</v>
      </c>
      <c r="G1162" s="299" t="s">
        <v>8011</v>
      </c>
      <c r="H1162" s="180"/>
    </row>
    <row r="1163" spans="1:8" hidden="1">
      <c r="A1163" s="88" t="s">
        <v>8326</v>
      </c>
      <c r="B1163" s="240" t="s">
        <v>8327</v>
      </c>
      <c r="C1163" s="185" t="str">
        <f>VLOOKUP(B1163,[1]Nagios!$B$2:$F$7978,1,FALSE)</f>
        <v>192.168.5.141</v>
      </c>
      <c r="D1163" s="276" t="s">
        <v>6305</v>
      </c>
      <c r="E1163" s="276" t="s">
        <v>2992</v>
      </c>
      <c r="F1163" s="245">
        <v>2</v>
      </c>
      <c r="G1163" s="299" t="s">
        <v>8011</v>
      </c>
      <c r="H1163" s="180"/>
    </row>
    <row r="1164" spans="1:8" hidden="1">
      <c r="A1164" s="88" t="s">
        <v>8326</v>
      </c>
      <c r="B1164" s="240" t="s">
        <v>8327</v>
      </c>
      <c r="C1164" s="185" t="str">
        <f>VLOOKUP(B1164,[1]Nagios!$B$2:$F$7978,1,FALSE)</f>
        <v>192.168.5.141</v>
      </c>
      <c r="D1164" s="276" t="s">
        <v>6306</v>
      </c>
      <c r="E1164" s="276" t="s">
        <v>2992</v>
      </c>
      <c r="F1164" s="245">
        <v>2</v>
      </c>
      <c r="G1164" s="299" t="s">
        <v>8011</v>
      </c>
      <c r="H1164" s="180"/>
    </row>
    <row r="1165" spans="1:8" hidden="1">
      <c r="A1165" s="88" t="s">
        <v>8326</v>
      </c>
      <c r="B1165" s="240" t="s">
        <v>8327</v>
      </c>
      <c r="C1165" s="185" t="str">
        <f>VLOOKUP(B1165,[1]Nagios!$B$2:$F$7978,1,FALSE)</f>
        <v>192.168.5.141</v>
      </c>
      <c r="D1165" s="276" t="s">
        <v>6307</v>
      </c>
      <c r="E1165" s="276" t="s">
        <v>2992</v>
      </c>
      <c r="F1165" s="245">
        <v>2</v>
      </c>
      <c r="G1165" s="299" t="s">
        <v>8011</v>
      </c>
      <c r="H1165" s="180"/>
    </row>
    <row r="1166" spans="1:8" hidden="1">
      <c r="A1166" s="88" t="s">
        <v>8326</v>
      </c>
      <c r="B1166" s="240" t="s">
        <v>8327</v>
      </c>
      <c r="C1166" s="185" t="str">
        <f>VLOOKUP(B1166,[1]Nagios!$B$2:$F$7978,1,FALSE)</f>
        <v>192.168.5.141</v>
      </c>
      <c r="D1166" s="276" t="s">
        <v>6308</v>
      </c>
      <c r="E1166" s="276" t="s">
        <v>2992</v>
      </c>
      <c r="F1166" s="245">
        <v>2</v>
      </c>
      <c r="G1166" s="299" t="s">
        <v>8011</v>
      </c>
      <c r="H1166" s="180"/>
    </row>
    <row r="1167" spans="1:8" hidden="1">
      <c r="A1167" s="88" t="s">
        <v>8326</v>
      </c>
      <c r="B1167" s="240" t="s">
        <v>8327</v>
      </c>
      <c r="C1167" s="185" t="str">
        <f>VLOOKUP(B1167,[1]Nagios!$B$2:$F$7978,1,FALSE)</f>
        <v>192.168.5.141</v>
      </c>
      <c r="D1167" s="276" t="s">
        <v>6309</v>
      </c>
      <c r="E1167" s="276" t="s">
        <v>2992</v>
      </c>
      <c r="F1167" s="245">
        <v>2</v>
      </c>
      <c r="G1167" s="299" t="s">
        <v>8011</v>
      </c>
      <c r="H1167" s="180"/>
    </row>
    <row r="1168" spans="1:8" hidden="1">
      <c r="A1168" s="88" t="s">
        <v>8326</v>
      </c>
      <c r="B1168" s="240" t="s">
        <v>8327</v>
      </c>
      <c r="C1168" s="185" t="str">
        <f>VLOOKUP(B1168,[1]Nagios!$B$2:$F$7978,1,FALSE)</f>
        <v>192.168.5.141</v>
      </c>
      <c r="D1168" s="276" t="s">
        <v>6310</v>
      </c>
      <c r="E1168" s="276" t="s">
        <v>2992</v>
      </c>
      <c r="F1168" s="245">
        <v>2</v>
      </c>
      <c r="G1168" s="299" t="s">
        <v>8011</v>
      </c>
      <c r="H1168" s="180"/>
    </row>
    <row r="1169" spans="1:8" hidden="1">
      <c r="A1169" s="88" t="s">
        <v>8326</v>
      </c>
      <c r="B1169" s="240" t="s">
        <v>8327</v>
      </c>
      <c r="C1169" s="185" t="str">
        <f>VLOOKUP(B1169,[1]Nagios!$B$2:$F$7978,1,FALSE)</f>
        <v>192.168.5.141</v>
      </c>
      <c r="D1169" s="276" t="s">
        <v>6311</v>
      </c>
      <c r="E1169" s="276" t="s">
        <v>2992</v>
      </c>
      <c r="F1169" s="245">
        <v>2</v>
      </c>
      <c r="G1169" s="299" t="s">
        <v>8011</v>
      </c>
      <c r="H1169" s="180"/>
    </row>
    <row r="1170" spans="1:8" hidden="1">
      <c r="A1170" s="88" t="s">
        <v>8326</v>
      </c>
      <c r="B1170" s="240" t="s">
        <v>8327</v>
      </c>
      <c r="C1170" s="185" t="str">
        <f>VLOOKUP(B1170,[1]Nagios!$B$2:$F$7978,1,FALSE)</f>
        <v>192.168.5.141</v>
      </c>
      <c r="D1170" s="276" t="s">
        <v>6312</v>
      </c>
      <c r="E1170" s="276" t="s">
        <v>2992</v>
      </c>
      <c r="F1170" s="245">
        <v>2</v>
      </c>
      <c r="G1170" s="299" t="s">
        <v>8011</v>
      </c>
      <c r="H1170" s="180"/>
    </row>
    <row r="1171" spans="1:8" hidden="1">
      <c r="A1171" s="88" t="s">
        <v>8326</v>
      </c>
      <c r="B1171" s="240" t="s">
        <v>8327</v>
      </c>
      <c r="C1171" s="185" t="str">
        <f>VLOOKUP(B1171,[1]Nagios!$B$2:$F$7978,1,FALSE)</f>
        <v>192.168.5.141</v>
      </c>
      <c r="D1171" s="276" t="s">
        <v>6313</v>
      </c>
      <c r="E1171" s="276" t="s">
        <v>2992</v>
      </c>
      <c r="F1171" s="245">
        <v>2</v>
      </c>
      <c r="G1171" s="299" t="s">
        <v>8011</v>
      </c>
      <c r="H1171" s="180"/>
    </row>
    <row r="1172" spans="1:8" hidden="1">
      <c r="A1172" s="88" t="s">
        <v>8326</v>
      </c>
      <c r="B1172" s="240" t="s">
        <v>8327</v>
      </c>
      <c r="C1172" s="185" t="str">
        <f>VLOOKUP(B1172,[1]Nagios!$B$2:$F$7978,1,FALSE)</f>
        <v>192.168.5.141</v>
      </c>
      <c r="D1172" s="276" t="s">
        <v>1204</v>
      </c>
      <c r="E1172" s="276" t="s">
        <v>2992</v>
      </c>
      <c r="F1172" s="262">
        <v>2</v>
      </c>
      <c r="G1172" s="299" t="s">
        <v>8011</v>
      </c>
      <c r="H1172" s="180"/>
    </row>
    <row r="1173" spans="1:8" hidden="1">
      <c r="A1173" s="88" t="s">
        <v>8326</v>
      </c>
      <c r="B1173" s="240" t="s">
        <v>8327</v>
      </c>
      <c r="C1173" s="185" t="str">
        <f>VLOOKUP(B1173,[1]Nagios!$B$2:$F$7978,1,FALSE)</f>
        <v>192.168.5.141</v>
      </c>
      <c r="D1173" s="276" t="s">
        <v>2617</v>
      </c>
      <c r="E1173" s="276" t="s">
        <v>2992</v>
      </c>
      <c r="F1173" s="262">
        <v>2</v>
      </c>
      <c r="G1173" s="299" t="s">
        <v>8011</v>
      </c>
      <c r="H1173" s="180"/>
    </row>
    <row r="1174" spans="1:8" hidden="1">
      <c r="A1174" s="88" t="s">
        <v>8326</v>
      </c>
      <c r="B1174" s="240" t="s">
        <v>8327</v>
      </c>
      <c r="C1174" s="185" t="str">
        <f>VLOOKUP(B1174,[1]Nagios!$B$2:$F$7978,1,FALSE)</f>
        <v>192.168.5.141</v>
      </c>
      <c r="D1174" s="276" t="s">
        <v>1200</v>
      </c>
      <c r="E1174" s="276" t="s">
        <v>2992</v>
      </c>
      <c r="F1174" s="245">
        <v>2</v>
      </c>
      <c r="G1174" s="299" t="s">
        <v>8011</v>
      </c>
      <c r="H1174" s="180"/>
    </row>
    <row r="1175" spans="1:8" hidden="1">
      <c r="A1175" s="88" t="s">
        <v>8326</v>
      </c>
      <c r="B1175" s="240" t="s">
        <v>8327</v>
      </c>
      <c r="C1175" s="185" t="str">
        <f>VLOOKUP(B1175,[1]Nagios!$B$2:$F$7978,1,FALSE)</f>
        <v>192.168.5.141</v>
      </c>
      <c r="D1175" s="276" t="s">
        <v>1256</v>
      </c>
      <c r="E1175" s="276" t="s">
        <v>2992</v>
      </c>
      <c r="F1175" s="245">
        <v>2</v>
      </c>
      <c r="G1175" s="299" t="s">
        <v>8011</v>
      </c>
      <c r="H1175" s="180"/>
    </row>
    <row r="1176" spans="1:8" hidden="1">
      <c r="A1176" s="88" t="s">
        <v>8326</v>
      </c>
      <c r="B1176" s="240" t="s">
        <v>8327</v>
      </c>
      <c r="C1176" s="185" t="str">
        <f>VLOOKUP(B1176,[1]Nagios!$B$2:$F$7978,1,FALSE)</f>
        <v>192.168.5.141</v>
      </c>
      <c r="D1176" s="276" t="s">
        <v>8456</v>
      </c>
      <c r="E1176" s="276" t="s">
        <v>2992</v>
      </c>
      <c r="F1176" s="245">
        <v>2</v>
      </c>
      <c r="G1176" s="299" t="s">
        <v>8458</v>
      </c>
      <c r="H1176" s="180"/>
    </row>
    <row r="1177" spans="1:8" hidden="1">
      <c r="A1177" s="88" t="s">
        <v>8326</v>
      </c>
      <c r="B1177" s="240" t="s">
        <v>8327</v>
      </c>
      <c r="C1177" s="185" t="str">
        <f>VLOOKUP(B1177,[1]Nagios!$B$2:$F$7978,1,FALSE)</f>
        <v>192.168.5.141</v>
      </c>
      <c r="D1177" s="276" t="s">
        <v>8457</v>
      </c>
      <c r="E1177" s="276" t="s">
        <v>2992</v>
      </c>
      <c r="F1177" s="245">
        <v>2</v>
      </c>
      <c r="G1177" s="299" t="s">
        <v>8458</v>
      </c>
      <c r="H1177" s="180"/>
    </row>
    <row r="1178" spans="1:8" hidden="1">
      <c r="A1178" s="88" t="s">
        <v>6302</v>
      </c>
      <c r="B1178" s="240" t="s">
        <v>6301</v>
      </c>
      <c r="C1178" s="185" t="str">
        <f>VLOOKUP(B1178,[1]Nagios!$B$2:$F$7978,1,FALSE)</f>
        <v>10.133.8.175</v>
      </c>
      <c r="D1178" s="276" t="s">
        <v>6303</v>
      </c>
      <c r="E1178" s="276" t="s">
        <v>2992</v>
      </c>
      <c r="F1178" s="245">
        <v>4</v>
      </c>
      <c r="G1178" s="299" t="s">
        <v>8011</v>
      </c>
      <c r="H1178" s="180" t="s">
        <v>5201</v>
      </c>
    </row>
    <row r="1179" spans="1:8" hidden="1">
      <c r="A1179" s="88" t="s">
        <v>6302</v>
      </c>
      <c r="B1179" s="240" t="s">
        <v>6301</v>
      </c>
      <c r="C1179" s="185" t="str">
        <f>VLOOKUP(B1179,[1]Nagios!$B$2:$F$7978,1,FALSE)</f>
        <v>10.133.8.175</v>
      </c>
      <c r="D1179" s="276" t="s">
        <v>6304</v>
      </c>
      <c r="E1179" s="276" t="s">
        <v>2992</v>
      </c>
      <c r="F1179" s="245">
        <v>4</v>
      </c>
      <c r="G1179" s="299" t="s">
        <v>8011</v>
      </c>
      <c r="H1179" s="180" t="s">
        <v>5202</v>
      </c>
    </row>
    <row r="1180" spans="1:8" hidden="1">
      <c r="A1180" s="88" t="s">
        <v>6302</v>
      </c>
      <c r="B1180" s="240" t="s">
        <v>6301</v>
      </c>
      <c r="C1180" s="185" t="str">
        <f>VLOOKUP(B1180,[1]Nagios!$B$2:$F$7978,1,FALSE)</f>
        <v>10.133.8.175</v>
      </c>
      <c r="D1180" s="276" t="s">
        <v>6305</v>
      </c>
      <c r="E1180" s="276" t="s">
        <v>2992</v>
      </c>
      <c r="F1180" s="245">
        <v>4</v>
      </c>
      <c r="G1180" s="299" t="s">
        <v>8011</v>
      </c>
      <c r="H1180" s="180" t="s">
        <v>5203</v>
      </c>
    </row>
    <row r="1181" spans="1:8" hidden="1">
      <c r="A1181" s="88" t="s">
        <v>6302</v>
      </c>
      <c r="B1181" s="240" t="s">
        <v>6301</v>
      </c>
      <c r="C1181" s="185" t="str">
        <f>VLOOKUP(B1181,[1]Nagios!$B$2:$F$7978,1,FALSE)</f>
        <v>10.133.8.175</v>
      </c>
      <c r="D1181" s="276" t="s">
        <v>6306</v>
      </c>
      <c r="E1181" s="276" t="s">
        <v>2992</v>
      </c>
      <c r="F1181" s="245">
        <v>4</v>
      </c>
      <c r="G1181" s="299" t="s">
        <v>8011</v>
      </c>
      <c r="H1181" s="180" t="s">
        <v>5204</v>
      </c>
    </row>
    <row r="1182" spans="1:8" hidden="1">
      <c r="A1182" s="88" t="s">
        <v>6302</v>
      </c>
      <c r="B1182" s="240" t="s">
        <v>6301</v>
      </c>
      <c r="C1182" s="185" t="str">
        <f>VLOOKUP(B1182,[1]Nagios!$B$2:$F$7978,1,FALSE)</f>
        <v>10.133.8.175</v>
      </c>
      <c r="D1182" s="276" t="s">
        <v>6307</v>
      </c>
      <c r="E1182" s="276" t="s">
        <v>2992</v>
      </c>
      <c r="F1182" s="245">
        <v>4</v>
      </c>
      <c r="G1182" s="299" t="s">
        <v>8011</v>
      </c>
      <c r="H1182" s="180" t="s">
        <v>5205</v>
      </c>
    </row>
    <row r="1183" spans="1:8" hidden="1">
      <c r="A1183" s="88" t="s">
        <v>6302</v>
      </c>
      <c r="B1183" s="240" t="s">
        <v>6301</v>
      </c>
      <c r="C1183" s="185" t="str">
        <f>VLOOKUP(B1183,[1]Nagios!$B$2:$F$7978,1,FALSE)</f>
        <v>10.133.8.175</v>
      </c>
      <c r="D1183" s="276" t="s">
        <v>6308</v>
      </c>
      <c r="E1183" s="276" t="s">
        <v>2992</v>
      </c>
      <c r="F1183" s="245">
        <v>4</v>
      </c>
      <c r="G1183" s="299" t="s">
        <v>8011</v>
      </c>
      <c r="H1183" s="180" t="s">
        <v>5206</v>
      </c>
    </row>
    <row r="1184" spans="1:8" hidden="1">
      <c r="A1184" s="88" t="s">
        <v>6302</v>
      </c>
      <c r="B1184" s="240" t="s">
        <v>6301</v>
      </c>
      <c r="C1184" s="185" t="str">
        <f>VLOOKUP(B1184,[1]Nagios!$B$2:$F$7978,1,FALSE)</f>
        <v>10.133.8.175</v>
      </c>
      <c r="D1184" s="276" t="s">
        <v>6309</v>
      </c>
      <c r="E1184" s="276" t="s">
        <v>2992</v>
      </c>
      <c r="F1184" s="245">
        <v>4</v>
      </c>
      <c r="G1184" s="299" t="s">
        <v>8011</v>
      </c>
      <c r="H1184" s="180"/>
    </row>
    <row r="1185" spans="1:8" hidden="1">
      <c r="A1185" s="88" t="s">
        <v>6302</v>
      </c>
      <c r="B1185" s="240" t="s">
        <v>6301</v>
      </c>
      <c r="C1185" s="185" t="str">
        <f>VLOOKUP(B1185,[1]Nagios!$B$2:$F$7978,1,FALSE)</f>
        <v>10.133.8.175</v>
      </c>
      <c r="D1185" s="276" t="s">
        <v>6310</v>
      </c>
      <c r="E1185" s="276" t="s">
        <v>2992</v>
      </c>
      <c r="F1185" s="245">
        <v>4</v>
      </c>
      <c r="G1185" s="299" t="s">
        <v>8011</v>
      </c>
      <c r="H1185" s="180" t="s">
        <v>6651</v>
      </c>
    </row>
    <row r="1186" spans="1:8" hidden="1">
      <c r="A1186" s="88" t="s">
        <v>6302</v>
      </c>
      <c r="B1186" s="240" t="s">
        <v>6301</v>
      </c>
      <c r="C1186" s="185" t="str">
        <f>VLOOKUP(B1186,[1]Nagios!$B$2:$F$7978,1,FALSE)</f>
        <v>10.133.8.175</v>
      </c>
      <c r="D1186" s="276" t="s">
        <v>6311</v>
      </c>
      <c r="E1186" s="276" t="s">
        <v>2992</v>
      </c>
      <c r="F1186" s="245">
        <v>4</v>
      </c>
      <c r="G1186" s="299" t="s">
        <v>8011</v>
      </c>
      <c r="H1186" s="180" t="s">
        <v>6652</v>
      </c>
    </row>
    <row r="1187" spans="1:8" hidden="1">
      <c r="A1187" s="88" t="s">
        <v>6302</v>
      </c>
      <c r="B1187" s="240" t="s">
        <v>6301</v>
      </c>
      <c r="C1187" s="185" t="str">
        <f>VLOOKUP(B1187,[1]Nagios!$B$2:$F$7978,1,FALSE)</f>
        <v>10.133.8.175</v>
      </c>
      <c r="D1187" s="276" t="s">
        <v>6312</v>
      </c>
      <c r="E1187" s="276" t="s">
        <v>2992</v>
      </c>
      <c r="F1187" s="245">
        <v>4</v>
      </c>
      <c r="G1187" s="299" t="s">
        <v>8011</v>
      </c>
      <c r="H1187" s="180" t="s">
        <v>6652</v>
      </c>
    </row>
    <row r="1188" spans="1:8" hidden="1">
      <c r="A1188" s="88" t="s">
        <v>6302</v>
      </c>
      <c r="B1188" s="240" t="s">
        <v>6301</v>
      </c>
      <c r="C1188" s="185" t="str">
        <f>VLOOKUP(B1188,[1]Nagios!$B$2:$F$7978,1,FALSE)</f>
        <v>10.133.8.175</v>
      </c>
      <c r="D1188" s="276" t="s">
        <v>6313</v>
      </c>
      <c r="E1188" s="276" t="s">
        <v>2992</v>
      </c>
      <c r="F1188" s="245">
        <v>4</v>
      </c>
      <c r="G1188" s="299" t="s">
        <v>8011</v>
      </c>
      <c r="H1188" s="180" t="s">
        <v>6652</v>
      </c>
    </row>
    <row r="1189" spans="1:8" hidden="1">
      <c r="A1189" s="88" t="s">
        <v>6302</v>
      </c>
      <c r="B1189" s="240" t="s">
        <v>6301</v>
      </c>
      <c r="C1189" s="185" t="str">
        <f>VLOOKUP(B1189,[1]Nagios!$B$2:$F$7978,1,FALSE)</f>
        <v>10.133.8.175</v>
      </c>
      <c r="D1189" s="276" t="s">
        <v>1204</v>
      </c>
      <c r="E1189" s="276" t="s">
        <v>2992</v>
      </c>
      <c r="F1189" s="245">
        <v>4</v>
      </c>
      <c r="G1189" s="299" t="s">
        <v>8011</v>
      </c>
      <c r="H1189" s="180"/>
    </row>
    <row r="1190" spans="1:8" hidden="1">
      <c r="A1190" s="88" t="s">
        <v>6302</v>
      </c>
      <c r="B1190" s="240" t="s">
        <v>6301</v>
      </c>
      <c r="C1190" s="185" t="str">
        <f>VLOOKUP(B1190,[1]Nagios!$B$2:$F$7978,1,FALSE)</f>
        <v>10.133.8.175</v>
      </c>
      <c r="D1190" s="276" t="s">
        <v>2617</v>
      </c>
      <c r="E1190" s="276" t="s">
        <v>2992</v>
      </c>
      <c r="F1190" s="245">
        <v>4</v>
      </c>
      <c r="G1190" s="299" t="s">
        <v>8011</v>
      </c>
      <c r="H1190" s="180"/>
    </row>
    <row r="1191" spans="1:8" hidden="1">
      <c r="A1191" s="88" t="s">
        <v>6302</v>
      </c>
      <c r="B1191" s="240" t="s">
        <v>6301</v>
      </c>
      <c r="C1191" s="185" t="str">
        <f>VLOOKUP(B1191,[1]Nagios!$B$2:$F$7978,1,FALSE)</f>
        <v>10.133.8.175</v>
      </c>
      <c r="D1191" s="276" t="s">
        <v>1200</v>
      </c>
      <c r="E1191" s="276" t="s">
        <v>2992</v>
      </c>
      <c r="F1191" s="245">
        <v>4</v>
      </c>
      <c r="G1191" s="299" t="s">
        <v>8011</v>
      </c>
      <c r="H1191" s="180"/>
    </row>
    <row r="1192" spans="1:8" hidden="1">
      <c r="A1192" s="88" t="s">
        <v>6302</v>
      </c>
      <c r="B1192" s="240" t="s">
        <v>6301</v>
      </c>
      <c r="C1192" s="185" t="str">
        <f>VLOOKUP(B1192,[1]Nagios!$B$2:$F$7978,1,FALSE)</f>
        <v>10.133.8.175</v>
      </c>
      <c r="D1192" s="276" t="s">
        <v>1256</v>
      </c>
      <c r="E1192" s="276" t="s">
        <v>2992</v>
      </c>
      <c r="F1192" s="245">
        <v>4</v>
      </c>
      <c r="G1192" s="299" t="s">
        <v>8011</v>
      </c>
      <c r="H1192" s="180"/>
    </row>
    <row r="1193" spans="1:8" hidden="1">
      <c r="A1193" s="88" t="s">
        <v>6302</v>
      </c>
      <c r="B1193" s="240" t="s">
        <v>6301</v>
      </c>
      <c r="C1193" s="185" t="str">
        <f>VLOOKUP(B1193,[1]Nagios!$B$2:$F$7978,1,FALSE)</f>
        <v>10.133.8.175</v>
      </c>
      <c r="D1193" s="276" t="s">
        <v>6314</v>
      </c>
      <c r="E1193" s="276" t="s">
        <v>2992</v>
      </c>
      <c r="F1193" s="245">
        <v>4</v>
      </c>
      <c r="G1193" s="299" t="s">
        <v>7998</v>
      </c>
      <c r="H1193" s="180"/>
    </row>
    <row r="1194" spans="1:8" hidden="1">
      <c r="A1194" s="88" t="s">
        <v>6302</v>
      </c>
      <c r="B1194" s="240" t="s">
        <v>6301</v>
      </c>
      <c r="C1194" s="185" t="str">
        <f>VLOOKUP(B1194,[1]Nagios!$B$2:$F$7978,1,FALSE)</f>
        <v>10.133.8.175</v>
      </c>
      <c r="D1194" s="276" t="s">
        <v>6315</v>
      </c>
      <c r="E1194" s="276" t="s">
        <v>2992</v>
      </c>
      <c r="F1194" s="245">
        <v>4</v>
      </c>
      <c r="G1194" s="299" t="s">
        <v>7998</v>
      </c>
      <c r="H1194" s="180" t="s">
        <v>5287</v>
      </c>
    </row>
    <row r="1195" spans="1:8" hidden="1">
      <c r="A1195" s="88" t="s">
        <v>6302</v>
      </c>
      <c r="B1195" s="240" t="s">
        <v>6301</v>
      </c>
      <c r="C1195" s="185" t="str">
        <f>VLOOKUP(B1195,[1]Nagios!$B$2:$F$7978,1,FALSE)</f>
        <v>10.133.8.175</v>
      </c>
      <c r="D1195" s="276" t="s">
        <v>6316</v>
      </c>
      <c r="E1195" s="276" t="s">
        <v>2992</v>
      </c>
      <c r="F1195" s="245">
        <v>4</v>
      </c>
      <c r="G1195" s="299" t="s">
        <v>7998</v>
      </c>
      <c r="H1195" s="180" t="s">
        <v>5287</v>
      </c>
    </row>
    <row r="1196" spans="1:8" hidden="1">
      <c r="A1196" s="88" t="s">
        <v>6302</v>
      </c>
      <c r="B1196" s="240" t="s">
        <v>6301</v>
      </c>
      <c r="C1196" s="185" t="str">
        <f>VLOOKUP(B1196,[1]Nagios!$B$2:$F$7978,1,FALSE)</f>
        <v>10.133.8.175</v>
      </c>
      <c r="D1196" s="276" t="s">
        <v>6317</v>
      </c>
      <c r="E1196" s="276" t="s">
        <v>2992</v>
      </c>
      <c r="F1196" s="245">
        <v>4</v>
      </c>
      <c r="G1196" s="299" t="s">
        <v>7998</v>
      </c>
      <c r="H1196" s="180" t="s">
        <v>5287</v>
      </c>
    </row>
    <row r="1197" spans="1:8" hidden="1">
      <c r="A1197" s="88" t="s">
        <v>6302</v>
      </c>
      <c r="B1197" s="240" t="s">
        <v>6301</v>
      </c>
      <c r="C1197" s="185" t="str">
        <f>VLOOKUP(B1197,[1]Nagios!$B$2:$F$7978,1,FALSE)</f>
        <v>10.133.8.175</v>
      </c>
      <c r="D1197" s="276" t="s">
        <v>6318</v>
      </c>
      <c r="E1197" s="276" t="s">
        <v>2992</v>
      </c>
      <c r="F1197" s="245">
        <v>4</v>
      </c>
      <c r="G1197" s="299" t="s">
        <v>7998</v>
      </c>
      <c r="H1197" s="180" t="s">
        <v>5287</v>
      </c>
    </row>
    <row r="1198" spans="1:8" hidden="1">
      <c r="A1198" s="88" t="s">
        <v>6302</v>
      </c>
      <c r="B1198" s="240" t="s">
        <v>6301</v>
      </c>
      <c r="C1198" s="185" t="str">
        <f>VLOOKUP(B1198,[1]Nagios!$B$2:$F$7978,1,FALSE)</f>
        <v>10.133.8.175</v>
      </c>
      <c r="D1198" s="276" t="s">
        <v>6319</v>
      </c>
      <c r="E1198" s="276" t="s">
        <v>2992</v>
      </c>
      <c r="F1198" s="245">
        <v>4</v>
      </c>
      <c r="G1198" s="299" t="s">
        <v>7998</v>
      </c>
      <c r="H1198" s="180" t="s">
        <v>5287</v>
      </c>
    </row>
    <row r="1199" spans="1:8" hidden="1">
      <c r="A1199" s="88" t="s">
        <v>6302</v>
      </c>
      <c r="B1199" s="240" t="s">
        <v>6301</v>
      </c>
      <c r="C1199" s="185" t="str">
        <f>VLOOKUP(B1199,[1]Nagios!$B$2:$F$7978,1,FALSE)</f>
        <v>10.133.8.175</v>
      </c>
      <c r="D1199" s="276" t="s">
        <v>6320</v>
      </c>
      <c r="E1199" s="276" t="s">
        <v>2992</v>
      </c>
      <c r="F1199" s="245">
        <v>4</v>
      </c>
      <c r="G1199" s="299" t="s">
        <v>7998</v>
      </c>
      <c r="H1199" s="180" t="s">
        <v>5287</v>
      </c>
    </row>
    <row r="1200" spans="1:8" hidden="1">
      <c r="A1200" s="88" t="s">
        <v>6302</v>
      </c>
      <c r="B1200" s="240" t="s">
        <v>6301</v>
      </c>
      <c r="C1200" s="185" t="str">
        <f>VLOOKUP(B1200,[1]Nagios!$B$2:$F$7978,1,FALSE)</f>
        <v>10.133.8.175</v>
      </c>
      <c r="D1200" s="276" t="s">
        <v>8244</v>
      </c>
      <c r="E1200" s="276" t="s">
        <v>2992</v>
      </c>
      <c r="F1200" s="245">
        <v>4</v>
      </c>
      <c r="G1200" s="299" t="s">
        <v>7998</v>
      </c>
      <c r="H1200" s="180"/>
    </row>
    <row r="1201" spans="1:8" hidden="1">
      <c r="A1201" s="88" t="s">
        <v>6302</v>
      </c>
      <c r="B1201" s="240" t="s">
        <v>6301</v>
      </c>
      <c r="C1201" s="185" t="str">
        <f>VLOOKUP(B1201,[1]Nagios!$B$2:$F$7978,1,FALSE)</f>
        <v>10.133.8.175</v>
      </c>
      <c r="D1201" s="276" t="s">
        <v>8245</v>
      </c>
      <c r="E1201" s="276" t="s">
        <v>2992</v>
      </c>
      <c r="F1201" s="245">
        <v>4</v>
      </c>
      <c r="G1201" s="299" t="s">
        <v>7998</v>
      </c>
      <c r="H1201" s="180"/>
    </row>
    <row r="1202" spans="1:8" hidden="1">
      <c r="A1202" s="88" t="s">
        <v>6302</v>
      </c>
      <c r="B1202" s="240" t="s">
        <v>6301</v>
      </c>
      <c r="C1202" s="185" t="str">
        <f>VLOOKUP(B1202,[1]Nagios!$B$2:$F$7978,1,FALSE)</f>
        <v>10.133.8.175</v>
      </c>
      <c r="D1202" s="276" t="s">
        <v>8246</v>
      </c>
      <c r="E1202" s="276" t="s">
        <v>2992</v>
      </c>
      <c r="F1202" s="245">
        <v>4</v>
      </c>
      <c r="G1202" s="299" t="s">
        <v>7998</v>
      </c>
      <c r="H1202" s="180"/>
    </row>
    <row r="1203" spans="1:8" hidden="1">
      <c r="A1203" s="88" t="s">
        <v>6302</v>
      </c>
      <c r="B1203" s="240" t="s">
        <v>6301</v>
      </c>
      <c r="C1203" s="185" t="str">
        <f>VLOOKUP(B1203,[1]Nagios!$B$2:$F$7978,1,FALSE)</f>
        <v>10.133.8.175</v>
      </c>
      <c r="D1203" s="276" t="s">
        <v>8247</v>
      </c>
      <c r="E1203" s="276" t="s">
        <v>2992</v>
      </c>
      <c r="F1203" s="245">
        <v>4</v>
      </c>
      <c r="G1203" s="299" t="s">
        <v>7998</v>
      </c>
      <c r="H1203" s="180"/>
    </row>
    <row r="1204" spans="1:8" hidden="1">
      <c r="A1204" s="88" t="s">
        <v>6302</v>
      </c>
      <c r="B1204" s="240" t="s">
        <v>6301</v>
      </c>
      <c r="C1204" s="185" t="str">
        <f>VLOOKUP(B1204,[1]Nagios!$B$2:$F$7978,1,FALSE)</f>
        <v>10.133.8.175</v>
      </c>
      <c r="D1204" s="276" t="s">
        <v>8248</v>
      </c>
      <c r="E1204" s="276" t="s">
        <v>2992</v>
      </c>
      <c r="F1204" s="245">
        <v>4</v>
      </c>
      <c r="G1204" s="299" t="s">
        <v>8004</v>
      </c>
      <c r="H1204" s="180"/>
    </row>
    <row r="1205" spans="1:8" hidden="1">
      <c r="A1205" s="88" t="s">
        <v>7313</v>
      </c>
      <c r="B1205" s="276" t="s">
        <v>3160</v>
      </c>
      <c r="C1205" s="185" t="str">
        <f>VLOOKUP(B1205,[1]Nagios!$B$2:$F$7978,1,FALSE)</f>
        <v>192.168.3.21</v>
      </c>
      <c r="D1205" s="276" t="s">
        <v>1204</v>
      </c>
      <c r="E1205" s="276" t="s">
        <v>2992</v>
      </c>
      <c r="F1205" s="345">
        <v>4</v>
      </c>
      <c r="G1205" s="299" t="s">
        <v>8012</v>
      </c>
      <c r="H1205" s="180"/>
    </row>
    <row r="1206" spans="1:8" hidden="1">
      <c r="A1206" s="88" t="s">
        <v>7313</v>
      </c>
      <c r="B1206" s="276" t="s">
        <v>3160</v>
      </c>
      <c r="C1206" s="185" t="str">
        <f>VLOOKUP(B1206,[1]Nagios!$B$2:$F$7978,1,FALSE)</f>
        <v>192.168.3.21</v>
      </c>
      <c r="D1206" s="276" t="s">
        <v>2370</v>
      </c>
      <c r="E1206" s="276" t="s">
        <v>2992</v>
      </c>
      <c r="F1206" s="345">
        <v>4</v>
      </c>
      <c r="G1206" s="299" t="s">
        <v>8012</v>
      </c>
      <c r="H1206" s="180"/>
    </row>
    <row r="1207" spans="1:8" hidden="1">
      <c r="A1207" s="88" t="s">
        <v>7313</v>
      </c>
      <c r="B1207" s="276" t="s">
        <v>3160</v>
      </c>
      <c r="C1207" s="185" t="str">
        <f>VLOOKUP(B1207,[1]Nagios!$B$2:$F$7978,1,FALSE)</f>
        <v>192.168.3.21</v>
      </c>
      <c r="D1207" s="276" t="s">
        <v>7306</v>
      </c>
      <c r="E1207" s="276" t="s">
        <v>2992</v>
      </c>
      <c r="F1207" s="345">
        <v>4</v>
      </c>
      <c r="G1207" s="299" t="s">
        <v>8012</v>
      </c>
      <c r="H1207" s="180"/>
    </row>
    <row r="1208" spans="1:8" hidden="1">
      <c r="A1208" s="88" t="s">
        <v>7313</v>
      </c>
      <c r="B1208" s="276" t="s">
        <v>3160</v>
      </c>
      <c r="C1208" s="185" t="str">
        <f>VLOOKUP(B1208,[1]Nagios!$B$2:$F$7978,1,FALSE)</f>
        <v>192.168.3.21</v>
      </c>
      <c r="D1208" s="276" t="s">
        <v>7314</v>
      </c>
      <c r="E1208" s="276" t="s">
        <v>2992</v>
      </c>
      <c r="F1208" s="345">
        <v>4</v>
      </c>
      <c r="G1208" s="299" t="s">
        <v>8012</v>
      </c>
      <c r="H1208" s="180"/>
    </row>
    <row r="1209" spans="1:8" hidden="1">
      <c r="A1209" s="88" t="s">
        <v>7313</v>
      </c>
      <c r="B1209" s="276" t="s">
        <v>3160</v>
      </c>
      <c r="C1209" s="185" t="str">
        <f>VLOOKUP(B1209,[1]Nagios!$B$2:$F$7978,1,FALSE)</f>
        <v>192.168.3.21</v>
      </c>
      <c r="D1209" s="276" t="s">
        <v>2330</v>
      </c>
      <c r="E1209" s="276" t="s">
        <v>2992</v>
      </c>
      <c r="F1209" s="345">
        <v>4</v>
      </c>
      <c r="G1209" s="299" t="s">
        <v>8012</v>
      </c>
      <c r="H1209" s="180"/>
    </row>
    <row r="1210" spans="1:8" hidden="1">
      <c r="A1210" s="88" t="s">
        <v>7313</v>
      </c>
      <c r="B1210" s="276" t="s">
        <v>3160</v>
      </c>
      <c r="C1210" s="185" t="str">
        <f>VLOOKUP(B1210,[1]Nagios!$B$2:$F$7978,1,FALSE)</f>
        <v>192.168.3.21</v>
      </c>
      <c r="D1210" s="276" t="s">
        <v>959</v>
      </c>
      <c r="E1210" s="276" t="s">
        <v>2992</v>
      </c>
      <c r="F1210" s="345">
        <v>4</v>
      </c>
      <c r="G1210" s="299" t="s">
        <v>8012</v>
      </c>
      <c r="H1210" s="180"/>
    </row>
    <row r="1211" spans="1:8" hidden="1">
      <c r="A1211" s="88" t="s">
        <v>7313</v>
      </c>
      <c r="B1211" s="276" t="s">
        <v>3160</v>
      </c>
      <c r="C1211" s="185" t="str">
        <f>VLOOKUP(B1211,[1]Nagios!$B$2:$F$7978,1,FALSE)</f>
        <v>192.168.3.21</v>
      </c>
      <c r="D1211" s="276" t="s">
        <v>6177</v>
      </c>
      <c r="E1211" s="276" t="s">
        <v>2992</v>
      </c>
      <c r="F1211" s="345">
        <v>4</v>
      </c>
      <c r="G1211" s="299" t="s">
        <v>8012</v>
      </c>
      <c r="H1211" s="180"/>
    </row>
    <row r="1212" spans="1:8" hidden="1">
      <c r="A1212" s="88" t="s">
        <v>7313</v>
      </c>
      <c r="B1212" s="276" t="s">
        <v>3160</v>
      </c>
      <c r="C1212" s="185" t="str">
        <f>VLOOKUP(B1212,[1]Nagios!$B$2:$F$7978,1,FALSE)</f>
        <v>192.168.3.21</v>
      </c>
      <c r="D1212" s="276" t="s">
        <v>1201</v>
      </c>
      <c r="E1212" s="276" t="s">
        <v>2992</v>
      </c>
      <c r="F1212" s="345">
        <v>4</v>
      </c>
      <c r="G1212" s="299" t="s">
        <v>8012</v>
      </c>
      <c r="H1212" s="180"/>
    </row>
    <row r="1213" spans="1:8" hidden="1">
      <c r="A1213" s="88" t="s">
        <v>2190</v>
      </c>
      <c r="B1213" s="240" t="s">
        <v>107</v>
      </c>
      <c r="C1213" s="185" t="str">
        <f>VLOOKUP(B1213,[1]Nagios!$B$2:$F$7978,1,FALSE)</f>
        <v>192.168.2.8</v>
      </c>
      <c r="D1213" s="240" t="s">
        <v>959</v>
      </c>
      <c r="E1213" s="240" t="s">
        <v>2989</v>
      </c>
      <c r="F1213" s="245">
        <v>3</v>
      </c>
      <c r="G1213" s="299" t="s">
        <v>8011</v>
      </c>
      <c r="H1213" s="180" t="s">
        <v>5200</v>
      </c>
    </row>
    <row r="1214" spans="1:8" hidden="1">
      <c r="A1214" s="91" t="s">
        <v>7818</v>
      </c>
      <c r="B1214" s="91" t="s">
        <v>7819</v>
      </c>
      <c r="C1214" s="185" t="str">
        <f>VLOOKUP(B1214,[1]Nagios!$B$2:$F$7978,1,FALSE)</f>
        <v>10.133.8.249</v>
      </c>
      <c r="D1214" s="91" t="s">
        <v>6804</v>
      </c>
      <c r="E1214" s="240" t="s">
        <v>2989</v>
      </c>
      <c r="F1214" s="245">
        <v>4</v>
      </c>
      <c r="G1214" s="299" t="s">
        <v>8011</v>
      </c>
      <c r="H1214" s="180" t="s">
        <v>3387</v>
      </c>
    </row>
    <row r="1215" spans="1:8" hidden="1">
      <c r="A1215" s="91" t="s">
        <v>7818</v>
      </c>
      <c r="B1215" s="91" t="s">
        <v>7819</v>
      </c>
      <c r="C1215" s="185" t="str">
        <f>VLOOKUP(B1215,[1]Nagios!$B$2:$F$7978,1,FALSE)</f>
        <v>10.133.8.249</v>
      </c>
      <c r="D1215" s="91" t="s">
        <v>6805</v>
      </c>
      <c r="E1215" s="240" t="s">
        <v>2989</v>
      </c>
      <c r="F1215" s="245">
        <v>4</v>
      </c>
      <c r="G1215" s="299" t="s">
        <v>8011</v>
      </c>
      <c r="H1215" s="199"/>
    </row>
    <row r="1216" spans="1:8" hidden="1">
      <c r="A1216" s="91" t="s">
        <v>7818</v>
      </c>
      <c r="B1216" s="91" t="s">
        <v>7819</v>
      </c>
      <c r="C1216" s="185" t="str">
        <f>VLOOKUP(B1216,[1]Nagios!$B$2:$F$7978,1,FALSE)</f>
        <v>10.133.8.249</v>
      </c>
      <c r="D1216" s="91" t="s">
        <v>6806</v>
      </c>
      <c r="E1216" s="240" t="s">
        <v>2989</v>
      </c>
      <c r="F1216" s="245">
        <v>4</v>
      </c>
      <c r="G1216" s="299" t="s">
        <v>8011</v>
      </c>
      <c r="H1216" s="199"/>
    </row>
    <row r="1217" spans="1:8" hidden="1">
      <c r="A1217" s="91" t="s">
        <v>7818</v>
      </c>
      <c r="B1217" s="91" t="s">
        <v>7819</v>
      </c>
      <c r="C1217" s="185" t="str">
        <f>VLOOKUP(B1217,[1]Nagios!$B$2:$F$7978,1,FALSE)</f>
        <v>10.133.8.249</v>
      </c>
      <c r="D1217" s="91" t="s">
        <v>6807</v>
      </c>
      <c r="E1217" s="240" t="s">
        <v>2989</v>
      </c>
      <c r="F1217" s="245">
        <v>4</v>
      </c>
      <c r="G1217" s="299" t="s">
        <v>8011</v>
      </c>
      <c r="H1217" s="199"/>
    </row>
    <row r="1218" spans="1:8" hidden="1">
      <c r="A1218" s="91" t="s">
        <v>7818</v>
      </c>
      <c r="B1218" s="91" t="s">
        <v>7819</v>
      </c>
      <c r="C1218" s="185" t="str">
        <f>VLOOKUP(B1218,[1]Nagios!$B$2:$F$7978,1,FALSE)</f>
        <v>10.133.8.249</v>
      </c>
      <c r="D1218" s="91" t="s">
        <v>6303</v>
      </c>
      <c r="E1218" s="240" t="s">
        <v>2989</v>
      </c>
      <c r="F1218" s="245"/>
      <c r="G1218" s="299" t="s">
        <v>8011</v>
      </c>
      <c r="H1218" s="199"/>
    </row>
    <row r="1219" spans="1:8" hidden="1">
      <c r="A1219" s="91" t="s">
        <v>7818</v>
      </c>
      <c r="B1219" s="91" t="s">
        <v>7819</v>
      </c>
      <c r="C1219" s="185" t="str">
        <f>VLOOKUP(B1219,[1]Nagios!$B$2:$F$7978,1,FALSE)</f>
        <v>10.133.8.249</v>
      </c>
      <c r="D1219" s="91" t="s">
        <v>6304</v>
      </c>
      <c r="E1219" s="240" t="s">
        <v>2989</v>
      </c>
      <c r="F1219" s="245">
        <v>4</v>
      </c>
      <c r="G1219" s="299" t="s">
        <v>8011</v>
      </c>
      <c r="H1219" s="199"/>
    </row>
    <row r="1220" spans="1:8" hidden="1">
      <c r="A1220" s="91" t="s">
        <v>7818</v>
      </c>
      <c r="B1220" s="91" t="s">
        <v>7819</v>
      </c>
      <c r="C1220" s="185" t="str">
        <f>VLOOKUP(B1220,[1]Nagios!$B$2:$F$7978,1,FALSE)</f>
        <v>10.133.8.249</v>
      </c>
      <c r="D1220" s="91" t="s">
        <v>6305</v>
      </c>
      <c r="E1220" s="240" t="s">
        <v>2989</v>
      </c>
      <c r="F1220" s="245">
        <v>4</v>
      </c>
      <c r="G1220" s="299" t="s">
        <v>8011</v>
      </c>
      <c r="H1220" s="180" t="s">
        <v>5192</v>
      </c>
    </row>
    <row r="1221" spans="1:8" hidden="1">
      <c r="A1221" s="91" t="s">
        <v>7818</v>
      </c>
      <c r="B1221" s="91" t="s">
        <v>7819</v>
      </c>
      <c r="C1221" s="185" t="str">
        <f>VLOOKUP(B1221,[1]Nagios!$B$2:$F$7978,1,FALSE)</f>
        <v>10.133.8.249</v>
      </c>
      <c r="D1221" s="91" t="s">
        <v>6306</v>
      </c>
      <c r="E1221" s="240" t="s">
        <v>2989</v>
      </c>
      <c r="F1221" s="245">
        <v>4</v>
      </c>
      <c r="G1221" s="299" t="s">
        <v>8011</v>
      </c>
      <c r="H1221" s="180" t="s">
        <v>5193</v>
      </c>
    </row>
    <row r="1222" spans="1:8" hidden="1">
      <c r="A1222" s="91" t="s">
        <v>7818</v>
      </c>
      <c r="B1222" s="91" t="s">
        <v>7819</v>
      </c>
      <c r="C1222" s="185" t="str">
        <f>VLOOKUP(B1222,[1]Nagios!$B$2:$F$7978,1,FALSE)</f>
        <v>10.133.8.249</v>
      </c>
      <c r="D1222" s="91" t="s">
        <v>6307</v>
      </c>
      <c r="E1222" s="240" t="s">
        <v>2989</v>
      </c>
      <c r="F1222" s="245">
        <v>4</v>
      </c>
      <c r="G1222" s="299" t="s">
        <v>8011</v>
      </c>
      <c r="H1222" s="180" t="s">
        <v>5194</v>
      </c>
    </row>
    <row r="1223" spans="1:8" hidden="1">
      <c r="A1223" s="91" t="s">
        <v>7818</v>
      </c>
      <c r="B1223" s="91" t="s">
        <v>7819</v>
      </c>
      <c r="C1223" s="185" t="str">
        <f>VLOOKUP(B1223,[1]Nagios!$B$2:$F$7978,1,FALSE)</f>
        <v>10.133.8.249</v>
      </c>
      <c r="D1223" s="91" t="s">
        <v>6308</v>
      </c>
      <c r="E1223" s="240" t="s">
        <v>2989</v>
      </c>
      <c r="F1223" s="245">
        <v>4</v>
      </c>
      <c r="G1223" s="299" t="s">
        <v>8011</v>
      </c>
      <c r="H1223" s="180" t="s">
        <v>5195</v>
      </c>
    </row>
    <row r="1224" spans="1:8" hidden="1">
      <c r="A1224" s="91" t="s">
        <v>7818</v>
      </c>
      <c r="B1224" s="91" t="s">
        <v>7819</v>
      </c>
      <c r="C1224" s="185" t="str">
        <f>VLOOKUP(B1224,[1]Nagios!$B$2:$F$7978,1,FALSE)</f>
        <v>10.133.8.249</v>
      </c>
      <c r="D1224" s="91" t="s">
        <v>6309</v>
      </c>
      <c r="E1224" s="240" t="s">
        <v>2989</v>
      </c>
      <c r="F1224" s="245">
        <v>4</v>
      </c>
      <c r="G1224" s="299" t="s">
        <v>8011</v>
      </c>
      <c r="H1224" s="180" t="s">
        <v>5196</v>
      </c>
    </row>
    <row r="1225" spans="1:8" hidden="1">
      <c r="A1225" s="91" t="s">
        <v>7818</v>
      </c>
      <c r="B1225" s="91" t="s">
        <v>7819</v>
      </c>
      <c r="C1225" s="185" t="str">
        <f>VLOOKUP(B1225,[1]Nagios!$B$2:$F$7978,1,FALSE)</f>
        <v>10.133.8.249</v>
      </c>
      <c r="D1225" s="91" t="s">
        <v>6310</v>
      </c>
      <c r="E1225" s="240" t="s">
        <v>2989</v>
      </c>
      <c r="F1225" s="245">
        <v>4</v>
      </c>
      <c r="G1225" s="299" t="s">
        <v>8011</v>
      </c>
      <c r="H1225" s="180" t="s">
        <v>5622</v>
      </c>
    </row>
    <row r="1226" spans="1:8" hidden="1">
      <c r="A1226" s="91" t="s">
        <v>7818</v>
      </c>
      <c r="B1226" s="91" t="s">
        <v>7819</v>
      </c>
      <c r="C1226" s="185" t="str">
        <f>VLOOKUP(B1226,[1]Nagios!$B$2:$F$7978,1,FALSE)</f>
        <v>10.133.8.249</v>
      </c>
      <c r="D1226" s="91" t="s">
        <v>6311</v>
      </c>
      <c r="E1226" s="240" t="s">
        <v>2989</v>
      </c>
      <c r="F1226" s="245">
        <v>4</v>
      </c>
      <c r="G1226" s="299" t="s">
        <v>8011</v>
      </c>
      <c r="H1226" s="180" t="s">
        <v>5197</v>
      </c>
    </row>
    <row r="1227" spans="1:8" hidden="1">
      <c r="A1227" s="91" t="s">
        <v>7818</v>
      </c>
      <c r="B1227" s="91" t="s">
        <v>7819</v>
      </c>
      <c r="C1227" s="185" t="str">
        <f>VLOOKUP(B1227,[1]Nagios!$B$2:$F$7978,1,FALSE)</f>
        <v>10.133.8.249</v>
      </c>
      <c r="D1227" s="91" t="s">
        <v>6312</v>
      </c>
      <c r="E1227" s="240" t="s">
        <v>2989</v>
      </c>
      <c r="F1227" s="245">
        <v>4</v>
      </c>
      <c r="G1227" s="299" t="s">
        <v>8011</v>
      </c>
      <c r="H1227" s="180" t="s">
        <v>5198</v>
      </c>
    </row>
    <row r="1228" spans="1:8" hidden="1">
      <c r="A1228" s="91" t="s">
        <v>7818</v>
      </c>
      <c r="B1228" s="91" t="s">
        <v>7819</v>
      </c>
      <c r="C1228" s="185" t="str">
        <f>VLOOKUP(B1228,[1]Nagios!$B$2:$F$7978,1,FALSE)</f>
        <v>10.133.8.249</v>
      </c>
      <c r="D1228" s="91" t="s">
        <v>6313</v>
      </c>
      <c r="E1228" s="240" t="s">
        <v>2989</v>
      </c>
      <c r="F1228" s="245">
        <v>4</v>
      </c>
      <c r="G1228" s="299" t="s">
        <v>8011</v>
      </c>
      <c r="H1228" s="180" t="s">
        <v>5199</v>
      </c>
    </row>
    <row r="1229" spans="1:8" hidden="1">
      <c r="A1229" s="88" t="s">
        <v>8284</v>
      </c>
      <c r="B1229" s="143" t="s">
        <v>8285</v>
      </c>
      <c r="C1229" s="185" t="str">
        <f>VLOOKUP(B1229,[1]Nagios!$B$2:$F$7978,1,FALSE)</f>
        <v>10.133.8.190</v>
      </c>
      <c r="D1229" s="249" t="s">
        <v>6804</v>
      </c>
      <c r="E1229" s="240" t="s">
        <v>2992</v>
      </c>
      <c r="F1229" s="245">
        <v>4</v>
      </c>
      <c r="G1229" s="299" t="s">
        <v>8011</v>
      </c>
      <c r="H1229" s="203"/>
    </row>
    <row r="1230" spans="1:8" hidden="1">
      <c r="A1230" s="88" t="s">
        <v>8284</v>
      </c>
      <c r="B1230" s="143" t="s">
        <v>8285</v>
      </c>
      <c r="C1230" s="185" t="str">
        <f>VLOOKUP(B1230,[1]Nagios!$B$2:$F$7978,1,FALSE)</f>
        <v>10.133.8.190</v>
      </c>
      <c r="D1230" s="249" t="s">
        <v>6805</v>
      </c>
      <c r="E1230" s="240" t="s">
        <v>2992</v>
      </c>
      <c r="F1230" s="245">
        <v>4</v>
      </c>
      <c r="G1230" s="299" t="s">
        <v>8011</v>
      </c>
      <c r="H1230" s="203"/>
    </row>
    <row r="1231" spans="1:8" hidden="1">
      <c r="A1231" s="88" t="s">
        <v>8284</v>
      </c>
      <c r="B1231" s="143" t="s">
        <v>8285</v>
      </c>
      <c r="C1231" s="185" t="str">
        <f>VLOOKUP(B1231,[1]Nagios!$B$2:$F$7978,1,FALSE)</f>
        <v>10.133.8.190</v>
      </c>
      <c r="D1231" s="249" t="s">
        <v>6806</v>
      </c>
      <c r="E1231" s="240" t="s">
        <v>2992</v>
      </c>
      <c r="F1231" s="245">
        <v>4</v>
      </c>
      <c r="G1231" s="299" t="s">
        <v>8011</v>
      </c>
      <c r="H1231" s="203"/>
    </row>
    <row r="1232" spans="1:8" hidden="1">
      <c r="A1232" s="88" t="s">
        <v>8284</v>
      </c>
      <c r="B1232" s="143" t="s">
        <v>8285</v>
      </c>
      <c r="C1232" s="185" t="str">
        <f>VLOOKUP(B1232,[1]Nagios!$B$2:$F$7978,1,FALSE)</f>
        <v>10.133.8.190</v>
      </c>
      <c r="D1232" s="249" t="s">
        <v>6807</v>
      </c>
      <c r="E1232" s="240" t="s">
        <v>2992</v>
      </c>
      <c r="F1232" s="245">
        <v>4</v>
      </c>
      <c r="G1232" s="299" t="s">
        <v>8011</v>
      </c>
      <c r="H1232" s="203"/>
    </row>
    <row r="1233" spans="1:8" hidden="1">
      <c r="A1233" s="88" t="s">
        <v>8284</v>
      </c>
      <c r="B1233" s="143" t="s">
        <v>8285</v>
      </c>
      <c r="C1233" s="185" t="str">
        <f>VLOOKUP(B1233,[1]Nagios!$B$2:$F$7978,1,FALSE)</f>
        <v>10.133.8.190</v>
      </c>
      <c r="D1233" s="249" t="s">
        <v>6303</v>
      </c>
      <c r="E1233" s="249" t="s">
        <v>2992</v>
      </c>
      <c r="F1233" s="245">
        <v>4</v>
      </c>
      <c r="G1233" s="299" t="s">
        <v>8011</v>
      </c>
      <c r="H1233" s="203"/>
    </row>
    <row r="1234" spans="1:8" hidden="1">
      <c r="A1234" s="88" t="s">
        <v>8284</v>
      </c>
      <c r="B1234" s="143" t="s">
        <v>8285</v>
      </c>
      <c r="C1234" s="185" t="str">
        <f>VLOOKUP(B1234,[1]Nagios!$B$2:$F$7978,1,FALSE)</f>
        <v>10.133.8.190</v>
      </c>
      <c r="D1234" s="249" t="s">
        <v>6304</v>
      </c>
      <c r="E1234" s="249" t="s">
        <v>2992</v>
      </c>
      <c r="F1234" s="245">
        <v>4</v>
      </c>
      <c r="G1234" s="299" t="s">
        <v>8011</v>
      </c>
      <c r="H1234" s="203"/>
    </row>
    <row r="1235" spans="1:8" hidden="1">
      <c r="A1235" s="88" t="s">
        <v>8284</v>
      </c>
      <c r="B1235" s="143" t="s">
        <v>8285</v>
      </c>
      <c r="C1235" s="185" t="str">
        <f>VLOOKUP(B1235,[1]Nagios!$B$2:$F$7978,1,FALSE)</f>
        <v>10.133.8.190</v>
      </c>
      <c r="D1235" s="249" t="s">
        <v>6305</v>
      </c>
      <c r="E1235" s="249" t="s">
        <v>2992</v>
      </c>
      <c r="F1235" s="245">
        <v>4</v>
      </c>
      <c r="G1235" s="299" t="s">
        <v>8011</v>
      </c>
      <c r="H1235" s="203"/>
    </row>
    <row r="1236" spans="1:8" hidden="1">
      <c r="A1236" s="88" t="s">
        <v>8284</v>
      </c>
      <c r="B1236" s="143" t="s">
        <v>8285</v>
      </c>
      <c r="C1236" s="185" t="str">
        <f>VLOOKUP(B1236,[1]Nagios!$B$2:$F$7978,1,FALSE)</f>
        <v>10.133.8.190</v>
      </c>
      <c r="D1236" s="249" t="s">
        <v>6306</v>
      </c>
      <c r="E1236" s="249" t="s">
        <v>2992</v>
      </c>
      <c r="F1236" s="245">
        <v>4</v>
      </c>
      <c r="G1236" s="299" t="s">
        <v>8011</v>
      </c>
      <c r="H1236" s="203"/>
    </row>
    <row r="1237" spans="1:8" hidden="1">
      <c r="A1237" s="88" t="s">
        <v>8284</v>
      </c>
      <c r="B1237" s="143" t="s">
        <v>8285</v>
      </c>
      <c r="C1237" s="185" t="str">
        <f>VLOOKUP(B1237,[1]Nagios!$B$2:$F$7978,1,FALSE)</f>
        <v>10.133.8.190</v>
      </c>
      <c r="D1237" s="249" t="s">
        <v>6307</v>
      </c>
      <c r="E1237" s="249" t="s">
        <v>2992</v>
      </c>
      <c r="F1237" s="245">
        <v>4</v>
      </c>
      <c r="G1237" s="299" t="s">
        <v>8011</v>
      </c>
      <c r="H1237" s="203"/>
    </row>
    <row r="1238" spans="1:8" hidden="1">
      <c r="A1238" s="88" t="s">
        <v>8284</v>
      </c>
      <c r="B1238" s="143" t="s">
        <v>8285</v>
      </c>
      <c r="C1238" s="185" t="str">
        <f>VLOOKUP(B1238,[1]Nagios!$B$2:$F$7978,1,FALSE)</f>
        <v>10.133.8.190</v>
      </c>
      <c r="D1238" s="249" t="s">
        <v>6308</v>
      </c>
      <c r="E1238" s="240" t="s">
        <v>2992</v>
      </c>
      <c r="F1238" s="245">
        <v>4</v>
      </c>
      <c r="G1238" s="299" t="s">
        <v>8011</v>
      </c>
      <c r="H1238" s="203"/>
    </row>
    <row r="1239" spans="1:8" hidden="1">
      <c r="A1239" s="88" t="s">
        <v>8284</v>
      </c>
      <c r="B1239" s="143" t="s">
        <v>8285</v>
      </c>
      <c r="C1239" s="185" t="str">
        <f>VLOOKUP(B1239,[1]Nagios!$B$2:$F$7978,1,FALSE)</f>
        <v>10.133.8.190</v>
      </c>
      <c r="D1239" s="249" t="s">
        <v>6309</v>
      </c>
      <c r="E1239" s="240" t="s">
        <v>2992</v>
      </c>
      <c r="F1239" s="245">
        <v>4</v>
      </c>
      <c r="G1239" s="299" t="s">
        <v>8011</v>
      </c>
      <c r="H1239" s="203"/>
    </row>
    <row r="1240" spans="1:8" hidden="1">
      <c r="A1240" s="88" t="s">
        <v>8284</v>
      </c>
      <c r="B1240" s="143" t="s">
        <v>8285</v>
      </c>
      <c r="C1240" s="185" t="str">
        <f>VLOOKUP(B1240,[1]Nagios!$B$2:$F$7978,1,FALSE)</f>
        <v>10.133.8.190</v>
      </c>
      <c r="D1240" s="249" t="s">
        <v>6310</v>
      </c>
      <c r="E1240" s="240" t="s">
        <v>2992</v>
      </c>
      <c r="F1240" s="245">
        <v>4</v>
      </c>
      <c r="G1240" s="299" t="s">
        <v>8011</v>
      </c>
      <c r="H1240" s="203"/>
    </row>
    <row r="1241" spans="1:8" hidden="1">
      <c r="A1241" s="88" t="s">
        <v>8284</v>
      </c>
      <c r="B1241" s="143" t="s">
        <v>8285</v>
      </c>
      <c r="C1241" s="185" t="str">
        <f>VLOOKUP(B1241,[1]Nagios!$B$2:$F$7978,1,FALSE)</f>
        <v>10.133.8.190</v>
      </c>
      <c r="D1241" s="249" t="s">
        <v>6311</v>
      </c>
      <c r="E1241" s="240" t="s">
        <v>2992</v>
      </c>
      <c r="F1241" s="245">
        <v>4</v>
      </c>
      <c r="G1241" s="299" t="s">
        <v>8011</v>
      </c>
      <c r="H1241" s="203"/>
    </row>
    <row r="1242" spans="1:8" hidden="1">
      <c r="A1242" s="88" t="s">
        <v>8284</v>
      </c>
      <c r="B1242" s="143" t="s">
        <v>8285</v>
      </c>
      <c r="C1242" s="185" t="str">
        <f>VLOOKUP(B1242,[1]Nagios!$B$2:$F$7978,1,FALSE)</f>
        <v>10.133.8.190</v>
      </c>
      <c r="D1242" s="240" t="s">
        <v>6312</v>
      </c>
      <c r="E1242" s="240" t="s">
        <v>2992</v>
      </c>
      <c r="F1242" s="245">
        <v>4</v>
      </c>
      <c r="G1242" s="299" t="s">
        <v>8011</v>
      </c>
      <c r="H1242" s="203"/>
    </row>
    <row r="1243" spans="1:8" hidden="1">
      <c r="A1243" s="88" t="s">
        <v>8284</v>
      </c>
      <c r="B1243" s="143" t="s">
        <v>8285</v>
      </c>
      <c r="C1243" s="185" t="str">
        <f>VLOOKUP(B1243,[1]Nagios!$B$2:$F$7978,1,FALSE)</f>
        <v>10.133.8.190</v>
      </c>
      <c r="D1243" s="240" t="s">
        <v>6313</v>
      </c>
      <c r="E1243" s="240" t="s">
        <v>2992</v>
      </c>
      <c r="F1243" s="245">
        <v>4</v>
      </c>
      <c r="G1243" s="299" t="s">
        <v>8011</v>
      </c>
      <c r="H1243" s="203"/>
    </row>
    <row r="1244" spans="1:8" hidden="1">
      <c r="A1244" s="88" t="s">
        <v>8284</v>
      </c>
      <c r="B1244" s="143" t="s">
        <v>8285</v>
      </c>
      <c r="C1244" s="185" t="str">
        <f>VLOOKUP(B1244,[1]Nagios!$B$2:$F$7978,1,FALSE)</f>
        <v>10.133.8.190</v>
      </c>
      <c r="D1244" s="240" t="s">
        <v>8286</v>
      </c>
      <c r="E1244" s="240" t="s">
        <v>2992</v>
      </c>
      <c r="F1244" s="245">
        <v>4</v>
      </c>
      <c r="G1244" s="299" t="s">
        <v>8011</v>
      </c>
      <c r="H1244" s="203"/>
    </row>
    <row r="1245" spans="1:8" hidden="1">
      <c r="A1245" s="88" t="s">
        <v>8284</v>
      </c>
      <c r="B1245" s="143" t="s">
        <v>8285</v>
      </c>
      <c r="C1245" s="185" t="str">
        <f>VLOOKUP(B1245,[1]Nagios!$B$2:$F$7978,1,FALSE)</f>
        <v>10.133.8.190</v>
      </c>
      <c r="D1245" s="240" t="s">
        <v>8287</v>
      </c>
      <c r="E1245" s="240" t="s">
        <v>2992</v>
      </c>
      <c r="F1245" s="245">
        <v>4</v>
      </c>
      <c r="G1245" s="299" t="s">
        <v>8011</v>
      </c>
      <c r="H1245" s="203"/>
    </row>
    <row r="1246" spans="1:8" hidden="1">
      <c r="A1246" s="88" t="s">
        <v>8284</v>
      </c>
      <c r="B1246" s="143" t="s">
        <v>8285</v>
      </c>
      <c r="C1246" s="185" t="str">
        <f>VLOOKUP(B1246,[1]Nagios!$B$2:$F$7978,1,FALSE)</f>
        <v>10.133.8.190</v>
      </c>
      <c r="D1246" s="240" t="s">
        <v>8288</v>
      </c>
      <c r="E1246" s="124" t="s">
        <v>2992</v>
      </c>
      <c r="F1246" s="245">
        <v>4</v>
      </c>
      <c r="G1246" s="299" t="s">
        <v>8011</v>
      </c>
      <c r="H1246" s="203"/>
    </row>
    <row r="1247" spans="1:8" hidden="1">
      <c r="A1247" s="88" t="s">
        <v>8284</v>
      </c>
      <c r="B1247" s="143" t="s">
        <v>8285</v>
      </c>
      <c r="C1247" s="185" t="str">
        <f>VLOOKUP(B1247,[1]Nagios!$B$2:$F$7978,1,FALSE)</f>
        <v>10.133.8.190</v>
      </c>
      <c r="D1247" s="240" t="s">
        <v>8289</v>
      </c>
      <c r="E1247" s="124" t="s">
        <v>2992</v>
      </c>
      <c r="F1247" s="245">
        <v>4</v>
      </c>
      <c r="G1247" s="299" t="s">
        <v>8011</v>
      </c>
      <c r="H1247" s="203"/>
    </row>
    <row r="1248" spans="1:8" hidden="1">
      <c r="A1248" s="88" t="s">
        <v>8284</v>
      </c>
      <c r="B1248" s="143" t="s">
        <v>8285</v>
      </c>
      <c r="C1248" s="185" t="str">
        <f>VLOOKUP(B1248,[1]Nagios!$B$2:$F$7978,1,FALSE)</f>
        <v>10.133.8.190</v>
      </c>
      <c r="D1248" s="240" t="s">
        <v>8290</v>
      </c>
      <c r="E1248" s="124" t="s">
        <v>2992</v>
      </c>
      <c r="F1248" s="245">
        <v>4</v>
      </c>
      <c r="G1248" s="299" t="s">
        <v>8011</v>
      </c>
      <c r="H1248" s="203"/>
    </row>
    <row r="1249" spans="1:8" hidden="1">
      <c r="A1249" s="88" t="s">
        <v>8284</v>
      </c>
      <c r="B1249" s="143" t="s">
        <v>8285</v>
      </c>
      <c r="C1249" s="185" t="str">
        <f>VLOOKUP(B1249,[1]Nagios!$B$2:$F$7978,1,FALSE)</f>
        <v>10.133.8.190</v>
      </c>
      <c r="D1249" s="240" t="s">
        <v>8291</v>
      </c>
      <c r="E1249" s="124" t="s">
        <v>2992</v>
      </c>
      <c r="F1249" s="245">
        <v>4</v>
      </c>
      <c r="G1249" s="299" t="s">
        <v>8011</v>
      </c>
      <c r="H1249" s="203"/>
    </row>
    <row r="1250" spans="1:8" hidden="1">
      <c r="A1250" s="88" t="s">
        <v>8284</v>
      </c>
      <c r="B1250" s="143" t="s">
        <v>8285</v>
      </c>
      <c r="C1250" s="185" t="str">
        <f>VLOOKUP(B1250,[1]Nagios!$B$2:$F$7978,1,FALSE)</f>
        <v>10.133.8.190</v>
      </c>
      <c r="D1250" s="240" t="s">
        <v>8292</v>
      </c>
      <c r="E1250" s="124" t="s">
        <v>2992</v>
      </c>
      <c r="F1250" s="245">
        <v>4</v>
      </c>
      <c r="G1250" s="299" t="s">
        <v>8011</v>
      </c>
      <c r="H1250" s="203"/>
    </row>
    <row r="1251" spans="1:8" hidden="1">
      <c r="A1251" s="88" t="s">
        <v>8284</v>
      </c>
      <c r="B1251" s="143" t="s">
        <v>8285</v>
      </c>
      <c r="C1251" s="185" t="str">
        <f>VLOOKUP(B1251,[1]Nagios!$B$2:$F$7978,1,FALSE)</f>
        <v>10.133.8.190</v>
      </c>
      <c r="D1251" s="240" t="s">
        <v>8293</v>
      </c>
      <c r="E1251" s="240" t="s">
        <v>2992</v>
      </c>
      <c r="F1251" s="245">
        <v>4</v>
      </c>
      <c r="G1251" s="299" t="s">
        <v>8011</v>
      </c>
      <c r="H1251" s="203"/>
    </row>
    <row r="1252" spans="1:8" hidden="1">
      <c r="A1252" s="88" t="s">
        <v>8284</v>
      </c>
      <c r="B1252" s="143" t="s">
        <v>8285</v>
      </c>
      <c r="C1252" s="185" t="str">
        <f>VLOOKUP(B1252,[1]Nagios!$B$2:$F$7978,1,FALSE)</f>
        <v>10.133.8.190</v>
      </c>
      <c r="D1252" s="240" t="s">
        <v>8294</v>
      </c>
      <c r="E1252" s="240" t="s">
        <v>2992</v>
      </c>
      <c r="F1252" s="245">
        <v>4</v>
      </c>
      <c r="G1252" s="299" t="s">
        <v>8011</v>
      </c>
      <c r="H1252" s="203"/>
    </row>
    <row r="1253" spans="1:8" hidden="1">
      <c r="A1253" s="88" t="s">
        <v>459</v>
      </c>
      <c r="B1253" s="249" t="s">
        <v>460</v>
      </c>
      <c r="C1253" s="185" t="str">
        <f>VLOOKUP(B1253,[1]Nagios!$B$2:$F$7978,1,FALSE)</f>
        <v>10.133.54.54</v>
      </c>
      <c r="D1253" s="240" t="s">
        <v>1204</v>
      </c>
      <c r="E1253" s="240" t="s">
        <v>2989</v>
      </c>
      <c r="F1253" s="245">
        <v>3</v>
      </c>
      <c r="G1253" s="299" t="s">
        <v>8011</v>
      </c>
      <c r="H1253" s="180" t="s">
        <v>3382</v>
      </c>
    </row>
    <row r="1254" spans="1:8" hidden="1">
      <c r="A1254" s="88" t="s">
        <v>459</v>
      </c>
      <c r="B1254" s="249" t="s">
        <v>460</v>
      </c>
      <c r="C1254" s="185" t="str">
        <f>VLOOKUP(B1254,[1]Nagios!$B$2:$F$7978,1,FALSE)</f>
        <v>10.133.54.54</v>
      </c>
      <c r="D1254" s="240" t="s">
        <v>1884</v>
      </c>
      <c r="E1254" s="240" t="s">
        <v>2989</v>
      </c>
      <c r="F1254" s="245">
        <v>3</v>
      </c>
      <c r="G1254" s="299" t="s">
        <v>8011</v>
      </c>
      <c r="H1254" s="180" t="s">
        <v>3383</v>
      </c>
    </row>
    <row r="1255" spans="1:8" hidden="1">
      <c r="A1255" s="88" t="s">
        <v>459</v>
      </c>
      <c r="B1255" s="249" t="s">
        <v>460</v>
      </c>
      <c r="C1255" s="185" t="str">
        <f>VLOOKUP(B1255,[1]Nagios!$B$2:$F$7978,1,FALSE)</f>
        <v>10.133.54.54</v>
      </c>
      <c r="D1255" s="240" t="s">
        <v>959</v>
      </c>
      <c r="E1255" s="240" t="s">
        <v>2989</v>
      </c>
      <c r="F1255" s="245">
        <v>3</v>
      </c>
      <c r="G1255" s="299" t="s">
        <v>8011</v>
      </c>
      <c r="H1255" s="180" t="s">
        <v>3384</v>
      </c>
    </row>
    <row r="1256" spans="1:8" hidden="1">
      <c r="A1256" s="88" t="s">
        <v>459</v>
      </c>
      <c r="B1256" s="249" t="s">
        <v>460</v>
      </c>
      <c r="C1256" s="185" t="str">
        <f>VLOOKUP(B1256,[1]Nagios!$B$2:$F$7978,1,FALSE)</f>
        <v>10.133.54.54</v>
      </c>
      <c r="D1256" s="240" t="s">
        <v>1200</v>
      </c>
      <c r="E1256" s="240" t="s">
        <v>2989</v>
      </c>
      <c r="F1256" s="245">
        <v>3</v>
      </c>
      <c r="G1256" s="299" t="s">
        <v>8011</v>
      </c>
      <c r="H1256" s="180" t="s">
        <v>3385</v>
      </c>
    </row>
    <row r="1257" spans="1:8" hidden="1">
      <c r="A1257" s="88" t="s">
        <v>459</v>
      </c>
      <c r="B1257" s="249" t="s">
        <v>460</v>
      </c>
      <c r="C1257" s="185" t="str">
        <f>VLOOKUP(B1257,[1]Nagios!$B$2:$F$7978,1,FALSE)</f>
        <v>10.133.54.54</v>
      </c>
      <c r="D1257" s="240" t="s">
        <v>1256</v>
      </c>
      <c r="E1257" s="240" t="s">
        <v>2989</v>
      </c>
      <c r="F1257" s="245">
        <v>3</v>
      </c>
      <c r="G1257" s="299" t="s">
        <v>8011</v>
      </c>
      <c r="H1257" s="180" t="s">
        <v>3386</v>
      </c>
    </row>
    <row r="1258" spans="1:8" hidden="1">
      <c r="A1258" s="91" t="s">
        <v>6553</v>
      </c>
      <c r="B1258" s="102" t="s">
        <v>6554</v>
      </c>
      <c r="C1258" s="185" t="str">
        <f>VLOOKUP(B1258,[1]Nagios!$B$2:$F$7978,1,FALSE)</f>
        <v>192.168.0.14</v>
      </c>
      <c r="D1258" s="91" t="s">
        <v>6538</v>
      </c>
      <c r="E1258" s="240" t="s">
        <v>2989</v>
      </c>
      <c r="F1258" s="245">
        <v>2</v>
      </c>
      <c r="G1258" s="299" t="s">
        <v>8004</v>
      </c>
      <c r="H1258" s="180" t="s">
        <v>3381</v>
      </c>
    </row>
    <row r="1259" spans="1:8" hidden="1">
      <c r="A1259" s="91" t="s">
        <v>6552</v>
      </c>
      <c r="B1259" s="102" t="s">
        <v>6555</v>
      </c>
      <c r="C1259" s="185" t="str">
        <f>VLOOKUP(B1259,[1]Nagios!$B$2:$F$7978,1,FALSE)</f>
        <v>192.168.0.25</v>
      </c>
      <c r="D1259" s="91" t="s">
        <v>6538</v>
      </c>
      <c r="E1259" s="240" t="s">
        <v>2989</v>
      </c>
      <c r="F1259" s="245">
        <v>2</v>
      </c>
      <c r="G1259" s="299" t="s">
        <v>8004</v>
      </c>
      <c r="H1259" s="180" t="s">
        <v>3378</v>
      </c>
    </row>
    <row r="1260" spans="1:8" hidden="1">
      <c r="A1260" s="91" t="s">
        <v>6552</v>
      </c>
      <c r="B1260" s="102" t="s">
        <v>6556</v>
      </c>
      <c r="C1260" s="185" t="str">
        <f>VLOOKUP(B1260,[1]Nagios!$B$2:$F$7978,1,FALSE)</f>
        <v>192.168.0.13</v>
      </c>
      <c r="D1260" s="91" t="s">
        <v>6538</v>
      </c>
      <c r="E1260" s="240" t="s">
        <v>2989</v>
      </c>
      <c r="F1260" s="245">
        <v>2</v>
      </c>
      <c r="G1260" s="299" t="s">
        <v>8004</v>
      </c>
      <c r="H1260" s="180" t="s">
        <v>3379</v>
      </c>
    </row>
    <row r="1261" spans="1:8" hidden="1">
      <c r="A1261" s="91" t="s">
        <v>6552</v>
      </c>
      <c r="B1261" s="102" t="s">
        <v>6556</v>
      </c>
      <c r="C1261" s="185" t="str">
        <f>VLOOKUP(B1261,[1]Nagios!$B$2:$F$7978,1,FALSE)</f>
        <v>192.168.0.13</v>
      </c>
      <c r="D1261" s="91" t="s">
        <v>6562</v>
      </c>
      <c r="E1261" s="240" t="s">
        <v>2989</v>
      </c>
      <c r="F1261" s="245">
        <v>2</v>
      </c>
      <c r="G1261" s="299" t="s">
        <v>8004</v>
      </c>
      <c r="H1261" s="180" t="s">
        <v>3380</v>
      </c>
    </row>
    <row r="1262" spans="1:8" hidden="1">
      <c r="A1262" s="91" t="s">
        <v>6551</v>
      </c>
      <c r="B1262" s="102" t="s">
        <v>6557</v>
      </c>
      <c r="C1262" s="185" t="str">
        <f>VLOOKUP(B1262,[1]Nagios!$B$2:$F$7978,1,FALSE)</f>
        <v>192.168.0.24</v>
      </c>
      <c r="D1262" s="91" t="s">
        <v>6538</v>
      </c>
      <c r="E1262" s="240" t="s">
        <v>2989</v>
      </c>
      <c r="F1262" s="245">
        <v>2</v>
      </c>
      <c r="G1262" s="299" t="s">
        <v>8004</v>
      </c>
      <c r="H1262" s="180" t="s">
        <v>5278</v>
      </c>
    </row>
    <row r="1263" spans="1:8" hidden="1">
      <c r="A1263" s="91" t="s">
        <v>6551</v>
      </c>
      <c r="B1263" s="102" t="s">
        <v>6558</v>
      </c>
      <c r="C1263" s="185" t="str">
        <f>VLOOKUP(B1263,[1]Nagios!$B$2:$F$7978,1,FALSE)</f>
        <v>192.168.0.12</v>
      </c>
      <c r="D1263" s="91" t="s">
        <v>6538</v>
      </c>
      <c r="E1263" s="240" t="s">
        <v>2989</v>
      </c>
      <c r="F1263" s="245">
        <v>2</v>
      </c>
      <c r="G1263" s="299" t="s">
        <v>8004</v>
      </c>
      <c r="H1263" s="180" t="s">
        <v>5279</v>
      </c>
    </row>
    <row r="1264" spans="1:8" hidden="1">
      <c r="A1264" s="91" t="s">
        <v>6551</v>
      </c>
      <c r="B1264" s="102" t="s">
        <v>6558</v>
      </c>
      <c r="C1264" s="185" t="str">
        <f>VLOOKUP(B1264,[1]Nagios!$B$2:$F$7978,1,FALSE)</f>
        <v>192.168.0.12</v>
      </c>
      <c r="D1264" s="91" t="s">
        <v>6562</v>
      </c>
      <c r="E1264" s="240" t="s">
        <v>2989</v>
      </c>
      <c r="F1264" s="245">
        <v>2</v>
      </c>
      <c r="G1264" s="299" t="s">
        <v>8004</v>
      </c>
      <c r="H1264" s="201" t="s">
        <v>6077</v>
      </c>
    </row>
    <row r="1265" spans="1:8" hidden="1">
      <c r="A1265" s="91" t="s">
        <v>6550</v>
      </c>
      <c r="B1265" s="102" t="s">
        <v>6559</v>
      </c>
      <c r="C1265" s="185" t="str">
        <f>VLOOKUP(B1265,[1]Nagios!$B$2:$F$7978,1,FALSE)</f>
        <v>192.168.5.137</v>
      </c>
      <c r="D1265" s="91" t="s">
        <v>6538</v>
      </c>
      <c r="E1265" s="240" t="s">
        <v>2989</v>
      </c>
      <c r="F1265" s="245">
        <v>2</v>
      </c>
      <c r="G1265" s="299" t="s">
        <v>8004</v>
      </c>
      <c r="H1265" s="180" t="s">
        <v>5277</v>
      </c>
    </row>
    <row r="1266" spans="1:8" hidden="1">
      <c r="A1266" s="91" t="s">
        <v>6542</v>
      </c>
      <c r="B1266" s="102" t="s">
        <v>6541</v>
      </c>
      <c r="C1266" s="185" t="str">
        <f>VLOOKUP(B1266,[1]Nagios!$B$2:$F$7978,1,FALSE)</f>
        <v>192.168.0.55</v>
      </c>
      <c r="D1266" s="91" t="s">
        <v>6538</v>
      </c>
      <c r="E1266" s="240" t="s">
        <v>2992</v>
      </c>
      <c r="F1266" s="245">
        <v>3</v>
      </c>
      <c r="G1266" s="299" t="s">
        <v>8004</v>
      </c>
      <c r="H1266" s="180" t="s">
        <v>5189</v>
      </c>
    </row>
    <row r="1267" spans="1:8" hidden="1">
      <c r="A1267" s="91" t="s">
        <v>6542</v>
      </c>
      <c r="B1267" s="102" t="s">
        <v>6541</v>
      </c>
      <c r="C1267" s="185" t="str">
        <f>VLOOKUP(B1267,[1]Nagios!$B$2:$F$7978,1,FALSE)</f>
        <v>192.168.0.55</v>
      </c>
      <c r="D1267" s="91" t="s">
        <v>6562</v>
      </c>
      <c r="E1267" s="240" t="s">
        <v>2992</v>
      </c>
      <c r="F1267" s="245">
        <v>3</v>
      </c>
      <c r="G1267" s="299" t="s">
        <v>8004</v>
      </c>
      <c r="H1267" s="180" t="s">
        <v>5190</v>
      </c>
    </row>
    <row r="1268" spans="1:8" hidden="1">
      <c r="A1268" s="91" t="s">
        <v>6542</v>
      </c>
      <c r="B1268" s="102" t="s">
        <v>6543</v>
      </c>
      <c r="C1268" s="185" t="str">
        <f>VLOOKUP(B1268,[1]Nagios!$B$2:$F$7978,1,FALSE)</f>
        <v>192.168.0.23</v>
      </c>
      <c r="D1268" s="91" t="s">
        <v>6538</v>
      </c>
      <c r="E1268" s="240" t="s">
        <v>2992</v>
      </c>
      <c r="F1268" s="245">
        <v>3</v>
      </c>
      <c r="G1268" s="299" t="s">
        <v>8004</v>
      </c>
      <c r="H1268" s="180" t="s">
        <v>5191</v>
      </c>
    </row>
    <row r="1269" spans="1:8" hidden="1">
      <c r="A1269" s="91" t="s">
        <v>6549</v>
      </c>
      <c r="B1269" s="102" t="s">
        <v>6548</v>
      </c>
      <c r="C1269" s="185" t="str">
        <f>VLOOKUP(B1269,[1]Nagios!$B$2:$F$7978,1,FALSE)</f>
        <v>192.168.5.136</v>
      </c>
      <c r="D1269" s="91" t="s">
        <v>6538</v>
      </c>
      <c r="E1269" s="240" t="s">
        <v>2989</v>
      </c>
      <c r="F1269" s="245">
        <v>2</v>
      </c>
      <c r="G1269" s="299" t="s">
        <v>8004</v>
      </c>
      <c r="H1269" s="180" t="s">
        <v>5187</v>
      </c>
    </row>
    <row r="1270" spans="1:8" hidden="1">
      <c r="A1270" s="91" t="s">
        <v>6549</v>
      </c>
      <c r="B1270" s="102" t="s">
        <v>6548</v>
      </c>
      <c r="C1270" s="185" t="str">
        <f>VLOOKUP(B1270,[1]Nagios!$B$2:$F$7978,1,FALSE)</f>
        <v>192.168.5.136</v>
      </c>
      <c r="D1270" s="91" t="s">
        <v>6561</v>
      </c>
      <c r="E1270" s="240" t="s">
        <v>2989</v>
      </c>
      <c r="F1270" s="245">
        <v>2</v>
      </c>
      <c r="G1270" s="299" t="s">
        <v>8004</v>
      </c>
      <c r="H1270" s="180" t="s">
        <v>5188</v>
      </c>
    </row>
    <row r="1271" spans="1:8" hidden="1">
      <c r="A1271" s="91" t="s">
        <v>6540</v>
      </c>
      <c r="B1271" s="102" t="s">
        <v>6539</v>
      </c>
      <c r="C1271" s="185" t="str">
        <f>VLOOKUP(B1271,[1]Nagios!$B$2:$F$7978,1,FALSE)</f>
        <v>192.168.5.133</v>
      </c>
      <c r="D1271" s="91" t="s">
        <v>6538</v>
      </c>
      <c r="E1271" s="240" t="s">
        <v>2992</v>
      </c>
      <c r="F1271" s="245">
        <v>3</v>
      </c>
      <c r="G1271" s="299" t="s">
        <v>8004</v>
      </c>
      <c r="H1271" s="180"/>
    </row>
    <row r="1272" spans="1:8" hidden="1">
      <c r="A1272" s="91" t="s">
        <v>6540</v>
      </c>
      <c r="B1272" s="102" t="s">
        <v>6539</v>
      </c>
      <c r="C1272" s="185" t="str">
        <f>VLOOKUP(B1272,[1]Nagios!$B$2:$F$7978,1,FALSE)</f>
        <v>192.168.5.133</v>
      </c>
      <c r="D1272" s="91" t="s">
        <v>6561</v>
      </c>
      <c r="E1272" s="240" t="s">
        <v>2992</v>
      </c>
      <c r="F1272" s="245">
        <v>3</v>
      </c>
      <c r="G1272" s="299" t="s">
        <v>8004</v>
      </c>
      <c r="H1272" s="180"/>
    </row>
    <row r="1273" spans="1:8" hidden="1">
      <c r="A1273" s="91" t="s">
        <v>6547</v>
      </c>
      <c r="B1273" s="102" t="s">
        <v>6546</v>
      </c>
      <c r="C1273" s="185" t="str">
        <f>VLOOKUP(B1273,[1]Nagios!$B$2:$F$7978,1,FALSE)</f>
        <v>192.168.5.135</v>
      </c>
      <c r="D1273" s="91" t="s">
        <v>6538</v>
      </c>
      <c r="E1273" s="240" t="s">
        <v>2989</v>
      </c>
      <c r="F1273" s="245">
        <v>2</v>
      </c>
      <c r="G1273" s="299" t="s">
        <v>8004</v>
      </c>
      <c r="H1273" s="180"/>
    </row>
    <row r="1274" spans="1:8" hidden="1">
      <c r="A1274" s="91" t="s">
        <v>6547</v>
      </c>
      <c r="B1274" s="102" t="s">
        <v>6546</v>
      </c>
      <c r="C1274" s="185" t="str">
        <f>VLOOKUP(B1274,[1]Nagios!$B$2:$F$7978,1,FALSE)</f>
        <v>192.168.5.135</v>
      </c>
      <c r="D1274" s="91" t="s">
        <v>6560</v>
      </c>
      <c r="E1274" s="240" t="s">
        <v>2989</v>
      </c>
      <c r="F1274" s="245">
        <v>2</v>
      </c>
      <c r="G1274" s="299" t="s">
        <v>8004</v>
      </c>
      <c r="H1274" s="180"/>
    </row>
    <row r="1275" spans="1:8" hidden="1">
      <c r="A1275" s="91" t="s">
        <v>6537</v>
      </c>
      <c r="B1275" s="102" t="s">
        <v>6536</v>
      </c>
      <c r="C1275" s="185" t="str">
        <f>VLOOKUP(B1275,[1]Nagios!$B$2:$F$7978,1,FALSE)</f>
        <v>192.168.5.132</v>
      </c>
      <c r="D1275" s="91" t="s">
        <v>6538</v>
      </c>
      <c r="E1275" s="240" t="s">
        <v>2992</v>
      </c>
      <c r="F1275" s="245">
        <v>3</v>
      </c>
      <c r="G1275" s="299" t="s">
        <v>8004</v>
      </c>
      <c r="H1275" s="180"/>
    </row>
    <row r="1276" spans="1:8" hidden="1">
      <c r="A1276" s="91" t="s">
        <v>6537</v>
      </c>
      <c r="B1276" s="102" t="s">
        <v>6536</v>
      </c>
      <c r="C1276" s="185" t="str">
        <f>VLOOKUP(B1276,[1]Nagios!$B$2:$F$7978,1,FALSE)</f>
        <v>192.168.5.132</v>
      </c>
      <c r="D1276" s="91" t="s">
        <v>6560</v>
      </c>
      <c r="E1276" s="240" t="s">
        <v>2992</v>
      </c>
      <c r="F1276" s="245">
        <v>3</v>
      </c>
      <c r="G1276" s="299" t="s">
        <v>8004</v>
      </c>
      <c r="H1276" s="180"/>
    </row>
    <row r="1277" spans="1:8" hidden="1">
      <c r="A1277" s="91" t="s">
        <v>6545</v>
      </c>
      <c r="B1277" s="249" t="s">
        <v>6544</v>
      </c>
      <c r="C1277" s="185" t="str">
        <f>VLOOKUP(B1277,[1]Nagios!$B$2:$F$7978,1,FALSE)</f>
        <v>192.168.5.134</v>
      </c>
      <c r="D1277" s="96" t="s">
        <v>6538</v>
      </c>
      <c r="E1277" s="240" t="s">
        <v>2989</v>
      </c>
      <c r="F1277" s="245">
        <v>2</v>
      </c>
      <c r="G1277" s="299" t="s">
        <v>8004</v>
      </c>
      <c r="H1277" s="180"/>
    </row>
    <row r="1278" spans="1:8" hidden="1">
      <c r="A1278" s="91" t="s">
        <v>6545</v>
      </c>
      <c r="B1278" s="249" t="s">
        <v>6544</v>
      </c>
      <c r="C1278" s="185" t="str">
        <f>VLOOKUP(B1278,[1]Nagios!$B$2:$F$7978,1,FALSE)</f>
        <v>192.168.5.134</v>
      </c>
      <c r="D1278" s="91" t="s">
        <v>6560</v>
      </c>
      <c r="E1278" s="240" t="s">
        <v>2989</v>
      </c>
      <c r="F1278" s="245">
        <v>2</v>
      </c>
      <c r="G1278" s="299" t="s">
        <v>8004</v>
      </c>
      <c r="H1278" s="180"/>
    </row>
    <row r="1279" spans="1:8" hidden="1">
      <c r="A1279" s="88" t="s">
        <v>7480</v>
      </c>
      <c r="B1279" s="249" t="s">
        <v>7479</v>
      </c>
      <c r="C1279" s="185" t="str">
        <f>VLOOKUP(B1279,[1]Nagios!$B$2:$F$7978,1,FALSE)</f>
        <v>10.133.8.246</v>
      </c>
      <c r="D1279" s="96" t="s">
        <v>6804</v>
      </c>
      <c r="E1279" s="240" t="s">
        <v>2992</v>
      </c>
      <c r="F1279" s="245">
        <v>4</v>
      </c>
      <c r="G1279" s="299" t="s">
        <v>8011</v>
      </c>
      <c r="H1279" s="180"/>
    </row>
    <row r="1280" spans="1:8" hidden="1">
      <c r="A1280" s="88" t="s">
        <v>7480</v>
      </c>
      <c r="B1280" s="249" t="s">
        <v>7479</v>
      </c>
      <c r="C1280" s="185" t="str">
        <f>VLOOKUP(B1280,[1]Nagios!$B$2:$F$7978,1,FALSE)</f>
        <v>10.133.8.246</v>
      </c>
      <c r="D1280" s="96" t="s">
        <v>6805</v>
      </c>
      <c r="E1280" s="240" t="s">
        <v>2992</v>
      </c>
      <c r="F1280" s="245">
        <v>4</v>
      </c>
      <c r="G1280" s="299" t="s">
        <v>8011</v>
      </c>
      <c r="H1280" s="180"/>
    </row>
    <row r="1281" spans="1:8" hidden="1">
      <c r="A1281" s="88" t="s">
        <v>7480</v>
      </c>
      <c r="B1281" s="249" t="s">
        <v>7479</v>
      </c>
      <c r="C1281" s="185" t="str">
        <f>VLOOKUP(B1281,[1]Nagios!$B$2:$F$7978,1,FALSE)</f>
        <v>10.133.8.246</v>
      </c>
      <c r="D1281" s="96" t="s">
        <v>6807</v>
      </c>
      <c r="E1281" s="240" t="s">
        <v>2992</v>
      </c>
      <c r="F1281" s="245">
        <v>4</v>
      </c>
      <c r="G1281" s="299" t="s">
        <v>8011</v>
      </c>
      <c r="H1281" s="180"/>
    </row>
    <row r="1282" spans="1:8" hidden="1">
      <c r="A1282" s="88" t="s">
        <v>7480</v>
      </c>
      <c r="B1282" s="249" t="s">
        <v>7479</v>
      </c>
      <c r="C1282" s="185" t="str">
        <f>VLOOKUP(B1282,[1]Nagios!$B$2:$F$7978,1,FALSE)</f>
        <v>10.133.8.246</v>
      </c>
      <c r="D1282" s="96" t="s">
        <v>6806</v>
      </c>
      <c r="E1282" s="240" t="s">
        <v>2992</v>
      </c>
      <c r="F1282" s="245">
        <v>4</v>
      </c>
      <c r="G1282" s="299" t="s">
        <v>8011</v>
      </c>
      <c r="H1282" s="180"/>
    </row>
    <row r="1283" spans="1:8" hidden="1">
      <c r="A1283" s="88" t="s">
        <v>7480</v>
      </c>
      <c r="B1283" s="249" t="s">
        <v>7479</v>
      </c>
      <c r="C1283" s="185" t="str">
        <f>VLOOKUP(B1283,[1]Nagios!$B$2:$F$7978,1,FALSE)</f>
        <v>10.133.8.246</v>
      </c>
      <c r="D1283" s="96" t="s">
        <v>6303</v>
      </c>
      <c r="E1283" s="240" t="s">
        <v>2992</v>
      </c>
      <c r="F1283" s="245">
        <v>4</v>
      </c>
      <c r="G1283" s="299" t="s">
        <v>8011</v>
      </c>
      <c r="H1283" s="180"/>
    </row>
    <row r="1284" spans="1:8" hidden="1">
      <c r="A1284" s="88" t="s">
        <v>7480</v>
      </c>
      <c r="B1284" s="249" t="s">
        <v>7479</v>
      </c>
      <c r="C1284" s="185" t="str">
        <f>VLOOKUP(B1284,[1]Nagios!$B$2:$F$7978,1,FALSE)</f>
        <v>10.133.8.246</v>
      </c>
      <c r="D1284" s="96" t="s">
        <v>6304</v>
      </c>
      <c r="E1284" s="240" t="s">
        <v>2992</v>
      </c>
      <c r="F1284" s="245">
        <v>4</v>
      </c>
      <c r="G1284" s="299" t="s">
        <v>8011</v>
      </c>
      <c r="H1284" s="180"/>
    </row>
    <row r="1285" spans="1:8" hidden="1">
      <c r="A1285" s="88" t="s">
        <v>7480</v>
      </c>
      <c r="B1285" s="249" t="s">
        <v>7479</v>
      </c>
      <c r="C1285" s="185" t="str">
        <f>VLOOKUP(B1285,[1]Nagios!$B$2:$F$7978,1,FALSE)</f>
        <v>10.133.8.246</v>
      </c>
      <c r="D1285" s="96" t="s">
        <v>6308</v>
      </c>
      <c r="E1285" s="240" t="s">
        <v>2992</v>
      </c>
      <c r="F1285" s="245">
        <v>4</v>
      </c>
      <c r="G1285" s="299" t="s">
        <v>8011</v>
      </c>
      <c r="H1285" s="180"/>
    </row>
    <row r="1286" spans="1:8" hidden="1">
      <c r="A1286" s="88" t="s">
        <v>7480</v>
      </c>
      <c r="B1286" s="249" t="s">
        <v>7479</v>
      </c>
      <c r="C1286" s="185" t="str">
        <f>VLOOKUP(B1286,[1]Nagios!$B$2:$F$7978,1,FALSE)</f>
        <v>10.133.8.246</v>
      </c>
      <c r="D1286" s="96" t="s">
        <v>6309</v>
      </c>
      <c r="E1286" s="240" t="s">
        <v>2992</v>
      </c>
      <c r="F1286" s="245">
        <v>4</v>
      </c>
      <c r="G1286" s="299" t="s">
        <v>8011</v>
      </c>
      <c r="H1286" s="180"/>
    </row>
    <row r="1287" spans="1:8" hidden="1">
      <c r="A1287" s="88" t="s">
        <v>7480</v>
      </c>
      <c r="B1287" s="249" t="s">
        <v>7479</v>
      </c>
      <c r="C1287" s="185" t="str">
        <f>VLOOKUP(B1287,[1]Nagios!$B$2:$F$7978,1,FALSE)</f>
        <v>10.133.8.246</v>
      </c>
      <c r="D1287" s="96" t="s">
        <v>8296</v>
      </c>
      <c r="E1287" s="240" t="s">
        <v>2992</v>
      </c>
      <c r="F1287" s="245">
        <v>4</v>
      </c>
      <c r="G1287" s="299" t="s">
        <v>6059</v>
      </c>
      <c r="H1287" s="180"/>
    </row>
    <row r="1288" spans="1:8" hidden="1">
      <c r="A1288" s="88" t="s">
        <v>7480</v>
      </c>
      <c r="B1288" s="249" t="s">
        <v>7479</v>
      </c>
      <c r="C1288" s="185" t="str">
        <f>VLOOKUP(B1288,[1]Nagios!$B$2:$F$7978,1,FALSE)</f>
        <v>10.133.8.246</v>
      </c>
      <c r="D1288" s="96" t="s">
        <v>8297</v>
      </c>
      <c r="E1288" s="240" t="s">
        <v>2992</v>
      </c>
      <c r="F1288" s="245">
        <v>4</v>
      </c>
      <c r="G1288" s="299" t="s">
        <v>6059</v>
      </c>
      <c r="H1288" s="180"/>
    </row>
    <row r="1289" spans="1:8" hidden="1">
      <c r="A1289" s="88" t="s">
        <v>7480</v>
      </c>
      <c r="B1289" s="249" t="s">
        <v>7479</v>
      </c>
      <c r="C1289" s="185" t="str">
        <f>VLOOKUP(B1289,[1]Nagios!$B$2:$F$7978,1,FALSE)</f>
        <v>10.133.8.246</v>
      </c>
      <c r="D1289" s="96" t="s">
        <v>8061</v>
      </c>
      <c r="E1289" s="240" t="s">
        <v>2992</v>
      </c>
      <c r="F1289" s="245">
        <v>4</v>
      </c>
      <c r="G1289" s="299" t="s">
        <v>6059</v>
      </c>
      <c r="H1289" s="180"/>
    </row>
    <row r="1290" spans="1:8" hidden="1">
      <c r="A1290" s="88" t="s">
        <v>7480</v>
      </c>
      <c r="B1290" s="240" t="s">
        <v>7479</v>
      </c>
      <c r="C1290" s="185" t="str">
        <f>VLOOKUP(B1290,[1]Nagios!$B$2:$F$7978,1,FALSE)</f>
        <v>10.133.8.246</v>
      </c>
      <c r="D1290" s="96" t="s">
        <v>8060</v>
      </c>
      <c r="E1290" s="240" t="s">
        <v>2992</v>
      </c>
      <c r="F1290" s="245">
        <v>4</v>
      </c>
      <c r="G1290" s="299" t="s">
        <v>6059</v>
      </c>
      <c r="H1290" s="180"/>
    </row>
    <row r="1291" spans="1:8" hidden="1">
      <c r="A1291" s="88" t="s">
        <v>7480</v>
      </c>
      <c r="B1291" s="240" t="s">
        <v>7479</v>
      </c>
      <c r="C1291" s="185" t="str">
        <f>VLOOKUP(B1291,[1]Nagios!$B$2:$F$7978,1,FALSE)</f>
        <v>10.133.8.246</v>
      </c>
      <c r="D1291" s="96" t="s">
        <v>8059</v>
      </c>
      <c r="E1291" s="240" t="s">
        <v>2992</v>
      </c>
      <c r="F1291" s="245">
        <v>4</v>
      </c>
      <c r="G1291" s="299" t="s">
        <v>6059</v>
      </c>
      <c r="H1291" s="180"/>
    </row>
    <row r="1292" spans="1:8" hidden="1">
      <c r="A1292" s="88" t="s">
        <v>6957</v>
      </c>
      <c r="B1292" s="240" t="s">
        <v>6956</v>
      </c>
      <c r="C1292" s="185" t="str">
        <f>VLOOKUP(B1292,[1]Nagios!$B$2:$F$7978,1,FALSE)</f>
        <v>10.133.8.148</v>
      </c>
      <c r="D1292" s="96" t="s">
        <v>6804</v>
      </c>
      <c r="E1292" s="240" t="s">
        <v>2992</v>
      </c>
      <c r="F1292" s="245">
        <v>2</v>
      </c>
      <c r="G1292" s="299" t="s">
        <v>8011</v>
      </c>
      <c r="H1292" s="180"/>
    </row>
    <row r="1293" spans="1:8" hidden="1">
      <c r="A1293" s="88" t="s">
        <v>6957</v>
      </c>
      <c r="B1293" s="240" t="s">
        <v>6956</v>
      </c>
      <c r="C1293" s="185" t="str">
        <f>VLOOKUP(B1293,[1]Nagios!$B$2:$F$7978,1,FALSE)</f>
        <v>10.133.8.148</v>
      </c>
      <c r="D1293" s="96" t="s">
        <v>6805</v>
      </c>
      <c r="E1293" s="240" t="s">
        <v>2992</v>
      </c>
      <c r="F1293" s="245">
        <v>2</v>
      </c>
      <c r="G1293" s="299" t="s">
        <v>8011</v>
      </c>
      <c r="H1293" s="180"/>
    </row>
    <row r="1294" spans="1:8" hidden="1">
      <c r="A1294" s="88" t="s">
        <v>6957</v>
      </c>
      <c r="B1294" s="240" t="s">
        <v>6956</v>
      </c>
      <c r="C1294" s="185" t="str">
        <f>VLOOKUP(B1294,[1]Nagios!$B$2:$F$7978,1,FALSE)</f>
        <v>10.133.8.148</v>
      </c>
      <c r="D1294" s="96" t="s">
        <v>6807</v>
      </c>
      <c r="E1294" s="240" t="s">
        <v>2992</v>
      </c>
      <c r="F1294" s="245">
        <v>2</v>
      </c>
      <c r="G1294" s="299" t="s">
        <v>8011</v>
      </c>
      <c r="H1294" s="180"/>
    </row>
    <row r="1295" spans="1:8" hidden="1">
      <c r="A1295" s="88" t="s">
        <v>6957</v>
      </c>
      <c r="B1295" s="240" t="s">
        <v>6956</v>
      </c>
      <c r="C1295" s="185" t="str">
        <f>VLOOKUP(B1295,[1]Nagios!$B$2:$F$7978,1,FALSE)</f>
        <v>10.133.8.148</v>
      </c>
      <c r="D1295" s="96" t="s">
        <v>6806</v>
      </c>
      <c r="E1295" s="240" t="s">
        <v>2992</v>
      </c>
      <c r="F1295" s="245">
        <v>2</v>
      </c>
      <c r="G1295" s="299" t="s">
        <v>8011</v>
      </c>
      <c r="H1295" s="180"/>
    </row>
    <row r="1296" spans="1:8" hidden="1">
      <c r="A1296" s="88" t="s">
        <v>6957</v>
      </c>
      <c r="B1296" s="240" t="s">
        <v>6956</v>
      </c>
      <c r="C1296" s="185" t="str">
        <f>VLOOKUP(B1296,[1]Nagios!$B$2:$F$7978,1,FALSE)</f>
        <v>10.133.8.148</v>
      </c>
      <c r="D1296" s="96" t="s">
        <v>6303</v>
      </c>
      <c r="E1296" s="240" t="s">
        <v>2992</v>
      </c>
      <c r="F1296" s="245">
        <v>2</v>
      </c>
      <c r="G1296" s="299" t="s">
        <v>8011</v>
      </c>
      <c r="H1296" s="180"/>
    </row>
    <row r="1297" spans="1:8" hidden="1">
      <c r="A1297" s="88" t="s">
        <v>6957</v>
      </c>
      <c r="B1297" s="240" t="s">
        <v>6956</v>
      </c>
      <c r="C1297" s="185" t="str">
        <f>VLOOKUP(B1297,[1]Nagios!$B$2:$F$7978,1,FALSE)</f>
        <v>10.133.8.148</v>
      </c>
      <c r="D1297" s="96" t="s">
        <v>6304</v>
      </c>
      <c r="E1297" s="240" t="s">
        <v>2992</v>
      </c>
      <c r="F1297" s="245">
        <v>2</v>
      </c>
      <c r="G1297" s="299" t="s">
        <v>8011</v>
      </c>
      <c r="H1297" s="180"/>
    </row>
    <row r="1298" spans="1:8" hidden="1">
      <c r="A1298" s="88" t="s">
        <v>6957</v>
      </c>
      <c r="B1298" s="240" t="s">
        <v>6956</v>
      </c>
      <c r="C1298" s="185" t="str">
        <f>VLOOKUP(B1298,[1]Nagios!$B$2:$F$7978,1,FALSE)</f>
        <v>10.133.8.148</v>
      </c>
      <c r="D1298" s="96" t="s">
        <v>8059</v>
      </c>
      <c r="E1298" s="240" t="s">
        <v>2992</v>
      </c>
      <c r="F1298" s="245">
        <v>2</v>
      </c>
      <c r="G1298" s="299" t="s">
        <v>6059</v>
      </c>
      <c r="H1298" s="180"/>
    </row>
    <row r="1299" spans="1:8" hidden="1">
      <c r="A1299" s="88" t="s">
        <v>6957</v>
      </c>
      <c r="B1299" s="240" t="s">
        <v>6956</v>
      </c>
      <c r="C1299" s="185" t="str">
        <f>VLOOKUP(B1299,[1]Nagios!$B$2:$F$7978,1,FALSE)</f>
        <v>10.133.8.148</v>
      </c>
      <c r="D1299" s="96" t="s">
        <v>8060</v>
      </c>
      <c r="E1299" s="240" t="s">
        <v>2992</v>
      </c>
      <c r="F1299" s="245">
        <v>2</v>
      </c>
      <c r="G1299" s="299" t="s">
        <v>6059</v>
      </c>
      <c r="H1299" s="180"/>
    </row>
    <row r="1300" spans="1:8" hidden="1">
      <c r="A1300" s="88" t="s">
        <v>6957</v>
      </c>
      <c r="B1300" s="240" t="s">
        <v>6956</v>
      </c>
      <c r="C1300" s="185" t="str">
        <f>VLOOKUP(B1300,[1]Nagios!$B$2:$F$7978,1,FALSE)</f>
        <v>10.133.8.148</v>
      </c>
      <c r="D1300" s="96" t="s">
        <v>8061</v>
      </c>
      <c r="E1300" s="240" t="s">
        <v>2992</v>
      </c>
      <c r="F1300" s="245">
        <v>2</v>
      </c>
      <c r="G1300" s="299" t="s">
        <v>6059</v>
      </c>
      <c r="H1300" s="180"/>
    </row>
    <row r="1301" spans="1:8" hidden="1">
      <c r="A1301" s="88" t="s">
        <v>6957</v>
      </c>
      <c r="B1301" s="240" t="s">
        <v>6956</v>
      </c>
      <c r="C1301" s="185" t="str">
        <f>VLOOKUP(B1301,[1]Nagios!$B$2:$F$7978,1,FALSE)</f>
        <v>10.133.8.148</v>
      </c>
      <c r="D1301" s="96" t="s">
        <v>8299</v>
      </c>
      <c r="E1301" s="240" t="s">
        <v>2992</v>
      </c>
      <c r="F1301" s="245">
        <v>2</v>
      </c>
      <c r="G1301" s="299" t="s">
        <v>6059</v>
      </c>
      <c r="H1301" s="180"/>
    </row>
    <row r="1302" spans="1:8" hidden="1">
      <c r="A1302" s="88" t="s">
        <v>6957</v>
      </c>
      <c r="B1302" s="240" t="s">
        <v>6956</v>
      </c>
      <c r="C1302" s="185" t="str">
        <f>VLOOKUP(B1302,[1]Nagios!$B$2:$F$7978,1,FALSE)</f>
        <v>10.133.8.148</v>
      </c>
      <c r="D1302" s="96" t="s">
        <v>8063</v>
      </c>
      <c r="E1302" s="240" t="s">
        <v>2992</v>
      </c>
      <c r="F1302" s="245">
        <v>2</v>
      </c>
      <c r="G1302" s="299" t="s">
        <v>6059</v>
      </c>
      <c r="H1302" s="180"/>
    </row>
    <row r="1303" spans="1:8" hidden="1">
      <c r="A1303" s="88" t="s">
        <v>6957</v>
      </c>
      <c r="B1303" s="240" t="s">
        <v>6956</v>
      </c>
      <c r="C1303" s="185" t="str">
        <f>VLOOKUP(B1303,[1]Nagios!$B$2:$F$7978,1,FALSE)</f>
        <v>10.133.8.148</v>
      </c>
      <c r="D1303" s="96" t="s">
        <v>8296</v>
      </c>
      <c r="E1303" s="240" t="s">
        <v>2992</v>
      </c>
      <c r="F1303" s="245">
        <v>2</v>
      </c>
      <c r="G1303" s="299" t="s">
        <v>6059</v>
      </c>
      <c r="H1303" s="180"/>
    </row>
    <row r="1304" spans="1:8" hidden="1">
      <c r="A1304" s="88" t="s">
        <v>6944</v>
      </c>
      <c r="B1304" s="88" t="s">
        <v>6943</v>
      </c>
      <c r="C1304" s="185" t="str">
        <f>VLOOKUP(B1304,[1]Nagios!$B$2:$F$7978,1,FALSE)</f>
        <v>10.133.8.150</v>
      </c>
      <c r="D1304" s="88" t="s">
        <v>6804</v>
      </c>
      <c r="E1304" s="88" t="s">
        <v>2989</v>
      </c>
      <c r="F1304" s="250">
        <v>1</v>
      </c>
      <c r="G1304" s="299" t="s">
        <v>8011</v>
      </c>
      <c r="H1304" s="180"/>
    </row>
    <row r="1305" spans="1:8" hidden="1">
      <c r="A1305" s="88" t="s">
        <v>6944</v>
      </c>
      <c r="B1305" s="88" t="s">
        <v>6943</v>
      </c>
      <c r="C1305" s="185" t="str">
        <f>VLOOKUP(B1305,[1]Nagios!$B$2:$F$7978,1,FALSE)</f>
        <v>10.133.8.150</v>
      </c>
      <c r="D1305" s="88" t="s">
        <v>6805</v>
      </c>
      <c r="E1305" s="88" t="s">
        <v>2989</v>
      </c>
      <c r="F1305" s="250">
        <v>1</v>
      </c>
      <c r="G1305" s="299" t="s">
        <v>8011</v>
      </c>
      <c r="H1305" s="180"/>
    </row>
    <row r="1306" spans="1:8" hidden="1">
      <c r="A1306" s="88" t="s">
        <v>6944</v>
      </c>
      <c r="B1306" s="88" t="s">
        <v>6943</v>
      </c>
      <c r="C1306" s="185" t="str">
        <f>VLOOKUP(B1306,[1]Nagios!$B$2:$F$7978,1,FALSE)</f>
        <v>10.133.8.150</v>
      </c>
      <c r="D1306" s="88" t="s">
        <v>6807</v>
      </c>
      <c r="E1306" s="88" t="s">
        <v>2989</v>
      </c>
      <c r="F1306" s="250">
        <v>1</v>
      </c>
      <c r="G1306" s="299" t="s">
        <v>8011</v>
      </c>
      <c r="H1306" s="180"/>
    </row>
    <row r="1307" spans="1:8" hidden="1">
      <c r="A1307" s="88" t="s">
        <v>6944</v>
      </c>
      <c r="B1307" s="88" t="s">
        <v>6943</v>
      </c>
      <c r="C1307" s="185" t="str">
        <f>VLOOKUP(B1307,[1]Nagios!$B$2:$F$7978,1,FALSE)</f>
        <v>10.133.8.150</v>
      </c>
      <c r="D1307" s="88" t="s">
        <v>6806</v>
      </c>
      <c r="E1307" s="88" t="s">
        <v>2989</v>
      </c>
      <c r="F1307" s="250">
        <v>1</v>
      </c>
      <c r="G1307" s="299" t="s">
        <v>8011</v>
      </c>
      <c r="H1307" s="180"/>
    </row>
    <row r="1308" spans="1:8" hidden="1">
      <c r="A1308" s="88" t="s">
        <v>6944</v>
      </c>
      <c r="B1308" s="88" t="s">
        <v>6943</v>
      </c>
      <c r="C1308" s="185" t="str">
        <f>VLOOKUP(B1308,[1]Nagios!$B$2:$F$7978,1,FALSE)</f>
        <v>10.133.8.150</v>
      </c>
      <c r="D1308" s="88" t="s">
        <v>6303</v>
      </c>
      <c r="E1308" s="88" t="s">
        <v>2989</v>
      </c>
      <c r="F1308" s="250">
        <v>1</v>
      </c>
      <c r="G1308" s="299" t="s">
        <v>8011</v>
      </c>
      <c r="H1308" s="180"/>
    </row>
    <row r="1309" spans="1:8" hidden="1">
      <c r="A1309" s="88" t="s">
        <v>6944</v>
      </c>
      <c r="B1309" s="88" t="s">
        <v>6943</v>
      </c>
      <c r="C1309" s="185" t="str">
        <f>VLOOKUP(B1309,[1]Nagios!$B$2:$F$7978,1,FALSE)</f>
        <v>10.133.8.150</v>
      </c>
      <c r="D1309" s="88" t="s">
        <v>6304</v>
      </c>
      <c r="E1309" s="88" t="s">
        <v>2989</v>
      </c>
      <c r="F1309" s="250">
        <v>1</v>
      </c>
      <c r="G1309" s="299" t="s">
        <v>8011</v>
      </c>
      <c r="H1309" s="180"/>
    </row>
    <row r="1310" spans="1:8" hidden="1">
      <c r="A1310" s="88" t="s">
        <v>6944</v>
      </c>
      <c r="B1310" s="88" t="s">
        <v>6943</v>
      </c>
      <c r="C1310" s="185" t="str">
        <f>VLOOKUP(B1310,[1]Nagios!$B$2:$F$7978,1,FALSE)</f>
        <v>10.133.8.150</v>
      </c>
      <c r="D1310" s="88" t="s">
        <v>6305</v>
      </c>
      <c r="E1310" s="88" t="s">
        <v>2989</v>
      </c>
      <c r="F1310" s="250">
        <v>1</v>
      </c>
      <c r="G1310" s="299" t="s">
        <v>8011</v>
      </c>
      <c r="H1310" s="180"/>
    </row>
    <row r="1311" spans="1:8" hidden="1">
      <c r="A1311" s="88" t="s">
        <v>6965</v>
      </c>
      <c r="B1311" s="240" t="s">
        <v>6964</v>
      </c>
      <c r="C1311" s="185" t="str">
        <f>VLOOKUP(B1311,[1]Nagios!$B$2:$F$7978,1,FALSE)</f>
        <v>10.133.8.149</v>
      </c>
      <c r="D1311" s="96" t="s">
        <v>6804</v>
      </c>
      <c r="E1311" s="240" t="s">
        <v>2989</v>
      </c>
      <c r="F1311" s="245">
        <v>1</v>
      </c>
      <c r="G1311" s="299" t="s">
        <v>8011</v>
      </c>
      <c r="H1311" s="180"/>
    </row>
    <row r="1312" spans="1:8" hidden="1">
      <c r="A1312" s="88" t="s">
        <v>6965</v>
      </c>
      <c r="B1312" s="240" t="s">
        <v>6964</v>
      </c>
      <c r="C1312" s="185" t="str">
        <f>VLOOKUP(B1312,[1]Nagios!$B$2:$F$7978,1,FALSE)</f>
        <v>10.133.8.149</v>
      </c>
      <c r="D1312" s="96" t="s">
        <v>6805</v>
      </c>
      <c r="E1312" s="240" t="s">
        <v>2989</v>
      </c>
      <c r="F1312" s="245">
        <v>1</v>
      </c>
      <c r="G1312" s="299" t="s">
        <v>8011</v>
      </c>
      <c r="H1312" s="180"/>
    </row>
    <row r="1313" spans="1:8" hidden="1">
      <c r="A1313" s="88" t="s">
        <v>6965</v>
      </c>
      <c r="B1313" s="240" t="s">
        <v>6964</v>
      </c>
      <c r="C1313" s="185" t="str">
        <f>VLOOKUP(B1313,[1]Nagios!$B$2:$F$7978,1,FALSE)</f>
        <v>10.133.8.149</v>
      </c>
      <c r="D1313" s="96" t="s">
        <v>6807</v>
      </c>
      <c r="E1313" s="240" t="s">
        <v>2989</v>
      </c>
      <c r="F1313" s="245">
        <v>1</v>
      </c>
      <c r="G1313" s="299" t="s">
        <v>8011</v>
      </c>
      <c r="H1313" s="180" t="s">
        <v>5186</v>
      </c>
    </row>
    <row r="1314" spans="1:8" hidden="1">
      <c r="A1314" s="88" t="s">
        <v>6965</v>
      </c>
      <c r="B1314" s="240" t="s">
        <v>6964</v>
      </c>
      <c r="C1314" s="185" t="str">
        <f>VLOOKUP(B1314,[1]Nagios!$B$2:$F$7978,1,FALSE)</f>
        <v>10.133.8.149</v>
      </c>
      <c r="D1314" s="96" t="s">
        <v>6806</v>
      </c>
      <c r="E1314" s="240" t="s">
        <v>2989</v>
      </c>
      <c r="F1314" s="245">
        <v>1</v>
      </c>
      <c r="G1314" s="299" t="s">
        <v>8011</v>
      </c>
      <c r="H1314" s="180"/>
    </row>
    <row r="1315" spans="1:8" hidden="1">
      <c r="A1315" s="88" t="s">
        <v>6965</v>
      </c>
      <c r="B1315" s="240" t="s">
        <v>6964</v>
      </c>
      <c r="C1315" s="185" t="str">
        <f>VLOOKUP(B1315,[1]Nagios!$B$2:$F$7978,1,FALSE)</f>
        <v>10.133.8.149</v>
      </c>
      <c r="D1315" s="96" t="s">
        <v>6303</v>
      </c>
      <c r="E1315" s="240" t="s">
        <v>2989</v>
      </c>
      <c r="F1315" s="245">
        <v>1</v>
      </c>
      <c r="G1315" s="299" t="s">
        <v>8011</v>
      </c>
      <c r="H1315" s="180"/>
    </row>
    <row r="1316" spans="1:8" hidden="1">
      <c r="A1316" s="88" t="s">
        <v>6965</v>
      </c>
      <c r="B1316" s="240" t="s">
        <v>6964</v>
      </c>
      <c r="C1316" s="185" t="str">
        <f>VLOOKUP(B1316,[1]Nagios!$B$2:$F$7978,1,FALSE)</f>
        <v>10.133.8.149</v>
      </c>
      <c r="D1316" s="96" t="s">
        <v>6304</v>
      </c>
      <c r="E1316" s="240" t="s">
        <v>2989</v>
      </c>
      <c r="F1316" s="245">
        <v>1</v>
      </c>
      <c r="G1316" s="299" t="s">
        <v>8011</v>
      </c>
      <c r="H1316" s="180"/>
    </row>
    <row r="1317" spans="1:8" hidden="1">
      <c r="A1317" s="88" t="s">
        <v>6965</v>
      </c>
      <c r="B1317" s="249" t="s">
        <v>6964</v>
      </c>
      <c r="C1317" s="185" t="str">
        <f>VLOOKUP(B1317,[1]Nagios!$B$2:$F$7978,1,FALSE)</f>
        <v>10.133.8.149</v>
      </c>
      <c r="D1317" s="96" t="s">
        <v>6305</v>
      </c>
      <c r="E1317" s="249" t="s">
        <v>2989</v>
      </c>
      <c r="F1317" s="262">
        <v>1</v>
      </c>
      <c r="G1317" s="299" t="s">
        <v>8011</v>
      </c>
      <c r="H1317" s="180"/>
    </row>
    <row r="1318" spans="1:8" hidden="1">
      <c r="A1318" s="88" t="s">
        <v>6965</v>
      </c>
      <c r="B1318" s="249" t="s">
        <v>6964</v>
      </c>
      <c r="C1318" s="185" t="str">
        <f>VLOOKUP(B1318,[1]Nagios!$B$2:$F$7978,1,FALSE)</f>
        <v>10.133.8.149</v>
      </c>
      <c r="D1318" s="96" t="s">
        <v>8267</v>
      </c>
      <c r="E1318" s="249" t="s">
        <v>2989</v>
      </c>
      <c r="F1318" s="262">
        <v>1</v>
      </c>
      <c r="G1318" s="299" t="s">
        <v>8011</v>
      </c>
      <c r="H1318" s="180"/>
    </row>
    <row r="1319" spans="1:8" hidden="1">
      <c r="A1319" s="88" t="s">
        <v>6965</v>
      </c>
      <c r="B1319" s="249" t="s">
        <v>6964</v>
      </c>
      <c r="C1319" s="185" t="str">
        <f>VLOOKUP(B1319,[1]Nagios!$B$2:$F$7978,1,FALSE)</f>
        <v>10.133.8.149</v>
      </c>
      <c r="D1319" s="96" t="s">
        <v>8296</v>
      </c>
      <c r="E1319" s="249" t="s">
        <v>2992</v>
      </c>
      <c r="F1319" s="262">
        <v>1</v>
      </c>
      <c r="G1319" s="299" t="s">
        <v>6059</v>
      </c>
      <c r="H1319" s="180"/>
    </row>
    <row r="1320" spans="1:8" hidden="1">
      <c r="A1320" s="88" t="s">
        <v>6961</v>
      </c>
      <c r="B1320" s="249" t="s">
        <v>6960</v>
      </c>
      <c r="C1320" s="185" t="str">
        <f>VLOOKUP(B1320,[1]Nagios!$B$2:$F$7978,1,FALSE)</f>
        <v>10.133.8.147</v>
      </c>
      <c r="D1320" s="96" t="s">
        <v>6804</v>
      </c>
      <c r="E1320" s="249" t="s">
        <v>2992</v>
      </c>
      <c r="F1320" s="262">
        <v>2</v>
      </c>
      <c r="G1320" s="299" t="s">
        <v>8011</v>
      </c>
      <c r="H1320" s="180" t="s">
        <v>5184</v>
      </c>
    </row>
    <row r="1321" spans="1:8" hidden="1">
      <c r="A1321" s="88" t="s">
        <v>6961</v>
      </c>
      <c r="B1321" s="249" t="s">
        <v>6960</v>
      </c>
      <c r="C1321" s="185" t="str">
        <f>VLOOKUP(B1321,[1]Nagios!$B$2:$F$7978,1,FALSE)</f>
        <v>10.133.8.147</v>
      </c>
      <c r="D1321" s="96" t="s">
        <v>6805</v>
      </c>
      <c r="E1321" s="249" t="s">
        <v>2992</v>
      </c>
      <c r="F1321" s="262">
        <v>2</v>
      </c>
      <c r="G1321" s="299" t="s">
        <v>8011</v>
      </c>
      <c r="H1321" s="180" t="s">
        <v>5185</v>
      </c>
    </row>
    <row r="1322" spans="1:8" hidden="1">
      <c r="A1322" s="88" t="s">
        <v>6961</v>
      </c>
      <c r="B1322" s="249" t="s">
        <v>6960</v>
      </c>
      <c r="C1322" s="185" t="str">
        <f>VLOOKUP(B1322,[1]Nagios!$B$2:$F$7978,1,FALSE)</f>
        <v>10.133.8.147</v>
      </c>
      <c r="D1322" s="96" t="s">
        <v>6807</v>
      </c>
      <c r="E1322" s="249" t="s">
        <v>2992</v>
      </c>
      <c r="F1322" s="262">
        <v>2</v>
      </c>
      <c r="G1322" s="299" t="s">
        <v>8011</v>
      </c>
      <c r="H1322" s="180"/>
    </row>
    <row r="1323" spans="1:8" hidden="1">
      <c r="A1323" s="88" t="s">
        <v>6961</v>
      </c>
      <c r="B1323" s="249" t="s">
        <v>6960</v>
      </c>
      <c r="C1323" s="185" t="str">
        <f>VLOOKUP(B1323,[1]Nagios!$B$2:$F$7978,1,FALSE)</f>
        <v>10.133.8.147</v>
      </c>
      <c r="D1323" s="96" t="s">
        <v>6806</v>
      </c>
      <c r="E1323" s="249" t="s">
        <v>2992</v>
      </c>
      <c r="F1323" s="262">
        <v>2</v>
      </c>
      <c r="G1323" s="299" t="s">
        <v>8011</v>
      </c>
      <c r="H1323" s="180"/>
    </row>
    <row r="1324" spans="1:8" hidden="1">
      <c r="A1324" s="88" t="s">
        <v>6961</v>
      </c>
      <c r="B1324" s="240" t="s">
        <v>6960</v>
      </c>
      <c r="C1324" s="185" t="str">
        <f>VLOOKUP(B1324,[1]Nagios!$B$2:$F$7978,1,FALSE)</f>
        <v>10.133.8.147</v>
      </c>
      <c r="D1324" s="96" t="s">
        <v>6303</v>
      </c>
      <c r="E1324" s="240" t="s">
        <v>2992</v>
      </c>
      <c r="F1324" s="245">
        <v>2</v>
      </c>
      <c r="G1324" s="299" t="s">
        <v>8011</v>
      </c>
      <c r="H1324" s="180"/>
    </row>
    <row r="1325" spans="1:8" hidden="1">
      <c r="A1325" s="88" t="s">
        <v>6961</v>
      </c>
      <c r="B1325" s="240" t="s">
        <v>6960</v>
      </c>
      <c r="C1325" s="185" t="str">
        <f>VLOOKUP(B1325,[1]Nagios!$B$2:$F$7978,1,FALSE)</f>
        <v>10.133.8.147</v>
      </c>
      <c r="D1325" s="96" t="s">
        <v>6304</v>
      </c>
      <c r="E1325" s="240" t="s">
        <v>2992</v>
      </c>
      <c r="F1325" s="245">
        <v>2</v>
      </c>
      <c r="G1325" s="299" t="s">
        <v>8011</v>
      </c>
      <c r="H1325" s="180"/>
    </row>
    <row r="1326" spans="1:8" hidden="1">
      <c r="A1326" s="88" t="s">
        <v>6961</v>
      </c>
      <c r="B1326" s="240" t="s">
        <v>6960</v>
      </c>
      <c r="C1326" s="185" t="str">
        <f>VLOOKUP(B1326,[1]Nagios!$B$2:$F$7978,1,FALSE)</f>
        <v>10.133.8.147</v>
      </c>
      <c r="D1326" s="96" t="s">
        <v>8331</v>
      </c>
      <c r="E1326" s="240" t="s">
        <v>2992</v>
      </c>
      <c r="F1326" s="245">
        <v>2</v>
      </c>
      <c r="G1326" s="299" t="s">
        <v>6059</v>
      </c>
      <c r="H1326" s="180"/>
    </row>
    <row r="1327" spans="1:8" hidden="1">
      <c r="A1327" s="88" t="s">
        <v>6951</v>
      </c>
      <c r="B1327" s="240" t="s">
        <v>6950</v>
      </c>
      <c r="C1327" s="185" t="str">
        <f>VLOOKUP(B1327,[1]Nagios!$B$2:$F$7978,1,FALSE)</f>
        <v>10.133.8.158</v>
      </c>
      <c r="D1327" s="96" t="s">
        <v>6804</v>
      </c>
      <c r="E1327" s="240" t="s">
        <v>2989</v>
      </c>
      <c r="F1327" s="245">
        <v>1</v>
      </c>
      <c r="G1327" s="299" t="s">
        <v>8011</v>
      </c>
      <c r="H1327" s="180"/>
    </row>
    <row r="1328" spans="1:8" hidden="1">
      <c r="A1328" s="88" t="s">
        <v>6951</v>
      </c>
      <c r="B1328" s="240" t="s">
        <v>6950</v>
      </c>
      <c r="C1328" s="185" t="str">
        <f>VLOOKUP(B1328,[1]Nagios!$B$2:$F$7978,1,FALSE)</f>
        <v>10.133.8.158</v>
      </c>
      <c r="D1328" s="96" t="s">
        <v>6805</v>
      </c>
      <c r="E1328" s="240" t="s">
        <v>2989</v>
      </c>
      <c r="F1328" s="245">
        <v>1</v>
      </c>
      <c r="G1328" s="299" t="s">
        <v>8011</v>
      </c>
      <c r="H1328" s="180"/>
    </row>
    <row r="1329" spans="1:8" hidden="1">
      <c r="A1329" s="88" t="s">
        <v>6951</v>
      </c>
      <c r="B1329" s="240" t="s">
        <v>6950</v>
      </c>
      <c r="C1329" s="185" t="str">
        <f>VLOOKUP(B1329,[1]Nagios!$B$2:$F$7978,1,FALSE)</f>
        <v>10.133.8.158</v>
      </c>
      <c r="D1329" s="96" t="s">
        <v>6807</v>
      </c>
      <c r="E1329" s="240" t="s">
        <v>2989</v>
      </c>
      <c r="F1329" s="245">
        <v>1</v>
      </c>
      <c r="G1329" s="299" t="s">
        <v>8011</v>
      </c>
      <c r="H1329" s="180"/>
    </row>
    <row r="1330" spans="1:8" hidden="1">
      <c r="A1330" s="88" t="s">
        <v>6951</v>
      </c>
      <c r="B1330" s="240" t="s">
        <v>6950</v>
      </c>
      <c r="C1330" s="185" t="str">
        <f>VLOOKUP(B1330,[1]Nagios!$B$2:$F$7978,1,FALSE)</f>
        <v>10.133.8.158</v>
      </c>
      <c r="D1330" s="96" t="s">
        <v>6806</v>
      </c>
      <c r="E1330" s="240" t="s">
        <v>2989</v>
      </c>
      <c r="F1330" s="245">
        <v>1</v>
      </c>
      <c r="G1330" s="299" t="s">
        <v>8011</v>
      </c>
      <c r="H1330" s="180"/>
    </row>
    <row r="1331" spans="1:8" hidden="1">
      <c r="A1331" s="88" t="s">
        <v>6951</v>
      </c>
      <c r="B1331" s="240" t="s">
        <v>6950</v>
      </c>
      <c r="C1331" s="185" t="str">
        <f>VLOOKUP(B1331,[1]Nagios!$B$2:$F$7978,1,FALSE)</f>
        <v>10.133.8.158</v>
      </c>
      <c r="D1331" s="96" t="s">
        <v>6303</v>
      </c>
      <c r="E1331" s="240" t="s">
        <v>2989</v>
      </c>
      <c r="F1331" s="245">
        <v>1</v>
      </c>
      <c r="G1331" s="299" t="s">
        <v>8011</v>
      </c>
      <c r="H1331" s="180"/>
    </row>
    <row r="1332" spans="1:8" hidden="1">
      <c r="A1332" s="88" t="s">
        <v>6951</v>
      </c>
      <c r="B1332" s="240" t="s">
        <v>6950</v>
      </c>
      <c r="C1332" s="185" t="str">
        <f>VLOOKUP(B1332,[1]Nagios!$B$2:$F$7978,1,FALSE)</f>
        <v>10.133.8.158</v>
      </c>
      <c r="D1332" s="96" t="s">
        <v>6304</v>
      </c>
      <c r="E1332" s="240" t="s">
        <v>2989</v>
      </c>
      <c r="F1332" s="245">
        <v>1</v>
      </c>
      <c r="G1332" s="299" t="s">
        <v>8011</v>
      </c>
      <c r="H1332" s="180"/>
    </row>
    <row r="1333" spans="1:8" hidden="1">
      <c r="A1333" s="88" t="s">
        <v>6951</v>
      </c>
      <c r="B1333" s="240" t="s">
        <v>6950</v>
      </c>
      <c r="C1333" s="185" t="str">
        <f>VLOOKUP(B1333,[1]Nagios!$B$2:$F$7978,1,FALSE)</f>
        <v>10.133.8.158</v>
      </c>
      <c r="D1333" s="96" t="s">
        <v>6305</v>
      </c>
      <c r="E1333" s="240" t="s">
        <v>2989</v>
      </c>
      <c r="F1333" s="245">
        <v>1</v>
      </c>
      <c r="G1333" s="299" t="s">
        <v>8011</v>
      </c>
      <c r="H1333" s="180"/>
    </row>
    <row r="1334" spans="1:8" hidden="1">
      <c r="A1334" s="88" t="s">
        <v>6951</v>
      </c>
      <c r="B1334" s="240" t="s">
        <v>6950</v>
      </c>
      <c r="C1334" s="185" t="str">
        <f>VLOOKUP(B1334,[1]Nagios!$B$2:$F$7978,1,FALSE)</f>
        <v>10.133.8.158</v>
      </c>
      <c r="D1334" s="96" t="s">
        <v>6306</v>
      </c>
      <c r="E1334" s="240" t="s">
        <v>2989</v>
      </c>
      <c r="F1334" s="245">
        <v>1</v>
      </c>
      <c r="G1334" s="299" t="s">
        <v>8011</v>
      </c>
      <c r="H1334" s="180"/>
    </row>
    <row r="1335" spans="1:8" hidden="1">
      <c r="A1335" s="88" t="s">
        <v>6951</v>
      </c>
      <c r="B1335" s="240" t="s">
        <v>6950</v>
      </c>
      <c r="C1335" s="185" t="str">
        <f>VLOOKUP(B1335,[1]Nagios!$B$2:$F$7978,1,FALSE)</f>
        <v>10.133.8.158</v>
      </c>
      <c r="D1335" s="96" t="s">
        <v>6307</v>
      </c>
      <c r="E1335" s="240" t="s">
        <v>2989</v>
      </c>
      <c r="F1335" s="245">
        <v>1</v>
      </c>
      <c r="G1335" s="299" t="s">
        <v>8011</v>
      </c>
      <c r="H1335" s="180"/>
    </row>
    <row r="1336" spans="1:8" hidden="1">
      <c r="A1336" s="88" t="s">
        <v>6951</v>
      </c>
      <c r="B1336" s="240" t="s">
        <v>6950</v>
      </c>
      <c r="C1336" s="185" t="str">
        <f>VLOOKUP(B1336,[1]Nagios!$B$2:$F$7978,1,FALSE)</f>
        <v>10.133.8.158</v>
      </c>
      <c r="D1336" s="96" t="s">
        <v>6308</v>
      </c>
      <c r="E1336" s="240" t="s">
        <v>2989</v>
      </c>
      <c r="F1336" s="245">
        <v>1</v>
      </c>
      <c r="G1336" s="299" t="s">
        <v>8011</v>
      </c>
      <c r="H1336" s="180"/>
    </row>
    <row r="1337" spans="1:8" hidden="1">
      <c r="A1337" s="88" t="s">
        <v>6951</v>
      </c>
      <c r="B1337" s="240" t="s">
        <v>6950</v>
      </c>
      <c r="C1337" s="185" t="str">
        <f>VLOOKUP(B1337,[1]Nagios!$B$2:$F$7978,1,FALSE)</f>
        <v>10.133.8.158</v>
      </c>
      <c r="D1337" s="96" t="s">
        <v>6309</v>
      </c>
      <c r="E1337" s="240" t="s">
        <v>2989</v>
      </c>
      <c r="F1337" s="245">
        <v>1</v>
      </c>
      <c r="G1337" s="299" t="s">
        <v>8011</v>
      </c>
      <c r="H1337" s="180"/>
    </row>
    <row r="1338" spans="1:8" hidden="1">
      <c r="A1338" s="88" t="s">
        <v>6951</v>
      </c>
      <c r="B1338" s="240" t="s">
        <v>6950</v>
      </c>
      <c r="C1338" s="185" t="str">
        <f>VLOOKUP(B1338,[1]Nagios!$B$2:$F$7978,1,FALSE)</f>
        <v>10.133.8.158</v>
      </c>
      <c r="D1338" s="96" t="s">
        <v>6310</v>
      </c>
      <c r="E1338" s="240" t="s">
        <v>2989</v>
      </c>
      <c r="F1338" s="245">
        <v>1</v>
      </c>
      <c r="G1338" s="299" t="s">
        <v>8011</v>
      </c>
      <c r="H1338" s="180"/>
    </row>
    <row r="1339" spans="1:8" hidden="1">
      <c r="A1339" s="88" t="s">
        <v>6951</v>
      </c>
      <c r="B1339" s="240" t="s">
        <v>6950</v>
      </c>
      <c r="C1339" s="185" t="str">
        <f>VLOOKUP(B1339,[1]Nagios!$B$2:$F$7978,1,FALSE)</f>
        <v>10.133.8.158</v>
      </c>
      <c r="D1339" s="96" t="s">
        <v>6311</v>
      </c>
      <c r="E1339" s="240" t="s">
        <v>2989</v>
      </c>
      <c r="F1339" s="245">
        <v>1</v>
      </c>
      <c r="G1339" s="299" t="s">
        <v>8011</v>
      </c>
      <c r="H1339" s="180" t="s">
        <v>5181</v>
      </c>
    </row>
    <row r="1340" spans="1:8" hidden="1">
      <c r="A1340" s="88" t="s">
        <v>6951</v>
      </c>
      <c r="B1340" s="240" t="s">
        <v>6950</v>
      </c>
      <c r="C1340" s="185" t="str">
        <f>VLOOKUP(B1340,[1]Nagios!$B$2:$F$7978,1,FALSE)</f>
        <v>10.133.8.158</v>
      </c>
      <c r="D1340" s="96" t="s">
        <v>6312</v>
      </c>
      <c r="E1340" s="240" t="s">
        <v>2989</v>
      </c>
      <c r="F1340" s="245">
        <v>1</v>
      </c>
      <c r="G1340" s="299" t="s">
        <v>8011</v>
      </c>
      <c r="H1340" s="180" t="s">
        <v>5182</v>
      </c>
    </row>
    <row r="1341" spans="1:8" hidden="1">
      <c r="A1341" s="88" t="s">
        <v>6951</v>
      </c>
      <c r="B1341" s="240" t="s">
        <v>6950</v>
      </c>
      <c r="C1341" s="185" t="str">
        <f>VLOOKUP(B1341,[1]Nagios!$B$2:$F$7978,1,FALSE)</f>
        <v>10.133.8.158</v>
      </c>
      <c r="D1341" s="96" t="s">
        <v>6313</v>
      </c>
      <c r="E1341" s="240" t="s">
        <v>2989</v>
      </c>
      <c r="F1341" s="245">
        <v>1</v>
      </c>
      <c r="G1341" s="299" t="s">
        <v>6059</v>
      </c>
      <c r="H1341" s="180" t="s">
        <v>5183</v>
      </c>
    </row>
    <row r="1342" spans="1:8" hidden="1">
      <c r="A1342" s="88" t="s">
        <v>6953</v>
      </c>
      <c r="B1342" s="88" t="s">
        <v>6952</v>
      </c>
      <c r="C1342" s="185" t="str">
        <f>VLOOKUP(B1342,[1]Nagios!$B$2:$F$7978,1,FALSE)</f>
        <v>10.133.8.157</v>
      </c>
      <c r="D1342" s="88" t="s">
        <v>6804</v>
      </c>
      <c r="E1342" s="88" t="s">
        <v>2989</v>
      </c>
      <c r="F1342" s="245">
        <v>1</v>
      </c>
      <c r="G1342" s="299" t="s">
        <v>8011</v>
      </c>
      <c r="H1342" s="199"/>
    </row>
    <row r="1343" spans="1:8" hidden="1">
      <c r="A1343" s="88" t="s">
        <v>6953</v>
      </c>
      <c r="B1343" s="88" t="s">
        <v>6952</v>
      </c>
      <c r="C1343" s="185" t="str">
        <f>VLOOKUP(B1343,[1]Nagios!$B$2:$F$7978,1,FALSE)</f>
        <v>10.133.8.157</v>
      </c>
      <c r="D1343" s="88" t="s">
        <v>6805</v>
      </c>
      <c r="E1343" s="88" t="s">
        <v>2989</v>
      </c>
      <c r="F1343" s="245">
        <v>1</v>
      </c>
      <c r="G1343" s="299" t="s">
        <v>8011</v>
      </c>
      <c r="H1343" s="199"/>
    </row>
    <row r="1344" spans="1:8" hidden="1">
      <c r="A1344" s="88" t="s">
        <v>6953</v>
      </c>
      <c r="B1344" s="88" t="s">
        <v>6952</v>
      </c>
      <c r="C1344" s="185" t="str">
        <f>VLOOKUP(B1344,[1]Nagios!$B$2:$F$7978,1,FALSE)</f>
        <v>10.133.8.157</v>
      </c>
      <c r="D1344" s="88" t="s">
        <v>6806</v>
      </c>
      <c r="E1344" s="88" t="s">
        <v>2989</v>
      </c>
      <c r="F1344" s="245">
        <v>1</v>
      </c>
      <c r="G1344" s="299" t="s">
        <v>8011</v>
      </c>
      <c r="H1344" s="199"/>
    </row>
    <row r="1345" spans="1:8" hidden="1">
      <c r="A1345" s="88" t="s">
        <v>6953</v>
      </c>
      <c r="B1345" s="88" t="s">
        <v>6952</v>
      </c>
      <c r="C1345" s="185" t="str">
        <f>VLOOKUP(B1345,[1]Nagios!$B$2:$F$7978,1,FALSE)</f>
        <v>10.133.8.157</v>
      </c>
      <c r="D1345" s="88" t="s">
        <v>6807</v>
      </c>
      <c r="E1345" s="88" t="s">
        <v>2989</v>
      </c>
      <c r="F1345" s="245">
        <v>1</v>
      </c>
      <c r="G1345" s="299" t="s">
        <v>8011</v>
      </c>
      <c r="H1345" s="199"/>
    </row>
    <row r="1346" spans="1:8" hidden="1">
      <c r="A1346" s="88" t="s">
        <v>6953</v>
      </c>
      <c r="B1346" s="88" t="s">
        <v>6952</v>
      </c>
      <c r="C1346" s="185" t="str">
        <f>VLOOKUP(B1346,[1]Nagios!$B$2:$F$7978,1,FALSE)</f>
        <v>10.133.8.157</v>
      </c>
      <c r="D1346" s="88" t="s">
        <v>6303</v>
      </c>
      <c r="E1346" s="88" t="s">
        <v>2989</v>
      </c>
      <c r="F1346" s="245">
        <v>1</v>
      </c>
      <c r="G1346" s="299" t="s">
        <v>8011</v>
      </c>
      <c r="H1346" s="199"/>
    </row>
    <row r="1347" spans="1:8" hidden="1">
      <c r="A1347" s="88" t="s">
        <v>6953</v>
      </c>
      <c r="B1347" s="88" t="s">
        <v>6952</v>
      </c>
      <c r="C1347" s="185" t="str">
        <f>VLOOKUP(B1347,[1]Nagios!$B$2:$F$7978,1,FALSE)</f>
        <v>10.133.8.157</v>
      </c>
      <c r="D1347" s="88" t="s">
        <v>6304</v>
      </c>
      <c r="E1347" s="88" t="s">
        <v>2989</v>
      </c>
      <c r="F1347" s="245">
        <v>1</v>
      </c>
      <c r="G1347" s="299" t="s">
        <v>8011</v>
      </c>
      <c r="H1347" s="199"/>
    </row>
    <row r="1348" spans="1:8" hidden="1">
      <c r="A1348" s="88" t="s">
        <v>6953</v>
      </c>
      <c r="B1348" s="88" t="s">
        <v>6952</v>
      </c>
      <c r="C1348" s="185" t="str">
        <f>VLOOKUP(B1348,[1]Nagios!$B$2:$F$7978,1,FALSE)</f>
        <v>10.133.8.157</v>
      </c>
      <c r="D1348" s="88" t="s">
        <v>6305</v>
      </c>
      <c r="E1348" s="88" t="s">
        <v>2989</v>
      </c>
      <c r="F1348" s="245">
        <v>1</v>
      </c>
      <c r="G1348" s="299" t="s">
        <v>8011</v>
      </c>
      <c r="H1348" s="180"/>
    </row>
    <row r="1349" spans="1:8" hidden="1">
      <c r="A1349" s="88" t="s">
        <v>6953</v>
      </c>
      <c r="B1349" s="88" t="s">
        <v>6952</v>
      </c>
      <c r="C1349" s="185" t="str">
        <f>VLOOKUP(B1349,[1]Nagios!$B$2:$F$7978,1,FALSE)</f>
        <v>10.133.8.157</v>
      </c>
      <c r="D1349" s="88" t="s">
        <v>6306</v>
      </c>
      <c r="E1349" s="88" t="s">
        <v>2989</v>
      </c>
      <c r="F1349" s="245">
        <v>1</v>
      </c>
      <c r="G1349" s="299" t="s">
        <v>8011</v>
      </c>
      <c r="H1349" s="180"/>
    </row>
    <row r="1350" spans="1:8" hidden="1">
      <c r="A1350" s="88" t="s">
        <v>6953</v>
      </c>
      <c r="B1350" s="88" t="s">
        <v>6952</v>
      </c>
      <c r="C1350" s="185" t="str">
        <f>VLOOKUP(B1350,[1]Nagios!$B$2:$F$7978,1,FALSE)</f>
        <v>10.133.8.157</v>
      </c>
      <c r="D1350" s="88" t="s">
        <v>6307</v>
      </c>
      <c r="E1350" s="88" t="s">
        <v>2989</v>
      </c>
      <c r="F1350" s="245">
        <v>1</v>
      </c>
      <c r="G1350" s="299" t="s">
        <v>8011</v>
      </c>
      <c r="H1350" s="180"/>
    </row>
    <row r="1351" spans="1:8" hidden="1">
      <c r="A1351" s="88" t="s">
        <v>6953</v>
      </c>
      <c r="B1351" s="88" t="s">
        <v>6952</v>
      </c>
      <c r="C1351" s="185" t="str">
        <f>VLOOKUP(B1351,[1]Nagios!$B$2:$F$7978,1,FALSE)</f>
        <v>10.133.8.157</v>
      </c>
      <c r="D1351" s="88" t="s">
        <v>6308</v>
      </c>
      <c r="E1351" s="88" t="s">
        <v>2989</v>
      </c>
      <c r="F1351" s="245">
        <v>1</v>
      </c>
      <c r="G1351" s="299" t="s">
        <v>8011</v>
      </c>
      <c r="H1351" s="180"/>
    </row>
    <row r="1352" spans="1:8" hidden="1">
      <c r="A1352" s="88" t="s">
        <v>6953</v>
      </c>
      <c r="B1352" s="88" t="s">
        <v>6952</v>
      </c>
      <c r="C1352" s="185" t="str">
        <f>VLOOKUP(B1352,[1]Nagios!$B$2:$F$7978,1,FALSE)</f>
        <v>10.133.8.157</v>
      </c>
      <c r="D1352" s="88" t="s">
        <v>6309</v>
      </c>
      <c r="E1352" s="88" t="s">
        <v>2989</v>
      </c>
      <c r="F1352" s="245">
        <v>1</v>
      </c>
      <c r="G1352" s="299" t="s">
        <v>8011</v>
      </c>
      <c r="H1352" s="180"/>
    </row>
    <row r="1353" spans="1:8" hidden="1">
      <c r="A1353" s="88" t="s">
        <v>6953</v>
      </c>
      <c r="B1353" s="88" t="s">
        <v>6952</v>
      </c>
      <c r="C1353" s="185" t="str">
        <f>VLOOKUP(B1353,[1]Nagios!$B$2:$F$7978,1,FALSE)</f>
        <v>10.133.8.157</v>
      </c>
      <c r="D1353" s="88" t="s">
        <v>6310</v>
      </c>
      <c r="E1353" s="88" t="s">
        <v>2989</v>
      </c>
      <c r="F1353" s="245">
        <v>1</v>
      </c>
      <c r="G1353" s="299" t="s">
        <v>8011</v>
      </c>
      <c r="H1353" s="180"/>
    </row>
    <row r="1354" spans="1:8" hidden="1">
      <c r="A1354" s="88" t="s">
        <v>6953</v>
      </c>
      <c r="B1354" s="88" t="s">
        <v>6952</v>
      </c>
      <c r="C1354" s="185" t="str">
        <f>VLOOKUP(B1354,[1]Nagios!$B$2:$F$7978,1,FALSE)</f>
        <v>10.133.8.157</v>
      </c>
      <c r="D1354" s="88" t="s">
        <v>6311</v>
      </c>
      <c r="E1354" s="88" t="s">
        <v>2989</v>
      </c>
      <c r="F1354" s="245">
        <v>1</v>
      </c>
      <c r="G1354" s="299" t="s">
        <v>8011</v>
      </c>
      <c r="H1354" s="180"/>
    </row>
    <row r="1355" spans="1:8" hidden="1">
      <c r="A1355" s="88" t="s">
        <v>6953</v>
      </c>
      <c r="B1355" s="88" t="s">
        <v>6952</v>
      </c>
      <c r="C1355" s="185" t="str">
        <f>VLOOKUP(B1355,[1]Nagios!$B$2:$F$7978,1,FALSE)</f>
        <v>10.133.8.157</v>
      </c>
      <c r="D1355" s="88" t="s">
        <v>6312</v>
      </c>
      <c r="E1355" s="88" t="s">
        <v>2989</v>
      </c>
      <c r="F1355" s="245">
        <v>1</v>
      </c>
      <c r="G1355" s="299" t="s">
        <v>8011</v>
      </c>
      <c r="H1355" s="180"/>
    </row>
    <row r="1356" spans="1:8" hidden="1">
      <c r="A1356" s="88" t="s">
        <v>6953</v>
      </c>
      <c r="B1356" s="88" t="s">
        <v>6952</v>
      </c>
      <c r="C1356" s="185" t="str">
        <f>VLOOKUP(B1356,[1]Nagios!$B$2:$F$7978,1,FALSE)</f>
        <v>10.133.8.157</v>
      </c>
      <c r="D1356" s="88" t="s">
        <v>6313</v>
      </c>
      <c r="E1356" s="88" t="s">
        <v>2989</v>
      </c>
      <c r="F1356" s="334">
        <v>1</v>
      </c>
      <c r="G1356" s="299" t="s">
        <v>8011</v>
      </c>
      <c r="H1356" s="180"/>
    </row>
    <row r="1357" spans="1:8" hidden="1">
      <c r="A1357" s="88" t="s">
        <v>6953</v>
      </c>
      <c r="B1357" s="88" t="s">
        <v>6952</v>
      </c>
      <c r="C1357" s="185" t="str">
        <f>VLOOKUP(B1357,[1]Nagios!$B$2:$F$7978,1,FALSE)</f>
        <v>10.133.8.157</v>
      </c>
      <c r="D1357" s="88" t="s">
        <v>8299</v>
      </c>
      <c r="E1357" s="88" t="s">
        <v>2989</v>
      </c>
      <c r="F1357" s="334">
        <v>1</v>
      </c>
      <c r="G1357" s="299" t="s">
        <v>8022</v>
      </c>
      <c r="H1357" s="180"/>
    </row>
    <row r="1358" spans="1:8" hidden="1">
      <c r="A1358" s="88" t="s">
        <v>6953</v>
      </c>
      <c r="B1358" s="88" t="s">
        <v>6952</v>
      </c>
      <c r="C1358" s="185" t="str">
        <f>VLOOKUP(B1358,[1]Nagios!$B$2:$F$7978,1,FALSE)</f>
        <v>10.133.8.157</v>
      </c>
      <c r="D1358" s="88" t="s">
        <v>9160</v>
      </c>
      <c r="E1358" s="88" t="s">
        <v>2989</v>
      </c>
      <c r="F1358" s="334">
        <v>1</v>
      </c>
      <c r="G1358" s="299" t="s">
        <v>8022</v>
      </c>
      <c r="H1358" s="180"/>
    </row>
    <row r="1359" spans="1:8" hidden="1">
      <c r="A1359" s="88" t="s">
        <v>6953</v>
      </c>
      <c r="B1359" s="88" t="s">
        <v>6952</v>
      </c>
      <c r="C1359" s="185" t="str">
        <f>VLOOKUP(B1359,[1]Nagios!$B$2:$F$7978,1,FALSE)</f>
        <v>10.133.8.157</v>
      </c>
      <c r="D1359" s="88" t="s">
        <v>8063</v>
      </c>
      <c r="E1359" s="88" t="s">
        <v>2989</v>
      </c>
      <c r="F1359" s="334">
        <v>1</v>
      </c>
      <c r="G1359" s="299" t="s">
        <v>8022</v>
      </c>
      <c r="H1359" s="180"/>
    </row>
    <row r="1360" spans="1:8" hidden="1">
      <c r="A1360" s="249" t="s">
        <v>7617</v>
      </c>
      <c r="B1360" s="240" t="s">
        <v>7616</v>
      </c>
      <c r="C1360" s="185" t="str">
        <f>VLOOKUP(B1360,[1]Nagios!$B$2:$F$7978,1,FALSE)</f>
        <v>192.168.21.41</v>
      </c>
      <c r="D1360" s="249" t="s">
        <v>7618</v>
      </c>
      <c r="E1360" s="254" t="s">
        <v>2992</v>
      </c>
      <c r="F1360" s="245">
        <v>3</v>
      </c>
      <c r="G1360" s="387" t="s">
        <v>8011</v>
      </c>
      <c r="H1360" s="199"/>
    </row>
    <row r="1361" spans="1:8" hidden="1">
      <c r="A1361" s="249" t="s">
        <v>7617</v>
      </c>
      <c r="B1361" s="240" t="s">
        <v>7616</v>
      </c>
      <c r="C1361" s="185" t="str">
        <f>VLOOKUP(B1361,[1]Nagios!$B$2:$F$7978,1,FALSE)</f>
        <v>192.168.21.41</v>
      </c>
      <c r="D1361" s="249" t="s">
        <v>7326</v>
      </c>
      <c r="E1361" s="254" t="s">
        <v>2992</v>
      </c>
      <c r="F1361" s="245">
        <v>3</v>
      </c>
      <c r="G1361" s="299" t="s">
        <v>8004</v>
      </c>
      <c r="H1361" s="199"/>
    </row>
    <row r="1362" spans="1:8" hidden="1">
      <c r="A1362" s="88" t="s">
        <v>8122</v>
      </c>
      <c r="B1362" s="240" t="s">
        <v>8123</v>
      </c>
      <c r="C1362" s="185" t="str">
        <f>VLOOKUP(B1362,[1]Nagios!$B$2:$F$7978,1,FALSE)</f>
        <v>192.168.21.42</v>
      </c>
      <c r="D1362" s="249" t="s">
        <v>1204</v>
      </c>
      <c r="E1362" s="240" t="s">
        <v>2989</v>
      </c>
      <c r="F1362" s="245">
        <v>3</v>
      </c>
      <c r="G1362" s="299" t="s">
        <v>8011</v>
      </c>
      <c r="H1362" s="180" t="s">
        <v>3976</v>
      </c>
    </row>
    <row r="1363" spans="1:8" hidden="1">
      <c r="A1363" s="88" t="s">
        <v>8122</v>
      </c>
      <c r="B1363" s="240" t="s">
        <v>8123</v>
      </c>
      <c r="C1363" s="185" t="str">
        <f>VLOOKUP(B1363,[1]Nagios!$B$2:$F$7978,1,FALSE)</f>
        <v>192.168.21.42</v>
      </c>
      <c r="D1363" s="249" t="s">
        <v>1255</v>
      </c>
      <c r="E1363" s="240" t="s">
        <v>2989</v>
      </c>
      <c r="F1363" s="245">
        <v>3</v>
      </c>
      <c r="G1363" s="299" t="s">
        <v>8011</v>
      </c>
      <c r="H1363" s="180" t="s">
        <v>3977</v>
      </c>
    </row>
    <row r="1364" spans="1:8" hidden="1">
      <c r="A1364" s="88" t="s">
        <v>8122</v>
      </c>
      <c r="B1364" s="240" t="s">
        <v>8123</v>
      </c>
      <c r="C1364" s="185" t="str">
        <f>VLOOKUP(B1364,[1]Nagios!$B$2:$F$7978,1,FALSE)</f>
        <v>192.168.21.42</v>
      </c>
      <c r="D1364" s="249" t="s">
        <v>959</v>
      </c>
      <c r="E1364" s="240" t="s">
        <v>2989</v>
      </c>
      <c r="F1364" s="245">
        <v>3</v>
      </c>
      <c r="G1364" s="299" t="s">
        <v>8011</v>
      </c>
      <c r="H1364" s="180" t="s">
        <v>3978</v>
      </c>
    </row>
    <row r="1365" spans="1:8" hidden="1">
      <c r="A1365" s="88" t="s">
        <v>8122</v>
      </c>
      <c r="B1365" s="240" t="s">
        <v>8123</v>
      </c>
      <c r="C1365" s="185" t="str">
        <f>VLOOKUP(B1365,[1]Nagios!$B$2:$F$7978,1,FALSE)</f>
        <v>192.168.21.42</v>
      </c>
      <c r="D1365" s="249" t="s">
        <v>1200</v>
      </c>
      <c r="E1365" s="240" t="s">
        <v>2989</v>
      </c>
      <c r="F1365" s="245">
        <v>3</v>
      </c>
      <c r="G1365" s="299" t="s">
        <v>8011</v>
      </c>
      <c r="H1365" s="180" t="s">
        <v>3979</v>
      </c>
    </row>
    <row r="1366" spans="1:8" hidden="1">
      <c r="A1366" s="88" t="s">
        <v>8122</v>
      </c>
      <c r="B1366" s="240" t="s">
        <v>8123</v>
      </c>
      <c r="C1366" s="185" t="str">
        <f>VLOOKUP(B1366,[1]Nagios!$B$2:$F$7978,1,FALSE)</f>
        <v>192.168.21.42</v>
      </c>
      <c r="D1366" s="249" t="s">
        <v>1256</v>
      </c>
      <c r="E1366" s="240" t="s">
        <v>2989</v>
      </c>
      <c r="F1366" s="245">
        <v>3</v>
      </c>
      <c r="G1366" s="299" t="s">
        <v>8011</v>
      </c>
      <c r="H1366" s="180" t="s">
        <v>3980</v>
      </c>
    </row>
    <row r="1367" spans="1:8" hidden="1">
      <c r="A1367" s="88" t="s">
        <v>8122</v>
      </c>
      <c r="B1367" s="240" t="s">
        <v>8123</v>
      </c>
      <c r="C1367" s="185" t="str">
        <f>VLOOKUP(B1367,[1]Nagios!$B$2:$F$7978,1,FALSE)</f>
        <v>192.168.21.42</v>
      </c>
      <c r="D1367" s="249" t="s">
        <v>6792</v>
      </c>
      <c r="E1367" s="240" t="s">
        <v>2989</v>
      </c>
      <c r="F1367" s="245">
        <v>3</v>
      </c>
      <c r="G1367" s="299" t="s">
        <v>8011</v>
      </c>
      <c r="H1367" s="180"/>
    </row>
    <row r="1368" spans="1:8" hidden="1">
      <c r="A1368" s="88" t="s">
        <v>8122</v>
      </c>
      <c r="B1368" s="240" t="s">
        <v>8123</v>
      </c>
      <c r="C1368" s="185" t="str">
        <f>VLOOKUP(B1368,[1]Nagios!$B$2:$F$7978,1,FALSE)</f>
        <v>192.168.21.42</v>
      </c>
      <c r="D1368" s="249" t="s">
        <v>6793</v>
      </c>
      <c r="E1368" s="240" t="s">
        <v>2989</v>
      </c>
      <c r="F1368" s="245">
        <v>3</v>
      </c>
      <c r="G1368" s="299" t="s">
        <v>8011</v>
      </c>
      <c r="H1368" s="180"/>
    </row>
    <row r="1369" spans="1:8" hidden="1">
      <c r="A1369" s="88" t="s">
        <v>8122</v>
      </c>
      <c r="B1369" s="240" t="s">
        <v>8123</v>
      </c>
      <c r="C1369" s="185" t="str">
        <f>VLOOKUP(B1369,[1]Nagios!$B$2:$F$7978,1,FALSE)</f>
        <v>192.168.21.42</v>
      </c>
      <c r="D1369" s="249" t="s">
        <v>6794</v>
      </c>
      <c r="E1369" s="240" t="s">
        <v>2989</v>
      </c>
      <c r="F1369" s="245">
        <v>3</v>
      </c>
      <c r="G1369" s="299" t="s">
        <v>8011</v>
      </c>
      <c r="H1369" s="180"/>
    </row>
    <row r="1370" spans="1:8" hidden="1">
      <c r="A1370" s="88" t="s">
        <v>8122</v>
      </c>
      <c r="B1370" s="240" t="s">
        <v>8123</v>
      </c>
      <c r="C1370" s="185" t="str">
        <f>VLOOKUP(B1370,[1]Nagios!$B$2:$F$7978,1,FALSE)</f>
        <v>192.168.21.42</v>
      </c>
      <c r="D1370" s="249" t="s">
        <v>6795</v>
      </c>
      <c r="E1370" s="240" t="s">
        <v>2989</v>
      </c>
      <c r="F1370" s="245">
        <v>3</v>
      </c>
      <c r="G1370" s="299" t="s">
        <v>8011</v>
      </c>
      <c r="H1370" s="180"/>
    </row>
    <row r="1371" spans="1:8" hidden="1">
      <c r="A1371" s="88" t="s">
        <v>8122</v>
      </c>
      <c r="B1371" s="240" t="s">
        <v>8123</v>
      </c>
      <c r="C1371" s="185" t="str">
        <f>VLOOKUP(B1371,[1]Nagios!$B$2:$F$7978,1,FALSE)</f>
        <v>192.168.21.42</v>
      </c>
      <c r="D1371" s="249" t="s">
        <v>6797</v>
      </c>
      <c r="E1371" s="240" t="s">
        <v>2989</v>
      </c>
      <c r="F1371" s="245">
        <v>3</v>
      </c>
      <c r="G1371" s="299" t="s">
        <v>8011</v>
      </c>
      <c r="H1371" s="180"/>
    </row>
    <row r="1372" spans="1:8" hidden="1">
      <c r="A1372" s="88" t="s">
        <v>8122</v>
      </c>
      <c r="B1372" s="240" t="s">
        <v>8123</v>
      </c>
      <c r="C1372" s="185" t="str">
        <f>VLOOKUP(B1372,[1]Nagios!$B$2:$F$7978,1,FALSE)</f>
        <v>192.168.21.42</v>
      </c>
      <c r="D1372" s="249" t="s">
        <v>6798</v>
      </c>
      <c r="E1372" s="240" t="s">
        <v>2989</v>
      </c>
      <c r="F1372" s="245">
        <v>3</v>
      </c>
      <c r="G1372" s="299" t="s">
        <v>8011</v>
      </c>
      <c r="H1372" s="180"/>
    </row>
    <row r="1373" spans="1:8" hidden="1">
      <c r="A1373" s="88" t="s">
        <v>8122</v>
      </c>
      <c r="B1373" s="240" t="s">
        <v>8123</v>
      </c>
      <c r="C1373" s="185" t="str">
        <f>VLOOKUP(B1373,[1]Nagios!$B$2:$F$7978,1,FALSE)</f>
        <v>192.168.21.42</v>
      </c>
      <c r="D1373" s="240" t="s">
        <v>6799</v>
      </c>
      <c r="E1373" s="249" t="s">
        <v>2989</v>
      </c>
      <c r="F1373" s="245">
        <v>3</v>
      </c>
      <c r="G1373" s="299" t="s">
        <v>8011</v>
      </c>
      <c r="H1373" s="180"/>
    </row>
    <row r="1374" spans="1:8" hidden="1">
      <c r="A1374" s="88" t="s">
        <v>8122</v>
      </c>
      <c r="B1374" s="240" t="s">
        <v>8123</v>
      </c>
      <c r="C1374" s="185" t="str">
        <f>VLOOKUP(B1374,[1]Nagios!$B$2:$F$7978,1,FALSE)</f>
        <v>192.168.21.42</v>
      </c>
      <c r="D1374" s="240" t="s">
        <v>6800</v>
      </c>
      <c r="E1374" s="249" t="s">
        <v>2989</v>
      </c>
      <c r="F1374" s="245">
        <v>3</v>
      </c>
      <c r="G1374" s="299" t="s">
        <v>8011</v>
      </c>
      <c r="H1374" s="180"/>
    </row>
    <row r="1375" spans="1:8" hidden="1">
      <c r="A1375" s="88" t="s">
        <v>8122</v>
      </c>
      <c r="B1375" s="240" t="s">
        <v>8123</v>
      </c>
      <c r="C1375" s="185" t="str">
        <f>VLOOKUP(B1375,[1]Nagios!$B$2:$F$7978,1,FALSE)</f>
        <v>192.168.21.42</v>
      </c>
      <c r="D1375" s="240" t="s">
        <v>6801</v>
      </c>
      <c r="E1375" s="240" t="s">
        <v>2989</v>
      </c>
      <c r="F1375" s="245">
        <v>3</v>
      </c>
      <c r="G1375" s="299" t="s">
        <v>8011</v>
      </c>
      <c r="H1375" s="180"/>
    </row>
    <row r="1376" spans="1:8" hidden="1">
      <c r="A1376" s="88" t="s">
        <v>8122</v>
      </c>
      <c r="B1376" s="240" t="s">
        <v>8123</v>
      </c>
      <c r="C1376" s="185" t="str">
        <f>VLOOKUP(B1376,[1]Nagios!$B$2:$F$7978,1,FALSE)</f>
        <v>192.168.21.42</v>
      </c>
      <c r="D1376" s="240" t="s">
        <v>6153</v>
      </c>
      <c r="E1376" s="240" t="s">
        <v>2989</v>
      </c>
      <c r="F1376" s="245">
        <v>3</v>
      </c>
      <c r="G1376" s="299" t="s">
        <v>8004</v>
      </c>
      <c r="H1376" s="180"/>
    </row>
    <row r="1377" spans="1:8" hidden="1">
      <c r="A1377" s="88" t="s">
        <v>8122</v>
      </c>
      <c r="B1377" s="240" t="s">
        <v>8123</v>
      </c>
      <c r="C1377" s="185" t="str">
        <f>VLOOKUP(B1377,[1]Nagios!$B$2:$F$7978,1,FALSE)</f>
        <v>192.168.21.42</v>
      </c>
      <c r="D1377" s="240" t="s">
        <v>6893</v>
      </c>
      <c r="E1377" s="240" t="s">
        <v>2989</v>
      </c>
      <c r="F1377" s="245">
        <v>3</v>
      </c>
      <c r="G1377" s="299" t="s">
        <v>7998</v>
      </c>
      <c r="H1377" s="180"/>
    </row>
    <row r="1378" spans="1:8" hidden="1">
      <c r="A1378" s="88" t="s">
        <v>8122</v>
      </c>
      <c r="B1378" s="249" t="s">
        <v>8123</v>
      </c>
      <c r="C1378" s="185" t="str">
        <f>VLOOKUP(B1378,[1]Nagios!$B$2:$F$7978,1,FALSE)</f>
        <v>192.168.21.42</v>
      </c>
      <c r="D1378" s="240" t="s">
        <v>6874</v>
      </c>
      <c r="E1378" s="240" t="s">
        <v>2989</v>
      </c>
      <c r="F1378" s="245">
        <v>3</v>
      </c>
      <c r="G1378" s="299" t="s">
        <v>7998</v>
      </c>
      <c r="H1378" s="180"/>
    </row>
    <row r="1379" spans="1:8" hidden="1">
      <c r="A1379" s="88" t="s">
        <v>457</v>
      </c>
      <c r="B1379" s="249" t="s">
        <v>458</v>
      </c>
      <c r="C1379" s="185" t="str">
        <f>VLOOKUP(B1379,[1]Nagios!$B$2:$F$7978,1,FALSE)</f>
        <v>10.133.55.233</v>
      </c>
      <c r="D1379" s="240" t="s">
        <v>1204</v>
      </c>
      <c r="E1379" s="240" t="s">
        <v>2989</v>
      </c>
      <c r="F1379" s="245">
        <v>3</v>
      </c>
      <c r="G1379" s="299" t="s">
        <v>8011</v>
      </c>
      <c r="H1379" s="199"/>
    </row>
    <row r="1380" spans="1:8" hidden="1">
      <c r="A1380" s="88" t="s">
        <v>457</v>
      </c>
      <c r="B1380" s="249" t="s">
        <v>458</v>
      </c>
      <c r="C1380" s="185" t="str">
        <f>VLOOKUP(B1380,[1]Nagios!$B$2:$F$7978,1,FALSE)</f>
        <v>10.133.55.233</v>
      </c>
      <c r="D1380" s="240" t="s">
        <v>1255</v>
      </c>
      <c r="E1380" s="240" t="s">
        <v>2989</v>
      </c>
      <c r="F1380" s="245">
        <v>3</v>
      </c>
      <c r="G1380" s="299" t="s">
        <v>8011</v>
      </c>
      <c r="H1380" s="199"/>
    </row>
    <row r="1381" spans="1:8" hidden="1">
      <c r="A1381" s="88" t="s">
        <v>457</v>
      </c>
      <c r="B1381" s="249" t="s">
        <v>458</v>
      </c>
      <c r="C1381" s="185" t="str">
        <f>VLOOKUP(B1381,[1]Nagios!$B$2:$F$7978,1,FALSE)</f>
        <v>10.133.55.233</v>
      </c>
      <c r="D1381" s="240" t="s">
        <v>959</v>
      </c>
      <c r="E1381" s="240" t="s">
        <v>2989</v>
      </c>
      <c r="F1381" s="245">
        <v>3</v>
      </c>
      <c r="G1381" s="299" t="s">
        <v>8011</v>
      </c>
      <c r="H1381" s="199"/>
    </row>
    <row r="1382" spans="1:8" hidden="1">
      <c r="A1382" s="88" t="s">
        <v>457</v>
      </c>
      <c r="B1382" s="249" t="s">
        <v>458</v>
      </c>
      <c r="C1382" s="185" t="str">
        <f>VLOOKUP(B1382,[1]Nagios!$B$2:$F$7978,1,FALSE)</f>
        <v>10.133.55.233</v>
      </c>
      <c r="D1382" s="240" t="s">
        <v>1200</v>
      </c>
      <c r="E1382" s="240" t="s">
        <v>2989</v>
      </c>
      <c r="F1382" s="245">
        <v>3</v>
      </c>
      <c r="G1382" s="299" t="s">
        <v>8011</v>
      </c>
      <c r="H1382" s="199"/>
    </row>
    <row r="1383" spans="1:8" hidden="1">
      <c r="A1383" s="88" t="s">
        <v>457</v>
      </c>
      <c r="B1383" s="249" t="s">
        <v>458</v>
      </c>
      <c r="C1383" s="185" t="str">
        <f>VLOOKUP(B1383,[1]Nagios!$B$2:$F$7978,1,FALSE)</f>
        <v>10.133.55.233</v>
      </c>
      <c r="D1383" s="240" t="s">
        <v>1256</v>
      </c>
      <c r="E1383" s="240" t="s">
        <v>2989</v>
      </c>
      <c r="F1383" s="245">
        <v>3</v>
      </c>
      <c r="G1383" s="299" t="s">
        <v>8011</v>
      </c>
      <c r="H1383" s="199"/>
    </row>
    <row r="1384" spans="1:8" hidden="1">
      <c r="A1384" s="88" t="s">
        <v>2189</v>
      </c>
      <c r="B1384" s="249" t="s">
        <v>1266</v>
      </c>
      <c r="C1384" s="185" t="str">
        <f>VLOOKUP(B1384,[1]Nagios!$B$2:$F$7978,1,FALSE)</f>
        <v>192.168.3.23</v>
      </c>
      <c r="D1384" s="240" t="s">
        <v>1204</v>
      </c>
      <c r="E1384" s="240" t="s">
        <v>2989</v>
      </c>
      <c r="F1384" s="245">
        <v>3</v>
      </c>
      <c r="G1384" s="299" t="s">
        <v>8012</v>
      </c>
      <c r="H1384" s="180"/>
    </row>
    <row r="1385" spans="1:8" hidden="1">
      <c r="A1385" s="88" t="s">
        <v>2189</v>
      </c>
      <c r="B1385" s="249" t="s">
        <v>1266</v>
      </c>
      <c r="C1385" s="185" t="str">
        <f>VLOOKUP(B1385,[1]Nagios!$B$2:$F$7978,1,FALSE)</f>
        <v>192.168.3.23</v>
      </c>
      <c r="D1385" s="240" t="s">
        <v>1255</v>
      </c>
      <c r="E1385" s="240" t="s">
        <v>2989</v>
      </c>
      <c r="F1385" s="245">
        <v>3</v>
      </c>
      <c r="G1385" s="299" t="s">
        <v>8012</v>
      </c>
      <c r="H1385" s="180"/>
    </row>
    <row r="1386" spans="1:8" hidden="1">
      <c r="A1386" s="88" t="s">
        <v>2189</v>
      </c>
      <c r="B1386" s="249" t="s">
        <v>1266</v>
      </c>
      <c r="C1386" s="185" t="str">
        <f>VLOOKUP(B1386,[1]Nagios!$B$2:$F$7978,1,FALSE)</f>
        <v>192.168.3.23</v>
      </c>
      <c r="D1386" s="240" t="s">
        <v>959</v>
      </c>
      <c r="E1386" s="240" t="s">
        <v>2989</v>
      </c>
      <c r="F1386" s="245">
        <v>3</v>
      </c>
      <c r="G1386" s="299" t="s">
        <v>8012</v>
      </c>
      <c r="H1386" s="180"/>
    </row>
    <row r="1387" spans="1:8" hidden="1">
      <c r="A1387" s="88" t="s">
        <v>2189</v>
      </c>
      <c r="B1387" s="249" t="s">
        <v>1266</v>
      </c>
      <c r="C1387" s="185" t="str">
        <f>VLOOKUP(B1387,[1]Nagios!$B$2:$F$7978,1,FALSE)</f>
        <v>192.168.3.23</v>
      </c>
      <c r="D1387" s="240" t="s">
        <v>1200</v>
      </c>
      <c r="E1387" s="240" t="s">
        <v>2989</v>
      </c>
      <c r="F1387" s="245">
        <v>3</v>
      </c>
      <c r="G1387" s="299" t="s">
        <v>8012</v>
      </c>
      <c r="H1387" s="180"/>
    </row>
    <row r="1388" spans="1:8" hidden="1">
      <c r="A1388" s="88" t="s">
        <v>2189</v>
      </c>
      <c r="B1388" s="249" t="s">
        <v>1266</v>
      </c>
      <c r="C1388" s="185" t="str">
        <f>VLOOKUP(B1388,[1]Nagios!$B$2:$F$7978,1,FALSE)</f>
        <v>192.168.3.23</v>
      </c>
      <c r="D1388" s="240" t="s">
        <v>1256</v>
      </c>
      <c r="E1388" s="240" t="s">
        <v>2989</v>
      </c>
      <c r="F1388" s="245">
        <v>3</v>
      </c>
      <c r="G1388" s="299" t="s">
        <v>8012</v>
      </c>
      <c r="H1388" s="199"/>
    </row>
    <row r="1389" spans="1:8" hidden="1">
      <c r="A1389" s="88" t="s">
        <v>2189</v>
      </c>
      <c r="B1389" s="249" t="s">
        <v>1266</v>
      </c>
      <c r="C1389" s="185" t="str">
        <f>VLOOKUP(B1389,[1]Nagios!$B$2:$F$7978,1,FALSE)</f>
        <v>192.168.3.23</v>
      </c>
      <c r="D1389" s="240" t="s">
        <v>6153</v>
      </c>
      <c r="E1389" s="240" t="s">
        <v>2989</v>
      </c>
      <c r="F1389" s="245">
        <v>3</v>
      </c>
      <c r="G1389" s="299" t="s">
        <v>8004</v>
      </c>
      <c r="H1389" s="199"/>
    </row>
    <row r="1390" spans="1:8" hidden="1">
      <c r="A1390" s="88" t="s">
        <v>2187</v>
      </c>
      <c r="B1390" s="249" t="s">
        <v>2188</v>
      </c>
      <c r="C1390" s="185" t="str">
        <f>VLOOKUP(B1390,[1]Nagios!$B$2:$F$7978,1,FALSE)</f>
        <v>192.168.3.39</v>
      </c>
      <c r="D1390" s="240" t="s">
        <v>1204</v>
      </c>
      <c r="E1390" s="240" t="s">
        <v>2989</v>
      </c>
      <c r="F1390" s="245">
        <v>3</v>
      </c>
      <c r="G1390" s="299" t="s">
        <v>8012</v>
      </c>
      <c r="H1390" s="180"/>
    </row>
    <row r="1391" spans="1:8" hidden="1">
      <c r="A1391" s="88" t="s">
        <v>2187</v>
      </c>
      <c r="B1391" s="184" t="s">
        <v>2188</v>
      </c>
      <c r="C1391" s="185" t="str">
        <f>VLOOKUP(B1391,[1]Nagios!$B$2:$F$7978,1,FALSE)</f>
        <v>192.168.3.39</v>
      </c>
      <c r="D1391" s="240" t="s">
        <v>1255</v>
      </c>
      <c r="E1391" s="240" t="s">
        <v>2989</v>
      </c>
      <c r="F1391" s="245">
        <v>3</v>
      </c>
      <c r="G1391" s="299" t="s">
        <v>8012</v>
      </c>
      <c r="H1391" s="200"/>
    </row>
    <row r="1392" spans="1:8" hidden="1">
      <c r="A1392" s="88" t="s">
        <v>2187</v>
      </c>
      <c r="B1392" s="184" t="s">
        <v>2188</v>
      </c>
      <c r="C1392" s="185" t="str">
        <f>VLOOKUP(B1392,[1]Nagios!$B$2:$F$7978,1,FALSE)</f>
        <v>192.168.3.39</v>
      </c>
      <c r="D1392" s="240" t="s">
        <v>959</v>
      </c>
      <c r="E1392" s="240" t="s">
        <v>2989</v>
      </c>
      <c r="F1392" s="245">
        <v>3</v>
      </c>
      <c r="G1392" s="299" t="s">
        <v>8012</v>
      </c>
      <c r="H1392" s="200"/>
    </row>
    <row r="1393" spans="1:8" hidden="1">
      <c r="A1393" s="88" t="s">
        <v>2187</v>
      </c>
      <c r="B1393" s="184" t="s">
        <v>2188</v>
      </c>
      <c r="C1393" s="185" t="str">
        <f>VLOOKUP(B1393,[1]Nagios!$B$2:$F$7978,1,FALSE)</f>
        <v>192.168.3.39</v>
      </c>
      <c r="D1393" s="240" t="s">
        <v>1200</v>
      </c>
      <c r="E1393" s="240" t="s">
        <v>2989</v>
      </c>
      <c r="F1393" s="245">
        <v>3</v>
      </c>
      <c r="G1393" s="299" t="s">
        <v>8012</v>
      </c>
      <c r="H1393" s="200"/>
    </row>
    <row r="1394" spans="1:8" hidden="1">
      <c r="A1394" s="88" t="s">
        <v>2187</v>
      </c>
      <c r="B1394" s="184" t="s">
        <v>2188</v>
      </c>
      <c r="C1394" s="185" t="str">
        <f>VLOOKUP(B1394,[1]Nagios!$B$2:$F$7978,1,FALSE)</f>
        <v>192.168.3.39</v>
      </c>
      <c r="D1394" s="240" t="s">
        <v>1256</v>
      </c>
      <c r="E1394" s="240" t="s">
        <v>2989</v>
      </c>
      <c r="F1394" s="245">
        <v>3</v>
      </c>
      <c r="G1394" s="299" t="s">
        <v>8012</v>
      </c>
      <c r="H1394" s="200"/>
    </row>
    <row r="1395" spans="1:8" hidden="1">
      <c r="A1395" s="88" t="s">
        <v>2187</v>
      </c>
      <c r="B1395" s="184" t="s">
        <v>2188</v>
      </c>
      <c r="C1395" s="185" t="str">
        <f>VLOOKUP(B1395,[1]Nagios!$B$2:$F$7978,1,FALSE)</f>
        <v>192.168.3.39</v>
      </c>
      <c r="D1395" s="240" t="s">
        <v>6153</v>
      </c>
      <c r="E1395" s="240" t="s">
        <v>2989</v>
      </c>
      <c r="F1395" s="245">
        <v>3</v>
      </c>
      <c r="G1395" s="299" t="s">
        <v>8004</v>
      </c>
      <c r="H1395" s="200"/>
    </row>
    <row r="1396" spans="1:8" hidden="1">
      <c r="A1396" s="192" t="s">
        <v>9068</v>
      </c>
      <c r="B1396" s="274" t="s">
        <v>9067</v>
      </c>
      <c r="C1396" s="185" t="str">
        <f>VLOOKUP(B1396,[1]Nagios!$B$2:$F$7978,1,FALSE)</f>
        <v>172.16.12.92</v>
      </c>
      <c r="D1396" s="266" t="s">
        <v>959</v>
      </c>
      <c r="E1396" s="240" t="s">
        <v>2992</v>
      </c>
      <c r="F1396" s="245">
        <v>4</v>
      </c>
      <c r="G1396" s="299" t="s">
        <v>8011</v>
      </c>
      <c r="H1396" s="200"/>
    </row>
    <row r="1397" spans="1:8" hidden="1">
      <c r="A1397" s="192" t="s">
        <v>9068</v>
      </c>
      <c r="B1397" s="274" t="s">
        <v>9067</v>
      </c>
      <c r="C1397" s="185" t="str">
        <f>VLOOKUP(B1397,[1]Nagios!$B$2:$F$7978,1,FALSE)</f>
        <v>172.16.12.92</v>
      </c>
      <c r="D1397" s="266" t="s">
        <v>1295</v>
      </c>
      <c r="E1397" s="240" t="s">
        <v>2992</v>
      </c>
      <c r="F1397" s="245">
        <v>4</v>
      </c>
      <c r="G1397" s="299" t="s">
        <v>8011</v>
      </c>
      <c r="H1397" s="200"/>
    </row>
    <row r="1398" spans="1:8" hidden="1">
      <c r="A1398" s="192" t="s">
        <v>9068</v>
      </c>
      <c r="B1398" s="274" t="s">
        <v>9067</v>
      </c>
      <c r="C1398" s="185" t="str">
        <f>VLOOKUP(B1398,[1]Nagios!$B$2:$F$7978,1,FALSE)</f>
        <v>172.16.12.92</v>
      </c>
      <c r="D1398" s="266" t="s">
        <v>2342</v>
      </c>
      <c r="E1398" s="240" t="s">
        <v>2992</v>
      </c>
      <c r="F1398" s="245">
        <v>4</v>
      </c>
      <c r="G1398" s="299" t="s">
        <v>8011</v>
      </c>
      <c r="H1398" s="200"/>
    </row>
    <row r="1399" spans="1:8" hidden="1">
      <c r="A1399" s="192" t="s">
        <v>9068</v>
      </c>
      <c r="B1399" s="274" t="s">
        <v>9067</v>
      </c>
      <c r="C1399" s="185" t="str">
        <f>VLOOKUP(B1399,[1]Nagios!$B$2:$F$7978,1,FALSE)</f>
        <v>172.16.12.92</v>
      </c>
      <c r="D1399" s="266" t="s">
        <v>7774</v>
      </c>
      <c r="E1399" s="240" t="s">
        <v>2992</v>
      </c>
      <c r="F1399" s="245">
        <v>4</v>
      </c>
      <c r="G1399" s="299" t="s">
        <v>8011</v>
      </c>
      <c r="H1399" s="224"/>
    </row>
    <row r="1400" spans="1:8" hidden="1">
      <c r="A1400" s="192" t="s">
        <v>9068</v>
      </c>
      <c r="B1400" s="274" t="s">
        <v>9067</v>
      </c>
      <c r="C1400" s="185" t="str">
        <f>VLOOKUP(B1400,[1]Nagios!$B$2:$F$7978,1,FALSE)</f>
        <v>172.16.12.92</v>
      </c>
      <c r="D1400" s="266" t="s">
        <v>6792</v>
      </c>
      <c r="E1400" s="240" t="s">
        <v>2992</v>
      </c>
      <c r="F1400" s="245">
        <v>4</v>
      </c>
      <c r="G1400" s="299" t="s">
        <v>8011</v>
      </c>
      <c r="H1400" s="224"/>
    </row>
    <row r="1401" spans="1:8" hidden="1">
      <c r="A1401" s="192" t="s">
        <v>9068</v>
      </c>
      <c r="B1401" s="274" t="s">
        <v>9067</v>
      </c>
      <c r="C1401" s="185" t="str">
        <f>VLOOKUP(B1401,[1]Nagios!$B$2:$F$7978,1,FALSE)</f>
        <v>172.16.12.92</v>
      </c>
      <c r="D1401" s="266" t="s">
        <v>6794</v>
      </c>
      <c r="E1401" s="240" t="s">
        <v>2992</v>
      </c>
      <c r="F1401" s="245">
        <v>4</v>
      </c>
      <c r="G1401" s="299" t="s">
        <v>8011</v>
      </c>
      <c r="H1401" s="224"/>
    </row>
    <row r="1402" spans="1:8" hidden="1">
      <c r="A1402" s="192" t="s">
        <v>9068</v>
      </c>
      <c r="B1402" s="274" t="s">
        <v>9067</v>
      </c>
      <c r="C1402" s="185" t="str">
        <f>VLOOKUP(B1402,[1]Nagios!$B$2:$F$7978,1,FALSE)</f>
        <v>172.16.12.92</v>
      </c>
      <c r="D1402" s="266" t="s">
        <v>6796</v>
      </c>
      <c r="E1402" s="240" t="s">
        <v>2992</v>
      </c>
      <c r="F1402" s="245">
        <v>4</v>
      </c>
      <c r="G1402" s="299" t="s">
        <v>8011</v>
      </c>
      <c r="H1402" s="224"/>
    </row>
    <row r="1403" spans="1:8" hidden="1">
      <c r="A1403" s="192" t="s">
        <v>9068</v>
      </c>
      <c r="B1403" s="274" t="s">
        <v>9067</v>
      </c>
      <c r="C1403" s="185" t="str">
        <f>VLOOKUP(B1403,[1]Nagios!$B$2:$F$7978,1,FALSE)</f>
        <v>172.16.12.92</v>
      </c>
      <c r="D1403" s="266" t="s">
        <v>6795</v>
      </c>
      <c r="E1403" s="240" t="s">
        <v>2992</v>
      </c>
      <c r="F1403" s="245">
        <v>4</v>
      </c>
      <c r="G1403" s="299" t="s">
        <v>8011</v>
      </c>
      <c r="H1403" s="224"/>
    </row>
    <row r="1404" spans="1:8" hidden="1">
      <c r="A1404" s="192" t="s">
        <v>9068</v>
      </c>
      <c r="B1404" s="274" t="s">
        <v>9067</v>
      </c>
      <c r="C1404" s="185" t="str">
        <f>VLOOKUP(B1404,[1]Nagios!$B$2:$F$7978,1,FALSE)</f>
        <v>172.16.12.92</v>
      </c>
      <c r="D1404" s="266" t="s">
        <v>6797</v>
      </c>
      <c r="E1404" s="240" t="s">
        <v>2992</v>
      </c>
      <c r="F1404" s="245">
        <v>4</v>
      </c>
      <c r="G1404" s="299" t="s">
        <v>8011</v>
      </c>
      <c r="H1404" s="224"/>
    </row>
    <row r="1405" spans="1:8" hidden="1">
      <c r="A1405" s="192" t="s">
        <v>9068</v>
      </c>
      <c r="B1405" s="274" t="s">
        <v>9067</v>
      </c>
      <c r="C1405" s="185" t="str">
        <f>VLOOKUP(B1405,[1]Nagios!$B$2:$F$7978,1,FALSE)</f>
        <v>172.16.12.92</v>
      </c>
      <c r="D1405" s="266" t="s">
        <v>6798</v>
      </c>
      <c r="E1405" s="240" t="s">
        <v>2992</v>
      </c>
      <c r="F1405" s="245">
        <v>4</v>
      </c>
      <c r="G1405" s="299" t="s">
        <v>8011</v>
      </c>
      <c r="H1405" s="224"/>
    </row>
    <row r="1406" spans="1:8" hidden="1">
      <c r="A1406" s="192" t="s">
        <v>9068</v>
      </c>
      <c r="B1406" s="274" t="s">
        <v>9067</v>
      </c>
      <c r="C1406" s="185" t="str">
        <f>VLOOKUP(B1406,[1]Nagios!$B$2:$F$7978,1,FALSE)</f>
        <v>172.16.12.92</v>
      </c>
      <c r="D1406" s="266" t="s">
        <v>6799</v>
      </c>
      <c r="E1406" s="240" t="s">
        <v>2992</v>
      </c>
      <c r="F1406" s="245">
        <v>4</v>
      </c>
      <c r="G1406" s="299" t="s">
        <v>8011</v>
      </c>
      <c r="H1406" s="224"/>
    </row>
    <row r="1407" spans="1:8" hidden="1">
      <c r="A1407" s="88" t="s">
        <v>7713</v>
      </c>
      <c r="B1407" s="184" t="s">
        <v>7712</v>
      </c>
      <c r="C1407" s="185" t="str">
        <f>VLOOKUP(B1407,[1]Nagios!$B$2:$F$7978,1,FALSE)</f>
        <v>192.168.9.73 / 10.133.4.18</v>
      </c>
      <c r="D1407" s="91" t="s">
        <v>1795</v>
      </c>
      <c r="E1407" s="240" t="s">
        <v>2989</v>
      </c>
      <c r="F1407" s="245">
        <v>2</v>
      </c>
      <c r="G1407" s="299" t="s">
        <v>8005</v>
      </c>
      <c r="H1407" s="200"/>
    </row>
    <row r="1408" spans="1:8" hidden="1">
      <c r="A1408" s="88" t="s">
        <v>7711</v>
      </c>
      <c r="B1408" s="184" t="s">
        <v>7710</v>
      </c>
      <c r="C1408" s="185" t="str">
        <f>VLOOKUP(B1408,[1]Nagios!$B$2:$F$7978,1,FALSE)</f>
        <v>192.168.9.72 / 10.133.4.17</v>
      </c>
      <c r="D1408" s="91" t="s">
        <v>1795</v>
      </c>
      <c r="E1408" s="240" t="s">
        <v>2989</v>
      </c>
      <c r="F1408" s="245">
        <v>2</v>
      </c>
      <c r="G1408" s="299" t="s">
        <v>8005</v>
      </c>
      <c r="H1408" s="200"/>
    </row>
    <row r="1409" spans="1:8" hidden="1">
      <c r="A1409" s="91" t="s">
        <v>6803</v>
      </c>
      <c r="B1409" s="238" t="s">
        <v>6802</v>
      </c>
      <c r="C1409" s="185" t="str">
        <f>VLOOKUP(B1409,[1]Nagios!$B$2:$F$7978,1,FALSE)</f>
        <v>172.16.12.34</v>
      </c>
      <c r="D1409" s="91" t="s">
        <v>6804</v>
      </c>
      <c r="E1409" s="240" t="s">
        <v>2989</v>
      </c>
      <c r="F1409" s="245">
        <v>3</v>
      </c>
      <c r="G1409" s="299" t="s">
        <v>8011</v>
      </c>
      <c r="H1409" s="200"/>
    </row>
    <row r="1410" spans="1:8" hidden="1">
      <c r="A1410" s="91" t="s">
        <v>6803</v>
      </c>
      <c r="B1410" s="238" t="s">
        <v>6802</v>
      </c>
      <c r="C1410" s="185" t="str">
        <f>VLOOKUP(B1410,[1]Nagios!$B$2:$F$7978,1,FALSE)</f>
        <v>172.16.12.34</v>
      </c>
      <c r="D1410" s="91" t="s">
        <v>6805</v>
      </c>
      <c r="E1410" s="240" t="s">
        <v>2989</v>
      </c>
      <c r="F1410" s="245">
        <v>3</v>
      </c>
      <c r="G1410" s="299" t="s">
        <v>8011</v>
      </c>
      <c r="H1410" s="200"/>
    </row>
    <row r="1411" spans="1:8" hidden="1">
      <c r="A1411" s="91" t="s">
        <v>6803</v>
      </c>
      <c r="B1411" s="238" t="s">
        <v>6802</v>
      </c>
      <c r="C1411" s="185" t="str">
        <f>VLOOKUP(B1411,[1]Nagios!$B$2:$F$7978,1,FALSE)</f>
        <v>172.16.12.34</v>
      </c>
      <c r="D1411" s="91" t="s">
        <v>6806</v>
      </c>
      <c r="E1411" s="240" t="s">
        <v>2989</v>
      </c>
      <c r="F1411" s="245">
        <v>3</v>
      </c>
      <c r="G1411" s="299" t="s">
        <v>8011</v>
      </c>
      <c r="H1411" s="200"/>
    </row>
    <row r="1412" spans="1:8" hidden="1">
      <c r="A1412" s="91" t="s">
        <v>6803</v>
      </c>
      <c r="B1412" s="238" t="s">
        <v>6802</v>
      </c>
      <c r="C1412" s="185" t="str">
        <f>VLOOKUP(B1412,[1]Nagios!$B$2:$F$7978,1,FALSE)</f>
        <v>172.16.12.34</v>
      </c>
      <c r="D1412" s="91" t="s">
        <v>6807</v>
      </c>
      <c r="E1412" s="240" t="s">
        <v>2989</v>
      </c>
      <c r="F1412" s="245">
        <v>3</v>
      </c>
      <c r="G1412" s="299" t="s">
        <v>8011</v>
      </c>
      <c r="H1412" s="200"/>
    </row>
    <row r="1413" spans="1:8" hidden="1">
      <c r="A1413" s="91" t="s">
        <v>6803</v>
      </c>
      <c r="B1413" s="238" t="s">
        <v>6802</v>
      </c>
      <c r="C1413" s="185" t="str">
        <f>VLOOKUP(B1413,[1]Nagios!$B$2:$F$7978,1,FALSE)</f>
        <v>172.16.12.34</v>
      </c>
      <c r="D1413" s="91" t="s">
        <v>6303</v>
      </c>
      <c r="E1413" s="240" t="s">
        <v>2989</v>
      </c>
      <c r="F1413" s="245">
        <v>3</v>
      </c>
      <c r="G1413" s="299" t="s">
        <v>8011</v>
      </c>
      <c r="H1413" s="200"/>
    </row>
    <row r="1414" spans="1:8" hidden="1">
      <c r="A1414" s="91" t="s">
        <v>6803</v>
      </c>
      <c r="B1414" s="238" t="s">
        <v>6802</v>
      </c>
      <c r="C1414" s="185" t="str">
        <f>VLOOKUP(B1414,[1]Nagios!$B$2:$F$7978,1,FALSE)</f>
        <v>172.16.12.34</v>
      </c>
      <c r="D1414" s="91" t="s">
        <v>6304</v>
      </c>
      <c r="E1414" s="266" t="s">
        <v>2989</v>
      </c>
      <c r="F1414" s="245">
        <v>3</v>
      </c>
      <c r="G1414" s="299" t="s">
        <v>8011</v>
      </c>
      <c r="H1414" s="200"/>
    </row>
    <row r="1415" spans="1:8" hidden="1">
      <c r="A1415" s="91" t="s">
        <v>6803</v>
      </c>
      <c r="B1415" s="238" t="s">
        <v>6802</v>
      </c>
      <c r="C1415" s="185" t="str">
        <f>VLOOKUP(B1415,[1]Nagios!$B$2:$F$7978,1,FALSE)</f>
        <v>172.16.12.34</v>
      </c>
      <c r="D1415" s="91" t="s">
        <v>6305</v>
      </c>
      <c r="E1415" s="266" t="s">
        <v>2989</v>
      </c>
      <c r="F1415" s="245">
        <v>3</v>
      </c>
      <c r="G1415" s="299" t="s">
        <v>8011</v>
      </c>
      <c r="H1415" s="200"/>
    </row>
    <row r="1416" spans="1:8" hidden="1">
      <c r="A1416" s="91" t="s">
        <v>6803</v>
      </c>
      <c r="B1416" s="238" t="s">
        <v>6802</v>
      </c>
      <c r="C1416" s="185" t="str">
        <f>VLOOKUP(B1416,[1]Nagios!$B$2:$F$7978,1,FALSE)</f>
        <v>172.16.12.34</v>
      </c>
      <c r="D1416" s="91" t="s">
        <v>6306</v>
      </c>
      <c r="E1416" s="266" t="s">
        <v>2989</v>
      </c>
      <c r="F1416" s="245">
        <v>3</v>
      </c>
      <c r="G1416" s="299" t="s">
        <v>8011</v>
      </c>
      <c r="H1416" s="200"/>
    </row>
    <row r="1417" spans="1:8" hidden="1">
      <c r="A1417" s="91" t="s">
        <v>6803</v>
      </c>
      <c r="B1417" s="238" t="s">
        <v>6802</v>
      </c>
      <c r="C1417" s="185" t="str">
        <f>VLOOKUP(B1417,[1]Nagios!$B$2:$F$7978,1,FALSE)</f>
        <v>172.16.12.34</v>
      </c>
      <c r="D1417" s="91" t="s">
        <v>6308</v>
      </c>
      <c r="E1417" s="240" t="s">
        <v>2989</v>
      </c>
      <c r="F1417" s="245">
        <v>3</v>
      </c>
      <c r="G1417" s="299" t="s">
        <v>8011</v>
      </c>
      <c r="H1417" s="200"/>
    </row>
    <row r="1418" spans="1:8" hidden="1">
      <c r="A1418" s="91" t="s">
        <v>6803</v>
      </c>
      <c r="B1418" s="238" t="s">
        <v>6802</v>
      </c>
      <c r="C1418" s="185" t="str">
        <f>VLOOKUP(B1418,[1]Nagios!$B$2:$F$7978,1,FALSE)</f>
        <v>172.16.12.34</v>
      </c>
      <c r="D1418" s="91" t="s">
        <v>6309</v>
      </c>
      <c r="E1418" s="240" t="s">
        <v>2989</v>
      </c>
      <c r="F1418" s="245">
        <v>3</v>
      </c>
      <c r="G1418" s="299" t="s">
        <v>8011</v>
      </c>
      <c r="H1418" s="200"/>
    </row>
    <row r="1419" spans="1:8" hidden="1">
      <c r="A1419" s="91" t="s">
        <v>6803</v>
      </c>
      <c r="B1419" s="238" t="s">
        <v>6802</v>
      </c>
      <c r="C1419" s="185" t="str">
        <f>VLOOKUP(B1419,[1]Nagios!$B$2:$F$7978,1,FALSE)</f>
        <v>172.16.12.34</v>
      </c>
      <c r="D1419" s="91" t="s">
        <v>6310</v>
      </c>
      <c r="E1419" s="240" t="s">
        <v>2989</v>
      </c>
      <c r="F1419" s="245">
        <v>3</v>
      </c>
      <c r="G1419" s="299" t="s">
        <v>8011</v>
      </c>
      <c r="H1419" s="200"/>
    </row>
    <row r="1420" spans="1:8" hidden="1">
      <c r="A1420" s="91" t="s">
        <v>6803</v>
      </c>
      <c r="B1420" s="238" t="s">
        <v>6802</v>
      </c>
      <c r="C1420" s="185" t="str">
        <f>VLOOKUP(B1420,[1]Nagios!$B$2:$F$7978,1,FALSE)</f>
        <v>172.16.12.34</v>
      </c>
      <c r="D1420" s="91" t="s">
        <v>6311</v>
      </c>
      <c r="E1420" s="240" t="s">
        <v>2989</v>
      </c>
      <c r="F1420" s="245">
        <v>3</v>
      </c>
      <c r="G1420" s="299" t="s">
        <v>8011</v>
      </c>
      <c r="H1420" s="200"/>
    </row>
    <row r="1421" spans="1:8" hidden="1">
      <c r="A1421" s="91" t="s">
        <v>6803</v>
      </c>
      <c r="B1421" s="238" t="s">
        <v>6802</v>
      </c>
      <c r="C1421" s="185" t="str">
        <f>VLOOKUP(B1421,[1]Nagios!$B$2:$F$7978,1,FALSE)</f>
        <v>172.16.12.34</v>
      </c>
      <c r="D1421" s="91" t="s">
        <v>6312</v>
      </c>
      <c r="E1421" s="240" t="s">
        <v>2989</v>
      </c>
      <c r="F1421" s="245">
        <v>3</v>
      </c>
      <c r="G1421" s="299" t="s">
        <v>8011</v>
      </c>
      <c r="H1421" s="200"/>
    </row>
    <row r="1422" spans="1:8" hidden="1">
      <c r="A1422" s="91" t="s">
        <v>6803</v>
      </c>
      <c r="B1422" s="238" t="s">
        <v>6802</v>
      </c>
      <c r="C1422" s="185" t="str">
        <f>VLOOKUP(B1422,[1]Nagios!$B$2:$F$7978,1,FALSE)</f>
        <v>172.16.12.34</v>
      </c>
      <c r="D1422" s="91" t="s">
        <v>6313</v>
      </c>
      <c r="E1422" s="240" t="s">
        <v>2989</v>
      </c>
      <c r="F1422" s="245">
        <v>3</v>
      </c>
      <c r="G1422" s="299" t="s">
        <v>8011</v>
      </c>
      <c r="H1422" s="200"/>
    </row>
    <row r="1423" spans="1:8" hidden="1">
      <c r="A1423" s="91" t="s">
        <v>6803</v>
      </c>
      <c r="B1423" s="238" t="s">
        <v>6802</v>
      </c>
      <c r="C1423" s="185" t="str">
        <f>VLOOKUP(B1423,[1]Nagios!$B$2:$F$7978,1,FALSE)</f>
        <v>172.16.12.34</v>
      </c>
      <c r="D1423" s="91" t="s">
        <v>7566</v>
      </c>
      <c r="E1423" s="240" t="s">
        <v>2989</v>
      </c>
      <c r="F1423" s="245">
        <v>1</v>
      </c>
      <c r="G1423" s="299" t="s">
        <v>8009</v>
      </c>
      <c r="H1423" s="200"/>
    </row>
    <row r="1424" spans="1:8" hidden="1">
      <c r="A1424" s="91" t="s">
        <v>6803</v>
      </c>
      <c r="B1424" s="238" t="s">
        <v>6802</v>
      </c>
      <c r="C1424" s="185" t="str">
        <f>VLOOKUP(B1424,[1]Nagios!$B$2:$F$7978,1,FALSE)</f>
        <v>172.16.12.34</v>
      </c>
      <c r="D1424" s="91" t="s">
        <v>8259</v>
      </c>
      <c r="E1424" s="240" t="s">
        <v>2989</v>
      </c>
      <c r="F1424" s="245">
        <v>1</v>
      </c>
      <c r="G1424" s="299" t="s">
        <v>8010</v>
      </c>
      <c r="H1424" s="200"/>
    </row>
    <row r="1425" spans="1:8" hidden="1">
      <c r="A1425" s="88" t="s">
        <v>6641</v>
      </c>
      <c r="B1425" s="239" t="s">
        <v>6640</v>
      </c>
      <c r="C1425" s="185" t="str">
        <f>VLOOKUP(B1425,[1]Nagios!$B$2:$F$7978,1,FALSE)</f>
        <v>192.168.9.74</v>
      </c>
      <c r="D1425" s="249" t="s">
        <v>959</v>
      </c>
      <c r="E1425" s="102" t="s">
        <v>2989</v>
      </c>
      <c r="F1425" s="245">
        <v>3</v>
      </c>
      <c r="G1425" s="299" t="s">
        <v>8004</v>
      </c>
      <c r="H1425" s="200"/>
    </row>
    <row r="1426" spans="1:8" hidden="1">
      <c r="A1426" s="88" t="s">
        <v>6641</v>
      </c>
      <c r="B1426" s="184" t="s">
        <v>6640</v>
      </c>
      <c r="C1426" s="185" t="str">
        <f>VLOOKUP(B1426,[1]Nagios!$B$2:$F$7978,1,FALSE)</f>
        <v>192.168.9.74</v>
      </c>
      <c r="D1426" s="249" t="s">
        <v>6642</v>
      </c>
      <c r="E1426" s="102" t="s">
        <v>2989</v>
      </c>
      <c r="F1426" s="245">
        <v>3</v>
      </c>
      <c r="G1426" s="299" t="s">
        <v>8004</v>
      </c>
      <c r="H1426" s="200"/>
    </row>
    <row r="1427" spans="1:8" hidden="1">
      <c r="A1427" s="88" t="s">
        <v>6641</v>
      </c>
      <c r="B1427" s="184" t="s">
        <v>6640</v>
      </c>
      <c r="C1427" s="185" t="str">
        <f>VLOOKUP(B1427,[1]Nagios!$B$2:$F$7978,1,FALSE)</f>
        <v>192.168.9.74</v>
      </c>
      <c r="D1427" s="240" t="s">
        <v>6643</v>
      </c>
      <c r="E1427" s="102" t="s">
        <v>2989</v>
      </c>
      <c r="F1427" s="245">
        <v>3</v>
      </c>
      <c r="G1427" s="299" t="s">
        <v>8004</v>
      </c>
      <c r="H1427" s="200"/>
    </row>
    <row r="1428" spans="1:8" hidden="1">
      <c r="A1428" s="88" t="s">
        <v>455</v>
      </c>
      <c r="B1428" s="184" t="s">
        <v>456</v>
      </c>
      <c r="C1428" s="185" t="str">
        <f>VLOOKUP(B1428,[1]Nagios!$B$2:$F$7978,1,FALSE)</f>
        <v>10.133.55.0</v>
      </c>
      <c r="D1428" s="240" t="s">
        <v>2186</v>
      </c>
      <c r="E1428" s="249" t="s">
        <v>2989</v>
      </c>
      <c r="F1428" s="245">
        <v>3</v>
      </c>
      <c r="G1428" s="299" t="s">
        <v>8011</v>
      </c>
      <c r="H1428" s="200"/>
    </row>
    <row r="1429" spans="1:8" hidden="1">
      <c r="A1429" s="88" t="s">
        <v>455</v>
      </c>
      <c r="B1429" s="184" t="s">
        <v>456</v>
      </c>
      <c r="C1429" s="185" t="str">
        <f>VLOOKUP(B1429,[1]Nagios!$B$2:$F$7978,1,FALSE)</f>
        <v>10.133.55.0</v>
      </c>
      <c r="D1429" s="266" t="s">
        <v>1204</v>
      </c>
      <c r="E1429" s="249" t="s">
        <v>2989</v>
      </c>
      <c r="F1429" s="245">
        <v>3</v>
      </c>
      <c r="G1429" s="299" t="s">
        <v>8011</v>
      </c>
      <c r="H1429" s="200"/>
    </row>
    <row r="1430" spans="1:8" hidden="1">
      <c r="A1430" s="88" t="s">
        <v>455</v>
      </c>
      <c r="B1430" s="184" t="s">
        <v>456</v>
      </c>
      <c r="C1430" s="185" t="str">
        <f>VLOOKUP(B1430,[1]Nagios!$B$2:$F$7978,1,FALSE)</f>
        <v>10.133.55.0</v>
      </c>
      <c r="D1430" s="240" t="s">
        <v>1255</v>
      </c>
      <c r="E1430" s="240" t="s">
        <v>2989</v>
      </c>
      <c r="F1430" s="245">
        <v>3</v>
      </c>
      <c r="G1430" s="299" t="s">
        <v>8011</v>
      </c>
      <c r="H1430" s="200"/>
    </row>
    <row r="1431" spans="1:8" hidden="1">
      <c r="A1431" s="88" t="s">
        <v>455</v>
      </c>
      <c r="B1431" s="184" t="s">
        <v>456</v>
      </c>
      <c r="C1431" s="185" t="str">
        <f>VLOOKUP(B1431,[1]Nagios!$B$2:$F$7978,1,FALSE)</f>
        <v>10.133.55.0</v>
      </c>
      <c r="D1431" s="240" t="s">
        <v>959</v>
      </c>
      <c r="E1431" s="240" t="s">
        <v>2989</v>
      </c>
      <c r="F1431" s="245">
        <v>3</v>
      </c>
      <c r="G1431" s="299" t="s">
        <v>8011</v>
      </c>
      <c r="H1431" s="200"/>
    </row>
    <row r="1432" spans="1:8" hidden="1">
      <c r="A1432" s="88" t="s">
        <v>455</v>
      </c>
      <c r="B1432" s="184" t="s">
        <v>456</v>
      </c>
      <c r="C1432" s="185" t="str">
        <f>VLOOKUP(B1432,[1]Nagios!$B$2:$F$7978,1,FALSE)</f>
        <v>10.133.55.0</v>
      </c>
      <c r="D1432" s="240" t="s">
        <v>1200</v>
      </c>
      <c r="E1432" s="240" t="s">
        <v>2989</v>
      </c>
      <c r="F1432" s="245">
        <v>3</v>
      </c>
      <c r="G1432" s="299" t="s">
        <v>8011</v>
      </c>
      <c r="H1432" s="200"/>
    </row>
    <row r="1433" spans="1:8" hidden="1">
      <c r="A1433" s="88" t="s">
        <v>455</v>
      </c>
      <c r="B1433" s="184" t="s">
        <v>456</v>
      </c>
      <c r="C1433" s="185" t="str">
        <f>VLOOKUP(B1433,[1]Nagios!$B$2:$F$7978,1,FALSE)</f>
        <v>10.133.55.0</v>
      </c>
      <c r="D1433" s="240" t="s">
        <v>1256</v>
      </c>
      <c r="E1433" s="240" t="s">
        <v>2989</v>
      </c>
      <c r="F1433" s="245">
        <v>3</v>
      </c>
      <c r="G1433" s="299" t="s">
        <v>8011</v>
      </c>
      <c r="H1433" s="200"/>
    </row>
    <row r="1434" spans="1:8" hidden="1">
      <c r="A1434" s="88" t="s">
        <v>455</v>
      </c>
      <c r="B1434" s="184" t="s">
        <v>456</v>
      </c>
      <c r="C1434" s="185" t="str">
        <f>VLOOKUP(B1434,[1]Nagios!$B$2:$F$7978,1,FALSE)</f>
        <v>10.133.55.0</v>
      </c>
      <c r="D1434" s="240" t="s">
        <v>7566</v>
      </c>
      <c r="E1434" s="240" t="s">
        <v>2989</v>
      </c>
      <c r="F1434" s="245">
        <v>1</v>
      </c>
      <c r="G1434" s="299" t="s">
        <v>8009</v>
      </c>
      <c r="H1434" s="200"/>
    </row>
    <row r="1435" spans="1:8" hidden="1">
      <c r="A1435" s="88" t="s">
        <v>455</v>
      </c>
      <c r="B1435" s="184" t="s">
        <v>456</v>
      </c>
      <c r="C1435" s="185" t="str">
        <f>VLOOKUP(B1435,[1]Nagios!$B$2:$F$7978,1,FALSE)</f>
        <v>10.133.55.0</v>
      </c>
      <c r="D1435" s="240" t="s">
        <v>8283</v>
      </c>
      <c r="E1435" s="240" t="s">
        <v>2989</v>
      </c>
      <c r="F1435" s="245">
        <v>3</v>
      </c>
      <c r="G1435" s="299" t="s">
        <v>8011</v>
      </c>
      <c r="H1435" s="200"/>
    </row>
    <row r="1436" spans="1:8" hidden="1">
      <c r="A1436" s="88" t="s">
        <v>453</v>
      </c>
      <c r="B1436" s="184" t="s">
        <v>454</v>
      </c>
      <c r="C1436" s="185" t="str">
        <f>VLOOKUP(B1436,[1]Nagios!$B$2:$F$7978,1,FALSE)</f>
        <v>10.133.54.56</v>
      </c>
      <c r="D1436" s="240" t="s">
        <v>1204</v>
      </c>
      <c r="E1436" s="240" t="s">
        <v>2989</v>
      </c>
      <c r="F1436" s="245">
        <v>3</v>
      </c>
      <c r="G1436" s="299" t="s">
        <v>8011</v>
      </c>
      <c r="H1436" s="200"/>
    </row>
    <row r="1437" spans="1:8" hidden="1">
      <c r="A1437" s="88" t="s">
        <v>453</v>
      </c>
      <c r="B1437" s="184" t="s">
        <v>454</v>
      </c>
      <c r="C1437" s="185" t="str">
        <f>VLOOKUP(B1437,[1]Nagios!$B$2:$F$7978,1,FALSE)</f>
        <v>10.133.54.56</v>
      </c>
      <c r="D1437" s="240" t="s">
        <v>8698</v>
      </c>
      <c r="E1437" s="240" t="s">
        <v>2989</v>
      </c>
      <c r="F1437" s="245">
        <v>3</v>
      </c>
      <c r="G1437" s="299" t="s">
        <v>8011</v>
      </c>
      <c r="H1437" s="200"/>
    </row>
    <row r="1438" spans="1:8" hidden="1">
      <c r="A1438" s="88" t="s">
        <v>453</v>
      </c>
      <c r="B1438" s="184" t="s">
        <v>454</v>
      </c>
      <c r="C1438" s="185" t="str">
        <f>VLOOKUP(B1438,[1]Nagios!$B$2:$F$7978,1,FALSE)</f>
        <v>10.133.54.56</v>
      </c>
      <c r="D1438" s="240" t="s">
        <v>959</v>
      </c>
      <c r="E1438" s="240" t="s">
        <v>2989</v>
      </c>
      <c r="F1438" s="245">
        <v>3</v>
      </c>
      <c r="G1438" s="299" t="s">
        <v>8011</v>
      </c>
      <c r="H1438" s="200"/>
    </row>
    <row r="1439" spans="1:8" hidden="1">
      <c r="A1439" s="88" t="s">
        <v>453</v>
      </c>
      <c r="B1439" s="184" t="s">
        <v>454</v>
      </c>
      <c r="C1439" s="185" t="str">
        <f>VLOOKUP(B1439,[1]Nagios!$B$2:$F$7978,1,FALSE)</f>
        <v>10.133.54.56</v>
      </c>
      <c r="D1439" s="240" t="s">
        <v>8563</v>
      </c>
      <c r="E1439" s="240" t="s">
        <v>2992</v>
      </c>
      <c r="F1439" s="245">
        <v>3</v>
      </c>
      <c r="G1439" s="299" t="s">
        <v>8011</v>
      </c>
      <c r="H1439" s="200"/>
    </row>
    <row r="1440" spans="1:8">
      <c r="A1440" s="88" t="s">
        <v>453</v>
      </c>
      <c r="B1440" s="266" t="s">
        <v>444</v>
      </c>
      <c r="C1440" s="185" t="str">
        <f>VLOOKUP(B1440,[1]Nagios!$B$2:$F$7978,1,FALSE)</f>
        <v>10.133.54.57</v>
      </c>
      <c r="D1440" s="98" t="s">
        <v>8483</v>
      </c>
      <c r="E1440" s="240" t="s">
        <v>2992</v>
      </c>
      <c r="F1440" s="245">
        <v>3</v>
      </c>
      <c r="G1440" s="299" t="s">
        <v>8007</v>
      </c>
      <c r="H1440" s="180"/>
    </row>
    <row r="1441" spans="1:8" hidden="1">
      <c r="A1441" s="88" t="s">
        <v>453</v>
      </c>
      <c r="B1441" s="266" t="s">
        <v>454</v>
      </c>
      <c r="C1441" s="185" t="str">
        <f>VLOOKUP(B1441,[1]Nagios!$B$2:$F$7978,1,FALSE)</f>
        <v>10.133.54.56</v>
      </c>
      <c r="D1441" s="240" t="s">
        <v>1200</v>
      </c>
      <c r="E1441" s="240" t="s">
        <v>2989</v>
      </c>
      <c r="F1441" s="245">
        <v>3</v>
      </c>
      <c r="G1441" s="299" t="s">
        <v>8011</v>
      </c>
      <c r="H1441" s="180"/>
    </row>
    <row r="1442" spans="1:8" hidden="1">
      <c r="A1442" s="88" t="s">
        <v>453</v>
      </c>
      <c r="B1442" s="266" t="s">
        <v>454</v>
      </c>
      <c r="C1442" s="185" t="str">
        <f>VLOOKUP(B1442,[1]Nagios!$B$2:$F$7978,1,FALSE)</f>
        <v>10.133.54.56</v>
      </c>
      <c r="D1442" s="249" t="s">
        <v>1256</v>
      </c>
      <c r="E1442" s="240" t="s">
        <v>2989</v>
      </c>
      <c r="F1442" s="245">
        <v>3</v>
      </c>
      <c r="G1442" s="299" t="s">
        <v>8011</v>
      </c>
      <c r="H1442" s="180"/>
    </row>
    <row r="1443" spans="1:8" hidden="1">
      <c r="A1443" s="88" t="s">
        <v>9017</v>
      </c>
      <c r="B1443" s="266" t="s">
        <v>9016</v>
      </c>
      <c r="C1443" s="185" t="str">
        <f>VLOOKUP(B1443,[1]Nagios!$B$2:$F$7978,1,FALSE)</f>
        <v>10.133.55.40</v>
      </c>
      <c r="D1443" s="266" t="s">
        <v>959</v>
      </c>
      <c r="E1443" s="240" t="s">
        <v>2992</v>
      </c>
      <c r="F1443" s="271">
        <v>3</v>
      </c>
      <c r="G1443" s="299" t="s">
        <v>8011</v>
      </c>
      <c r="H1443" s="180"/>
    </row>
    <row r="1444" spans="1:8" hidden="1">
      <c r="A1444" s="88" t="s">
        <v>9017</v>
      </c>
      <c r="B1444" s="266" t="s">
        <v>9016</v>
      </c>
      <c r="C1444" s="185" t="str">
        <f>VLOOKUP(B1444,[1]Nagios!$B$2:$F$7978,1,FALSE)</f>
        <v>10.133.55.40</v>
      </c>
      <c r="D1444" s="266" t="s">
        <v>1295</v>
      </c>
      <c r="E1444" s="240" t="s">
        <v>2992</v>
      </c>
      <c r="F1444" s="271">
        <v>3</v>
      </c>
      <c r="G1444" s="299" t="s">
        <v>8011</v>
      </c>
      <c r="H1444" s="180"/>
    </row>
    <row r="1445" spans="1:8" hidden="1">
      <c r="A1445" s="88" t="s">
        <v>9017</v>
      </c>
      <c r="B1445" s="266" t="s">
        <v>9016</v>
      </c>
      <c r="C1445" s="185" t="str">
        <f>VLOOKUP(B1445,[1]Nagios!$B$2:$F$7978,1,FALSE)</f>
        <v>10.133.55.40</v>
      </c>
      <c r="D1445" s="266" t="s">
        <v>2342</v>
      </c>
      <c r="E1445" s="240" t="s">
        <v>2992</v>
      </c>
      <c r="F1445" s="271">
        <v>3</v>
      </c>
      <c r="G1445" s="299" t="s">
        <v>8011</v>
      </c>
      <c r="H1445" s="180"/>
    </row>
    <row r="1446" spans="1:8" hidden="1">
      <c r="A1446" s="88" t="s">
        <v>9017</v>
      </c>
      <c r="B1446" s="266" t="s">
        <v>9016</v>
      </c>
      <c r="C1446" s="185" t="str">
        <f>VLOOKUP(B1446,[1]Nagios!$B$2:$F$7978,1,FALSE)</f>
        <v>10.133.55.40</v>
      </c>
      <c r="D1446" s="266" t="s">
        <v>7774</v>
      </c>
      <c r="E1446" s="240" t="s">
        <v>2992</v>
      </c>
      <c r="F1446" s="271">
        <v>3</v>
      </c>
      <c r="G1446" s="299" t="s">
        <v>8011</v>
      </c>
      <c r="H1446" s="180"/>
    </row>
    <row r="1447" spans="1:8" hidden="1">
      <c r="A1447" s="88" t="s">
        <v>9017</v>
      </c>
      <c r="B1447" s="266" t="s">
        <v>9016</v>
      </c>
      <c r="C1447" s="185" t="str">
        <f>VLOOKUP(B1447,[1]Nagios!$B$2:$F$7978,1,FALSE)</f>
        <v>10.133.55.40</v>
      </c>
      <c r="D1447" s="266" t="s">
        <v>6792</v>
      </c>
      <c r="E1447" s="240" t="s">
        <v>2992</v>
      </c>
      <c r="F1447" s="271">
        <v>3</v>
      </c>
      <c r="G1447" s="299" t="s">
        <v>8011</v>
      </c>
      <c r="H1447" s="180"/>
    </row>
    <row r="1448" spans="1:8" hidden="1">
      <c r="A1448" s="88" t="s">
        <v>9017</v>
      </c>
      <c r="B1448" s="266" t="s">
        <v>9016</v>
      </c>
      <c r="C1448" s="185" t="str">
        <f>VLOOKUP(B1448,[1]Nagios!$B$2:$F$7978,1,FALSE)</f>
        <v>10.133.55.40</v>
      </c>
      <c r="D1448" s="266" t="s">
        <v>6794</v>
      </c>
      <c r="E1448" s="240" t="s">
        <v>2992</v>
      </c>
      <c r="F1448" s="271">
        <v>3</v>
      </c>
      <c r="G1448" s="299" t="s">
        <v>8011</v>
      </c>
      <c r="H1448" s="180"/>
    </row>
    <row r="1449" spans="1:8" hidden="1">
      <c r="A1449" s="88" t="s">
        <v>9017</v>
      </c>
      <c r="B1449" s="266" t="s">
        <v>9016</v>
      </c>
      <c r="C1449" s="185" t="str">
        <f>VLOOKUP(B1449,[1]Nagios!$B$2:$F$7978,1,FALSE)</f>
        <v>10.133.55.40</v>
      </c>
      <c r="D1449" s="266" t="s">
        <v>6796</v>
      </c>
      <c r="E1449" s="240" t="s">
        <v>2992</v>
      </c>
      <c r="F1449" s="271">
        <v>3</v>
      </c>
      <c r="G1449" s="299" t="s">
        <v>8011</v>
      </c>
      <c r="H1449" s="180"/>
    </row>
    <row r="1450" spans="1:8" hidden="1">
      <c r="A1450" s="88" t="s">
        <v>9017</v>
      </c>
      <c r="B1450" s="266" t="s">
        <v>9016</v>
      </c>
      <c r="C1450" s="185" t="str">
        <f>VLOOKUP(B1450,[1]Nagios!$B$2:$F$7978,1,FALSE)</f>
        <v>10.133.55.40</v>
      </c>
      <c r="D1450" s="266" t="s">
        <v>6795</v>
      </c>
      <c r="E1450" s="240" t="s">
        <v>2992</v>
      </c>
      <c r="F1450" s="271">
        <v>3</v>
      </c>
      <c r="G1450" s="299" t="s">
        <v>8011</v>
      </c>
      <c r="H1450" s="180"/>
    </row>
    <row r="1451" spans="1:8" hidden="1">
      <c r="A1451" s="88" t="s">
        <v>9017</v>
      </c>
      <c r="B1451" s="266" t="s">
        <v>9016</v>
      </c>
      <c r="C1451" s="185" t="str">
        <f>VLOOKUP(B1451,[1]Nagios!$B$2:$F$7978,1,FALSE)</f>
        <v>10.133.55.40</v>
      </c>
      <c r="D1451" s="266" t="s">
        <v>6797</v>
      </c>
      <c r="E1451" s="240" t="s">
        <v>2992</v>
      </c>
      <c r="F1451" s="271">
        <v>3</v>
      </c>
      <c r="G1451" s="299" t="s">
        <v>8011</v>
      </c>
      <c r="H1451" s="180"/>
    </row>
    <row r="1452" spans="1:8" hidden="1">
      <c r="A1452" s="88" t="s">
        <v>9017</v>
      </c>
      <c r="B1452" s="266" t="s">
        <v>9016</v>
      </c>
      <c r="C1452" s="185" t="str">
        <f>VLOOKUP(B1452,[1]Nagios!$B$2:$F$7978,1,FALSE)</f>
        <v>10.133.55.40</v>
      </c>
      <c r="D1452" s="266" t="s">
        <v>6798</v>
      </c>
      <c r="E1452" s="240" t="s">
        <v>2992</v>
      </c>
      <c r="F1452" s="271">
        <v>3</v>
      </c>
      <c r="G1452" s="299" t="s">
        <v>8011</v>
      </c>
      <c r="H1452" s="180"/>
    </row>
    <row r="1453" spans="1:8" hidden="1">
      <c r="A1453" s="88" t="s">
        <v>9017</v>
      </c>
      <c r="B1453" s="266" t="s">
        <v>9016</v>
      </c>
      <c r="C1453" s="185" t="str">
        <f>VLOOKUP(B1453,[1]Nagios!$B$2:$F$7978,1,FALSE)</f>
        <v>10.133.55.40</v>
      </c>
      <c r="D1453" s="266" t="s">
        <v>6799</v>
      </c>
      <c r="E1453" s="240" t="s">
        <v>2992</v>
      </c>
      <c r="F1453" s="271">
        <v>3</v>
      </c>
      <c r="G1453" s="299" t="s">
        <v>8011</v>
      </c>
      <c r="H1453" s="180"/>
    </row>
    <row r="1454" spans="1:8" hidden="1">
      <c r="A1454" s="88" t="s">
        <v>8241</v>
      </c>
      <c r="B1454" s="88" t="s">
        <v>612</v>
      </c>
      <c r="C1454" s="185" t="str">
        <f>VLOOKUP(B1454,[1]Nagios!$B$2:$F$7978,1,FALSE)</f>
        <v>10.133.54.39</v>
      </c>
      <c r="D1454" s="88" t="s">
        <v>959</v>
      </c>
      <c r="E1454" s="240" t="s">
        <v>2992</v>
      </c>
      <c r="F1454" s="250">
        <v>4</v>
      </c>
      <c r="G1454" s="299" t="s">
        <v>8011</v>
      </c>
      <c r="H1454" s="180"/>
    </row>
    <row r="1455" spans="1:8" hidden="1">
      <c r="A1455" s="88" t="s">
        <v>8241</v>
      </c>
      <c r="B1455" s="88" t="s">
        <v>612</v>
      </c>
      <c r="C1455" s="185" t="str">
        <f>VLOOKUP(B1455,[1]Nagios!$B$2:$F$7978,1,FALSE)</f>
        <v>10.133.54.39</v>
      </c>
      <c r="D1455" s="88" t="s">
        <v>1295</v>
      </c>
      <c r="E1455" s="240" t="s">
        <v>2992</v>
      </c>
      <c r="F1455" s="250">
        <v>4</v>
      </c>
      <c r="G1455" s="299" t="s">
        <v>8011</v>
      </c>
      <c r="H1455" s="180"/>
    </row>
    <row r="1456" spans="1:8" hidden="1">
      <c r="A1456" s="88" t="s">
        <v>8241</v>
      </c>
      <c r="B1456" s="88" t="s">
        <v>612</v>
      </c>
      <c r="C1456" s="185" t="str">
        <f>VLOOKUP(B1456,[1]Nagios!$B$2:$F$7978,1,FALSE)</f>
        <v>10.133.54.39</v>
      </c>
      <c r="D1456" s="88" t="s">
        <v>2342</v>
      </c>
      <c r="E1456" s="240" t="s">
        <v>2992</v>
      </c>
      <c r="F1456" s="106">
        <v>4</v>
      </c>
      <c r="G1456" s="299" t="s">
        <v>8011</v>
      </c>
      <c r="H1456" s="180"/>
    </row>
    <row r="1457" spans="1:8" hidden="1">
      <c r="A1457" s="88" t="s">
        <v>8241</v>
      </c>
      <c r="B1457" s="88" t="s">
        <v>612</v>
      </c>
      <c r="C1457" s="185" t="str">
        <f>VLOOKUP(B1457,[1]Nagios!$B$2:$F$7978,1,FALSE)</f>
        <v>10.133.54.39</v>
      </c>
      <c r="D1457" s="88" t="s">
        <v>7774</v>
      </c>
      <c r="E1457" s="240" t="s">
        <v>2992</v>
      </c>
      <c r="F1457" s="106">
        <v>4</v>
      </c>
      <c r="G1457" s="299" t="s">
        <v>8011</v>
      </c>
      <c r="H1457" s="180"/>
    </row>
    <row r="1458" spans="1:8" hidden="1">
      <c r="A1458" s="88" t="s">
        <v>8241</v>
      </c>
      <c r="B1458" s="88" t="s">
        <v>612</v>
      </c>
      <c r="C1458" s="185" t="str">
        <f>VLOOKUP(B1458,[1]Nagios!$B$2:$F$7978,1,FALSE)</f>
        <v>10.133.54.39</v>
      </c>
      <c r="D1458" s="88" t="s">
        <v>6792</v>
      </c>
      <c r="E1458" s="240" t="s">
        <v>2992</v>
      </c>
      <c r="F1458" s="106">
        <v>4</v>
      </c>
      <c r="G1458" s="299" t="s">
        <v>8011</v>
      </c>
      <c r="H1458" s="180"/>
    </row>
    <row r="1459" spans="1:8" hidden="1">
      <c r="A1459" s="88" t="s">
        <v>8241</v>
      </c>
      <c r="B1459" s="88" t="s">
        <v>612</v>
      </c>
      <c r="C1459" s="185" t="str">
        <f>VLOOKUP(B1459,[1]Nagios!$B$2:$F$7978,1,FALSE)</f>
        <v>10.133.54.39</v>
      </c>
      <c r="D1459" s="88" t="s">
        <v>6794</v>
      </c>
      <c r="E1459" s="240" t="s">
        <v>2992</v>
      </c>
      <c r="F1459" s="106">
        <v>4</v>
      </c>
      <c r="G1459" s="299" t="s">
        <v>8011</v>
      </c>
      <c r="H1459" s="180"/>
    </row>
    <row r="1460" spans="1:8" hidden="1">
      <c r="A1460" s="88" t="s">
        <v>8241</v>
      </c>
      <c r="B1460" s="88" t="s">
        <v>612</v>
      </c>
      <c r="C1460" s="185" t="str">
        <f>VLOOKUP(B1460,[1]Nagios!$B$2:$F$7978,1,FALSE)</f>
        <v>10.133.54.39</v>
      </c>
      <c r="D1460" s="88" t="s">
        <v>6796</v>
      </c>
      <c r="E1460" s="240" t="s">
        <v>2992</v>
      </c>
      <c r="F1460" s="106">
        <v>4</v>
      </c>
      <c r="G1460" s="299" t="s">
        <v>8011</v>
      </c>
      <c r="H1460" s="180"/>
    </row>
    <row r="1461" spans="1:8" hidden="1">
      <c r="A1461" s="88" t="s">
        <v>8241</v>
      </c>
      <c r="B1461" s="88" t="s">
        <v>612</v>
      </c>
      <c r="C1461" s="185" t="str">
        <f>VLOOKUP(B1461,[1]Nagios!$B$2:$F$7978,1,FALSE)</f>
        <v>10.133.54.39</v>
      </c>
      <c r="D1461" s="88" t="s">
        <v>6795</v>
      </c>
      <c r="E1461" s="240" t="s">
        <v>2992</v>
      </c>
      <c r="F1461" s="106">
        <v>4</v>
      </c>
      <c r="G1461" s="299" t="s">
        <v>8011</v>
      </c>
      <c r="H1461" s="180"/>
    </row>
    <row r="1462" spans="1:8" hidden="1">
      <c r="A1462" s="88" t="s">
        <v>8241</v>
      </c>
      <c r="B1462" s="88" t="s">
        <v>612</v>
      </c>
      <c r="C1462" s="185" t="str">
        <f>VLOOKUP(B1462,[1]Nagios!$B$2:$F$7978,1,FALSE)</f>
        <v>10.133.54.39</v>
      </c>
      <c r="D1462" s="88" t="s">
        <v>6797</v>
      </c>
      <c r="E1462" s="240" t="s">
        <v>2992</v>
      </c>
      <c r="F1462" s="106">
        <v>4</v>
      </c>
      <c r="G1462" s="299" t="s">
        <v>8011</v>
      </c>
      <c r="H1462" s="180"/>
    </row>
    <row r="1463" spans="1:8" hidden="1">
      <c r="A1463" s="88" t="s">
        <v>8241</v>
      </c>
      <c r="B1463" s="88" t="s">
        <v>612</v>
      </c>
      <c r="C1463" s="185" t="str">
        <f>VLOOKUP(B1463,[1]Nagios!$B$2:$F$7978,1,FALSE)</f>
        <v>10.133.54.39</v>
      </c>
      <c r="D1463" s="88" t="s">
        <v>6798</v>
      </c>
      <c r="E1463" s="240" t="s">
        <v>2992</v>
      </c>
      <c r="F1463" s="106">
        <v>4</v>
      </c>
      <c r="G1463" s="299" t="s">
        <v>8011</v>
      </c>
      <c r="H1463" s="180"/>
    </row>
    <row r="1464" spans="1:8" hidden="1">
      <c r="A1464" s="88" t="s">
        <v>8241</v>
      </c>
      <c r="B1464" s="88" t="s">
        <v>612</v>
      </c>
      <c r="C1464" s="185" t="str">
        <f>VLOOKUP(B1464,[1]Nagios!$B$2:$F$7978,1,FALSE)</f>
        <v>10.133.54.39</v>
      </c>
      <c r="D1464" s="88" t="s">
        <v>6799</v>
      </c>
      <c r="E1464" s="240" t="s">
        <v>2992</v>
      </c>
      <c r="F1464" s="106">
        <v>4</v>
      </c>
      <c r="G1464" s="299" t="s">
        <v>8011</v>
      </c>
      <c r="H1464" s="180"/>
    </row>
    <row r="1465" spans="1:8" hidden="1">
      <c r="A1465" s="88" t="s">
        <v>8241</v>
      </c>
      <c r="B1465" s="88" t="s">
        <v>612</v>
      </c>
      <c r="C1465" s="185" t="str">
        <f>VLOOKUP(B1465,[1]Nagios!$B$2:$F$7978,1,FALSE)</f>
        <v>10.133.54.39</v>
      </c>
      <c r="D1465" s="88" t="s">
        <v>8242</v>
      </c>
      <c r="E1465" s="240" t="s">
        <v>2992</v>
      </c>
      <c r="F1465" s="106">
        <v>4</v>
      </c>
      <c r="G1465" s="299" t="s">
        <v>8011</v>
      </c>
      <c r="H1465" s="180"/>
    </row>
    <row r="1466" spans="1:8" hidden="1">
      <c r="A1466" s="88" t="s">
        <v>8241</v>
      </c>
      <c r="B1466" s="88" t="s">
        <v>612</v>
      </c>
      <c r="C1466" s="185" t="str">
        <f>VLOOKUP(B1466,[1]Nagios!$B$2:$F$7978,1,FALSE)</f>
        <v>10.133.54.39</v>
      </c>
      <c r="D1466" s="88" t="s">
        <v>8243</v>
      </c>
      <c r="E1466" s="240" t="s">
        <v>2992</v>
      </c>
      <c r="F1466" s="106">
        <v>4</v>
      </c>
      <c r="G1466" s="299" t="s">
        <v>8011</v>
      </c>
      <c r="H1466" s="180"/>
    </row>
    <row r="1467" spans="1:8" hidden="1">
      <c r="A1467" s="88" t="s">
        <v>8706</v>
      </c>
      <c r="B1467" s="88" t="s">
        <v>8707</v>
      </c>
      <c r="C1467" s="185" t="str">
        <f>VLOOKUP(B1467,[1]Nagios!$B$2:$F$7978,1,FALSE)</f>
        <v>172.16.12.32</v>
      </c>
      <c r="D1467" s="88" t="s">
        <v>6804</v>
      </c>
      <c r="E1467" s="240" t="s">
        <v>2992</v>
      </c>
      <c r="F1467" s="106">
        <v>4</v>
      </c>
      <c r="G1467" s="299" t="s">
        <v>8011</v>
      </c>
      <c r="H1467" s="180"/>
    </row>
    <row r="1468" spans="1:8" hidden="1">
      <c r="A1468" s="88" t="s">
        <v>8706</v>
      </c>
      <c r="B1468" s="88" t="s">
        <v>8707</v>
      </c>
      <c r="C1468" s="185" t="str">
        <f>VLOOKUP(B1468,[1]Nagios!$B$2:$F$7978,1,FALSE)</f>
        <v>172.16.12.32</v>
      </c>
      <c r="D1468" s="88" t="s">
        <v>6805</v>
      </c>
      <c r="E1468" s="240" t="s">
        <v>2992</v>
      </c>
      <c r="F1468" s="106">
        <v>4</v>
      </c>
      <c r="G1468" s="299" t="s">
        <v>8011</v>
      </c>
      <c r="H1468" s="180"/>
    </row>
    <row r="1469" spans="1:8" hidden="1">
      <c r="A1469" s="88" t="s">
        <v>8706</v>
      </c>
      <c r="B1469" s="88" t="s">
        <v>8707</v>
      </c>
      <c r="C1469" s="185" t="str">
        <f>VLOOKUP(B1469,[1]Nagios!$B$2:$F$7978,1,FALSE)</f>
        <v>172.16.12.32</v>
      </c>
      <c r="D1469" s="88" t="s">
        <v>6806</v>
      </c>
      <c r="E1469" s="240" t="s">
        <v>2992</v>
      </c>
      <c r="F1469" s="269">
        <v>4</v>
      </c>
      <c r="G1469" s="299" t="s">
        <v>8011</v>
      </c>
      <c r="H1469" s="180"/>
    </row>
    <row r="1470" spans="1:8" hidden="1">
      <c r="A1470" s="88" t="s">
        <v>8706</v>
      </c>
      <c r="B1470" s="88" t="s">
        <v>8707</v>
      </c>
      <c r="C1470" s="185" t="str">
        <f>VLOOKUP(B1470,[1]Nagios!$B$2:$F$7978,1,FALSE)</f>
        <v>172.16.12.32</v>
      </c>
      <c r="D1470" s="88" t="s">
        <v>6807</v>
      </c>
      <c r="E1470" s="240" t="s">
        <v>2992</v>
      </c>
      <c r="F1470" s="269">
        <v>4</v>
      </c>
      <c r="G1470" s="299" t="s">
        <v>8011</v>
      </c>
      <c r="H1470" s="180"/>
    </row>
    <row r="1471" spans="1:8" hidden="1">
      <c r="A1471" s="88" t="s">
        <v>8706</v>
      </c>
      <c r="B1471" s="88" t="s">
        <v>8707</v>
      </c>
      <c r="C1471" s="185" t="str">
        <f>VLOOKUP(B1471,[1]Nagios!$B$2:$F$7978,1,FALSE)</f>
        <v>172.16.12.32</v>
      </c>
      <c r="D1471" s="88" t="s">
        <v>6303</v>
      </c>
      <c r="E1471" s="240" t="s">
        <v>2992</v>
      </c>
      <c r="F1471" s="269">
        <v>4</v>
      </c>
      <c r="G1471" s="299" t="s">
        <v>8011</v>
      </c>
      <c r="H1471" s="180"/>
    </row>
    <row r="1472" spans="1:8" hidden="1">
      <c r="A1472" s="88" t="s">
        <v>8706</v>
      </c>
      <c r="B1472" s="88" t="s">
        <v>8707</v>
      </c>
      <c r="C1472" s="185" t="str">
        <f>VLOOKUP(B1472,[1]Nagios!$B$2:$F$7978,1,FALSE)</f>
        <v>172.16.12.32</v>
      </c>
      <c r="D1472" s="88" t="s">
        <v>6304</v>
      </c>
      <c r="E1472" s="240" t="s">
        <v>2992</v>
      </c>
      <c r="F1472" s="269">
        <v>4</v>
      </c>
      <c r="G1472" s="299" t="s">
        <v>8011</v>
      </c>
      <c r="H1472" s="180"/>
    </row>
    <row r="1473" spans="1:8" hidden="1">
      <c r="A1473" s="88" t="s">
        <v>8706</v>
      </c>
      <c r="B1473" s="88" t="s">
        <v>8707</v>
      </c>
      <c r="C1473" s="185" t="str">
        <f>VLOOKUP(B1473,[1]Nagios!$B$2:$F$7978,1,FALSE)</f>
        <v>172.16.12.32</v>
      </c>
      <c r="D1473" s="88" t="s">
        <v>6305</v>
      </c>
      <c r="E1473" s="240" t="s">
        <v>2992</v>
      </c>
      <c r="F1473" s="269">
        <v>4</v>
      </c>
      <c r="G1473" s="299" t="s">
        <v>8011</v>
      </c>
      <c r="H1473" s="180"/>
    </row>
    <row r="1474" spans="1:8" hidden="1">
      <c r="A1474" s="88" t="s">
        <v>8706</v>
      </c>
      <c r="B1474" s="88" t="s">
        <v>8707</v>
      </c>
      <c r="C1474" s="185" t="str">
        <f>VLOOKUP(B1474,[1]Nagios!$B$2:$F$7978,1,FALSE)</f>
        <v>172.16.12.32</v>
      </c>
      <c r="D1474" s="88" t="s">
        <v>6306</v>
      </c>
      <c r="E1474" s="240" t="s">
        <v>2992</v>
      </c>
      <c r="F1474" s="269">
        <v>4</v>
      </c>
      <c r="G1474" s="299" t="s">
        <v>8011</v>
      </c>
      <c r="H1474" s="180"/>
    </row>
    <row r="1475" spans="1:8" hidden="1">
      <c r="A1475" s="88" t="s">
        <v>8706</v>
      </c>
      <c r="B1475" s="88" t="s">
        <v>8707</v>
      </c>
      <c r="C1475" s="185" t="str">
        <f>VLOOKUP(B1475,[1]Nagios!$B$2:$F$7978,1,FALSE)</f>
        <v>172.16.12.32</v>
      </c>
      <c r="D1475" s="88" t="s">
        <v>6308</v>
      </c>
      <c r="E1475" s="266" t="s">
        <v>2992</v>
      </c>
      <c r="F1475" s="106">
        <v>4</v>
      </c>
      <c r="G1475" s="299" t="s">
        <v>8011</v>
      </c>
      <c r="H1475" s="180"/>
    </row>
    <row r="1476" spans="1:8" hidden="1">
      <c r="A1476" s="88" t="s">
        <v>8706</v>
      </c>
      <c r="B1476" s="88" t="s">
        <v>8707</v>
      </c>
      <c r="C1476" s="185" t="str">
        <f>VLOOKUP(B1476,[1]Nagios!$B$2:$F$7978,1,FALSE)</f>
        <v>172.16.12.32</v>
      </c>
      <c r="D1476" s="88" t="s">
        <v>6310</v>
      </c>
      <c r="E1476" s="266" t="s">
        <v>2992</v>
      </c>
      <c r="F1476" s="106">
        <v>4</v>
      </c>
      <c r="G1476" s="299" t="s">
        <v>8011</v>
      </c>
      <c r="H1476" s="180"/>
    </row>
    <row r="1477" spans="1:8" hidden="1">
      <c r="A1477" s="88" t="s">
        <v>8706</v>
      </c>
      <c r="B1477" s="88" t="s">
        <v>8707</v>
      </c>
      <c r="C1477" s="185" t="str">
        <f>VLOOKUP(B1477,[1]Nagios!$B$2:$F$7978,1,FALSE)</f>
        <v>172.16.12.32</v>
      </c>
      <c r="D1477" s="88" t="s">
        <v>6311</v>
      </c>
      <c r="E1477" s="266" t="s">
        <v>2992</v>
      </c>
      <c r="F1477" s="106">
        <v>4</v>
      </c>
      <c r="G1477" s="299" t="s">
        <v>8011</v>
      </c>
      <c r="H1477" s="180"/>
    </row>
    <row r="1478" spans="1:8" hidden="1">
      <c r="A1478" s="88" t="s">
        <v>8706</v>
      </c>
      <c r="B1478" s="88" t="s">
        <v>8707</v>
      </c>
      <c r="C1478" s="185" t="str">
        <f>VLOOKUP(B1478,[1]Nagios!$B$2:$F$7978,1,FALSE)</f>
        <v>172.16.12.32</v>
      </c>
      <c r="D1478" s="88" t="s">
        <v>6312</v>
      </c>
      <c r="E1478" s="266" t="s">
        <v>2992</v>
      </c>
      <c r="F1478" s="106">
        <v>4</v>
      </c>
      <c r="G1478" s="299" t="s">
        <v>8011</v>
      </c>
      <c r="H1478" s="180"/>
    </row>
    <row r="1479" spans="1:8" hidden="1">
      <c r="A1479" s="88" t="s">
        <v>8706</v>
      </c>
      <c r="B1479" s="88" t="s">
        <v>8707</v>
      </c>
      <c r="C1479" s="185" t="str">
        <f>VLOOKUP(B1479,[1]Nagios!$B$2:$F$7978,1,FALSE)</f>
        <v>172.16.12.32</v>
      </c>
      <c r="D1479" s="88" t="s">
        <v>6313</v>
      </c>
      <c r="E1479" s="266" t="s">
        <v>2992</v>
      </c>
      <c r="F1479" s="106">
        <v>4</v>
      </c>
      <c r="G1479" s="299" t="s">
        <v>8011</v>
      </c>
      <c r="H1479" s="180"/>
    </row>
    <row r="1480" spans="1:8" hidden="1">
      <c r="A1480" s="88" t="s">
        <v>2184</v>
      </c>
      <c r="B1480" s="249" t="s">
        <v>2185</v>
      </c>
      <c r="C1480" s="185" t="str">
        <f>VLOOKUP(B1480,[1]Nagios!$B$2:$F$7978,1,FALSE)</f>
        <v>10.133.8.60</v>
      </c>
      <c r="D1480" s="249" t="s">
        <v>1882</v>
      </c>
      <c r="E1480" s="249" t="s">
        <v>2992</v>
      </c>
      <c r="F1480" s="262">
        <v>1</v>
      </c>
      <c r="G1480" s="299" t="s">
        <v>8011</v>
      </c>
      <c r="H1480" s="200"/>
    </row>
    <row r="1481" spans="1:8" hidden="1">
      <c r="A1481" s="88" t="s">
        <v>2184</v>
      </c>
      <c r="B1481" s="249" t="s">
        <v>2185</v>
      </c>
      <c r="C1481" s="185" t="str">
        <f>VLOOKUP(B1481,[1]Nagios!$B$2:$F$7978,1,FALSE)</f>
        <v>10.133.8.60</v>
      </c>
      <c r="D1481" s="249" t="s">
        <v>2672</v>
      </c>
      <c r="E1481" s="249" t="s">
        <v>2992</v>
      </c>
      <c r="F1481" s="262">
        <v>1</v>
      </c>
      <c r="G1481" s="299" t="s">
        <v>8011</v>
      </c>
      <c r="H1481" s="200"/>
    </row>
    <row r="1482" spans="1:8" hidden="1">
      <c r="A1482" s="88" t="s">
        <v>2184</v>
      </c>
      <c r="B1482" s="240" t="s">
        <v>2185</v>
      </c>
      <c r="C1482" s="185" t="str">
        <f>VLOOKUP(B1482,[1]Nagios!$B$2:$F$7978,1,FALSE)</f>
        <v>10.133.8.60</v>
      </c>
      <c r="D1482" s="240" t="s">
        <v>1204</v>
      </c>
      <c r="E1482" s="240" t="s">
        <v>2992</v>
      </c>
      <c r="F1482" s="245">
        <v>1</v>
      </c>
      <c r="G1482" s="299" t="s">
        <v>8011</v>
      </c>
      <c r="H1482" s="200"/>
    </row>
    <row r="1483" spans="1:8" hidden="1">
      <c r="A1483" s="88" t="s">
        <v>2184</v>
      </c>
      <c r="B1483" s="240" t="s">
        <v>2185</v>
      </c>
      <c r="C1483" s="185" t="str">
        <f>VLOOKUP(B1483,[1]Nagios!$B$2:$F$7978,1,FALSE)</f>
        <v>10.133.8.60</v>
      </c>
      <c r="D1483" s="240" t="s">
        <v>1884</v>
      </c>
      <c r="E1483" s="240" t="s">
        <v>2992</v>
      </c>
      <c r="F1483" s="245">
        <v>1</v>
      </c>
      <c r="G1483" s="299" t="s">
        <v>8011</v>
      </c>
      <c r="H1483" s="200"/>
    </row>
    <row r="1484" spans="1:8" hidden="1">
      <c r="A1484" s="88" t="s">
        <v>2184</v>
      </c>
      <c r="B1484" s="240" t="s">
        <v>2185</v>
      </c>
      <c r="C1484" s="185" t="str">
        <f>VLOOKUP(B1484,[1]Nagios!$B$2:$F$7978,1,FALSE)</f>
        <v>10.133.8.60</v>
      </c>
      <c r="D1484" s="240" t="s">
        <v>959</v>
      </c>
      <c r="E1484" s="240" t="s">
        <v>2992</v>
      </c>
      <c r="F1484" s="245">
        <v>1</v>
      </c>
      <c r="G1484" s="299" t="s">
        <v>8011</v>
      </c>
      <c r="H1484" s="200"/>
    </row>
    <row r="1485" spans="1:8" hidden="1">
      <c r="A1485" s="88" t="s">
        <v>2184</v>
      </c>
      <c r="B1485" s="240" t="s">
        <v>2185</v>
      </c>
      <c r="C1485" s="185" t="str">
        <f>VLOOKUP(B1485,[1]Nagios!$B$2:$F$7978,1,FALSE)</f>
        <v>10.133.8.60</v>
      </c>
      <c r="D1485" s="240" t="s">
        <v>1200</v>
      </c>
      <c r="E1485" s="240" t="s">
        <v>2992</v>
      </c>
      <c r="F1485" s="245">
        <v>1</v>
      </c>
      <c r="G1485" s="299" t="s">
        <v>8011</v>
      </c>
      <c r="H1485" s="200"/>
    </row>
    <row r="1486" spans="1:8" hidden="1">
      <c r="A1486" s="88" t="s">
        <v>2184</v>
      </c>
      <c r="B1486" s="240" t="s">
        <v>2185</v>
      </c>
      <c r="C1486" s="185" t="str">
        <f>VLOOKUP(B1486,[1]Nagios!$B$2:$F$7978,1,FALSE)</f>
        <v>10.133.8.60</v>
      </c>
      <c r="D1486" s="240" t="s">
        <v>1256</v>
      </c>
      <c r="E1486" s="240" t="s">
        <v>2992</v>
      </c>
      <c r="F1486" s="245">
        <v>1</v>
      </c>
      <c r="G1486" s="299" t="s">
        <v>8011</v>
      </c>
      <c r="H1486" s="200"/>
    </row>
    <row r="1487" spans="1:8" hidden="1">
      <c r="A1487" s="88" t="s">
        <v>2184</v>
      </c>
      <c r="B1487" s="240" t="s">
        <v>2185</v>
      </c>
      <c r="C1487" s="185" t="str">
        <f>VLOOKUP(B1487,[1]Nagios!$B$2:$F$7978,1,FALSE)</f>
        <v>10.133.8.60</v>
      </c>
      <c r="D1487" s="240" t="s">
        <v>6882</v>
      </c>
      <c r="E1487" s="240" t="s">
        <v>2989</v>
      </c>
      <c r="F1487" s="245">
        <v>2</v>
      </c>
      <c r="G1487" s="299" t="s">
        <v>7998</v>
      </c>
      <c r="H1487" s="200"/>
    </row>
    <row r="1488" spans="1:8" hidden="1">
      <c r="A1488" s="88" t="s">
        <v>2184</v>
      </c>
      <c r="B1488" s="240" t="s">
        <v>2185</v>
      </c>
      <c r="C1488" s="185" t="str">
        <f>VLOOKUP(B1488,[1]Nagios!$B$2:$F$7978,1,FALSE)</f>
        <v>10.133.8.60</v>
      </c>
      <c r="D1488" s="240" t="s">
        <v>6874</v>
      </c>
      <c r="E1488" s="240" t="s">
        <v>2989</v>
      </c>
      <c r="F1488" s="245">
        <v>2</v>
      </c>
      <c r="G1488" s="299" t="s">
        <v>7998</v>
      </c>
      <c r="H1488" s="200"/>
    </row>
    <row r="1489" spans="1:8" hidden="1">
      <c r="A1489" s="88" t="s">
        <v>7351</v>
      </c>
      <c r="B1489" s="240" t="s">
        <v>7335</v>
      </c>
      <c r="C1489" s="185" t="str">
        <f>VLOOKUP(B1489,[1]Nagios!$B$2:$F$7978,1,FALSE)</f>
        <v>10.133.8.241</v>
      </c>
      <c r="D1489" s="240" t="s">
        <v>7336</v>
      </c>
      <c r="E1489" s="240" t="s">
        <v>2989</v>
      </c>
      <c r="F1489" s="245">
        <v>4</v>
      </c>
      <c r="G1489" s="299" t="s">
        <v>8011</v>
      </c>
      <c r="H1489" s="200" t="s">
        <v>4682</v>
      </c>
    </row>
    <row r="1490" spans="1:8" hidden="1">
      <c r="A1490" s="88" t="s">
        <v>7351</v>
      </c>
      <c r="B1490" s="240" t="s">
        <v>7335</v>
      </c>
      <c r="C1490" s="185" t="str">
        <f>VLOOKUP(B1490,[1]Nagios!$B$2:$F$7978,1,FALSE)</f>
        <v>10.133.8.241</v>
      </c>
      <c r="D1490" s="240" t="s">
        <v>7337</v>
      </c>
      <c r="E1490" s="240" t="s">
        <v>2989</v>
      </c>
      <c r="F1490" s="245">
        <v>4</v>
      </c>
      <c r="G1490" s="299" t="s">
        <v>8011</v>
      </c>
      <c r="H1490" s="200" t="s">
        <v>4683</v>
      </c>
    </row>
    <row r="1491" spans="1:8" hidden="1">
      <c r="A1491" s="88" t="s">
        <v>7351</v>
      </c>
      <c r="B1491" s="240" t="s">
        <v>7335</v>
      </c>
      <c r="C1491" s="185" t="str">
        <f>VLOOKUP(B1491,[1]Nagios!$B$2:$F$7978,1,FALSE)</f>
        <v>10.133.8.241</v>
      </c>
      <c r="D1491" s="240" t="s">
        <v>7338</v>
      </c>
      <c r="E1491" s="240" t="s">
        <v>2989</v>
      </c>
      <c r="F1491" s="245">
        <v>4</v>
      </c>
      <c r="G1491" s="299" t="s">
        <v>8011</v>
      </c>
      <c r="H1491" s="200"/>
    </row>
    <row r="1492" spans="1:8" hidden="1">
      <c r="A1492" s="88" t="s">
        <v>7351</v>
      </c>
      <c r="B1492" s="240" t="s">
        <v>7335</v>
      </c>
      <c r="C1492" s="185" t="str">
        <f>VLOOKUP(B1492,[1]Nagios!$B$2:$F$7978,1,FALSE)</f>
        <v>10.133.8.241</v>
      </c>
      <c r="D1492" s="240" t="s">
        <v>7339</v>
      </c>
      <c r="E1492" s="240" t="s">
        <v>2989</v>
      </c>
      <c r="F1492" s="245">
        <v>4</v>
      </c>
      <c r="G1492" s="299" t="s">
        <v>8011</v>
      </c>
      <c r="H1492" s="200" t="s">
        <v>5176</v>
      </c>
    </row>
    <row r="1493" spans="1:8" hidden="1">
      <c r="A1493" s="88" t="s">
        <v>7351</v>
      </c>
      <c r="B1493" s="240" t="s">
        <v>7335</v>
      </c>
      <c r="C1493" s="185" t="str">
        <f>VLOOKUP(B1493,[1]Nagios!$B$2:$F$7978,1,FALSE)</f>
        <v>10.133.8.241</v>
      </c>
      <c r="D1493" s="240" t="s">
        <v>7340</v>
      </c>
      <c r="E1493" s="240" t="s">
        <v>2989</v>
      </c>
      <c r="F1493" s="245">
        <v>4</v>
      </c>
      <c r="G1493" s="299" t="s">
        <v>8011</v>
      </c>
      <c r="H1493" s="200" t="s">
        <v>5177</v>
      </c>
    </row>
    <row r="1494" spans="1:8" hidden="1">
      <c r="A1494" s="88" t="s">
        <v>7351</v>
      </c>
      <c r="B1494" s="240" t="s">
        <v>7335</v>
      </c>
      <c r="C1494" s="185" t="str">
        <f>VLOOKUP(B1494,[1]Nagios!$B$2:$F$7978,1,FALSE)</f>
        <v>10.133.8.241</v>
      </c>
      <c r="D1494" s="240" t="s">
        <v>7341</v>
      </c>
      <c r="E1494" s="266" t="s">
        <v>2989</v>
      </c>
      <c r="F1494" s="271">
        <v>4</v>
      </c>
      <c r="G1494" s="299" t="s">
        <v>8011</v>
      </c>
      <c r="H1494" s="200" t="s">
        <v>5178</v>
      </c>
    </row>
    <row r="1495" spans="1:8" hidden="1">
      <c r="A1495" s="88" t="s">
        <v>7351</v>
      </c>
      <c r="B1495" s="240" t="s">
        <v>7335</v>
      </c>
      <c r="C1495" s="185" t="str">
        <f>VLOOKUP(B1495,[1]Nagios!$B$2:$F$7978,1,FALSE)</f>
        <v>10.133.8.241</v>
      </c>
      <c r="D1495" s="240" t="s">
        <v>7342</v>
      </c>
      <c r="E1495" s="266" t="s">
        <v>2989</v>
      </c>
      <c r="F1495" s="271">
        <v>4</v>
      </c>
      <c r="G1495" s="299" t="s">
        <v>8011</v>
      </c>
      <c r="H1495" s="200" t="s">
        <v>5179</v>
      </c>
    </row>
    <row r="1496" spans="1:8" hidden="1">
      <c r="A1496" s="88" t="s">
        <v>7351</v>
      </c>
      <c r="B1496" s="240" t="s">
        <v>7335</v>
      </c>
      <c r="C1496" s="185" t="str">
        <f>VLOOKUP(B1496,[1]Nagios!$B$2:$F$7978,1,FALSE)</f>
        <v>10.133.8.241</v>
      </c>
      <c r="D1496" s="240" t="s">
        <v>7343</v>
      </c>
      <c r="E1496" s="266" t="s">
        <v>2989</v>
      </c>
      <c r="F1496" s="271">
        <v>4</v>
      </c>
      <c r="G1496" s="299" t="s">
        <v>8011</v>
      </c>
      <c r="H1496" s="200" t="s">
        <v>5180</v>
      </c>
    </row>
    <row r="1497" spans="1:8" hidden="1">
      <c r="A1497" s="88" t="s">
        <v>7351</v>
      </c>
      <c r="B1497" s="240" t="s">
        <v>7335</v>
      </c>
      <c r="C1497" s="185" t="str">
        <f>VLOOKUP(B1497,[1]Nagios!$B$2:$F$7978,1,FALSE)</f>
        <v>10.133.8.241</v>
      </c>
      <c r="D1497" s="240" t="s">
        <v>7344</v>
      </c>
      <c r="E1497" s="266" t="s">
        <v>2989</v>
      </c>
      <c r="F1497" s="271">
        <v>4</v>
      </c>
      <c r="G1497" s="299" t="s">
        <v>8011</v>
      </c>
      <c r="H1497" s="209"/>
    </row>
    <row r="1498" spans="1:8" hidden="1">
      <c r="A1498" s="88" t="s">
        <v>7351</v>
      </c>
      <c r="B1498" s="240" t="s">
        <v>7335</v>
      </c>
      <c r="C1498" s="185" t="str">
        <f>VLOOKUP(B1498,[1]Nagios!$B$2:$F$7978,1,FALSE)</f>
        <v>10.133.8.241</v>
      </c>
      <c r="D1498" s="240" t="s">
        <v>7345</v>
      </c>
      <c r="E1498" s="266" t="s">
        <v>2989</v>
      </c>
      <c r="F1498" s="271">
        <v>4</v>
      </c>
      <c r="G1498" s="299" t="s">
        <v>8011</v>
      </c>
      <c r="H1498" s="200"/>
    </row>
    <row r="1499" spans="1:8" hidden="1">
      <c r="A1499" s="88" t="s">
        <v>7351</v>
      </c>
      <c r="B1499" s="240" t="s">
        <v>7335</v>
      </c>
      <c r="C1499" s="185" t="str">
        <f>VLOOKUP(B1499,[1]Nagios!$B$2:$F$7978,1,FALSE)</f>
        <v>10.133.8.241</v>
      </c>
      <c r="D1499" s="240" t="s">
        <v>7346</v>
      </c>
      <c r="E1499" s="266" t="s">
        <v>2989</v>
      </c>
      <c r="F1499" s="271">
        <v>4</v>
      </c>
      <c r="G1499" s="299" t="s">
        <v>8011</v>
      </c>
      <c r="H1499" s="200"/>
    </row>
    <row r="1500" spans="1:8" hidden="1">
      <c r="A1500" s="88" t="s">
        <v>7351</v>
      </c>
      <c r="B1500" s="240" t="s">
        <v>7335</v>
      </c>
      <c r="C1500" s="185" t="str">
        <f>VLOOKUP(B1500,[1]Nagios!$B$2:$F$7978,1,FALSE)</f>
        <v>10.133.8.241</v>
      </c>
      <c r="D1500" s="240" t="s">
        <v>7347</v>
      </c>
      <c r="E1500" s="266" t="s">
        <v>2989</v>
      </c>
      <c r="F1500" s="271">
        <v>4</v>
      </c>
      <c r="G1500" s="299" t="s">
        <v>8011</v>
      </c>
      <c r="H1500" s="180"/>
    </row>
    <row r="1501" spans="1:8" hidden="1">
      <c r="A1501" s="88" t="s">
        <v>7351</v>
      </c>
      <c r="B1501" s="240" t="s">
        <v>7335</v>
      </c>
      <c r="C1501" s="185" t="str">
        <f>VLOOKUP(B1501,[1]Nagios!$B$2:$F$7978,1,FALSE)</f>
        <v>10.133.8.241</v>
      </c>
      <c r="D1501" s="240" t="s">
        <v>7348</v>
      </c>
      <c r="E1501" s="266" t="s">
        <v>2989</v>
      </c>
      <c r="F1501" s="271">
        <v>4</v>
      </c>
      <c r="G1501" s="299" t="s">
        <v>8011</v>
      </c>
      <c r="H1501" s="180"/>
    </row>
    <row r="1502" spans="1:8" hidden="1">
      <c r="A1502" s="88" t="s">
        <v>7351</v>
      </c>
      <c r="B1502" s="240" t="s">
        <v>7335</v>
      </c>
      <c r="C1502" s="185" t="str">
        <f>VLOOKUP(B1502,[1]Nagios!$B$2:$F$7978,1,FALSE)</f>
        <v>10.133.8.241</v>
      </c>
      <c r="D1502" s="240" t="s">
        <v>7349</v>
      </c>
      <c r="E1502" s="266" t="s">
        <v>2989</v>
      </c>
      <c r="F1502" s="271">
        <v>4</v>
      </c>
      <c r="G1502" s="299" t="s">
        <v>8011</v>
      </c>
      <c r="H1502" s="180"/>
    </row>
    <row r="1503" spans="1:8" hidden="1">
      <c r="A1503" s="88" t="s">
        <v>7351</v>
      </c>
      <c r="B1503" s="240" t="s">
        <v>7335</v>
      </c>
      <c r="C1503" s="185" t="str">
        <f>VLOOKUP(B1503,[1]Nagios!$B$2:$F$7978,1,FALSE)</f>
        <v>10.133.8.241</v>
      </c>
      <c r="D1503" s="240" t="s">
        <v>7350</v>
      </c>
      <c r="E1503" s="266" t="s">
        <v>2989</v>
      </c>
      <c r="F1503" s="271">
        <v>4</v>
      </c>
      <c r="G1503" s="299" t="s">
        <v>8011</v>
      </c>
      <c r="H1503" s="180"/>
    </row>
    <row r="1504" spans="1:8" hidden="1">
      <c r="A1504" s="88" t="s">
        <v>7351</v>
      </c>
      <c r="B1504" s="240" t="s">
        <v>7335</v>
      </c>
      <c r="C1504" s="185" t="str">
        <f>VLOOKUP(B1504,[1]Nagios!$B$2:$F$7978,1,FALSE)</f>
        <v>10.133.8.241</v>
      </c>
      <c r="D1504" s="240" t="s">
        <v>8510</v>
      </c>
      <c r="E1504" s="266" t="s">
        <v>2989</v>
      </c>
      <c r="F1504" s="271">
        <v>4</v>
      </c>
      <c r="G1504" s="299" t="s">
        <v>8011</v>
      </c>
      <c r="H1504" s="180"/>
    </row>
    <row r="1505" spans="1:8" hidden="1">
      <c r="A1505" s="88" t="s">
        <v>3139</v>
      </c>
      <c r="B1505" s="240" t="s">
        <v>3138</v>
      </c>
      <c r="C1505" s="185" t="str">
        <f>VLOOKUP(B1505,[1]Nagios!$B$2:$F$7978,1,FALSE)</f>
        <v>10.133.55.214</v>
      </c>
      <c r="D1505" s="266" t="s">
        <v>3140</v>
      </c>
      <c r="E1505" s="249" t="s">
        <v>2992</v>
      </c>
      <c r="F1505" s="262">
        <v>4</v>
      </c>
      <c r="G1505" s="299" t="s">
        <v>8011</v>
      </c>
      <c r="H1505" s="180" t="s">
        <v>4678</v>
      </c>
    </row>
    <row r="1506" spans="1:8" hidden="1">
      <c r="A1506" s="88" t="s">
        <v>3139</v>
      </c>
      <c r="B1506" s="240" t="s">
        <v>3138</v>
      </c>
      <c r="C1506" s="185" t="str">
        <f>VLOOKUP(B1506,[1]Nagios!$B$2:$F$7978,1,FALSE)</f>
        <v>10.133.55.214</v>
      </c>
      <c r="D1506" s="266" t="s">
        <v>3141</v>
      </c>
      <c r="E1506" s="249" t="s">
        <v>2992</v>
      </c>
      <c r="F1506" s="262">
        <v>4</v>
      </c>
      <c r="G1506" s="299" t="s">
        <v>8011</v>
      </c>
      <c r="H1506" s="180"/>
    </row>
    <row r="1507" spans="1:8" hidden="1">
      <c r="A1507" s="88" t="s">
        <v>3139</v>
      </c>
      <c r="B1507" s="240" t="s">
        <v>3138</v>
      </c>
      <c r="C1507" s="185" t="str">
        <f>VLOOKUP(B1507,[1]Nagios!$B$2:$F$7978,1,FALSE)</f>
        <v>10.133.55.214</v>
      </c>
      <c r="D1507" s="266" t="s">
        <v>3142</v>
      </c>
      <c r="E1507" s="240" t="s">
        <v>2992</v>
      </c>
      <c r="F1507" s="245">
        <v>4</v>
      </c>
      <c r="G1507" s="299" t="s">
        <v>8011</v>
      </c>
      <c r="H1507" s="180" t="s">
        <v>4679</v>
      </c>
    </row>
    <row r="1508" spans="1:8" hidden="1">
      <c r="A1508" s="88" t="s">
        <v>3139</v>
      </c>
      <c r="B1508" s="240" t="s">
        <v>3138</v>
      </c>
      <c r="C1508" s="185" t="str">
        <f>VLOOKUP(B1508,[1]Nagios!$B$2:$F$7978,1,FALSE)</f>
        <v>10.133.55.214</v>
      </c>
      <c r="D1508" s="266" t="s">
        <v>3143</v>
      </c>
      <c r="E1508" s="240" t="s">
        <v>2992</v>
      </c>
      <c r="F1508" s="245">
        <v>4</v>
      </c>
      <c r="G1508" s="299" t="s">
        <v>8011</v>
      </c>
      <c r="H1508" s="180" t="s">
        <v>4680</v>
      </c>
    </row>
    <row r="1509" spans="1:8" hidden="1">
      <c r="A1509" s="88" t="s">
        <v>3139</v>
      </c>
      <c r="B1509" s="240" t="s">
        <v>3138</v>
      </c>
      <c r="C1509" s="185" t="str">
        <f>VLOOKUP(B1509,[1]Nagios!$B$2:$F$7978,1,FALSE)</f>
        <v>10.133.55.214</v>
      </c>
      <c r="D1509" s="266" t="s">
        <v>3144</v>
      </c>
      <c r="E1509" s="240" t="s">
        <v>2992</v>
      </c>
      <c r="F1509" s="245">
        <v>4</v>
      </c>
      <c r="G1509" s="299" t="s">
        <v>8011</v>
      </c>
      <c r="H1509" s="180" t="s">
        <v>4681</v>
      </c>
    </row>
    <row r="1510" spans="1:8" hidden="1">
      <c r="A1510" s="88" t="s">
        <v>8066</v>
      </c>
      <c r="B1510" s="240" t="s">
        <v>94</v>
      </c>
      <c r="C1510" s="185" t="str">
        <f>VLOOKUP(B1510,[1]Nagios!$B$2:$F$7978,1,FALSE)</f>
        <v>10.133.55.83</v>
      </c>
      <c r="D1510" s="96" t="s">
        <v>959</v>
      </c>
      <c r="E1510" s="240" t="s">
        <v>2992</v>
      </c>
      <c r="F1510" s="245">
        <v>3</v>
      </c>
      <c r="G1510" s="299" t="s">
        <v>8011</v>
      </c>
      <c r="H1510" s="180"/>
    </row>
    <row r="1511" spans="1:8" hidden="1">
      <c r="A1511" s="88" t="s">
        <v>8066</v>
      </c>
      <c r="B1511" s="240" t="s">
        <v>94</v>
      </c>
      <c r="C1511" s="185" t="str">
        <f>VLOOKUP(B1511,[1]Nagios!$B$2:$F$7978,1,FALSE)</f>
        <v>10.133.55.83</v>
      </c>
      <c r="D1511" s="96" t="s">
        <v>1295</v>
      </c>
      <c r="E1511" s="240" t="s">
        <v>2992</v>
      </c>
      <c r="F1511" s="245">
        <v>3</v>
      </c>
      <c r="G1511" s="299" t="s">
        <v>8011</v>
      </c>
      <c r="H1511" s="180"/>
    </row>
    <row r="1512" spans="1:8" hidden="1">
      <c r="A1512" s="88" t="s">
        <v>8066</v>
      </c>
      <c r="B1512" s="240" t="s">
        <v>94</v>
      </c>
      <c r="C1512" s="185" t="str">
        <f>VLOOKUP(B1512,[1]Nagios!$B$2:$F$7978,1,FALSE)</f>
        <v>10.133.55.83</v>
      </c>
      <c r="D1512" s="96" t="s">
        <v>2342</v>
      </c>
      <c r="E1512" s="240" t="s">
        <v>2992</v>
      </c>
      <c r="F1512" s="245">
        <v>3</v>
      </c>
      <c r="G1512" s="299" t="s">
        <v>8011</v>
      </c>
      <c r="H1512" s="180"/>
    </row>
    <row r="1513" spans="1:8" hidden="1">
      <c r="A1513" s="88" t="s">
        <v>8066</v>
      </c>
      <c r="B1513" s="240" t="s">
        <v>94</v>
      </c>
      <c r="C1513" s="185" t="str">
        <f>VLOOKUP(B1513,[1]Nagios!$B$2:$F$7978,1,FALSE)</f>
        <v>10.133.55.83</v>
      </c>
      <c r="D1513" s="96" t="s">
        <v>7774</v>
      </c>
      <c r="E1513" s="240" t="s">
        <v>2992</v>
      </c>
      <c r="F1513" s="245">
        <v>3</v>
      </c>
      <c r="G1513" s="299" t="s">
        <v>8011</v>
      </c>
      <c r="H1513" s="180"/>
    </row>
    <row r="1514" spans="1:8" hidden="1">
      <c r="A1514" s="88" t="s">
        <v>8066</v>
      </c>
      <c r="B1514" s="240" t="s">
        <v>94</v>
      </c>
      <c r="C1514" s="185" t="str">
        <f>VLOOKUP(B1514,[1]Nagios!$B$2:$F$7978,1,FALSE)</f>
        <v>10.133.55.83</v>
      </c>
      <c r="D1514" s="96" t="s">
        <v>6792</v>
      </c>
      <c r="E1514" s="240" t="s">
        <v>2992</v>
      </c>
      <c r="F1514" s="245">
        <v>3</v>
      </c>
      <c r="G1514" s="299" t="s">
        <v>8011</v>
      </c>
      <c r="H1514" s="180"/>
    </row>
    <row r="1515" spans="1:8" hidden="1">
      <c r="A1515" s="88" t="s">
        <v>8066</v>
      </c>
      <c r="B1515" s="240" t="s">
        <v>94</v>
      </c>
      <c r="C1515" s="185" t="str">
        <f>VLOOKUP(B1515,[1]Nagios!$B$2:$F$7978,1,FALSE)</f>
        <v>10.133.55.83</v>
      </c>
      <c r="D1515" s="96" t="s">
        <v>6794</v>
      </c>
      <c r="E1515" s="240" t="s">
        <v>2992</v>
      </c>
      <c r="F1515" s="245">
        <v>3</v>
      </c>
      <c r="G1515" s="299" t="s">
        <v>8011</v>
      </c>
      <c r="H1515" s="180"/>
    </row>
    <row r="1516" spans="1:8" hidden="1">
      <c r="A1516" s="88" t="s">
        <v>8066</v>
      </c>
      <c r="B1516" s="240" t="s">
        <v>94</v>
      </c>
      <c r="C1516" s="185" t="str">
        <f>VLOOKUP(B1516,[1]Nagios!$B$2:$F$7978,1,FALSE)</f>
        <v>10.133.55.83</v>
      </c>
      <c r="D1516" s="96" t="s">
        <v>6796</v>
      </c>
      <c r="E1516" s="240" t="s">
        <v>2992</v>
      </c>
      <c r="F1516" s="245">
        <v>3</v>
      </c>
      <c r="G1516" s="299" t="s">
        <v>8011</v>
      </c>
      <c r="H1516" s="180"/>
    </row>
    <row r="1517" spans="1:8" hidden="1">
      <c r="A1517" s="88" t="s">
        <v>8066</v>
      </c>
      <c r="B1517" s="240" t="s">
        <v>94</v>
      </c>
      <c r="C1517" s="185" t="str">
        <f>VLOOKUP(B1517,[1]Nagios!$B$2:$F$7978,1,FALSE)</f>
        <v>10.133.55.83</v>
      </c>
      <c r="D1517" s="96" t="s">
        <v>6795</v>
      </c>
      <c r="E1517" s="240" t="s">
        <v>2992</v>
      </c>
      <c r="F1517" s="245">
        <v>3</v>
      </c>
      <c r="G1517" s="299" t="s">
        <v>8011</v>
      </c>
      <c r="H1517" s="180" t="s">
        <v>4674</v>
      </c>
    </row>
    <row r="1518" spans="1:8" hidden="1">
      <c r="A1518" s="88" t="s">
        <v>8066</v>
      </c>
      <c r="B1518" s="240" t="s">
        <v>94</v>
      </c>
      <c r="C1518" s="185" t="str">
        <f>VLOOKUP(B1518,[1]Nagios!$B$2:$F$7978,1,FALSE)</f>
        <v>10.133.55.83</v>
      </c>
      <c r="D1518" s="96" t="s">
        <v>6797</v>
      </c>
      <c r="E1518" s="240" t="s">
        <v>2992</v>
      </c>
      <c r="F1518" s="245">
        <v>3</v>
      </c>
      <c r="G1518" s="299" t="s">
        <v>8011</v>
      </c>
      <c r="H1518" s="180" t="s">
        <v>4675</v>
      </c>
    </row>
    <row r="1519" spans="1:8" hidden="1">
      <c r="A1519" s="88" t="s">
        <v>8066</v>
      </c>
      <c r="B1519" s="240" t="s">
        <v>94</v>
      </c>
      <c r="C1519" s="185" t="str">
        <f>VLOOKUP(B1519,[1]Nagios!$B$2:$F$7978,1,FALSE)</f>
        <v>10.133.55.83</v>
      </c>
      <c r="D1519" s="96" t="s">
        <v>6798</v>
      </c>
      <c r="E1519" s="240" t="s">
        <v>2992</v>
      </c>
      <c r="F1519" s="245">
        <v>3</v>
      </c>
      <c r="G1519" s="299" t="s">
        <v>8011</v>
      </c>
      <c r="H1519" s="180" t="s">
        <v>4676</v>
      </c>
    </row>
    <row r="1520" spans="1:8" hidden="1">
      <c r="A1520" s="88" t="s">
        <v>8066</v>
      </c>
      <c r="B1520" s="240" t="s">
        <v>94</v>
      </c>
      <c r="C1520" s="185" t="str">
        <f>VLOOKUP(B1520,[1]Nagios!$B$2:$F$7978,1,FALSE)</f>
        <v>10.133.55.83</v>
      </c>
      <c r="D1520" s="96" t="s">
        <v>6799</v>
      </c>
      <c r="E1520" s="240" t="s">
        <v>2992</v>
      </c>
      <c r="F1520" s="245">
        <v>3</v>
      </c>
      <c r="G1520" s="299" t="s">
        <v>8011</v>
      </c>
      <c r="H1520" s="180" t="s">
        <v>4677</v>
      </c>
    </row>
    <row r="1521" spans="1:8" hidden="1">
      <c r="A1521" s="88" t="s">
        <v>8066</v>
      </c>
      <c r="B1521" s="240" t="s">
        <v>94</v>
      </c>
      <c r="C1521" s="185" t="str">
        <f>VLOOKUP(B1521,[1]Nagios!$B$2:$F$7978,1,FALSE)</f>
        <v>10.133.55.83</v>
      </c>
      <c r="D1521" s="96" t="s">
        <v>6793</v>
      </c>
      <c r="E1521" s="240" t="s">
        <v>2992</v>
      </c>
      <c r="F1521" s="245">
        <v>3</v>
      </c>
      <c r="G1521" s="299" t="s">
        <v>8011</v>
      </c>
      <c r="H1521" s="180"/>
    </row>
    <row r="1522" spans="1:8" hidden="1">
      <c r="A1522" s="88" t="s">
        <v>8066</v>
      </c>
      <c r="B1522" s="240" t="s">
        <v>94</v>
      </c>
      <c r="C1522" s="185" t="str">
        <f>VLOOKUP(B1522,[1]Nagios!$B$2:$F$7978,1,FALSE)</f>
        <v>10.133.55.83</v>
      </c>
      <c r="D1522" s="96" t="s">
        <v>8262</v>
      </c>
      <c r="E1522" s="240" t="s">
        <v>2992</v>
      </c>
      <c r="F1522" s="245">
        <v>3</v>
      </c>
      <c r="G1522" s="299" t="s">
        <v>8011</v>
      </c>
      <c r="H1522" s="180"/>
    </row>
    <row r="1523" spans="1:8" hidden="1">
      <c r="A1523" s="88" t="s">
        <v>8066</v>
      </c>
      <c r="B1523" s="240" t="s">
        <v>94</v>
      </c>
      <c r="C1523" s="185" t="str">
        <f>VLOOKUP(B1523,[1]Nagios!$B$2:$F$7978,1,FALSE)</f>
        <v>10.133.55.83</v>
      </c>
      <c r="D1523" s="96" t="s">
        <v>8295</v>
      </c>
      <c r="E1523" s="240" t="s">
        <v>2992</v>
      </c>
      <c r="F1523" s="245">
        <v>3</v>
      </c>
      <c r="G1523" s="299" t="s">
        <v>8011</v>
      </c>
      <c r="H1523" s="180"/>
    </row>
    <row r="1524" spans="1:8" hidden="1">
      <c r="A1524" s="88" t="s">
        <v>8067</v>
      </c>
      <c r="B1524" s="240" t="s">
        <v>1935</v>
      </c>
      <c r="C1524" s="185" t="str">
        <f>VLOOKUP(B1524,[1]Nagios!$B$2:$F$7978,1,FALSE)</f>
        <v>10.133.55.82</v>
      </c>
      <c r="D1524" s="96" t="s">
        <v>959</v>
      </c>
      <c r="E1524" s="240" t="s">
        <v>2992</v>
      </c>
      <c r="F1524" s="245">
        <v>3</v>
      </c>
      <c r="G1524" s="299" t="s">
        <v>8011</v>
      </c>
      <c r="H1524" s="180"/>
    </row>
    <row r="1525" spans="1:8" hidden="1">
      <c r="A1525" s="88" t="s">
        <v>8067</v>
      </c>
      <c r="B1525" s="240" t="s">
        <v>1935</v>
      </c>
      <c r="C1525" s="185" t="str">
        <f>VLOOKUP(B1525,[1]Nagios!$B$2:$F$7978,1,FALSE)</f>
        <v>10.133.55.82</v>
      </c>
      <c r="D1525" s="96" t="s">
        <v>1295</v>
      </c>
      <c r="E1525" s="240" t="s">
        <v>2992</v>
      </c>
      <c r="F1525" s="245">
        <v>3</v>
      </c>
      <c r="G1525" s="299" t="s">
        <v>8011</v>
      </c>
      <c r="H1525" s="180"/>
    </row>
    <row r="1526" spans="1:8" hidden="1">
      <c r="A1526" s="88" t="s">
        <v>8067</v>
      </c>
      <c r="B1526" s="240" t="s">
        <v>1935</v>
      </c>
      <c r="C1526" s="185" t="str">
        <f>VLOOKUP(B1526,[1]Nagios!$B$2:$F$7978,1,FALSE)</f>
        <v>10.133.55.82</v>
      </c>
      <c r="D1526" s="96" t="s">
        <v>2342</v>
      </c>
      <c r="E1526" s="240" t="s">
        <v>2992</v>
      </c>
      <c r="F1526" s="245">
        <v>3</v>
      </c>
      <c r="G1526" s="299" t="s">
        <v>8011</v>
      </c>
      <c r="H1526" s="180"/>
    </row>
    <row r="1527" spans="1:8" hidden="1">
      <c r="A1527" s="88" t="s">
        <v>8067</v>
      </c>
      <c r="B1527" s="240" t="s">
        <v>1935</v>
      </c>
      <c r="C1527" s="185" t="str">
        <f>VLOOKUP(B1527,[1]Nagios!$B$2:$F$7978,1,FALSE)</f>
        <v>10.133.55.82</v>
      </c>
      <c r="D1527" s="96" t="s">
        <v>7774</v>
      </c>
      <c r="E1527" s="240" t="s">
        <v>2992</v>
      </c>
      <c r="F1527" s="245">
        <v>3</v>
      </c>
      <c r="G1527" s="299" t="s">
        <v>8011</v>
      </c>
      <c r="H1527" s="180"/>
    </row>
    <row r="1528" spans="1:8" hidden="1">
      <c r="A1528" s="88" t="s">
        <v>8067</v>
      </c>
      <c r="B1528" s="240" t="s">
        <v>1935</v>
      </c>
      <c r="C1528" s="185" t="str">
        <f>VLOOKUP(B1528,[1]Nagios!$B$2:$F$7978,1,FALSE)</f>
        <v>10.133.55.82</v>
      </c>
      <c r="D1528" s="96" t="s">
        <v>6792</v>
      </c>
      <c r="E1528" s="240" t="s">
        <v>2992</v>
      </c>
      <c r="F1528" s="245">
        <v>3</v>
      </c>
      <c r="G1528" s="299" t="s">
        <v>8011</v>
      </c>
      <c r="H1528" s="180"/>
    </row>
    <row r="1529" spans="1:8" hidden="1">
      <c r="A1529" s="88" t="s">
        <v>8067</v>
      </c>
      <c r="B1529" s="240" t="s">
        <v>1935</v>
      </c>
      <c r="C1529" s="185" t="str">
        <f>VLOOKUP(B1529,[1]Nagios!$B$2:$F$7978,1,FALSE)</f>
        <v>10.133.55.82</v>
      </c>
      <c r="D1529" s="96" t="s">
        <v>6794</v>
      </c>
      <c r="E1529" s="240" t="s">
        <v>2992</v>
      </c>
      <c r="F1529" s="245">
        <v>3</v>
      </c>
      <c r="G1529" s="299" t="s">
        <v>8011</v>
      </c>
      <c r="H1529" s="180"/>
    </row>
    <row r="1530" spans="1:8" hidden="1">
      <c r="A1530" s="88" t="s">
        <v>8067</v>
      </c>
      <c r="B1530" s="240" t="s">
        <v>1935</v>
      </c>
      <c r="C1530" s="185" t="str">
        <f>VLOOKUP(B1530,[1]Nagios!$B$2:$F$7978,1,FALSE)</f>
        <v>10.133.55.82</v>
      </c>
      <c r="D1530" s="96" t="s">
        <v>6796</v>
      </c>
      <c r="E1530" s="240" t="s">
        <v>2992</v>
      </c>
      <c r="F1530" s="245">
        <v>3</v>
      </c>
      <c r="G1530" s="299" t="s">
        <v>8011</v>
      </c>
      <c r="H1530" s="180"/>
    </row>
    <row r="1531" spans="1:8" hidden="1">
      <c r="A1531" s="88" t="s">
        <v>8067</v>
      </c>
      <c r="B1531" s="240" t="s">
        <v>1935</v>
      </c>
      <c r="C1531" s="185" t="str">
        <f>VLOOKUP(B1531,[1]Nagios!$B$2:$F$7978,1,FALSE)</f>
        <v>10.133.55.82</v>
      </c>
      <c r="D1531" s="96" t="s">
        <v>6795</v>
      </c>
      <c r="E1531" s="240" t="s">
        <v>2992</v>
      </c>
      <c r="F1531" s="245">
        <v>3</v>
      </c>
      <c r="G1531" s="299" t="s">
        <v>8011</v>
      </c>
      <c r="H1531" s="180"/>
    </row>
    <row r="1532" spans="1:8" hidden="1">
      <c r="A1532" s="88" t="s">
        <v>8067</v>
      </c>
      <c r="B1532" s="240" t="s">
        <v>1935</v>
      </c>
      <c r="C1532" s="185" t="str">
        <f>VLOOKUP(B1532,[1]Nagios!$B$2:$F$7978,1,FALSE)</f>
        <v>10.133.55.82</v>
      </c>
      <c r="D1532" s="96" t="s">
        <v>6797</v>
      </c>
      <c r="E1532" s="240" t="s">
        <v>2992</v>
      </c>
      <c r="F1532" s="245">
        <v>3</v>
      </c>
      <c r="G1532" s="299" t="s">
        <v>8011</v>
      </c>
      <c r="H1532" s="180"/>
    </row>
    <row r="1533" spans="1:8" hidden="1">
      <c r="A1533" s="88" t="s">
        <v>8067</v>
      </c>
      <c r="B1533" s="240" t="s">
        <v>1935</v>
      </c>
      <c r="C1533" s="185" t="str">
        <f>VLOOKUP(B1533,[1]Nagios!$B$2:$F$7978,1,FALSE)</f>
        <v>10.133.55.82</v>
      </c>
      <c r="D1533" s="96" t="s">
        <v>6798</v>
      </c>
      <c r="E1533" s="240" t="s">
        <v>2992</v>
      </c>
      <c r="F1533" s="245">
        <v>3</v>
      </c>
      <c r="G1533" s="299" t="s">
        <v>8011</v>
      </c>
      <c r="H1533" s="180"/>
    </row>
    <row r="1534" spans="1:8" hidden="1">
      <c r="A1534" s="88" t="s">
        <v>8067</v>
      </c>
      <c r="B1534" s="240" t="s">
        <v>1935</v>
      </c>
      <c r="C1534" s="185" t="str">
        <f>VLOOKUP(B1534,[1]Nagios!$B$2:$F$7978,1,FALSE)</f>
        <v>10.133.55.82</v>
      </c>
      <c r="D1534" s="96" t="s">
        <v>6799</v>
      </c>
      <c r="E1534" s="240" t="s">
        <v>2992</v>
      </c>
      <c r="F1534" s="245">
        <v>3</v>
      </c>
      <c r="G1534" s="299" t="s">
        <v>8011</v>
      </c>
      <c r="H1534" s="180"/>
    </row>
    <row r="1535" spans="1:8" hidden="1">
      <c r="A1535" s="88" t="s">
        <v>8067</v>
      </c>
      <c r="B1535" s="240" t="s">
        <v>1935</v>
      </c>
      <c r="C1535" s="185" t="str">
        <f>VLOOKUP(B1535,[1]Nagios!$B$2:$F$7978,1,FALSE)</f>
        <v>10.133.55.82</v>
      </c>
      <c r="D1535" s="96" t="s">
        <v>6793</v>
      </c>
      <c r="E1535" s="240" t="s">
        <v>2992</v>
      </c>
      <c r="F1535" s="245">
        <v>3</v>
      </c>
      <c r="G1535" s="299" t="s">
        <v>8011</v>
      </c>
      <c r="H1535" s="180"/>
    </row>
    <row r="1536" spans="1:8" hidden="1">
      <c r="A1536" s="88" t="s">
        <v>8067</v>
      </c>
      <c r="B1536" s="240" t="s">
        <v>1935</v>
      </c>
      <c r="C1536" s="185" t="str">
        <f>VLOOKUP(B1536,[1]Nagios!$B$2:$F$7978,1,FALSE)</f>
        <v>10.133.55.82</v>
      </c>
      <c r="D1536" s="96" t="s">
        <v>8262</v>
      </c>
      <c r="E1536" s="240" t="s">
        <v>2992</v>
      </c>
      <c r="F1536" s="245">
        <v>3</v>
      </c>
      <c r="G1536" s="299" t="s">
        <v>8011</v>
      </c>
      <c r="H1536" s="180"/>
    </row>
    <row r="1537" spans="1:8" hidden="1">
      <c r="A1537" s="88" t="s">
        <v>8067</v>
      </c>
      <c r="B1537" s="240" t="s">
        <v>1935</v>
      </c>
      <c r="C1537" s="185" t="str">
        <f>VLOOKUP(B1537,[1]Nagios!$B$2:$F$7978,1,FALSE)</f>
        <v>10.133.55.82</v>
      </c>
      <c r="D1537" s="96" t="s">
        <v>8295</v>
      </c>
      <c r="E1537" s="240" t="s">
        <v>2992</v>
      </c>
      <c r="F1537" s="245">
        <v>3</v>
      </c>
      <c r="G1537" s="299" t="s">
        <v>8011</v>
      </c>
      <c r="H1537" s="180"/>
    </row>
    <row r="1538" spans="1:8" hidden="1">
      <c r="A1538" s="88" t="s">
        <v>8068</v>
      </c>
      <c r="B1538" s="240" t="s">
        <v>1939</v>
      </c>
      <c r="C1538" s="185" t="str">
        <f>VLOOKUP(B1538,[1]Nagios!$B$2:$F$7978,1,FALSE)</f>
        <v>10.133.55.81</v>
      </c>
      <c r="D1538" s="96" t="s">
        <v>959</v>
      </c>
      <c r="E1538" s="240" t="s">
        <v>2992</v>
      </c>
      <c r="F1538" s="245">
        <v>3</v>
      </c>
      <c r="G1538" s="299" t="s">
        <v>8011</v>
      </c>
      <c r="H1538" s="180" t="s">
        <v>5168</v>
      </c>
    </row>
    <row r="1539" spans="1:8" hidden="1">
      <c r="A1539" s="88" t="s">
        <v>8068</v>
      </c>
      <c r="B1539" s="240" t="s">
        <v>1939</v>
      </c>
      <c r="C1539" s="185" t="str">
        <f>VLOOKUP(B1539,[1]Nagios!$B$2:$F$7978,1,FALSE)</f>
        <v>10.133.55.81</v>
      </c>
      <c r="D1539" s="96" t="s">
        <v>1295</v>
      </c>
      <c r="E1539" s="240" t="s">
        <v>2992</v>
      </c>
      <c r="F1539" s="245">
        <v>3</v>
      </c>
      <c r="G1539" s="299" t="s">
        <v>8011</v>
      </c>
      <c r="H1539" s="180" t="s">
        <v>5169</v>
      </c>
    </row>
    <row r="1540" spans="1:8" hidden="1">
      <c r="A1540" s="88" t="s">
        <v>8068</v>
      </c>
      <c r="B1540" s="240" t="s">
        <v>1939</v>
      </c>
      <c r="C1540" s="185" t="str">
        <f>VLOOKUP(B1540,[1]Nagios!$B$2:$F$7978,1,FALSE)</f>
        <v>10.133.55.81</v>
      </c>
      <c r="D1540" s="96" t="s">
        <v>2342</v>
      </c>
      <c r="E1540" s="240" t="s">
        <v>2992</v>
      </c>
      <c r="F1540" s="245">
        <v>3</v>
      </c>
      <c r="G1540" s="299" t="s">
        <v>8011</v>
      </c>
      <c r="H1540" s="180" t="s">
        <v>5170</v>
      </c>
    </row>
    <row r="1541" spans="1:8" hidden="1">
      <c r="A1541" s="88" t="s">
        <v>8068</v>
      </c>
      <c r="B1541" s="240" t="s">
        <v>1939</v>
      </c>
      <c r="C1541" s="185" t="str">
        <f>VLOOKUP(B1541,[1]Nagios!$B$2:$F$7978,1,FALSE)</f>
        <v>10.133.55.81</v>
      </c>
      <c r="D1541" s="96" t="s">
        <v>7774</v>
      </c>
      <c r="E1541" s="240" t="s">
        <v>2992</v>
      </c>
      <c r="F1541" s="245">
        <v>3</v>
      </c>
      <c r="G1541" s="299" t="s">
        <v>8011</v>
      </c>
      <c r="H1541" s="180" t="s">
        <v>5171</v>
      </c>
    </row>
    <row r="1542" spans="1:8" hidden="1">
      <c r="A1542" s="88" t="s">
        <v>8068</v>
      </c>
      <c r="B1542" s="240" t="s">
        <v>1939</v>
      </c>
      <c r="C1542" s="185" t="str">
        <f>VLOOKUP(B1542,[1]Nagios!$B$2:$F$7978,1,FALSE)</f>
        <v>10.133.55.81</v>
      </c>
      <c r="D1542" s="96" t="s">
        <v>6792</v>
      </c>
      <c r="E1542" s="240" t="s">
        <v>2992</v>
      </c>
      <c r="F1542" s="245">
        <v>3</v>
      </c>
      <c r="G1542" s="299" t="s">
        <v>8011</v>
      </c>
      <c r="H1542" s="180" t="s">
        <v>5172</v>
      </c>
    </row>
    <row r="1543" spans="1:8" hidden="1">
      <c r="A1543" s="88" t="s">
        <v>8068</v>
      </c>
      <c r="B1543" s="240" t="s">
        <v>1939</v>
      </c>
      <c r="C1543" s="185" t="str">
        <f>VLOOKUP(B1543,[1]Nagios!$B$2:$F$7978,1,FALSE)</f>
        <v>10.133.55.81</v>
      </c>
      <c r="D1543" s="96" t="s">
        <v>6794</v>
      </c>
      <c r="E1543" s="240" t="s">
        <v>2992</v>
      </c>
      <c r="F1543" s="245">
        <v>3</v>
      </c>
      <c r="G1543" s="299" t="s">
        <v>8011</v>
      </c>
      <c r="H1543" s="180" t="s">
        <v>5173</v>
      </c>
    </row>
    <row r="1544" spans="1:8" hidden="1">
      <c r="A1544" s="88" t="s">
        <v>8068</v>
      </c>
      <c r="B1544" s="240" t="s">
        <v>1939</v>
      </c>
      <c r="C1544" s="185" t="str">
        <f>VLOOKUP(B1544,[1]Nagios!$B$2:$F$7978,1,FALSE)</f>
        <v>10.133.55.81</v>
      </c>
      <c r="D1544" s="96" t="s">
        <v>6796</v>
      </c>
      <c r="E1544" s="240" t="s">
        <v>2992</v>
      </c>
      <c r="F1544" s="245">
        <v>3</v>
      </c>
      <c r="G1544" s="299" t="s">
        <v>8011</v>
      </c>
      <c r="H1544" s="180" t="s">
        <v>5174</v>
      </c>
    </row>
    <row r="1545" spans="1:8" hidden="1">
      <c r="A1545" s="88" t="s">
        <v>8068</v>
      </c>
      <c r="B1545" s="240" t="s">
        <v>1939</v>
      </c>
      <c r="C1545" s="185" t="str">
        <f>VLOOKUP(B1545,[1]Nagios!$B$2:$F$7978,1,FALSE)</f>
        <v>10.133.55.81</v>
      </c>
      <c r="D1545" s="96" t="s">
        <v>6795</v>
      </c>
      <c r="E1545" s="240" t="s">
        <v>2992</v>
      </c>
      <c r="F1545" s="245">
        <v>3</v>
      </c>
      <c r="G1545" s="299" t="s">
        <v>8011</v>
      </c>
      <c r="H1545" s="180" t="s">
        <v>5175</v>
      </c>
    </row>
    <row r="1546" spans="1:8" hidden="1">
      <c r="A1546" s="88" t="s">
        <v>8068</v>
      </c>
      <c r="B1546" s="240" t="s">
        <v>1939</v>
      </c>
      <c r="C1546" s="185" t="str">
        <f>VLOOKUP(B1546,[1]Nagios!$B$2:$F$7978,1,FALSE)</f>
        <v>10.133.55.81</v>
      </c>
      <c r="D1546" s="96" t="s">
        <v>6797</v>
      </c>
      <c r="E1546" s="240" t="s">
        <v>2992</v>
      </c>
      <c r="F1546" s="245">
        <v>3</v>
      </c>
      <c r="G1546" s="299" t="s">
        <v>8011</v>
      </c>
      <c r="H1546" s="211" t="s">
        <v>7567</v>
      </c>
    </row>
    <row r="1547" spans="1:8" hidden="1">
      <c r="A1547" s="88" t="s">
        <v>8068</v>
      </c>
      <c r="B1547" s="240" t="s">
        <v>1939</v>
      </c>
      <c r="C1547" s="185" t="str">
        <f>VLOOKUP(B1547,[1]Nagios!$B$2:$F$7978,1,FALSE)</f>
        <v>10.133.55.81</v>
      </c>
      <c r="D1547" s="96" t="s">
        <v>6798</v>
      </c>
      <c r="E1547" s="240" t="s">
        <v>2992</v>
      </c>
      <c r="F1547" s="245">
        <v>3</v>
      </c>
      <c r="G1547" s="299" t="s">
        <v>8011</v>
      </c>
      <c r="H1547" s="180"/>
    </row>
    <row r="1548" spans="1:8" hidden="1">
      <c r="A1548" s="88" t="s">
        <v>8068</v>
      </c>
      <c r="B1548" s="240" t="s">
        <v>1939</v>
      </c>
      <c r="C1548" s="185" t="str">
        <f>VLOOKUP(B1548,[1]Nagios!$B$2:$F$7978,1,FALSE)</f>
        <v>10.133.55.81</v>
      </c>
      <c r="D1548" s="96" t="s">
        <v>6799</v>
      </c>
      <c r="E1548" s="240" t="s">
        <v>2992</v>
      </c>
      <c r="F1548" s="245">
        <v>3</v>
      </c>
      <c r="G1548" s="299" t="s">
        <v>8011</v>
      </c>
      <c r="H1548" s="180"/>
    </row>
    <row r="1549" spans="1:8" hidden="1">
      <c r="A1549" s="88" t="s">
        <v>8068</v>
      </c>
      <c r="B1549" s="240" t="s">
        <v>1939</v>
      </c>
      <c r="C1549" s="185" t="str">
        <f>VLOOKUP(B1549,[1]Nagios!$B$2:$F$7978,1,FALSE)</f>
        <v>10.133.55.81</v>
      </c>
      <c r="D1549" s="96" t="s">
        <v>6793</v>
      </c>
      <c r="E1549" s="240" t="s">
        <v>2992</v>
      </c>
      <c r="F1549" s="245">
        <v>3</v>
      </c>
      <c r="G1549" s="299" t="s">
        <v>8011</v>
      </c>
      <c r="H1549" s="180"/>
    </row>
    <row r="1550" spans="1:8" hidden="1">
      <c r="A1550" s="88" t="s">
        <v>8068</v>
      </c>
      <c r="B1550" s="240" t="s">
        <v>1939</v>
      </c>
      <c r="C1550" s="185" t="str">
        <f>VLOOKUP(B1550,[1]Nagios!$B$2:$F$7978,1,FALSE)</f>
        <v>10.133.55.81</v>
      </c>
      <c r="D1550" s="96" t="s">
        <v>8262</v>
      </c>
      <c r="E1550" s="240" t="s">
        <v>2992</v>
      </c>
      <c r="F1550" s="245">
        <v>3</v>
      </c>
      <c r="G1550" s="299" t="s">
        <v>8011</v>
      </c>
      <c r="H1550" s="180"/>
    </row>
    <row r="1551" spans="1:8" hidden="1">
      <c r="A1551" s="88" t="s">
        <v>8068</v>
      </c>
      <c r="B1551" s="240" t="s">
        <v>1939</v>
      </c>
      <c r="C1551" s="185" t="str">
        <f>VLOOKUP(B1551,[1]Nagios!$B$2:$F$7978,1,FALSE)</f>
        <v>10.133.55.81</v>
      </c>
      <c r="D1551" s="96" t="s">
        <v>8295</v>
      </c>
      <c r="E1551" s="240" t="s">
        <v>2992</v>
      </c>
      <c r="F1551" s="245">
        <v>3</v>
      </c>
      <c r="G1551" s="299" t="s">
        <v>8011</v>
      </c>
      <c r="H1551" s="180"/>
    </row>
    <row r="1552" spans="1:8" hidden="1">
      <c r="A1552" s="88" t="s">
        <v>8069</v>
      </c>
      <c r="B1552" s="240" t="s">
        <v>80</v>
      </c>
      <c r="C1552" s="185" t="str">
        <f>VLOOKUP(B1552,[1]Nagios!$B$2:$F$7978,1,FALSE)</f>
        <v>10.133.55.87</v>
      </c>
      <c r="D1552" s="96" t="s">
        <v>959</v>
      </c>
      <c r="E1552" s="240" t="s">
        <v>2992</v>
      </c>
      <c r="F1552" s="245">
        <v>3</v>
      </c>
      <c r="G1552" s="299" t="s">
        <v>8011</v>
      </c>
      <c r="H1552" s="180" t="s">
        <v>5662</v>
      </c>
    </row>
    <row r="1553" spans="1:8" hidden="1">
      <c r="A1553" s="88" t="s">
        <v>8069</v>
      </c>
      <c r="B1553" s="240" t="s">
        <v>80</v>
      </c>
      <c r="C1553" s="185" t="str">
        <f>VLOOKUP(B1553,[1]Nagios!$B$2:$F$7978,1,FALSE)</f>
        <v>10.133.55.87</v>
      </c>
      <c r="D1553" s="96" t="s">
        <v>1295</v>
      </c>
      <c r="E1553" s="240" t="s">
        <v>2992</v>
      </c>
      <c r="F1553" s="245">
        <v>3</v>
      </c>
      <c r="G1553" s="299" t="s">
        <v>8011</v>
      </c>
      <c r="H1553" s="180" t="s">
        <v>5663</v>
      </c>
    </row>
    <row r="1554" spans="1:8" hidden="1">
      <c r="A1554" s="88" t="s">
        <v>8069</v>
      </c>
      <c r="B1554" s="240" t="s">
        <v>80</v>
      </c>
      <c r="C1554" s="185" t="str">
        <f>VLOOKUP(B1554,[1]Nagios!$B$2:$F$7978,1,FALSE)</f>
        <v>10.133.55.87</v>
      </c>
      <c r="D1554" s="96" t="s">
        <v>2342</v>
      </c>
      <c r="E1554" s="240" t="s">
        <v>2992</v>
      </c>
      <c r="F1554" s="245">
        <v>3</v>
      </c>
      <c r="G1554" s="299" t="s">
        <v>8011</v>
      </c>
      <c r="H1554" s="180" t="s">
        <v>5664</v>
      </c>
    </row>
    <row r="1555" spans="1:8" hidden="1">
      <c r="A1555" s="88" t="s">
        <v>8069</v>
      </c>
      <c r="B1555" s="240" t="s">
        <v>80</v>
      </c>
      <c r="C1555" s="185" t="str">
        <f>VLOOKUP(B1555,[1]Nagios!$B$2:$F$7978,1,FALSE)</f>
        <v>10.133.55.87</v>
      </c>
      <c r="D1555" s="96" t="s">
        <v>7774</v>
      </c>
      <c r="E1555" s="266" t="s">
        <v>2992</v>
      </c>
      <c r="F1555" s="271">
        <v>3</v>
      </c>
      <c r="G1555" s="299" t="s">
        <v>8011</v>
      </c>
      <c r="H1555" s="180" t="s">
        <v>5665</v>
      </c>
    </row>
    <row r="1556" spans="1:8" hidden="1">
      <c r="A1556" s="88" t="s">
        <v>8069</v>
      </c>
      <c r="B1556" s="240" t="s">
        <v>80</v>
      </c>
      <c r="C1556" s="185" t="str">
        <f>VLOOKUP(B1556,[1]Nagios!$B$2:$F$7978,1,FALSE)</f>
        <v>10.133.55.87</v>
      </c>
      <c r="D1556" s="96" t="s">
        <v>6792</v>
      </c>
      <c r="E1556" s="266" t="s">
        <v>2992</v>
      </c>
      <c r="F1556" s="271">
        <v>3</v>
      </c>
      <c r="G1556" s="299" t="s">
        <v>8011</v>
      </c>
      <c r="H1556" s="180" t="s">
        <v>5666</v>
      </c>
    </row>
    <row r="1557" spans="1:8" hidden="1">
      <c r="A1557" s="88" t="s">
        <v>8069</v>
      </c>
      <c r="B1557" s="240" t="s">
        <v>80</v>
      </c>
      <c r="C1557" s="185" t="str">
        <f>VLOOKUP(B1557,[1]Nagios!$B$2:$F$7978,1,FALSE)</f>
        <v>10.133.55.87</v>
      </c>
      <c r="D1557" s="96" t="s">
        <v>6794</v>
      </c>
      <c r="E1557" s="266" t="s">
        <v>2992</v>
      </c>
      <c r="F1557" s="271">
        <v>3</v>
      </c>
      <c r="G1557" s="299" t="s">
        <v>8011</v>
      </c>
      <c r="H1557" s="180" t="s">
        <v>5667</v>
      </c>
    </row>
    <row r="1558" spans="1:8" hidden="1">
      <c r="A1558" s="88" t="s">
        <v>8069</v>
      </c>
      <c r="B1558" s="240" t="s">
        <v>80</v>
      </c>
      <c r="C1558" s="185" t="str">
        <f>VLOOKUP(B1558,[1]Nagios!$B$2:$F$7978,1,FALSE)</f>
        <v>10.133.55.87</v>
      </c>
      <c r="D1558" s="96" t="s">
        <v>6796</v>
      </c>
      <c r="E1558" s="266" t="s">
        <v>2992</v>
      </c>
      <c r="F1558" s="271">
        <v>3</v>
      </c>
      <c r="G1558" s="299" t="s">
        <v>8011</v>
      </c>
      <c r="H1558" s="180" t="s">
        <v>5668</v>
      </c>
    </row>
    <row r="1559" spans="1:8" hidden="1">
      <c r="A1559" s="88" t="s">
        <v>8069</v>
      </c>
      <c r="B1559" s="240" t="s">
        <v>80</v>
      </c>
      <c r="C1559" s="185" t="str">
        <f>VLOOKUP(B1559,[1]Nagios!$B$2:$F$7978,1,FALSE)</f>
        <v>10.133.55.87</v>
      </c>
      <c r="D1559" s="96" t="s">
        <v>6795</v>
      </c>
      <c r="E1559" s="266" t="s">
        <v>2992</v>
      </c>
      <c r="F1559" s="271">
        <v>3</v>
      </c>
      <c r="G1559" s="299" t="s">
        <v>8011</v>
      </c>
      <c r="H1559" s="180" t="s">
        <v>5669</v>
      </c>
    </row>
    <row r="1560" spans="1:8" hidden="1">
      <c r="A1560" s="88" t="s">
        <v>8069</v>
      </c>
      <c r="B1560" s="240" t="s">
        <v>80</v>
      </c>
      <c r="C1560" s="185" t="str">
        <f>VLOOKUP(B1560,[1]Nagios!$B$2:$F$7978,1,FALSE)</f>
        <v>10.133.55.87</v>
      </c>
      <c r="D1560" s="96" t="s">
        <v>6797</v>
      </c>
      <c r="E1560" s="266" t="s">
        <v>2992</v>
      </c>
      <c r="F1560" s="271">
        <v>3</v>
      </c>
      <c r="G1560" s="299" t="s">
        <v>8011</v>
      </c>
      <c r="H1560" s="180" t="s">
        <v>5165</v>
      </c>
    </row>
    <row r="1561" spans="1:8" hidden="1">
      <c r="A1561" s="88" t="s">
        <v>8069</v>
      </c>
      <c r="B1561" s="240" t="s">
        <v>80</v>
      </c>
      <c r="C1561" s="185" t="str">
        <f>VLOOKUP(B1561,[1]Nagios!$B$2:$F$7978,1,FALSE)</f>
        <v>10.133.55.87</v>
      </c>
      <c r="D1561" s="96" t="s">
        <v>6798</v>
      </c>
      <c r="E1561" s="266" t="s">
        <v>2992</v>
      </c>
      <c r="F1561" s="271">
        <v>3</v>
      </c>
      <c r="G1561" s="299" t="s">
        <v>8011</v>
      </c>
      <c r="H1561" s="180" t="s">
        <v>5166</v>
      </c>
    </row>
    <row r="1562" spans="1:8" hidden="1">
      <c r="A1562" s="88" t="s">
        <v>8069</v>
      </c>
      <c r="B1562" s="240" t="s">
        <v>80</v>
      </c>
      <c r="C1562" s="185" t="str">
        <f>VLOOKUP(B1562,[1]Nagios!$B$2:$F$7978,1,FALSE)</f>
        <v>10.133.55.87</v>
      </c>
      <c r="D1562" s="96" t="s">
        <v>6799</v>
      </c>
      <c r="E1562" s="266" t="s">
        <v>2992</v>
      </c>
      <c r="F1562" s="271">
        <v>3</v>
      </c>
      <c r="G1562" s="299" t="s">
        <v>8011</v>
      </c>
      <c r="H1562" s="180" t="s">
        <v>5167</v>
      </c>
    </row>
    <row r="1563" spans="1:8" hidden="1">
      <c r="A1563" s="88" t="s">
        <v>8069</v>
      </c>
      <c r="B1563" s="240" t="s">
        <v>80</v>
      </c>
      <c r="C1563" s="185" t="str">
        <f>VLOOKUP(B1563,[1]Nagios!$B$2:$F$7978,1,FALSE)</f>
        <v>10.133.55.87</v>
      </c>
      <c r="D1563" s="96" t="s">
        <v>6793</v>
      </c>
      <c r="E1563" s="266" t="s">
        <v>2992</v>
      </c>
      <c r="F1563" s="271">
        <v>3</v>
      </c>
      <c r="G1563" s="299" t="s">
        <v>8011</v>
      </c>
      <c r="H1563" s="180"/>
    </row>
    <row r="1564" spans="1:8" hidden="1">
      <c r="A1564" s="88" t="s">
        <v>8069</v>
      </c>
      <c r="B1564" s="240" t="s">
        <v>80</v>
      </c>
      <c r="C1564" s="185" t="str">
        <f>VLOOKUP(B1564,[1]Nagios!$B$2:$F$7978,1,FALSE)</f>
        <v>10.133.55.87</v>
      </c>
      <c r="D1564" s="96" t="s">
        <v>8262</v>
      </c>
      <c r="E1564" s="266" t="s">
        <v>2992</v>
      </c>
      <c r="F1564" s="271">
        <v>3</v>
      </c>
      <c r="G1564" s="299" t="s">
        <v>8011</v>
      </c>
      <c r="H1564" s="180"/>
    </row>
    <row r="1565" spans="1:8" hidden="1">
      <c r="A1565" s="88" t="s">
        <v>8069</v>
      </c>
      <c r="B1565" s="240" t="s">
        <v>80</v>
      </c>
      <c r="C1565" s="185" t="str">
        <f>VLOOKUP(B1565,[1]Nagios!$B$2:$F$7978,1,FALSE)</f>
        <v>10.133.55.87</v>
      </c>
      <c r="D1565" s="96" t="s">
        <v>8295</v>
      </c>
      <c r="E1565" s="266" t="s">
        <v>2992</v>
      </c>
      <c r="F1565" s="271">
        <v>3</v>
      </c>
      <c r="G1565" s="299" t="s">
        <v>8011</v>
      </c>
      <c r="H1565" s="180"/>
    </row>
    <row r="1566" spans="1:8" hidden="1">
      <c r="A1566" s="249" t="s">
        <v>8512</v>
      </c>
      <c r="B1566" s="240" t="s">
        <v>8513</v>
      </c>
      <c r="C1566" s="185" t="str">
        <f>VLOOKUP(B1566,[1]Nagios!$B$2:$F$7978,1,FALSE)</f>
        <v>10.133.9.35</v>
      </c>
      <c r="D1566" s="249" t="s">
        <v>2374</v>
      </c>
      <c r="E1566" s="88" t="s">
        <v>2992</v>
      </c>
      <c r="F1566" s="250">
        <v>2</v>
      </c>
      <c r="G1566" s="299" t="s">
        <v>8011</v>
      </c>
      <c r="H1566" s="180"/>
    </row>
    <row r="1567" spans="1:8" hidden="1">
      <c r="A1567" s="249" t="s">
        <v>8512</v>
      </c>
      <c r="B1567" s="240" t="s">
        <v>8513</v>
      </c>
      <c r="C1567" s="185" t="str">
        <f>VLOOKUP(B1567,[1]Nagios!$B$2:$F$7978,1,FALSE)</f>
        <v>10.133.9.35</v>
      </c>
      <c r="D1567" s="249" t="s">
        <v>2314</v>
      </c>
      <c r="E1567" s="88" t="s">
        <v>2992</v>
      </c>
      <c r="F1567" s="250">
        <v>2</v>
      </c>
      <c r="G1567" s="299" t="s">
        <v>8011</v>
      </c>
      <c r="H1567" s="180"/>
    </row>
    <row r="1568" spans="1:8" hidden="1">
      <c r="A1568" s="240" t="s">
        <v>8512</v>
      </c>
      <c r="B1568" s="240" t="s">
        <v>8513</v>
      </c>
      <c r="C1568" s="185" t="str">
        <f>VLOOKUP(B1568,[1]Nagios!$B$2:$F$7978,1,FALSE)</f>
        <v>10.133.9.35</v>
      </c>
      <c r="D1568" s="240" t="s">
        <v>8514</v>
      </c>
      <c r="E1568" s="88" t="s">
        <v>2992</v>
      </c>
      <c r="F1568" s="106">
        <v>2</v>
      </c>
      <c r="G1568" s="299" t="s">
        <v>8011</v>
      </c>
      <c r="H1568" s="180"/>
    </row>
    <row r="1569" spans="1:8" hidden="1">
      <c r="A1569" s="266" t="s">
        <v>8512</v>
      </c>
      <c r="B1569" s="240" t="s">
        <v>8513</v>
      </c>
      <c r="C1569" s="185" t="str">
        <f>VLOOKUP(B1569,[1]Nagios!$B$2:$F$7978,1,FALSE)</f>
        <v>10.133.9.35</v>
      </c>
      <c r="D1569" s="266" t="s">
        <v>2330</v>
      </c>
      <c r="E1569" s="88" t="s">
        <v>2992</v>
      </c>
      <c r="F1569" s="269">
        <v>2</v>
      </c>
      <c r="G1569" s="299" t="s">
        <v>8011</v>
      </c>
      <c r="H1569" s="180"/>
    </row>
    <row r="1570" spans="1:8" hidden="1">
      <c r="A1570" s="266" t="s">
        <v>8512</v>
      </c>
      <c r="B1570" s="240" t="s">
        <v>8513</v>
      </c>
      <c r="C1570" s="185" t="str">
        <f>VLOOKUP(B1570,[1]Nagios!$B$2:$F$7978,1,FALSE)</f>
        <v>10.133.9.35</v>
      </c>
      <c r="D1570" s="266" t="s">
        <v>6792</v>
      </c>
      <c r="E1570" s="88" t="s">
        <v>2992</v>
      </c>
      <c r="F1570" s="269">
        <v>2</v>
      </c>
      <c r="G1570" s="299" t="s">
        <v>8011</v>
      </c>
      <c r="H1570" s="180"/>
    </row>
    <row r="1571" spans="1:8" hidden="1">
      <c r="A1571" s="266" t="s">
        <v>8512</v>
      </c>
      <c r="B1571" s="240" t="s">
        <v>8513</v>
      </c>
      <c r="C1571" s="185" t="str">
        <f>VLOOKUP(B1571,[1]Nagios!$B$2:$F$7978,1,FALSE)</f>
        <v>10.133.9.35</v>
      </c>
      <c r="D1571" s="266" t="s">
        <v>6794</v>
      </c>
      <c r="E1571" s="88" t="s">
        <v>2992</v>
      </c>
      <c r="F1571" s="269">
        <v>2</v>
      </c>
      <c r="G1571" s="299" t="s">
        <v>8011</v>
      </c>
      <c r="H1571" s="180"/>
    </row>
    <row r="1572" spans="1:8" hidden="1">
      <c r="A1572" s="266" t="s">
        <v>8512</v>
      </c>
      <c r="B1572" s="240" t="s">
        <v>8513</v>
      </c>
      <c r="C1572" s="185" t="str">
        <f>VLOOKUP(B1572,[1]Nagios!$B$2:$F$7978,1,FALSE)</f>
        <v>10.133.9.35</v>
      </c>
      <c r="D1572" s="266" t="s">
        <v>6796</v>
      </c>
      <c r="E1572" s="88" t="s">
        <v>2992</v>
      </c>
      <c r="F1572" s="269">
        <v>2</v>
      </c>
      <c r="G1572" s="299" t="s">
        <v>8011</v>
      </c>
      <c r="H1572" s="180"/>
    </row>
    <row r="1573" spans="1:8" hidden="1">
      <c r="A1573" s="266" t="s">
        <v>8512</v>
      </c>
      <c r="B1573" s="240" t="s">
        <v>8513</v>
      </c>
      <c r="C1573" s="185" t="str">
        <f>VLOOKUP(B1573,[1]Nagios!$B$2:$F$7978,1,FALSE)</f>
        <v>10.133.9.35</v>
      </c>
      <c r="D1573" s="266" t="s">
        <v>6795</v>
      </c>
      <c r="E1573" s="88" t="s">
        <v>2992</v>
      </c>
      <c r="F1573" s="269">
        <v>2</v>
      </c>
      <c r="G1573" s="299" t="s">
        <v>8011</v>
      </c>
      <c r="H1573" s="180"/>
    </row>
    <row r="1574" spans="1:8" hidden="1">
      <c r="A1574" s="266" t="s">
        <v>8512</v>
      </c>
      <c r="B1574" s="240" t="s">
        <v>8513</v>
      </c>
      <c r="C1574" s="185" t="str">
        <f>VLOOKUP(B1574,[1]Nagios!$B$2:$F$7978,1,FALSE)</f>
        <v>10.133.9.35</v>
      </c>
      <c r="D1574" s="266" t="s">
        <v>6797</v>
      </c>
      <c r="E1574" s="88" t="s">
        <v>2992</v>
      </c>
      <c r="F1574" s="269">
        <v>2</v>
      </c>
      <c r="G1574" s="299" t="s">
        <v>8011</v>
      </c>
      <c r="H1574" s="180"/>
    </row>
    <row r="1575" spans="1:8" hidden="1">
      <c r="A1575" s="266" t="s">
        <v>8512</v>
      </c>
      <c r="B1575" s="240" t="s">
        <v>8513</v>
      </c>
      <c r="C1575" s="185" t="str">
        <f>VLOOKUP(B1575,[1]Nagios!$B$2:$F$7978,1,FALSE)</f>
        <v>10.133.9.35</v>
      </c>
      <c r="D1575" s="266" t="s">
        <v>6798</v>
      </c>
      <c r="E1575" s="88" t="s">
        <v>2992</v>
      </c>
      <c r="F1575" s="269">
        <v>2</v>
      </c>
      <c r="G1575" s="299" t="s">
        <v>8011</v>
      </c>
      <c r="H1575" s="180"/>
    </row>
    <row r="1576" spans="1:8" hidden="1">
      <c r="A1576" s="266" t="s">
        <v>8512</v>
      </c>
      <c r="B1576" s="240" t="s">
        <v>8513</v>
      </c>
      <c r="C1576" s="185" t="str">
        <f>VLOOKUP(B1576,[1]Nagios!$B$2:$F$7978,1,FALSE)</f>
        <v>10.133.9.35</v>
      </c>
      <c r="D1576" s="266" t="s">
        <v>6799</v>
      </c>
      <c r="E1576" s="88" t="s">
        <v>2992</v>
      </c>
      <c r="F1576" s="269">
        <v>2</v>
      </c>
      <c r="G1576" s="299" t="s">
        <v>8011</v>
      </c>
      <c r="H1576" s="180"/>
    </row>
    <row r="1577" spans="1:8" hidden="1">
      <c r="A1577" s="266" t="s">
        <v>8512</v>
      </c>
      <c r="B1577" s="240" t="s">
        <v>8513</v>
      </c>
      <c r="C1577" s="185" t="str">
        <f>VLOOKUP(B1577,[1]Nagios!$B$2:$F$7978,1,FALSE)</f>
        <v>10.133.9.35</v>
      </c>
      <c r="D1577" s="266" t="s">
        <v>8515</v>
      </c>
      <c r="E1577" s="88" t="s">
        <v>2992</v>
      </c>
      <c r="F1577" s="269">
        <v>2</v>
      </c>
      <c r="G1577" s="299" t="s">
        <v>8011</v>
      </c>
      <c r="H1577" s="180"/>
    </row>
    <row r="1578" spans="1:8" hidden="1">
      <c r="A1578" s="266" t="s">
        <v>8512</v>
      </c>
      <c r="B1578" s="240" t="s">
        <v>8513</v>
      </c>
      <c r="C1578" s="185" t="str">
        <f>VLOOKUP(B1578,[1]Nagios!$B$2:$F$7978,1,FALSE)</f>
        <v>10.133.9.35</v>
      </c>
      <c r="D1578" s="266" t="s">
        <v>6793</v>
      </c>
      <c r="E1578" s="88" t="s">
        <v>2992</v>
      </c>
      <c r="F1578" s="269">
        <v>2</v>
      </c>
      <c r="G1578" s="299" t="s">
        <v>8011</v>
      </c>
      <c r="H1578" s="180"/>
    </row>
    <row r="1579" spans="1:8" hidden="1">
      <c r="A1579" s="266" t="s">
        <v>8512</v>
      </c>
      <c r="B1579" s="240" t="s">
        <v>8513</v>
      </c>
      <c r="C1579" s="185" t="str">
        <f>VLOOKUP(B1579,[1]Nagios!$B$2:$F$7978,1,FALSE)</f>
        <v>10.133.9.35</v>
      </c>
      <c r="D1579" s="266" t="s">
        <v>8516</v>
      </c>
      <c r="E1579" s="88" t="s">
        <v>2992</v>
      </c>
      <c r="F1579" s="269">
        <v>2</v>
      </c>
      <c r="G1579" s="299" t="s">
        <v>8022</v>
      </c>
      <c r="H1579" s="180" t="s">
        <v>8517</v>
      </c>
    </row>
    <row r="1580" spans="1:8" hidden="1">
      <c r="A1580" s="88" t="s">
        <v>6955</v>
      </c>
      <c r="B1580" s="240" t="s">
        <v>6954</v>
      </c>
      <c r="C1580" s="185" t="str">
        <f>VLOOKUP(B1580,[1]Nagios!$B$2:$F$7978,1,FALSE)</f>
        <v>10.133.8.156</v>
      </c>
      <c r="D1580" s="96" t="s">
        <v>6804</v>
      </c>
      <c r="E1580" s="249" t="s">
        <v>2989</v>
      </c>
      <c r="F1580" s="262">
        <v>1</v>
      </c>
      <c r="G1580" s="299" t="s">
        <v>8011</v>
      </c>
      <c r="H1580" s="180" t="s">
        <v>5163</v>
      </c>
    </row>
    <row r="1581" spans="1:8" hidden="1">
      <c r="A1581" s="88" t="s">
        <v>6955</v>
      </c>
      <c r="B1581" s="240" t="s">
        <v>6954</v>
      </c>
      <c r="C1581" s="185" t="str">
        <f>VLOOKUP(B1581,[1]Nagios!$B$2:$F$7978,1,FALSE)</f>
        <v>10.133.8.156</v>
      </c>
      <c r="D1581" s="96" t="s">
        <v>6805</v>
      </c>
      <c r="E1581" s="249" t="s">
        <v>2989</v>
      </c>
      <c r="F1581" s="262">
        <v>1</v>
      </c>
      <c r="G1581" s="299" t="s">
        <v>8011</v>
      </c>
      <c r="H1581" s="180" t="s">
        <v>5164</v>
      </c>
    </row>
    <row r="1582" spans="1:8" hidden="1">
      <c r="A1582" s="88" t="s">
        <v>6955</v>
      </c>
      <c r="B1582" s="240" t="s">
        <v>6954</v>
      </c>
      <c r="C1582" s="185" t="str">
        <f>VLOOKUP(B1582,[1]Nagios!$B$2:$F$7978,1,FALSE)</f>
        <v>10.133.8.156</v>
      </c>
      <c r="D1582" s="96" t="s">
        <v>6807</v>
      </c>
      <c r="E1582" s="240" t="s">
        <v>2989</v>
      </c>
      <c r="F1582" s="245">
        <v>1</v>
      </c>
      <c r="G1582" s="299" t="s">
        <v>8011</v>
      </c>
      <c r="H1582" s="180" t="s">
        <v>5851</v>
      </c>
    </row>
    <row r="1583" spans="1:8" hidden="1">
      <c r="A1583" s="88" t="s">
        <v>6955</v>
      </c>
      <c r="B1583" s="240" t="s">
        <v>6954</v>
      </c>
      <c r="C1583" s="185" t="str">
        <f>VLOOKUP(B1583,[1]Nagios!$B$2:$F$7978,1,FALSE)</f>
        <v>10.133.8.156</v>
      </c>
      <c r="D1583" s="96" t="s">
        <v>6806</v>
      </c>
      <c r="E1583" s="240" t="s">
        <v>2989</v>
      </c>
      <c r="F1583" s="245">
        <v>1</v>
      </c>
      <c r="G1583" s="299" t="s">
        <v>8011</v>
      </c>
      <c r="H1583" s="180" t="s">
        <v>5852</v>
      </c>
    </row>
    <row r="1584" spans="1:8" hidden="1">
      <c r="A1584" s="88" t="s">
        <v>6955</v>
      </c>
      <c r="B1584" s="240" t="s">
        <v>6954</v>
      </c>
      <c r="C1584" s="185" t="str">
        <f>VLOOKUP(B1584,[1]Nagios!$B$2:$F$7978,1,FALSE)</f>
        <v>10.133.8.156</v>
      </c>
      <c r="D1584" s="96" t="s">
        <v>6303</v>
      </c>
      <c r="E1584" s="240" t="s">
        <v>2989</v>
      </c>
      <c r="F1584" s="245">
        <v>1</v>
      </c>
      <c r="G1584" s="299" t="s">
        <v>8011</v>
      </c>
      <c r="H1584" s="180" t="s">
        <v>5853</v>
      </c>
    </row>
    <row r="1585" spans="1:8" hidden="1">
      <c r="A1585" s="88" t="s">
        <v>6955</v>
      </c>
      <c r="B1585" s="240" t="s">
        <v>6954</v>
      </c>
      <c r="C1585" s="185" t="str">
        <f>VLOOKUP(B1585,[1]Nagios!$B$2:$F$7978,1,FALSE)</f>
        <v>10.133.8.156</v>
      </c>
      <c r="D1585" s="96" t="s">
        <v>6304</v>
      </c>
      <c r="E1585" s="240" t="s">
        <v>2989</v>
      </c>
      <c r="F1585" s="245">
        <v>1</v>
      </c>
      <c r="G1585" s="299" t="s">
        <v>8011</v>
      </c>
      <c r="H1585" s="180" t="s">
        <v>5854</v>
      </c>
    </row>
    <row r="1586" spans="1:8" hidden="1">
      <c r="A1586" s="88" t="s">
        <v>6955</v>
      </c>
      <c r="B1586" s="240" t="s">
        <v>6954</v>
      </c>
      <c r="C1586" s="185" t="str">
        <f>VLOOKUP(B1586,[1]Nagios!$B$2:$F$7978,1,FALSE)</f>
        <v>10.133.8.156</v>
      </c>
      <c r="D1586" s="96" t="s">
        <v>6305</v>
      </c>
      <c r="E1586" s="240" t="s">
        <v>2989</v>
      </c>
      <c r="F1586" s="245">
        <v>1</v>
      </c>
      <c r="G1586" s="299" t="s">
        <v>8011</v>
      </c>
      <c r="H1586" s="180" t="s">
        <v>5855</v>
      </c>
    </row>
    <row r="1587" spans="1:8" hidden="1">
      <c r="A1587" s="88" t="s">
        <v>6955</v>
      </c>
      <c r="B1587" s="240" t="s">
        <v>6954</v>
      </c>
      <c r="C1587" s="185" t="str">
        <f>VLOOKUP(B1587,[1]Nagios!$B$2:$F$7978,1,FALSE)</f>
        <v>10.133.8.156</v>
      </c>
      <c r="D1587" s="96" t="s">
        <v>6306</v>
      </c>
      <c r="E1587" s="240" t="s">
        <v>2989</v>
      </c>
      <c r="F1587" s="245">
        <v>1</v>
      </c>
      <c r="G1587" s="299" t="s">
        <v>8011</v>
      </c>
      <c r="H1587" s="180" t="s">
        <v>5856</v>
      </c>
    </row>
    <row r="1588" spans="1:8" hidden="1">
      <c r="A1588" s="88" t="s">
        <v>6955</v>
      </c>
      <c r="B1588" s="240" t="s">
        <v>6954</v>
      </c>
      <c r="C1588" s="185" t="str">
        <f>VLOOKUP(B1588,[1]Nagios!$B$2:$F$7978,1,FALSE)</f>
        <v>10.133.8.156</v>
      </c>
      <c r="D1588" s="96" t="s">
        <v>6307</v>
      </c>
      <c r="E1588" s="240" t="s">
        <v>2989</v>
      </c>
      <c r="F1588" s="245">
        <v>1</v>
      </c>
      <c r="G1588" s="299" t="s">
        <v>8011</v>
      </c>
      <c r="H1588" s="180" t="s">
        <v>5857</v>
      </c>
    </row>
    <row r="1589" spans="1:8" hidden="1">
      <c r="A1589" s="88" t="s">
        <v>6955</v>
      </c>
      <c r="B1589" s="240" t="s">
        <v>6954</v>
      </c>
      <c r="C1589" s="185" t="str">
        <f>VLOOKUP(B1589,[1]Nagios!$B$2:$F$7978,1,FALSE)</f>
        <v>10.133.8.156</v>
      </c>
      <c r="D1589" s="96" t="s">
        <v>6308</v>
      </c>
      <c r="E1589" s="240" t="s">
        <v>2989</v>
      </c>
      <c r="F1589" s="245">
        <v>1</v>
      </c>
      <c r="G1589" s="299" t="s">
        <v>8011</v>
      </c>
      <c r="H1589" s="180" t="s">
        <v>5858</v>
      </c>
    </row>
    <row r="1590" spans="1:8" hidden="1">
      <c r="A1590" s="88" t="s">
        <v>6955</v>
      </c>
      <c r="B1590" s="240" t="s">
        <v>6954</v>
      </c>
      <c r="C1590" s="185" t="str">
        <f>VLOOKUP(B1590,[1]Nagios!$B$2:$F$7978,1,FALSE)</f>
        <v>10.133.8.156</v>
      </c>
      <c r="D1590" s="96" t="s">
        <v>6309</v>
      </c>
      <c r="E1590" s="240" t="s">
        <v>2989</v>
      </c>
      <c r="F1590" s="245">
        <v>1</v>
      </c>
      <c r="G1590" s="299" t="s">
        <v>8011</v>
      </c>
      <c r="H1590" s="180" t="s">
        <v>5069</v>
      </c>
    </row>
    <row r="1591" spans="1:8" hidden="1">
      <c r="A1591" s="88" t="s">
        <v>6955</v>
      </c>
      <c r="B1591" s="240" t="s">
        <v>6954</v>
      </c>
      <c r="C1591" s="185" t="str">
        <f>VLOOKUP(B1591,[1]Nagios!$B$2:$F$7978,1,FALSE)</f>
        <v>10.133.8.156</v>
      </c>
      <c r="D1591" s="96" t="s">
        <v>6310</v>
      </c>
      <c r="E1591" s="240" t="s">
        <v>2989</v>
      </c>
      <c r="F1591" s="245">
        <v>1</v>
      </c>
      <c r="G1591" s="299" t="s">
        <v>8011</v>
      </c>
      <c r="H1591" s="180" t="s">
        <v>5070</v>
      </c>
    </row>
    <row r="1592" spans="1:8" hidden="1">
      <c r="A1592" s="88" t="s">
        <v>6955</v>
      </c>
      <c r="B1592" s="240" t="s">
        <v>6954</v>
      </c>
      <c r="C1592" s="185" t="str">
        <f>VLOOKUP(B1592,[1]Nagios!$B$2:$F$7978,1,FALSE)</f>
        <v>10.133.8.156</v>
      </c>
      <c r="D1592" s="96" t="s">
        <v>6311</v>
      </c>
      <c r="E1592" s="240" t="s">
        <v>2989</v>
      </c>
      <c r="F1592" s="245">
        <v>1</v>
      </c>
      <c r="G1592" s="299" t="s">
        <v>8011</v>
      </c>
      <c r="H1592" s="180" t="s">
        <v>5071</v>
      </c>
    </row>
    <row r="1593" spans="1:8" hidden="1">
      <c r="A1593" s="88" t="s">
        <v>6955</v>
      </c>
      <c r="B1593" s="240" t="s">
        <v>6954</v>
      </c>
      <c r="C1593" s="185" t="str">
        <f>VLOOKUP(B1593,[1]Nagios!$B$2:$F$7978,1,FALSE)</f>
        <v>10.133.8.156</v>
      </c>
      <c r="D1593" s="96" t="s">
        <v>6312</v>
      </c>
      <c r="E1593" s="240" t="s">
        <v>2989</v>
      </c>
      <c r="F1593" s="245">
        <v>1</v>
      </c>
      <c r="G1593" s="299" t="s">
        <v>8011</v>
      </c>
      <c r="H1593" s="180" t="s">
        <v>5072</v>
      </c>
    </row>
    <row r="1594" spans="1:8" hidden="1">
      <c r="A1594" s="88" t="s">
        <v>6955</v>
      </c>
      <c r="B1594" s="240" t="s">
        <v>6954</v>
      </c>
      <c r="C1594" s="185" t="str">
        <f>VLOOKUP(B1594,[1]Nagios!$B$2:$F$7978,1,FALSE)</f>
        <v>10.133.8.156</v>
      </c>
      <c r="D1594" s="96" t="s">
        <v>6313</v>
      </c>
      <c r="E1594" s="240" t="s">
        <v>2989</v>
      </c>
      <c r="F1594" s="245">
        <v>1</v>
      </c>
      <c r="G1594" s="299" t="s">
        <v>8011</v>
      </c>
      <c r="H1594" s="180" t="s">
        <v>5073</v>
      </c>
    </row>
    <row r="1595" spans="1:8" hidden="1">
      <c r="A1595" s="88" t="s">
        <v>6955</v>
      </c>
      <c r="B1595" s="249" t="s">
        <v>6954</v>
      </c>
      <c r="C1595" s="185" t="str">
        <f>VLOOKUP(B1595,[1]Nagios!$B$2:$F$7978,1,FALSE)</f>
        <v>10.133.8.156</v>
      </c>
      <c r="D1595" s="96" t="s">
        <v>8059</v>
      </c>
      <c r="E1595" s="240" t="s">
        <v>2989</v>
      </c>
      <c r="F1595" s="245">
        <v>1</v>
      </c>
      <c r="G1595" s="299" t="s">
        <v>6059</v>
      </c>
      <c r="H1595" s="180" t="s">
        <v>5074</v>
      </c>
    </row>
    <row r="1596" spans="1:8" hidden="1">
      <c r="A1596" s="88" t="s">
        <v>6955</v>
      </c>
      <c r="B1596" s="249" t="s">
        <v>6954</v>
      </c>
      <c r="C1596" s="185" t="str">
        <f>VLOOKUP(B1596,[1]Nagios!$B$2:$F$7978,1,FALSE)</f>
        <v>10.133.8.156</v>
      </c>
      <c r="D1596" s="96" t="s">
        <v>8060</v>
      </c>
      <c r="E1596" s="240" t="s">
        <v>2989</v>
      </c>
      <c r="F1596" s="245">
        <v>1</v>
      </c>
      <c r="G1596" s="299" t="s">
        <v>6059</v>
      </c>
      <c r="H1596" s="180" t="s">
        <v>5075</v>
      </c>
    </row>
    <row r="1597" spans="1:8" hidden="1">
      <c r="A1597" s="88" t="s">
        <v>6955</v>
      </c>
      <c r="B1597" s="240" t="s">
        <v>6954</v>
      </c>
      <c r="C1597" s="185" t="str">
        <f>VLOOKUP(B1597,[1]Nagios!$B$2:$F$7978,1,FALSE)</f>
        <v>10.133.8.156</v>
      </c>
      <c r="D1597" s="96" t="s">
        <v>8061</v>
      </c>
      <c r="E1597" s="240" t="s">
        <v>2989</v>
      </c>
      <c r="F1597" s="245">
        <v>1</v>
      </c>
      <c r="G1597" s="299" t="s">
        <v>6059</v>
      </c>
      <c r="H1597" s="180" t="s">
        <v>5076</v>
      </c>
    </row>
    <row r="1598" spans="1:8" hidden="1">
      <c r="A1598" s="88" t="s">
        <v>6955</v>
      </c>
      <c r="B1598" s="249" t="s">
        <v>6954</v>
      </c>
      <c r="C1598" s="185" t="str">
        <f>VLOOKUP(B1598,[1]Nagios!$B$2:$F$7978,1,FALSE)</f>
        <v>10.133.8.156</v>
      </c>
      <c r="D1598" s="96" t="s">
        <v>8062</v>
      </c>
      <c r="E1598" s="240" t="s">
        <v>2989</v>
      </c>
      <c r="F1598" s="245">
        <v>1</v>
      </c>
      <c r="G1598" s="299" t="s">
        <v>6059</v>
      </c>
      <c r="H1598" s="180" t="s">
        <v>5077</v>
      </c>
    </row>
    <row r="1599" spans="1:8" hidden="1">
      <c r="A1599" s="88" t="s">
        <v>6955</v>
      </c>
      <c r="B1599" s="240" t="s">
        <v>6954</v>
      </c>
      <c r="C1599" s="185" t="str">
        <f>VLOOKUP(B1599,[1]Nagios!$B$2:$F$7978,1,FALSE)</f>
        <v>10.133.8.156</v>
      </c>
      <c r="D1599" s="96" t="s">
        <v>8063</v>
      </c>
      <c r="E1599" s="240" t="s">
        <v>2989</v>
      </c>
      <c r="F1599" s="245">
        <v>1</v>
      </c>
      <c r="G1599" s="299" t="s">
        <v>6059</v>
      </c>
      <c r="H1599" s="180" t="s">
        <v>5069</v>
      </c>
    </row>
    <row r="1600" spans="1:8" hidden="1">
      <c r="A1600" s="88" t="s">
        <v>6955</v>
      </c>
      <c r="B1600" s="240" t="s">
        <v>6954</v>
      </c>
      <c r="C1600" s="185" t="str">
        <f>VLOOKUP(B1600,[1]Nagios!$B$2:$F$7978,1,FALSE)</f>
        <v>10.133.8.156</v>
      </c>
      <c r="D1600" s="96" t="s">
        <v>8064</v>
      </c>
      <c r="E1600" s="240" t="s">
        <v>2989</v>
      </c>
      <c r="F1600" s="245">
        <v>1</v>
      </c>
      <c r="G1600" s="299" t="s">
        <v>6059</v>
      </c>
      <c r="H1600" s="180" t="s">
        <v>5078</v>
      </c>
    </row>
    <row r="1601" spans="1:8" hidden="1">
      <c r="A1601" s="88" t="s">
        <v>6955</v>
      </c>
      <c r="B1601" s="240" t="s">
        <v>6954</v>
      </c>
      <c r="C1601" s="185" t="str">
        <f>VLOOKUP(B1601,[1]Nagios!$B$2:$F$7978,1,FALSE)</f>
        <v>10.133.8.156</v>
      </c>
      <c r="D1601" s="96" t="s">
        <v>8065</v>
      </c>
      <c r="E1601" s="240" t="s">
        <v>2989</v>
      </c>
      <c r="F1601" s="245">
        <v>1</v>
      </c>
      <c r="G1601" s="299" t="s">
        <v>6059</v>
      </c>
      <c r="H1601" s="180" t="s">
        <v>5079</v>
      </c>
    </row>
    <row r="1602" spans="1:8" hidden="1">
      <c r="A1602" s="88" t="s">
        <v>6955</v>
      </c>
      <c r="B1602" s="240" t="s">
        <v>6954</v>
      </c>
      <c r="C1602" s="185" t="str">
        <f>VLOOKUP(B1602,[1]Nagios!$B$2:$F$7978,1,FALSE)</f>
        <v>10.133.8.156</v>
      </c>
      <c r="D1602" s="96" t="s">
        <v>8278</v>
      </c>
      <c r="E1602" s="240" t="s">
        <v>2989</v>
      </c>
      <c r="F1602" s="245">
        <v>1</v>
      </c>
      <c r="G1602" s="299" t="s">
        <v>6059</v>
      </c>
      <c r="H1602" s="180"/>
    </row>
    <row r="1603" spans="1:8" hidden="1">
      <c r="A1603" s="88" t="s">
        <v>6955</v>
      </c>
      <c r="B1603" s="240" t="s">
        <v>6954</v>
      </c>
      <c r="C1603" s="185" t="str">
        <f>VLOOKUP(B1603,[1]Nagios!$B$2:$F$7978,1,FALSE)</f>
        <v>10.133.8.156</v>
      </c>
      <c r="D1603" s="96" t="s">
        <v>8279</v>
      </c>
      <c r="E1603" s="240" t="s">
        <v>2989</v>
      </c>
      <c r="F1603" s="245">
        <v>1</v>
      </c>
      <c r="G1603" s="299" t="s">
        <v>6059</v>
      </c>
      <c r="H1603" s="180"/>
    </row>
    <row r="1604" spans="1:8" hidden="1">
      <c r="A1604" s="88" t="s">
        <v>6963</v>
      </c>
      <c r="B1604" s="240" t="s">
        <v>6962</v>
      </c>
      <c r="C1604" s="185" t="str">
        <f>VLOOKUP(B1604,[1]Nagios!$B$2:$F$7978,1,FALSE)</f>
        <v>10.133.8.155</v>
      </c>
      <c r="D1604" s="96" t="s">
        <v>6804</v>
      </c>
      <c r="E1604" s="240" t="s">
        <v>2992</v>
      </c>
      <c r="F1604" s="245">
        <v>2</v>
      </c>
      <c r="G1604" s="299" t="s">
        <v>8011</v>
      </c>
      <c r="H1604" s="180"/>
    </row>
    <row r="1605" spans="1:8" hidden="1">
      <c r="A1605" s="88" t="s">
        <v>6963</v>
      </c>
      <c r="B1605" s="240" t="s">
        <v>6962</v>
      </c>
      <c r="C1605" s="185" t="str">
        <f>VLOOKUP(B1605,[1]Nagios!$B$2:$F$7978,1,FALSE)</f>
        <v>10.133.8.155</v>
      </c>
      <c r="D1605" s="96" t="s">
        <v>6805</v>
      </c>
      <c r="E1605" s="240" t="s">
        <v>2992</v>
      </c>
      <c r="F1605" s="245">
        <v>2</v>
      </c>
      <c r="G1605" s="299" t="s">
        <v>8011</v>
      </c>
      <c r="H1605" s="180"/>
    </row>
    <row r="1606" spans="1:8" hidden="1">
      <c r="A1606" s="88" t="s">
        <v>6963</v>
      </c>
      <c r="B1606" s="240" t="s">
        <v>6962</v>
      </c>
      <c r="C1606" s="185" t="str">
        <f>VLOOKUP(B1606,[1]Nagios!$B$2:$F$7978,1,FALSE)</f>
        <v>10.133.8.155</v>
      </c>
      <c r="D1606" s="96" t="s">
        <v>6807</v>
      </c>
      <c r="E1606" s="240" t="s">
        <v>2992</v>
      </c>
      <c r="F1606" s="245">
        <v>2</v>
      </c>
      <c r="G1606" s="299" t="s">
        <v>8011</v>
      </c>
      <c r="H1606" s="180" t="s">
        <v>5063</v>
      </c>
    </row>
    <row r="1607" spans="1:8" hidden="1">
      <c r="A1607" s="88" t="s">
        <v>6963</v>
      </c>
      <c r="B1607" s="240" t="s">
        <v>6962</v>
      </c>
      <c r="C1607" s="185" t="str">
        <f>VLOOKUP(B1607,[1]Nagios!$B$2:$F$7978,1,FALSE)</f>
        <v>10.133.8.155</v>
      </c>
      <c r="D1607" s="96" t="s">
        <v>6806</v>
      </c>
      <c r="E1607" s="240" t="s">
        <v>2992</v>
      </c>
      <c r="F1607" s="245">
        <v>2</v>
      </c>
      <c r="G1607" s="299" t="s">
        <v>8011</v>
      </c>
      <c r="H1607" s="180" t="s">
        <v>5064</v>
      </c>
    </row>
    <row r="1608" spans="1:8" hidden="1">
      <c r="A1608" s="88" t="s">
        <v>6963</v>
      </c>
      <c r="B1608" s="271" t="s">
        <v>6962</v>
      </c>
      <c r="C1608" s="185" t="str">
        <f>VLOOKUP(B1608,[1]Nagios!$B$2:$F$7978,1,FALSE)</f>
        <v>10.133.8.155</v>
      </c>
      <c r="D1608" s="96" t="s">
        <v>6303</v>
      </c>
      <c r="E1608" s="240" t="s">
        <v>2992</v>
      </c>
      <c r="F1608" s="245">
        <v>2</v>
      </c>
      <c r="G1608" s="299" t="s">
        <v>8011</v>
      </c>
      <c r="H1608" s="180" t="s">
        <v>5065</v>
      </c>
    </row>
    <row r="1609" spans="1:8" hidden="1">
      <c r="A1609" s="93" t="s">
        <v>6963</v>
      </c>
      <c r="B1609" s="124" t="s">
        <v>6962</v>
      </c>
      <c r="C1609" s="185" t="str">
        <f>VLOOKUP(B1609,[1]Nagios!$B$2:$F$7978,1,FALSE)</f>
        <v>10.133.8.155</v>
      </c>
      <c r="D1609" s="96" t="s">
        <v>6304</v>
      </c>
      <c r="E1609" s="240" t="s">
        <v>2992</v>
      </c>
      <c r="F1609" s="245">
        <v>2</v>
      </c>
      <c r="G1609" s="299" t="s">
        <v>8011</v>
      </c>
      <c r="H1609" s="180" t="s">
        <v>5066</v>
      </c>
    </row>
    <row r="1610" spans="1:8" hidden="1">
      <c r="A1610" s="104" t="s">
        <v>6963</v>
      </c>
      <c r="B1610" s="266" t="s">
        <v>6962</v>
      </c>
      <c r="C1610" s="185" t="str">
        <f>VLOOKUP(B1610,[1]Nagios!$B$2:$F$7978,1,FALSE)</f>
        <v>10.133.8.155</v>
      </c>
      <c r="D1610" s="96" t="s">
        <v>6305</v>
      </c>
      <c r="E1610" s="266" t="s">
        <v>2992</v>
      </c>
      <c r="F1610" s="271">
        <v>2</v>
      </c>
      <c r="G1610" s="299" t="s">
        <v>8011</v>
      </c>
      <c r="H1610" s="180" t="s">
        <v>5067</v>
      </c>
    </row>
    <row r="1611" spans="1:8" hidden="1">
      <c r="A1611" s="88" t="s">
        <v>6963</v>
      </c>
      <c r="B1611" s="272" t="s">
        <v>6962</v>
      </c>
      <c r="C1611" s="185" t="str">
        <f>VLOOKUP(B1611,[1]Nagios!$B$2:$F$7978,1,FALSE)</f>
        <v>10.133.8.155</v>
      </c>
      <c r="D1611" s="96" t="s">
        <v>6306</v>
      </c>
      <c r="E1611" s="240" t="s">
        <v>2992</v>
      </c>
      <c r="F1611" s="245">
        <v>2</v>
      </c>
      <c r="G1611" s="299" t="s">
        <v>8011</v>
      </c>
      <c r="H1611" s="180" t="s">
        <v>5068</v>
      </c>
    </row>
    <row r="1612" spans="1:8" hidden="1">
      <c r="A1612" s="88" t="s">
        <v>6963</v>
      </c>
      <c r="B1612" s="240" t="s">
        <v>6962</v>
      </c>
      <c r="C1612" s="185" t="str">
        <f>VLOOKUP(B1612,[1]Nagios!$B$2:$F$7978,1,FALSE)</f>
        <v>10.133.8.155</v>
      </c>
      <c r="D1612" s="96" t="s">
        <v>6308</v>
      </c>
      <c r="E1612" s="240" t="s">
        <v>2992</v>
      </c>
      <c r="F1612" s="245">
        <v>2</v>
      </c>
      <c r="G1612" s="299" t="s">
        <v>8011</v>
      </c>
      <c r="H1612" s="180"/>
    </row>
    <row r="1613" spans="1:8" hidden="1">
      <c r="A1613" s="88" t="s">
        <v>6963</v>
      </c>
      <c r="B1613" s="240" t="s">
        <v>6962</v>
      </c>
      <c r="C1613" s="185" t="str">
        <f>VLOOKUP(B1613,[1]Nagios!$B$2:$F$7978,1,FALSE)</f>
        <v>10.133.8.155</v>
      </c>
      <c r="D1613" s="96" t="s">
        <v>6309</v>
      </c>
      <c r="E1613" s="240" t="s">
        <v>2992</v>
      </c>
      <c r="F1613" s="245">
        <v>2</v>
      </c>
      <c r="G1613" s="299" t="s">
        <v>8011</v>
      </c>
      <c r="H1613" s="180"/>
    </row>
    <row r="1614" spans="1:8" hidden="1">
      <c r="A1614" s="88" t="s">
        <v>6963</v>
      </c>
      <c r="B1614" s="240" t="s">
        <v>6962</v>
      </c>
      <c r="C1614" s="185" t="str">
        <f>VLOOKUP(B1614,[1]Nagios!$B$2:$F$7978,1,FALSE)</f>
        <v>10.133.8.155</v>
      </c>
      <c r="D1614" s="96" t="s">
        <v>6310</v>
      </c>
      <c r="E1614" s="240" t="s">
        <v>2992</v>
      </c>
      <c r="F1614" s="245">
        <v>2</v>
      </c>
      <c r="G1614" s="299" t="s">
        <v>8011</v>
      </c>
      <c r="H1614" s="180" t="s">
        <v>5159</v>
      </c>
    </row>
    <row r="1615" spans="1:8" hidden="1">
      <c r="A1615" s="88" t="s">
        <v>6963</v>
      </c>
      <c r="B1615" s="240" t="s">
        <v>6962</v>
      </c>
      <c r="C1615" s="185" t="str">
        <f>VLOOKUP(B1615,[1]Nagios!$B$2:$F$7978,1,FALSE)</f>
        <v>10.133.8.155</v>
      </c>
      <c r="D1615" s="96" t="s">
        <v>6311</v>
      </c>
      <c r="E1615" s="240" t="s">
        <v>2992</v>
      </c>
      <c r="F1615" s="245">
        <v>2</v>
      </c>
      <c r="G1615" s="299" t="s">
        <v>8011</v>
      </c>
      <c r="H1615" s="180" t="s">
        <v>5160</v>
      </c>
    </row>
    <row r="1616" spans="1:8" hidden="1">
      <c r="A1616" s="88" t="s">
        <v>6963</v>
      </c>
      <c r="B1616" s="240" t="s">
        <v>6962</v>
      </c>
      <c r="C1616" s="185" t="str">
        <f>VLOOKUP(B1616,[1]Nagios!$B$2:$F$7978,1,FALSE)</f>
        <v>10.133.8.155</v>
      </c>
      <c r="D1616" s="96" t="s">
        <v>6312</v>
      </c>
      <c r="E1616" s="240" t="s">
        <v>2992</v>
      </c>
      <c r="F1616" s="245">
        <v>2</v>
      </c>
      <c r="G1616" s="299" t="s">
        <v>8011</v>
      </c>
      <c r="H1616" s="180" t="s">
        <v>5161</v>
      </c>
    </row>
    <row r="1617" spans="1:8" hidden="1">
      <c r="A1617" s="88" t="s">
        <v>6963</v>
      </c>
      <c r="B1617" s="240" t="s">
        <v>6962</v>
      </c>
      <c r="C1617" s="185" t="str">
        <f>VLOOKUP(B1617,[1]Nagios!$B$2:$F$7978,1,FALSE)</f>
        <v>10.133.8.155</v>
      </c>
      <c r="D1617" s="96" t="s">
        <v>6313</v>
      </c>
      <c r="E1617" s="240" t="s">
        <v>2992</v>
      </c>
      <c r="F1617" s="245">
        <v>2</v>
      </c>
      <c r="G1617" s="299" t="s">
        <v>8011</v>
      </c>
      <c r="H1617" s="180" t="s">
        <v>5162</v>
      </c>
    </row>
    <row r="1618" spans="1:8" hidden="1">
      <c r="A1618" s="88" t="s">
        <v>6963</v>
      </c>
      <c r="B1618" s="240" t="s">
        <v>6962</v>
      </c>
      <c r="C1618" s="185" t="str">
        <f>VLOOKUP(B1618,[1]Nagios!$B$2:$F$7978,1,FALSE)</f>
        <v>10.133.8.155</v>
      </c>
      <c r="D1618" s="96" t="s">
        <v>8330</v>
      </c>
      <c r="E1618" s="240" t="s">
        <v>2992</v>
      </c>
      <c r="F1618" s="245">
        <v>2</v>
      </c>
      <c r="G1618" s="299" t="s">
        <v>6059</v>
      </c>
      <c r="H1618" s="180"/>
    </row>
    <row r="1619" spans="1:8" hidden="1">
      <c r="A1619" s="88" t="s">
        <v>6959</v>
      </c>
      <c r="B1619" s="266" t="s">
        <v>6958</v>
      </c>
      <c r="C1619" s="185" t="str">
        <f>VLOOKUP(B1619,[1]Nagios!$B$2:$F$7978,1,FALSE)</f>
        <v>10.133.8.152</v>
      </c>
      <c r="D1619" s="96" t="s">
        <v>6804</v>
      </c>
      <c r="E1619" s="240" t="s">
        <v>2992</v>
      </c>
      <c r="F1619" s="245">
        <v>2</v>
      </c>
      <c r="G1619" s="299" t="s">
        <v>8011</v>
      </c>
      <c r="H1619" s="180"/>
    </row>
    <row r="1620" spans="1:8" hidden="1">
      <c r="A1620" s="88" t="s">
        <v>6959</v>
      </c>
      <c r="B1620" s="266" t="s">
        <v>6958</v>
      </c>
      <c r="C1620" s="185" t="str">
        <f>VLOOKUP(B1620,[1]Nagios!$B$2:$F$7978,1,FALSE)</f>
        <v>10.133.8.152</v>
      </c>
      <c r="D1620" s="96" t="s">
        <v>6805</v>
      </c>
      <c r="E1620" s="240" t="s">
        <v>2992</v>
      </c>
      <c r="F1620" s="245">
        <v>2</v>
      </c>
      <c r="G1620" s="299" t="s">
        <v>8011</v>
      </c>
      <c r="H1620" s="180"/>
    </row>
    <row r="1621" spans="1:8" hidden="1">
      <c r="A1621" s="138" t="s">
        <v>6959</v>
      </c>
      <c r="B1621" s="138" t="s">
        <v>6958</v>
      </c>
      <c r="C1621" s="185" t="str">
        <f>VLOOKUP(B1621,[1]Nagios!$B$2:$F$7978,1,FALSE)</f>
        <v>10.133.8.152</v>
      </c>
      <c r="D1621" s="138" t="s">
        <v>6807</v>
      </c>
      <c r="E1621" s="138" t="s">
        <v>2992</v>
      </c>
      <c r="F1621" s="139">
        <v>2</v>
      </c>
      <c r="G1621" s="302" t="s">
        <v>8011</v>
      </c>
      <c r="H1621" s="180" t="s">
        <v>3976</v>
      </c>
    </row>
    <row r="1622" spans="1:8" hidden="1">
      <c r="A1622" s="88" t="s">
        <v>6959</v>
      </c>
      <c r="B1622" s="266" t="s">
        <v>6958</v>
      </c>
      <c r="C1622" s="185" t="str">
        <f>VLOOKUP(B1622,[1]Nagios!$B$2:$F$7978,1,FALSE)</f>
        <v>10.133.8.152</v>
      </c>
      <c r="D1622" s="96" t="s">
        <v>6806</v>
      </c>
      <c r="E1622" s="240" t="s">
        <v>2992</v>
      </c>
      <c r="F1622" s="245">
        <v>2</v>
      </c>
      <c r="G1622" s="299" t="s">
        <v>8011</v>
      </c>
      <c r="H1622" s="180" t="s">
        <v>3977</v>
      </c>
    </row>
    <row r="1623" spans="1:8" hidden="1">
      <c r="A1623" s="88" t="s">
        <v>6959</v>
      </c>
      <c r="B1623" s="249" t="s">
        <v>6958</v>
      </c>
      <c r="C1623" s="185" t="str">
        <f>VLOOKUP(B1623,[1]Nagios!$B$2:$F$7978,1,FALSE)</f>
        <v>10.133.8.152</v>
      </c>
      <c r="D1623" s="96" t="s">
        <v>6303</v>
      </c>
      <c r="E1623" s="249" t="s">
        <v>2992</v>
      </c>
      <c r="F1623" s="262">
        <v>2</v>
      </c>
      <c r="G1623" s="299" t="s">
        <v>8011</v>
      </c>
      <c r="H1623" s="180" t="s">
        <v>3978</v>
      </c>
    </row>
    <row r="1624" spans="1:8" hidden="1">
      <c r="A1624" s="88" t="s">
        <v>6959</v>
      </c>
      <c r="B1624" s="240" t="s">
        <v>6958</v>
      </c>
      <c r="C1624" s="185" t="str">
        <f>VLOOKUP(B1624,[1]Nagios!$B$2:$F$7978,1,FALSE)</f>
        <v>10.133.8.152</v>
      </c>
      <c r="D1624" s="96" t="s">
        <v>6304</v>
      </c>
      <c r="E1624" s="240" t="s">
        <v>2992</v>
      </c>
      <c r="F1624" s="245">
        <v>2</v>
      </c>
      <c r="G1624" s="299" t="s">
        <v>8011</v>
      </c>
      <c r="H1624" s="180" t="s">
        <v>3979</v>
      </c>
    </row>
    <row r="1625" spans="1:8" hidden="1">
      <c r="A1625" s="88" t="s">
        <v>6959</v>
      </c>
      <c r="B1625" s="240" t="s">
        <v>6958</v>
      </c>
      <c r="C1625" s="185" t="str">
        <f>VLOOKUP(B1625,[1]Nagios!$B$2:$F$7978,1,FALSE)</f>
        <v>10.133.8.152</v>
      </c>
      <c r="D1625" s="96" t="s">
        <v>6305</v>
      </c>
      <c r="E1625" s="240" t="s">
        <v>2992</v>
      </c>
      <c r="F1625" s="245">
        <v>2</v>
      </c>
      <c r="G1625" s="299" t="s">
        <v>8011</v>
      </c>
      <c r="H1625" s="180" t="s">
        <v>3980</v>
      </c>
    </row>
    <row r="1626" spans="1:8" hidden="1">
      <c r="A1626" s="88" t="s">
        <v>6959</v>
      </c>
      <c r="B1626" s="240" t="s">
        <v>6958</v>
      </c>
      <c r="C1626" s="185" t="str">
        <f>VLOOKUP(B1626,[1]Nagios!$B$2:$F$7978,1,FALSE)</f>
        <v>10.133.8.152</v>
      </c>
      <c r="D1626" s="96" t="s">
        <v>6306</v>
      </c>
      <c r="E1626" s="240" t="s">
        <v>2992</v>
      </c>
      <c r="F1626" s="245">
        <v>2</v>
      </c>
      <c r="G1626" s="299" t="s">
        <v>8011</v>
      </c>
      <c r="H1626" s="180"/>
    </row>
    <row r="1627" spans="1:8" hidden="1">
      <c r="A1627" s="88" t="s">
        <v>6959</v>
      </c>
      <c r="B1627" s="240" t="s">
        <v>6958</v>
      </c>
      <c r="C1627" s="185" t="str">
        <f>VLOOKUP(B1627,[1]Nagios!$B$2:$F$7978,1,FALSE)</f>
        <v>10.133.8.152</v>
      </c>
      <c r="D1627" s="96" t="s">
        <v>6308</v>
      </c>
      <c r="E1627" s="240" t="s">
        <v>2992</v>
      </c>
      <c r="F1627" s="245">
        <v>2</v>
      </c>
      <c r="G1627" s="299" t="s">
        <v>8011</v>
      </c>
      <c r="H1627" s="180"/>
    </row>
    <row r="1628" spans="1:8" hidden="1">
      <c r="A1628" s="88" t="s">
        <v>6959</v>
      </c>
      <c r="B1628" s="240" t="s">
        <v>6958</v>
      </c>
      <c r="C1628" s="185" t="str">
        <f>VLOOKUP(B1628,[1]Nagios!$B$2:$F$7978,1,FALSE)</f>
        <v>10.133.8.152</v>
      </c>
      <c r="D1628" s="96" t="s">
        <v>6309</v>
      </c>
      <c r="E1628" s="240" t="s">
        <v>2992</v>
      </c>
      <c r="F1628" s="245">
        <v>2</v>
      </c>
      <c r="G1628" s="299" t="s">
        <v>8011</v>
      </c>
      <c r="H1628" s="180"/>
    </row>
    <row r="1629" spans="1:8" hidden="1">
      <c r="A1629" s="88" t="s">
        <v>6959</v>
      </c>
      <c r="B1629" s="240" t="s">
        <v>6958</v>
      </c>
      <c r="C1629" s="185" t="str">
        <f>VLOOKUP(B1629,[1]Nagios!$B$2:$F$7978,1,FALSE)</f>
        <v>10.133.8.152</v>
      </c>
      <c r="D1629" s="96" t="s">
        <v>6310</v>
      </c>
      <c r="E1629" s="240" t="s">
        <v>2992</v>
      </c>
      <c r="F1629" s="245">
        <v>2</v>
      </c>
      <c r="G1629" s="299" t="s">
        <v>8011</v>
      </c>
      <c r="H1629" s="180"/>
    </row>
    <row r="1630" spans="1:8" hidden="1">
      <c r="A1630" s="88" t="s">
        <v>6959</v>
      </c>
      <c r="B1630" s="240" t="s">
        <v>6958</v>
      </c>
      <c r="C1630" s="185" t="str">
        <f>VLOOKUP(B1630,[1]Nagios!$B$2:$F$7978,1,FALSE)</f>
        <v>10.133.8.152</v>
      </c>
      <c r="D1630" s="96" t="s">
        <v>6311</v>
      </c>
      <c r="E1630" s="240" t="s">
        <v>2992</v>
      </c>
      <c r="F1630" s="245">
        <v>2</v>
      </c>
      <c r="G1630" s="299" t="s">
        <v>8011</v>
      </c>
      <c r="H1630" s="180"/>
    </row>
    <row r="1631" spans="1:8" hidden="1">
      <c r="A1631" s="88" t="s">
        <v>6959</v>
      </c>
      <c r="B1631" s="240" t="s">
        <v>6958</v>
      </c>
      <c r="C1631" s="185" t="str">
        <f>VLOOKUP(B1631,[1]Nagios!$B$2:$F$7978,1,FALSE)</f>
        <v>10.133.8.152</v>
      </c>
      <c r="D1631" s="96" t="s">
        <v>6312</v>
      </c>
      <c r="E1631" s="240" t="s">
        <v>2992</v>
      </c>
      <c r="F1631" s="245">
        <v>2</v>
      </c>
      <c r="G1631" s="299" t="s">
        <v>8011</v>
      </c>
      <c r="H1631" s="180"/>
    </row>
    <row r="1632" spans="1:8" hidden="1">
      <c r="A1632" s="88" t="s">
        <v>6959</v>
      </c>
      <c r="B1632" s="240" t="s">
        <v>6958</v>
      </c>
      <c r="C1632" s="185" t="str">
        <f>VLOOKUP(B1632,[1]Nagios!$B$2:$F$7978,1,FALSE)</f>
        <v>10.133.8.152</v>
      </c>
      <c r="D1632" s="96" t="s">
        <v>8569</v>
      </c>
      <c r="E1632" s="240" t="s">
        <v>2992</v>
      </c>
      <c r="F1632" s="245">
        <v>2</v>
      </c>
      <c r="G1632" s="299" t="s">
        <v>6059</v>
      </c>
      <c r="H1632" s="180"/>
    </row>
    <row r="1633" spans="1:8" hidden="1">
      <c r="A1633" s="88" t="s">
        <v>6959</v>
      </c>
      <c r="B1633" s="240" t="s">
        <v>6958</v>
      </c>
      <c r="C1633" s="185" t="str">
        <f>VLOOKUP(B1633,[1]Nagios!$B$2:$F$7978,1,FALSE)</f>
        <v>10.133.8.152</v>
      </c>
      <c r="D1633" s="96" t="s">
        <v>8570</v>
      </c>
      <c r="E1633" s="240" t="s">
        <v>2992</v>
      </c>
      <c r="F1633" s="245">
        <v>2</v>
      </c>
      <c r="G1633" s="299" t="s">
        <v>6059</v>
      </c>
      <c r="H1633" s="180"/>
    </row>
    <row r="1634" spans="1:8" hidden="1">
      <c r="A1634" s="88" t="s">
        <v>6959</v>
      </c>
      <c r="B1634" s="240" t="s">
        <v>6958</v>
      </c>
      <c r="C1634" s="185" t="str">
        <f>VLOOKUP(B1634,[1]Nagios!$B$2:$F$7978,1,FALSE)</f>
        <v>10.133.8.152</v>
      </c>
      <c r="D1634" s="96" t="s">
        <v>8571</v>
      </c>
      <c r="E1634" s="240" t="s">
        <v>2992</v>
      </c>
      <c r="F1634" s="245">
        <v>2</v>
      </c>
      <c r="G1634" s="299" t="s">
        <v>6059</v>
      </c>
      <c r="H1634" s="180"/>
    </row>
    <row r="1635" spans="1:8" hidden="1">
      <c r="A1635" s="88" t="s">
        <v>6959</v>
      </c>
      <c r="B1635" s="240" t="s">
        <v>6958</v>
      </c>
      <c r="C1635" s="185" t="str">
        <f>VLOOKUP(B1635,[1]Nagios!$B$2:$F$7978,1,FALSE)</f>
        <v>10.133.8.152</v>
      </c>
      <c r="D1635" s="96" t="s">
        <v>8572</v>
      </c>
      <c r="E1635" s="240" t="s">
        <v>2992</v>
      </c>
      <c r="F1635" s="245">
        <v>2</v>
      </c>
      <c r="G1635" s="299" t="s">
        <v>6059</v>
      </c>
      <c r="H1635" s="180"/>
    </row>
    <row r="1636" spans="1:8" hidden="1">
      <c r="A1636" s="88" t="s">
        <v>6959</v>
      </c>
      <c r="B1636" s="240" t="s">
        <v>6958</v>
      </c>
      <c r="C1636" s="185" t="str">
        <f>VLOOKUP(B1636,[1]Nagios!$B$2:$F$7978,1,FALSE)</f>
        <v>10.133.8.152</v>
      </c>
      <c r="D1636" s="96" t="s">
        <v>8573</v>
      </c>
      <c r="E1636" s="240" t="s">
        <v>2992</v>
      </c>
      <c r="F1636" s="245">
        <v>2</v>
      </c>
      <c r="G1636" s="299" t="s">
        <v>6059</v>
      </c>
      <c r="H1636" s="180"/>
    </row>
    <row r="1637" spans="1:8" hidden="1">
      <c r="A1637" s="88" t="s">
        <v>6959</v>
      </c>
      <c r="B1637" s="240" t="s">
        <v>6958</v>
      </c>
      <c r="C1637" s="185" t="str">
        <f>VLOOKUP(B1637,[1]Nagios!$B$2:$F$7978,1,FALSE)</f>
        <v>10.133.8.152</v>
      </c>
      <c r="D1637" s="96" t="s">
        <v>8574</v>
      </c>
      <c r="E1637" s="240" t="s">
        <v>2992</v>
      </c>
      <c r="F1637" s="245">
        <v>2</v>
      </c>
      <c r="G1637" s="299" t="s">
        <v>6059</v>
      </c>
      <c r="H1637" s="180"/>
    </row>
    <row r="1638" spans="1:8" hidden="1">
      <c r="A1638" s="88" t="s">
        <v>6959</v>
      </c>
      <c r="B1638" s="240" t="s">
        <v>6958</v>
      </c>
      <c r="C1638" s="185" t="str">
        <f>VLOOKUP(B1638,[1]Nagios!$B$2:$F$7978,1,FALSE)</f>
        <v>10.133.8.152</v>
      </c>
      <c r="D1638" s="96" t="s">
        <v>8575</v>
      </c>
      <c r="E1638" s="240" t="s">
        <v>2992</v>
      </c>
      <c r="F1638" s="245">
        <v>2</v>
      </c>
      <c r="G1638" s="299" t="s">
        <v>6059</v>
      </c>
      <c r="H1638" s="180"/>
    </row>
    <row r="1639" spans="1:8" hidden="1">
      <c r="A1639" s="88" t="s">
        <v>6959</v>
      </c>
      <c r="B1639" s="240" t="s">
        <v>6958</v>
      </c>
      <c r="C1639" s="185" t="str">
        <f>VLOOKUP(B1639,[1]Nagios!$B$2:$F$7978,1,FALSE)</f>
        <v>10.133.8.152</v>
      </c>
      <c r="D1639" s="96" t="s">
        <v>8576</v>
      </c>
      <c r="E1639" s="240" t="s">
        <v>2992</v>
      </c>
      <c r="F1639" s="245">
        <v>2</v>
      </c>
      <c r="G1639" s="299" t="s">
        <v>6059</v>
      </c>
      <c r="H1639" s="180"/>
    </row>
    <row r="1640" spans="1:8" hidden="1">
      <c r="A1640" s="88" t="s">
        <v>6959</v>
      </c>
      <c r="B1640" s="240" t="s">
        <v>6958</v>
      </c>
      <c r="C1640" s="185" t="str">
        <f>VLOOKUP(B1640,[1]Nagios!$B$2:$F$7978,1,FALSE)</f>
        <v>10.133.8.152</v>
      </c>
      <c r="D1640" s="96" t="s">
        <v>8577</v>
      </c>
      <c r="E1640" s="240" t="s">
        <v>2992</v>
      </c>
      <c r="F1640" s="245">
        <v>2</v>
      </c>
      <c r="G1640" s="299" t="s">
        <v>6059</v>
      </c>
      <c r="H1640" s="180"/>
    </row>
    <row r="1641" spans="1:8" hidden="1">
      <c r="A1641" s="88" t="s">
        <v>6959</v>
      </c>
      <c r="B1641" s="240" t="s">
        <v>6958</v>
      </c>
      <c r="C1641" s="185" t="str">
        <f>VLOOKUP(B1641,[1]Nagios!$B$2:$F$7978,1,FALSE)</f>
        <v>10.133.8.152</v>
      </c>
      <c r="D1641" s="96" t="s">
        <v>8578</v>
      </c>
      <c r="E1641" s="240" t="s">
        <v>2992</v>
      </c>
      <c r="F1641" s="245">
        <v>2</v>
      </c>
      <c r="G1641" s="299" t="s">
        <v>6059</v>
      </c>
      <c r="H1641" s="180"/>
    </row>
    <row r="1642" spans="1:8" hidden="1">
      <c r="A1642" s="88" t="s">
        <v>6959</v>
      </c>
      <c r="B1642" s="240" t="s">
        <v>6958</v>
      </c>
      <c r="C1642" s="185" t="str">
        <f>VLOOKUP(B1642,[1]Nagios!$B$2:$F$7978,1,FALSE)</f>
        <v>10.133.8.152</v>
      </c>
      <c r="D1642" s="96" t="s">
        <v>8579</v>
      </c>
      <c r="E1642" s="240" t="s">
        <v>2992</v>
      </c>
      <c r="F1642" s="245">
        <v>2</v>
      </c>
      <c r="G1642" s="299" t="s">
        <v>6059</v>
      </c>
      <c r="H1642" s="180"/>
    </row>
    <row r="1643" spans="1:8" hidden="1">
      <c r="A1643" s="88" t="s">
        <v>6959</v>
      </c>
      <c r="B1643" s="240" t="s">
        <v>6958</v>
      </c>
      <c r="C1643" s="185" t="str">
        <f>VLOOKUP(B1643,[1]Nagios!$B$2:$F$7978,1,FALSE)</f>
        <v>10.133.8.152</v>
      </c>
      <c r="D1643" s="96" t="s">
        <v>8580</v>
      </c>
      <c r="E1643" s="240" t="s">
        <v>2992</v>
      </c>
      <c r="F1643" s="245">
        <v>2</v>
      </c>
      <c r="G1643" s="299" t="s">
        <v>6059</v>
      </c>
      <c r="H1643" s="180"/>
    </row>
    <row r="1644" spans="1:8" hidden="1">
      <c r="A1644" s="88" t="s">
        <v>6959</v>
      </c>
      <c r="B1644" s="240" t="s">
        <v>6958</v>
      </c>
      <c r="C1644" s="185" t="str">
        <f>VLOOKUP(B1644,[1]Nagios!$B$2:$F$7978,1,FALSE)</f>
        <v>10.133.8.152</v>
      </c>
      <c r="D1644" s="96" t="s">
        <v>8581</v>
      </c>
      <c r="E1644" s="240" t="s">
        <v>2992</v>
      </c>
      <c r="F1644" s="245">
        <v>2</v>
      </c>
      <c r="G1644" s="299" t="s">
        <v>6059</v>
      </c>
      <c r="H1644" s="180"/>
    </row>
    <row r="1645" spans="1:8" hidden="1">
      <c r="A1645" s="88" t="s">
        <v>6959</v>
      </c>
      <c r="B1645" s="240" t="s">
        <v>6958</v>
      </c>
      <c r="C1645" s="185" t="str">
        <f>VLOOKUP(B1645,[1]Nagios!$B$2:$F$7978,1,FALSE)</f>
        <v>10.133.8.152</v>
      </c>
      <c r="D1645" s="96" t="s">
        <v>6313</v>
      </c>
      <c r="E1645" s="240" t="s">
        <v>2992</v>
      </c>
      <c r="F1645" s="245">
        <v>2</v>
      </c>
      <c r="G1645" s="299" t="s">
        <v>8011</v>
      </c>
      <c r="H1645" s="180"/>
    </row>
    <row r="1646" spans="1:8" hidden="1">
      <c r="A1646" s="88" t="s">
        <v>6967</v>
      </c>
      <c r="B1646" s="240" t="s">
        <v>6966</v>
      </c>
      <c r="C1646" s="185" t="str">
        <f>VLOOKUP(B1646,[1]Nagios!$B$2:$F$7978,1,FALSE)</f>
        <v>10.133.8.153</v>
      </c>
      <c r="D1646" s="96" t="s">
        <v>6804</v>
      </c>
      <c r="E1646" s="240" t="s">
        <v>2989</v>
      </c>
      <c r="F1646" s="245">
        <v>2</v>
      </c>
      <c r="G1646" s="299" t="s">
        <v>8011</v>
      </c>
      <c r="H1646" s="180"/>
    </row>
    <row r="1647" spans="1:8" hidden="1">
      <c r="A1647" s="88" t="s">
        <v>6967</v>
      </c>
      <c r="B1647" s="240" t="s">
        <v>6966</v>
      </c>
      <c r="C1647" s="185" t="str">
        <f>VLOOKUP(B1647,[1]Nagios!$B$2:$F$7978,1,FALSE)</f>
        <v>10.133.8.153</v>
      </c>
      <c r="D1647" s="96" t="s">
        <v>6805</v>
      </c>
      <c r="E1647" s="240" t="s">
        <v>2989</v>
      </c>
      <c r="F1647" s="245">
        <v>2</v>
      </c>
      <c r="G1647" s="299" t="s">
        <v>8011</v>
      </c>
      <c r="H1647" s="180"/>
    </row>
    <row r="1648" spans="1:8" hidden="1">
      <c r="A1648" s="88" t="s">
        <v>6967</v>
      </c>
      <c r="B1648" s="240" t="s">
        <v>6966</v>
      </c>
      <c r="C1648" s="185" t="str">
        <f>VLOOKUP(B1648,[1]Nagios!$B$2:$F$7978,1,FALSE)</f>
        <v>10.133.8.153</v>
      </c>
      <c r="D1648" s="96" t="s">
        <v>6807</v>
      </c>
      <c r="E1648" s="240" t="s">
        <v>2989</v>
      </c>
      <c r="F1648" s="245">
        <v>2</v>
      </c>
      <c r="G1648" s="299" t="s">
        <v>8011</v>
      </c>
      <c r="H1648" s="180"/>
    </row>
    <row r="1649" spans="1:8" hidden="1">
      <c r="A1649" s="88" t="s">
        <v>6967</v>
      </c>
      <c r="B1649" s="240" t="s">
        <v>6966</v>
      </c>
      <c r="C1649" s="185" t="str">
        <f>VLOOKUP(B1649,[1]Nagios!$B$2:$F$7978,1,FALSE)</f>
        <v>10.133.8.153</v>
      </c>
      <c r="D1649" s="96" t="s">
        <v>6806</v>
      </c>
      <c r="E1649" s="240" t="s">
        <v>2989</v>
      </c>
      <c r="F1649" s="245">
        <v>2</v>
      </c>
      <c r="G1649" s="299" t="s">
        <v>8011</v>
      </c>
      <c r="H1649" s="180"/>
    </row>
    <row r="1650" spans="1:8" hidden="1">
      <c r="A1650" s="88" t="s">
        <v>6967</v>
      </c>
      <c r="B1650" s="240" t="s">
        <v>6966</v>
      </c>
      <c r="C1650" s="185" t="str">
        <f>VLOOKUP(B1650,[1]Nagios!$B$2:$F$7978,1,FALSE)</f>
        <v>10.133.8.153</v>
      </c>
      <c r="D1650" s="96" t="s">
        <v>6303</v>
      </c>
      <c r="E1650" s="240" t="s">
        <v>2989</v>
      </c>
      <c r="F1650" s="245">
        <v>2</v>
      </c>
      <c r="G1650" s="299" t="s">
        <v>8011</v>
      </c>
      <c r="H1650" s="212" t="s">
        <v>94</v>
      </c>
    </row>
    <row r="1651" spans="1:8" hidden="1">
      <c r="A1651" s="88" t="s">
        <v>6967</v>
      </c>
      <c r="B1651" s="240" t="s">
        <v>6966</v>
      </c>
      <c r="C1651" s="185" t="str">
        <f>VLOOKUP(B1651,[1]Nagios!$B$2:$F$7978,1,FALSE)</f>
        <v>10.133.8.153</v>
      </c>
      <c r="D1651" s="96" t="s">
        <v>6304</v>
      </c>
      <c r="E1651" s="240" t="s">
        <v>2989</v>
      </c>
      <c r="F1651" s="245">
        <v>2</v>
      </c>
      <c r="G1651" s="299" t="s">
        <v>8011</v>
      </c>
      <c r="H1651" s="212" t="s">
        <v>94</v>
      </c>
    </row>
    <row r="1652" spans="1:8" hidden="1">
      <c r="A1652" s="88" t="s">
        <v>6967</v>
      </c>
      <c r="B1652" s="240" t="s">
        <v>6966</v>
      </c>
      <c r="C1652" s="185" t="str">
        <f>VLOOKUP(B1652,[1]Nagios!$B$2:$F$7978,1,FALSE)</f>
        <v>10.133.8.153</v>
      </c>
      <c r="D1652" s="96" t="s">
        <v>6305</v>
      </c>
      <c r="E1652" s="240" t="s">
        <v>2989</v>
      </c>
      <c r="F1652" s="245">
        <v>2</v>
      </c>
      <c r="G1652" s="299" t="s">
        <v>8011</v>
      </c>
      <c r="H1652" s="212" t="s">
        <v>94</v>
      </c>
    </row>
    <row r="1653" spans="1:8" hidden="1">
      <c r="A1653" s="88" t="s">
        <v>6967</v>
      </c>
      <c r="B1653" s="240" t="s">
        <v>6966</v>
      </c>
      <c r="C1653" s="185" t="str">
        <f>VLOOKUP(B1653,[1]Nagios!$B$2:$F$7978,1,FALSE)</f>
        <v>10.133.8.153</v>
      </c>
      <c r="D1653" s="96" t="s">
        <v>6306</v>
      </c>
      <c r="E1653" s="240" t="s">
        <v>2989</v>
      </c>
      <c r="F1653" s="245">
        <v>2</v>
      </c>
      <c r="G1653" s="299" t="s">
        <v>8011</v>
      </c>
      <c r="H1653" s="212" t="s">
        <v>94</v>
      </c>
    </row>
    <row r="1654" spans="1:8" hidden="1">
      <c r="A1654" s="88" t="s">
        <v>6967</v>
      </c>
      <c r="B1654" s="240" t="s">
        <v>6966</v>
      </c>
      <c r="C1654" s="185" t="str">
        <f>VLOOKUP(B1654,[1]Nagios!$B$2:$F$7978,1,FALSE)</f>
        <v>10.133.8.153</v>
      </c>
      <c r="D1654" s="96" t="s">
        <v>6307</v>
      </c>
      <c r="E1654" s="240" t="s">
        <v>2989</v>
      </c>
      <c r="F1654" s="245">
        <v>2</v>
      </c>
      <c r="G1654" s="299" t="s">
        <v>8011</v>
      </c>
      <c r="H1654" s="212" t="s">
        <v>94</v>
      </c>
    </row>
    <row r="1655" spans="1:8" hidden="1">
      <c r="A1655" s="88" t="s">
        <v>6967</v>
      </c>
      <c r="B1655" s="240" t="s">
        <v>6966</v>
      </c>
      <c r="C1655" s="185" t="str">
        <f>VLOOKUP(B1655,[1]Nagios!$B$2:$F$7978,1,FALSE)</f>
        <v>10.133.8.153</v>
      </c>
      <c r="D1655" s="96" t="s">
        <v>6308</v>
      </c>
      <c r="E1655" s="240" t="s">
        <v>2989</v>
      </c>
      <c r="F1655" s="245">
        <v>2</v>
      </c>
      <c r="G1655" s="299" t="s">
        <v>8011</v>
      </c>
      <c r="H1655" s="212" t="s">
        <v>94</v>
      </c>
    </row>
    <row r="1656" spans="1:8" hidden="1">
      <c r="A1656" s="88" t="s">
        <v>6967</v>
      </c>
      <c r="B1656" s="240" t="s">
        <v>6966</v>
      </c>
      <c r="C1656" s="185" t="str">
        <f>VLOOKUP(B1656,[1]Nagios!$B$2:$F$7978,1,FALSE)</f>
        <v>10.133.8.153</v>
      </c>
      <c r="D1656" s="96" t="s">
        <v>6309</v>
      </c>
      <c r="E1656" s="240" t="s">
        <v>2989</v>
      </c>
      <c r="F1656" s="245">
        <v>2</v>
      </c>
      <c r="G1656" s="299" t="s">
        <v>8011</v>
      </c>
      <c r="H1656" s="212" t="s">
        <v>94</v>
      </c>
    </row>
    <row r="1657" spans="1:8" hidden="1">
      <c r="A1657" s="88" t="s">
        <v>6967</v>
      </c>
      <c r="B1657" s="240" t="s">
        <v>6966</v>
      </c>
      <c r="C1657" s="185" t="str">
        <f>VLOOKUP(B1657,[1]Nagios!$B$2:$F$7978,1,FALSE)</f>
        <v>10.133.8.153</v>
      </c>
      <c r="D1657" s="96" t="s">
        <v>6310</v>
      </c>
      <c r="E1657" s="240" t="s">
        <v>2989</v>
      </c>
      <c r="F1657" s="245">
        <v>2</v>
      </c>
      <c r="G1657" s="299" t="s">
        <v>8011</v>
      </c>
      <c r="H1657" s="212" t="s">
        <v>94</v>
      </c>
    </row>
    <row r="1658" spans="1:8" hidden="1">
      <c r="A1658" s="88" t="s">
        <v>6967</v>
      </c>
      <c r="B1658" s="240" t="s">
        <v>6966</v>
      </c>
      <c r="C1658" s="185" t="str">
        <f>VLOOKUP(B1658,[1]Nagios!$B$2:$F$7978,1,FALSE)</f>
        <v>10.133.8.153</v>
      </c>
      <c r="D1658" s="96" t="s">
        <v>6311</v>
      </c>
      <c r="E1658" s="240" t="s">
        <v>2989</v>
      </c>
      <c r="F1658" s="245">
        <v>2</v>
      </c>
      <c r="G1658" s="299" t="s">
        <v>8011</v>
      </c>
      <c r="H1658" s="180"/>
    </row>
    <row r="1659" spans="1:8" hidden="1">
      <c r="A1659" s="88" t="s">
        <v>6967</v>
      </c>
      <c r="B1659" s="240" t="s">
        <v>6966</v>
      </c>
      <c r="C1659" s="185" t="str">
        <f>VLOOKUP(B1659,[1]Nagios!$B$2:$F$7978,1,FALSE)</f>
        <v>10.133.8.153</v>
      </c>
      <c r="D1659" s="96" t="s">
        <v>6312</v>
      </c>
      <c r="E1659" s="240" t="s">
        <v>2989</v>
      </c>
      <c r="F1659" s="245">
        <v>2</v>
      </c>
      <c r="G1659" s="299" t="s">
        <v>8011</v>
      </c>
      <c r="H1659" s="180"/>
    </row>
    <row r="1660" spans="1:8" hidden="1">
      <c r="A1660" s="88" t="s">
        <v>6967</v>
      </c>
      <c r="B1660" s="240" t="s">
        <v>6966</v>
      </c>
      <c r="C1660" s="185" t="str">
        <f>VLOOKUP(B1660,[1]Nagios!$B$2:$F$7978,1,FALSE)</f>
        <v>10.133.8.153</v>
      </c>
      <c r="D1660" s="96" t="s">
        <v>6313</v>
      </c>
      <c r="E1660" s="240" t="s">
        <v>2989</v>
      </c>
      <c r="F1660" s="245">
        <v>2</v>
      </c>
      <c r="G1660" s="299" t="s">
        <v>8011</v>
      </c>
      <c r="H1660" s="180"/>
    </row>
    <row r="1661" spans="1:8" hidden="1">
      <c r="A1661" s="88" t="s">
        <v>6967</v>
      </c>
      <c r="B1661" s="240" t="s">
        <v>6966</v>
      </c>
      <c r="C1661" s="185" t="str">
        <f>VLOOKUP(B1661,[1]Nagios!$B$2:$F$7978,1,FALSE)</f>
        <v>10.133.8.153</v>
      </c>
      <c r="D1661" s="96" t="s">
        <v>8270</v>
      </c>
      <c r="E1661" s="240" t="s">
        <v>2989</v>
      </c>
      <c r="F1661" s="245">
        <v>1</v>
      </c>
      <c r="G1661" s="299" t="s">
        <v>6059</v>
      </c>
      <c r="H1661" s="180"/>
    </row>
    <row r="1662" spans="1:8" hidden="1">
      <c r="A1662" s="88" t="s">
        <v>6967</v>
      </c>
      <c r="B1662" s="240" t="s">
        <v>6966</v>
      </c>
      <c r="C1662" s="185" t="str">
        <f>VLOOKUP(B1662,[1]Nagios!$B$2:$F$7978,1,FALSE)</f>
        <v>10.133.8.153</v>
      </c>
      <c r="D1662" s="96" t="s">
        <v>8271</v>
      </c>
      <c r="E1662" s="240" t="s">
        <v>2989</v>
      </c>
      <c r="F1662" s="245">
        <v>1</v>
      </c>
      <c r="G1662" s="299" t="s">
        <v>6059</v>
      </c>
      <c r="H1662" s="180"/>
    </row>
    <row r="1663" spans="1:8" hidden="1">
      <c r="A1663" s="88" t="s">
        <v>6967</v>
      </c>
      <c r="B1663" s="240" t="s">
        <v>6966</v>
      </c>
      <c r="C1663" s="185" t="str">
        <f>VLOOKUP(B1663,[1]Nagios!$B$2:$F$7978,1,FALSE)</f>
        <v>10.133.8.153</v>
      </c>
      <c r="D1663" s="96" t="s">
        <v>8272</v>
      </c>
      <c r="E1663" s="240" t="s">
        <v>2989</v>
      </c>
      <c r="F1663" s="245">
        <v>1</v>
      </c>
      <c r="G1663" s="299" t="s">
        <v>6059</v>
      </c>
      <c r="H1663" s="180"/>
    </row>
    <row r="1664" spans="1:8" hidden="1">
      <c r="A1664" s="88" t="s">
        <v>6967</v>
      </c>
      <c r="B1664" s="240" t="s">
        <v>6966</v>
      </c>
      <c r="C1664" s="185" t="str">
        <f>VLOOKUP(B1664,[1]Nagios!$B$2:$F$7978,1,FALSE)</f>
        <v>10.133.8.153</v>
      </c>
      <c r="D1664" s="96" t="s">
        <v>8273</v>
      </c>
      <c r="E1664" s="240" t="s">
        <v>2989</v>
      </c>
      <c r="F1664" s="245">
        <v>1</v>
      </c>
      <c r="G1664" s="299" t="s">
        <v>6059</v>
      </c>
      <c r="H1664" s="180"/>
    </row>
    <row r="1665" spans="1:8" hidden="1">
      <c r="A1665" s="88" t="s">
        <v>6967</v>
      </c>
      <c r="B1665" s="240" t="s">
        <v>6966</v>
      </c>
      <c r="C1665" s="185" t="str">
        <f>VLOOKUP(B1665,[1]Nagios!$B$2:$F$7978,1,FALSE)</f>
        <v>10.133.8.153</v>
      </c>
      <c r="D1665" s="96" t="s">
        <v>8274</v>
      </c>
      <c r="E1665" s="240" t="s">
        <v>2989</v>
      </c>
      <c r="F1665" s="245">
        <v>1</v>
      </c>
      <c r="G1665" s="299" t="s">
        <v>6059</v>
      </c>
      <c r="H1665" s="180"/>
    </row>
    <row r="1666" spans="1:8" hidden="1">
      <c r="A1666" s="88" t="s">
        <v>6967</v>
      </c>
      <c r="B1666" s="240" t="s">
        <v>6966</v>
      </c>
      <c r="C1666" s="185" t="str">
        <f>VLOOKUP(B1666,[1]Nagios!$B$2:$F$7978,1,FALSE)</f>
        <v>10.133.8.153</v>
      </c>
      <c r="D1666" s="96" t="s">
        <v>8275</v>
      </c>
      <c r="E1666" s="240" t="s">
        <v>2989</v>
      </c>
      <c r="F1666" s="245">
        <v>1</v>
      </c>
      <c r="G1666" s="299" t="s">
        <v>6059</v>
      </c>
      <c r="H1666" s="180"/>
    </row>
    <row r="1667" spans="1:8" hidden="1">
      <c r="A1667" s="88" t="s">
        <v>6967</v>
      </c>
      <c r="B1667" s="240" t="s">
        <v>6966</v>
      </c>
      <c r="C1667" s="185" t="str">
        <f>VLOOKUP(B1667,[1]Nagios!$B$2:$F$7978,1,FALSE)</f>
        <v>10.133.8.153</v>
      </c>
      <c r="D1667" s="96" t="s">
        <v>8276</v>
      </c>
      <c r="E1667" s="240" t="s">
        <v>2989</v>
      </c>
      <c r="F1667" s="245">
        <v>1</v>
      </c>
      <c r="G1667" s="299" t="s">
        <v>6059</v>
      </c>
      <c r="H1667" s="180"/>
    </row>
    <row r="1668" spans="1:8" hidden="1">
      <c r="A1668" s="88" t="s">
        <v>6967</v>
      </c>
      <c r="B1668" s="240" t="s">
        <v>6966</v>
      </c>
      <c r="C1668" s="185" t="str">
        <f>VLOOKUP(B1668,[1]Nagios!$B$2:$F$7978,1,FALSE)</f>
        <v>10.133.8.153</v>
      </c>
      <c r="D1668" s="96" t="s">
        <v>8277</v>
      </c>
      <c r="E1668" s="240" t="s">
        <v>2989</v>
      </c>
      <c r="F1668" s="245">
        <v>1</v>
      </c>
      <c r="G1668" s="299" t="s">
        <v>6059</v>
      </c>
      <c r="H1668" s="180"/>
    </row>
    <row r="1669" spans="1:8" hidden="1">
      <c r="A1669" s="88" t="s">
        <v>6969</v>
      </c>
      <c r="B1669" s="240" t="s">
        <v>6968</v>
      </c>
      <c r="C1669" s="185" t="str">
        <f>VLOOKUP(B1669,[1]Nagios!$B$2:$F$7978,1,FALSE)</f>
        <v>10.133.8.151</v>
      </c>
      <c r="D1669" s="96" t="s">
        <v>6804</v>
      </c>
      <c r="E1669" s="240" t="s">
        <v>2992</v>
      </c>
      <c r="F1669" s="245">
        <v>2</v>
      </c>
      <c r="G1669" s="299" t="s">
        <v>8011</v>
      </c>
      <c r="H1669" s="180"/>
    </row>
    <row r="1670" spans="1:8" hidden="1">
      <c r="A1670" s="88" t="s">
        <v>6969</v>
      </c>
      <c r="B1670" s="240" t="s">
        <v>6968</v>
      </c>
      <c r="C1670" s="185" t="str">
        <f>VLOOKUP(B1670,[1]Nagios!$B$2:$F$7978,1,FALSE)</f>
        <v>10.133.8.151</v>
      </c>
      <c r="D1670" s="96" t="s">
        <v>6805</v>
      </c>
      <c r="E1670" s="240" t="s">
        <v>2992</v>
      </c>
      <c r="F1670" s="245">
        <v>2</v>
      </c>
      <c r="G1670" s="299" t="s">
        <v>8011</v>
      </c>
      <c r="H1670" s="180"/>
    </row>
    <row r="1671" spans="1:8" hidden="1">
      <c r="A1671" s="88" t="s">
        <v>6969</v>
      </c>
      <c r="B1671" s="240" t="s">
        <v>6968</v>
      </c>
      <c r="C1671" s="185" t="str">
        <f>VLOOKUP(B1671,[1]Nagios!$B$2:$F$7978,1,FALSE)</f>
        <v>10.133.8.151</v>
      </c>
      <c r="D1671" s="96" t="s">
        <v>6807</v>
      </c>
      <c r="E1671" s="240" t="s">
        <v>2992</v>
      </c>
      <c r="F1671" s="245">
        <v>2</v>
      </c>
      <c r="G1671" s="299" t="s">
        <v>8011</v>
      </c>
      <c r="H1671" s="180"/>
    </row>
    <row r="1672" spans="1:8" hidden="1">
      <c r="A1672" s="88" t="s">
        <v>6969</v>
      </c>
      <c r="B1672" s="240" t="s">
        <v>6968</v>
      </c>
      <c r="C1672" s="185" t="str">
        <f>VLOOKUP(B1672,[1]Nagios!$B$2:$F$7978,1,FALSE)</f>
        <v>10.133.8.151</v>
      </c>
      <c r="D1672" s="96" t="s">
        <v>6806</v>
      </c>
      <c r="E1672" s="240" t="s">
        <v>2992</v>
      </c>
      <c r="F1672" s="245">
        <v>2</v>
      </c>
      <c r="G1672" s="299" t="s">
        <v>8011</v>
      </c>
      <c r="H1672" s="180"/>
    </row>
    <row r="1673" spans="1:8" hidden="1">
      <c r="A1673" s="88" t="s">
        <v>6969</v>
      </c>
      <c r="B1673" s="240" t="s">
        <v>6968</v>
      </c>
      <c r="C1673" s="185" t="str">
        <f>VLOOKUP(B1673,[1]Nagios!$B$2:$F$7978,1,FALSE)</f>
        <v>10.133.8.151</v>
      </c>
      <c r="D1673" s="96" t="s">
        <v>6303</v>
      </c>
      <c r="E1673" s="240" t="s">
        <v>2992</v>
      </c>
      <c r="F1673" s="245">
        <v>2</v>
      </c>
      <c r="G1673" s="299" t="s">
        <v>8011</v>
      </c>
      <c r="H1673" s="180"/>
    </row>
    <row r="1674" spans="1:8" hidden="1">
      <c r="A1674" s="88" t="s">
        <v>6969</v>
      </c>
      <c r="B1674" s="240" t="s">
        <v>6968</v>
      </c>
      <c r="C1674" s="185" t="str">
        <f>VLOOKUP(B1674,[1]Nagios!$B$2:$F$7978,1,FALSE)</f>
        <v>10.133.8.151</v>
      </c>
      <c r="D1674" s="96" t="s">
        <v>6304</v>
      </c>
      <c r="E1674" s="240" t="s">
        <v>2992</v>
      </c>
      <c r="F1674" s="245">
        <v>2</v>
      </c>
      <c r="G1674" s="299" t="s">
        <v>8011</v>
      </c>
      <c r="H1674" s="180"/>
    </row>
    <row r="1675" spans="1:8" hidden="1">
      <c r="A1675" s="88" t="s">
        <v>6969</v>
      </c>
      <c r="B1675" s="240" t="s">
        <v>6968</v>
      </c>
      <c r="C1675" s="185" t="str">
        <f>VLOOKUP(B1675,[1]Nagios!$B$2:$F$7978,1,FALSE)</f>
        <v>10.133.8.151</v>
      </c>
      <c r="D1675" s="96" t="s">
        <v>6305</v>
      </c>
      <c r="E1675" s="240" t="s">
        <v>2992</v>
      </c>
      <c r="F1675" s="245">
        <v>2</v>
      </c>
      <c r="G1675" s="299" t="s">
        <v>8011</v>
      </c>
      <c r="H1675" s="180"/>
    </row>
    <row r="1676" spans="1:8" hidden="1">
      <c r="A1676" s="88" t="s">
        <v>6969</v>
      </c>
      <c r="B1676" s="240" t="s">
        <v>6968</v>
      </c>
      <c r="C1676" s="185" t="str">
        <f>VLOOKUP(B1676,[1]Nagios!$B$2:$F$7978,1,FALSE)</f>
        <v>10.133.8.151</v>
      </c>
      <c r="D1676" s="96" t="s">
        <v>6306</v>
      </c>
      <c r="E1676" s="240" t="s">
        <v>2992</v>
      </c>
      <c r="F1676" s="245">
        <v>2</v>
      </c>
      <c r="G1676" s="299" t="s">
        <v>8011</v>
      </c>
      <c r="H1676" s="180"/>
    </row>
    <row r="1677" spans="1:8" hidden="1">
      <c r="A1677" s="88" t="s">
        <v>6969</v>
      </c>
      <c r="B1677" s="240" t="s">
        <v>6968</v>
      </c>
      <c r="C1677" s="185" t="str">
        <f>VLOOKUP(B1677,[1]Nagios!$B$2:$F$7978,1,FALSE)</f>
        <v>10.133.8.151</v>
      </c>
      <c r="D1677" s="96" t="s">
        <v>6307</v>
      </c>
      <c r="E1677" s="240" t="s">
        <v>2992</v>
      </c>
      <c r="F1677" s="245">
        <v>2</v>
      </c>
      <c r="G1677" s="299" t="s">
        <v>8011</v>
      </c>
      <c r="H1677" s="180"/>
    </row>
    <row r="1678" spans="1:8" hidden="1">
      <c r="A1678" s="88" t="s">
        <v>6969</v>
      </c>
      <c r="B1678" s="240" t="s">
        <v>6968</v>
      </c>
      <c r="C1678" s="185" t="str">
        <f>VLOOKUP(B1678,[1]Nagios!$B$2:$F$7978,1,FALSE)</f>
        <v>10.133.8.151</v>
      </c>
      <c r="D1678" s="96" t="s">
        <v>6308</v>
      </c>
      <c r="E1678" s="240" t="s">
        <v>2992</v>
      </c>
      <c r="F1678" s="245">
        <v>2</v>
      </c>
      <c r="G1678" s="299" t="s">
        <v>8011</v>
      </c>
      <c r="H1678" s="180"/>
    </row>
    <row r="1679" spans="1:8" hidden="1">
      <c r="A1679" s="88" t="s">
        <v>6969</v>
      </c>
      <c r="B1679" s="240" t="s">
        <v>6968</v>
      </c>
      <c r="C1679" s="185" t="str">
        <f>VLOOKUP(B1679,[1]Nagios!$B$2:$F$7978,1,FALSE)</f>
        <v>10.133.8.151</v>
      </c>
      <c r="D1679" s="96" t="s">
        <v>6309</v>
      </c>
      <c r="E1679" s="240" t="s">
        <v>2992</v>
      </c>
      <c r="F1679" s="245">
        <v>2</v>
      </c>
      <c r="G1679" s="299" t="s">
        <v>8011</v>
      </c>
      <c r="H1679" s="180"/>
    </row>
    <row r="1680" spans="1:8" hidden="1">
      <c r="A1680" s="88" t="s">
        <v>6969</v>
      </c>
      <c r="B1680" s="240" t="s">
        <v>6968</v>
      </c>
      <c r="C1680" s="185" t="str">
        <f>VLOOKUP(B1680,[1]Nagios!$B$2:$F$7978,1,FALSE)</f>
        <v>10.133.8.151</v>
      </c>
      <c r="D1680" s="96" t="s">
        <v>6310</v>
      </c>
      <c r="E1680" s="240" t="s">
        <v>2992</v>
      </c>
      <c r="F1680" s="245">
        <v>2</v>
      </c>
      <c r="G1680" s="299" t="s">
        <v>8011</v>
      </c>
      <c r="H1680" s="180"/>
    </row>
    <row r="1681" spans="1:8" hidden="1">
      <c r="A1681" s="88" t="s">
        <v>6969</v>
      </c>
      <c r="B1681" s="240" t="s">
        <v>6968</v>
      </c>
      <c r="C1681" s="185" t="str">
        <f>VLOOKUP(B1681,[1]Nagios!$B$2:$F$7978,1,FALSE)</f>
        <v>10.133.8.151</v>
      </c>
      <c r="D1681" s="96" t="s">
        <v>6311</v>
      </c>
      <c r="E1681" s="240" t="s">
        <v>2992</v>
      </c>
      <c r="F1681" s="245">
        <v>2</v>
      </c>
      <c r="G1681" s="299" t="s">
        <v>8011</v>
      </c>
      <c r="H1681" s="180"/>
    </row>
    <row r="1682" spans="1:8" hidden="1">
      <c r="A1682" s="88" t="s">
        <v>6969</v>
      </c>
      <c r="B1682" s="240" t="s">
        <v>6968</v>
      </c>
      <c r="C1682" s="185" t="str">
        <f>VLOOKUP(B1682,[1]Nagios!$B$2:$F$7978,1,FALSE)</f>
        <v>10.133.8.151</v>
      </c>
      <c r="D1682" s="96" t="s">
        <v>6312</v>
      </c>
      <c r="E1682" s="240" t="s">
        <v>2992</v>
      </c>
      <c r="F1682" s="245">
        <v>2</v>
      </c>
      <c r="G1682" s="299" t="s">
        <v>8011</v>
      </c>
      <c r="H1682" s="180"/>
    </row>
    <row r="1683" spans="1:8" hidden="1">
      <c r="A1683" s="88" t="s">
        <v>6969</v>
      </c>
      <c r="B1683" s="240" t="s">
        <v>6968</v>
      </c>
      <c r="C1683" s="185" t="str">
        <f>VLOOKUP(B1683,[1]Nagios!$B$2:$F$7978,1,FALSE)</f>
        <v>10.133.8.151</v>
      </c>
      <c r="D1683" s="96" t="s">
        <v>6313</v>
      </c>
      <c r="E1683" s="240" t="s">
        <v>2992</v>
      </c>
      <c r="F1683" s="245">
        <v>2</v>
      </c>
      <c r="G1683" s="299" t="s">
        <v>8011</v>
      </c>
      <c r="H1683" s="180"/>
    </row>
    <row r="1684" spans="1:8" hidden="1">
      <c r="A1684" s="88" t="s">
        <v>6969</v>
      </c>
      <c r="B1684" s="240" t="s">
        <v>6968</v>
      </c>
      <c r="C1684" s="185" t="str">
        <f>VLOOKUP(B1684,[1]Nagios!$B$2:$F$7978,1,FALSE)</f>
        <v>10.133.8.151</v>
      </c>
      <c r="D1684" s="96" t="s">
        <v>8465</v>
      </c>
      <c r="E1684" s="240" t="s">
        <v>2992</v>
      </c>
      <c r="F1684" s="245">
        <v>2</v>
      </c>
      <c r="G1684" s="299" t="s">
        <v>6059</v>
      </c>
      <c r="H1684" s="180"/>
    </row>
    <row r="1685" spans="1:8" hidden="1">
      <c r="A1685" s="88" t="s">
        <v>8080</v>
      </c>
      <c r="B1685" s="240" t="s">
        <v>8081</v>
      </c>
      <c r="C1685" s="185" t="str">
        <f>VLOOKUP(B1685,[1]Nagios!$B$2:$F$7978,1,FALSE)</f>
        <v>10.133.9.16</v>
      </c>
      <c r="D1685" s="249" t="s">
        <v>959</v>
      </c>
      <c r="E1685" s="240" t="s">
        <v>2992</v>
      </c>
      <c r="F1685" s="245">
        <v>3</v>
      </c>
      <c r="G1685" s="299" t="s">
        <v>8011</v>
      </c>
      <c r="H1685" s="180"/>
    </row>
    <row r="1686" spans="1:8" hidden="1">
      <c r="A1686" s="88" t="s">
        <v>8080</v>
      </c>
      <c r="B1686" s="240" t="s">
        <v>8081</v>
      </c>
      <c r="C1686" s="185" t="str">
        <f>VLOOKUP(B1686,[1]Nagios!$B$2:$F$7978,1,FALSE)</f>
        <v>10.133.9.16</v>
      </c>
      <c r="D1686" s="249" t="s">
        <v>1295</v>
      </c>
      <c r="E1686" s="240" t="s">
        <v>2992</v>
      </c>
      <c r="F1686" s="245">
        <v>3</v>
      </c>
      <c r="G1686" s="299" t="s">
        <v>8011</v>
      </c>
      <c r="H1686" s="180"/>
    </row>
    <row r="1687" spans="1:8" hidden="1">
      <c r="A1687" s="88" t="s">
        <v>8080</v>
      </c>
      <c r="B1687" s="240" t="s">
        <v>8081</v>
      </c>
      <c r="C1687" s="185" t="str">
        <f>VLOOKUP(B1687,[1]Nagios!$B$2:$F$7978,1,FALSE)</f>
        <v>10.133.9.16</v>
      </c>
      <c r="D1687" s="240" t="s">
        <v>2342</v>
      </c>
      <c r="E1687" s="266" t="s">
        <v>2992</v>
      </c>
      <c r="F1687" s="245">
        <v>3</v>
      </c>
      <c r="G1687" s="299" t="s">
        <v>8011</v>
      </c>
      <c r="H1687" s="180"/>
    </row>
    <row r="1688" spans="1:8" hidden="1">
      <c r="A1688" s="88" t="s">
        <v>8080</v>
      </c>
      <c r="B1688" s="240" t="s">
        <v>8081</v>
      </c>
      <c r="C1688" s="185" t="str">
        <f>VLOOKUP(B1688,[1]Nagios!$B$2:$F$7978,1,FALSE)</f>
        <v>10.133.9.16</v>
      </c>
      <c r="D1688" s="240" t="s">
        <v>7774</v>
      </c>
      <c r="E1688" s="266" t="s">
        <v>2992</v>
      </c>
      <c r="F1688" s="245">
        <v>3</v>
      </c>
      <c r="G1688" s="299" t="s">
        <v>8011</v>
      </c>
      <c r="H1688" s="180"/>
    </row>
    <row r="1689" spans="1:8" hidden="1">
      <c r="A1689" s="88" t="s">
        <v>8080</v>
      </c>
      <c r="B1689" s="240" t="s">
        <v>8081</v>
      </c>
      <c r="C1689" s="185" t="str">
        <f>VLOOKUP(B1689,[1]Nagios!$B$2:$F$7978,1,FALSE)</f>
        <v>10.133.9.16</v>
      </c>
      <c r="D1689" s="240" t="s">
        <v>6792</v>
      </c>
      <c r="E1689" s="266" t="s">
        <v>2992</v>
      </c>
      <c r="F1689" s="245">
        <v>3</v>
      </c>
      <c r="G1689" s="299" t="s">
        <v>8011</v>
      </c>
      <c r="H1689" s="180"/>
    </row>
    <row r="1690" spans="1:8" hidden="1">
      <c r="A1690" s="88" t="s">
        <v>8080</v>
      </c>
      <c r="B1690" s="240" t="s">
        <v>8081</v>
      </c>
      <c r="C1690" s="185" t="str">
        <f>VLOOKUP(B1690,[1]Nagios!$B$2:$F$7978,1,FALSE)</f>
        <v>10.133.9.16</v>
      </c>
      <c r="D1690" s="240" t="s">
        <v>6794</v>
      </c>
      <c r="E1690" s="266" t="s">
        <v>2992</v>
      </c>
      <c r="F1690" s="245">
        <v>3</v>
      </c>
      <c r="G1690" s="299" t="s">
        <v>8011</v>
      </c>
      <c r="H1690" s="180"/>
    </row>
    <row r="1691" spans="1:8" hidden="1">
      <c r="A1691" s="88" t="s">
        <v>8080</v>
      </c>
      <c r="B1691" s="240" t="s">
        <v>8081</v>
      </c>
      <c r="C1691" s="185" t="str">
        <f>VLOOKUP(B1691,[1]Nagios!$B$2:$F$7978,1,FALSE)</f>
        <v>10.133.9.16</v>
      </c>
      <c r="D1691" s="240" t="s">
        <v>6796</v>
      </c>
      <c r="E1691" s="266" t="s">
        <v>2992</v>
      </c>
      <c r="F1691" s="245">
        <v>3</v>
      </c>
      <c r="G1691" s="299" t="s">
        <v>8011</v>
      </c>
      <c r="H1691" s="180"/>
    </row>
    <row r="1692" spans="1:8" hidden="1">
      <c r="A1692" s="88" t="s">
        <v>8080</v>
      </c>
      <c r="B1692" s="240" t="s">
        <v>8081</v>
      </c>
      <c r="C1692" s="185" t="str">
        <f>VLOOKUP(B1692,[1]Nagios!$B$2:$F$7978,1,FALSE)</f>
        <v>10.133.9.16</v>
      </c>
      <c r="D1692" s="240" t="s">
        <v>6795</v>
      </c>
      <c r="E1692" s="266" t="s">
        <v>2992</v>
      </c>
      <c r="F1692" s="245">
        <v>3</v>
      </c>
      <c r="G1692" s="299" t="s">
        <v>8011</v>
      </c>
      <c r="H1692" s="180"/>
    </row>
    <row r="1693" spans="1:8" hidden="1">
      <c r="A1693" s="88" t="s">
        <v>8080</v>
      </c>
      <c r="B1693" s="240" t="s">
        <v>8081</v>
      </c>
      <c r="C1693" s="185" t="str">
        <f>VLOOKUP(B1693,[1]Nagios!$B$2:$F$7978,1,FALSE)</f>
        <v>10.133.9.16</v>
      </c>
      <c r="D1693" s="240" t="s">
        <v>6797</v>
      </c>
      <c r="E1693" s="266" t="s">
        <v>2992</v>
      </c>
      <c r="F1693" s="245">
        <v>3</v>
      </c>
      <c r="G1693" s="299" t="s">
        <v>8011</v>
      </c>
      <c r="H1693" s="180"/>
    </row>
    <row r="1694" spans="1:8" hidden="1">
      <c r="A1694" s="88" t="s">
        <v>8080</v>
      </c>
      <c r="B1694" s="240" t="s">
        <v>8081</v>
      </c>
      <c r="C1694" s="185" t="str">
        <f>VLOOKUP(B1694,[1]Nagios!$B$2:$F$7978,1,FALSE)</f>
        <v>10.133.9.16</v>
      </c>
      <c r="D1694" s="240" t="s">
        <v>6798</v>
      </c>
      <c r="E1694" s="266" t="s">
        <v>2992</v>
      </c>
      <c r="F1694" s="245">
        <v>3</v>
      </c>
      <c r="G1694" s="299" t="s">
        <v>8011</v>
      </c>
      <c r="H1694" s="180"/>
    </row>
    <row r="1695" spans="1:8" hidden="1">
      <c r="A1695" s="88" t="s">
        <v>8080</v>
      </c>
      <c r="B1695" s="240" t="s">
        <v>8081</v>
      </c>
      <c r="C1695" s="185" t="str">
        <f>VLOOKUP(B1695,[1]Nagios!$B$2:$F$7978,1,FALSE)</f>
        <v>10.133.9.16</v>
      </c>
      <c r="D1695" s="240" t="s">
        <v>6799</v>
      </c>
      <c r="E1695" s="266" t="s">
        <v>2992</v>
      </c>
      <c r="F1695" s="245">
        <v>3</v>
      </c>
      <c r="G1695" s="299" t="s">
        <v>8011</v>
      </c>
      <c r="H1695" s="180"/>
    </row>
    <row r="1696" spans="1:8" hidden="1">
      <c r="A1696" s="88" t="s">
        <v>8080</v>
      </c>
      <c r="B1696" s="240" t="s">
        <v>8081</v>
      </c>
      <c r="C1696" s="185" t="str">
        <f>VLOOKUP(B1696,[1]Nagios!$B$2:$F$7978,1,FALSE)</f>
        <v>10.133.9.16</v>
      </c>
      <c r="D1696" s="240" t="s">
        <v>8561</v>
      </c>
      <c r="E1696" s="266" t="s">
        <v>2992</v>
      </c>
      <c r="F1696" s="245">
        <v>4</v>
      </c>
      <c r="G1696" s="299" t="s">
        <v>8016</v>
      </c>
      <c r="H1696" s="180"/>
    </row>
    <row r="1697" spans="1:8" hidden="1">
      <c r="A1697" s="88" t="s">
        <v>8080</v>
      </c>
      <c r="B1697" s="240" t="s">
        <v>8081</v>
      </c>
      <c r="C1697" s="185" t="str">
        <f>VLOOKUP(B1697,[1]Nagios!$B$2:$F$7978,1,FALSE)</f>
        <v>10.133.9.16</v>
      </c>
      <c r="D1697" s="240" t="s">
        <v>8562</v>
      </c>
      <c r="E1697" s="266" t="s">
        <v>2992</v>
      </c>
      <c r="F1697" s="245">
        <v>4</v>
      </c>
      <c r="G1697" s="299" t="s">
        <v>8016</v>
      </c>
      <c r="H1697" s="180"/>
    </row>
    <row r="1698" spans="1:8" hidden="1">
      <c r="A1698" s="88" t="s">
        <v>8078</v>
      </c>
      <c r="B1698" s="240" t="s">
        <v>8079</v>
      </c>
      <c r="C1698" s="185" t="str">
        <f>VLOOKUP(B1698,[1]Nagios!$B$2:$F$7978,1,FALSE)</f>
        <v>10.133.9.15</v>
      </c>
      <c r="D1698" s="240" t="s">
        <v>959</v>
      </c>
      <c r="E1698" s="96" t="s">
        <v>2989</v>
      </c>
      <c r="F1698" s="245">
        <v>1</v>
      </c>
      <c r="G1698" s="299" t="s">
        <v>8011</v>
      </c>
      <c r="H1698" s="180"/>
    </row>
    <row r="1699" spans="1:8" hidden="1">
      <c r="A1699" s="88" t="s">
        <v>8078</v>
      </c>
      <c r="B1699" s="240" t="s">
        <v>8079</v>
      </c>
      <c r="C1699" s="185" t="str">
        <f>VLOOKUP(B1699,[1]Nagios!$B$2:$F$7978,1,FALSE)</f>
        <v>10.133.9.15</v>
      </c>
      <c r="D1699" s="240" t="s">
        <v>1295</v>
      </c>
      <c r="E1699" s="96" t="s">
        <v>2989</v>
      </c>
      <c r="F1699" s="245">
        <v>1</v>
      </c>
      <c r="G1699" s="299" t="s">
        <v>8011</v>
      </c>
      <c r="H1699" s="180"/>
    </row>
    <row r="1700" spans="1:8" hidden="1">
      <c r="A1700" s="88" t="s">
        <v>8078</v>
      </c>
      <c r="B1700" s="240" t="s">
        <v>8079</v>
      </c>
      <c r="C1700" s="185" t="str">
        <f>VLOOKUP(B1700,[1]Nagios!$B$2:$F$7978,1,FALSE)</f>
        <v>10.133.9.15</v>
      </c>
      <c r="D1700" s="240" t="s">
        <v>2342</v>
      </c>
      <c r="E1700" s="96" t="s">
        <v>2989</v>
      </c>
      <c r="F1700" s="245">
        <v>1</v>
      </c>
      <c r="G1700" s="299" t="s">
        <v>8011</v>
      </c>
      <c r="H1700" s="180"/>
    </row>
    <row r="1701" spans="1:8" hidden="1">
      <c r="A1701" s="88" t="s">
        <v>8078</v>
      </c>
      <c r="B1701" s="240" t="s">
        <v>8079</v>
      </c>
      <c r="C1701" s="185" t="str">
        <f>VLOOKUP(B1701,[1]Nagios!$B$2:$F$7978,1,FALSE)</f>
        <v>10.133.9.15</v>
      </c>
      <c r="D1701" s="240" t="s">
        <v>7774</v>
      </c>
      <c r="E1701" s="96" t="s">
        <v>2989</v>
      </c>
      <c r="F1701" s="245">
        <v>1</v>
      </c>
      <c r="G1701" s="299" t="s">
        <v>8011</v>
      </c>
      <c r="H1701" s="180"/>
    </row>
    <row r="1702" spans="1:8" hidden="1">
      <c r="A1702" s="88" t="s">
        <v>8078</v>
      </c>
      <c r="B1702" s="240" t="s">
        <v>8079</v>
      </c>
      <c r="C1702" s="185" t="str">
        <f>VLOOKUP(B1702,[1]Nagios!$B$2:$F$7978,1,FALSE)</f>
        <v>10.133.9.15</v>
      </c>
      <c r="D1702" s="240" t="s">
        <v>6792</v>
      </c>
      <c r="E1702" s="96" t="s">
        <v>2989</v>
      </c>
      <c r="F1702" s="245">
        <v>1</v>
      </c>
      <c r="G1702" s="299" t="s">
        <v>8011</v>
      </c>
      <c r="H1702" s="180"/>
    </row>
    <row r="1703" spans="1:8" hidden="1">
      <c r="A1703" s="88" t="s">
        <v>8078</v>
      </c>
      <c r="B1703" s="240" t="s">
        <v>8079</v>
      </c>
      <c r="C1703" s="185" t="str">
        <f>VLOOKUP(B1703,[1]Nagios!$B$2:$F$7978,1,FALSE)</f>
        <v>10.133.9.15</v>
      </c>
      <c r="D1703" s="240" t="s">
        <v>6794</v>
      </c>
      <c r="E1703" s="96" t="s">
        <v>2989</v>
      </c>
      <c r="F1703" s="245">
        <v>1</v>
      </c>
      <c r="G1703" s="299" t="s">
        <v>8011</v>
      </c>
      <c r="H1703" s="180"/>
    </row>
    <row r="1704" spans="1:8" hidden="1">
      <c r="A1704" s="88" t="s">
        <v>8078</v>
      </c>
      <c r="B1704" s="240" t="s">
        <v>8079</v>
      </c>
      <c r="C1704" s="185" t="str">
        <f>VLOOKUP(B1704,[1]Nagios!$B$2:$F$7978,1,FALSE)</f>
        <v>10.133.9.15</v>
      </c>
      <c r="D1704" s="240" t="s">
        <v>6796</v>
      </c>
      <c r="E1704" s="96" t="s">
        <v>2989</v>
      </c>
      <c r="F1704" s="245">
        <v>1</v>
      </c>
      <c r="G1704" s="299" t="s">
        <v>8011</v>
      </c>
      <c r="H1704" s="180"/>
    </row>
    <row r="1705" spans="1:8" hidden="1">
      <c r="A1705" s="88" t="s">
        <v>8078</v>
      </c>
      <c r="B1705" s="240" t="s">
        <v>8079</v>
      </c>
      <c r="C1705" s="185" t="str">
        <f>VLOOKUP(B1705,[1]Nagios!$B$2:$F$7978,1,FALSE)</f>
        <v>10.133.9.15</v>
      </c>
      <c r="D1705" s="240" t="s">
        <v>6795</v>
      </c>
      <c r="E1705" s="96" t="s">
        <v>2989</v>
      </c>
      <c r="F1705" s="245">
        <v>1</v>
      </c>
      <c r="G1705" s="299" t="s">
        <v>8011</v>
      </c>
      <c r="H1705" s="180"/>
    </row>
    <row r="1706" spans="1:8" hidden="1">
      <c r="A1706" s="88" t="s">
        <v>8078</v>
      </c>
      <c r="B1706" s="240" t="s">
        <v>8079</v>
      </c>
      <c r="C1706" s="185" t="str">
        <f>VLOOKUP(B1706,[1]Nagios!$B$2:$F$7978,1,FALSE)</f>
        <v>10.133.9.15</v>
      </c>
      <c r="D1706" s="240" t="s">
        <v>6797</v>
      </c>
      <c r="E1706" s="96" t="s">
        <v>2989</v>
      </c>
      <c r="F1706" s="245">
        <v>1</v>
      </c>
      <c r="G1706" s="299" t="s">
        <v>8011</v>
      </c>
      <c r="H1706" s="180"/>
    </row>
    <row r="1707" spans="1:8" hidden="1">
      <c r="A1707" s="88" t="s">
        <v>8078</v>
      </c>
      <c r="B1707" s="240" t="s">
        <v>8079</v>
      </c>
      <c r="C1707" s="185" t="str">
        <f>VLOOKUP(B1707,[1]Nagios!$B$2:$F$7978,1,FALSE)</f>
        <v>10.133.9.15</v>
      </c>
      <c r="D1707" s="240" t="s">
        <v>6798</v>
      </c>
      <c r="E1707" s="96" t="s">
        <v>2989</v>
      </c>
      <c r="F1707" s="245">
        <v>1</v>
      </c>
      <c r="G1707" s="299" t="s">
        <v>8011</v>
      </c>
      <c r="H1707" s="180"/>
    </row>
    <row r="1708" spans="1:8" hidden="1">
      <c r="A1708" s="88" t="s">
        <v>8078</v>
      </c>
      <c r="B1708" s="240" t="s">
        <v>8079</v>
      </c>
      <c r="C1708" s="185" t="str">
        <f>VLOOKUP(B1708,[1]Nagios!$B$2:$F$7978,1,FALSE)</f>
        <v>10.133.9.15</v>
      </c>
      <c r="D1708" s="240" t="s">
        <v>6799</v>
      </c>
      <c r="E1708" s="96" t="s">
        <v>2989</v>
      </c>
      <c r="F1708" s="245">
        <v>1</v>
      </c>
      <c r="G1708" s="299" t="s">
        <v>8011</v>
      </c>
      <c r="H1708" s="180"/>
    </row>
    <row r="1709" spans="1:8" hidden="1">
      <c r="A1709" s="88" t="s">
        <v>8078</v>
      </c>
      <c r="B1709" s="240" t="s">
        <v>8079</v>
      </c>
      <c r="C1709" s="185" t="str">
        <f>VLOOKUP(B1709,[1]Nagios!$B$2:$F$7978,1,FALSE)</f>
        <v>10.133.9.15</v>
      </c>
      <c r="D1709" s="240" t="s">
        <v>8323</v>
      </c>
      <c r="E1709" s="96" t="s">
        <v>2989</v>
      </c>
      <c r="F1709" s="245">
        <v>1</v>
      </c>
      <c r="G1709" s="299" t="s">
        <v>8016</v>
      </c>
      <c r="H1709" s="180"/>
    </row>
    <row r="1710" spans="1:8" hidden="1">
      <c r="A1710" s="88" t="s">
        <v>8078</v>
      </c>
      <c r="B1710" s="240" t="s">
        <v>8079</v>
      </c>
      <c r="C1710" s="185" t="str">
        <f>VLOOKUP(B1710,[1]Nagios!$B$2:$F$7978,1,FALSE)</f>
        <v>10.133.9.15</v>
      </c>
      <c r="D1710" s="240" t="s">
        <v>8564</v>
      </c>
      <c r="E1710" s="96" t="s">
        <v>2989</v>
      </c>
      <c r="F1710" s="245">
        <v>1</v>
      </c>
      <c r="G1710" s="299" t="s">
        <v>8016</v>
      </c>
      <c r="H1710" s="180"/>
    </row>
    <row r="1711" spans="1:8" hidden="1">
      <c r="A1711" s="88" t="s">
        <v>8078</v>
      </c>
      <c r="B1711" s="240" t="s">
        <v>8079</v>
      </c>
      <c r="C1711" s="185" t="str">
        <f>VLOOKUP(B1711,[1]Nagios!$B$2:$F$7978,1,FALSE)</f>
        <v>10.133.9.15</v>
      </c>
      <c r="D1711" s="240" t="s">
        <v>8565</v>
      </c>
      <c r="E1711" s="96" t="s">
        <v>2989</v>
      </c>
      <c r="F1711" s="245">
        <v>1</v>
      </c>
      <c r="G1711" s="299" t="s">
        <v>8016</v>
      </c>
      <c r="H1711" s="180"/>
    </row>
    <row r="1712" spans="1:8" hidden="1">
      <c r="A1712" s="88" t="s">
        <v>8078</v>
      </c>
      <c r="B1712" s="240" t="s">
        <v>8079</v>
      </c>
      <c r="C1712" s="185" t="str">
        <f>VLOOKUP(B1712,[1]Nagios!$B$2:$F$7978,1,FALSE)</f>
        <v>10.133.9.15</v>
      </c>
      <c r="D1712" s="240" t="s">
        <v>8566</v>
      </c>
      <c r="E1712" s="96" t="s">
        <v>2989</v>
      </c>
      <c r="F1712" s="245">
        <v>1</v>
      </c>
      <c r="G1712" s="299" t="s">
        <v>8016</v>
      </c>
      <c r="H1712" s="180"/>
    </row>
    <row r="1713" spans="1:8" hidden="1">
      <c r="A1713" s="88" t="s">
        <v>8078</v>
      </c>
      <c r="B1713" s="240" t="s">
        <v>8079</v>
      </c>
      <c r="C1713" s="185" t="str">
        <f>VLOOKUP(B1713,[1]Nagios!$B$2:$F$7978,1,FALSE)</f>
        <v>10.133.9.15</v>
      </c>
      <c r="D1713" s="240" t="s">
        <v>8567</v>
      </c>
      <c r="E1713" s="96" t="s">
        <v>2989</v>
      </c>
      <c r="F1713" s="245">
        <v>1</v>
      </c>
      <c r="G1713" s="299" t="s">
        <v>8016</v>
      </c>
      <c r="H1713" s="180"/>
    </row>
    <row r="1714" spans="1:8" hidden="1">
      <c r="A1714" s="88" t="s">
        <v>8076</v>
      </c>
      <c r="B1714" s="240" t="s">
        <v>8077</v>
      </c>
      <c r="C1714" s="185" t="str">
        <f>VLOOKUP(B1714,[1]Nagios!$B$2:$F$7978,1,FALSE)</f>
        <v>10.133.9.17</v>
      </c>
      <c r="D1714" s="240" t="s">
        <v>959</v>
      </c>
      <c r="E1714" s="249" t="s">
        <v>2992</v>
      </c>
      <c r="F1714" s="245">
        <v>3</v>
      </c>
      <c r="G1714" s="299" t="s">
        <v>8011</v>
      </c>
      <c r="H1714" s="180"/>
    </row>
    <row r="1715" spans="1:8" hidden="1">
      <c r="A1715" s="88" t="s">
        <v>8076</v>
      </c>
      <c r="B1715" s="240" t="s">
        <v>8077</v>
      </c>
      <c r="C1715" s="185" t="str">
        <f>VLOOKUP(B1715,[1]Nagios!$B$2:$F$7978,1,FALSE)</f>
        <v>10.133.9.17</v>
      </c>
      <c r="D1715" s="240" t="s">
        <v>1295</v>
      </c>
      <c r="E1715" s="249" t="s">
        <v>2992</v>
      </c>
      <c r="F1715" s="245">
        <v>3</v>
      </c>
      <c r="G1715" s="299" t="s">
        <v>8011</v>
      </c>
      <c r="H1715" s="180"/>
    </row>
    <row r="1716" spans="1:8" hidden="1">
      <c r="A1716" s="88" t="s">
        <v>8076</v>
      </c>
      <c r="B1716" s="240" t="s">
        <v>8077</v>
      </c>
      <c r="C1716" s="185" t="str">
        <f>VLOOKUP(B1716,[1]Nagios!$B$2:$F$7978,1,FALSE)</f>
        <v>10.133.9.17</v>
      </c>
      <c r="D1716" s="240" t="s">
        <v>2342</v>
      </c>
      <c r="E1716" s="240" t="s">
        <v>2992</v>
      </c>
      <c r="F1716" s="245">
        <v>3</v>
      </c>
      <c r="G1716" s="299" t="s">
        <v>8011</v>
      </c>
      <c r="H1716" s="180"/>
    </row>
    <row r="1717" spans="1:8" hidden="1">
      <c r="A1717" s="88" t="s">
        <v>8076</v>
      </c>
      <c r="B1717" s="240" t="s">
        <v>8077</v>
      </c>
      <c r="C1717" s="185" t="str">
        <f>VLOOKUP(B1717,[1]Nagios!$B$2:$F$7978,1,FALSE)</f>
        <v>10.133.9.17</v>
      </c>
      <c r="D1717" s="240" t="s">
        <v>7774</v>
      </c>
      <c r="E1717" s="240" t="s">
        <v>2992</v>
      </c>
      <c r="F1717" s="245">
        <v>3</v>
      </c>
      <c r="G1717" s="299" t="s">
        <v>8011</v>
      </c>
      <c r="H1717" s="180"/>
    </row>
    <row r="1718" spans="1:8" hidden="1">
      <c r="A1718" s="88" t="s">
        <v>8076</v>
      </c>
      <c r="B1718" s="240" t="s">
        <v>8077</v>
      </c>
      <c r="C1718" s="185" t="str">
        <f>VLOOKUP(B1718,[1]Nagios!$B$2:$F$7978,1,FALSE)</f>
        <v>10.133.9.17</v>
      </c>
      <c r="D1718" s="240" t="s">
        <v>6792</v>
      </c>
      <c r="E1718" s="240" t="s">
        <v>2992</v>
      </c>
      <c r="F1718" s="245">
        <v>3</v>
      </c>
      <c r="G1718" s="299" t="s">
        <v>8011</v>
      </c>
      <c r="H1718" s="180"/>
    </row>
    <row r="1719" spans="1:8" hidden="1">
      <c r="A1719" s="88" t="s">
        <v>8076</v>
      </c>
      <c r="B1719" s="240" t="s">
        <v>8077</v>
      </c>
      <c r="C1719" s="185" t="str">
        <f>VLOOKUP(B1719,[1]Nagios!$B$2:$F$7978,1,FALSE)</f>
        <v>10.133.9.17</v>
      </c>
      <c r="D1719" s="240" t="s">
        <v>6794</v>
      </c>
      <c r="E1719" s="240" t="s">
        <v>2992</v>
      </c>
      <c r="F1719" s="245">
        <v>3</v>
      </c>
      <c r="G1719" s="299" t="s">
        <v>8011</v>
      </c>
      <c r="H1719" s="180"/>
    </row>
    <row r="1720" spans="1:8" hidden="1">
      <c r="A1720" s="88" t="s">
        <v>8076</v>
      </c>
      <c r="B1720" s="240" t="s">
        <v>8077</v>
      </c>
      <c r="C1720" s="185" t="str">
        <f>VLOOKUP(B1720,[1]Nagios!$B$2:$F$7978,1,FALSE)</f>
        <v>10.133.9.17</v>
      </c>
      <c r="D1720" s="240" t="s">
        <v>6796</v>
      </c>
      <c r="E1720" s="240" t="s">
        <v>2992</v>
      </c>
      <c r="F1720" s="245">
        <v>3</v>
      </c>
      <c r="G1720" s="299" t="s">
        <v>8011</v>
      </c>
      <c r="H1720" s="180"/>
    </row>
    <row r="1721" spans="1:8" hidden="1">
      <c r="A1721" s="88" t="s">
        <v>8076</v>
      </c>
      <c r="B1721" s="240" t="s">
        <v>8077</v>
      </c>
      <c r="C1721" s="185" t="str">
        <f>VLOOKUP(B1721,[1]Nagios!$B$2:$F$7978,1,FALSE)</f>
        <v>10.133.9.17</v>
      </c>
      <c r="D1721" s="240" t="s">
        <v>6795</v>
      </c>
      <c r="E1721" s="240" t="s">
        <v>2992</v>
      </c>
      <c r="F1721" s="245">
        <v>3</v>
      </c>
      <c r="G1721" s="299" t="s">
        <v>8011</v>
      </c>
      <c r="H1721" s="180"/>
    </row>
    <row r="1722" spans="1:8" hidden="1">
      <c r="A1722" s="88" t="s">
        <v>8076</v>
      </c>
      <c r="B1722" s="240" t="s">
        <v>8077</v>
      </c>
      <c r="C1722" s="185" t="str">
        <f>VLOOKUP(B1722,[1]Nagios!$B$2:$F$7978,1,FALSE)</f>
        <v>10.133.9.17</v>
      </c>
      <c r="D1722" s="240" t="s">
        <v>6797</v>
      </c>
      <c r="E1722" s="240" t="s">
        <v>2992</v>
      </c>
      <c r="F1722" s="245">
        <v>3</v>
      </c>
      <c r="G1722" s="299" t="s">
        <v>8011</v>
      </c>
      <c r="H1722" s="180"/>
    </row>
    <row r="1723" spans="1:8" hidden="1">
      <c r="A1723" s="88" t="s">
        <v>8076</v>
      </c>
      <c r="B1723" s="240" t="s">
        <v>8077</v>
      </c>
      <c r="C1723" s="185" t="str">
        <f>VLOOKUP(B1723,[1]Nagios!$B$2:$F$7978,1,FALSE)</f>
        <v>10.133.9.17</v>
      </c>
      <c r="D1723" s="240" t="s">
        <v>6798</v>
      </c>
      <c r="E1723" s="240" t="s">
        <v>2992</v>
      </c>
      <c r="F1723" s="245">
        <v>3</v>
      </c>
      <c r="G1723" s="299" t="s">
        <v>8011</v>
      </c>
      <c r="H1723" s="180"/>
    </row>
    <row r="1724" spans="1:8" hidden="1">
      <c r="A1724" s="88" t="s">
        <v>8076</v>
      </c>
      <c r="B1724" s="240" t="s">
        <v>8077</v>
      </c>
      <c r="C1724" s="185" t="str">
        <f>VLOOKUP(B1724,[1]Nagios!$B$2:$F$7978,1,FALSE)</f>
        <v>10.133.9.17</v>
      </c>
      <c r="D1724" s="240" t="s">
        <v>6799</v>
      </c>
      <c r="E1724" s="240" t="s">
        <v>2992</v>
      </c>
      <c r="F1724" s="245">
        <v>3</v>
      </c>
      <c r="G1724" s="299" t="s">
        <v>8011</v>
      </c>
      <c r="H1724" s="180"/>
    </row>
    <row r="1725" spans="1:8" hidden="1">
      <c r="A1725" s="88" t="s">
        <v>8076</v>
      </c>
      <c r="B1725" s="240" t="s">
        <v>8077</v>
      </c>
      <c r="C1725" s="185" t="str">
        <f>VLOOKUP(B1725,[1]Nagios!$B$2:$F$7978,1,FALSE)</f>
        <v>10.133.9.17</v>
      </c>
      <c r="D1725" s="240" t="s">
        <v>8240</v>
      </c>
      <c r="E1725" s="240" t="s">
        <v>2992</v>
      </c>
      <c r="F1725" s="245">
        <v>4</v>
      </c>
      <c r="G1725" s="299" t="s">
        <v>8016</v>
      </c>
      <c r="H1725" s="180"/>
    </row>
    <row r="1726" spans="1:8" hidden="1">
      <c r="A1726" s="88" t="s">
        <v>7939</v>
      </c>
      <c r="B1726" s="240" t="s">
        <v>7940</v>
      </c>
      <c r="C1726" s="185" t="str">
        <f>VLOOKUP(B1726,[1]Nagios!$B$2:$F$7978,1,FALSE)</f>
        <v>10.133.9.14</v>
      </c>
      <c r="D1726" s="240" t="s">
        <v>959</v>
      </c>
      <c r="E1726" s="240" t="s">
        <v>2992</v>
      </c>
      <c r="F1726" s="245">
        <v>3</v>
      </c>
      <c r="G1726" s="299" t="s">
        <v>8011</v>
      </c>
      <c r="H1726" s="180"/>
    </row>
    <row r="1727" spans="1:8" hidden="1">
      <c r="A1727" s="88" t="s">
        <v>7939</v>
      </c>
      <c r="B1727" s="240" t="s">
        <v>7940</v>
      </c>
      <c r="C1727" s="185" t="str">
        <f>VLOOKUP(B1727,[1]Nagios!$B$2:$F$7978,1,FALSE)</f>
        <v>10.133.9.14</v>
      </c>
      <c r="D1727" s="240" t="s">
        <v>1295</v>
      </c>
      <c r="E1727" s="266" t="s">
        <v>2992</v>
      </c>
      <c r="F1727" s="245">
        <v>3</v>
      </c>
      <c r="G1727" s="299" t="s">
        <v>8011</v>
      </c>
      <c r="H1727" s="180"/>
    </row>
    <row r="1728" spans="1:8" hidden="1">
      <c r="A1728" s="88" t="s">
        <v>7939</v>
      </c>
      <c r="B1728" s="240" t="s">
        <v>7940</v>
      </c>
      <c r="C1728" s="185" t="str">
        <f>VLOOKUP(B1728,[1]Nagios!$B$2:$F$7978,1,FALSE)</f>
        <v>10.133.9.14</v>
      </c>
      <c r="D1728" s="240" t="s">
        <v>2342</v>
      </c>
      <c r="E1728" s="266" t="s">
        <v>2992</v>
      </c>
      <c r="F1728" s="245">
        <v>3</v>
      </c>
      <c r="G1728" s="299" t="s">
        <v>8011</v>
      </c>
      <c r="H1728" s="180"/>
    </row>
    <row r="1729" spans="1:8" hidden="1">
      <c r="A1729" s="88" t="s">
        <v>7939</v>
      </c>
      <c r="B1729" s="240" t="s">
        <v>7940</v>
      </c>
      <c r="C1729" s="185" t="str">
        <f>VLOOKUP(B1729,[1]Nagios!$B$2:$F$7978,1,FALSE)</f>
        <v>10.133.9.14</v>
      </c>
      <c r="D1729" s="240" t="s">
        <v>7774</v>
      </c>
      <c r="E1729" s="266" t="s">
        <v>2992</v>
      </c>
      <c r="F1729" s="245">
        <v>3</v>
      </c>
      <c r="G1729" s="299" t="s">
        <v>8011</v>
      </c>
      <c r="H1729" s="180"/>
    </row>
    <row r="1730" spans="1:8" hidden="1">
      <c r="A1730" s="88" t="s">
        <v>7939</v>
      </c>
      <c r="B1730" s="240" t="s">
        <v>7940</v>
      </c>
      <c r="C1730" s="185" t="str">
        <f>VLOOKUP(B1730,[1]Nagios!$B$2:$F$7978,1,FALSE)</f>
        <v>10.133.9.14</v>
      </c>
      <c r="D1730" s="240" t="s">
        <v>6792</v>
      </c>
      <c r="E1730" s="266" t="s">
        <v>2992</v>
      </c>
      <c r="F1730" s="245">
        <v>3</v>
      </c>
      <c r="G1730" s="299" t="s">
        <v>8011</v>
      </c>
      <c r="H1730" s="180"/>
    </row>
    <row r="1731" spans="1:8" hidden="1">
      <c r="A1731" s="88" t="s">
        <v>7939</v>
      </c>
      <c r="B1731" s="240" t="s">
        <v>7940</v>
      </c>
      <c r="C1731" s="185" t="str">
        <f>VLOOKUP(B1731,[1]Nagios!$B$2:$F$7978,1,FALSE)</f>
        <v>10.133.9.14</v>
      </c>
      <c r="D1731" s="240" t="s">
        <v>6794</v>
      </c>
      <c r="E1731" s="266" t="s">
        <v>2992</v>
      </c>
      <c r="F1731" s="245">
        <v>3</v>
      </c>
      <c r="G1731" s="299" t="s">
        <v>8011</v>
      </c>
      <c r="H1731" s="180"/>
    </row>
    <row r="1732" spans="1:8" hidden="1">
      <c r="A1732" s="88" t="s">
        <v>7939</v>
      </c>
      <c r="B1732" s="240" t="s">
        <v>7940</v>
      </c>
      <c r="C1732" s="185" t="str">
        <f>VLOOKUP(B1732,[1]Nagios!$B$2:$F$7978,1,FALSE)</f>
        <v>10.133.9.14</v>
      </c>
      <c r="D1732" s="240" t="s">
        <v>6796</v>
      </c>
      <c r="E1732" s="266" t="s">
        <v>2992</v>
      </c>
      <c r="F1732" s="245">
        <v>3</v>
      </c>
      <c r="G1732" s="299" t="s">
        <v>8011</v>
      </c>
      <c r="H1732" s="180"/>
    </row>
    <row r="1733" spans="1:8" hidden="1">
      <c r="A1733" s="88" t="s">
        <v>7939</v>
      </c>
      <c r="B1733" s="240" t="s">
        <v>7940</v>
      </c>
      <c r="C1733" s="185" t="str">
        <f>VLOOKUP(B1733,[1]Nagios!$B$2:$F$7978,1,FALSE)</f>
        <v>10.133.9.14</v>
      </c>
      <c r="D1733" s="240" t="s">
        <v>6795</v>
      </c>
      <c r="E1733" s="266" t="s">
        <v>2992</v>
      </c>
      <c r="F1733" s="245">
        <v>3</v>
      </c>
      <c r="G1733" s="299" t="s">
        <v>8011</v>
      </c>
      <c r="H1733" s="180"/>
    </row>
    <row r="1734" spans="1:8" hidden="1">
      <c r="A1734" s="88" t="s">
        <v>7939</v>
      </c>
      <c r="B1734" s="240" t="s">
        <v>7940</v>
      </c>
      <c r="C1734" s="185" t="str">
        <f>VLOOKUP(B1734,[1]Nagios!$B$2:$F$7978,1,FALSE)</f>
        <v>10.133.9.14</v>
      </c>
      <c r="D1734" s="240" t="s">
        <v>6797</v>
      </c>
      <c r="E1734" s="266" t="s">
        <v>2992</v>
      </c>
      <c r="F1734" s="245">
        <v>3</v>
      </c>
      <c r="G1734" s="299" t="s">
        <v>8011</v>
      </c>
      <c r="H1734" s="180"/>
    </row>
    <row r="1735" spans="1:8" hidden="1">
      <c r="A1735" s="88" t="s">
        <v>7939</v>
      </c>
      <c r="B1735" s="240" t="s">
        <v>7940</v>
      </c>
      <c r="C1735" s="185" t="str">
        <f>VLOOKUP(B1735,[1]Nagios!$B$2:$F$7978,1,FALSE)</f>
        <v>10.133.9.14</v>
      </c>
      <c r="D1735" s="240" t="s">
        <v>6798</v>
      </c>
      <c r="E1735" s="266" t="s">
        <v>2992</v>
      </c>
      <c r="F1735" s="245">
        <v>3</v>
      </c>
      <c r="G1735" s="299" t="s">
        <v>8011</v>
      </c>
      <c r="H1735" s="180"/>
    </row>
    <row r="1736" spans="1:8" hidden="1">
      <c r="A1736" s="88" t="s">
        <v>7939</v>
      </c>
      <c r="B1736" s="240" t="s">
        <v>7940</v>
      </c>
      <c r="C1736" s="185" t="str">
        <f>VLOOKUP(B1736,[1]Nagios!$B$2:$F$7978,1,FALSE)</f>
        <v>10.133.9.14</v>
      </c>
      <c r="D1736" s="240" t="s">
        <v>6799</v>
      </c>
      <c r="E1736" s="266" t="s">
        <v>2992</v>
      </c>
      <c r="F1736" s="245">
        <v>3</v>
      </c>
      <c r="G1736" s="299" t="s">
        <v>8011</v>
      </c>
      <c r="H1736" s="180"/>
    </row>
    <row r="1737" spans="1:8" hidden="1">
      <c r="A1737" s="88" t="s">
        <v>7939</v>
      </c>
      <c r="B1737" s="240" t="s">
        <v>7940</v>
      </c>
      <c r="C1737" s="185" t="str">
        <f>VLOOKUP(B1737,[1]Nagios!$B$2:$F$7978,1,FALSE)</f>
        <v>10.133.9.14</v>
      </c>
      <c r="D1737" s="240" t="s">
        <v>8240</v>
      </c>
      <c r="E1737" s="266" t="s">
        <v>2992</v>
      </c>
      <c r="F1737" s="245">
        <v>4</v>
      </c>
      <c r="G1737" s="299" t="s">
        <v>8016</v>
      </c>
      <c r="H1737" s="180"/>
    </row>
    <row r="1738" spans="1:8" hidden="1">
      <c r="A1738" s="88" t="s">
        <v>8070</v>
      </c>
      <c r="B1738" s="240" t="s">
        <v>8071</v>
      </c>
      <c r="C1738" s="185" t="str">
        <f>VLOOKUP(B1738,[1]Nagios!$B$2:$F$7978,1,FALSE)</f>
        <v>10.133.9.11</v>
      </c>
      <c r="D1738" s="240" t="s">
        <v>959</v>
      </c>
      <c r="E1738" s="96" t="s">
        <v>2989</v>
      </c>
      <c r="F1738" s="245">
        <v>1</v>
      </c>
      <c r="G1738" s="389"/>
      <c r="H1738" s="180"/>
    </row>
    <row r="1739" spans="1:8" ht="17.25" hidden="1">
      <c r="A1739" s="88" t="s">
        <v>8070</v>
      </c>
      <c r="B1739" s="240" t="s">
        <v>8071</v>
      </c>
      <c r="C1739" s="185" t="str">
        <f>VLOOKUP(B1739,[1]Nagios!$B$2:$F$7978,1,FALSE)</f>
        <v>10.133.9.11</v>
      </c>
      <c r="D1739" s="240" t="s">
        <v>1295</v>
      </c>
      <c r="E1739" s="96" t="s">
        <v>2989</v>
      </c>
      <c r="F1739" s="245">
        <v>1</v>
      </c>
      <c r="G1739" s="247" t="s">
        <v>8016</v>
      </c>
      <c r="H1739" s="180"/>
    </row>
    <row r="1740" spans="1:8" hidden="1">
      <c r="A1740" s="88" t="s">
        <v>8070</v>
      </c>
      <c r="B1740" s="240" t="s">
        <v>8071</v>
      </c>
      <c r="C1740" s="185" t="str">
        <f>VLOOKUP(B1740,[1]Nagios!$B$2:$F$7978,1,FALSE)</f>
        <v>10.133.9.11</v>
      </c>
      <c r="D1740" s="240" t="s">
        <v>2342</v>
      </c>
      <c r="E1740" s="96" t="s">
        <v>2989</v>
      </c>
      <c r="F1740" s="245">
        <v>1</v>
      </c>
      <c r="G1740" s="299" t="s">
        <v>8011</v>
      </c>
      <c r="H1740" s="180"/>
    </row>
    <row r="1741" spans="1:8" hidden="1">
      <c r="A1741" s="88" t="s">
        <v>8070</v>
      </c>
      <c r="B1741" s="240" t="s">
        <v>8071</v>
      </c>
      <c r="C1741" s="185" t="str">
        <f>VLOOKUP(B1741,[1]Nagios!$B$2:$F$7978,1,FALSE)</f>
        <v>10.133.9.11</v>
      </c>
      <c r="D1741" s="240" t="s">
        <v>7774</v>
      </c>
      <c r="E1741" s="96" t="s">
        <v>2989</v>
      </c>
      <c r="F1741" s="245">
        <v>1</v>
      </c>
      <c r="G1741" s="299" t="s">
        <v>8011</v>
      </c>
      <c r="H1741" s="180"/>
    </row>
    <row r="1742" spans="1:8" hidden="1">
      <c r="A1742" s="88" t="s">
        <v>8070</v>
      </c>
      <c r="B1742" s="240" t="s">
        <v>8071</v>
      </c>
      <c r="C1742" s="185" t="str">
        <f>VLOOKUP(B1742,[1]Nagios!$B$2:$F$7978,1,FALSE)</f>
        <v>10.133.9.11</v>
      </c>
      <c r="D1742" s="240" t="s">
        <v>6792</v>
      </c>
      <c r="E1742" s="96" t="s">
        <v>2989</v>
      </c>
      <c r="F1742" s="245">
        <v>1</v>
      </c>
      <c r="G1742" s="299" t="s">
        <v>8011</v>
      </c>
      <c r="H1742" s="180"/>
    </row>
    <row r="1743" spans="1:8" hidden="1">
      <c r="A1743" s="88" t="s">
        <v>8070</v>
      </c>
      <c r="B1743" s="240" t="s">
        <v>8071</v>
      </c>
      <c r="C1743" s="185" t="str">
        <f>VLOOKUP(B1743,[1]Nagios!$B$2:$F$7978,1,FALSE)</f>
        <v>10.133.9.11</v>
      </c>
      <c r="D1743" s="240" t="s">
        <v>6794</v>
      </c>
      <c r="E1743" s="96" t="s">
        <v>2989</v>
      </c>
      <c r="F1743" s="245">
        <v>1</v>
      </c>
      <c r="G1743" s="299" t="s">
        <v>8011</v>
      </c>
      <c r="H1743" s="180"/>
    </row>
    <row r="1744" spans="1:8" hidden="1">
      <c r="A1744" s="88" t="s">
        <v>8070</v>
      </c>
      <c r="B1744" s="240" t="s">
        <v>8071</v>
      </c>
      <c r="C1744" s="185" t="str">
        <f>VLOOKUP(B1744,[1]Nagios!$B$2:$F$7978,1,FALSE)</f>
        <v>10.133.9.11</v>
      </c>
      <c r="D1744" s="240" t="s">
        <v>6796</v>
      </c>
      <c r="E1744" s="96" t="s">
        <v>2989</v>
      </c>
      <c r="F1744" s="245">
        <v>1</v>
      </c>
      <c r="G1744" s="299" t="s">
        <v>8011</v>
      </c>
      <c r="H1744" s="180"/>
    </row>
    <row r="1745" spans="1:8" hidden="1">
      <c r="A1745" s="88" t="s">
        <v>8070</v>
      </c>
      <c r="B1745" s="240" t="s">
        <v>8071</v>
      </c>
      <c r="C1745" s="185" t="str">
        <f>VLOOKUP(B1745,[1]Nagios!$B$2:$F$7978,1,FALSE)</f>
        <v>10.133.9.11</v>
      </c>
      <c r="D1745" s="240" t="s">
        <v>6795</v>
      </c>
      <c r="E1745" s="96" t="s">
        <v>2989</v>
      </c>
      <c r="F1745" s="245">
        <v>1</v>
      </c>
      <c r="G1745" s="299" t="s">
        <v>8011</v>
      </c>
      <c r="H1745" s="180"/>
    </row>
    <row r="1746" spans="1:8" hidden="1">
      <c r="A1746" s="88" t="s">
        <v>8070</v>
      </c>
      <c r="B1746" s="240" t="s">
        <v>8071</v>
      </c>
      <c r="C1746" s="185" t="str">
        <f>VLOOKUP(B1746,[1]Nagios!$B$2:$F$7978,1,FALSE)</f>
        <v>10.133.9.11</v>
      </c>
      <c r="D1746" s="240" t="s">
        <v>6797</v>
      </c>
      <c r="E1746" s="96" t="s">
        <v>2989</v>
      </c>
      <c r="F1746" s="245">
        <v>1</v>
      </c>
      <c r="G1746" s="299" t="s">
        <v>8011</v>
      </c>
      <c r="H1746" s="180"/>
    </row>
    <row r="1747" spans="1:8" hidden="1">
      <c r="A1747" s="88" t="s">
        <v>8070</v>
      </c>
      <c r="B1747" s="240" t="s">
        <v>8071</v>
      </c>
      <c r="C1747" s="185" t="str">
        <f>VLOOKUP(B1747,[1]Nagios!$B$2:$F$7978,1,FALSE)</f>
        <v>10.133.9.11</v>
      </c>
      <c r="D1747" s="240" t="s">
        <v>6798</v>
      </c>
      <c r="E1747" s="96" t="s">
        <v>2989</v>
      </c>
      <c r="F1747" s="245">
        <v>1</v>
      </c>
      <c r="G1747" s="299" t="s">
        <v>8011</v>
      </c>
      <c r="H1747" s="180"/>
    </row>
    <row r="1748" spans="1:8" hidden="1">
      <c r="A1748" s="88" t="s">
        <v>8070</v>
      </c>
      <c r="B1748" s="240" t="s">
        <v>8071</v>
      </c>
      <c r="C1748" s="185" t="str">
        <f>VLOOKUP(B1748,[1]Nagios!$B$2:$F$7978,1,FALSE)</f>
        <v>10.133.9.11</v>
      </c>
      <c r="D1748" s="240" t="s">
        <v>6799</v>
      </c>
      <c r="E1748" s="96" t="s">
        <v>2989</v>
      </c>
      <c r="F1748" s="245">
        <v>1</v>
      </c>
      <c r="G1748" s="299" t="s">
        <v>8011</v>
      </c>
      <c r="H1748" s="180"/>
    </row>
    <row r="1749" spans="1:8" hidden="1">
      <c r="A1749" s="88" t="s">
        <v>8070</v>
      </c>
      <c r="B1749" s="240" t="s">
        <v>8071</v>
      </c>
      <c r="C1749" s="185" t="str">
        <f>VLOOKUP(B1749,[1]Nagios!$B$2:$F$7978,1,FALSE)</f>
        <v>10.133.9.11</v>
      </c>
      <c r="D1749" s="240" t="s">
        <v>8240</v>
      </c>
      <c r="E1749" s="96" t="s">
        <v>2989</v>
      </c>
      <c r="F1749" s="245">
        <v>1</v>
      </c>
      <c r="G1749" s="299" t="s">
        <v>8016</v>
      </c>
      <c r="H1749" s="180"/>
    </row>
    <row r="1750" spans="1:8" hidden="1">
      <c r="A1750" s="88" t="s">
        <v>8072</v>
      </c>
      <c r="B1750" s="240" t="s">
        <v>8073</v>
      </c>
      <c r="C1750" s="185" t="str">
        <f>VLOOKUP(B1750,[1]Nagios!$B$2:$F$7978,1,FALSE)</f>
        <v>10.133.9.12</v>
      </c>
      <c r="D1750" s="240" t="s">
        <v>959</v>
      </c>
      <c r="E1750" s="96" t="s">
        <v>2989</v>
      </c>
      <c r="F1750" s="245">
        <v>1</v>
      </c>
      <c r="G1750" s="299" t="s">
        <v>8011</v>
      </c>
      <c r="H1750" s="180"/>
    </row>
    <row r="1751" spans="1:8" hidden="1">
      <c r="A1751" s="88" t="s">
        <v>8072</v>
      </c>
      <c r="B1751" s="240" t="s">
        <v>8073</v>
      </c>
      <c r="C1751" s="185" t="str">
        <f>VLOOKUP(B1751,[1]Nagios!$B$2:$F$7978,1,FALSE)</f>
        <v>10.133.9.12</v>
      </c>
      <c r="D1751" s="240" t="s">
        <v>1295</v>
      </c>
      <c r="E1751" s="96" t="s">
        <v>2989</v>
      </c>
      <c r="F1751" s="245">
        <v>1</v>
      </c>
      <c r="G1751" s="299" t="s">
        <v>8011</v>
      </c>
      <c r="H1751" s="180"/>
    </row>
    <row r="1752" spans="1:8" hidden="1">
      <c r="A1752" s="88" t="s">
        <v>8072</v>
      </c>
      <c r="B1752" s="240" t="s">
        <v>8073</v>
      </c>
      <c r="C1752" s="185" t="str">
        <f>VLOOKUP(B1752,[1]Nagios!$B$2:$F$7978,1,FALSE)</f>
        <v>10.133.9.12</v>
      </c>
      <c r="D1752" s="240" t="s">
        <v>2342</v>
      </c>
      <c r="E1752" s="96" t="s">
        <v>2989</v>
      </c>
      <c r="F1752" s="245">
        <v>1</v>
      </c>
      <c r="G1752" s="299" t="s">
        <v>8011</v>
      </c>
      <c r="H1752" s="180"/>
    </row>
    <row r="1753" spans="1:8" hidden="1">
      <c r="A1753" s="88" t="s">
        <v>8072</v>
      </c>
      <c r="B1753" s="240" t="s">
        <v>8073</v>
      </c>
      <c r="C1753" s="185" t="str">
        <f>VLOOKUP(B1753,[1]Nagios!$B$2:$F$7978,1,FALSE)</f>
        <v>10.133.9.12</v>
      </c>
      <c r="D1753" s="240" t="s">
        <v>7774</v>
      </c>
      <c r="E1753" s="96" t="s">
        <v>2989</v>
      </c>
      <c r="F1753" s="245">
        <v>1</v>
      </c>
      <c r="G1753" s="299" t="s">
        <v>8011</v>
      </c>
      <c r="H1753" s="180"/>
    </row>
    <row r="1754" spans="1:8" hidden="1">
      <c r="A1754" s="88" t="s">
        <v>8072</v>
      </c>
      <c r="B1754" s="240" t="s">
        <v>8073</v>
      </c>
      <c r="C1754" s="185" t="str">
        <f>VLOOKUP(B1754,[1]Nagios!$B$2:$F$7978,1,FALSE)</f>
        <v>10.133.9.12</v>
      </c>
      <c r="D1754" s="240" t="s">
        <v>6792</v>
      </c>
      <c r="E1754" s="96" t="s">
        <v>2989</v>
      </c>
      <c r="F1754" s="245">
        <v>1</v>
      </c>
      <c r="G1754" s="299" t="s">
        <v>8011</v>
      </c>
      <c r="H1754" s="180"/>
    </row>
    <row r="1755" spans="1:8" hidden="1">
      <c r="A1755" s="88" t="s">
        <v>8072</v>
      </c>
      <c r="B1755" s="240" t="s">
        <v>8073</v>
      </c>
      <c r="C1755" s="185" t="str">
        <f>VLOOKUP(B1755,[1]Nagios!$B$2:$F$7978,1,FALSE)</f>
        <v>10.133.9.12</v>
      </c>
      <c r="D1755" s="240" t="s">
        <v>6794</v>
      </c>
      <c r="E1755" s="96" t="s">
        <v>2989</v>
      </c>
      <c r="F1755" s="245">
        <v>1</v>
      </c>
      <c r="G1755" s="299" t="s">
        <v>8011</v>
      </c>
      <c r="H1755" s="180"/>
    </row>
    <row r="1756" spans="1:8" hidden="1">
      <c r="A1756" s="88" t="s">
        <v>8072</v>
      </c>
      <c r="B1756" s="240" t="s">
        <v>8073</v>
      </c>
      <c r="C1756" s="185" t="str">
        <f>VLOOKUP(B1756,[1]Nagios!$B$2:$F$7978,1,FALSE)</f>
        <v>10.133.9.12</v>
      </c>
      <c r="D1756" s="240" t="s">
        <v>6796</v>
      </c>
      <c r="E1756" s="96" t="s">
        <v>2989</v>
      </c>
      <c r="F1756" s="245">
        <v>1</v>
      </c>
      <c r="G1756" s="299" t="s">
        <v>8011</v>
      </c>
      <c r="H1756" s="180"/>
    </row>
    <row r="1757" spans="1:8" hidden="1">
      <c r="A1757" s="88" t="s">
        <v>8072</v>
      </c>
      <c r="B1757" s="240" t="s">
        <v>8073</v>
      </c>
      <c r="C1757" s="185" t="str">
        <f>VLOOKUP(B1757,[1]Nagios!$B$2:$F$7978,1,FALSE)</f>
        <v>10.133.9.12</v>
      </c>
      <c r="D1757" s="240" t="s">
        <v>6795</v>
      </c>
      <c r="E1757" s="96" t="s">
        <v>2989</v>
      </c>
      <c r="F1757" s="245">
        <v>1</v>
      </c>
      <c r="G1757" s="299" t="s">
        <v>8011</v>
      </c>
      <c r="H1757" s="180"/>
    </row>
    <row r="1758" spans="1:8" hidden="1">
      <c r="A1758" s="88" t="s">
        <v>8072</v>
      </c>
      <c r="B1758" s="240" t="s">
        <v>8073</v>
      </c>
      <c r="C1758" s="185" t="str">
        <f>VLOOKUP(B1758,[1]Nagios!$B$2:$F$7978,1,FALSE)</f>
        <v>10.133.9.12</v>
      </c>
      <c r="D1758" s="240" t="s">
        <v>6797</v>
      </c>
      <c r="E1758" s="96" t="s">
        <v>2989</v>
      </c>
      <c r="F1758" s="245">
        <v>1</v>
      </c>
      <c r="G1758" s="299" t="s">
        <v>8011</v>
      </c>
      <c r="H1758" s="180"/>
    </row>
    <row r="1759" spans="1:8" hidden="1">
      <c r="A1759" s="88" t="s">
        <v>8072</v>
      </c>
      <c r="B1759" s="240" t="s">
        <v>8073</v>
      </c>
      <c r="C1759" s="185" t="str">
        <f>VLOOKUP(B1759,[1]Nagios!$B$2:$F$7978,1,FALSE)</f>
        <v>10.133.9.12</v>
      </c>
      <c r="D1759" s="240" t="s">
        <v>6798</v>
      </c>
      <c r="E1759" s="96" t="s">
        <v>2989</v>
      </c>
      <c r="F1759" s="245">
        <v>1</v>
      </c>
      <c r="G1759" s="299" t="s">
        <v>8011</v>
      </c>
      <c r="H1759" s="180"/>
    </row>
    <row r="1760" spans="1:8" hidden="1">
      <c r="A1760" s="88" t="s">
        <v>8072</v>
      </c>
      <c r="B1760" s="240" t="s">
        <v>8073</v>
      </c>
      <c r="C1760" s="185" t="str">
        <f>VLOOKUP(B1760,[1]Nagios!$B$2:$F$7978,1,FALSE)</f>
        <v>10.133.9.12</v>
      </c>
      <c r="D1760" s="240" t="s">
        <v>6799</v>
      </c>
      <c r="E1760" s="96" t="s">
        <v>2989</v>
      </c>
      <c r="F1760" s="245">
        <v>1</v>
      </c>
      <c r="G1760" s="299" t="s">
        <v>8011</v>
      </c>
      <c r="H1760" s="180"/>
    </row>
    <row r="1761" spans="1:8" hidden="1">
      <c r="A1761" s="88" t="s">
        <v>8072</v>
      </c>
      <c r="B1761" s="240" t="s">
        <v>8073</v>
      </c>
      <c r="C1761" s="185" t="str">
        <f>VLOOKUP(B1761,[1]Nagios!$B$2:$F$7978,1,FALSE)</f>
        <v>10.133.9.12</v>
      </c>
      <c r="D1761" s="240" t="s">
        <v>8568</v>
      </c>
      <c r="E1761" s="96" t="s">
        <v>2989</v>
      </c>
      <c r="F1761" s="245">
        <v>1</v>
      </c>
      <c r="G1761" s="299" t="s">
        <v>8016</v>
      </c>
      <c r="H1761" s="180"/>
    </row>
    <row r="1762" spans="1:8" hidden="1">
      <c r="A1762" s="88" t="s">
        <v>8074</v>
      </c>
      <c r="B1762" s="266" t="s">
        <v>8075</v>
      </c>
      <c r="C1762" s="185" t="str">
        <f>VLOOKUP(B1762,[1]Nagios!$B$2:$F$7978,1,FALSE)</f>
        <v>10.133.9.13</v>
      </c>
      <c r="D1762" s="266" t="s">
        <v>959</v>
      </c>
      <c r="E1762" s="96" t="s">
        <v>2989</v>
      </c>
      <c r="F1762" s="245">
        <v>1</v>
      </c>
      <c r="G1762" s="299" t="s">
        <v>8011</v>
      </c>
      <c r="H1762" s="180"/>
    </row>
    <row r="1763" spans="1:8" hidden="1">
      <c r="A1763" s="88" t="s">
        <v>8074</v>
      </c>
      <c r="B1763" s="266" t="s">
        <v>8075</v>
      </c>
      <c r="C1763" s="185" t="str">
        <f>VLOOKUP(B1763,[1]Nagios!$B$2:$F$7978,1,FALSE)</f>
        <v>10.133.9.13</v>
      </c>
      <c r="D1763" s="266" t="s">
        <v>1295</v>
      </c>
      <c r="E1763" s="96" t="s">
        <v>2989</v>
      </c>
      <c r="F1763" s="245">
        <v>1</v>
      </c>
      <c r="G1763" s="299" t="s">
        <v>8011</v>
      </c>
      <c r="H1763" s="180"/>
    </row>
    <row r="1764" spans="1:8" hidden="1">
      <c r="A1764" s="88" t="s">
        <v>8074</v>
      </c>
      <c r="B1764" s="266" t="s">
        <v>8075</v>
      </c>
      <c r="C1764" s="185" t="str">
        <f>VLOOKUP(B1764,[1]Nagios!$B$2:$F$7978,1,FALSE)</f>
        <v>10.133.9.13</v>
      </c>
      <c r="D1764" s="266" t="s">
        <v>2342</v>
      </c>
      <c r="E1764" s="96" t="s">
        <v>2989</v>
      </c>
      <c r="F1764" s="245">
        <v>1</v>
      </c>
      <c r="G1764" s="299" t="s">
        <v>8011</v>
      </c>
      <c r="H1764" s="180"/>
    </row>
    <row r="1765" spans="1:8" hidden="1">
      <c r="A1765" s="88" t="s">
        <v>8074</v>
      </c>
      <c r="B1765" s="266" t="s">
        <v>8075</v>
      </c>
      <c r="C1765" s="185" t="str">
        <f>VLOOKUP(B1765,[1]Nagios!$B$2:$F$7978,1,FALSE)</f>
        <v>10.133.9.13</v>
      </c>
      <c r="D1765" s="266" t="s">
        <v>7774</v>
      </c>
      <c r="E1765" s="96" t="s">
        <v>2989</v>
      </c>
      <c r="F1765" s="245">
        <v>1</v>
      </c>
      <c r="G1765" s="299" t="s">
        <v>8011</v>
      </c>
      <c r="H1765" s="213"/>
    </row>
    <row r="1766" spans="1:8" hidden="1">
      <c r="A1766" s="88" t="s">
        <v>8074</v>
      </c>
      <c r="B1766" s="266" t="s">
        <v>8075</v>
      </c>
      <c r="C1766" s="185" t="str">
        <f>VLOOKUP(B1766,[1]Nagios!$B$2:$F$7978,1,FALSE)</f>
        <v>10.133.9.13</v>
      </c>
      <c r="D1766" s="266" t="s">
        <v>6792</v>
      </c>
      <c r="E1766" s="96" t="s">
        <v>2989</v>
      </c>
      <c r="F1766" s="245">
        <v>1</v>
      </c>
      <c r="G1766" s="299" t="s">
        <v>8011</v>
      </c>
      <c r="H1766" s="213"/>
    </row>
    <row r="1767" spans="1:8" hidden="1">
      <c r="A1767" s="88" t="s">
        <v>8074</v>
      </c>
      <c r="B1767" s="266" t="s">
        <v>8075</v>
      </c>
      <c r="C1767" s="185" t="str">
        <f>VLOOKUP(B1767,[1]Nagios!$B$2:$F$7978,1,FALSE)</f>
        <v>10.133.9.13</v>
      </c>
      <c r="D1767" s="266" t="s">
        <v>6794</v>
      </c>
      <c r="E1767" s="96" t="s">
        <v>2989</v>
      </c>
      <c r="F1767" s="245">
        <v>1</v>
      </c>
      <c r="G1767" s="299" t="s">
        <v>8011</v>
      </c>
      <c r="H1767" s="213"/>
    </row>
    <row r="1768" spans="1:8" hidden="1">
      <c r="A1768" s="88" t="s">
        <v>8074</v>
      </c>
      <c r="B1768" s="266" t="s">
        <v>8075</v>
      </c>
      <c r="C1768" s="185" t="str">
        <f>VLOOKUP(B1768,[1]Nagios!$B$2:$F$7978,1,FALSE)</f>
        <v>10.133.9.13</v>
      </c>
      <c r="D1768" s="266" t="s">
        <v>6796</v>
      </c>
      <c r="E1768" s="96" t="s">
        <v>2989</v>
      </c>
      <c r="F1768" s="245">
        <v>1</v>
      </c>
      <c r="G1768" s="299" t="s">
        <v>8011</v>
      </c>
      <c r="H1768" s="213"/>
    </row>
    <row r="1769" spans="1:8" hidden="1">
      <c r="A1769" s="88" t="s">
        <v>8074</v>
      </c>
      <c r="B1769" s="266" t="s">
        <v>8075</v>
      </c>
      <c r="C1769" s="185" t="str">
        <f>VLOOKUP(B1769,[1]Nagios!$B$2:$F$7978,1,FALSE)</f>
        <v>10.133.9.13</v>
      </c>
      <c r="D1769" s="266" t="s">
        <v>6795</v>
      </c>
      <c r="E1769" s="96" t="s">
        <v>2989</v>
      </c>
      <c r="F1769" s="245">
        <v>1</v>
      </c>
      <c r="G1769" s="299" t="s">
        <v>8011</v>
      </c>
      <c r="H1769" s="213"/>
    </row>
    <row r="1770" spans="1:8" hidden="1">
      <c r="A1770" s="88" t="s">
        <v>8074</v>
      </c>
      <c r="B1770" s="266" t="s">
        <v>8075</v>
      </c>
      <c r="C1770" s="185" t="str">
        <f>VLOOKUP(B1770,[1]Nagios!$B$2:$F$7978,1,FALSE)</f>
        <v>10.133.9.13</v>
      </c>
      <c r="D1770" s="266" t="s">
        <v>6797</v>
      </c>
      <c r="E1770" s="96" t="s">
        <v>2989</v>
      </c>
      <c r="F1770" s="245">
        <v>1</v>
      </c>
      <c r="G1770" s="299" t="s">
        <v>8011</v>
      </c>
      <c r="H1770" s="213"/>
    </row>
    <row r="1771" spans="1:8" hidden="1">
      <c r="A1771" s="88" t="s">
        <v>8074</v>
      </c>
      <c r="B1771" s="266" t="s">
        <v>8075</v>
      </c>
      <c r="C1771" s="185" t="str">
        <f>VLOOKUP(B1771,[1]Nagios!$B$2:$F$7978,1,FALSE)</f>
        <v>10.133.9.13</v>
      </c>
      <c r="D1771" s="266" t="s">
        <v>6798</v>
      </c>
      <c r="E1771" s="96" t="s">
        <v>2989</v>
      </c>
      <c r="F1771" s="245">
        <v>1</v>
      </c>
      <c r="G1771" s="299" t="s">
        <v>8011</v>
      </c>
      <c r="H1771" s="213"/>
    </row>
    <row r="1772" spans="1:8" hidden="1">
      <c r="A1772" s="88" t="s">
        <v>8074</v>
      </c>
      <c r="B1772" s="266" t="s">
        <v>8075</v>
      </c>
      <c r="C1772" s="185" t="str">
        <f>VLOOKUP(B1772,[1]Nagios!$B$2:$F$7978,1,FALSE)</f>
        <v>10.133.9.13</v>
      </c>
      <c r="D1772" s="266" t="s">
        <v>6799</v>
      </c>
      <c r="E1772" s="96" t="s">
        <v>2989</v>
      </c>
      <c r="F1772" s="245">
        <v>1</v>
      </c>
      <c r="G1772" s="299" t="s">
        <v>8011</v>
      </c>
      <c r="H1772" s="213"/>
    </row>
    <row r="1773" spans="1:8" hidden="1">
      <c r="A1773" s="91" t="s">
        <v>7360</v>
      </c>
      <c r="B1773" s="102" t="s">
        <v>7361</v>
      </c>
      <c r="C1773" s="185" t="str">
        <f>VLOOKUP(B1773,[1]Nagios!$B$2:$F$7978,1,FALSE)</f>
        <v>10.133.8.35</v>
      </c>
      <c r="D1773" s="91" t="s">
        <v>6804</v>
      </c>
      <c r="E1773" s="249" t="s">
        <v>2992</v>
      </c>
      <c r="F1773" s="245">
        <v>4</v>
      </c>
      <c r="G1773" s="299" t="s">
        <v>8011</v>
      </c>
      <c r="H1773" s="180"/>
    </row>
    <row r="1774" spans="1:8" hidden="1">
      <c r="A1774" s="91" t="s">
        <v>7360</v>
      </c>
      <c r="B1774" s="102" t="s">
        <v>7361</v>
      </c>
      <c r="C1774" s="185" t="str">
        <f>VLOOKUP(B1774,[1]Nagios!$B$2:$F$7978,1,FALSE)</f>
        <v>10.133.8.35</v>
      </c>
      <c r="D1774" s="91" t="s">
        <v>6805</v>
      </c>
      <c r="E1774" s="249" t="s">
        <v>2992</v>
      </c>
      <c r="F1774" s="245">
        <v>4</v>
      </c>
      <c r="G1774" s="299" t="s">
        <v>8011</v>
      </c>
      <c r="H1774" s="180"/>
    </row>
    <row r="1775" spans="1:8" hidden="1">
      <c r="A1775" s="91" t="s">
        <v>7360</v>
      </c>
      <c r="B1775" s="102" t="s">
        <v>7361</v>
      </c>
      <c r="C1775" s="185" t="str">
        <f>VLOOKUP(B1775,[1]Nagios!$B$2:$F$7978,1,FALSE)</f>
        <v>10.133.8.35</v>
      </c>
      <c r="D1775" s="91" t="s">
        <v>6806</v>
      </c>
      <c r="E1775" s="240" t="s">
        <v>2992</v>
      </c>
      <c r="F1775" s="245">
        <v>4</v>
      </c>
      <c r="G1775" s="299" t="s">
        <v>8011</v>
      </c>
      <c r="H1775" s="180"/>
    </row>
    <row r="1776" spans="1:8" hidden="1">
      <c r="A1776" s="91" t="s">
        <v>7360</v>
      </c>
      <c r="B1776" s="102" t="s">
        <v>7361</v>
      </c>
      <c r="C1776" s="185" t="str">
        <f>VLOOKUP(B1776,[1]Nagios!$B$2:$F$7978,1,FALSE)</f>
        <v>10.133.8.35</v>
      </c>
      <c r="D1776" s="91" t="s">
        <v>6807</v>
      </c>
      <c r="E1776" s="240" t="s">
        <v>2992</v>
      </c>
      <c r="F1776" s="245">
        <v>4</v>
      </c>
      <c r="G1776" s="299" t="s">
        <v>8011</v>
      </c>
      <c r="H1776" s="180"/>
    </row>
    <row r="1777" spans="1:8" hidden="1">
      <c r="A1777" s="91" t="s">
        <v>7360</v>
      </c>
      <c r="B1777" s="102" t="s">
        <v>7361</v>
      </c>
      <c r="C1777" s="185" t="str">
        <f>VLOOKUP(B1777,[1]Nagios!$B$2:$F$7978,1,FALSE)</f>
        <v>10.133.8.35</v>
      </c>
      <c r="D1777" s="91" t="s">
        <v>6303</v>
      </c>
      <c r="E1777" s="240" t="s">
        <v>2992</v>
      </c>
      <c r="F1777" s="245">
        <v>4</v>
      </c>
      <c r="G1777" s="299" t="s">
        <v>8011</v>
      </c>
      <c r="H1777" s="180"/>
    </row>
    <row r="1778" spans="1:8" hidden="1">
      <c r="A1778" s="91" t="s">
        <v>7360</v>
      </c>
      <c r="B1778" s="102" t="s">
        <v>7361</v>
      </c>
      <c r="C1778" s="185" t="str">
        <f>VLOOKUP(B1778,[1]Nagios!$B$2:$F$7978,1,FALSE)</f>
        <v>10.133.8.35</v>
      </c>
      <c r="D1778" s="91" t="s">
        <v>6304</v>
      </c>
      <c r="E1778" s="240" t="s">
        <v>2992</v>
      </c>
      <c r="F1778" s="245">
        <v>4</v>
      </c>
      <c r="G1778" s="299" t="s">
        <v>8011</v>
      </c>
      <c r="H1778" s="180"/>
    </row>
    <row r="1779" spans="1:8" hidden="1">
      <c r="A1779" s="91" t="s">
        <v>7360</v>
      </c>
      <c r="B1779" s="102" t="s">
        <v>7361</v>
      </c>
      <c r="C1779" s="185" t="str">
        <f>VLOOKUP(B1779,[1]Nagios!$B$2:$F$7978,1,FALSE)</f>
        <v>10.133.8.35</v>
      </c>
      <c r="D1779" s="91" t="s">
        <v>6305</v>
      </c>
      <c r="E1779" s="240" t="s">
        <v>2992</v>
      </c>
      <c r="F1779" s="245">
        <v>4</v>
      </c>
      <c r="G1779" s="299" t="s">
        <v>8011</v>
      </c>
      <c r="H1779" s="180"/>
    </row>
    <row r="1780" spans="1:8" hidden="1">
      <c r="A1780" s="91" t="s">
        <v>7360</v>
      </c>
      <c r="B1780" s="102" t="s">
        <v>7361</v>
      </c>
      <c r="C1780" s="185" t="str">
        <f>VLOOKUP(B1780,[1]Nagios!$B$2:$F$7978,1,FALSE)</f>
        <v>10.133.8.35</v>
      </c>
      <c r="D1780" s="91" t="s">
        <v>6306</v>
      </c>
      <c r="E1780" s="240" t="s">
        <v>2992</v>
      </c>
      <c r="F1780" s="245">
        <v>4</v>
      </c>
      <c r="G1780" s="299" t="s">
        <v>8011</v>
      </c>
      <c r="H1780" s="180"/>
    </row>
    <row r="1781" spans="1:8" hidden="1">
      <c r="A1781" s="91" t="s">
        <v>7360</v>
      </c>
      <c r="B1781" s="102" t="s">
        <v>7361</v>
      </c>
      <c r="C1781" s="185" t="str">
        <f>VLOOKUP(B1781,[1]Nagios!$B$2:$F$7978,1,FALSE)</f>
        <v>10.133.8.35</v>
      </c>
      <c r="D1781" s="91" t="s">
        <v>6307</v>
      </c>
      <c r="E1781" s="266" t="s">
        <v>2992</v>
      </c>
      <c r="F1781" s="245">
        <v>4</v>
      </c>
      <c r="G1781" s="299" t="s">
        <v>8011</v>
      </c>
      <c r="H1781" s="180"/>
    </row>
    <row r="1782" spans="1:8" hidden="1">
      <c r="A1782" s="91" t="s">
        <v>7360</v>
      </c>
      <c r="B1782" s="102" t="s">
        <v>7361</v>
      </c>
      <c r="C1782" s="185" t="str">
        <f>VLOOKUP(B1782,[1]Nagios!$B$2:$F$7978,1,FALSE)</f>
        <v>10.133.8.35</v>
      </c>
      <c r="D1782" s="91" t="s">
        <v>6308</v>
      </c>
      <c r="E1782" s="266" t="s">
        <v>2992</v>
      </c>
      <c r="F1782" s="245">
        <v>4</v>
      </c>
      <c r="G1782" s="299" t="s">
        <v>8011</v>
      </c>
      <c r="H1782" s="180"/>
    </row>
    <row r="1783" spans="1:8" hidden="1">
      <c r="A1783" s="91" t="s">
        <v>7360</v>
      </c>
      <c r="B1783" s="102" t="s">
        <v>7361</v>
      </c>
      <c r="C1783" s="185" t="str">
        <f>VLOOKUP(B1783,[1]Nagios!$B$2:$F$7978,1,FALSE)</f>
        <v>10.133.8.35</v>
      </c>
      <c r="D1783" s="91" t="s">
        <v>6309</v>
      </c>
      <c r="E1783" s="266" t="s">
        <v>2992</v>
      </c>
      <c r="F1783" s="245">
        <v>4</v>
      </c>
      <c r="G1783" s="299" t="s">
        <v>8011</v>
      </c>
      <c r="H1783" s="180"/>
    </row>
    <row r="1784" spans="1:8" hidden="1">
      <c r="A1784" s="91" t="s">
        <v>7360</v>
      </c>
      <c r="B1784" s="102" t="s">
        <v>7361</v>
      </c>
      <c r="C1784" s="185" t="str">
        <f>VLOOKUP(B1784,[1]Nagios!$B$2:$F$7978,1,FALSE)</f>
        <v>10.133.8.35</v>
      </c>
      <c r="D1784" s="91" t="s">
        <v>6310</v>
      </c>
      <c r="E1784" s="266" t="s">
        <v>2992</v>
      </c>
      <c r="F1784" s="245">
        <v>4</v>
      </c>
      <c r="G1784" s="299" t="s">
        <v>8011</v>
      </c>
      <c r="H1784" s="180"/>
    </row>
    <row r="1785" spans="1:8" hidden="1">
      <c r="A1785" s="91" t="s">
        <v>7360</v>
      </c>
      <c r="B1785" s="102" t="s">
        <v>7361</v>
      </c>
      <c r="C1785" s="185" t="str">
        <f>VLOOKUP(B1785,[1]Nagios!$B$2:$F$7978,1,FALSE)</f>
        <v>10.133.8.35</v>
      </c>
      <c r="D1785" s="91" t="s">
        <v>6311</v>
      </c>
      <c r="E1785" s="266" t="s">
        <v>2992</v>
      </c>
      <c r="F1785" s="245">
        <v>4</v>
      </c>
      <c r="G1785" s="299" t="s">
        <v>8011</v>
      </c>
      <c r="H1785" s="180"/>
    </row>
    <row r="1786" spans="1:8" hidden="1">
      <c r="A1786" s="91" t="s">
        <v>7360</v>
      </c>
      <c r="B1786" s="102" t="s">
        <v>7361</v>
      </c>
      <c r="C1786" s="185" t="str">
        <f>VLOOKUP(B1786,[1]Nagios!$B$2:$F$7978,1,FALSE)</f>
        <v>10.133.8.35</v>
      </c>
      <c r="D1786" s="91" t="s">
        <v>6312</v>
      </c>
      <c r="E1786" s="266" t="s">
        <v>2992</v>
      </c>
      <c r="F1786" s="245">
        <v>4</v>
      </c>
      <c r="G1786" s="299" t="s">
        <v>8011</v>
      </c>
      <c r="H1786" s="180"/>
    </row>
    <row r="1787" spans="1:8" hidden="1">
      <c r="A1787" s="91" t="s">
        <v>7360</v>
      </c>
      <c r="B1787" s="102" t="s">
        <v>7361</v>
      </c>
      <c r="C1787" s="185" t="str">
        <f>VLOOKUP(B1787,[1]Nagios!$B$2:$F$7978,1,FALSE)</f>
        <v>10.133.8.35</v>
      </c>
      <c r="D1787" s="91" t="s">
        <v>6313</v>
      </c>
      <c r="E1787" s="240" t="s">
        <v>2992</v>
      </c>
      <c r="F1787" s="245">
        <v>4</v>
      </c>
      <c r="G1787" s="299" t="s">
        <v>8011</v>
      </c>
      <c r="H1787" s="180"/>
    </row>
    <row r="1788" spans="1:8" hidden="1">
      <c r="A1788" s="91" t="s">
        <v>7360</v>
      </c>
      <c r="B1788" s="102" t="s">
        <v>7361</v>
      </c>
      <c r="C1788" s="185" t="str">
        <f>VLOOKUP(B1788,[1]Nagios!$B$2:$F$7978,1,FALSE)</f>
        <v>10.133.8.35</v>
      </c>
      <c r="D1788" s="266" t="s">
        <v>7362</v>
      </c>
      <c r="E1788" s="240" t="s">
        <v>2992</v>
      </c>
      <c r="F1788" s="245">
        <v>4</v>
      </c>
      <c r="G1788" s="299" t="s">
        <v>8011</v>
      </c>
      <c r="H1788" s="180"/>
    </row>
    <row r="1789" spans="1:8" hidden="1">
      <c r="A1789" s="91" t="s">
        <v>7360</v>
      </c>
      <c r="B1789" s="102" t="s">
        <v>7361</v>
      </c>
      <c r="C1789" s="185" t="str">
        <f>VLOOKUP(B1789,[1]Nagios!$B$2:$F$7978,1,FALSE)</f>
        <v>10.133.8.35</v>
      </c>
      <c r="D1789" s="266" t="s">
        <v>7363</v>
      </c>
      <c r="E1789" s="240" t="s">
        <v>2992</v>
      </c>
      <c r="F1789" s="245">
        <v>4</v>
      </c>
      <c r="G1789" s="299" t="s">
        <v>8011</v>
      </c>
      <c r="H1789" s="180"/>
    </row>
    <row r="1790" spans="1:8" hidden="1">
      <c r="A1790" s="91" t="s">
        <v>7360</v>
      </c>
      <c r="B1790" s="102" t="s">
        <v>7361</v>
      </c>
      <c r="C1790" s="185" t="str">
        <f>VLOOKUP(B1790,[1]Nagios!$B$2:$F$7978,1,FALSE)</f>
        <v>10.133.8.35</v>
      </c>
      <c r="D1790" s="266" t="s">
        <v>7364</v>
      </c>
      <c r="E1790" s="240" t="s">
        <v>2992</v>
      </c>
      <c r="F1790" s="245">
        <v>4</v>
      </c>
      <c r="G1790" s="299" t="s">
        <v>8011</v>
      </c>
      <c r="H1790" s="180"/>
    </row>
    <row r="1791" spans="1:8" hidden="1">
      <c r="A1791" s="91" t="s">
        <v>7360</v>
      </c>
      <c r="B1791" s="102" t="s">
        <v>7361</v>
      </c>
      <c r="C1791" s="185" t="str">
        <f>VLOOKUP(B1791,[1]Nagios!$B$2:$F$7978,1,FALSE)</f>
        <v>10.133.8.35</v>
      </c>
      <c r="D1791" s="266" t="s">
        <v>8295</v>
      </c>
      <c r="E1791" s="240" t="s">
        <v>2992</v>
      </c>
      <c r="F1791" s="245">
        <v>4</v>
      </c>
      <c r="G1791" s="299" t="s">
        <v>8011</v>
      </c>
      <c r="H1791" s="180"/>
    </row>
    <row r="1792" spans="1:8" hidden="1">
      <c r="A1792" s="88" t="s">
        <v>8321</v>
      </c>
      <c r="B1792" s="249" t="s">
        <v>8322</v>
      </c>
      <c r="C1792" s="185" t="str">
        <f>VLOOKUP(B1792,[1]Nagios!$B$2:$F$7978,1,FALSE)</f>
        <v>10.133.9.28</v>
      </c>
      <c r="D1792" s="266" t="s">
        <v>959</v>
      </c>
      <c r="E1792" s="88" t="s">
        <v>2991</v>
      </c>
      <c r="F1792" s="245">
        <v>4</v>
      </c>
      <c r="G1792" s="299" t="s">
        <v>8011</v>
      </c>
      <c r="H1792" s="180"/>
    </row>
    <row r="1793" spans="1:8" hidden="1">
      <c r="A1793" s="88" t="s">
        <v>8321</v>
      </c>
      <c r="B1793" s="249" t="s">
        <v>8322</v>
      </c>
      <c r="C1793" s="185" t="str">
        <f>VLOOKUP(B1793,[1]Nagios!$B$2:$F$7978,1,FALSE)</f>
        <v>10.133.9.28</v>
      </c>
      <c r="D1793" s="266" t="s">
        <v>2314</v>
      </c>
      <c r="E1793" s="88" t="s">
        <v>2991</v>
      </c>
      <c r="F1793" s="245">
        <v>4</v>
      </c>
      <c r="G1793" s="299" t="s">
        <v>8011</v>
      </c>
      <c r="H1793" s="180"/>
    </row>
    <row r="1794" spans="1:8" hidden="1">
      <c r="A1794" s="88" t="s">
        <v>8321</v>
      </c>
      <c r="B1794" s="240" t="s">
        <v>8322</v>
      </c>
      <c r="C1794" s="185" t="str">
        <f>VLOOKUP(B1794,[1]Nagios!$B$2:$F$7978,1,FALSE)</f>
        <v>10.133.9.28</v>
      </c>
      <c r="D1794" s="240" t="s">
        <v>2330</v>
      </c>
      <c r="E1794" s="88" t="s">
        <v>2991</v>
      </c>
      <c r="F1794" s="245">
        <v>4</v>
      </c>
      <c r="G1794" s="299" t="s">
        <v>8011</v>
      </c>
      <c r="H1794" s="180"/>
    </row>
    <row r="1795" spans="1:8" hidden="1">
      <c r="A1795" s="88" t="s">
        <v>8321</v>
      </c>
      <c r="B1795" s="240" t="s">
        <v>8322</v>
      </c>
      <c r="C1795" s="185" t="str">
        <f>VLOOKUP(B1795,[1]Nagios!$B$2:$F$7978,1,FALSE)</f>
        <v>10.133.9.28</v>
      </c>
      <c r="D1795" s="240" t="s">
        <v>7915</v>
      </c>
      <c r="E1795" s="88" t="s">
        <v>2991</v>
      </c>
      <c r="F1795" s="245">
        <v>4</v>
      </c>
      <c r="G1795" s="299" t="s">
        <v>8011</v>
      </c>
      <c r="H1795" s="180"/>
    </row>
    <row r="1796" spans="1:8" hidden="1">
      <c r="A1796" s="88" t="s">
        <v>8321</v>
      </c>
      <c r="B1796" s="240" t="s">
        <v>8322</v>
      </c>
      <c r="C1796" s="185" t="str">
        <f>VLOOKUP(B1796,[1]Nagios!$B$2:$F$7978,1,FALSE)</f>
        <v>10.133.9.28</v>
      </c>
      <c r="D1796" s="240" t="s">
        <v>6793</v>
      </c>
      <c r="E1796" s="88" t="s">
        <v>2991</v>
      </c>
      <c r="F1796" s="245">
        <v>4</v>
      </c>
      <c r="G1796" s="299" t="s">
        <v>8011</v>
      </c>
      <c r="H1796" s="180"/>
    </row>
    <row r="1797" spans="1:8" hidden="1">
      <c r="A1797" s="88" t="s">
        <v>8321</v>
      </c>
      <c r="B1797" s="240" t="s">
        <v>8322</v>
      </c>
      <c r="C1797" s="185" t="str">
        <f>VLOOKUP(B1797,[1]Nagios!$B$2:$F$7978,1,FALSE)</f>
        <v>10.133.9.28</v>
      </c>
      <c r="D1797" s="266" t="s">
        <v>6792</v>
      </c>
      <c r="E1797" s="88" t="s">
        <v>2991</v>
      </c>
      <c r="F1797" s="245">
        <v>4</v>
      </c>
      <c r="G1797" s="299" t="s">
        <v>8011</v>
      </c>
      <c r="H1797" s="180"/>
    </row>
    <row r="1798" spans="1:8" hidden="1">
      <c r="A1798" s="101" t="s">
        <v>2312</v>
      </c>
      <c r="B1798" s="240" t="s">
        <v>2313</v>
      </c>
      <c r="C1798" s="185" t="str">
        <f>VLOOKUP(B1798,[1]Nagios!$B$2:$F$7978,1,FALSE)</f>
        <v>10.133.8.103</v>
      </c>
      <c r="D1798" s="141" t="s">
        <v>1894</v>
      </c>
      <c r="E1798" s="249" t="s">
        <v>2992</v>
      </c>
      <c r="F1798" s="245">
        <v>1</v>
      </c>
      <c r="G1798" s="299" t="s">
        <v>8011</v>
      </c>
      <c r="H1798" s="180" t="s">
        <v>5058</v>
      </c>
    </row>
    <row r="1799" spans="1:8" hidden="1">
      <c r="A1799" s="101" t="s">
        <v>2312</v>
      </c>
      <c r="B1799" s="240" t="s">
        <v>2313</v>
      </c>
      <c r="C1799" s="185" t="str">
        <f>VLOOKUP(B1799,[1]Nagios!$B$2:$F$7978,1,FALSE)</f>
        <v>10.133.8.103</v>
      </c>
      <c r="D1799" s="141" t="s">
        <v>2994</v>
      </c>
      <c r="E1799" s="249" t="s">
        <v>2992</v>
      </c>
      <c r="F1799" s="245">
        <v>1</v>
      </c>
      <c r="G1799" s="299" t="s">
        <v>8011</v>
      </c>
      <c r="H1799" s="180" t="s">
        <v>5059</v>
      </c>
    </row>
    <row r="1800" spans="1:8" hidden="1">
      <c r="A1800" s="236" t="s">
        <v>2312</v>
      </c>
      <c r="B1800" s="240" t="s">
        <v>2313</v>
      </c>
      <c r="C1800" s="185" t="str">
        <f>VLOOKUP(B1800,[1]Nagios!$B$2:$F$7978,1,FALSE)</f>
        <v>10.133.8.103</v>
      </c>
      <c r="D1800" s="141" t="s">
        <v>2995</v>
      </c>
      <c r="E1800" s="240" t="s">
        <v>2992</v>
      </c>
      <c r="F1800" s="245">
        <v>1</v>
      </c>
      <c r="G1800" s="299" t="s">
        <v>8011</v>
      </c>
      <c r="H1800" s="180" t="s">
        <v>5060</v>
      </c>
    </row>
    <row r="1801" spans="1:8" hidden="1">
      <c r="A1801" s="101" t="s">
        <v>2312</v>
      </c>
      <c r="B1801" s="240" t="s">
        <v>2313</v>
      </c>
      <c r="C1801" s="185" t="str">
        <f>VLOOKUP(B1801,[1]Nagios!$B$2:$F$7978,1,FALSE)</f>
        <v>10.133.8.103</v>
      </c>
      <c r="D1801" s="141" t="s">
        <v>2996</v>
      </c>
      <c r="E1801" s="240" t="s">
        <v>2992</v>
      </c>
      <c r="F1801" s="245">
        <v>1</v>
      </c>
      <c r="G1801" s="299" t="s">
        <v>8011</v>
      </c>
      <c r="H1801" s="180" t="s">
        <v>5061</v>
      </c>
    </row>
    <row r="1802" spans="1:8" hidden="1">
      <c r="A1802" s="101" t="s">
        <v>2312</v>
      </c>
      <c r="B1802" s="240" t="s">
        <v>2313</v>
      </c>
      <c r="C1802" s="185" t="str">
        <f>VLOOKUP(B1802,[1]Nagios!$B$2:$F$7978,1,FALSE)</f>
        <v>10.133.8.103</v>
      </c>
      <c r="D1802" s="141" t="s">
        <v>2997</v>
      </c>
      <c r="E1802" s="240" t="s">
        <v>2992</v>
      </c>
      <c r="F1802" s="245">
        <v>1</v>
      </c>
      <c r="G1802" s="299" t="s">
        <v>8011</v>
      </c>
      <c r="H1802" s="180" t="s">
        <v>5062</v>
      </c>
    </row>
    <row r="1803" spans="1:8" hidden="1">
      <c r="A1803" s="101" t="s">
        <v>2312</v>
      </c>
      <c r="B1803" s="240" t="s">
        <v>2313</v>
      </c>
      <c r="C1803" s="185" t="str">
        <f>VLOOKUP(B1803,[1]Nagios!$B$2:$F$7978,1,FALSE)</f>
        <v>10.133.8.103</v>
      </c>
      <c r="D1803" s="141" t="s">
        <v>2998</v>
      </c>
      <c r="E1803" s="240" t="s">
        <v>2992</v>
      </c>
      <c r="F1803" s="245">
        <v>1</v>
      </c>
      <c r="G1803" s="299" t="s">
        <v>8011</v>
      </c>
      <c r="H1803" s="180" t="s">
        <v>5060</v>
      </c>
    </row>
    <row r="1804" spans="1:8" hidden="1">
      <c r="A1804" s="101" t="s">
        <v>2312</v>
      </c>
      <c r="B1804" s="266" t="s">
        <v>2313</v>
      </c>
      <c r="C1804" s="185" t="str">
        <f>VLOOKUP(B1804,[1]Nagios!$B$2:$F$7978,1,FALSE)</f>
        <v>10.133.8.103</v>
      </c>
      <c r="D1804" s="141" t="s">
        <v>2999</v>
      </c>
      <c r="E1804" s="240" t="s">
        <v>2992</v>
      </c>
      <c r="F1804" s="245">
        <v>1</v>
      </c>
      <c r="G1804" s="299" t="s">
        <v>8011</v>
      </c>
      <c r="H1804" s="180" t="s">
        <v>5061</v>
      </c>
    </row>
    <row r="1805" spans="1:8" hidden="1">
      <c r="A1805" s="101" t="s">
        <v>2312</v>
      </c>
      <c r="B1805" s="266" t="s">
        <v>2313</v>
      </c>
      <c r="C1805" s="185" t="str">
        <f>VLOOKUP(B1805,[1]Nagios!$B$2:$F$7978,1,FALSE)</f>
        <v>10.133.8.103</v>
      </c>
      <c r="D1805" s="249" t="s">
        <v>6891</v>
      </c>
      <c r="E1805" s="240" t="s">
        <v>2992</v>
      </c>
      <c r="F1805" s="245">
        <v>1</v>
      </c>
      <c r="G1805" s="299" t="s">
        <v>7998</v>
      </c>
      <c r="H1805" s="180"/>
    </row>
    <row r="1806" spans="1:8" hidden="1">
      <c r="A1806" s="101" t="s">
        <v>2312</v>
      </c>
      <c r="B1806" s="266" t="s">
        <v>2313</v>
      </c>
      <c r="C1806" s="185" t="str">
        <f>VLOOKUP(B1806,[1]Nagios!$B$2:$F$7978,1,FALSE)</f>
        <v>10.133.8.103</v>
      </c>
      <c r="D1806" s="249" t="s">
        <v>6874</v>
      </c>
      <c r="E1806" s="240" t="s">
        <v>2992</v>
      </c>
      <c r="F1806" s="245">
        <v>1</v>
      </c>
      <c r="G1806" s="299" t="s">
        <v>7998</v>
      </c>
      <c r="H1806" s="180"/>
    </row>
    <row r="1807" spans="1:8" hidden="1">
      <c r="A1807" s="101" t="s">
        <v>2312</v>
      </c>
      <c r="B1807" s="266" t="s">
        <v>2313</v>
      </c>
      <c r="C1807" s="185" t="str">
        <f>VLOOKUP(B1807,[1]Nagios!$B$2:$F$7978,1,FALSE)</f>
        <v>10.133.8.103</v>
      </c>
      <c r="D1807" s="240" t="s">
        <v>8280</v>
      </c>
      <c r="E1807" s="240" t="s">
        <v>2992</v>
      </c>
      <c r="F1807" s="245">
        <v>1</v>
      </c>
      <c r="G1807" s="299" t="s">
        <v>7998</v>
      </c>
      <c r="H1807" s="180"/>
    </row>
    <row r="1808" spans="1:8" hidden="1">
      <c r="A1808" s="101" t="s">
        <v>3001</v>
      </c>
      <c r="B1808" s="266" t="s">
        <v>3000</v>
      </c>
      <c r="C1808" s="185" t="str">
        <f>VLOOKUP(B1808,[1]Nagios!$B$2:$F$7978,1,FALSE)</f>
        <v>10.133.8.104</v>
      </c>
      <c r="D1808" s="141" t="s">
        <v>1894</v>
      </c>
      <c r="E1808" s="240" t="s">
        <v>2989</v>
      </c>
      <c r="F1808" s="245">
        <v>3</v>
      </c>
      <c r="G1808" s="299" t="s">
        <v>8011</v>
      </c>
      <c r="H1808" s="180" t="s">
        <v>5058</v>
      </c>
    </row>
    <row r="1809" spans="1:8" hidden="1">
      <c r="A1809" s="101" t="s">
        <v>3001</v>
      </c>
      <c r="B1809" s="266" t="s">
        <v>3000</v>
      </c>
      <c r="C1809" s="185" t="str">
        <f>VLOOKUP(B1809,[1]Nagios!$B$2:$F$7978,1,FALSE)</f>
        <v>10.133.8.104</v>
      </c>
      <c r="D1809" s="141" t="s">
        <v>2994</v>
      </c>
      <c r="E1809" s="240" t="s">
        <v>2989</v>
      </c>
      <c r="F1809" s="245">
        <v>3</v>
      </c>
      <c r="G1809" s="299" t="s">
        <v>8011</v>
      </c>
      <c r="H1809" s="180" t="s">
        <v>5059</v>
      </c>
    </row>
    <row r="1810" spans="1:8" hidden="1">
      <c r="A1810" s="101" t="s">
        <v>3001</v>
      </c>
      <c r="B1810" s="266" t="s">
        <v>3000</v>
      </c>
      <c r="C1810" s="185" t="str">
        <f>VLOOKUP(B1810,[1]Nagios!$B$2:$F$7978,1,FALSE)</f>
        <v>10.133.8.104</v>
      </c>
      <c r="D1810" s="141" t="s">
        <v>2995</v>
      </c>
      <c r="E1810" s="240" t="s">
        <v>2989</v>
      </c>
      <c r="F1810" s="245">
        <v>3</v>
      </c>
      <c r="G1810" s="299" t="s">
        <v>8011</v>
      </c>
      <c r="H1810" s="180" t="s">
        <v>5060</v>
      </c>
    </row>
    <row r="1811" spans="1:8" hidden="1">
      <c r="A1811" s="101" t="s">
        <v>3001</v>
      </c>
      <c r="B1811" s="266" t="s">
        <v>3000</v>
      </c>
      <c r="C1811" s="185" t="str">
        <f>VLOOKUP(B1811,[1]Nagios!$B$2:$F$7978,1,FALSE)</f>
        <v>10.133.8.104</v>
      </c>
      <c r="D1811" s="141" t="s">
        <v>2996</v>
      </c>
      <c r="E1811" s="240" t="s">
        <v>2989</v>
      </c>
      <c r="F1811" s="245">
        <v>3</v>
      </c>
      <c r="G1811" s="299" t="s">
        <v>8011</v>
      </c>
      <c r="H1811" s="180" t="s">
        <v>5061</v>
      </c>
    </row>
    <row r="1812" spans="1:8" hidden="1">
      <c r="A1812" s="101" t="s">
        <v>3001</v>
      </c>
      <c r="B1812" s="240" t="s">
        <v>3000</v>
      </c>
      <c r="C1812" s="185" t="str">
        <f>VLOOKUP(B1812,[1]Nagios!$B$2:$F$7978,1,FALSE)</f>
        <v>10.133.8.104</v>
      </c>
      <c r="D1812" s="141" t="s">
        <v>2997</v>
      </c>
      <c r="E1812" s="240" t="s">
        <v>2989</v>
      </c>
      <c r="F1812" s="245">
        <v>3</v>
      </c>
      <c r="G1812" s="299" t="s">
        <v>8011</v>
      </c>
      <c r="H1812" s="180" t="s">
        <v>5062</v>
      </c>
    </row>
    <row r="1813" spans="1:8" hidden="1">
      <c r="A1813" s="101" t="s">
        <v>3001</v>
      </c>
      <c r="B1813" s="240" t="s">
        <v>3000</v>
      </c>
      <c r="C1813" s="185" t="str">
        <f>VLOOKUP(B1813,[1]Nagios!$B$2:$F$7978,1,FALSE)</f>
        <v>10.133.8.104</v>
      </c>
      <c r="D1813" s="141" t="s">
        <v>2998</v>
      </c>
      <c r="E1813" s="240" t="s">
        <v>2989</v>
      </c>
      <c r="F1813" s="245">
        <v>4</v>
      </c>
      <c r="G1813" s="299" t="s">
        <v>8011</v>
      </c>
      <c r="H1813" s="180" t="s">
        <v>5060</v>
      </c>
    </row>
    <row r="1814" spans="1:8" hidden="1">
      <c r="A1814" s="101" t="s">
        <v>3001</v>
      </c>
      <c r="B1814" s="240" t="s">
        <v>3000</v>
      </c>
      <c r="C1814" s="185" t="str">
        <f>VLOOKUP(B1814,[1]Nagios!$B$2:$F$7978,1,FALSE)</f>
        <v>10.133.8.104</v>
      </c>
      <c r="D1814" s="249" t="s">
        <v>6873</v>
      </c>
      <c r="E1814" s="240" t="s">
        <v>2989</v>
      </c>
      <c r="F1814" s="245">
        <v>4</v>
      </c>
      <c r="G1814" s="299" t="s">
        <v>7998</v>
      </c>
      <c r="H1814" s="180"/>
    </row>
    <row r="1815" spans="1:8" hidden="1">
      <c r="A1815" s="101" t="s">
        <v>3001</v>
      </c>
      <c r="B1815" s="96" t="s">
        <v>3000</v>
      </c>
      <c r="C1815" s="185" t="str">
        <f>VLOOKUP(B1815,[1]Nagios!$B$2:$F$7978,1,FALSE)</f>
        <v>10.133.8.104</v>
      </c>
      <c r="D1815" s="249" t="s">
        <v>8597</v>
      </c>
      <c r="E1815" s="240" t="s">
        <v>2989</v>
      </c>
      <c r="F1815" s="245">
        <v>4</v>
      </c>
      <c r="G1815" s="299" t="s">
        <v>7998</v>
      </c>
      <c r="H1815" s="180"/>
    </row>
    <row r="1816" spans="1:8" hidden="1">
      <c r="A1816" s="101" t="s">
        <v>3001</v>
      </c>
      <c r="B1816" s="96" t="s">
        <v>3000</v>
      </c>
      <c r="C1816" s="185" t="str">
        <f>VLOOKUP(B1816,[1]Nagios!$B$2:$F$7978,1,FALSE)</f>
        <v>10.133.8.104</v>
      </c>
      <c r="D1816" s="240" t="s">
        <v>8595</v>
      </c>
      <c r="E1816" s="240" t="s">
        <v>2989</v>
      </c>
      <c r="F1816" s="245">
        <v>4</v>
      </c>
      <c r="G1816" s="299" t="s">
        <v>7998</v>
      </c>
      <c r="H1816" s="180"/>
    </row>
    <row r="1817" spans="1:8" hidden="1">
      <c r="A1817" s="101" t="s">
        <v>3001</v>
      </c>
      <c r="B1817" s="96" t="s">
        <v>3000</v>
      </c>
      <c r="C1817" s="185" t="str">
        <f>VLOOKUP(B1817,[1]Nagios!$B$2:$F$7978,1,FALSE)</f>
        <v>10.133.8.104</v>
      </c>
      <c r="D1817" s="240" t="s">
        <v>8596</v>
      </c>
      <c r="E1817" s="240" t="s">
        <v>2989</v>
      </c>
      <c r="F1817" s="245">
        <v>4</v>
      </c>
      <c r="G1817" s="299" t="s">
        <v>7998</v>
      </c>
      <c r="H1817" s="180"/>
    </row>
    <row r="1818" spans="1:8" hidden="1">
      <c r="A1818" s="101" t="s">
        <v>3001</v>
      </c>
      <c r="B1818" s="96" t="s">
        <v>3000</v>
      </c>
      <c r="C1818" s="185" t="str">
        <f>VLOOKUP(B1818,[1]Nagios!$B$2:$F$7978,1,FALSE)</f>
        <v>10.133.8.104</v>
      </c>
      <c r="D1818" s="240" t="s">
        <v>6303</v>
      </c>
      <c r="E1818" s="240" t="s">
        <v>2989</v>
      </c>
      <c r="F1818" s="245">
        <v>3</v>
      </c>
      <c r="G1818" s="299" t="s">
        <v>8011</v>
      </c>
      <c r="H1818" s="180"/>
    </row>
    <row r="1819" spans="1:8" hidden="1">
      <c r="A1819" s="101" t="s">
        <v>3001</v>
      </c>
      <c r="B1819" s="96" t="s">
        <v>3000</v>
      </c>
      <c r="C1819" s="185" t="str">
        <f>VLOOKUP(B1819,[1]Nagios!$B$2:$F$7978,1,FALSE)</f>
        <v>10.133.8.104</v>
      </c>
      <c r="D1819" s="240" t="s">
        <v>6304</v>
      </c>
      <c r="E1819" s="240" t="s">
        <v>2989</v>
      </c>
      <c r="F1819" s="245">
        <v>3</v>
      </c>
      <c r="G1819" s="299" t="s">
        <v>8011</v>
      </c>
      <c r="H1819" s="180"/>
    </row>
    <row r="1820" spans="1:8" hidden="1">
      <c r="A1820" s="101" t="s">
        <v>3001</v>
      </c>
      <c r="B1820" s="96" t="s">
        <v>3000</v>
      </c>
      <c r="C1820" s="185" t="str">
        <f>VLOOKUP(B1820,[1]Nagios!$B$2:$F$7978,1,FALSE)</f>
        <v>10.133.8.104</v>
      </c>
      <c r="D1820" s="240" t="s">
        <v>6305</v>
      </c>
      <c r="E1820" s="240" t="s">
        <v>2989</v>
      </c>
      <c r="F1820" s="245">
        <v>3</v>
      </c>
      <c r="G1820" s="299" t="s">
        <v>8011</v>
      </c>
      <c r="H1820" s="180"/>
    </row>
    <row r="1821" spans="1:8" hidden="1">
      <c r="A1821" s="101" t="s">
        <v>3001</v>
      </c>
      <c r="B1821" s="96" t="s">
        <v>3000</v>
      </c>
      <c r="C1821" s="185" t="str">
        <f>VLOOKUP(B1821,[1]Nagios!$B$2:$F$7978,1,FALSE)</f>
        <v>10.133.8.104</v>
      </c>
      <c r="D1821" s="240" t="s">
        <v>8594</v>
      </c>
      <c r="E1821" s="240" t="s">
        <v>2989</v>
      </c>
      <c r="F1821" s="245">
        <v>3</v>
      </c>
      <c r="G1821" s="299" t="s">
        <v>8011</v>
      </c>
      <c r="H1821" s="180"/>
    </row>
    <row r="1822" spans="1:8" hidden="1">
      <c r="A1822" s="101" t="s">
        <v>3001</v>
      </c>
      <c r="B1822" s="96" t="s">
        <v>3000</v>
      </c>
      <c r="C1822" s="185" t="str">
        <f>VLOOKUP(B1822,[1]Nagios!$B$2:$F$7978,1,FALSE)</f>
        <v>10.133.8.104</v>
      </c>
      <c r="D1822" s="96" t="s">
        <v>8282</v>
      </c>
      <c r="E1822" s="266" t="s">
        <v>2989</v>
      </c>
      <c r="F1822" s="245">
        <v>3</v>
      </c>
      <c r="G1822" s="299" t="s">
        <v>8011</v>
      </c>
      <c r="H1822" s="180"/>
    </row>
    <row r="1823" spans="1:8" hidden="1">
      <c r="A1823" s="88" t="s">
        <v>2182</v>
      </c>
      <c r="B1823" s="249" t="s">
        <v>2183</v>
      </c>
      <c r="C1823" s="185" t="str">
        <f>VLOOKUP(B1823,[1]Nagios!$B$2:$F$7978,1,FALSE)</f>
        <v>10.133.54.225</v>
      </c>
      <c r="D1823" s="240" t="s">
        <v>1204</v>
      </c>
      <c r="E1823" s="266" t="s">
        <v>2989</v>
      </c>
      <c r="F1823" s="245">
        <v>3</v>
      </c>
      <c r="G1823" s="299" t="s">
        <v>8011</v>
      </c>
      <c r="H1823" s="180" t="s">
        <v>5154</v>
      </c>
    </row>
    <row r="1824" spans="1:8" hidden="1">
      <c r="A1824" s="88" t="s">
        <v>2182</v>
      </c>
      <c r="B1824" s="249" t="s">
        <v>2183</v>
      </c>
      <c r="C1824" s="185" t="str">
        <f>VLOOKUP(B1824,[1]Nagios!$B$2:$F$7978,1,FALSE)</f>
        <v>10.133.54.225</v>
      </c>
      <c r="D1824" s="249" t="s">
        <v>1255</v>
      </c>
      <c r="E1824" s="266" t="s">
        <v>2989</v>
      </c>
      <c r="F1824" s="245">
        <v>3</v>
      </c>
      <c r="G1824" s="299" t="s">
        <v>8011</v>
      </c>
      <c r="H1824" s="180" t="s">
        <v>5155</v>
      </c>
    </row>
    <row r="1825" spans="1:8" hidden="1">
      <c r="A1825" s="88" t="s">
        <v>2182</v>
      </c>
      <c r="B1825" s="240" t="s">
        <v>2183</v>
      </c>
      <c r="C1825" s="185" t="str">
        <f>VLOOKUP(B1825,[1]Nagios!$B$2:$F$7978,1,FALSE)</f>
        <v>10.133.54.225</v>
      </c>
      <c r="D1825" s="240" t="s">
        <v>959</v>
      </c>
      <c r="E1825" s="266" t="s">
        <v>2989</v>
      </c>
      <c r="F1825" s="245">
        <v>3</v>
      </c>
      <c r="G1825" s="299" t="s">
        <v>8011</v>
      </c>
      <c r="H1825" s="180" t="s">
        <v>5156</v>
      </c>
    </row>
    <row r="1826" spans="1:8" hidden="1">
      <c r="A1826" s="88" t="s">
        <v>2182</v>
      </c>
      <c r="B1826" s="240" t="s">
        <v>2183</v>
      </c>
      <c r="C1826" s="185" t="str">
        <f>VLOOKUP(B1826,[1]Nagios!$B$2:$F$7978,1,FALSE)</f>
        <v>10.133.54.225</v>
      </c>
      <c r="D1826" s="240" t="s">
        <v>1200</v>
      </c>
      <c r="E1826" s="266" t="s">
        <v>2989</v>
      </c>
      <c r="F1826" s="245">
        <v>3</v>
      </c>
      <c r="G1826" s="299" t="s">
        <v>8011</v>
      </c>
      <c r="H1826" s="180" t="s">
        <v>5157</v>
      </c>
    </row>
    <row r="1827" spans="1:8" hidden="1">
      <c r="A1827" s="88" t="s">
        <v>2182</v>
      </c>
      <c r="B1827" s="249" t="s">
        <v>2183</v>
      </c>
      <c r="C1827" s="185" t="str">
        <f>VLOOKUP(B1827,[1]Nagios!$B$2:$F$7978,1,FALSE)</f>
        <v>10.133.54.225</v>
      </c>
      <c r="D1827" s="240" t="s">
        <v>1256</v>
      </c>
      <c r="E1827" s="266" t="s">
        <v>2989</v>
      </c>
      <c r="F1827" s="245">
        <v>3</v>
      </c>
      <c r="G1827" s="299" t="s">
        <v>8011</v>
      </c>
      <c r="H1827" s="180" t="s">
        <v>5158</v>
      </c>
    </row>
    <row r="1828" spans="1:8" hidden="1">
      <c r="A1828" s="88" t="s">
        <v>8027</v>
      </c>
      <c r="B1828" s="240" t="s">
        <v>3152</v>
      </c>
      <c r="C1828" s="185" t="str">
        <f>VLOOKUP(B1828,[1]Nagios!$B$2:$F$7978,1,FALSE)</f>
        <v>10.133.8.86</v>
      </c>
      <c r="D1828" s="240" t="s">
        <v>3140</v>
      </c>
      <c r="E1828" s="266" t="s">
        <v>2992</v>
      </c>
      <c r="F1828" s="245">
        <v>1</v>
      </c>
      <c r="G1828" s="299" t="s">
        <v>8011</v>
      </c>
      <c r="H1828" s="180"/>
    </row>
    <row r="1829" spans="1:8" hidden="1">
      <c r="A1829" s="88" t="s">
        <v>8027</v>
      </c>
      <c r="B1829" s="240" t="s">
        <v>3152</v>
      </c>
      <c r="C1829" s="185" t="str">
        <f>VLOOKUP(B1829,[1]Nagios!$B$2:$F$7978,1,FALSE)</f>
        <v>10.133.8.86</v>
      </c>
      <c r="D1829" s="240" t="s">
        <v>3149</v>
      </c>
      <c r="E1829" s="266" t="s">
        <v>2992</v>
      </c>
      <c r="F1829" s="245">
        <v>1</v>
      </c>
      <c r="G1829" s="299" t="s">
        <v>8011</v>
      </c>
      <c r="H1829" s="180"/>
    </row>
    <row r="1830" spans="1:8" hidden="1">
      <c r="A1830" s="88" t="s">
        <v>8027</v>
      </c>
      <c r="B1830" s="240" t="s">
        <v>3152</v>
      </c>
      <c r="C1830" s="185" t="str">
        <f>VLOOKUP(B1830,[1]Nagios!$B$2:$F$7978,1,FALSE)</f>
        <v>10.133.8.86</v>
      </c>
      <c r="D1830" s="240" t="s">
        <v>3150</v>
      </c>
      <c r="E1830" s="266" t="s">
        <v>2992</v>
      </c>
      <c r="F1830" s="245">
        <v>1</v>
      </c>
      <c r="G1830" s="299" t="s">
        <v>8011</v>
      </c>
      <c r="H1830" s="180"/>
    </row>
    <row r="1831" spans="1:8" hidden="1">
      <c r="A1831" s="88" t="s">
        <v>8027</v>
      </c>
      <c r="B1831" s="240" t="s">
        <v>3152</v>
      </c>
      <c r="C1831" s="185" t="str">
        <f>VLOOKUP(B1831,[1]Nagios!$B$2:$F$7978,1,FALSE)</f>
        <v>10.133.8.86</v>
      </c>
      <c r="D1831" s="240" t="s">
        <v>1200</v>
      </c>
      <c r="E1831" s="266" t="s">
        <v>2992</v>
      </c>
      <c r="F1831" s="245">
        <v>1</v>
      </c>
      <c r="G1831" s="299" t="s">
        <v>8011</v>
      </c>
      <c r="H1831" s="180"/>
    </row>
    <row r="1832" spans="1:8" hidden="1">
      <c r="A1832" s="88" t="s">
        <v>8027</v>
      </c>
      <c r="B1832" s="240" t="s">
        <v>3152</v>
      </c>
      <c r="C1832" s="185" t="str">
        <f>VLOOKUP(B1832,[1]Nagios!$B$2:$F$7978,1,FALSE)</f>
        <v>10.133.8.86</v>
      </c>
      <c r="D1832" s="240" t="s">
        <v>3151</v>
      </c>
      <c r="E1832" s="266" t="s">
        <v>2992</v>
      </c>
      <c r="F1832" s="245">
        <v>1</v>
      </c>
      <c r="G1832" s="299" t="s">
        <v>8011</v>
      </c>
      <c r="H1832" s="180"/>
    </row>
    <row r="1833" spans="1:8" hidden="1">
      <c r="A1833" s="88" t="s">
        <v>8268</v>
      </c>
      <c r="B1833" s="240" t="s">
        <v>8269</v>
      </c>
      <c r="C1833" s="185" t="str">
        <f>VLOOKUP(B1833,[1]Nagios!$B$2:$F$7978,1,FALSE)</f>
        <v>10.133.0.251</v>
      </c>
      <c r="D1833" s="240" t="s">
        <v>959</v>
      </c>
      <c r="E1833" s="98" t="s">
        <v>2992</v>
      </c>
      <c r="F1833" s="245">
        <v>4</v>
      </c>
      <c r="G1833" s="299" t="s">
        <v>8011</v>
      </c>
      <c r="H1833" s="180"/>
    </row>
    <row r="1834" spans="1:8" hidden="1">
      <c r="A1834" s="88" t="s">
        <v>8268</v>
      </c>
      <c r="B1834" s="240" t="s">
        <v>8269</v>
      </c>
      <c r="C1834" s="185" t="str">
        <f>VLOOKUP(B1834,[1]Nagios!$B$2:$F$7978,1,FALSE)</f>
        <v>10.133.0.251</v>
      </c>
      <c r="D1834" s="240" t="s">
        <v>1295</v>
      </c>
      <c r="E1834" s="98" t="s">
        <v>2992</v>
      </c>
      <c r="F1834" s="245">
        <v>4</v>
      </c>
      <c r="G1834" s="299" t="s">
        <v>8011</v>
      </c>
      <c r="H1834" s="180"/>
    </row>
    <row r="1835" spans="1:8" hidden="1">
      <c r="A1835" s="88" t="s">
        <v>8268</v>
      </c>
      <c r="B1835" s="240" t="s">
        <v>8269</v>
      </c>
      <c r="C1835" s="185" t="str">
        <f>VLOOKUP(B1835,[1]Nagios!$B$2:$F$7978,1,FALSE)</f>
        <v>10.133.0.251</v>
      </c>
      <c r="D1835" s="240" t="s">
        <v>2342</v>
      </c>
      <c r="E1835" s="98" t="s">
        <v>2992</v>
      </c>
      <c r="F1835" s="245">
        <v>4</v>
      </c>
      <c r="G1835" s="299" t="s">
        <v>8011</v>
      </c>
      <c r="H1835" s="180"/>
    </row>
    <row r="1836" spans="1:8" hidden="1">
      <c r="A1836" s="88" t="s">
        <v>8268</v>
      </c>
      <c r="B1836" s="240" t="s">
        <v>8269</v>
      </c>
      <c r="C1836" s="185" t="str">
        <f>VLOOKUP(B1836,[1]Nagios!$B$2:$F$7978,1,FALSE)</f>
        <v>10.133.0.251</v>
      </c>
      <c r="D1836" s="240" t="s">
        <v>7774</v>
      </c>
      <c r="E1836" s="98" t="s">
        <v>2992</v>
      </c>
      <c r="F1836" s="245">
        <v>4</v>
      </c>
      <c r="G1836" s="299" t="s">
        <v>8011</v>
      </c>
      <c r="H1836" s="180"/>
    </row>
    <row r="1837" spans="1:8" hidden="1">
      <c r="A1837" s="88" t="s">
        <v>8268</v>
      </c>
      <c r="B1837" s="240" t="s">
        <v>8269</v>
      </c>
      <c r="C1837" s="185" t="str">
        <f>VLOOKUP(B1837,[1]Nagios!$B$2:$F$7978,1,FALSE)</f>
        <v>10.133.0.251</v>
      </c>
      <c r="D1837" s="240" t="s">
        <v>6792</v>
      </c>
      <c r="E1837" s="98" t="s">
        <v>2992</v>
      </c>
      <c r="F1837" s="245">
        <v>4</v>
      </c>
      <c r="G1837" s="299" t="s">
        <v>8011</v>
      </c>
      <c r="H1837" s="180"/>
    </row>
    <row r="1838" spans="1:8" hidden="1">
      <c r="A1838" s="88" t="s">
        <v>8268</v>
      </c>
      <c r="B1838" s="240" t="s">
        <v>8269</v>
      </c>
      <c r="C1838" s="185" t="str">
        <f>VLOOKUP(B1838,[1]Nagios!$B$2:$F$7978,1,FALSE)</f>
        <v>10.133.0.251</v>
      </c>
      <c r="D1838" s="240" t="s">
        <v>6794</v>
      </c>
      <c r="E1838" s="98" t="s">
        <v>2992</v>
      </c>
      <c r="F1838" s="245">
        <v>4</v>
      </c>
      <c r="G1838" s="299" t="s">
        <v>8011</v>
      </c>
      <c r="H1838" s="180"/>
    </row>
    <row r="1839" spans="1:8" hidden="1">
      <c r="A1839" s="88" t="s">
        <v>8268</v>
      </c>
      <c r="B1839" s="240" t="s">
        <v>8269</v>
      </c>
      <c r="C1839" s="185" t="str">
        <f>VLOOKUP(B1839,[1]Nagios!$B$2:$F$7978,1,FALSE)</f>
        <v>10.133.0.251</v>
      </c>
      <c r="D1839" s="240" t="s">
        <v>6796</v>
      </c>
      <c r="E1839" s="98" t="s">
        <v>2992</v>
      </c>
      <c r="F1839" s="245">
        <v>4</v>
      </c>
      <c r="G1839" s="299" t="s">
        <v>8011</v>
      </c>
      <c r="H1839" s="180"/>
    </row>
    <row r="1840" spans="1:8" hidden="1">
      <c r="A1840" s="88" t="s">
        <v>8268</v>
      </c>
      <c r="B1840" s="124" t="s">
        <v>8269</v>
      </c>
      <c r="C1840" s="185" t="str">
        <f>VLOOKUP(B1840,[1]Nagios!$B$2:$F$7978,1,FALSE)</f>
        <v>10.133.0.251</v>
      </c>
      <c r="D1840" s="240" t="s">
        <v>6795</v>
      </c>
      <c r="E1840" s="98" t="s">
        <v>2992</v>
      </c>
      <c r="F1840" s="245">
        <v>4</v>
      </c>
      <c r="G1840" s="299" t="s">
        <v>8011</v>
      </c>
      <c r="H1840" s="180"/>
    </row>
    <row r="1841" spans="1:8" hidden="1">
      <c r="A1841" s="88" t="s">
        <v>8268</v>
      </c>
      <c r="B1841" s="240" t="s">
        <v>8269</v>
      </c>
      <c r="C1841" s="185" t="str">
        <f>VLOOKUP(B1841,[1]Nagios!$B$2:$F$7978,1,FALSE)</f>
        <v>10.133.0.251</v>
      </c>
      <c r="D1841" s="240" t="s">
        <v>6797</v>
      </c>
      <c r="E1841" s="98" t="s">
        <v>2992</v>
      </c>
      <c r="F1841" s="245">
        <v>4</v>
      </c>
      <c r="G1841" s="299" t="s">
        <v>8011</v>
      </c>
      <c r="H1841" s="180"/>
    </row>
    <row r="1842" spans="1:8" hidden="1">
      <c r="A1842" s="88" t="s">
        <v>8268</v>
      </c>
      <c r="B1842" s="240" t="s">
        <v>8269</v>
      </c>
      <c r="C1842" s="185" t="str">
        <f>VLOOKUP(B1842,[1]Nagios!$B$2:$F$7978,1,FALSE)</f>
        <v>10.133.0.251</v>
      </c>
      <c r="D1842" s="240" t="s">
        <v>6798</v>
      </c>
      <c r="E1842" s="98" t="s">
        <v>2992</v>
      </c>
      <c r="F1842" s="245">
        <v>4</v>
      </c>
      <c r="G1842" s="299" t="s">
        <v>8011</v>
      </c>
      <c r="H1842" s="180"/>
    </row>
    <row r="1843" spans="1:8" hidden="1">
      <c r="A1843" s="88" t="s">
        <v>8268</v>
      </c>
      <c r="B1843" s="240" t="s">
        <v>8269</v>
      </c>
      <c r="C1843" s="185" t="str">
        <f>VLOOKUP(B1843,[1]Nagios!$B$2:$F$7978,1,FALSE)</f>
        <v>10.133.0.251</v>
      </c>
      <c r="D1843" s="240" t="s">
        <v>6799</v>
      </c>
      <c r="E1843" s="98" t="s">
        <v>2992</v>
      </c>
      <c r="F1843" s="245">
        <v>4</v>
      </c>
      <c r="G1843" s="299" t="s">
        <v>8011</v>
      </c>
      <c r="H1843" s="180"/>
    </row>
    <row r="1844" spans="1:8" hidden="1">
      <c r="A1844" s="88" t="s">
        <v>8268</v>
      </c>
      <c r="B1844" s="240" t="s">
        <v>8269</v>
      </c>
      <c r="C1844" s="185" t="str">
        <f>VLOOKUP(B1844,[1]Nagios!$B$2:$F$7978,1,FALSE)</f>
        <v>10.133.0.251</v>
      </c>
      <c r="D1844" s="240" t="s">
        <v>8515</v>
      </c>
      <c r="E1844" s="98" t="s">
        <v>2992</v>
      </c>
      <c r="F1844" s="245">
        <v>4</v>
      </c>
      <c r="G1844" s="299" t="s">
        <v>8011</v>
      </c>
      <c r="H1844" s="180"/>
    </row>
    <row r="1845" spans="1:8" hidden="1">
      <c r="A1845" s="88" t="s">
        <v>8268</v>
      </c>
      <c r="B1845" s="240" t="s">
        <v>8269</v>
      </c>
      <c r="C1845" s="185" t="str">
        <f>VLOOKUP(B1845,[1]Nagios!$B$2:$F$7978,1,FALSE)</f>
        <v>10.133.0.251</v>
      </c>
      <c r="D1845" s="240" t="s">
        <v>6793</v>
      </c>
      <c r="E1845" s="98" t="s">
        <v>2992</v>
      </c>
      <c r="F1845" s="245">
        <v>4</v>
      </c>
      <c r="G1845" s="299" t="s">
        <v>8011</v>
      </c>
      <c r="H1845" s="180"/>
    </row>
    <row r="1846" spans="1:8" hidden="1">
      <c r="A1846" s="88" t="s">
        <v>8268</v>
      </c>
      <c r="B1846" s="240" t="s">
        <v>8269</v>
      </c>
      <c r="C1846" s="185" t="str">
        <f>VLOOKUP(B1846,[1]Nagios!$B$2:$F$7978,1,FALSE)</f>
        <v>10.133.0.251</v>
      </c>
      <c r="D1846" s="240" t="s">
        <v>8267</v>
      </c>
      <c r="E1846" s="98" t="s">
        <v>2992</v>
      </c>
      <c r="F1846" s="245">
        <v>4</v>
      </c>
      <c r="G1846" s="299" t="s">
        <v>8011</v>
      </c>
      <c r="H1846" s="180"/>
    </row>
    <row r="1847" spans="1:8" hidden="1">
      <c r="A1847" s="88" t="s">
        <v>8265</v>
      </c>
      <c r="B1847" s="240" t="s">
        <v>8266</v>
      </c>
      <c r="C1847" s="185" t="str">
        <f>VLOOKUP(B1847,[1]Nagios!$B$2:$F$7978,1,FALSE)</f>
        <v>10.133.0.250</v>
      </c>
      <c r="D1847" s="240" t="s">
        <v>6793</v>
      </c>
      <c r="E1847" s="98" t="s">
        <v>2992</v>
      </c>
      <c r="F1847" s="245">
        <v>4</v>
      </c>
      <c r="G1847" s="299" t="s">
        <v>8011</v>
      </c>
      <c r="H1847" s="180"/>
    </row>
    <row r="1848" spans="1:8" hidden="1">
      <c r="A1848" s="88" t="s">
        <v>8265</v>
      </c>
      <c r="B1848" s="240" t="s">
        <v>8266</v>
      </c>
      <c r="C1848" s="185" t="str">
        <f>VLOOKUP(B1848,[1]Nagios!$B$2:$F$7978,1,FALSE)</f>
        <v>10.133.0.250</v>
      </c>
      <c r="D1848" s="240" t="s">
        <v>8267</v>
      </c>
      <c r="E1848" s="98" t="s">
        <v>2992</v>
      </c>
      <c r="F1848" s="245">
        <v>4</v>
      </c>
      <c r="G1848" s="299" t="s">
        <v>8011</v>
      </c>
      <c r="H1848" s="180"/>
    </row>
    <row r="1849" spans="1:8" hidden="1">
      <c r="A1849" s="88" t="s">
        <v>1732</v>
      </c>
      <c r="B1849" s="240" t="s">
        <v>854</v>
      </c>
      <c r="C1849" s="185" t="str">
        <f>VLOOKUP(B1849,[1]Nagios!$B$2:$F$7978,1,FALSE)</f>
        <v>10.133.55.208</v>
      </c>
      <c r="D1849" s="240" t="s">
        <v>959</v>
      </c>
      <c r="E1849" s="249" t="s">
        <v>2989</v>
      </c>
      <c r="F1849" s="245">
        <v>1</v>
      </c>
      <c r="G1849" s="299" t="s">
        <v>8011</v>
      </c>
      <c r="H1849" s="180" t="s">
        <v>5153</v>
      </c>
    </row>
    <row r="1850" spans="1:8" hidden="1">
      <c r="A1850" s="88" t="s">
        <v>2180</v>
      </c>
      <c r="B1850" s="240" t="s">
        <v>2181</v>
      </c>
      <c r="C1850" s="185" t="str">
        <f>VLOOKUP(B1850,[1]Nagios!$B$2:$F$7978,1,FALSE)</f>
        <v>10.133.54.59</v>
      </c>
      <c r="D1850" s="240" t="s">
        <v>1204</v>
      </c>
      <c r="E1850" s="249" t="s">
        <v>2989</v>
      </c>
      <c r="F1850" s="245">
        <v>3</v>
      </c>
      <c r="G1850" s="299" t="s">
        <v>8011</v>
      </c>
      <c r="H1850" s="180" t="s">
        <v>5228</v>
      </c>
    </row>
    <row r="1851" spans="1:8" hidden="1">
      <c r="A1851" s="88" t="s">
        <v>2180</v>
      </c>
      <c r="B1851" s="266" t="s">
        <v>2181</v>
      </c>
      <c r="C1851" s="185" t="str">
        <f>VLOOKUP(B1851,[1]Nagios!$B$2:$F$7978,1,FALSE)</f>
        <v>10.133.54.59</v>
      </c>
      <c r="D1851" s="240" t="s">
        <v>1255</v>
      </c>
      <c r="E1851" s="240" t="s">
        <v>2989</v>
      </c>
      <c r="F1851" s="245">
        <v>3</v>
      </c>
      <c r="G1851" s="299" t="s">
        <v>8011</v>
      </c>
      <c r="H1851" s="180" t="s">
        <v>5229</v>
      </c>
    </row>
    <row r="1852" spans="1:8" hidden="1">
      <c r="A1852" s="88" t="s">
        <v>2180</v>
      </c>
      <c r="B1852" s="240" t="s">
        <v>2181</v>
      </c>
      <c r="C1852" s="185" t="str">
        <f>VLOOKUP(B1852,[1]Nagios!$B$2:$F$7978,1,FALSE)</f>
        <v>10.133.54.59</v>
      </c>
      <c r="D1852" s="240" t="s">
        <v>959</v>
      </c>
      <c r="E1852" s="240" t="s">
        <v>2989</v>
      </c>
      <c r="F1852" s="245">
        <v>3</v>
      </c>
      <c r="G1852" s="299" t="s">
        <v>8011</v>
      </c>
      <c r="H1852" s="180" t="s">
        <v>5230</v>
      </c>
    </row>
    <row r="1853" spans="1:8" hidden="1">
      <c r="A1853" s="88" t="s">
        <v>2180</v>
      </c>
      <c r="B1853" s="240" t="s">
        <v>2181</v>
      </c>
      <c r="C1853" s="185" t="str">
        <f>VLOOKUP(B1853,[1]Nagios!$B$2:$F$7978,1,FALSE)</f>
        <v>10.133.54.59</v>
      </c>
      <c r="D1853" s="240" t="s">
        <v>1200</v>
      </c>
      <c r="E1853" s="240" t="s">
        <v>2989</v>
      </c>
      <c r="F1853" s="245">
        <v>3</v>
      </c>
      <c r="G1853" s="299" t="s">
        <v>8011</v>
      </c>
      <c r="H1853" s="180" t="s">
        <v>5231</v>
      </c>
    </row>
    <row r="1854" spans="1:8" hidden="1">
      <c r="A1854" s="88" t="s">
        <v>2180</v>
      </c>
      <c r="B1854" s="240" t="s">
        <v>2181</v>
      </c>
      <c r="C1854" s="185" t="str">
        <f>VLOOKUP(B1854,[1]Nagios!$B$2:$F$7978,1,FALSE)</f>
        <v>10.133.54.59</v>
      </c>
      <c r="D1854" s="240" t="s">
        <v>1256</v>
      </c>
      <c r="E1854" s="240" t="s">
        <v>2989</v>
      </c>
      <c r="F1854" s="245">
        <v>3</v>
      </c>
      <c r="G1854" s="299" t="s">
        <v>8011</v>
      </c>
      <c r="H1854" s="180" t="s">
        <v>5232</v>
      </c>
    </row>
    <row r="1855" spans="1:8" hidden="1">
      <c r="A1855" s="88" t="s">
        <v>2180</v>
      </c>
      <c r="B1855" s="240" t="s">
        <v>2181</v>
      </c>
      <c r="C1855" s="185" t="str">
        <f>VLOOKUP(B1855,[1]Nagios!$B$2:$F$7978,1,FALSE)</f>
        <v>10.133.54.59</v>
      </c>
      <c r="D1855" s="240" t="s">
        <v>6303</v>
      </c>
      <c r="E1855" s="240" t="s">
        <v>2989</v>
      </c>
      <c r="F1855" s="245">
        <v>3</v>
      </c>
      <c r="G1855" s="299" t="s">
        <v>8011</v>
      </c>
      <c r="H1855" s="180"/>
    </row>
    <row r="1856" spans="1:8" hidden="1">
      <c r="A1856" s="88" t="s">
        <v>2180</v>
      </c>
      <c r="B1856" s="240" t="s">
        <v>2181</v>
      </c>
      <c r="C1856" s="185" t="str">
        <f>VLOOKUP(B1856,[1]Nagios!$B$2:$F$7978,1,FALSE)</f>
        <v>10.133.54.59</v>
      </c>
      <c r="D1856" s="240" t="s">
        <v>6304</v>
      </c>
      <c r="E1856" s="240" t="s">
        <v>2989</v>
      </c>
      <c r="F1856" s="245">
        <v>3</v>
      </c>
      <c r="G1856" s="299" t="s">
        <v>8011</v>
      </c>
      <c r="H1856" s="180"/>
    </row>
    <row r="1857" spans="1:8" hidden="1">
      <c r="A1857" s="88" t="s">
        <v>2180</v>
      </c>
      <c r="B1857" s="240" t="s">
        <v>2181</v>
      </c>
      <c r="C1857" s="185" t="str">
        <f>VLOOKUP(B1857,[1]Nagios!$B$2:$F$7978,1,FALSE)</f>
        <v>10.133.54.59</v>
      </c>
      <c r="D1857" s="240" t="s">
        <v>6305</v>
      </c>
      <c r="E1857" s="240" t="s">
        <v>2989</v>
      </c>
      <c r="F1857" s="245">
        <v>3</v>
      </c>
      <c r="G1857" s="299" t="s">
        <v>8011</v>
      </c>
      <c r="H1857" s="180"/>
    </row>
    <row r="1858" spans="1:8" hidden="1">
      <c r="A1858" s="88" t="s">
        <v>2180</v>
      </c>
      <c r="B1858" s="240" t="s">
        <v>2181</v>
      </c>
      <c r="C1858" s="185" t="str">
        <f>VLOOKUP(B1858,[1]Nagios!$B$2:$F$7978,1,FALSE)</f>
        <v>10.133.54.59</v>
      </c>
      <c r="D1858" s="240" t="s">
        <v>6306</v>
      </c>
      <c r="E1858" s="240" t="s">
        <v>2989</v>
      </c>
      <c r="F1858" s="245">
        <v>3</v>
      </c>
      <c r="G1858" s="299" t="s">
        <v>8011</v>
      </c>
      <c r="H1858" s="180"/>
    </row>
    <row r="1859" spans="1:8" hidden="1">
      <c r="A1859" s="88" t="s">
        <v>2180</v>
      </c>
      <c r="B1859" s="240" t="s">
        <v>2181</v>
      </c>
      <c r="C1859" s="185" t="str">
        <f>VLOOKUP(B1859,[1]Nagios!$B$2:$F$7978,1,FALSE)</f>
        <v>10.133.54.59</v>
      </c>
      <c r="D1859" s="240" t="s">
        <v>6308</v>
      </c>
      <c r="E1859" s="240" t="s">
        <v>2989</v>
      </c>
      <c r="F1859" s="245">
        <v>3</v>
      </c>
      <c r="G1859" s="299" t="s">
        <v>8011</v>
      </c>
      <c r="H1859" s="180"/>
    </row>
    <row r="1860" spans="1:8" hidden="1">
      <c r="A1860" s="88" t="s">
        <v>2180</v>
      </c>
      <c r="B1860" s="240" t="s">
        <v>2181</v>
      </c>
      <c r="C1860" s="185" t="str">
        <f>VLOOKUP(B1860,[1]Nagios!$B$2:$F$7978,1,FALSE)</f>
        <v>10.133.54.59</v>
      </c>
      <c r="D1860" s="240" t="s">
        <v>6309</v>
      </c>
      <c r="E1860" s="240" t="s">
        <v>2989</v>
      </c>
      <c r="F1860" s="245">
        <v>3</v>
      </c>
      <c r="G1860" s="299" t="s">
        <v>8011</v>
      </c>
      <c r="H1860" s="180"/>
    </row>
    <row r="1861" spans="1:8" hidden="1">
      <c r="A1861" s="88" t="s">
        <v>2180</v>
      </c>
      <c r="B1861" s="240" t="s">
        <v>2181</v>
      </c>
      <c r="C1861" s="185" t="str">
        <f>VLOOKUP(B1861,[1]Nagios!$B$2:$F$7978,1,FALSE)</f>
        <v>10.133.54.59</v>
      </c>
      <c r="D1861" s="240" t="s">
        <v>6310</v>
      </c>
      <c r="E1861" s="240" t="s">
        <v>2989</v>
      </c>
      <c r="F1861" s="245">
        <v>3</v>
      </c>
      <c r="G1861" s="299" t="s">
        <v>8011</v>
      </c>
      <c r="H1861" s="180"/>
    </row>
    <row r="1862" spans="1:8" hidden="1">
      <c r="A1862" s="88" t="s">
        <v>2180</v>
      </c>
      <c r="B1862" s="240" t="s">
        <v>2181</v>
      </c>
      <c r="C1862" s="185" t="str">
        <f>VLOOKUP(B1862,[1]Nagios!$B$2:$F$7978,1,FALSE)</f>
        <v>10.133.54.59</v>
      </c>
      <c r="D1862" s="240" t="s">
        <v>6311</v>
      </c>
      <c r="E1862" s="240" t="s">
        <v>2989</v>
      </c>
      <c r="F1862" s="245">
        <v>3</v>
      </c>
      <c r="G1862" s="299" t="s">
        <v>8011</v>
      </c>
      <c r="H1862" s="180"/>
    </row>
    <row r="1863" spans="1:8" hidden="1">
      <c r="A1863" s="88" t="s">
        <v>2180</v>
      </c>
      <c r="B1863" s="240" t="s">
        <v>2181</v>
      </c>
      <c r="C1863" s="185" t="str">
        <f>VLOOKUP(B1863,[1]Nagios!$B$2:$F$7978,1,FALSE)</f>
        <v>10.133.54.59</v>
      </c>
      <c r="D1863" s="240" t="s">
        <v>6312</v>
      </c>
      <c r="E1863" s="240" t="s">
        <v>2989</v>
      </c>
      <c r="F1863" s="245">
        <v>3</v>
      </c>
      <c r="G1863" s="299" t="s">
        <v>8011</v>
      </c>
      <c r="H1863" s="180"/>
    </row>
    <row r="1864" spans="1:8" hidden="1">
      <c r="A1864" s="88" t="s">
        <v>2180</v>
      </c>
      <c r="B1864" s="240" t="s">
        <v>2181</v>
      </c>
      <c r="C1864" s="185" t="str">
        <f>VLOOKUP(B1864,[1]Nagios!$B$2:$F$7978,1,FALSE)</f>
        <v>10.133.54.59</v>
      </c>
      <c r="D1864" s="240" t="s">
        <v>6313</v>
      </c>
      <c r="E1864" s="240" t="s">
        <v>2989</v>
      </c>
      <c r="F1864" s="245">
        <v>3</v>
      </c>
      <c r="G1864" s="299" t="s">
        <v>8011</v>
      </c>
      <c r="H1864" s="180"/>
    </row>
    <row r="1865" spans="1:8" hidden="1">
      <c r="A1865" s="88" t="s">
        <v>2180</v>
      </c>
      <c r="B1865" s="240" t="s">
        <v>2181</v>
      </c>
      <c r="C1865" s="185" t="str">
        <f>VLOOKUP(B1865,[1]Nagios!$B$2:$F$7978,1,FALSE)</f>
        <v>10.133.54.59</v>
      </c>
      <c r="D1865" s="240" t="s">
        <v>8298</v>
      </c>
      <c r="E1865" s="240" t="s">
        <v>2989</v>
      </c>
      <c r="F1865" s="245">
        <v>3</v>
      </c>
      <c r="G1865" s="299" t="s">
        <v>8011</v>
      </c>
      <c r="H1865" s="180"/>
    </row>
    <row r="1866" spans="1:8">
      <c r="A1866" s="88" t="s">
        <v>2180</v>
      </c>
      <c r="B1866" s="240" t="s">
        <v>2181</v>
      </c>
      <c r="C1866" s="185" t="str">
        <f>VLOOKUP(B1866,[1]Nagios!$B$2:$F$7978,1,FALSE)</f>
        <v>10.133.54.59</v>
      </c>
      <c r="D1866" s="240" t="s">
        <v>8332</v>
      </c>
      <c r="E1866" s="240" t="s">
        <v>2989</v>
      </c>
      <c r="F1866" s="245">
        <v>3</v>
      </c>
      <c r="G1866" s="299" t="s">
        <v>8007</v>
      </c>
      <c r="H1866" s="180"/>
    </row>
    <row r="1867" spans="1:8">
      <c r="A1867" s="88" t="s">
        <v>2180</v>
      </c>
      <c r="B1867" s="240" t="s">
        <v>2181</v>
      </c>
      <c r="C1867" s="185" t="str">
        <f>VLOOKUP(B1867,[1]Nagios!$B$2:$F$7978,1,FALSE)</f>
        <v>10.133.54.59</v>
      </c>
      <c r="D1867" s="240" t="s">
        <v>8333</v>
      </c>
      <c r="E1867" s="240" t="s">
        <v>2989</v>
      </c>
      <c r="F1867" s="245">
        <v>3</v>
      </c>
      <c r="G1867" s="299" t="s">
        <v>8007</v>
      </c>
      <c r="H1867" s="180"/>
    </row>
    <row r="1868" spans="1:8" hidden="1">
      <c r="A1868" s="88" t="s">
        <v>7902</v>
      </c>
      <c r="B1868" s="240" t="s">
        <v>7903</v>
      </c>
      <c r="C1868" s="185" t="str">
        <f>VLOOKUP(B1868,[1]Nagios!$B$2:$F$7978,1,FALSE)</f>
        <v>172.16.12.76</v>
      </c>
      <c r="D1868" s="301" t="s">
        <v>7260</v>
      </c>
      <c r="E1868" s="206" t="s">
        <v>2992</v>
      </c>
      <c r="F1868" s="245">
        <v>3</v>
      </c>
      <c r="G1868" s="299" t="s">
        <v>8012</v>
      </c>
      <c r="H1868" s="180"/>
    </row>
    <row r="1869" spans="1:8" hidden="1">
      <c r="A1869" s="88" t="s">
        <v>7902</v>
      </c>
      <c r="B1869" s="240" t="s">
        <v>7903</v>
      </c>
      <c r="C1869" s="185" t="str">
        <f>VLOOKUP(B1869,[1]Nagios!$B$2:$F$7978,1,FALSE)</f>
        <v>172.16.12.76</v>
      </c>
      <c r="D1869" s="301" t="s">
        <v>1204</v>
      </c>
      <c r="E1869" s="206" t="s">
        <v>2992</v>
      </c>
      <c r="F1869" s="245">
        <v>3</v>
      </c>
      <c r="G1869" s="299" t="s">
        <v>8012</v>
      </c>
      <c r="H1869" s="180"/>
    </row>
    <row r="1870" spans="1:8" hidden="1">
      <c r="A1870" s="88" t="s">
        <v>7902</v>
      </c>
      <c r="B1870" s="240" t="s">
        <v>7903</v>
      </c>
      <c r="C1870" s="185" t="str">
        <f>VLOOKUP(B1870,[1]Nagios!$B$2:$F$7978,1,FALSE)</f>
        <v>172.16.12.76</v>
      </c>
      <c r="D1870" s="301" t="s">
        <v>2617</v>
      </c>
      <c r="E1870" s="206" t="s">
        <v>2992</v>
      </c>
      <c r="F1870" s="245">
        <v>3</v>
      </c>
      <c r="G1870" s="299" t="s">
        <v>8012</v>
      </c>
      <c r="H1870" s="180"/>
    </row>
    <row r="1871" spans="1:8" hidden="1">
      <c r="A1871" s="88" t="s">
        <v>7902</v>
      </c>
      <c r="B1871" s="240" t="s">
        <v>7903</v>
      </c>
      <c r="C1871" s="185" t="str">
        <f>VLOOKUP(B1871,[1]Nagios!$B$2:$F$7978,1,FALSE)</f>
        <v>172.16.12.76</v>
      </c>
      <c r="D1871" s="301" t="s">
        <v>6654</v>
      </c>
      <c r="E1871" s="206" t="s">
        <v>2992</v>
      </c>
      <c r="F1871" s="245">
        <v>3</v>
      </c>
      <c r="G1871" s="299" t="s">
        <v>8012</v>
      </c>
      <c r="H1871" s="180"/>
    </row>
    <row r="1872" spans="1:8" hidden="1">
      <c r="A1872" s="88" t="s">
        <v>7902</v>
      </c>
      <c r="B1872" s="240" t="s">
        <v>7903</v>
      </c>
      <c r="C1872" s="185" t="str">
        <f>VLOOKUP(B1872,[1]Nagios!$B$2:$F$7978,1,FALSE)</f>
        <v>172.16.12.76</v>
      </c>
      <c r="D1872" s="301" t="s">
        <v>1201</v>
      </c>
      <c r="E1872" s="206" t="s">
        <v>2992</v>
      </c>
      <c r="F1872" s="245">
        <v>3</v>
      </c>
      <c r="G1872" s="299" t="s">
        <v>8012</v>
      </c>
      <c r="H1872" s="180"/>
    </row>
    <row r="1873" spans="1:8" hidden="1">
      <c r="A1873" s="88" t="s">
        <v>7902</v>
      </c>
      <c r="B1873" s="240" t="s">
        <v>7903</v>
      </c>
      <c r="C1873" s="185" t="str">
        <f>VLOOKUP(B1873,[1]Nagios!$B$2:$F$7978,1,FALSE)</f>
        <v>172.16.12.76</v>
      </c>
      <c r="D1873" s="301" t="s">
        <v>7862</v>
      </c>
      <c r="E1873" s="206" t="s">
        <v>2992</v>
      </c>
      <c r="F1873" s="245">
        <v>3</v>
      </c>
      <c r="G1873" s="299" t="s">
        <v>8012</v>
      </c>
      <c r="H1873" s="180"/>
    </row>
    <row r="1874" spans="1:8" hidden="1">
      <c r="A1874" s="88" t="s">
        <v>7902</v>
      </c>
      <c r="B1874" s="240" t="s">
        <v>7903</v>
      </c>
      <c r="C1874" s="185" t="str">
        <f>VLOOKUP(B1874,[1]Nagios!$B$2:$F$7978,1,FALSE)</f>
        <v>172.16.12.76</v>
      </c>
      <c r="D1874" s="301" t="s">
        <v>7899</v>
      </c>
      <c r="E1874" s="206" t="s">
        <v>2992</v>
      </c>
      <c r="F1874" s="245">
        <v>3</v>
      </c>
      <c r="G1874" s="299" t="s">
        <v>8012</v>
      </c>
      <c r="H1874" s="180"/>
    </row>
    <row r="1875" spans="1:8" hidden="1">
      <c r="A1875" s="88" t="s">
        <v>7900</v>
      </c>
      <c r="B1875" s="240" t="s">
        <v>7901</v>
      </c>
      <c r="C1875" s="185" t="str">
        <f>VLOOKUP(B1875,[1]Nagios!$B$2:$F$7978,1,FALSE)</f>
        <v>172.16.12.75</v>
      </c>
      <c r="D1875" s="301" t="s">
        <v>7260</v>
      </c>
      <c r="E1875" s="206" t="s">
        <v>2992</v>
      </c>
      <c r="F1875" s="245">
        <v>3</v>
      </c>
      <c r="G1875" s="299" t="s">
        <v>8012</v>
      </c>
      <c r="H1875" s="180"/>
    </row>
    <row r="1876" spans="1:8" hidden="1">
      <c r="A1876" s="88" t="s">
        <v>7900</v>
      </c>
      <c r="B1876" s="240" t="s">
        <v>7901</v>
      </c>
      <c r="C1876" s="185" t="str">
        <f>VLOOKUP(B1876,[1]Nagios!$B$2:$F$7978,1,FALSE)</f>
        <v>172.16.12.75</v>
      </c>
      <c r="D1876" s="301" t="s">
        <v>1204</v>
      </c>
      <c r="E1876" s="206" t="s">
        <v>2992</v>
      </c>
      <c r="F1876" s="245">
        <v>3</v>
      </c>
      <c r="G1876" s="299" t="s">
        <v>8012</v>
      </c>
      <c r="H1876" s="180"/>
    </row>
    <row r="1877" spans="1:8" hidden="1">
      <c r="A1877" s="88" t="s">
        <v>7900</v>
      </c>
      <c r="B1877" s="240" t="s">
        <v>7901</v>
      </c>
      <c r="C1877" s="185" t="str">
        <f>VLOOKUP(B1877,[1]Nagios!$B$2:$F$7978,1,FALSE)</f>
        <v>172.16.12.75</v>
      </c>
      <c r="D1877" s="301" t="s">
        <v>2617</v>
      </c>
      <c r="E1877" s="206" t="s">
        <v>2992</v>
      </c>
      <c r="F1877" s="245">
        <v>3</v>
      </c>
      <c r="G1877" s="299" t="s">
        <v>8012</v>
      </c>
      <c r="H1877" s="180"/>
    </row>
    <row r="1878" spans="1:8" hidden="1">
      <c r="A1878" s="88" t="s">
        <v>7900</v>
      </c>
      <c r="B1878" s="240" t="s">
        <v>7901</v>
      </c>
      <c r="C1878" s="185" t="str">
        <f>VLOOKUP(B1878,[1]Nagios!$B$2:$F$7978,1,FALSE)</f>
        <v>172.16.12.75</v>
      </c>
      <c r="D1878" s="301" t="s">
        <v>6654</v>
      </c>
      <c r="E1878" s="206" t="s">
        <v>2992</v>
      </c>
      <c r="F1878" s="245">
        <v>3</v>
      </c>
      <c r="G1878" s="299" t="s">
        <v>8012</v>
      </c>
      <c r="H1878" s="180"/>
    </row>
    <row r="1879" spans="1:8" hidden="1">
      <c r="A1879" s="88" t="s">
        <v>7900</v>
      </c>
      <c r="B1879" s="240" t="s">
        <v>7901</v>
      </c>
      <c r="C1879" s="185" t="str">
        <f>VLOOKUP(B1879,[1]Nagios!$B$2:$F$7978,1,FALSE)</f>
        <v>172.16.12.75</v>
      </c>
      <c r="D1879" s="301" t="s">
        <v>1201</v>
      </c>
      <c r="E1879" s="206" t="s">
        <v>2992</v>
      </c>
      <c r="F1879" s="245">
        <v>3</v>
      </c>
      <c r="G1879" s="299" t="s">
        <v>8012</v>
      </c>
      <c r="H1879" s="180"/>
    </row>
    <row r="1880" spans="1:8" hidden="1">
      <c r="A1880" s="88" t="s">
        <v>7900</v>
      </c>
      <c r="B1880" s="240" t="s">
        <v>7901</v>
      </c>
      <c r="C1880" s="185" t="str">
        <f>VLOOKUP(B1880,[1]Nagios!$B$2:$F$7978,1,FALSE)</f>
        <v>172.16.12.75</v>
      </c>
      <c r="D1880" s="301" t="s">
        <v>7862</v>
      </c>
      <c r="E1880" s="206" t="s">
        <v>2992</v>
      </c>
      <c r="F1880" s="245">
        <v>3</v>
      </c>
      <c r="G1880" s="299" t="s">
        <v>8012</v>
      </c>
      <c r="H1880" s="180"/>
    </row>
    <row r="1881" spans="1:8" hidden="1">
      <c r="A1881" s="88" t="s">
        <v>7900</v>
      </c>
      <c r="B1881" s="240" t="s">
        <v>7901</v>
      </c>
      <c r="C1881" s="185" t="str">
        <f>VLOOKUP(B1881,[1]Nagios!$B$2:$F$7978,1,FALSE)</f>
        <v>172.16.12.75</v>
      </c>
      <c r="D1881" s="301" t="s">
        <v>7899</v>
      </c>
      <c r="E1881" s="206" t="s">
        <v>2992</v>
      </c>
      <c r="F1881" s="245">
        <v>3</v>
      </c>
      <c r="G1881" s="299" t="s">
        <v>8012</v>
      </c>
      <c r="H1881" s="180"/>
    </row>
    <row r="1882" spans="1:8" hidden="1">
      <c r="A1882" s="88" t="s">
        <v>7900</v>
      </c>
      <c r="B1882" s="240" t="s">
        <v>7901</v>
      </c>
      <c r="C1882" s="185" t="str">
        <f>VLOOKUP(B1882,[1]Nagios!$B$2:$F$7978,1,FALSE)</f>
        <v>172.16.12.75</v>
      </c>
      <c r="D1882" s="301" t="s">
        <v>8170</v>
      </c>
      <c r="E1882" s="206"/>
      <c r="F1882" s="245"/>
      <c r="G1882" s="299" t="s">
        <v>8694</v>
      </c>
      <c r="H1882" s="180" t="s">
        <v>8710</v>
      </c>
    </row>
    <row r="1883" spans="1:8" hidden="1">
      <c r="A1883" s="88" t="s">
        <v>7897</v>
      </c>
      <c r="B1883" s="240" t="s">
        <v>7898</v>
      </c>
      <c r="C1883" s="185" t="str">
        <f>VLOOKUP(B1883,[1]Nagios!$B$2:$F$7978,1,FALSE)</f>
        <v>172.16.12.74</v>
      </c>
      <c r="D1883" s="301" t="s">
        <v>7260</v>
      </c>
      <c r="E1883" s="206" t="s">
        <v>2992</v>
      </c>
      <c r="F1883" s="245">
        <v>3</v>
      </c>
      <c r="G1883" s="299" t="s">
        <v>8012</v>
      </c>
      <c r="H1883" s="180"/>
    </row>
    <row r="1884" spans="1:8" hidden="1">
      <c r="A1884" s="88" t="s">
        <v>7897</v>
      </c>
      <c r="B1884" s="240" t="s">
        <v>7898</v>
      </c>
      <c r="C1884" s="185" t="str">
        <f>VLOOKUP(B1884,[1]Nagios!$B$2:$F$7978,1,FALSE)</f>
        <v>172.16.12.74</v>
      </c>
      <c r="D1884" s="301" t="s">
        <v>1204</v>
      </c>
      <c r="E1884" s="206" t="s">
        <v>2992</v>
      </c>
      <c r="F1884" s="245">
        <v>3</v>
      </c>
      <c r="G1884" s="299" t="s">
        <v>8012</v>
      </c>
      <c r="H1884" s="180"/>
    </row>
    <row r="1885" spans="1:8" hidden="1">
      <c r="A1885" s="88" t="s">
        <v>7897</v>
      </c>
      <c r="B1885" s="240" t="s">
        <v>7898</v>
      </c>
      <c r="C1885" s="185" t="str">
        <f>VLOOKUP(B1885,[1]Nagios!$B$2:$F$7978,1,FALSE)</f>
        <v>172.16.12.74</v>
      </c>
      <c r="D1885" s="301" t="s">
        <v>2617</v>
      </c>
      <c r="E1885" s="206" t="s">
        <v>2992</v>
      </c>
      <c r="F1885" s="245">
        <v>3</v>
      </c>
      <c r="G1885" s="299" t="s">
        <v>8012</v>
      </c>
      <c r="H1885" s="180"/>
    </row>
    <row r="1886" spans="1:8" hidden="1">
      <c r="A1886" s="88" t="s">
        <v>7897</v>
      </c>
      <c r="B1886" s="240" t="s">
        <v>7898</v>
      </c>
      <c r="C1886" s="185" t="str">
        <f>VLOOKUP(B1886,[1]Nagios!$B$2:$F$7978,1,FALSE)</f>
        <v>172.16.12.74</v>
      </c>
      <c r="D1886" s="301" t="s">
        <v>6654</v>
      </c>
      <c r="E1886" s="206" t="s">
        <v>2992</v>
      </c>
      <c r="F1886" s="245">
        <v>3</v>
      </c>
      <c r="G1886" s="299" t="s">
        <v>8012</v>
      </c>
      <c r="H1886" s="180"/>
    </row>
    <row r="1887" spans="1:8" hidden="1">
      <c r="A1887" s="88" t="s">
        <v>7897</v>
      </c>
      <c r="B1887" s="240" t="s">
        <v>7898</v>
      </c>
      <c r="C1887" s="185" t="str">
        <f>VLOOKUP(B1887,[1]Nagios!$B$2:$F$7978,1,FALSE)</f>
        <v>172.16.12.74</v>
      </c>
      <c r="D1887" s="301" t="s">
        <v>1201</v>
      </c>
      <c r="E1887" s="206" t="s">
        <v>2992</v>
      </c>
      <c r="F1887" s="245">
        <v>3</v>
      </c>
      <c r="G1887" s="299" t="s">
        <v>8012</v>
      </c>
      <c r="H1887" s="180"/>
    </row>
    <row r="1888" spans="1:8" hidden="1">
      <c r="A1888" s="88" t="s">
        <v>7897</v>
      </c>
      <c r="B1888" s="240" t="s">
        <v>7898</v>
      </c>
      <c r="C1888" s="185" t="str">
        <f>VLOOKUP(B1888,[1]Nagios!$B$2:$F$7978,1,FALSE)</f>
        <v>172.16.12.74</v>
      </c>
      <c r="D1888" s="301" t="s">
        <v>7862</v>
      </c>
      <c r="E1888" s="206" t="s">
        <v>2992</v>
      </c>
      <c r="F1888" s="245">
        <v>3</v>
      </c>
      <c r="G1888" s="299" t="s">
        <v>8012</v>
      </c>
      <c r="H1888" s="180"/>
    </row>
    <row r="1889" spans="1:8" hidden="1">
      <c r="A1889" s="88" t="s">
        <v>7897</v>
      </c>
      <c r="B1889" s="240" t="s">
        <v>7898</v>
      </c>
      <c r="C1889" s="185" t="str">
        <f>VLOOKUP(B1889,[1]Nagios!$B$2:$F$7978,1,FALSE)</f>
        <v>172.16.12.74</v>
      </c>
      <c r="D1889" s="301" t="s">
        <v>7899</v>
      </c>
      <c r="E1889" s="206" t="s">
        <v>2992</v>
      </c>
      <c r="F1889" s="245">
        <v>3</v>
      </c>
      <c r="G1889" s="299" t="s">
        <v>8012</v>
      </c>
      <c r="H1889" s="180"/>
    </row>
    <row r="1890" spans="1:8" hidden="1">
      <c r="A1890" s="88" t="s">
        <v>6840</v>
      </c>
      <c r="B1890" s="240" t="s">
        <v>6841</v>
      </c>
      <c r="C1890" s="185" t="str">
        <f>VLOOKUP(B1890,[1]Nagios!$B$2:$F$7978,1,FALSE)</f>
        <v>172.16.12.59</v>
      </c>
      <c r="D1890" s="301" t="s">
        <v>2325</v>
      </c>
      <c r="E1890" s="206" t="s">
        <v>2989</v>
      </c>
      <c r="F1890" s="245">
        <v>1</v>
      </c>
      <c r="G1890" s="299" t="s">
        <v>8012</v>
      </c>
      <c r="H1890" s="180"/>
    </row>
    <row r="1891" spans="1:8" hidden="1">
      <c r="A1891" s="88" t="s">
        <v>6840</v>
      </c>
      <c r="B1891" s="240" t="s">
        <v>6841</v>
      </c>
      <c r="C1891" s="185" t="str">
        <f>VLOOKUP(B1891,[1]Nagios!$B$2:$F$7978,1,FALSE)</f>
        <v>172.16.12.59</v>
      </c>
      <c r="D1891" s="301" t="s">
        <v>962</v>
      </c>
      <c r="E1891" s="206" t="s">
        <v>2989</v>
      </c>
      <c r="F1891" s="245">
        <v>1</v>
      </c>
      <c r="G1891" s="299" t="s">
        <v>8012</v>
      </c>
      <c r="H1891" s="180"/>
    </row>
    <row r="1892" spans="1:8" hidden="1">
      <c r="A1892" s="88" t="s">
        <v>6840</v>
      </c>
      <c r="B1892" s="240" t="s">
        <v>6841</v>
      </c>
      <c r="C1892" s="185" t="str">
        <f>VLOOKUP(B1892,[1]Nagios!$B$2:$F$7978,1,FALSE)</f>
        <v>172.16.12.59</v>
      </c>
      <c r="D1892" s="301" t="s">
        <v>6696</v>
      </c>
      <c r="E1892" s="206" t="s">
        <v>2989</v>
      </c>
      <c r="F1892" s="245">
        <v>1</v>
      </c>
      <c r="G1892" s="299" t="s">
        <v>8012</v>
      </c>
      <c r="H1892" s="180"/>
    </row>
    <row r="1893" spans="1:8" hidden="1">
      <c r="A1893" s="88" t="s">
        <v>6840</v>
      </c>
      <c r="B1893" s="240" t="s">
        <v>6841</v>
      </c>
      <c r="C1893" s="185" t="str">
        <f>VLOOKUP(B1893,[1]Nagios!$B$2:$F$7978,1,FALSE)</f>
        <v>172.16.12.59</v>
      </c>
      <c r="D1893" s="301" t="s">
        <v>6820</v>
      </c>
      <c r="E1893" s="206" t="s">
        <v>2989</v>
      </c>
      <c r="F1893" s="271">
        <v>1</v>
      </c>
      <c r="G1893" s="299" t="s">
        <v>8012</v>
      </c>
      <c r="H1893" s="180"/>
    </row>
    <row r="1894" spans="1:8" hidden="1">
      <c r="A1894" s="88" t="s">
        <v>6840</v>
      </c>
      <c r="B1894" s="240" t="s">
        <v>6841</v>
      </c>
      <c r="C1894" s="185" t="str">
        <f>VLOOKUP(B1894,[1]Nagios!$B$2:$F$7978,1,FALSE)</f>
        <v>172.16.12.59</v>
      </c>
      <c r="D1894" s="301" t="s">
        <v>2326</v>
      </c>
      <c r="E1894" s="206" t="s">
        <v>2989</v>
      </c>
      <c r="F1894" s="245">
        <v>1</v>
      </c>
      <c r="G1894" s="299" t="s">
        <v>8012</v>
      </c>
      <c r="H1894" s="180"/>
    </row>
    <row r="1895" spans="1:8" hidden="1">
      <c r="A1895" s="88" t="s">
        <v>6840</v>
      </c>
      <c r="B1895" s="240" t="s">
        <v>6841</v>
      </c>
      <c r="C1895" s="185" t="str">
        <f>VLOOKUP(B1895,[1]Nagios!$B$2:$F$7978,1,FALSE)</f>
        <v>172.16.12.59</v>
      </c>
      <c r="D1895" s="301" t="s">
        <v>6698</v>
      </c>
      <c r="E1895" s="206" t="s">
        <v>2989</v>
      </c>
      <c r="F1895" s="245">
        <v>1</v>
      </c>
      <c r="G1895" s="299" t="s">
        <v>8012</v>
      </c>
      <c r="H1895" s="180"/>
    </row>
    <row r="1896" spans="1:8" hidden="1">
      <c r="A1896" s="88" t="s">
        <v>6840</v>
      </c>
      <c r="B1896" s="240" t="s">
        <v>6841</v>
      </c>
      <c r="C1896" s="185" t="str">
        <f>VLOOKUP(B1896,[1]Nagios!$B$2:$F$7978,1,FALSE)</f>
        <v>172.16.12.59</v>
      </c>
      <c r="D1896" s="301" t="s">
        <v>6519</v>
      </c>
      <c r="E1896" s="206" t="s">
        <v>2989</v>
      </c>
      <c r="F1896" s="245">
        <v>1</v>
      </c>
      <c r="G1896" s="299" t="s">
        <v>8012</v>
      </c>
      <c r="H1896" s="180"/>
    </row>
    <row r="1897" spans="1:8" hidden="1">
      <c r="A1897" s="88" t="s">
        <v>2178</v>
      </c>
      <c r="B1897" s="240" t="s">
        <v>2179</v>
      </c>
      <c r="C1897" s="185" t="str">
        <f>VLOOKUP(B1897,[1]Nagios!$B$2:$F$7978,1,FALSE)</f>
        <v>172.16.12.31</v>
      </c>
      <c r="D1897" s="301" t="s">
        <v>1220</v>
      </c>
      <c r="E1897" s="206" t="s">
        <v>2989</v>
      </c>
      <c r="F1897" s="245">
        <v>3</v>
      </c>
      <c r="G1897" s="299" t="s">
        <v>8012</v>
      </c>
      <c r="H1897" s="180" t="s">
        <v>4667</v>
      </c>
    </row>
    <row r="1898" spans="1:8" hidden="1">
      <c r="A1898" s="88" t="s">
        <v>2178</v>
      </c>
      <c r="B1898" s="240" t="s">
        <v>2179</v>
      </c>
      <c r="C1898" s="185" t="str">
        <f>VLOOKUP(B1898,[1]Nagios!$B$2:$F$7978,1,FALSE)</f>
        <v>172.16.12.31</v>
      </c>
      <c r="D1898" s="301" t="s">
        <v>1204</v>
      </c>
      <c r="E1898" s="206" t="s">
        <v>2989</v>
      </c>
      <c r="F1898" s="262">
        <v>1</v>
      </c>
      <c r="G1898" s="299" t="s">
        <v>8012</v>
      </c>
      <c r="H1898" s="180" t="s">
        <v>4668</v>
      </c>
    </row>
    <row r="1899" spans="1:8" hidden="1">
      <c r="A1899" s="88" t="s">
        <v>2178</v>
      </c>
      <c r="B1899" s="240" t="s">
        <v>2179</v>
      </c>
      <c r="C1899" s="185" t="str">
        <f>VLOOKUP(B1899,[1]Nagios!$B$2:$F$7978,1,FALSE)</f>
        <v>172.16.12.31</v>
      </c>
      <c r="D1899" s="301" t="s">
        <v>2415</v>
      </c>
      <c r="E1899" s="206" t="s">
        <v>2989</v>
      </c>
      <c r="F1899" s="245">
        <v>1</v>
      </c>
      <c r="G1899" s="299" t="s">
        <v>8012</v>
      </c>
      <c r="H1899" s="180" t="s">
        <v>4669</v>
      </c>
    </row>
    <row r="1900" spans="1:8" hidden="1">
      <c r="A1900" s="88" t="s">
        <v>2178</v>
      </c>
      <c r="B1900" s="240" t="s">
        <v>2179</v>
      </c>
      <c r="C1900" s="185" t="str">
        <f>VLOOKUP(B1900,[1]Nagios!$B$2:$F$7978,1,FALSE)</f>
        <v>172.16.12.31</v>
      </c>
      <c r="D1900" s="301" t="s">
        <v>2427</v>
      </c>
      <c r="E1900" s="206" t="s">
        <v>2989</v>
      </c>
      <c r="F1900" s="245">
        <v>1</v>
      </c>
      <c r="G1900" s="299" t="s">
        <v>8012</v>
      </c>
      <c r="H1900" s="180" t="s">
        <v>4670</v>
      </c>
    </row>
    <row r="1901" spans="1:8" hidden="1">
      <c r="A1901" s="88" t="s">
        <v>2178</v>
      </c>
      <c r="B1901" s="240" t="s">
        <v>2179</v>
      </c>
      <c r="C1901" s="185" t="str">
        <f>VLOOKUP(B1901,[1]Nagios!$B$2:$F$7978,1,FALSE)</f>
        <v>172.16.12.31</v>
      </c>
      <c r="D1901" s="301" t="s">
        <v>959</v>
      </c>
      <c r="E1901" s="206" t="s">
        <v>2989</v>
      </c>
      <c r="F1901" s="245">
        <v>1</v>
      </c>
      <c r="G1901" s="299" t="s">
        <v>8012</v>
      </c>
      <c r="H1901" s="180" t="s">
        <v>4671</v>
      </c>
    </row>
    <row r="1902" spans="1:8" hidden="1">
      <c r="A1902" s="88" t="s">
        <v>2178</v>
      </c>
      <c r="B1902" s="240" t="s">
        <v>2179</v>
      </c>
      <c r="C1902" s="185" t="str">
        <f>VLOOKUP(B1902,[1]Nagios!$B$2:$F$7978,1,FALSE)</f>
        <v>172.16.12.31</v>
      </c>
      <c r="D1902" s="301" t="s">
        <v>1200</v>
      </c>
      <c r="E1902" s="206" t="s">
        <v>2989</v>
      </c>
      <c r="F1902" s="245">
        <v>1</v>
      </c>
      <c r="G1902" s="299" t="s">
        <v>8012</v>
      </c>
      <c r="H1902" s="180" t="s">
        <v>4672</v>
      </c>
    </row>
    <row r="1903" spans="1:8" hidden="1">
      <c r="A1903" s="88" t="s">
        <v>2178</v>
      </c>
      <c r="B1903" s="240" t="s">
        <v>2179</v>
      </c>
      <c r="C1903" s="185" t="str">
        <f>VLOOKUP(B1903,[1]Nagios!$B$2:$F$7978,1,FALSE)</f>
        <v>172.16.12.31</v>
      </c>
      <c r="D1903" s="301" t="s">
        <v>1201</v>
      </c>
      <c r="E1903" s="206" t="s">
        <v>2992</v>
      </c>
      <c r="F1903" s="245">
        <v>2</v>
      </c>
      <c r="G1903" s="299" t="s">
        <v>8012</v>
      </c>
      <c r="H1903" s="180" t="s">
        <v>4673</v>
      </c>
    </row>
    <row r="1904" spans="1:8" hidden="1">
      <c r="A1904" s="88" t="s">
        <v>2178</v>
      </c>
      <c r="B1904" s="240" t="s">
        <v>2179</v>
      </c>
      <c r="C1904" s="185" t="str">
        <f>VLOOKUP(B1904,[1]Nagios!$B$2:$F$7978,1,FALSE)</f>
        <v>172.16.12.31</v>
      </c>
      <c r="D1904" s="301" t="s">
        <v>6648</v>
      </c>
      <c r="E1904" s="206" t="s">
        <v>2989</v>
      </c>
      <c r="F1904" s="245">
        <v>4</v>
      </c>
      <c r="G1904" s="299" t="s">
        <v>7998</v>
      </c>
      <c r="H1904" s="180"/>
    </row>
    <row r="1905" spans="1:8" hidden="1">
      <c r="A1905" s="88" t="s">
        <v>2178</v>
      </c>
      <c r="B1905" s="240" t="s">
        <v>2179</v>
      </c>
      <c r="C1905" s="185" t="str">
        <f>VLOOKUP(B1905,[1]Nagios!$B$2:$F$7978,1,FALSE)</f>
        <v>172.16.12.31</v>
      </c>
      <c r="D1905" s="301" t="s">
        <v>6649</v>
      </c>
      <c r="E1905" s="206" t="s">
        <v>2989</v>
      </c>
      <c r="F1905" s="245">
        <v>4</v>
      </c>
      <c r="G1905" s="299" t="s">
        <v>7998</v>
      </c>
      <c r="H1905" s="180"/>
    </row>
    <row r="1906" spans="1:8" hidden="1">
      <c r="A1906" s="88" t="s">
        <v>2176</v>
      </c>
      <c r="B1906" s="240" t="s">
        <v>2177</v>
      </c>
      <c r="C1906" s="185" t="str">
        <f>VLOOKUP(B1906,[1]Nagios!$B$2:$F$7978,1,FALSE)</f>
        <v>192.168.5.54</v>
      </c>
      <c r="D1906" s="301" t="s">
        <v>1220</v>
      </c>
      <c r="E1906" s="206" t="s">
        <v>2992</v>
      </c>
      <c r="F1906" s="245">
        <v>1</v>
      </c>
      <c r="G1906" s="299" t="s">
        <v>8012</v>
      </c>
      <c r="H1906" s="180" t="s">
        <v>4660</v>
      </c>
    </row>
    <row r="1907" spans="1:8" hidden="1">
      <c r="A1907" s="88" t="s">
        <v>2176</v>
      </c>
      <c r="B1907" s="240" t="s">
        <v>2177</v>
      </c>
      <c r="C1907" s="185" t="str">
        <f>VLOOKUP(B1907,[1]Nagios!$B$2:$F$7978,1,FALSE)</f>
        <v>192.168.5.54</v>
      </c>
      <c r="D1907" s="301" t="s">
        <v>1204</v>
      </c>
      <c r="E1907" s="206" t="s">
        <v>2992</v>
      </c>
      <c r="F1907" s="245">
        <v>1</v>
      </c>
      <c r="G1907" s="299" t="s">
        <v>8012</v>
      </c>
      <c r="H1907" s="180" t="s">
        <v>4661</v>
      </c>
    </row>
    <row r="1908" spans="1:8" hidden="1">
      <c r="A1908" s="88" t="s">
        <v>2176</v>
      </c>
      <c r="B1908" s="240" t="s">
        <v>2177</v>
      </c>
      <c r="C1908" s="185" t="str">
        <f>VLOOKUP(B1908,[1]Nagios!$B$2:$F$7978,1,FALSE)</f>
        <v>192.168.5.54</v>
      </c>
      <c r="D1908" s="301" t="s">
        <v>2415</v>
      </c>
      <c r="E1908" s="206" t="s">
        <v>2992</v>
      </c>
      <c r="F1908" s="245">
        <v>1</v>
      </c>
      <c r="G1908" s="299" t="s">
        <v>8012</v>
      </c>
      <c r="H1908" s="180" t="s">
        <v>4662</v>
      </c>
    </row>
    <row r="1909" spans="1:8" hidden="1">
      <c r="A1909" s="88" t="s">
        <v>2176</v>
      </c>
      <c r="B1909" s="266" t="s">
        <v>2177</v>
      </c>
      <c r="C1909" s="185" t="str">
        <f>VLOOKUP(B1909,[1]Nagios!$B$2:$F$7978,1,FALSE)</f>
        <v>192.168.5.54</v>
      </c>
      <c r="D1909" s="301" t="s">
        <v>2427</v>
      </c>
      <c r="E1909" s="206" t="s">
        <v>2992</v>
      </c>
      <c r="F1909" s="245">
        <v>1</v>
      </c>
      <c r="G1909" s="299" t="s">
        <v>8012</v>
      </c>
      <c r="H1909" s="180" t="s">
        <v>4663</v>
      </c>
    </row>
    <row r="1910" spans="1:8" hidden="1">
      <c r="A1910" s="88" t="s">
        <v>2176</v>
      </c>
      <c r="B1910" s="266" t="s">
        <v>2177</v>
      </c>
      <c r="C1910" s="185" t="str">
        <f>VLOOKUP(B1910,[1]Nagios!$B$2:$F$7978,1,FALSE)</f>
        <v>192.168.5.54</v>
      </c>
      <c r="D1910" s="301" t="s">
        <v>959</v>
      </c>
      <c r="E1910" s="206" t="s">
        <v>2992</v>
      </c>
      <c r="F1910" s="245">
        <v>1</v>
      </c>
      <c r="G1910" s="299" t="s">
        <v>8012</v>
      </c>
      <c r="H1910" s="180" t="s">
        <v>4664</v>
      </c>
    </row>
    <row r="1911" spans="1:8" hidden="1">
      <c r="A1911" s="88" t="s">
        <v>2176</v>
      </c>
      <c r="B1911" s="266" t="s">
        <v>2177</v>
      </c>
      <c r="C1911" s="185" t="str">
        <f>VLOOKUP(B1911,[1]Nagios!$B$2:$F$7978,1,FALSE)</f>
        <v>192.168.5.54</v>
      </c>
      <c r="D1911" s="301" t="s">
        <v>1200</v>
      </c>
      <c r="E1911" s="206" t="s">
        <v>2992</v>
      </c>
      <c r="F1911" s="245">
        <v>1</v>
      </c>
      <c r="G1911" s="299" t="s">
        <v>8012</v>
      </c>
      <c r="H1911" s="180" t="s">
        <v>4665</v>
      </c>
    </row>
    <row r="1912" spans="1:8" hidden="1">
      <c r="A1912" s="88" t="s">
        <v>2176</v>
      </c>
      <c r="B1912" s="266" t="s">
        <v>2177</v>
      </c>
      <c r="C1912" s="185" t="str">
        <f>VLOOKUP(B1912,[1]Nagios!$B$2:$F$7978,1,FALSE)</f>
        <v>192.168.5.54</v>
      </c>
      <c r="D1912" s="301" t="s">
        <v>1201</v>
      </c>
      <c r="E1912" s="206" t="s">
        <v>2992</v>
      </c>
      <c r="F1912" s="245">
        <v>1</v>
      </c>
      <c r="G1912" s="299" t="s">
        <v>8012</v>
      </c>
      <c r="H1912" s="180" t="s">
        <v>4666</v>
      </c>
    </row>
    <row r="1913" spans="1:8" hidden="1">
      <c r="A1913" s="88" t="s">
        <v>2174</v>
      </c>
      <c r="B1913" s="266" t="s">
        <v>2175</v>
      </c>
      <c r="C1913" s="185" t="str">
        <f>VLOOKUP(B1913,[1]Nagios!$B$2:$F$7978,1,FALSE)</f>
        <v>10.133.54.55</v>
      </c>
      <c r="D1913" s="301" t="s">
        <v>1220</v>
      </c>
      <c r="E1913" s="206" t="s">
        <v>2992</v>
      </c>
      <c r="F1913" s="245">
        <v>1</v>
      </c>
      <c r="G1913" s="299" t="s">
        <v>8012</v>
      </c>
      <c r="H1913" s="180" t="s">
        <v>4653</v>
      </c>
    </row>
    <row r="1914" spans="1:8" hidden="1">
      <c r="A1914" s="88" t="s">
        <v>2174</v>
      </c>
      <c r="B1914" s="266" t="s">
        <v>2175</v>
      </c>
      <c r="C1914" s="185" t="str">
        <f>VLOOKUP(B1914,[1]Nagios!$B$2:$F$7978,1,FALSE)</f>
        <v>10.133.54.55</v>
      </c>
      <c r="D1914" s="301" t="s">
        <v>1204</v>
      </c>
      <c r="E1914" s="206" t="s">
        <v>2992</v>
      </c>
      <c r="F1914" s="245">
        <v>1</v>
      </c>
      <c r="G1914" s="299" t="s">
        <v>8012</v>
      </c>
      <c r="H1914" s="180" t="s">
        <v>4654</v>
      </c>
    </row>
    <row r="1915" spans="1:8" hidden="1">
      <c r="A1915" s="88" t="s">
        <v>2174</v>
      </c>
      <c r="B1915" s="266" t="s">
        <v>2175</v>
      </c>
      <c r="C1915" s="185" t="str">
        <f>VLOOKUP(B1915,[1]Nagios!$B$2:$F$7978,1,FALSE)</f>
        <v>10.133.54.55</v>
      </c>
      <c r="D1915" s="301" t="s">
        <v>2415</v>
      </c>
      <c r="E1915" s="206" t="s">
        <v>2992</v>
      </c>
      <c r="F1915" s="245">
        <v>1</v>
      </c>
      <c r="G1915" s="299" t="s">
        <v>8012</v>
      </c>
      <c r="H1915" s="180" t="s">
        <v>4655</v>
      </c>
    </row>
    <row r="1916" spans="1:8" hidden="1">
      <c r="A1916" s="88" t="s">
        <v>2174</v>
      </c>
      <c r="B1916" s="266" t="s">
        <v>2175</v>
      </c>
      <c r="C1916" s="185" t="str">
        <f>VLOOKUP(B1916,[1]Nagios!$B$2:$F$7978,1,FALSE)</f>
        <v>10.133.54.55</v>
      </c>
      <c r="D1916" s="301" t="s">
        <v>2427</v>
      </c>
      <c r="E1916" s="206" t="s">
        <v>2992</v>
      </c>
      <c r="F1916" s="245">
        <v>1</v>
      </c>
      <c r="G1916" s="299" t="s">
        <v>8012</v>
      </c>
      <c r="H1916" s="180" t="s">
        <v>4656</v>
      </c>
    </row>
    <row r="1917" spans="1:8" hidden="1">
      <c r="A1917" s="88" t="s">
        <v>2174</v>
      </c>
      <c r="B1917" s="240" t="s">
        <v>2175</v>
      </c>
      <c r="C1917" s="185" t="str">
        <f>VLOOKUP(B1917,[1]Nagios!$B$2:$F$7978,1,FALSE)</f>
        <v>10.133.54.55</v>
      </c>
      <c r="D1917" s="301" t="s">
        <v>959</v>
      </c>
      <c r="E1917" s="206" t="s">
        <v>2992</v>
      </c>
      <c r="F1917" s="245">
        <v>1</v>
      </c>
      <c r="G1917" s="299" t="s">
        <v>8012</v>
      </c>
      <c r="H1917" s="180" t="s">
        <v>4657</v>
      </c>
    </row>
    <row r="1918" spans="1:8" hidden="1">
      <c r="A1918" s="88" t="s">
        <v>2174</v>
      </c>
      <c r="B1918" s="240" t="s">
        <v>2175</v>
      </c>
      <c r="C1918" s="185" t="str">
        <f>VLOOKUP(B1918,[1]Nagios!$B$2:$F$7978,1,FALSE)</f>
        <v>10.133.54.55</v>
      </c>
      <c r="D1918" s="301" t="s">
        <v>1200</v>
      </c>
      <c r="E1918" s="206" t="s">
        <v>2992</v>
      </c>
      <c r="F1918" s="245">
        <v>1</v>
      </c>
      <c r="G1918" s="299" t="s">
        <v>8012</v>
      </c>
      <c r="H1918" s="180" t="s">
        <v>4658</v>
      </c>
    </row>
    <row r="1919" spans="1:8" hidden="1">
      <c r="A1919" s="88" t="s">
        <v>2174</v>
      </c>
      <c r="B1919" s="240" t="s">
        <v>2175</v>
      </c>
      <c r="C1919" s="185" t="str">
        <f>VLOOKUP(B1919,[1]Nagios!$B$2:$F$7978,1,FALSE)</f>
        <v>10.133.54.55</v>
      </c>
      <c r="D1919" s="301" t="s">
        <v>1201</v>
      </c>
      <c r="E1919" s="206" t="s">
        <v>2992</v>
      </c>
      <c r="F1919" s="245">
        <v>1</v>
      </c>
      <c r="G1919" s="299" t="s">
        <v>8012</v>
      </c>
      <c r="H1919" s="180" t="s">
        <v>4659</v>
      </c>
    </row>
    <row r="1920" spans="1:8" hidden="1">
      <c r="A1920" s="91" t="s">
        <v>6430</v>
      </c>
      <c r="B1920" s="102" t="s">
        <v>2175</v>
      </c>
      <c r="C1920" s="185" t="str">
        <f>VLOOKUP(B1920,[1]Nagios!$B$2:$F$7978,1,FALSE)</f>
        <v>10.133.54.55</v>
      </c>
      <c r="D1920" s="306" t="s">
        <v>6425</v>
      </c>
      <c r="E1920" s="206" t="s">
        <v>2992</v>
      </c>
      <c r="F1920" s="245">
        <v>1</v>
      </c>
      <c r="G1920" s="299" t="s">
        <v>7998</v>
      </c>
      <c r="H1920" s="180"/>
    </row>
    <row r="1921" spans="1:8" hidden="1">
      <c r="A1921" s="91" t="s">
        <v>6430</v>
      </c>
      <c r="B1921" s="102" t="s">
        <v>2175</v>
      </c>
      <c r="C1921" s="185" t="str">
        <f>VLOOKUP(B1921,[1]Nagios!$B$2:$F$7978,1,FALSE)</f>
        <v>10.133.54.55</v>
      </c>
      <c r="D1921" s="301" t="s">
        <v>6648</v>
      </c>
      <c r="E1921" s="206" t="s">
        <v>2992</v>
      </c>
      <c r="F1921" s="245">
        <v>1</v>
      </c>
      <c r="G1921" s="299" t="s">
        <v>7998</v>
      </c>
      <c r="H1921" s="180"/>
    </row>
    <row r="1922" spans="1:8" hidden="1">
      <c r="A1922" s="91" t="s">
        <v>8875</v>
      </c>
      <c r="B1922" s="126" t="s">
        <v>8876</v>
      </c>
      <c r="C1922" s="185" t="str">
        <f>VLOOKUP(B1922,[1]Nagios!$B$2:$F$7978,1,FALSE)</f>
        <v>172.16.12.86</v>
      </c>
      <c r="D1922" s="306" t="s">
        <v>7260</v>
      </c>
      <c r="E1922" s="206" t="s">
        <v>2989</v>
      </c>
      <c r="F1922" s="245">
        <v>1</v>
      </c>
      <c r="G1922" s="299" t="s">
        <v>8012</v>
      </c>
      <c r="H1922" s="180"/>
    </row>
    <row r="1923" spans="1:8" hidden="1">
      <c r="A1923" s="91" t="s">
        <v>8875</v>
      </c>
      <c r="B1923" s="126" t="s">
        <v>8876</v>
      </c>
      <c r="C1923" s="185" t="str">
        <f>VLOOKUP(B1923,[1]Nagios!$B$2:$F$7978,1,FALSE)</f>
        <v>172.16.12.86</v>
      </c>
      <c r="D1923" s="301" t="s">
        <v>962</v>
      </c>
      <c r="E1923" s="206" t="s">
        <v>2989</v>
      </c>
      <c r="F1923" s="245">
        <v>1</v>
      </c>
      <c r="G1923" s="299" t="s">
        <v>8012</v>
      </c>
      <c r="H1923" s="180"/>
    </row>
    <row r="1924" spans="1:8" hidden="1">
      <c r="A1924" s="91" t="s">
        <v>8875</v>
      </c>
      <c r="B1924" s="126" t="s">
        <v>8876</v>
      </c>
      <c r="C1924" s="185" t="str">
        <f>VLOOKUP(B1924,[1]Nagios!$B$2:$F$7978,1,FALSE)</f>
        <v>172.16.12.86</v>
      </c>
      <c r="D1924" s="301" t="s">
        <v>2326</v>
      </c>
      <c r="E1924" s="206" t="s">
        <v>2989</v>
      </c>
      <c r="F1924" s="245">
        <v>1</v>
      </c>
      <c r="G1924" s="299" t="s">
        <v>8012</v>
      </c>
      <c r="H1924" s="180"/>
    </row>
    <row r="1925" spans="1:8" hidden="1">
      <c r="A1925" s="91" t="s">
        <v>8875</v>
      </c>
      <c r="B1925" s="126" t="s">
        <v>8876</v>
      </c>
      <c r="C1925" s="185" t="str">
        <f>VLOOKUP(B1925,[1]Nagios!$B$2:$F$7978,1,FALSE)</f>
        <v>172.16.12.86</v>
      </c>
      <c r="D1925" s="301" t="s">
        <v>6698</v>
      </c>
      <c r="E1925" s="206" t="s">
        <v>2989</v>
      </c>
      <c r="F1925" s="245">
        <v>1</v>
      </c>
      <c r="G1925" s="299" t="s">
        <v>8012</v>
      </c>
      <c r="H1925" s="180"/>
    </row>
    <row r="1926" spans="1:8" ht="15" hidden="1" customHeight="1">
      <c r="A1926" s="362"/>
      <c r="B1926" s="363"/>
      <c r="C1926" s="350" t="e">
        <f>VLOOKUP(B1926,[1]Nagios!$B$2:$F$7978,1,FALSE)</f>
        <v>#N/A</v>
      </c>
      <c r="D1926" s="364"/>
      <c r="E1926" s="361"/>
      <c r="F1926" s="360"/>
      <c r="G1926" s="364"/>
      <c r="H1926" s="354"/>
    </row>
    <row r="1927" spans="1:8" hidden="1">
      <c r="A1927" s="91" t="s">
        <v>8875</v>
      </c>
      <c r="B1927" s="126" t="s">
        <v>8876</v>
      </c>
      <c r="C1927" s="185" t="str">
        <f>VLOOKUP(B1927,[1]Nagios!$B$2:$F$7978,1,FALSE)</f>
        <v>172.16.12.86</v>
      </c>
      <c r="D1927" s="301" t="s">
        <v>6696</v>
      </c>
      <c r="E1927" s="206" t="s">
        <v>2989</v>
      </c>
      <c r="F1927" s="337">
        <v>1</v>
      </c>
      <c r="G1927" s="299" t="s">
        <v>8012</v>
      </c>
      <c r="H1927" s="180"/>
    </row>
    <row r="1928" spans="1:8" hidden="1">
      <c r="A1928" s="91" t="s">
        <v>8875</v>
      </c>
      <c r="B1928" s="126" t="s">
        <v>8876</v>
      </c>
      <c r="C1928" s="185" t="str">
        <f>VLOOKUP(B1928,[1]Nagios!$B$2:$F$7978,1,FALSE)</f>
        <v>172.16.12.86</v>
      </c>
      <c r="D1928" s="301" t="s">
        <v>8187</v>
      </c>
      <c r="E1928" s="206" t="s">
        <v>2991</v>
      </c>
      <c r="F1928" s="245">
        <v>3</v>
      </c>
      <c r="G1928" s="299" t="s">
        <v>8012</v>
      </c>
      <c r="H1928" s="180"/>
    </row>
    <row r="1929" spans="1:8" hidden="1">
      <c r="A1929" s="266" t="s">
        <v>7832</v>
      </c>
      <c r="B1929" s="249" t="s">
        <v>6843</v>
      </c>
      <c r="C1929" s="185" t="str">
        <f>VLOOKUP(B1929,[1]Nagios!$B$2:$F$7978,1,FALSE)</f>
        <v>172.16.12.60</v>
      </c>
      <c r="D1929" s="301" t="s">
        <v>8914</v>
      </c>
      <c r="E1929" s="206" t="s">
        <v>6273</v>
      </c>
      <c r="F1929" s="245">
        <v>2</v>
      </c>
      <c r="G1929" s="299" t="s">
        <v>8017</v>
      </c>
      <c r="H1929" s="180"/>
    </row>
    <row r="1930" spans="1:8" hidden="1">
      <c r="A1930" s="266" t="s">
        <v>7832</v>
      </c>
      <c r="B1930" s="249" t="s">
        <v>6843</v>
      </c>
      <c r="C1930" s="185" t="str">
        <f>VLOOKUP(B1930,[1]Nagios!$B$2:$F$7978,1,FALSE)</f>
        <v>172.16.12.60</v>
      </c>
      <c r="D1930" s="301" t="s">
        <v>8918</v>
      </c>
      <c r="E1930" s="206" t="s">
        <v>6273</v>
      </c>
      <c r="F1930" s="245">
        <v>2</v>
      </c>
      <c r="G1930" s="299" t="s">
        <v>8017</v>
      </c>
      <c r="H1930" s="180"/>
    </row>
    <row r="1931" spans="1:8" hidden="1">
      <c r="A1931" s="266" t="s">
        <v>7832</v>
      </c>
      <c r="B1931" s="240" t="s">
        <v>6843</v>
      </c>
      <c r="C1931" s="185" t="str">
        <f>VLOOKUP(B1931,[1]Nagios!$B$2:$F$7978,1,FALSE)</f>
        <v>172.16.12.60</v>
      </c>
      <c r="D1931" s="301" t="s">
        <v>8919</v>
      </c>
      <c r="E1931" s="206" t="s">
        <v>6273</v>
      </c>
      <c r="F1931" s="245">
        <v>1</v>
      </c>
      <c r="G1931" s="299" t="s">
        <v>8017</v>
      </c>
      <c r="H1931" s="180"/>
    </row>
    <row r="1932" spans="1:8" hidden="1">
      <c r="A1932" s="88" t="s">
        <v>2388</v>
      </c>
      <c r="B1932" s="240" t="s">
        <v>1453</v>
      </c>
      <c r="C1932" s="185" t="str">
        <f>VLOOKUP(B1932,[1]Nagios!$B$2:$F$7978,1,FALSE)</f>
        <v>192.168.5.59</v>
      </c>
      <c r="D1932" s="301" t="s">
        <v>1220</v>
      </c>
      <c r="E1932" s="206" t="s">
        <v>2992</v>
      </c>
      <c r="F1932" s="245">
        <v>3</v>
      </c>
      <c r="G1932" s="299" t="s">
        <v>8012</v>
      </c>
      <c r="H1932" s="180" t="s">
        <v>3369</v>
      </c>
    </row>
    <row r="1933" spans="1:8" hidden="1">
      <c r="A1933" s="88" t="s">
        <v>2388</v>
      </c>
      <c r="B1933" s="266" t="s">
        <v>1453</v>
      </c>
      <c r="C1933" s="185" t="str">
        <f>VLOOKUP(B1933,[1]Nagios!$B$2:$F$7978,1,FALSE)</f>
        <v>192.168.5.59</v>
      </c>
      <c r="D1933" s="301" t="s">
        <v>1204</v>
      </c>
      <c r="E1933" s="206" t="s">
        <v>2992</v>
      </c>
      <c r="F1933" s="271">
        <v>1</v>
      </c>
      <c r="G1933" s="299" t="s">
        <v>8012</v>
      </c>
      <c r="H1933" s="180" t="s">
        <v>3370</v>
      </c>
    </row>
    <row r="1934" spans="1:8" hidden="1">
      <c r="A1934" s="88" t="s">
        <v>2388</v>
      </c>
      <c r="B1934" s="266" t="s">
        <v>1453</v>
      </c>
      <c r="C1934" s="185" t="str">
        <f>VLOOKUP(B1934,[1]Nagios!$B$2:$F$7978,1,FALSE)</f>
        <v>192.168.5.59</v>
      </c>
      <c r="D1934" s="301" t="s">
        <v>2171</v>
      </c>
      <c r="E1934" s="206" t="s">
        <v>2992</v>
      </c>
      <c r="F1934" s="271">
        <v>1</v>
      </c>
      <c r="G1934" s="299" t="s">
        <v>8012</v>
      </c>
      <c r="H1934" s="180" t="s">
        <v>3371</v>
      </c>
    </row>
    <row r="1935" spans="1:8" hidden="1">
      <c r="A1935" s="88" t="s">
        <v>2388</v>
      </c>
      <c r="B1935" s="266" t="s">
        <v>1453</v>
      </c>
      <c r="C1935" s="185" t="str">
        <f>VLOOKUP(B1935,[1]Nagios!$B$2:$F$7978,1,FALSE)</f>
        <v>192.168.5.59</v>
      </c>
      <c r="D1935" s="301" t="s">
        <v>1734</v>
      </c>
      <c r="E1935" s="206" t="s">
        <v>2992</v>
      </c>
      <c r="F1935" s="271">
        <v>1</v>
      </c>
      <c r="G1935" s="299" t="s">
        <v>8012</v>
      </c>
      <c r="H1935" s="180" t="s">
        <v>3372</v>
      </c>
    </row>
    <row r="1936" spans="1:8" hidden="1">
      <c r="A1936" s="88" t="s">
        <v>2388</v>
      </c>
      <c r="B1936" s="266" t="s">
        <v>1453</v>
      </c>
      <c r="C1936" s="185" t="str">
        <f>VLOOKUP(B1936,[1]Nagios!$B$2:$F$7978,1,FALSE)</f>
        <v>192.168.5.59</v>
      </c>
      <c r="D1936" s="301" t="s">
        <v>2033</v>
      </c>
      <c r="E1936" s="206" t="s">
        <v>2992</v>
      </c>
      <c r="F1936" s="271">
        <v>1</v>
      </c>
      <c r="G1936" s="299" t="s">
        <v>8012</v>
      </c>
      <c r="H1936" s="180" t="s">
        <v>3373</v>
      </c>
    </row>
    <row r="1937" spans="1:8" hidden="1">
      <c r="A1937" s="88" t="s">
        <v>2388</v>
      </c>
      <c r="B1937" s="266" t="s">
        <v>1453</v>
      </c>
      <c r="C1937" s="185" t="str">
        <f>VLOOKUP(B1937,[1]Nagios!$B$2:$F$7978,1,FALSE)</f>
        <v>192.168.5.59</v>
      </c>
      <c r="D1937" s="301" t="s">
        <v>2136</v>
      </c>
      <c r="E1937" s="206" t="s">
        <v>2992</v>
      </c>
      <c r="F1937" s="245">
        <v>1</v>
      </c>
      <c r="G1937" s="299" t="s">
        <v>8012</v>
      </c>
      <c r="H1937" s="180" t="s">
        <v>3374</v>
      </c>
    </row>
    <row r="1938" spans="1:8" hidden="1">
      <c r="A1938" s="88" t="s">
        <v>2388</v>
      </c>
      <c r="B1938" s="266" t="s">
        <v>1453</v>
      </c>
      <c r="C1938" s="185" t="str">
        <f>VLOOKUP(B1938,[1]Nagios!$B$2:$F$7978,1,FALSE)</f>
        <v>192.168.5.59</v>
      </c>
      <c r="D1938" s="301" t="s">
        <v>959</v>
      </c>
      <c r="E1938" s="206" t="s">
        <v>2992</v>
      </c>
      <c r="F1938" s="245">
        <v>1</v>
      </c>
      <c r="G1938" s="299" t="s">
        <v>8012</v>
      </c>
      <c r="H1938" s="180" t="s">
        <v>3375</v>
      </c>
    </row>
    <row r="1939" spans="1:8" hidden="1">
      <c r="A1939" s="88" t="s">
        <v>2388</v>
      </c>
      <c r="B1939" s="266" t="s">
        <v>1453</v>
      </c>
      <c r="C1939" s="185" t="str">
        <f>VLOOKUP(B1939,[1]Nagios!$B$2:$F$7978,1,FALSE)</f>
        <v>192.168.5.59</v>
      </c>
      <c r="D1939" s="301" t="s">
        <v>1200</v>
      </c>
      <c r="E1939" s="206" t="s">
        <v>2992</v>
      </c>
      <c r="F1939" s="271">
        <v>1</v>
      </c>
      <c r="G1939" s="299" t="s">
        <v>8012</v>
      </c>
      <c r="H1939" s="180" t="s">
        <v>3376</v>
      </c>
    </row>
    <row r="1940" spans="1:8" hidden="1">
      <c r="A1940" s="88" t="s">
        <v>2388</v>
      </c>
      <c r="B1940" s="266" t="s">
        <v>1453</v>
      </c>
      <c r="C1940" s="185" t="str">
        <f>VLOOKUP(B1940,[1]Nagios!$B$2:$F$7978,1,FALSE)</f>
        <v>192.168.5.59</v>
      </c>
      <c r="D1940" s="301" t="s">
        <v>1201</v>
      </c>
      <c r="E1940" s="206" t="s">
        <v>2992</v>
      </c>
      <c r="F1940" s="271">
        <v>2</v>
      </c>
      <c r="G1940" s="299" t="s">
        <v>8012</v>
      </c>
      <c r="H1940" s="180" t="s">
        <v>3377</v>
      </c>
    </row>
    <row r="1941" spans="1:8" hidden="1">
      <c r="A1941" s="88" t="s">
        <v>2388</v>
      </c>
      <c r="B1941" s="266" t="s">
        <v>1453</v>
      </c>
      <c r="C1941" s="185" t="str">
        <f>VLOOKUP(B1941,[1]Nagios!$B$2:$F$7978,1,FALSE)</f>
        <v>192.168.5.59</v>
      </c>
      <c r="D1941" s="301" t="s">
        <v>6118</v>
      </c>
      <c r="E1941" s="206" t="s">
        <v>2992</v>
      </c>
      <c r="F1941" s="271">
        <v>3</v>
      </c>
      <c r="G1941" s="299" t="s">
        <v>8004</v>
      </c>
      <c r="H1941" s="180"/>
    </row>
    <row r="1942" spans="1:8" hidden="1">
      <c r="A1942" s="88" t="s">
        <v>2388</v>
      </c>
      <c r="B1942" s="240" t="s">
        <v>1453</v>
      </c>
      <c r="C1942" s="185" t="str">
        <f>VLOOKUP(B1942,[1]Nagios!$B$2:$F$7978,1,FALSE)</f>
        <v>192.168.5.59</v>
      </c>
      <c r="D1942" s="301" t="s">
        <v>6116</v>
      </c>
      <c r="E1942" s="206" t="s">
        <v>2992</v>
      </c>
      <c r="F1942" s="245">
        <v>3</v>
      </c>
      <c r="G1942" s="299" t="s">
        <v>8004</v>
      </c>
      <c r="H1942" s="180"/>
    </row>
    <row r="1943" spans="1:8" hidden="1">
      <c r="A1943" s="88" t="s">
        <v>2388</v>
      </c>
      <c r="B1943" s="240" t="s">
        <v>1453</v>
      </c>
      <c r="C1943" s="185" t="str">
        <f>VLOOKUP(B1943,[1]Nagios!$B$2:$F$7978,1,FALSE)</f>
        <v>192.168.5.59</v>
      </c>
      <c r="D1943" s="301">
        <v>443</v>
      </c>
      <c r="E1943" s="206" t="s">
        <v>2989</v>
      </c>
      <c r="F1943" s="245">
        <v>3</v>
      </c>
      <c r="G1943" s="299" t="s">
        <v>8004</v>
      </c>
      <c r="H1943" s="180"/>
    </row>
    <row r="1944" spans="1:8" hidden="1">
      <c r="A1944" s="88" t="s">
        <v>2519</v>
      </c>
      <c r="B1944" s="96" t="s">
        <v>2518</v>
      </c>
      <c r="C1944" s="185" t="str">
        <f>VLOOKUP(B1944,[1]Nagios!$B$2:$F$7978,1,FALSE)</f>
        <v>192.168.5.129</v>
      </c>
      <c r="D1944" s="307" t="s">
        <v>2314</v>
      </c>
      <c r="E1944" s="288" t="s">
        <v>2989</v>
      </c>
      <c r="F1944" s="114">
        <v>1</v>
      </c>
      <c r="G1944" s="299" t="s">
        <v>8012</v>
      </c>
      <c r="H1944" s="180" t="s">
        <v>4647</v>
      </c>
    </row>
    <row r="1945" spans="1:8" hidden="1">
      <c r="A1945" s="88" t="s">
        <v>2519</v>
      </c>
      <c r="B1945" s="96" t="s">
        <v>2518</v>
      </c>
      <c r="C1945" s="185" t="str">
        <f>VLOOKUP(B1945,[1]Nagios!$B$2:$F$7978,1,FALSE)</f>
        <v>192.168.5.129</v>
      </c>
      <c r="D1945" s="307" t="s">
        <v>1795</v>
      </c>
      <c r="E1945" s="288" t="s">
        <v>2989</v>
      </c>
      <c r="F1945" s="114">
        <v>1</v>
      </c>
      <c r="G1945" s="299" t="s">
        <v>8012</v>
      </c>
      <c r="H1945" s="180" t="s">
        <v>4648</v>
      </c>
    </row>
    <row r="1946" spans="1:8" hidden="1">
      <c r="A1946" s="88" t="s">
        <v>2519</v>
      </c>
      <c r="B1946" s="96" t="s">
        <v>2518</v>
      </c>
      <c r="C1946" s="185" t="str">
        <f>VLOOKUP(B1946,[1]Nagios!$B$2:$F$7978,1,FALSE)</f>
        <v>192.168.5.129</v>
      </c>
      <c r="D1946" s="307" t="s">
        <v>2355</v>
      </c>
      <c r="E1946" s="288" t="s">
        <v>2989</v>
      </c>
      <c r="F1946" s="114">
        <v>1</v>
      </c>
      <c r="G1946" s="299" t="s">
        <v>8012</v>
      </c>
      <c r="H1946" s="180" t="s">
        <v>4649</v>
      </c>
    </row>
    <row r="1947" spans="1:8" hidden="1">
      <c r="A1947" s="88" t="s">
        <v>2519</v>
      </c>
      <c r="B1947" s="96" t="s">
        <v>2518</v>
      </c>
      <c r="C1947" s="185" t="str">
        <f>VLOOKUP(B1947,[1]Nagios!$B$2:$F$7978,1,FALSE)</f>
        <v>192.168.5.129</v>
      </c>
      <c r="D1947" s="307" t="s">
        <v>2330</v>
      </c>
      <c r="E1947" s="288" t="s">
        <v>2989</v>
      </c>
      <c r="F1947" s="114">
        <v>1</v>
      </c>
      <c r="G1947" s="299" t="s">
        <v>8012</v>
      </c>
      <c r="H1947" s="180" t="s">
        <v>4650</v>
      </c>
    </row>
    <row r="1948" spans="1:8" hidden="1">
      <c r="A1948" s="88" t="s">
        <v>2519</v>
      </c>
      <c r="B1948" s="96" t="s">
        <v>2518</v>
      </c>
      <c r="C1948" s="185" t="str">
        <f>VLOOKUP(B1948,[1]Nagios!$B$2:$F$7978,1,FALSE)</f>
        <v>192.168.5.129</v>
      </c>
      <c r="D1948" s="307" t="s">
        <v>1220</v>
      </c>
      <c r="E1948" s="288" t="s">
        <v>2989</v>
      </c>
      <c r="F1948" s="262">
        <v>3</v>
      </c>
      <c r="G1948" s="299" t="s">
        <v>8012</v>
      </c>
      <c r="H1948" s="180" t="s">
        <v>4651</v>
      </c>
    </row>
    <row r="1949" spans="1:8" hidden="1">
      <c r="A1949" s="88" t="s">
        <v>2519</v>
      </c>
      <c r="B1949" s="96" t="s">
        <v>2518</v>
      </c>
      <c r="C1949" s="185" t="str">
        <f>VLOOKUP(B1949,[1]Nagios!$B$2:$F$7978,1,FALSE)</f>
        <v>192.168.5.129</v>
      </c>
      <c r="D1949" s="301" t="s">
        <v>1201</v>
      </c>
      <c r="E1949" s="206" t="s">
        <v>2992</v>
      </c>
      <c r="F1949" s="262">
        <v>2</v>
      </c>
      <c r="G1949" s="299" t="s">
        <v>8012</v>
      </c>
      <c r="H1949" s="180" t="s">
        <v>4652</v>
      </c>
    </row>
    <row r="1950" spans="1:8" hidden="1">
      <c r="A1950" s="88" t="s">
        <v>2519</v>
      </c>
      <c r="B1950" s="96" t="s">
        <v>2518</v>
      </c>
      <c r="C1950" s="185" t="str">
        <f>VLOOKUP(B1950,[1]Nagios!$B$2:$F$7978,1,FALSE)</f>
        <v>192.168.5.129</v>
      </c>
      <c r="D1950" s="307" t="s">
        <v>6118</v>
      </c>
      <c r="E1950" s="288" t="s">
        <v>2989</v>
      </c>
      <c r="F1950" s="114">
        <v>2</v>
      </c>
      <c r="G1950" s="299" t="s">
        <v>8004</v>
      </c>
      <c r="H1950" s="180"/>
    </row>
    <row r="1951" spans="1:8" hidden="1">
      <c r="A1951" s="88" t="s">
        <v>2519</v>
      </c>
      <c r="B1951" s="96" t="s">
        <v>2518</v>
      </c>
      <c r="C1951" s="185" t="str">
        <f>VLOOKUP(B1951,[1]Nagios!$B$2:$F$7978,1,FALSE)</f>
        <v>192.168.5.129</v>
      </c>
      <c r="D1951" s="307" t="s">
        <v>6173</v>
      </c>
      <c r="E1951" s="206" t="s">
        <v>2992</v>
      </c>
      <c r="F1951" s="114">
        <v>3</v>
      </c>
      <c r="G1951" s="299" t="s">
        <v>8004</v>
      </c>
      <c r="H1951" s="180"/>
    </row>
    <row r="1952" spans="1:8" hidden="1">
      <c r="A1952" s="88" t="s">
        <v>2519</v>
      </c>
      <c r="B1952" s="96" t="s">
        <v>2518</v>
      </c>
      <c r="C1952" s="185" t="str">
        <f>VLOOKUP(B1952,[1]Nagios!$B$2:$F$7978,1,FALSE)</f>
        <v>192.168.5.129</v>
      </c>
      <c r="D1952" s="341" t="s">
        <v>8699</v>
      </c>
      <c r="E1952" s="288" t="s">
        <v>2989</v>
      </c>
      <c r="F1952" s="114">
        <v>2</v>
      </c>
      <c r="G1952" s="299" t="s">
        <v>8004</v>
      </c>
      <c r="H1952" s="180"/>
    </row>
    <row r="1953" spans="1:8" hidden="1">
      <c r="A1953" s="88" t="s">
        <v>2539</v>
      </c>
      <c r="B1953" s="249" t="s">
        <v>2538</v>
      </c>
      <c r="C1953" s="185" t="str">
        <f>VLOOKUP(B1953,[1]Nagios!$B$2:$F$7978,1,FALSE)</f>
        <v>10.133.8.116</v>
      </c>
      <c r="D1953" s="301" t="s">
        <v>2314</v>
      </c>
      <c r="E1953" s="206" t="s">
        <v>2992</v>
      </c>
      <c r="F1953" s="262">
        <v>4</v>
      </c>
      <c r="G1953" s="299" t="s">
        <v>8012</v>
      </c>
      <c r="H1953" s="180" t="s">
        <v>3633</v>
      </c>
    </row>
    <row r="1954" spans="1:8" hidden="1">
      <c r="A1954" s="88" t="s">
        <v>2539</v>
      </c>
      <c r="B1954" s="249" t="s">
        <v>2538</v>
      </c>
      <c r="C1954" s="185" t="str">
        <f>VLOOKUP(B1954,[1]Nagios!$B$2:$F$7978,1,FALSE)</f>
        <v>10.133.8.116</v>
      </c>
      <c r="D1954" s="301" t="s">
        <v>1795</v>
      </c>
      <c r="E1954" s="206" t="s">
        <v>2992</v>
      </c>
      <c r="F1954" s="262">
        <v>4</v>
      </c>
      <c r="G1954" s="299" t="s">
        <v>8012</v>
      </c>
      <c r="H1954" s="180" t="s">
        <v>3634</v>
      </c>
    </row>
    <row r="1955" spans="1:8" hidden="1">
      <c r="A1955" s="88" t="s">
        <v>2539</v>
      </c>
      <c r="B1955" s="240" t="s">
        <v>2538</v>
      </c>
      <c r="C1955" s="185" t="str">
        <f>VLOOKUP(B1955,[1]Nagios!$B$2:$F$7978,1,FALSE)</f>
        <v>10.133.8.116</v>
      </c>
      <c r="D1955" s="301" t="s">
        <v>2540</v>
      </c>
      <c r="E1955" s="206" t="s">
        <v>2992</v>
      </c>
      <c r="F1955" s="245">
        <v>4</v>
      </c>
      <c r="G1955" s="299" t="s">
        <v>8012</v>
      </c>
      <c r="H1955" s="180" t="s">
        <v>3635</v>
      </c>
    </row>
    <row r="1956" spans="1:8" hidden="1">
      <c r="A1956" s="88" t="s">
        <v>2539</v>
      </c>
      <c r="B1956" s="240" t="s">
        <v>2538</v>
      </c>
      <c r="C1956" s="185" t="str">
        <f>VLOOKUP(B1956,[1]Nagios!$B$2:$F$7978,1,FALSE)</f>
        <v>10.133.8.116</v>
      </c>
      <c r="D1956" s="301" t="s">
        <v>2329</v>
      </c>
      <c r="E1956" s="206" t="s">
        <v>2992</v>
      </c>
      <c r="F1956" s="245">
        <v>4</v>
      </c>
      <c r="G1956" s="299" t="s">
        <v>8012</v>
      </c>
      <c r="H1956" s="180" t="s">
        <v>3636</v>
      </c>
    </row>
    <row r="1957" spans="1:8" hidden="1">
      <c r="A1957" s="88" t="s">
        <v>2539</v>
      </c>
      <c r="B1957" s="240" t="s">
        <v>2538</v>
      </c>
      <c r="C1957" s="185" t="str">
        <f>VLOOKUP(B1957,[1]Nagios!$B$2:$F$7978,1,FALSE)</f>
        <v>10.133.8.116</v>
      </c>
      <c r="D1957" s="301" t="s">
        <v>2330</v>
      </c>
      <c r="E1957" s="206" t="s">
        <v>2992</v>
      </c>
      <c r="F1957" s="245">
        <v>4</v>
      </c>
      <c r="G1957" s="299" t="s">
        <v>8012</v>
      </c>
      <c r="H1957" s="180" t="s">
        <v>3637</v>
      </c>
    </row>
    <row r="1958" spans="1:8" hidden="1">
      <c r="A1958" s="88" t="s">
        <v>2539</v>
      </c>
      <c r="B1958" s="240" t="s">
        <v>2538</v>
      </c>
      <c r="C1958" s="185" t="str">
        <f>VLOOKUP(B1958,[1]Nagios!$B$2:$F$7978,1,FALSE)</f>
        <v>10.133.8.116</v>
      </c>
      <c r="D1958" s="301" t="s">
        <v>2390</v>
      </c>
      <c r="E1958" s="206" t="s">
        <v>2992</v>
      </c>
      <c r="F1958" s="245">
        <v>4</v>
      </c>
      <c r="G1958" s="299" t="s">
        <v>8012</v>
      </c>
      <c r="H1958" s="180" t="s">
        <v>3638</v>
      </c>
    </row>
    <row r="1959" spans="1:8" hidden="1">
      <c r="A1959" s="88" t="s">
        <v>2539</v>
      </c>
      <c r="B1959" s="240" t="s">
        <v>2538</v>
      </c>
      <c r="C1959" s="185" t="str">
        <f>VLOOKUP(B1959,[1]Nagios!$B$2:$F$7978,1,FALSE)</f>
        <v>10.133.8.116</v>
      </c>
      <c r="D1959" s="301" t="s">
        <v>2391</v>
      </c>
      <c r="E1959" s="206" t="s">
        <v>2992</v>
      </c>
      <c r="F1959" s="245">
        <v>4</v>
      </c>
      <c r="G1959" s="299" t="s">
        <v>8012</v>
      </c>
      <c r="H1959" s="180" t="s">
        <v>3639</v>
      </c>
    </row>
    <row r="1960" spans="1:8" hidden="1">
      <c r="A1960" s="88" t="s">
        <v>2539</v>
      </c>
      <c r="B1960" s="240" t="s">
        <v>2538</v>
      </c>
      <c r="C1960" s="185" t="str">
        <f>VLOOKUP(B1960,[1]Nagios!$B$2:$F$7978,1,FALSE)</f>
        <v>10.133.8.116</v>
      </c>
      <c r="D1960" s="301" t="s">
        <v>1201</v>
      </c>
      <c r="E1960" s="206" t="s">
        <v>2992</v>
      </c>
      <c r="F1960" s="245">
        <v>2</v>
      </c>
      <c r="G1960" s="299" t="s">
        <v>8012</v>
      </c>
      <c r="H1960" s="180" t="s">
        <v>3640</v>
      </c>
    </row>
    <row r="1961" spans="1:8" hidden="1">
      <c r="A1961" s="88" t="s">
        <v>2539</v>
      </c>
      <c r="B1961" s="240" t="s">
        <v>2538</v>
      </c>
      <c r="C1961" s="185" t="str">
        <f>VLOOKUP(B1961,[1]Nagios!$B$2:$F$7978,1,FALSE)</f>
        <v>10.133.8.116</v>
      </c>
      <c r="D1961" s="301" t="s">
        <v>6111</v>
      </c>
      <c r="E1961" s="206" t="s">
        <v>2992</v>
      </c>
      <c r="F1961" s="245">
        <v>3</v>
      </c>
      <c r="G1961" s="299" t="s">
        <v>8004</v>
      </c>
      <c r="H1961" s="180"/>
    </row>
    <row r="1962" spans="1:8" hidden="1">
      <c r="A1962" s="88" t="s">
        <v>2539</v>
      </c>
      <c r="B1962" s="240" t="s">
        <v>2538</v>
      </c>
      <c r="C1962" s="185" t="str">
        <f>VLOOKUP(B1962,[1]Nagios!$B$2:$F$7978,1,FALSE)</f>
        <v>10.133.8.116</v>
      </c>
      <c r="D1962" s="301" t="s">
        <v>6112</v>
      </c>
      <c r="E1962" s="206" t="s">
        <v>2992</v>
      </c>
      <c r="F1962" s="245">
        <v>3</v>
      </c>
      <c r="G1962" s="299" t="s">
        <v>8004</v>
      </c>
      <c r="H1962" s="180"/>
    </row>
    <row r="1963" spans="1:8" hidden="1">
      <c r="A1963" s="88" t="s">
        <v>2539</v>
      </c>
      <c r="B1963" s="240" t="s">
        <v>2538</v>
      </c>
      <c r="C1963" s="185" t="str">
        <f>VLOOKUP(B1963,[1]Nagios!$B$2:$F$7978,1,FALSE)</f>
        <v>10.133.8.116</v>
      </c>
      <c r="D1963" s="301" t="s">
        <v>6113</v>
      </c>
      <c r="E1963" s="206" t="s">
        <v>2992</v>
      </c>
      <c r="F1963" s="245">
        <v>3</v>
      </c>
      <c r="G1963" s="299" t="s">
        <v>8004</v>
      </c>
      <c r="H1963" s="180"/>
    </row>
    <row r="1964" spans="1:8" hidden="1">
      <c r="A1964" s="88" t="s">
        <v>2539</v>
      </c>
      <c r="B1964" s="240" t="s">
        <v>2538</v>
      </c>
      <c r="C1964" s="185" t="str">
        <f>VLOOKUP(B1964,[1]Nagios!$B$2:$F$7978,1,FALSE)</f>
        <v>10.133.8.116</v>
      </c>
      <c r="D1964" s="301" t="s">
        <v>9132</v>
      </c>
      <c r="E1964" s="206" t="s">
        <v>2992</v>
      </c>
      <c r="F1964" s="245">
        <v>4</v>
      </c>
      <c r="G1964" s="299" t="s">
        <v>8020</v>
      </c>
      <c r="H1964" s="180"/>
    </row>
    <row r="1965" spans="1:8" hidden="1">
      <c r="A1965" s="88" t="s">
        <v>2539</v>
      </c>
      <c r="B1965" s="240" t="s">
        <v>2538</v>
      </c>
      <c r="C1965" s="185" t="str">
        <f>VLOOKUP(B1965,[1]Nagios!$B$2:$F$7978,1,FALSE)</f>
        <v>10.133.8.116</v>
      </c>
      <c r="D1965" s="301" t="s">
        <v>6284</v>
      </c>
      <c r="E1965" s="206" t="s">
        <v>2992</v>
      </c>
      <c r="F1965" s="245">
        <v>4</v>
      </c>
      <c r="G1965" s="299" t="s">
        <v>8020</v>
      </c>
      <c r="H1965" s="180"/>
    </row>
    <row r="1966" spans="1:8" hidden="1">
      <c r="A1966" s="88" t="s">
        <v>2539</v>
      </c>
      <c r="B1966" s="240" t="s">
        <v>2538</v>
      </c>
      <c r="C1966" s="185" t="str">
        <f>VLOOKUP(B1966,[1]Nagios!$B$2:$F$7978,1,FALSE)</f>
        <v>10.133.8.116</v>
      </c>
      <c r="D1966" s="301" t="s">
        <v>6285</v>
      </c>
      <c r="E1966" s="206" t="s">
        <v>2992</v>
      </c>
      <c r="F1966" s="245">
        <v>4</v>
      </c>
      <c r="G1966" s="299" t="s">
        <v>8020</v>
      </c>
      <c r="H1966" s="180"/>
    </row>
    <row r="1967" spans="1:8" hidden="1">
      <c r="A1967" s="88" t="s">
        <v>2539</v>
      </c>
      <c r="B1967" s="276" t="s">
        <v>2538</v>
      </c>
      <c r="C1967" s="185" t="str">
        <f>VLOOKUP(B1967,[1]Nagios!$B$2:$F$7978,1,FALSE)</f>
        <v>10.133.8.116</v>
      </c>
      <c r="D1967" s="301" t="s">
        <v>9131</v>
      </c>
      <c r="E1967" s="206" t="s">
        <v>2992</v>
      </c>
      <c r="F1967" s="330">
        <v>3</v>
      </c>
      <c r="G1967" s="299" t="s">
        <v>8020</v>
      </c>
      <c r="H1967" s="180"/>
    </row>
    <row r="1968" spans="1:8" hidden="1">
      <c r="A1968" s="88" t="s">
        <v>2539</v>
      </c>
      <c r="B1968" s="240" t="s">
        <v>8993</v>
      </c>
      <c r="C1968" s="185" t="str">
        <f>VLOOKUP(B1968,[1]Nagios!$B$2:$F$7978,1,FALSE)</f>
        <v>10.133.55.116</v>
      </c>
      <c r="D1968" s="301" t="s">
        <v>8992</v>
      </c>
      <c r="E1968" s="206" t="s">
        <v>2992</v>
      </c>
      <c r="F1968" s="245">
        <v>3</v>
      </c>
      <c r="G1968" s="299" t="s">
        <v>8004</v>
      </c>
      <c r="H1968" s="180"/>
    </row>
    <row r="1969" spans="1:8" hidden="1">
      <c r="A1969" s="88" t="s">
        <v>2172</v>
      </c>
      <c r="B1969" s="266" t="s">
        <v>2173</v>
      </c>
      <c r="C1969" s="185" t="str">
        <f>VLOOKUP(B1969,[1]Nagios!$B$2:$F$7978,1,FALSE)</f>
        <v>10.133.8.76</v>
      </c>
      <c r="D1969" s="301" t="s">
        <v>1220</v>
      </c>
      <c r="E1969" s="206" t="s">
        <v>2992</v>
      </c>
      <c r="F1969" s="245">
        <v>3</v>
      </c>
      <c r="G1969" s="299" t="s">
        <v>8012</v>
      </c>
      <c r="H1969" s="180" t="s">
        <v>3361</v>
      </c>
    </row>
    <row r="1970" spans="1:8" hidden="1">
      <c r="A1970" s="88" t="s">
        <v>2172</v>
      </c>
      <c r="B1970" s="266" t="s">
        <v>2173</v>
      </c>
      <c r="C1970" s="185" t="str">
        <f>VLOOKUP(B1970,[1]Nagios!$B$2:$F$7978,1,FALSE)</f>
        <v>10.133.8.76</v>
      </c>
      <c r="D1970" s="301" t="s">
        <v>1204</v>
      </c>
      <c r="E1970" s="206" t="s">
        <v>2992</v>
      </c>
      <c r="F1970" s="245">
        <v>1</v>
      </c>
      <c r="G1970" s="299" t="s">
        <v>8012</v>
      </c>
      <c r="H1970" s="180" t="s">
        <v>3362</v>
      </c>
    </row>
    <row r="1971" spans="1:8" hidden="1">
      <c r="A1971" s="88" t="s">
        <v>2172</v>
      </c>
      <c r="B1971" s="266" t="s">
        <v>2173</v>
      </c>
      <c r="C1971" s="185" t="str">
        <f>VLOOKUP(B1971,[1]Nagios!$B$2:$F$7978,1,FALSE)</f>
        <v>10.133.8.76</v>
      </c>
      <c r="D1971" s="301" t="s">
        <v>2415</v>
      </c>
      <c r="E1971" s="206" t="s">
        <v>2992</v>
      </c>
      <c r="F1971" s="245">
        <v>1</v>
      </c>
      <c r="G1971" s="299" t="s">
        <v>8012</v>
      </c>
      <c r="H1971" s="180" t="s">
        <v>3363</v>
      </c>
    </row>
    <row r="1972" spans="1:8" hidden="1">
      <c r="A1972" s="88" t="s">
        <v>2172</v>
      </c>
      <c r="B1972" s="266" t="s">
        <v>2173</v>
      </c>
      <c r="C1972" s="185" t="str">
        <f>VLOOKUP(B1972,[1]Nagios!$B$2:$F$7978,1,FALSE)</f>
        <v>10.133.8.76</v>
      </c>
      <c r="D1972" s="301" t="s">
        <v>2430</v>
      </c>
      <c r="E1972" s="206" t="s">
        <v>2992</v>
      </c>
      <c r="F1972" s="245">
        <v>1</v>
      </c>
      <c r="G1972" s="299" t="s">
        <v>8012</v>
      </c>
      <c r="H1972" s="180" t="s">
        <v>3364</v>
      </c>
    </row>
    <row r="1973" spans="1:8" hidden="1">
      <c r="A1973" s="88" t="s">
        <v>2172</v>
      </c>
      <c r="B1973" s="266" t="s">
        <v>2173</v>
      </c>
      <c r="C1973" s="185" t="str">
        <f>VLOOKUP(B1973,[1]Nagios!$B$2:$F$7978,1,FALSE)</f>
        <v>10.133.8.76</v>
      </c>
      <c r="D1973" s="301" t="s">
        <v>2456</v>
      </c>
      <c r="E1973" s="206" t="s">
        <v>2992</v>
      </c>
      <c r="F1973" s="245">
        <v>1</v>
      </c>
      <c r="G1973" s="299" t="s">
        <v>8012</v>
      </c>
      <c r="H1973" s="180" t="s">
        <v>3365</v>
      </c>
    </row>
    <row r="1974" spans="1:8" hidden="1">
      <c r="A1974" s="88" t="s">
        <v>2172</v>
      </c>
      <c r="B1974" s="266" t="s">
        <v>2173</v>
      </c>
      <c r="C1974" s="185" t="str">
        <f>VLOOKUP(B1974,[1]Nagios!$B$2:$F$7978,1,FALSE)</f>
        <v>10.133.8.76</v>
      </c>
      <c r="D1974" s="301" t="s">
        <v>959</v>
      </c>
      <c r="E1974" s="206" t="s">
        <v>2992</v>
      </c>
      <c r="F1974" s="245">
        <v>1</v>
      </c>
      <c r="G1974" s="299" t="s">
        <v>8012</v>
      </c>
      <c r="H1974" s="180" t="s">
        <v>3366</v>
      </c>
    </row>
    <row r="1975" spans="1:8" hidden="1">
      <c r="A1975" s="88" t="s">
        <v>2172</v>
      </c>
      <c r="B1975" s="266" t="s">
        <v>2173</v>
      </c>
      <c r="C1975" s="185" t="str">
        <f>VLOOKUP(B1975,[1]Nagios!$B$2:$F$7978,1,FALSE)</f>
        <v>10.133.8.76</v>
      </c>
      <c r="D1975" s="301" t="s">
        <v>1200</v>
      </c>
      <c r="E1975" s="206" t="s">
        <v>2992</v>
      </c>
      <c r="F1975" s="245">
        <v>1</v>
      </c>
      <c r="G1975" s="299" t="s">
        <v>8012</v>
      </c>
      <c r="H1975" s="180" t="s">
        <v>3367</v>
      </c>
    </row>
    <row r="1976" spans="1:8" hidden="1">
      <c r="A1976" s="88" t="s">
        <v>2172</v>
      </c>
      <c r="B1976" s="266" t="s">
        <v>2173</v>
      </c>
      <c r="C1976" s="185" t="str">
        <f>VLOOKUP(B1976,[1]Nagios!$B$2:$F$7978,1,FALSE)</f>
        <v>10.133.8.76</v>
      </c>
      <c r="D1976" s="301" t="s">
        <v>1201</v>
      </c>
      <c r="E1976" s="206" t="s">
        <v>2992</v>
      </c>
      <c r="F1976" s="245">
        <v>2</v>
      </c>
      <c r="G1976" s="299" t="s">
        <v>8012</v>
      </c>
      <c r="H1976" s="180" t="s">
        <v>3368</v>
      </c>
    </row>
    <row r="1977" spans="1:8" hidden="1">
      <c r="A1977" s="88" t="s">
        <v>2172</v>
      </c>
      <c r="B1977" s="266" t="s">
        <v>2173</v>
      </c>
      <c r="C1977" s="185" t="str">
        <f>VLOOKUP(B1977,[1]Nagios!$B$2:$F$7978,1,FALSE)</f>
        <v>10.133.8.76</v>
      </c>
      <c r="D1977" s="301" t="s">
        <v>6718</v>
      </c>
      <c r="E1977" s="206" t="s">
        <v>2992</v>
      </c>
      <c r="F1977" s="245">
        <v>3</v>
      </c>
      <c r="G1977" s="299" t="s">
        <v>8004</v>
      </c>
      <c r="H1977" s="180"/>
    </row>
    <row r="1978" spans="1:8" hidden="1">
      <c r="A1978" s="88" t="s">
        <v>2172</v>
      </c>
      <c r="B1978" s="240" t="s">
        <v>2173</v>
      </c>
      <c r="C1978" s="185" t="str">
        <f>VLOOKUP(B1978,[1]Nagios!$B$2:$F$7978,1,FALSE)</f>
        <v>10.133.8.76</v>
      </c>
      <c r="D1978" s="301" t="s">
        <v>6108</v>
      </c>
      <c r="E1978" s="206" t="s">
        <v>2992</v>
      </c>
      <c r="F1978" s="245">
        <v>3</v>
      </c>
      <c r="G1978" s="299" t="s">
        <v>8004</v>
      </c>
      <c r="H1978" s="180"/>
    </row>
    <row r="1979" spans="1:8" hidden="1">
      <c r="A1979" s="89" t="s">
        <v>3120</v>
      </c>
      <c r="B1979" s="102" t="s">
        <v>3121</v>
      </c>
      <c r="C1979" s="185" t="str">
        <f>VLOOKUP(B1979,[1]Nagios!$B$2:$F$7978,1,FALSE)</f>
        <v>10.133.8.115</v>
      </c>
      <c r="D1979" s="308" t="s">
        <v>3103</v>
      </c>
      <c r="E1979" s="289" t="s">
        <v>2989</v>
      </c>
      <c r="F1979" s="245">
        <v>1</v>
      </c>
      <c r="G1979" s="299" t="s">
        <v>8012</v>
      </c>
      <c r="H1979" s="180"/>
    </row>
    <row r="1980" spans="1:8" hidden="1">
      <c r="A1980" s="89" t="s">
        <v>3120</v>
      </c>
      <c r="B1980" s="102" t="s">
        <v>3121</v>
      </c>
      <c r="C1980" s="185" t="str">
        <f>VLOOKUP(B1980,[1]Nagios!$B$2:$F$7978,1,FALSE)</f>
        <v>10.133.8.115</v>
      </c>
      <c r="D1980" s="308" t="s">
        <v>3105</v>
      </c>
      <c r="E1980" s="206" t="s">
        <v>2992</v>
      </c>
      <c r="F1980" s="245">
        <v>2</v>
      </c>
      <c r="G1980" s="299" t="s">
        <v>8012</v>
      </c>
      <c r="H1980" s="180"/>
    </row>
    <row r="1981" spans="1:8" hidden="1">
      <c r="A1981" s="89" t="s">
        <v>3120</v>
      </c>
      <c r="B1981" s="102" t="s">
        <v>3121</v>
      </c>
      <c r="C1981" s="185" t="str">
        <f>VLOOKUP(B1981,[1]Nagios!$B$2:$F$7978,1,FALSE)</f>
        <v>10.133.8.115</v>
      </c>
      <c r="D1981" s="308" t="s">
        <v>3106</v>
      </c>
      <c r="E1981" s="289" t="s">
        <v>2989</v>
      </c>
      <c r="F1981" s="245">
        <v>1</v>
      </c>
      <c r="G1981" s="299" t="s">
        <v>8012</v>
      </c>
      <c r="H1981" s="180"/>
    </row>
    <row r="1982" spans="1:8" hidden="1">
      <c r="A1982" s="89" t="s">
        <v>3120</v>
      </c>
      <c r="B1982" s="102" t="s">
        <v>3121</v>
      </c>
      <c r="C1982" s="185" t="str">
        <f>VLOOKUP(B1982,[1]Nagios!$B$2:$F$7978,1,FALSE)</f>
        <v>10.133.8.115</v>
      </c>
      <c r="D1982" s="308" t="s">
        <v>3107</v>
      </c>
      <c r="E1982" s="289" t="s">
        <v>2989</v>
      </c>
      <c r="F1982" s="245">
        <v>1</v>
      </c>
      <c r="G1982" s="299" t="s">
        <v>8012</v>
      </c>
      <c r="H1982" s="180"/>
    </row>
    <row r="1983" spans="1:8" hidden="1">
      <c r="A1983" s="89" t="s">
        <v>3120</v>
      </c>
      <c r="B1983" s="102" t="s">
        <v>3121</v>
      </c>
      <c r="C1983" s="185" t="str">
        <f>VLOOKUP(B1983,[1]Nagios!$B$2:$F$7978,1,FALSE)</f>
        <v>10.133.8.115</v>
      </c>
      <c r="D1983" s="308" t="s">
        <v>3108</v>
      </c>
      <c r="E1983" s="289" t="s">
        <v>2989</v>
      </c>
      <c r="F1983" s="245">
        <v>1</v>
      </c>
      <c r="G1983" s="299" t="s">
        <v>8012</v>
      </c>
      <c r="H1983" s="180"/>
    </row>
    <row r="1984" spans="1:8" hidden="1">
      <c r="A1984" s="89" t="s">
        <v>3120</v>
      </c>
      <c r="B1984" s="102" t="s">
        <v>3121</v>
      </c>
      <c r="C1984" s="185" t="str">
        <f>VLOOKUP(B1984,[1]Nagios!$B$2:$F$7978,1,FALSE)</f>
        <v>10.133.8.115</v>
      </c>
      <c r="D1984" s="308" t="s">
        <v>3110</v>
      </c>
      <c r="E1984" s="289" t="s">
        <v>2989</v>
      </c>
      <c r="F1984" s="245">
        <v>1</v>
      </c>
      <c r="G1984" s="299" t="s">
        <v>8012</v>
      </c>
      <c r="H1984" s="180"/>
    </row>
    <row r="1985" spans="1:8" hidden="1">
      <c r="A1985" s="89" t="s">
        <v>3120</v>
      </c>
      <c r="B1985" s="102" t="s">
        <v>3121</v>
      </c>
      <c r="C1985" s="185" t="str">
        <f>VLOOKUP(B1985,[1]Nagios!$B$2:$F$7978,1,FALSE)</f>
        <v>10.133.8.115</v>
      </c>
      <c r="D1985" s="308" t="s">
        <v>3109</v>
      </c>
      <c r="E1985" s="289" t="s">
        <v>2989</v>
      </c>
      <c r="F1985" s="245">
        <v>1</v>
      </c>
      <c r="G1985" s="299" t="s">
        <v>8012</v>
      </c>
      <c r="H1985" s="180"/>
    </row>
    <row r="1986" spans="1:8" hidden="1">
      <c r="A1986" s="89" t="s">
        <v>3120</v>
      </c>
      <c r="B1986" s="102" t="s">
        <v>3121</v>
      </c>
      <c r="C1986" s="185" t="str">
        <f>VLOOKUP(B1986,[1]Nagios!$B$2:$F$7978,1,FALSE)</f>
        <v>10.133.8.115</v>
      </c>
      <c r="D1986" s="308" t="s">
        <v>6118</v>
      </c>
      <c r="E1986" s="289" t="s">
        <v>2992</v>
      </c>
      <c r="F1986" s="245">
        <v>3</v>
      </c>
      <c r="G1986" s="299" t="s">
        <v>8004</v>
      </c>
      <c r="H1986" s="180"/>
    </row>
    <row r="1987" spans="1:8" hidden="1">
      <c r="A1987" s="89" t="s">
        <v>3120</v>
      </c>
      <c r="B1987" s="102" t="s">
        <v>3121</v>
      </c>
      <c r="C1987" s="185" t="str">
        <f>VLOOKUP(B1987,[1]Nagios!$B$2:$F$7978,1,FALSE)</f>
        <v>10.133.8.115</v>
      </c>
      <c r="D1987" s="308" t="s">
        <v>3111</v>
      </c>
      <c r="E1987" s="289" t="s">
        <v>2989</v>
      </c>
      <c r="F1987" s="245">
        <v>3</v>
      </c>
      <c r="G1987" s="299" t="s">
        <v>8012</v>
      </c>
      <c r="H1987" s="180"/>
    </row>
    <row r="1988" spans="1:8" hidden="1">
      <c r="A1988" s="89" t="s">
        <v>3120</v>
      </c>
      <c r="B1988" s="102" t="s">
        <v>3121</v>
      </c>
      <c r="C1988" s="185" t="str">
        <f>VLOOKUP(B1988,[1]Nagios!$B$2:$F$7978,1,FALSE)</f>
        <v>10.133.8.115</v>
      </c>
      <c r="D1988" s="305">
        <v>443</v>
      </c>
      <c r="E1988" s="289" t="s">
        <v>2992</v>
      </c>
      <c r="F1988" s="245">
        <v>3</v>
      </c>
      <c r="G1988" s="299" t="s">
        <v>8004</v>
      </c>
      <c r="H1988" s="202"/>
    </row>
    <row r="1989" spans="1:8" hidden="1">
      <c r="A1989" s="88" t="s">
        <v>1640</v>
      </c>
      <c r="B1989" s="249" t="s">
        <v>1641</v>
      </c>
      <c r="C1989" s="185" t="str">
        <f>VLOOKUP(B1989,[1]Nagios!$B$2:$F$7978,1,FALSE)</f>
        <v>192.168.5.99</v>
      </c>
      <c r="D1989" s="301" t="s">
        <v>1220</v>
      </c>
      <c r="E1989" s="206" t="s">
        <v>2992</v>
      </c>
      <c r="F1989" s="245">
        <v>3</v>
      </c>
      <c r="G1989" s="299" t="s">
        <v>8012</v>
      </c>
      <c r="H1989" s="180" t="s">
        <v>3353</v>
      </c>
    </row>
    <row r="1990" spans="1:8" hidden="1">
      <c r="A1990" s="88" t="s">
        <v>1640</v>
      </c>
      <c r="B1990" s="249" t="s">
        <v>1641</v>
      </c>
      <c r="C1990" s="185" t="str">
        <f>VLOOKUP(B1990,[1]Nagios!$B$2:$F$7978,1,FALSE)</f>
        <v>192.168.5.99</v>
      </c>
      <c r="D1990" s="301" t="s">
        <v>1204</v>
      </c>
      <c r="E1990" s="206" t="s">
        <v>2992</v>
      </c>
      <c r="F1990" s="245">
        <v>1</v>
      </c>
      <c r="G1990" s="299" t="s">
        <v>8012</v>
      </c>
      <c r="H1990" s="180" t="s">
        <v>3354</v>
      </c>
    </row>
    <row r="1991" spans="1:8" hidden="1">
      <c r="A1991" s="88" t="s">
        <v>1640</v>
      </c>
      <c r="B1991" s="240" t="s">
        <v>1641</v>
      </c>
      <c r="C1991" s="185" t="str">
        <f>VLOOKUP(B1991,[1]Nagios!$B$2:$F$7978,1,FALSE)</f>
        <v>192.168.5.99</v>
      </c>
      <c r="D1991" s="301" t="s">
        <v>2171</v>
      </c>
      <c r="E1991" s="206" t="s">
        <v>2992</v>
      </c>
      <c r="F1991" s="245">
        <v>1</v>
      </c>
      <c r="G1991" s="299" t="s">
        <v>8012</v>
      </c>
      <c r="H1991" s="180" t="s">
        <v>3355</v>
      </c>
    </row>
    <row r="1992" spans="1:8" hidden="1">
      <c r="A1992" s="88" t="s">
        <v>1640</v>
      </c>
      <c r="B1992" s="240" t="s">
        <v>1641</v>
      </c>
      <c r="C1992" s="185" t="str">
        <f>VLOOKUP(B1992,[1]Nagios!$B$2:$F$7978,1,FALSE)</f>
        <v>192.168.5.99</v>
      </c>
      <c r="D1992" s="301" t="s">
        <v>1734</v>
      </c>
      <c r="E1992" s="206" t="s">
        <v>2992</v>
      </c>
      <c r="F1992" s="245">
        <v>1</v>
      </c>
      <c r="G1992" s="299" t="s">
        <v>8012</v>
      </c>
      <c r="H1992" s="180" t="s">
        <v>3356</v>
      </c>
    </row>
    <row r="1993" spans="1:8" hidden="1">
      <c r="A1993" s="88" t="s">
        <v>1640</v>
      </c>
      <c r="B1993" s="240" t="s">
        <v>1641</v>
      </c>
      <c r="C1993" s="185" t="str">
        <f>VLOOKUP(B1993,[1]Nagios!$B$2:$F$7978,1,FALSE)</f>
        <v>192.168.5.99</v>
      </c>
      <c r="D1993" s="301" t="s">
        <v>2136</v>
      </c>
      <c r="E1993" s="206" t="s">
        <v>2992</v>
      </c>
      <c r="F1993" s="245">
        <v>1</v>
      </c>
      <c r="G1993" s="299" t="s">
        <v>8012</v>
      </c>
      <c r="H1993" s="180" t="s">
        <v>3357</v>
      </c>
    </row>
    <row r="1994" spans="1:8" hidden="1">
      <c r="A1994" s="88" t="s">
        <v>1640</v>
      </c>
      <c r="B1994" s="240" t="s">
        <v>1641</v>
      </c>
      <c r="C1994" s="185" t="str">
        <f>VLOOKUP(B1994,[1]Nagios!$B$2:$F$7978,1,FALSE)</f>
        <v>192.168.5.99</v>
      </c>
      <c r="D1994" s="301" t="s">
        <v>959</v>
      </c>
      <c r="E1994" s="206" t="s">
        <v>2992</v>
      </c>
      <c r="F1994" s="245">
        <v>1</v>
      </c>
      <c r="G1994" s="299" t="s">
        <v>8012</v>
      </c>
      <c r="H1994" s="180" t="s">
        <v>3358</v>
      </c>
    </row>
    <row r="1995" spans="1:8" hidden="1">
      <c r="A1995" s="88" t="s">
        <v>1640</v>
      </c>
      <c r="B1995" s="240" t="s">
        <v>1641</v>
      </c>
      <c r="C1995" s="185" t="str">
        <f>VLOOKUP(B1995,[1]Nagios!$B$2:$F$7978,1,FALSE)</f>
        <v>192.168.5.99</v>
      </c>
      <c r="D1995" s="301" t="s">
        <v>1200</v>
      </c>
      <c r="E1995" s="206" t="s">
        <v>2992</v>
      </c>
      <c r="F1995" s="245">
        <v>1</v>
      </c>
      <c r="G1995" s="299" t="s">
        <v>8012</v>
      </c>
      <c r="H1995" s="180" t="s">
        <v>3359</v>
      </c>
    </row>
    <row r="1996" spans="1:8" hidden="1">
      <c r="A1996" s="88" t="s">
        <v>1640</v>
      </c>
      <c r="B1996" s="240" t="s">
        <v>1641</v>
      </c>
      <c r="C1996" s="185" t="str">
        <f>VLOOKUP(B1996,[1]Nagios!$B$2:$F$7978,1,FALSE)</f>
        <v>192.168.5.99</v>
      </c>
      <c r="D1996" s="301" t="s">
        <v>1201</v>
      </c>
      <c r="E1996" s="206" t="s">
        <v>2992</v>
      </c>
      <c r="F1996" s="245">
        <v>2</v>
      </c>
      <c r="G1996" s="299" t="s">
        <v>8012</v>
      </c>
      <c r="H1996" s="180" t="s">
        <v>3360</v>
      </c>
    </row>
    <row r="1997" spans="1:8" hidden="1">
      <c r="A1997" s="88" t="s">
        <v>1640</v>
      </c>
      <c r="B1997" s="240" t="s">
        <v>1641</v>
      </c>
      <c r="C1997" s="185" t="str">
        <f>VLOOKUP(B1997,[1]Nagios!$B$2:$F$7978,1,FALSE)</f>
        <v>192.168.5.99</v>
      </c>
      <c r="D1997" s="301" t="s">
        <v>6114</v>
      </c>
      <c r="E1997" s="206" t="s">
        <v>2992</v>
      </c>
      <c r="F1997" s="245">
        <v>3</v>
      </c>
      <c r="G1997" s="299" t="s">
        <v>8004</v>
      </c>
      <c r="H1997" s="180"/>
    </row>
    <row r="1998" spans="1:8" hidden="1">
      <c r="A1998" s="88" t="s">
        <v>1640</v>
      </c>
      <c r="B1998" s="240" t="s">
        <v>1641</v>
      </c>
      <c r="C1998" s="185" t="str">
        <f>VLOOKUP(B1998,[1]Nagios!$B$2:$F$7978,1,FALSE)</f>
        <v>192.168.5.99</v>
      </c>
      <c r="D1998" s="301" t="s">
        <v>6115</v>
      </c>
      <c r="E1998" s="206" t="s">
        <v>2992</v>
      </c>
      <c r="F1998" s="245">
        <v>3</v>
      </c>
      <c r="G1998" s="299" t="s">
        <v>8004</v>
      </c>
      <c r="H1998" s="180"/>
    </row>
    <row r="1999" spans="1:8" hidden="1">
      <c r="A1999" s="88" t="s">
        <v>1640</v>
      </c>
      <c r="B1999" s="240" t="s">
        <v>1641</v>
      </c>
      <c r="C1999" s="185" t="str">
        <f>VLOOKUP(B1999,[1]Nagios!$B$2:$F$7978,1,FALSE)</f>
        <v>192.168.5.99</v>
      </c>
      <c r="D1999" s="301" t="s">
        <v>6118</v>
      </c>
      <c r="E1999" s="206" t="s">
        <v>2992</v>
      </c>
      <c r="F1999" s="245">
        <v>4</v>
      </c>
      <c r="G1999" s="299" t="s">
        <v>8004</v>
      </c>
      <c r="H1999" s="180"/>
    </row>
    <row r="2000" spans="1:8" hidden="1">
      <c r="A2000" s="88" t="s">
        <v>1640</v>
      </c>
      <c r="B2000" s="240" t="s">
        <v>1641</v>
      </c>
      <c r="C2000" s="185" t="str">
        <f>VLOOKUP(B2000,[1]Nagios!$B$2:$F$7978,1,FALSE)</f>
        <v>192.168.5.99</v>
      </c>
      <c r="D2000" s="301" t="s">
        <v>6326</v>
      </c>
      <c r="E2000" s="206" t="s">
        <v>2992</v>
      </c>
      <c r="F2000" s="245">
        <v>4</v>
      </c>
      <c r="G2000" s="299" t="s">
        <v>8020</v>
      </c>
      <c r="H2000" s="180"/>
    </row>
    <row r="2001" spans="1:8" hidden="1">
      <c r="A2001" s="88" t="s">
        <v>1646</v>
      </c>
      <c r="B2001" s="240" t="s">
        <v>1647</v>
      </c>
      <c r="C2001" s="185" t="str">
        <f>VLOOKUP(B2001,[1]Nagios!$B$2:$F$7978,1,FALSE)</f>
        <v>192.168.3.29</v>
      </c>
      <c r="D2001" s="301" t="s">
        <v>1220</v>
      </c>
      <c r="E2001" s="206" t="s">
        <v>2992</v>
      </c>
      <c r="F2001" s="245">
        <v>3</v>
      </c>
      <c r="G2001" s="299" t="s">
        <v>8012</v>
      </c>
      <c r="H2001" s="180" t="s">
        <v>3345</v>
      </c>
    </row>
    <row r="2002" spans="1:8" hidden="1">
      <c r="A2002" s="88" t="s">
        <v>1646</v>
      </c>
      <c r="B2002" s="266" t="s">
        <v>1647</v>
      </c>
      <c r="C2002" s="185" t="str">
        <f>VLOOKUP(B2002,[1]Nagios!$B$2:$F$7978,1,FALSE)</f>
        <v>192.168.3.29</v>
      </c>
      <c r="D2002" s="301" t="s">
        <v>1204</v>
      </c>
      <c r="E2002" s="206" t="s">
        <v>2992</v>
      </c>
      <c r="F2002" s="245">
        <v>1</v>
      </c>
      <c r="G2002" s="299" t="s">
        <v>8012</v>
      </c>
      <c r="H2002" s="180" t="s">
        <v>3346</v>
      </c>
    </row>
    <row r="2003" spans="1:8" hidden="1">
      <c r="A2003" s="88" t="s">
        <v>1646</v>
      </c>
      <c r="B2003" s="266" t="s">
        <v>1647</v>
      </c>
      <c r="C2003" s="185" t="str">
        <f>VLOOKUP(B2003,[1]Nagios!$B$2:$F$7978,1,FALSE)</f>
        <v>192.168.3.29</v>
      </c>
      <c r="D2003" s="301" t="s">
        <v>2171</v>
      </c>
      <c r="E2003" s="206" t="s">
        <v>2992</v>
      </c>
      <c r="F2003" s="245">
        <v>1</v>
      </c>
      <c r="G2003" s="299" t="s">
        <v>8012</v>
      </c>
      <c r="H2003" s="180" t="s">
        <v>3347</v>
      </c>
    </row>
    <row r="2004" spans="1:8" hidden="1">
      <c r="A2004" s="88" t="s">
        <v>1646</v>
      </c>
      <c r="B2004" s="266" t="s">
        <v>1647</v>
      </c>
      <c r="C2004" s="185" t="str">
        <f>VLOOKUP(B2004,[1]Nagios!$B$2:$F$7978,1,FALSE)</f>
        <v>192.168.3.29</v>
      </c>
      <c r="D2004" s="301" t="s">
        <v>1734</v>
      </c>
      <c r="E2004" s="206" t="s">
        <v>2992</v>
      </c>
      <c r="F2004" s="245">
        <v>1</v>
      </c>
      <c r="G2004" s="299" t="s">
        <v>8012</v>
      </c>
      <c r="H2004" s="180" t="s">
        <v>3348</v>
      </c>
    </row>
    <row r="2005" spans="1:8" hidden="1">
      <c r="A2005" s="88" t="s">
        <v>1646</v>
      </c>
      <c r="B2005" s="266" t="s">
        <v>1647</v>
      </c>
      <c r="C2005" s="185" t="str">
        <f>VLOOKUP(B2005,[1]Nagios!$B$2:$F$7978,1,FALSE)</f>
        <v>192.168.3.29</v>
      </c>
      <c r="D2005" s="301" t="s">
        <v>2136</v>
      </c>
      <c r="E2005" s="206" t="s">
        <v>2992</v>
      </c>
      <c r="F2005" s="245">
        <v>1</v>
      </c>
      <c r="G2005" s="299" t="s">
        <v>8012</v>
      </c>
      <c r="H2005" s="180" t="s">
        <v>3349</v>
      </c>
    </row>
    <row r="2006" spans="1:8" hidden="1">
      <c r="A2006" s="88" t="s">
        <v>1646</v>
      </c>
      <c r="B2006" s="266" t="s">
        <v>1647</v>
      </c>
      <c r="C2006" s="185" t="str">
        <f>VLOOKUP(B2006,[1]Nagios!$B$2:$F$7978,1,FALSE)</f>
        <v>192.168.3.29</v>
      </c>
      <c r="D2006" s="301" t="s">
        <v>959</v>
      </c>
      <c r="E2006" s="206" t="s">
        <v>2992</v>
      </c>
      <c r="F2006" s="245">
        <v>1</v>
      </c>
      <c r="G2006" s="299" t="s">
        <v>8012</v>
      </c>
      <c r="H2006" s="180" t="s">
        <v>3350</v>
      </c>
    </row>
    <row r="2007" spans="1:8" hidden="1">
      <c r="A2007" s="88" t="s">
        <v>1646</v>
      </c>
      <c r="B2007" s="266" t="s">
        <v>1647</v>
      </c>
      <c r="C2007" s="185" t="str">
        <f>VLOOKUP(B2007,[1]Nagios!$B$2:$F$7978,1,FALSE)</f>
        <v>192.168.3.29</v>
      </c>
      <c r="D2007" s="301" t="s">
        <v>1200</v>
      </c>
      <c r="E2007" s="206" t="s">
        <v>2992</v>
      </c>
      <c r="F2007" s="245">
        <v>1</v>
      </c>
      <c r="G2007" s="299" t="s">
        <v>8012</v>
      </c>
      <c r="H2007" s="180" t="s">
        <v>3351</v>
      </c>
    </row>
    <row r="2008" spans="1:8" hidden="1">
      <c r="A2008" s="88" t="s">
        <v>1646</v>
      </c>
      <c r="B2008" s="266" t="s">
        <v>1647</v>
      </c>
      <c r="C2008" s="185" t="str">
        <f>VLOOKUP(B2008,[1]Nagios!$B$2:$F$7978,1,FALSE)</f>
        <v>192.168.3.29</v>
      </c>
      <c r="D2008" s="301" t="s">
        <v>1201</v>
      </c>
      <c r="E2008" s="206" t="s">
        <v>2992</v>
      </c>
      <c r="F2008" s="245">
        <v>2</v>
      </c>
      <c r="G2008" s="299" t="s">
        <v>8012</v>
      </c>
      <c r="H2008" s="180" t="s">
        <v>3352</v>
      </c>
    </row>
    <row r="2009" spans="1:8" hidden="1">
      <c r="A2009" s="88" t="s">
        <v>1646</v>
      </c>
      <c r="B2009" s="266" t="s">
        <v>1647</v>
      </c>
      <c r="C2009" s="185" t="str">
        <f>VLOOKUP(B2009,[1]Nagios!$B$2:$F$7978,1,FALSE)</f>
        <v>192.168.3.29</v>
      </c>
      <c r="D2009" s="301" t="s">
        <v>6117</v>
      </c>
      <c r="E2009" s="206" t="s">
        <v>2992</v>
      </c>
      <c r="F2009" s="245">
        <v>3</v>
      </c>
      <c r="G2009" s="299" t="s">
        <v>8004</v>
      </c>
      <c r="H2009" s="180"/>
    </row>
    <row r="2010" spans="1:8" hidden="1">
      <c r="A2010" s="88" t="s">
        <v>1646</v>
      </c>
      <c r="B2010" s="266" t="s">
        <v>1647</v>
      </c>
      <c r="C2010" s="185" t="str">
        <f>VLOOKUP(B2010,[1]Nagios!$B$2:$F$7978,1,FALSE)</f>
        <v>192.168.3.29</v>
      </c>
      <c r="D2010" s="301" t="s">
        <v>6118</v>
      </c>
      <c r="E2010" s="206" t="s">
        <v>2992</v>
      </c>
      <c r="F2010" s="245">
        <v>3</v>
      </c>
      <c r="G2010" s="299" t="s">
        <v>8004</v>
      </c>
      <c r="H2010" s="180"/>
    </row>
    <row r="2011" spans="1:8" hidden="1">
      <c r="A2011" s="88" t="s">
        <v>1646</v>
      </c>
      <c r="B2011" s="266" t="s">
        <v>1647</v>
      </c>
      <c r="C2011" s="185" t="str">
        <f>VLOOKUP(B2011,[1]Nagios!$B$2:$F$7978,1,FALSE)</f>
        <v>192.168.3.29</v>
      </c>
      <c r="D2011" s="301">
        <v>443</v>
      </c>
      <c r="E2011" s="206" t="s">
        <v>2992</v>
      </c>
      <c r="F2011" s="245">
        <v>3</v>
      </c>
      <c r="G2011" s="299" t="s">
        <v>8004</v>
      </c>
      <c r="H2011" s="180"/>
    </row>
    <row r="2012" spans="1:8" hidden="1">
      <c r="A2012" s="88" t="s">
        <v>6665</v>
      </c>
      <c r="B2012" s="266" t="s">
        <v>3115</v>
      </c>
      <c r="C2012" s="185" t="str">
        <f>VLOOKUP(B2012,[1]Nagios!$B$2:$F$7978,1,FALSE)</f>
        <v>10.133.8.123</v>
      </c>
      <c r="D2012" s="301" t="s">
        <v>6666</v>
      </c>
      <c r="E2012" s="206" t="s">
        <v>2992</v>
      </c>
      <c r="F2012" s="245">
        <v>4</v>
      </c>
      <c r="G2012" s="299" t="s">
        <v>8004</v>
      </c>
      <c r="H2012" s="180"/>
    </row>
    <row r="2013" spans="1:8" hidden="1">
      <c r="A2013" s="89" t="s">
        <v>3116</v>
      </c>
      <c r="B2013" s="102" t="s">
        <v>3115</v>
      </c>
      <c r="C2013" s="185" t="str">
        <f>VLOOKUP(B2013,[1]Nagios!$B$2:$F$7978,1,FALSE)</f>
        <v>10.133.8.123</v>
      </c>
      <c r="D2013" s="308" t="s">
        <v>3103</v>
      </c>
      <c r="E2013" s="289" t="s">
        <v>2989</v>
      </c>
      <c r="F2013" s="245">
        <v>1</v>
      </c>
      <c r="G2013" s="299" t="s">
        <v>8012</v>
      </c>
      <c r="H2013" s="180"/>
    </row>
    <row r="2014" spans="1:8" hidden="1">
      <c r="A2014" s="89" t="s">
        <v>3116</v>
      </c>
      <c r="B2014" s="102" t="s">
        <v>3115</v>
      </c>
      <c r="C2014" s="185" t="str">
        <f>VLOOKUP(B2014,[1]Nagios!$B$2:$F$7978,1,FALSE)</f>
        <v>10.133.8.123</v>
      </c>
      <c r="D2014" s="308" t="s">
        <v>3105</v>
      </c>
      <c r="E2014" s="206" t="s">
        <v>2992</v>
      </c>
      <c r="F2014" s="245">
        <v>2</v>
      </c>
      <c r="G2014" s="299" t="s">
        <v>8012</v>
      </c>
      <c r="H2014" s="180"/>
    </row>
    <row r="2015" spans="1:8" hidden="1">
      <c r="A2015" s="89" t="s">
        <v>3116</v>
      </c>
      <c r="B2015" s="102" t="s">
        <v>3115</v>
      </c>
      <c r="C2015" s="185" t="str">
        <f>VLOOKUP(B2015,[1]Nagios!$B$2:$F$7978,1,FALSE)</f>
        <v>10.133.8.123</v>
      </c>
      <c r="D2015" s="308" t="s">
        <v>3106</v>
      </c>
      <c r="E2015" s="289" t="s">
        <v>2989</v>
      </c>
      <c r="F2015" s="245">
        <v>1</v>
      </c>
      <c r="G2015" s="299" t="s">
        <v>8012</v>
      </c>
      <c r="H2015" s="180"/>
    </row>
    <row r="2016" spans="1:8" hidden="1">
      <c r="A2016" s="89" t="s">
        <v>3116</v>
      </c>
      <c r="B2016" s="102" t="s">
        <v>3115</v>
      </c>
      <c r="C2016" s="185" t="str">
        <f>VLOOKUP(B2016,[1]Nagios!$B$2:$F$7978,1,FALSE)</f>
        <v>10.133.8.123</v>
      </c>
      <c r="D2016" s="308" t="s">
        <v>3107</v>
      </c>
      <c r="E2016" s="289" t="s">
        <v>2989</v>
      </c>
      <c r="F2016" s="245">
        <v>1</v>
      </c>
      <c r="G2016" s="299" t="s">
        <v>8012</v>
      </c>
      <c r="H2016" s="180"/>
    </row>
    <row r="2017" spans="1:8" hidden="1">
      <c r="A2017" s="89" t="s">
        <v>3116</v>
      </c>
      <c r="B2017" s="102" t="s">
        <v>3115</v>
      </c>
      <c r="C2017" s="185" t="str">
        <f>VLOOKUP(B2017,[1]Nagios!$B$2:$F$7978,1,FALSE)</f>
        <v>10.133.8.123</v>
      </c>
      <c r="D2017" s="308" t="s">
        <v>3108</v>
      </c>
      <c r="E2017" s="289" t="s">
        <v>2989</v>
      </c>
      <c r="F2017" s="245">
        <v>1</v>
      </c>
      <c r="G2017" s="299" t="s">
        <v>8012</v>
      </c>
      <c r="H2017" s="180"/>
    </row>
    <row r="2018" spans="1:8" hidden="1">
      <c r="A2018" s="89" t="s">
        <v>3116</v>
      </c>
      <c r="B2018" s="102" t="s">
        <v>3115</v>
      </c>
      <c r="C2018" s="185" t="str">
        <f>VLOOKUP(B2018,[1]Nagios!$B$2:$F$7978,1,FALSE)</f>
        <v>10.133.8.123</v>
      </c>
      <c r="D2018" s="308" t="s">
        <v>3110</v>
      </c>
      <c r="E2018" s="289" t="s">
        <v>2989</v>
      </c>
      <c r="F2018" s="245">
        <v>1</v>
      </c>
      <c r="G2018" s="299" t="s">
        <v>8012</v>
      </c>
      <c r="H2018" s="180"/>
    </row>
    <row r="2019" spans="1:8" hidden="1">
      <c r="A2019" s="89" t="s">
        <v>3116</v>
      </c>
      <c r="B2019" s="102" t="s">
        <v>3115</v>
      </c>
      <c r="C2019" s="185" t="str">
        <f>VLOOKUP(B2019,[1]Nagios!$B$2:$F$7978,1,FALSE)</f>
        <v>10.133.8.123</v>
      </c>
      <c r="D2019" s="308" t="s">
        <v>3109</v>
      </c>
      <c r="E2019" s="289" t="s">
        <v>2989</v>
      </c>
      <c r="F2019" s="271">
        <v>1</v>
      </c>
      <c r="G2019" s="299" t="s">
        <v>8012</v>
      </c>
      <c r="H2019" s="180"/>
    </row>
    <row r="2020" spans="1:8" hidden="1">
      <c r="A2020" s="89" t="s">
        <v>3116</v>
      </c>
      <c r="B2020" s="102" t="s">
        <v>3115</v>
      </c>
      <c r="C2020" s="185" t="str">
        <f>VLOOKUP(B2020,[1]Nagios!$B$2:$F$7978,1,FALSE)</f>
        <v>10.133.8.123</v>
      </c>
      <c r="D2020" s="308" t="s">
        <v>3111</v>
      </c>
      <c r="E2020" s="289" t="s">
        <v>2989</v>
      </c>
      <c r="F2020" s="245">
        <v>3</v>
      </c>
      <c r="G2020" s="299" t="s">
        <v>8012</v>
      </c>
      <c r="H2020" s="180"/>
    </row>
    <row r="2021" spans="1:8" hidden="1">
      <c r="A2021" s="89" t="s">
        <v>3116</v>
      </c>
      <c r="B2021" s="102" t="s">
        <v>3115</v>
      </c>
      <c r="C2021" s="185" t="str">
        <f>VLOOKUP(B2021,[1]Nagios!$B$2:$F$7978,1,FALSE)</f>
        <v>10.133.8.123</v>
      </c>
      <c r="D2021" s="308" t="s">
        <v>6110</v>
      </c>
      <c r="E2021" s="289" t="s">
        <v>2989</v>
      </c>
      <c r="F2021" s="245">
        <v>3</v>
      </c>
      <c r="G2021" s="299" t="s">
        <v>8004</v>
      </c>
      <c r="H2021" s="180"/>
    </row>
    <row r="2022" spans="1:8" hidden="1">
      <c r="A2022" s="89" t="s">
        <v>3116</v>
      </c>
      <c r="B2022" s="102" t="s">
        <v>3115</v>
      </c>
      <c r="C2022" s="185" t="str">
        <f>VLOOKUP(B2022,[1]Nagios!$B$2:$F$7978,1,FALSE)</f>
        <v>10.133.8.123</v>
      </c>
      <c r="D2022" s="308" t="s">
        <v>6646</v>
      </c>
      <c r="E2022" s="206" t="s">
        <v>2992</v>
      </c>
      <c r="F2022" s="245">
        <v>3</v>
      </c>
      <c r="G2022" s="299" t="s">
        <v>8004</v>
      </c>
      <c r="H2022" s="180"/>
    </row>
    <row r="2023" spans="1:8" hidden="1">
      <c r="A2023" s="89" t="s">
        <v>3116</v>
      </c>
      <c r="B2023" s="102" t="s">
        <v>3115</v>
      </c>
      <c r="C2023" s="185" t="str">
        <f>VLOOKUP(B2023,[1]Nagios!$B$2:$F$7978,1,FALSE)</f>
        <v>10.133.8.123</v>
      </c>
      <c r="D2023" s="308" t="s">
        <v>6647</v>
      </c>
      <c r="E2023" s="206" t="s">
        <v>2992</v>
      </c>
      <c r="F2023" s="245">
        <v>3</v>
      </c>
      <c r="G2023" s="299" t="s">
        <v>8004</v>
      </c>
      <c r="H2023" s="180"/>
    </row>
    <row r="2024" spans="1:8" hidden="1">
      <c r="A2024" s="89" t="s">
        <v>3116</v>
      </c>
      <c r="B2024" s="102" t="s">
        <v>3115</v>
      </c>
      <c r="C2024" s="185" t="str">
        <f>VLOOKUP(B2024,[1]Nagios!$B$2:$F$7978,1,FALSE)</f>
        <v>10.133.8.123</v>
      </c>
      <c r="D2024" s="308" t="s">
        <v>6162</v>
      </c>
      <c r="E2024" s="206" t="s">
        <v>2992</v>
      </c>
      <c r="F2024" s="245">
        <v>3</v>
      </c>
      <c r="G2024" s="299" t="s">
        <v>8004</v>
      </c>
      <c r="H2024" s="180"/>
    </row>
    <row r="2025" spans="1:8" hidden="1">
      <c r="A2025" s="89" t="s">
        <v>3116</v>
      </c>
      <c r="B2025" s="102" t="s">
        <v>3115</v>
      </c>
      <c r="C2025" s="185" t="str">
        <f>VLOOKUP(B2025,[1]Nagios!$B$2:$F$7978,1,FALSE)</f>
        <v>10.133.8.123</v>
      </c>
      <c r="D2025" s="308" t="s">
        <v>6168</v>
      </c>
      <c r="E2025" s="206" t="s">
        <v>2992</v>
      </c>
      <c r="F2025" s="245">
        <v>3</v>
      </c>
      <c r="G2025" s="299" t="s">
        <v>8004</v>
      </c>
      <c r="H2025" s="180"/>
    </row>
    <row r="2026" spans="1:8" hidden="1">
      <c r="A2026" s="89" t="s">
        <v>3116</v>
      </c>
      <c r="B2026" s="102" t="s">
        <v>3115</v>
      </c>
      <c r="C2026" s="185" t="str">
        <f>VLOOKUP(B2026,[1]Nagios!$B$2:$F$7978,1,FALSE)</f>
        <v>10.133.8.123</v>
      </c>
      <c r="D2026" s="308" t="s">
        <v>9124</v>
      </c>
      <c r="E2026" s="206" t="s">
        <v>2992</v>
      </c>
      <c r="F2026" s="245">
        <v>4</v>
      </c>
      <c r="G2026" s="299" t="s">
        <v>8020</v>
      </c>
      <c r="H2026" s="180"/>
    </row>
    <row r="2027" spans="1:8" hidden="1">
      <c r="A2027" s="89" t="s">
        <v>3116</v>
      </c>
      <c r="B2027" s="102" t="s">
        <v>3115</v>
      </c>
      <c r="C2027" s="185" t="str">
        <f>VLOOKUP(B2027,[1]Nagios!$B$2:$F$7978,1,FALSE)</f>
        <v>10.133.8.123</v>
      </c>
      <c r="D2027" s="308" t="s">
        <v>6390</v>
      </c>
      <c r="E2027" s="206" t="s">
        <v>2992</v>
      </c>
      <c r="F2027" s="245">
        <v>4</v>
      </c>
      <c r="G2027" s="299" t="s">
        <v>8020</v>
      </c>
      <c r="H2027" s="180"/>
    </row>
    <row r="2028" spans="1:8" hidden="1">
      <c r="A2028" s="89" t="s">
        <v>3116</v>
      </c>
      <c r="B2028" s="102" t="s">
        <v>3115</v>
      </c>
      <c r="C2028" s="185" t="str">
        <f>VLOOKUP(B2028,[1]Nagios!$B$2:$F$7978,1,FALSE)</f>
        <v>10.133.8.123</v>
      </c>
      <c r="D2028" s="301" t="s">
        <v>6875</v>
      </c>
      <c r="E2028" s="206" t="s">
        <v>2992</v>
      </c>
      <c r="F2028" s="245">
        <v>2</v>
      </c>
      <c r="G2028" s="299" t="s">
        <v>8020</v>
      </c>
      <c r="H2028" s="180"/>
    </row>
    <row r="2029" spans="1:8" hidden="1">
      <c r="A2029" s="89" t="s">
        <v>3116</v>
      </c>
      <c r="B2029" s="89" t="s">
        <v>3115</v>
      </c>
      <c r="C2029" s="185" t="str">
        <f>VLOOKUP(B2029,[1]Nagios!$B$2:$F$7978,1,FALSE)</f>
        <v>10.133.8.123</v>
      </c>
      <c r="D2029" s="303" t="s">
        <v>8847</v>
      </c>
      <c r="E2029" s="291" t="s">
        <v>2992</v>
      </c>
      <c r="F2029" s="269">
        <v>2</v>
      </c>
      <c r="G2029" s="299" t="s">
        <v>8020</v>
      </c>
      <c r="H2029" s="180"/>
    </row>
    <row r="2030" spans="1:8" hidden="1">
      <c r="A2030" s="89" t="s">
        <v>3116</v>
      </c>
      <c r="B2030" s="102" t="s">
        <v>3115</v>
      </c>
      <c r="C2030" s="185" t="str">
        <f>VLOOKUP(B2030,[1]Nagios!$B$2:$F$7978,1,FALSE)</f>
        <v>10.133.8.123</v>
      </c>
      <c r="D2030" s="301" t="s">
        <v>6890</v>
      </c>
      <c r="E2030" s="206" t="s">
        <v>2992</v>
      </c>
      <c r="F2030" s="245">
        <v>2</v>
      </c>
      <c r="G2030" s="299" t="s">
        <v>8020</v>
      </c>
      <c r="H2030" s="180"/>
    </row>
    <row r="2031" spans="1:8" hidden="1">
      <c r="A2031" s="88" t="s">
        <v>6592</v>
      </c>
      <c r="B2031" s="266" t="s">
        <v>25</v>
      </c>
      <c r="C2031" s="185" t="str">
        <f>VLOOKUP(B2031,[1]Nagios!$B$2:$F$7978,1,FALSE)</f>
        <v>10.133.55.41</v>
      </c>
      <c r="D2031" s="301" t="s">
        <v>959</v>
      </c>
      <c r="E2031" s="206" t="s">
        <v>2989</v>
      </c>
      <c r="F2031" s="266">
        <v>1</v>
      </c>
      <c r="G2031" s="299" t="s">
        <v>8012</v>
      </c>
      <c r="H2031" s="180"/>
    </row>
    <row r="2032" spans="1:8" hidden="1">
      <c r="A2032" s="88" t="s">
        <v>6592</v>
      </c>
      <c r="B2032" s="266" t="s">
        <v>25</v>
      </c>
      <c r="C2032" s="185" t="str">
        <f>VLOOKUP(B2032,[1]Nagios!$B$2:$F$7978,1,FALSE)</f>
        <v>10.133.55.41</v>
      </c>
      <c r="D2032" s="301" t="s">
        <v>962</v>
      </c>
      <c r="E2032" s="206" t="s">
        <v>2989</v>
      </c>
      <c r="F2032" s="245">
        <v>3</v>
      </c>
      <c r="G2032" s="299" t="s">
        <v>8012</v>
      </c>
      <c r="H2032" s="180"/>
    </row>
    <row r="2033" spans="1:8" hidden="1">
      <c r="A2033" s="88" t="s">
        <v>6592</v>
      </c>
      <c r="B2033" s="266" t="s">
        <v>25</v>
      </c>
      <c r="C2033" s="185" t="str">
        <f>VLOOKUP(B2033,[1]Nagios!$B$2:$F$7978,1,FALSE)</f>
        <v>10.133.55.41</v>
      </c>
      <c r="D2033" s="301" t="s">
        <v>963</v>
      </c>
      <c r="E2033" s="206" t="s">
        <v>2989</v>
      </c>
      <c r="F2033" s="245">
        <v>3</v>
      </c>
      <c r="G2033" s="299" t="s">
        <v>8012</v>
      </c>
      <c r="H2033" s="180"/>
    </row>
    <row r="2034" spans="1:8" hidden="1">
      <c r="A2034" s="88" t="s">
        <v>6592</v>
      </c>
      <c r="B2034" s="266" t="s">
        <v>25</v>
      </c>
      <c r="C2034" s="185" t="str">
        <f>VLOOKUP(B2034,[1]Nagios!$B$2:$F$7978,1,FALSE)</f>
        <v>10.133.55.41</v>
      </c>
      <c r="D2034" s="301" t="s">
        <v>6519</v>
      </c>
      <c r="E2034" s="206" t="s">
        <v>2989</v>
      </c>
      <c r="F2034" s="245">
        <v>1</v>
      </c>
      <c r="G2034" s="299" t="s">
        <v>8012</v>
      </c>
      <c r="H2034" s="180"/>
    </row>
    <row r="2035" spans="1:8" hidden="1">
      <c r="A2035" s="88" t="s">
        <v>6592</v>
      </c>
      <c r="B2035" s="266" t="s">
        <v>25</v>
      </c>
      <c r="C2035" s="185" t="str">
        <f>VLOOKUP(B2035,[1]Nagios!$B$2:$F$7978,1,FALSE)</f>
        <v>10.133.55.41</v>
      </c>
      <c r="D2035" s="301" t="s">
        <v>961</v>
      </c>
      <c r="E2035" s="206" t="s">
        <v>2989</v>
      </c>
      <c r="F2035" s="271">
        <v>1</v>
      </c>
      <c r="G2035" s="299" t="s">
        <v>8012</v>
      </c>
      <c r="H2035" s="180"/>
    </row>
    <row r="2036" spans="1:8" hidden="1">
      <c r="A2036" s="88" t="s">
        <v>6592</v>
      </c>
      <c r="B2036" s="266" t="s">
        <v>25</v>
      </c>
      <c r="C2036" s="185" t="str">
        <f>VLOOKUP(B2036,[1]Nagios!$B$2:$F$7978,1,FALSE)</f>
        <v>10.133.55.41</v>
      </c>
      <c r="D2036" s="301" t="s">
        <v>7326</v>
      </c>
      <c r="E2036" s="206" t="s">
        <v>2992</v>
      </c>
      <c r="F2036" s="271">
        <v>3</v>
      </c>
      <c r="G2036" s="299" t="s">
        <v>8004</v>
      </c>
      <c r="H2036" s="180"/>
    </row>
    <row r="2037" spans="1:8" hidden="1">
      <c r="A2037" s="88" t="s">
        <v>2317</v>
      </c>
      <c r="B2037" s="96" t="s">
        <v>2316</v>
      </c>
      <c r="C2037" s="185" t="str">
        <f>VLOOKUP(B2037,[1]Nagios!$B$2:$F$7978,1,FALSE)</f>
        <v>10.133.8.75</v>
      </c>
      <c r="D2037" s="307" t="s">
        <v>1204</v>
      </c>
      <c r="E2037" s="206" t="s">
        <v>2989</v>
      </c>
      <c r="F2037" s="271">
        <v>1</v>
      </c>
      <c r="G2037" s="299" t="s">
        <v>8012</v>
      </c>
      <c r="H2037" s="180" t="s">
        <v>4639</v>
      </c>
    </row>
    <row r="2038" spans="1:8" hidden="1">
      <c r="A2038" s="88" t="s">
        <v>2317</v>
      </c>
      <c r="B2038" s="96" t="s">
        <v>2316</v>
      </c>
      <c r="C2038" s="185" t="str">
        <f>VLOOKUP(B2038,[1]Nagios!$B$2:$F$7978,1,FALSE)</f>
        <v>10.133.8.75</v>
      </c>
      <c r="D2038" s="307" t="s">
        <v>2923</v>
      </c>
      <c r="E2038" s="206" t="s">
        <v>2989</v>
      </c>
      <c r="F2038" s="245">
        <v>1</v>
      </c>
      <c r="G2038" s="299" t="s">
        <v>8012</v>
      </c>
      <c r="H2038" s="180" t="s">
        <v>4640</v>
      </c>
    </row>
    <row r="2039" spans="1:8" hidden="1">
      <c r="A2039" s="88" t="s">
        <v>2317</v>
      </c>
      <c r="B2039" s="96" t="s">
        <v>2316</v>
      </c>
      <c r="C2039" s="185" t="str">
        <f>VLOOKUP(B2039,[1]Nagios!$B$2:$F$7978,1,FALSE)</f>
        <v>10.133.8.75</v>
      </c>
      <c r="D2039" s="307" t="s">
        <v>2032</v>
      </c>
      <c r="E2039" s="206" t="s">
        <v>2989</v>
      </c>
      <c r="F2039" s="245">
        <v>1</v>
      </c>
      <c r="G2039" s="299" t="s">
        <v>8012</v>
      </c>
      <c r="H2039" s="180" t="s">
        <v>4641</v>
      </c>
    </row>
    <row r="2040" spans="1:8" hidden="1">
      <c r="A2040" s="88" t="s">
        <v>2317</v>
      </c>
      <c r="B2040" s="96" t="s">
        <v>2316</v>
      </c>
      <c r="C2040" s="185" t="str">
        <f>VLOOKUP(B2040,[1]Nagios!$B$2:$F$7978,1,FALSE)</f>
        <v>10.133.8.75</v>
      </c>
      <c r="D2040" s="307" t="s">
        <v>2924</v>
      </c>
      <c r="E2040" s="206" t="s">
        <v>2989</v>
      </c>
      <c r="F2040" s="245">
        <v>1</v>
      </c>
      <c r="G2040" s="299" t="s">
        <v>8012</v>
      </c>
      <c r="H2040" s="180" t="s">
        <v>4642</v>
      </c>
    </row>
    <row r="2041" spans="1:8" hidden="1">
      <c r="A2041" s="88" t="s">
        <v>2317</v>
      </c>
      <c r="B2041" s="96" t="s">
        <v>2316</v>
      </c>
      <c r="C2041" s="185" t="str">
        <f>VLOOKUP(B2041,[1]Nagios!$B$2:$F$7978,1,FALSE)</f>
        <v>10.133.8.75</v>
      </c>
      <c r="D2041" s="307" t="s">
        <v>2925</v>
      </c>
      <c r="E2041" s="206" t="s">
        <v>2989</v>
      </c>
      <c r="F2041" s="245">
        <v>1</v>
      </c>
      <c r="G2041" s="299" t="s">
        <v>8012</v>
      </c>
      <c r="H2041" s="180" t="s">
        <v>4643</v>
      </c>
    </row>
    <row r="2042" spans="1:8" hidden="1">
      <c r="A2042" s="88" t="s">
        <v>2317</v>
      </c>
      <c r="B2042" s="96" t="s">
        <v>2316</v>
      </c>
      <c r="C2042" s="185" t="str">
        <f>VLOOKUP(B2042,[1]Nagios!$B$2:$F$7978,1,FALSE)</f>
        <v>10.133.8.75</v>
      </c>
      <c r="D2042" s="307" t="s">
        <v>1220</v>
      </c>
      <c r="E2042" s="206" t="s">
        <v>2989</v>
      </c>
      <c r="F2042" s="271">
        <v>3</v>
      </c>
      <c r="G2042" s="299" t="s">
        <v>8012</v>
      </c>
      <c r="H2042" s="180" t="s">
        <v>4644</v>
      </c>
    </row>
    <row r="2043" spans="1:8" hidden="1">
      <c r="A2043" s="88" t="s">
        <v>2317</v>
      </c>
      <c r="B2043" s="96" t="s">
        <v>2316</v>
      </c>
      <c r="C2043" s="185" t="str">
        <f>VLOOKUP(B2043,[1]Nagios!$B$2:$F$7978,1,FALSE)</f>
        <v>10.133.8.75</v>
      </c>
      <c r="D2043" s="307" t="s">
        <v>1200</v>
      </c>
      <c r="E2043" s="206" t="s">
        <v>2989</v>
      </c>
      <c r="F2043" s="245">
        <v>1</v>
      </c>
      <c r="G2043" s="299" t="s">
        <v>8012</v>
      </c>
      <c r="H2043" s="180" t="s">
        <v>4645</v>
      </c>
    </row>
    <row r="2044" spans="1:8" hidden="1">
      <c r="A2044" s="88" t="s">
        <v>2317</v>
      </c>
      <c r="B2044" s="96" t="s">
        <v>2316</v>
      </c>
      <c r="C2044" s="185" t="str">
        <f>VLOOKUP(B2044,[1]Nagios!$B$2:$F$7978,1,FALSE)</f>
        <v>10.133.8.75</v>
      </c>
      <c r="D2044" s="307" t="s">
        <v>1201</v>
      </c>
      <c r="E2044" s="206" t="s">
        <v>2992</v>
      </c>
      <c r="F2044" s="245">
        <v>2</v>
      </c>
      <c r="G2044" s="299" t="s">
        <v>8012</v>
      </c>
      <c r="H2044" s="180" t="s">
        <v>4646</v>
      </c>
    </row>
    <row r="2045" spans="1:8" hidden="1">
      <c r="A2045" s="88" t="s">
        <v>2317</v>
      </c>
      <c r="B2045" s="96" t="s">
        <v>2316</v>
      </c>
      <c r="C2045" s="185" t="str">
        <f>VLOOKUP(B2045,[1]Nagios!$B$2:$F$7978,1,FALSE)</f>
        <v>10.133.8.75</v>
      </c>
      <c r="D2045" s="307" t="s">
        <v>6157</v>
      </c>
      <c r="E2045" s="206" t="s">
        <v>2989</v>
      </c>
      <c r="F2045" s="245">
        <v>3</v>
      </c>
      <c r="G2045" s="299" t="s">
        <v>8004</v>
      </c>
      <c r="H2045" s="180"/>
    </row>
    <row r="2046" spans="1:8" hidden="1">
      <c r="A2046" s="88" t="s">
        <v>2317</v>
      </c>
      <c r="B2046" s="98" t="s">
        <v>2316</v>
      </c>
      <c r="C2046" s="185" t="str">
        <f>VLOOKUP(B2046,[1]Nagios!$B$2:$F$7978,1,FALSE)</f>
        <v>10.133.8.75</v>
      </c>
      <c r="D2046" s="301" t="s">
        <v>6645</v>
      </c>
      <c r="E2046" s="206" t="s">
        <v>2992</v>
      </c>
      <c r="F2046" s="269">
        <v>3</v>
      </c>
      <c r="G2046" s="299" t="s">
        <v>8004</v>
      </c>
      <c r="H2046" s="180"/>
    </row>
    <row r="2047" spans="1:8" hidden="1">
      <c r="A2047" s="88" t="s">
        <v>2317</v>
      </c>
      <c r="B2047" s="98" t="s">
        <v>2316</v>
      </c>
      <c r="C2047" s="185" t="str">
        <f>VLOOKUP(B2047,[1]Nagios!$B$2:$F$7978,1,FALSE)</f>
        <v>10.133.8.75</v>
      </c>
      <c r="D2047" s="301" t="s">
        <v>6274</v>
      </c>
      <c r="E2047" s="291" t="s">
        <v>2989</v>
      </c>
      <c r="F2047" s="269">
        <v>4</v>
      </c>
      <c r="G2047" s="299" t="s">
        <v>8011</v>
      </c>
      <c r="H2047" s="180"/>
    </row>
    <row r="2048" spans="1:8" hidden="1">
      <c r="A2048" s="88" t="s">
        <v>2317</v>
      </c>
      <c r="B2048" s="98" t="s">
        <v>2316</v>
      </c>
      <c r="C2048" s="185" t="str">
        <f>VLOOKUP(B2048,[1]Nagios!$B$2:$F$7978,1,FALSE)</f>
        <v>10.133.8.75</v>
      </c>
      <c r="D2048" s="301" t="s">
        <v>6325</v>
      </c>
      <c r="E2048" s="206" t="s">
        <v>2992</v>
      </c>
      <c r="F2048" s="269">
        <v>4</v>
      </c>
      <c r="G2048" s="299" t="s">
        <v>8020</v>
      </c>
      <c r="H2048" s="180"/>
    </row>
    <row r="2049" spans="1:8" hidden="1">
      <c r="A2049" s="89" t="s">
        <v>3113</v>
      </c>
      <c r="B2049" s="102" t="s">
        <v>3114</v>
      </c>
      <c r="C2049" s="185" t="str">
        <f>VLOOKUP(B2049,[1]Nagios!$B$2:$F$7978,1,FALSE)</f>
        <v>10.133.8.122</v>
      </c>
      <c r="D2049" s="308" t="s">
        <v>3103</v>
      </c>
      <c r="E2049" s="289" t="s">
        <v>2989</v>
      </c>
      <c r="F2049" s="271">
        <v>1</v>
      </c>
      <c r="G2049" s="299" t="s">
        <v>8012</v>
      </c>
      <c r="H2049" s="180"/>
    </row>
    <row r="2050" spans="1:8" hidden="1">
      <c r="A2050" s="89" t="s">
        <v>3113</v>
      </c>
      <c r="B2050" s="102" t="s">
        <v>3114</v>
      </c>
      <c r="C2050" s="185" t="str">
        <f>VLOOKUP(B2050,[1]Nagios!$B$2:$F$7978,1,FALSE)</f>
        <v>10.133.8.122</v>
      </c>
      <c r="D2050" s="308" t="s">
        <v>3105</v>
      </c>
      <c r="E2050" s="206" t="s">
        <v>2992</v>
      </c>
      <c r="F2050" s="262">
        <v>2</v>
      </c>
      <c r="G2050" s="299" t="s">
        <v>8012</v>
      </c>
      <c r="H2050" s="180"/>
    </row>
    <row r="2051" spans="1:8" hidden="1">
      <c r="A2051" s="89" t="s">
        <v>3113</v>
      </c>
      <c r="B2051" s="102" t="s">
        <v>3114</v>
      </c>
      <c r="C2051" s="185" t="str">
        <f>VLOOKUP(B2051,[1]Nagios!$B$2:$F$7978,1,FALSE)</f>
        <v>10.133.8.122</v>
      </c>
      <c r="D2051" s="308" t="s">
        <v>3106</v>
      </c>
      <c r="E2051" s="289" t="s">
        <v>2989</v>
      </c>
      <c r="F2051" s="245">
        <v>2</v>
      </c>
      <c r="G2051" s="299" t="s">
        <v>8012</v>
      </c>
      <c r="H2051" s="180"/>
    </row>
    <row r="2052" spans="1:8" hidden="1">
      <c r="A2052" s="89" t="s">
        <v>3113</v>
      </c>
      <c r="B2052" s="102" t="s">
        <v>3114</v>
      </c>
      <c r="C2052" s="185" t="str">
        <f>VLOOKUP(B2052,[1]Nagios!$B$2:$F$7978,1,FALSE)</f>
        <v>10.133.8.122</v>
      </c>
      <c r="D2052" s="308" t="s">
        <v>3107</v>
      </c>
      <c r="E2052" s="289" t="s">
        <v>2989</v>
      </c>
      <c r="F2052" s="245">
        <v>1</v>
      </c>
      <c r="G2052" s="299" t="s">
        <v>8012</v>
      </c>
      <c r="H2052" s="180"/>
    </row>
    <row r="2053" spans="1:8" hidden="1">
      <c r="A2053" s="89" t="s">
        <v>3113</v>
      </c>
      <c r="B2053" s="102" t="s">
        <v>3114</v>
      </c>
      <c r="C2053" s="185" t="str">
        <f>VLOOKUP(B2053,[1]Nagios!$B$2:$F$7978,1,FALSE)</f>
        <v>10.133.8.122</v>
      </c>
      <c r="D2053" s="308" t="s">
        <v>3108</v>
      </c>
      <c r="E2053" s="289" t="s">
        <v>2989</v>
      </c>
      <c r="F2053" s="245">
        <v>1</v>
      </c>
      <c r="G2053" s="299" t="s">
        <v>8012</v>
      </c>
      <c r="H2053" s="180"/>
    </row>
    <row r="2054" spans="1:8" hidden="1">
      <c r="A2054" s="89" t="s">
        <v>3113</v>
      </c>
      <c r="B2054" s="102" t="s">
        <v>3114</v>
      </c>
      <c r="C2054" s="185" t="str">
        <f>VLOOKUP(B2054,[1]Nagios!$B$2:$F$7978,1,FALSE)</f>
        <v>10.133.8.122</v>
      </c>
      <c r="D2054" s="308" t="s">
        <v>3110</v>
      </c>
      <c r="E2054" s="289" t="s">
        <v>2989</v>
      </c>
      <c r="F2054" s="245">
        <v>1</v>
      </c>
      <c r="G2054" s="299" t="s">
        <v>8012</v>
      </c>
      <c r="H2054" s="180"/>
    </row>
    <row r="2055" spans="1:8" hidden="1">
      <c r="A2055" s="89" t="s">
        <v>3113</v>
      </c>
      <c r="B2055" s="102" t="s">
        <v>3114</v>
      </c>
      <c r="C2055" s="185" t="str">
        <f>VLOOKUP(B2055,[1]Nagios!$B$2:$F$7978,1,FALSE)</f>
        <v>10.133.8.122</v>
      </c>
      <c r="D2055" s="308" t="s">
        <v>3109</v>
      </c>
      <c r="E2055" s="289" t="s">
        <v>2989</v>
      </c>
      <c r="F2055" s="245">
        <v>1</v>
      </c>
      <c r="G2055" s="299" t="s">
        <v>8012</v>
      </c>
      <c r="H2055" s="180"/>
    </row>
    <row r="2056" spans="1:8" hidden="1">
      <c r="A2056" s="89" t="s">
        <v>3113</v>
      </c>
      <c r="B2056" s="102" t="s">
        <v>3114</v>
      </c>
      <c r="C2056" s="185" t="str">
        <f>VLOOKUP(B2056,[1]Nagios!$B$2:$F$7978,1,FALSE)</f>
        <v>10.133.8.122</v>
      </c>
      <c r="D2056" s="308" t="s">
        <v>3111</v>
      </c>
      <c r="E2056" s="289" t="s">
        <v>2989</v>
      </c>
      <c r="F2056" s="245">
        <v>3</v>
      </c>
      <c r="G2056" s="299" t="s">
        <v>8012</v>
      </c>
      <c r="H2056" s="180"/>
    </row>
    <row r="2057" spans="1:8" hidden="1">
      <c r="A2057" s="89" t="s">
        <v>3113</v>
      </c>
      <c r="B2057" s="102" t="s">
        <v>3114</v>
      </c>
      <c r="C2057" s="185" t="str">
        <f>VLOOKUP(B2057,[1]Nagios!$B$2:$F$7978,1,FALSE)</f>
        <v>10.133.8.122</v>
      </c>
      <c r="D2057" s="308" t="s">
        <v>6118</v>
      </c>
      <c r="E2057" s="289" t="s">
        <v>2989</v>
      </c>
      <c r="F2057" s="245">
        <v>2</v>
      </c>
      <c r="G2057" s="299" t="s">
        <v>8004</v>
      </c>
      <c r="H2057" s="180"/>
    </row>
    <row r="2058" spans="1:8" hidden="1">
      <c r="A2058" s="89" t="s">
        <v>3113</v>
      </c>
      <c r="B2058" s="249" t="s">
        <v>3114</v>
      </c>
      <c r="C2058" s="185" t="str">
        <f>VLOOKUP(B2058,[1]Nagios!$B$2:$F$7978,1,FALSE)</f>
        <v>10.133.8.122</v>
      </c>
      <c r="D2058" s="309">
        <v>443</v>
      </c>
      <c r="E2058" s="289" t="s">
        <v>2989</v>
      </c>
      <c r="F2058" s="245">
        <v>2</v>
      </c>
      <c r="G2058" s="299" t="s">
        <v>8004</v>
      </c>
      <c r="H2058" s="202"/>
    </row>
    <row r="2059" spans="1:8" hidden="1">
      <c r="A2059" s="89" t="s">
        <v>3113</v>
      </c>
      <c r="B2059" s="249" t="s">
        <v>3114</v>
      </c>
      <c r="C2059" s="185" t="str">
        <f>VLOOKUP(B2059,[1]Nagios!$B$2:$F$7978,1,FALSE)</f>
        <v>10.133.8.122</v>
      </c>
      <c r="D2059" s="301" t="s">
        <v>6650</v>
      </c>
      <c r="E2059" s="289" t="s">
        <v>2989</v>
      </c>
      <c r="F2059" s="245">
        <v>4</v>
      </c>
      <c r="G2059" s="299" t="s">
        <v>8020</v>
      </c>
      <c r="H2059" s="180"/>
    </row>
    <row r="2060" spans="1:8" hidden="1">
      <c r="A2060" s="91" t="s">
        <v>6726</v>
      </c>
      <c r="B2060" s="115" t="s">
        <v>71</v>
      </c>
      <c r="C2060" s="185" t="str">
        <f>VLOOKUP(B2060,[1]Nagios!$B$2:$F$7978,1,FALSE)</f>
        <v>10.133.54.122</v>
      </c>
      <c r="D2060" s="310" t="s">
        <v>6727</v>
      </c>
      <c r="E2060" s="292" t="s">
        <v>7217</v>
      </c>
      <c r="F2060" s="117">
        <v>3</v>
      </c>
      <c r="G2060" s="299" t="s">
        <v>8020</v>
      </c>
      <c r="H2060" s="213"/>
    </row>
    <row r="2061" spans="1:8" hidden="1">
      <c r="A2061" s="88" t="s">
        <v>1645</v>
      </c>
      <c r="B2061" s="240" t="s">
        <v>1644</v>
      </c>
      <c r="C2061" s="185" t="str">
        <f>VLOOKUP(B2061,[1]Nagios!$B$2:$F$7978,1,FALSE)</f>
        <v>192.168.5.98</v>
      </c>
      <c r="D2061" s="301" t="s">
        <v>1220</v>
      </c>
      <c r="E2061" s="206" t="s">
        <v>2989</v>
      </c>
      <c r="F2061" s="245">
        <v>3</v>
      </c>
      <c r="G2061" s="299" t="s">
        <v>8012</v>
      </c>
      <c r="H2061" s="180" t="s">
        <v>4631</v>
      </c>
    </row>
    <row r="2062" spans="1:8" hidden="1">
      <c r="A2062" s="88" t="s">
        <v>1645</v>
      </c>
      <c r="B2062" s="249" t="s">
        <v>1644</v>
      </c>
      <c r="C2062" s="185" t="str">
        <f>VLOOKUP(B2062,[1]Nagios!$B$2:$F$7978,1,FALSE)</f>
        <v>192.168.5.98</v>
      </c>
      <c r="D2062" s="301" t="s">
        <v>1204</v>
      </c>
      <c r="E2062" s="206" t="s">
        <v>2989</v>
      </c>
      <c r="F2062" s="262">
        <v>1</v>
      </c>
      <c r="G2062" s="299" t="s">
        <v>8012</v>
      </c>
      <c r="H2062" s="180" t="s">
        <v>4632</v>
      </c>
    </row>
    <row r="2063" spans="1:8" hidden="1">
      <c r="A2063" s="88" t="s">
        <v>1645</v>
      </c>
      <c r="B2063" s="240" t="s">
        <v>1644</v>
      </c>
      <c r="C2063" s="185" t="str">
        <f>VLOOKUP(B2063,[1]Nagios!$B$2:$F$7978,1,FALSE)</f>
        <v>192.168.5.98</v>
      </c>
      <c r="D2063" s="301" t="s">
        <v>2171</v>
      </c>
      <c r="E2063" s="206" t="s">
        <v>2989</v>
      </c>
      <c r="F2063" s="245">
        <v>1</v>
      </c>
      <c r="G2063" s="299" t="s">
        <v>8012</v>
      </c>
      <c r="H2063" s="180" t="s">
        <v>4633</v>
      </c>
    </row>
    <row r="2064" spans="1:8" hidden="1">
      <c r="A2064" s="88" t="s">
        <v>1645</v>
      </c>
      <c r="B2064" s="240" t="s">
        <v>1644</v>
      </c>
      <c r="C2064" s="185" t="str">
        <f>VLOOKUP(B2064,[1]Nagios!$B$2:$F$7978,1,FALSE)</f>
        <v>192.168.5.98</v>
      </c>
      <c r="D2064" s="301" t="s">
        <v>1734</v>
      </c>
      <c r="E2064" s="206" t="s">
        <v>2989</v>
      </c>
      <c r="F2064" s="245">
        <v>1</v>
      </c>
      <c r="G2064" s="299" t="s">
        <v>8012</v>
      </c>
      <c r="H2064" s="180" t="s">
        <v>4634</v>
      </c>
    </row>
    <row r="2065" spans="1:8" hidden="1">
      <c r="A2065" s="88" t="s">
        <v>1645</v>
      </c>
      <c r="B2065" s="240" t="s">
        <v>1644</v>
      </c>
      <c r="C2065" s="185" t="str">
        <f>VLOOKUP(B2065,[1]Nagios!$B$2:$F$7978,1,FALSE)</f>
        <v>192.168.5.98</v>
      </c>
      <c r="D2065" s="301" t="s">
        <v>2136</v>
      </c>
      <c r="E2065" s="206" t="s">
        <v>2989</v>
      </c>
      <c r="F2065" s="245">
        <v>1</v>
      </c>
      <c r="G2065" s="299" t="s">
        <v>8012</v>
      </c>
      <c r="H2065" s="180" t="s">
        <v>4635</v>
      </c>
    </row>
    <row r="2066" spans="1:8" hidden="1">
      <c r="A2066" s="88" t="s">
        <v>1645</v>
      </c>
      <c r="B2066" s="240" t="s">
        <v>1644</v>
      </c>
      <c r="C2066" s="185" t="str">
        <f>VLOOKUP(B2066,[1]Nagios!$B$2:$F$7978,1,FALSE)</f>
        <v>192.168.5.98</v>
      </c>
      <c r="D2066" s="301" t="s">
        <v>959</v>
      </c>
      <c r="E2066" s="206" t="s">
        <v>2989</v>
      </c>
      <c r="F2066" s="245">
        <v>1</v>
      </c>
      <c r="G2066" s="299" t="s">
        <v>8012</v>
      </c>
      <c r="H2066" s="180" t="s">
        <v>4636</v>
      </c>
    </row>
    <row r="2067" spans="1:8" hidden="1">
      <c r="A2067" s="88" t="s">
        <v>1645</v>
      </c>
      <c r="B2067" s="240" t="s">
        <v>1644</v>
      </c>
      <c r="C2067" s="185" t="str">
        <f>VLOOKUP(B2067,[1]Nagios!$B$2:$F$7978,1,FALSE)</f>
        <v>192.168.5.98</v>
      </c>
      <c r="D2067" s="301" t="s">
        <v>1200</v>
      </c>
      <c r="E2067" s="206" t="s">
        <v>2989</v>
      </c>
      <c r="F2067" s="245">
        <v>1</v>
      </c>
      <c r="G2067" s="299" t="s">
        <v>8012</v>
      </c>
      <c r="H2067" s="180" t="s">
        <v>4637</v>
      </c>
    </row>
    <row r="2068" spans="1:8" hidden="1">
      <c r="A2068" s="88" t="s">
        <v>1645</v>
      </c>
      <c r="B2068" s="240" t="s">
        <v>1644</v>
      </c>
      <c r="C2068" s="185" t="str">
        <f>VLOOKUP(B2068,[1]Nagios!$B$2:$F$7978,1,FALSE)</f>
        <v>192.168.5.98</v>
      </c>
      <c r="D2068" s="301" t="s">
        <v>1201</v>
      </c>
      <c r="E2068" s="206" t="s">
        <v>2992</v>
      </c>
      <c r="F2068" s="245">
        <v>2</v>
      </c>
      <c r="G2068" s="299" t="s">
        <v>8012</v>
      </c>
      <c r="H2068" s="180" t="s">
        <v>4638</v>
      </c>
    </row>
    <row r="2069" spans="1:8" hidden="1">
      <c r="A2069" s="88" t="s">
        <v>1645</v>
      </c>
      <c r="B2069" s="240" t="s">
        <v>1644</v>
      </c>
      <c r="C2069" s="185" t="str">
        <f>VLOOKUP(B2069,[1]Nagios!$B$2:$F$7978,1,FALSE)</f>
        <v>192.168.5.98</v>
      </c>
      <c r="D2069" s="301" t="s">
        <v>6118</v>
      </c>
      <c r="E2069" s="206" t="s">
        <v>2989</v>
      </c>
      <c r="F2069" s="245">
        <v>3</v>
      </c>
      <c r="G2069" s="299" t="s">
        <v>8004</v>
      </c>
      <c r="H2069" s="180"/>
    </row>
    <row r="2070" spans="1:8" hidden="1">
      <c r="A2070" s="88" t="s">
        <v>1645</v>
      </c>
      <c r="B2070" s="240" t="s">
        <v>1644</v>
      </c>
      <c r="C2070" s="185" t="str">
        <f>VLOOKUP(B2070,[1]Nagios!$B$2:$F$7978,1,FALSE)</f>
        <v>192.168.5.98</v>
      </c>
      <c r="D2070" s="301" t="s">
        <v>6154</v>
      </c>
      <c r="E2070" s="206" t="s">
        <v>2989</v>
      </c>
      <c r="F2070" s="271">
        <v>3</v>
      </c>
      <c r="G2070" s="299" t="s">
        <v>8004</v>
      </c>
      <c r="H2070" s="180"/>
    </row>
    <row r="2071" spans="1:8" hidden="1">
      <c r="A2071" s="88" t="s">
        <v>1645</v>
      </c>
      <c r="B2071" s="240" t="s">
        <v>1644</v>
      </c>
      <c r="C2071" s="185" t="str">
        <f>VLOOKUP(B2071,[1]Nagios!$B$2:$F$7978,1,FALSE)</f>
        <v>192.168.5.98</v>
      </c>
      <c r="D2071" s="301" t="s">
        <v>6155</v>
      </c>
      <c r="E2071" s="206" t="s">
        <v>2989</v>
      </c>
      <c r="F2071" s="271">
        <v>2</v>
      </c>
      <c r="G2071" s="299" t="s">
        <v>8004</v>
      </c>
      <c r="H2071" s="180"/>
    </row>
    <row r="2072" spans="1:8" hidden="1">
      <c r="A2072" s="88" t="s">
        <v>1645</v>
      </c>
      <c r="B2072" s="266" t="s">
        <v>1644</v>
      </c>
      <c r="C2072" s="185" t="str">
        <f>VLOOKUP(B2072,[1]Nagios!$B$2:$F$7978,1,FALSE)</f>
        <v>192.168.5.98</v>
      </c>
      <c r="D2072" s="301" t="s">
        <v>6324</v>
      </c>
      <c r="E2072" s="206" t="s">
        <v>2992</v>
      </c>
      <c r="F2072" s="271">
        <v>4</v>
      </c>
      <c r="G2072" s="299" t="s">
        <v>8020</v>
      </c>
      <c r="H2072" s="180"/>
    </row>
    <row r="2073" spans="1:8" hidden="1">
      <c r="A2073" s="88" t="s">
        <v>1642</v>
      </c>
      <c r="B2073" s="266" t="s">
        <v>1643</v>
      </c>
      <c r="C2073" s="185" t="str">
        <f>VLOOKUP(B2073,[1]Nagios!$B$2:$F$7978,1,FALSE)</f>
        <v>192.168.3.28</v>
      </c>
      <c r="D2073" s="301" t="s">
        <v>1220</v>
      </c>
      <c r="E2073" s="206" t="s">
        <v>2989</v>
      </c>
      <c r="F2073" s="271">
        <v>3</v>
      </c>
      <c r="G2073" s="299" t="s">
        <v>8012</v>
      </c>
      <c r="H2073" s="180" t="s">
        <v>4623</v>
      </c>
    </row>
    <row r="2074" spans="1:8" hidden="1">
      <c r="A2074" s="88" t="s">
        <v>1642</v>
      </c>
      <c r="B2074" s="240" t="s">
        <v>1643</v>
      </c>
      <c r="C2074" s="185" t="str">
        <f>VLOOKUP(B2074,[1]Nagios!$B$2:$F$7978,1,FALSE)</f>
        <v>192.168.3.28</v>
      </c>
      <c r="D2074" s="301" t="s">
        <v>1204</v>
      </c>
      <c r="E2074" s="206" t="s">
        <v>2989</v>
      </c>
      <c r="F2074" s="245">
        <v>1</v>
      </c>
      <c r="G2074" s="299" t="s">
        <v>8012</v>
      </c>
      <c r="H2074" s="180" t="s">
        <v>4624</v>
      </c>
    </row>
    <row r="2075" spans="1:8" hidden="1">
      <c r="A2075" s="88" t="s">
        <v>1642</v>
      </c>
      <c r="B2075" s="240" t="s">
        <v>1643</v>
      </c>
      <c r="C2075" s="185" t="str">
        <f>VLOOKUP(B2075,[1]Nagios!$B$2:$F$7978,1,FALSE)</f>
        <v>192.168.3.28</v>
      </c>
      <c r="D2075" s="301" t="s">
        <v>2171</v>
      </c>
      <c r="E2075" s="206" t="s">
        <v>2989</v>
      </c>
      <c r="F2075" s="271">
        <v>1</v>
      </c>
      <c r="G2075" s="299" t="s">
        <v>8012</v>
      </c>
      <c r="H2075" s="180" t="s">
        <v>4625</v>
      </c>
    </row>
    <row r="2076" spans="1:8" hidden="1">
      <c r="A2076" s="88" t="s">
        <v>1642</v>
      </c>
      <c r="B2076" s="240" t="s">
        <v>1643</v>
      </c>
      <c r="C2076" s="185" t="str">
        <f>VLOOKUP(B2076,[1]Nagios!$B$2:$F$7978,1,FALSE)</f>
        <v>192.168.3.28</v>
      </c>
      <c r="D2076" s="301" t="s">
        <v>1734</v>
      </c>
      <c r="E2076" s="206" t="s">
        <v>2989</v>
      </c>
      <c r="F2076" s="271">
        <v>1</v>
      </c>
      <c r="G2076" s="299" t="s">
        <v>8012</v>
      </c>
      <c r="H2076" s="180" t="s">
        <v>4626</v>
      </c>
    </row>
    <row r="2077" spans="1:8" hidden="1">
      <c r="A2077" s="88" t="s">
        <v>1642</v>
      </c>
      <c r="B2077" s="266" t="s">
        <v>1643</v>
      </c>
      <c r="C2077" s="185" t="str">
        <f>VLOOKUP(B2077,[1]Nagios!$B$2:$F$7978,1,FALSE)</f>
        <v>192.168.3.28</v>
      </c>
      <c r="D2077" s="301" t="s">
        <v>2136</v>
      </c>
      <c r="E2077" s="206" t="s">
        <v>2989</v>
      </c>
      <c r="F2077" s="271">
        <v>1</v>
      </c>
      <c r="G2077" s="299" t="s">
        <v>8012</v>
      </c>
      <c r="H2077" s="180" t="s">
        <v>4627</v>
      </c>
    </row>
    <row r="2078" spans="1:8" hidden="1">
      <c r="A2078" s="88" t="s">
        <v>1642</v>
      </c>
      <c r="B2078" s="266" t="s">
        <v>1643</v>
      </c>
      <c r="C2078" s="185" t="str">
        <f>VLOOKUP(B2078,[1]Nagios!$B$2:$F$7978,1,FALSE)</f>
        <v>192.168.3.28</v>
      </c>
      <c r="D2078" s="301" t="s">
        <v>959</v>
      </c>
      <c r="E2078" s="206" t="s">
        <v>2989</v>
      </c>
      <c r="F2078" s="271">
        <v>1</v>
      </c>
      <c r="G2078" s="299" t="s">
        <v>8012</v>
      </c>
      <c r="H2078" s="180" t="s">
        <v>4628</v>
      </c>
    </row>
    <row r="2079" spans="1:8" hidden="1">
      <c r="A2079" s="88" t="s">
        <v>1642</v>
      </c>
      <c r="B2079" s="266" t="s">
        <v>1643</v>
      </c>
      <c r="C2079" s="185" t="str">
        <f>VLOOKUP(B2079,[1]Nagios!$B$2:$F$7978,1,FALSE)</f>
        <v>192.168.3.28</v>
      </c>
      <c r="D2079" s="301" t="s">
        <v>1200</v>
      </c>
      <c r="E2079" s="206" t="s">
        <v>2989</v>
      </c>
      <c r="F2079" s="271">
        <v>1</v>
      </c>
      <c r="G2079" s="299" t="s">
        <v>8012</v>
      </c>
      <c r="H2079" s="180" t="s">
        <v>4629</v>
      </c>
    </row>
    <row r="2080" spans="1:8" hidden="1">
      <c r="A2080" s="88" t="s">
        <v>1642</v>
      </c>
      <c r="B2080" s="266" t="s">
        <v>1643</v>
      </c>
      <c r="C2080" s="185" t="str">
        <f>VLOOKUP(B2080,[1]Nagios!$B$2:$F$7978,1,FALSE)</f>
        <v>192.168.3.28</v>
      </c>
      <c r="D2080" s="301" t="s">
        <v>1201</v>
      </c>
      <c r="E2080" s="206" t="s">
        <v>2992</v>
      </c>
      <c r="F2080" s="271">
        <v>2</v>
      </c>
      <c r="G2080" s="299" t="s">
        <v>8012</v>
      </c>
      <c r="H2080" s="180" t="s">
        <v>4630</v>
      </c>
    </row>
    <row r="2081" spans="1:8" hidden="1">
      <c r="A2081" s="88" t="s">
        <v>1642</v>
      </c>
      <c r="B2081" s="266" t="s">
        <v>1643</v>
      </c>
      <c r="C2081" s="185" t="str">
        <f>VLOOKUP(B2081,[1]Nagios!$B$2:$F$7978,1,FALSE)</f>
        <v>192.168.3.28</v>
      </c>
      <c r="D2081" s="301" t="s">
        <v>6118</v>
      </c>
      <c r="E2081" s="206" t="s">
        <v>2989</v>
      </c>
      <c r="F2081" s="114">
        <v>2</v>
      </c>
      <c r="G2081" s="299" t="s">
        <v>8004</v>
      </c>
      <c r="H2081" s="180"/>
    </row>
    <row r="2082" spans="1:8" hidden="1">
      <c r="A2082" s="88" t="s">
        <v>1642</v>
      </c>
      <c r="B2082" s="266" t="s">
        <v>1643</v>
      </c>
      <c r="C2082" s="185" t="str">
        <f>VLOOKUP(B2082,[1]Nagios!$B$2:$F$7978,1,FALSE)</f>
        <v>192.168.3.28</v>
      </c>
      <c r="D2082" s="301" t="s">
        <v>6169</v>
      </c>
      <c r="E2082" s="206" t="s">
        <v>2992</v>
      </c>
      <c r="F2082" s="114">
        <v>3</v>
      </c>
      <c r="G2082" s="299" t="s">
        <v>8004</v>
      </c>
      <c r="H2082" s="180"/>
    </row>
    <row r="2083" spans="1:8" hidden="1">
      <c r="A2083" s="88" t="s">
        <v>1642</v>
      </c>
      <c r="B2083" s="98" t="s">
        <v>1643</v>
      </c>
      <c r="C2083" s="185" t="str">
        <f>VLOOKUP(B2083,[1]Nagios!$B$2:$F$7978,1,FALSE)</f>
        <v>192.168.3.28</v>
      </c>
      <c r="D2083" s="301" t="s">
        <v>6266</v>
      </c>
      <c r="E2083" s="291" t="s">
        <v>2989</v>
      </c>
      <c r="F2083" s="269">
        <v>4</v>
      </c>
      <c r="G2083" s="299" t="s">
        <v>8020</v>
      </c>
      <c r="H2083" s="180"/>
    </row>
    <row r="2084" spans="1:8" hidden="1">
      <c r="A2084" s="88" t="s">
        <v>1642</v>
      </c>
      <c r="B2084" s="98" t="s">
        <v>1643</v>
      </c>
      <c r="C2084" s="185" t="str">
        <f>VLOOKUP(B2084,[1]Nagios!$B$2:$F$7978,1,FALSE)</f>
        <v>192.168.3.28</v>
      </c>
      <c r="D2084" s="306" t="s">
        <v>6282</v>
      </c>
      <c r="E2084" s="291" t="s">
        <v>2989</v>
      </c>
      <c r="F2084" s="269">
        <v>4</v>
      </c>
      <c r="G2084" s="299" t="s">
        <v>8020</v>
      </c>
      <c r="H2084" s="180"/>
    </row>
    <row r="2085" spans="1:8" hidden="1">
      <c r="A2085" s="88" t="s">
        <v>1642</v>
      </c>
      <c r="B2085" s="266" t="s">
        <v>1643</v>
      </c>
      <c r="C2085" s="185" t="str">
        <f>VLOOKUP(B2085,[1]Nagios!$B$2:$F$7978,1,FALSE)</f>
        <v>192.168.3.28</v>
      </c>
      <c r="D2085" s="301" t="s">
        <v>8819</v>
      </c>
      <c r="E2085" s="206" t="s">
        <v>8837</v>
      </c>
      <c r="F2085" s="262"/>
      <c r="G2085" s="299" t="s">
        <v>8004</v>
      </c>
      <c r="H2085" s="180" t="s">
        <v>8836</v>
      </c>
    </row>
    <row r="2086" spans="1:8" hidden="1">
      <c r="A2086" s="88" t="s">
        <v>1642</v>
      </c>
      <c r="B2086" s="266" t="s">
        <v>1643</v>
      </c>
      <c r="C2086" s="185" t="str">
        <f>VLOOKUP(B2086,[1]Nagios!$B$2:$F$7978,1,FALSE)</f>
        <v>192.168.3.28</v>
      </c>
      <c r="D2086" s="301" t="s">
        <v>7433</v>
      </c>
      <c r="E2086" s="206" t="s">
        <v>2989</v>
      </c>
      <c r="F2086" s="114">
        <v>2</v>
      </c>
      <c r="G2086" s="299" t="s">
        <v>8004</v>
      </c>
      <c r="H2086" s="180"/>
    </row>
    <row r="2087" spans="1:8" hidden="1">
      <c r="A2087" s="88" t="s">
        <v>1642</v>
      </c>
      <c r="B2087" s="266" t="s">
        <v>1643</v>
      </c>
      <c r="C2087" s="185" t="str">
        <f>VLOOKUP(B2087,[1]Nagios!$B$2:$F$7978,1,FALSE)</f>
        <v>192.168.3.28</v>
      </c>
      <c r="D2087" s="301" t="s">
        <v>6881</v>
      </c>
      <c r="E2087" s="206" t="s">
        <v>2989</v>
      </c>
      <c r="F2087" s="114">
        <v>2</v>
      </c>
      <c r="G2087" s="299" t="s">
        <v>8012</v>
      </c>
      <c r="H2087" s="180"/>
    </row>
    <row r="2088" spans="1:8" hidden="1">
      <c r="A2088" s="91" t="s">
        <v>1642</v>
      </c>
      <c r="B2088" s="115" t="s">
        <v>1643</v>
      </c>
      <c r="C2088" s="185" t="str">
        <f>VLOOKUP(B2088,[1]Nagios!$B$2:$F$7978,1,FALSE)</f>
        <v>192.168.3.28</v>
      </c>
      <c r="D2088" s="310" t="s">
        <v>6717</v>
      </c>
      <c r="E2088" s="292" t="s">
        <v>7217</v>
      </c>
      <c r="F2088" s="117">
        <v>3</v>
      </c>
      <c r="G2088" s="299" t="s">
        <v>8020</v>
      </c>
      <c r="H2088" s="180"/>
    </row>
    <row r="2089" spans="1:8" hidden="1">
      <c r="A2089" s="91" t="s">
        <v>1642</v>
      </c>
      <c r="B2089" s="115" t="s">
        <v>1643</v>
      </c>
      <c r="C2089" s="185" t="str">
        <f>VLOOKUP(B2089,[1]Nagios!$B$2:$F$7978,1,FALSE)</f>
        <v>192.168.3.28</v>
      </c>
      <c r="D2089" s="310" t="s">
        <v>1946</v>
      </c>
      <c r="E2089" s="292" t="s">
        <v>7217</v>
      </c>
      <c r="F2089" s="117">
        <v>3</v>
      </c>
      <c r="G2089" s="299" t="s">
        <v>8020</v>
      </c>
      <c r="H2089" s="180"/>
    </row>
    <row r="2090" spans="1:8" hidden="1">
      <c r="A2090" s="89" t="s">
        <v>1642</v>
      </c>
      <c r="B2090" s="115" t="s">
        <v>1643</v>
      </c>
      <c r="C2090" s="185" t="str">
        <f>VLOOKUP(B2090,[1]Nagios!$B$2:$F$7978,1,FALSE)</f>
        <v>192.168.3.28</v>
      </c>
      <c r="D2090" s="308" t="s">
        <v>6876</v>
      </c>
      <c r="E2090" s="206" t="s">
        <v>2989</v>
      </c>
      <c r="F2090" s="113">
        <v>2</v>
      </c>
      <c r="G2090" s="299" t="s">
        <v>8020</v>
      </c>
      <c r="H2090" s="180"/>
    </row>
    <row r="2091" spans="1:8" hidden="1">
      <c r="A2091" s="89" t="s">
        <v>1642</v>
      </c>
      <c r="B2091" s="115" t="s">
        <v>1643</v>
      </c>
      <c r="C2091" s="185" t="str">
        <f>VLOOKUP(B2091,[1]Nagios!$B$2:$F$7978,1,FALSE)</f>
        <v>192.168.3.28</v>
      </c>
      <c r="D2091" s="308" t="s">
        <v>8466</v>
      </c>
      <c r="E2091" s="206" t="s">
        <v>2992</v>
      </c>
      <c r="F2091" s="113">
        <v>2</v>
      </c>
      <c r="G2091" s="299" t="s">
        <v>8020</v>
      </c>
      <c r="H2091" s="180"/>
    </row>
    <row r="2092" spans="1:8" hidden="1">
      <c r="A2092" s="89" t="s">
        <v>1642</v>
      </c>
      <c r="B2092" s="115" t="s">
        <v>1643</v>
      </c>
      <c r="C2092" s="185" t="str">
        <f>VLOOKUP(B2092,[1]Nagios!$B$2:$F$7978,1,FALSE)</f>
        <v>192.168.3.28</v>
      </c>
      <c r="D2092" s="308" t="s">
        <v>8467</v>
      </c>
      <c r="E2092" s="206" t="s">
        <v>2992</v>
      </c>
      <c r="F2092" s="113">
        <v>2</v>
      </c>
      <c r="G2092" s="299" t="s">
        <v>8020</v>
      </c>
      <c r="H2092" s="180"/>
    </row>
    <row r="2093" spans="1:8" hidden="1">
      <c r="A2093" s="91" t="s">
        <v>6530</v>
      </c>
      <c r="B2093" s="102" t="s">
        <v>6529</v>
      </c>
      <c r="C2093" s="185" t="str">
        <f>VLOOKUP(B2093,[1]Nagios!$B$2:$F$7978,1,FALSE)</f>
        <v>10.133.8.185</v>
      </c>
      <c r="D2093" s="306" t="s">
        <v>959</v>
      </c>
      <c r="E2093" s="206" t="s">
        <v>2989</v>
      </c>
      <c r="F2093" s="262">
        <v>1</v>
      </c>
      <c r="G2093" s="299" t="s">
        <v>8012</v>
      </c>
      <c r="H2093" s="180"/>
    </row>
    <row r="2094" spans="1:8" hidden="1">
      <c r="A2094" s="91" t="s">
        <v>6530</v>
      </c>
      <c r="B2094" s="102" t="s">
        <v>6529</v>
      </c>
      <c r="C2094" s="185" t="str">
        <f>VLOOKUP(B2094,[1]Nagios!$B$2:$F$7978,1,FALSE)</f>
        <v>10.133.8.185</v>
      </c>
      <c r="D2094" s="306" t="s">
        <v>962</v>
      </c>
      <c r="E2094" s="206" t="s">
        <v>2989</v>
      </c>
      <c r="F2094" s="271">
        <v>3</v>
      </c>
      <c r="G2094" s="299" t="s">
        <v>8012</v>
      </c>
      <c r="H2094" s="180"/>
    </row>
    <row r="2095" spans="1:8" hidden="1">
      <c r="A2095" s="91" t="s">
        <v>6530</v>
      </c>
      <c r="B2095" s="102" t="s">
        <v>6529</v>
      </c>
      <c r="C2095" s="185" t="str">
        <f>VLOOKUP(B2095,[1]Nagios!$B$2:$F$7978,1,FALSE)</f>
        <v>10.133.8.185</v>
      </c>
      <c r="D2095" s="306" t="s">
        <v>963</v>
      </c>
      <c r="E2095" s="206" t="s">
        <v>2989</v>
      </c>
      <c r="F2095" s="271">
        <v>3</v>
      </c>
      <c r="G2095" s="299" t="s">
        <v>8012</v>
      </c>
      <c r="H2095" s="180"/>
    </row>
    <row r="2096" spans="1:8" hidden="1">
      <c r="A2096" s="91" t="s">
        <v>6530</v>
      </c>
      <c r="B2096" s="102" t="s">
        <v>6529</v>
      </c>
      <c r="C2096" s="185" t="str">
        <f>VLOOKUP(B2096,[1]Nagios!$B$2:$F$7978,1,FALSE)</f>
        <v>10.133.8.185</v>
      </c>
      <c r="D2096" s="306" t="s">
        <v>6519</v>
      </c>
      <c r="E2096" s="206" t="s">
        <v>2989</v>
      </c>
      <c r="F2096" s="271">
        <v>1</v>
      </c>
      <c r="G2096" s="299" t="s">
        <v>8012</v>
      </c>
      <c r="H2096" s="180"/>
    </row>
    <row r="2097" spans="1:8" hidden="1">
      <c r="A2097" s="91" t="s">
        <v>6530</v>
      </c>
      <c r="B2097" s="102" t="s">
        <v>6529</v>
      </c>
      <c r="C2097" s="185" t="str">
        <f>VLOOKUP(B2097,[1]Nagios!$B$2:$F$7978,1,FALSE)</f>
        <v>10.133.8.185</v>
      </c>
      <c r="D2097" s="306" t="s">
        <v>961</v>
      </c>
      <c r="E2097" s="206" t="s">
        <v>2989</v>
      </c>
      <c r="F2097" s="271">
        <v>1</v>
      </c>
      <c r="G2097" s="299" t="s">
        <v>8012</v>
      </c>
      <c r="H2097" s="180"/>
    </row>
    <row r="2098" spans="1:8" hidden="1">
      <c r="A2098" s="91" t="s">
        <v>6530</v>
      </c>
      <c r="B2098" s="102" t="s">
        <v>6529</v>
      </c>
      <c r="C2098" s="185" t="str">
        <f>VLOOKUP(B2098,[1]Nagios!$B$2:$F$7978,1,FALSE)</f>
        <v>10.133.8.185</v>
      </c>
      <c r="D2098" s="306" t="s">
        <v>965</v>
      </c>
      <c r="E2098" s="206" t="s">
        <v>2989</v>
      </c>
      <c r="F2098" s="271">
        <v>1</v>
      </c>
      <c r="G2098" s="299" t="s">
        <v>8012</v>
      </c>
      <c r="H2098" s="180"/>
    </row>
    <row r="2099" spans="1:8" hidden="1">
      <c r="A2099" s="88" t="s">
        <v>2169</v>
      </c>
      <c r="B2099" s="249" t="s">
        <v>2170</v>
      </c>
      <c r="C2099" s="185" t="str">
        <f>VLOOKUP(B2099,[1]Nagios!$B$2:$F$7978,1,FALSE)</f>
        <v>10.133.54.114</v>
      </c>
      <c r="D2099" s="301" t="s">
        <v>1204</v>
      </c>
      <c r="E2099" s="206" t="s">
        <v>2992</v>
      </c>
      <c r="F2099" s="245">
        <v>1</v>
      </c>
      <c r="G2099" s="299" t="s">
        <v>8011</v>
      </c>
      <c r="H2099" s="180" t="s">
        <v>5053</v>
      </c>
    </row>
    <row r="2100" spans="1:8" hidden="1">
      <c r="A2100" s="88" t="s">
        <v>2169</v>
      </c>
      <c r="B2100" s="249" t="s">
        <v>2170</v>
      </c>
      <c r="C2100" s="185" t="str">
        <f>VLOOKUP(B2100,[1]Nagios!$B$2:$F$7978,1,FALSE)</f>
        <v>10.133.54.114</v>
      </c>
      <c r="D2100" s="301" t="s">
        <v>1255</v>
      </c>
      <c r="E2100" s="206" t="s">
        <v>2992</v>
      </c>
      <c r="F2100" s="271">
        <v>1</v>
      </c>
      <c r="G2100" s="299" t="s">
        <v>8011</v>
      </c>
      <c r="H2100" s="180" t="s">
        <v>5054</v>
      </c>
    </row>
    <row r="2101" spans="1:8" hidden="1">
      <c r="A2101" s="88" t="s">
        <v>2169</v>
      </c>
      <c r="B2101" s="266" t="s">
        <v>2170</v>
      </c>
      <c r="C2101" s="185" t="str">
        <f>VLOOKUP(B2101,[1]Nagios!$B$2:$F$7978,1,FALSE)</f>
        <v>10.133.54.114</v>
      </c>
      <c r="D2101" s="301" t="s">
        <v>959</v>
      </c>
      <c r="E2101" s="206" t="s">
        <v>2992</v>
      </c>
      <c r="F2101" s="245">
        <v>1</v>
      </c>
      <c r="G2101" s="299" t="s">
        <v>8011</v>
      </c>
      <c r="H2101" s="180" t="s">
        <v>5055</v>
      </c>
    </row>
    <row r="2102" spans="1:8" hidden="1">
      <c r="A2102" s="88" t="s">
        <v>2169</v>
      </c>
      <c r="B2102" s="240" t="s">
        <v>2170</v>
      </c>
      <c r="C2102" s="185" t="str">
        <f>VLOOKUP(B2102,[1]Nagios!$B$2:$F$7978,1,FALSE)</f>
        <v>10.133.54.114</v>
      </c>
      <c r="D2102" s="301" t="s">
        <v>1200</v>
      </c>
      <c r="E2102" s="206" t="s">
        <v>2992</v>
      </c>
      <c r="F2102" s="245">
        <v>1</v>
      </c>
      <c r="G2102" s="299" t="s">
        <v>8011</v>
      </c>
      <c r="H2102" s="180" t="s">
        <v>5056</v>
      </c>
    </row>
    <row r="2103" spans="1:8" hidden="1">
      <c r="A2103" s="88" t="s">
        <v>2169</v>
      </c>
      <c r="B2103" s="240" t="s">
        <v>2170</v>
      </c>
      <c r="C2103" s="185" t="str">
        <f>VLOOKUP(B2103,[1]Nagios!$B$2:$F$7978,1,FALSE)</f>
        <v>10.133.54.114</v>
      </c>
      <c r="D2103" s="301" t="s">
        <v>1256</v>
      </c>
      <c r="E2103" s="206" t="s">
        <v>2992</v>
      </c>
      <c r="F2103" s="245">
        <v>1</v>
      </c>
      <c r="G2103" s="299" t="s">
        <v>8011</v>
      </c>
      <c r="H2103" s="180" t="s">
        <v>5057</v>
      </c>
    </row>
    <row r="2104" spans="1:8" hidden="1">
      <c r="A2104" s="88" t="s">
        <v>37</v>
      </c>
      <c r="B2104" s="240" t="s">
        <v>38</v>
      </c>
      <c r="C2104" s="185" t="str">
        <f>VLOOKUP(B2104,[1]Nagios!$B$2:$F$7978,1,FALSE)</f>
        <v>10.133.54.23</v>
      </c>
      <c r="D2104" s="301" t="s">
        <v>1220</v>
      </c>
      <c r="E2104" s="288" t="s">
        <v>2992</v>
      </c>
      <c r="F2104" s="245">
        <v>3</v>
      </c>
      <c r="G2104" s="299" t="s">
        <v>8012</v>
      </c>
      <c r="H2104" s="180" t="s">
        <v>3626</v>
      </c>
    </row>
    <row r="2105" spans="1:8" hidden="1">
      <c r="A2105" s="88" t="s">
        <v>37</v>
      </c>
      <c r="B2105" s="240" t="s">
        <v>38</v>
      </c>
      <c r="C2105" s="185" t="str">
        <f>VLOOKUP(B2105,[1]Nagios!$B$2:$F$7978,1,FALSE)</f>
        <v>10.133.54.23</v>
      </c>
      <c r="D2105" s="301" t="s">
        <v>1204</v>
      </c>
      <c r="E2105" s="288" t="s">
        <v>2992</v>
      </c>
      <c r="F2105" s="114">
        <v>3</v>
      </c>
      <c r="G2105" s="299" t="s">
        <v>8012</v>
      </c>
      <c r="H2105" s="180" t="s">
        <v>3627</v>
      </c>
    </row>
    <row r="2106" spans="1:8" hidden="1">
      <c r="A2106" s="88" t="s">
        <v>37</v>
      </c>
      <c r="B2106" s="240" t="s">
        <v>38</v>
      </c>
      <c r="C2106" s="185" t="str">
        <f>VLOOKUP(B2106,[1]Nagios!$B$2:$F$7978,1,FALSE)</f>
        <v>10.133.54.23</v>
      </c>
      <c r="D2106" s="301" t="s">
        <v>2412</v>
      </c>
      <c r="E2106" s="288" t="s">
        <v>2992</v>
      </c>
      <c r="F2106" s="114">
        <v>3</v>
      </c>
      <c r="G2106" s="299" t="s">
        <v>8012</v>
      </c>
      <c r="H2106" s="180" t="s">
        <v>3628</v>
      </c>
    </row>
    <row r="2107" spans="1:8" hidden="1">
      <c r="A2107" s="88" t="s">
        <v>37</v>
      </c>
      <c r="B2107" s="240" t="s">
        <v>38</v>
      </c>
      <c r="C2107" s="185" t="str">
        <f>VLOOKUP(B2107,[1]Nagios!$B$2:$F$7978,1,FALSE)</f>
        <v>10.133.54.23</v>
      </c>
      <c r="D2107" s="301" t="s">
        <v>1734</v>
      </c>
      <c r="E2107" s="288" t="s">
        <v>2992</v>
      </c>
      <c r="F2107" s="114">
        <v>3</v>
      </c>
      <c r="G2107" s="299" t="s">
        <v>8012</v>
      </c>
      <c r="H2107" s="180" t="s">
        <v>3629</v>
      </c>
    </row>
    <row r="2108" spans="1:8" hidden="1">
      <c r="A2108" s="88" t="s">
        <v>37</v>
      </c>
      <c r="B2108" s="240" t="s">
        <v>38</v>
      </c>
      <c r="C2108" s="185" t="str">
        <f>VLOOKUP(B2108,[1]Nagios!$B$2:$F$7978,1,FALSE)</f>
        <v>10.133.54.23</v>
      </c>
      <c r="D2108" s="301" t="s">
        <v>959</v>
      </c>
      <c r="E2108" s="288" t="s">
        <v>2992</v>
      </c>
      <c r="F2108" s="114">
        <v>3</v>
      </c>
      <c r="G2108" s="299" t="s">
        <v>8012</v>
      </c>
      <c r="H2108" s="180" t="s">
        <v>3630</v>
      </c>
    </row>
    <row r="2109" spans="1:8" hidden="1">
      <c r="A2109" s="88" t="s">
        <v>37</v>
      </c>
      <c r="B2109" s="240" t="s">
        <v>38</v>
      </c>
      <c r="C2109" s="185" t="str">
        <f>VLOOKUP(B2109,[1]Nagios!$B$2:$F$7978,1,FALSE)</f>
        <v>10.133.54.23</v>
      </c>
      <c r="D2109" s="301" t="s">
        <v>1200</v>
      </c>
      <c r="E2109" s="288" t="s">
        <v>2992</v>
      </c>
      <c r="F2109" s="114">
        <v>3</v>
      </c>
      <c r="G2109" s="299" t="s">
        <v>8012</v>
      </c>
      <c r="H2109" s="180" t="s">
        <v>3631</v>
      </c>
    </row>
    <row r="2110" spans="1:8" hidden="1">
      <c r="A2110" s="88" t="s">
        <v>37</v>
      </c>
      <c r="B2110" s="240" t="s">
        <v>38</v>
      </c>
      <c r="C2110" s="185" t="str">
        <f>VLOOKUP(B2110,[1]Nagios!$B$2:$F$7978,1,FALSE)</f>
        <v>10.133.54.23</v>
      </c>
      <c r="D2110" s="301" t="s">
        <v>1201</v>
      </c>
      <c r="E2110" s="288" t="s">
        <v>2992</v>
      </c>
      <c r="F2110" s="262">
        <v>2</v>
      </c>
      <c r="G2110" s="299" t="s">
        <v>8012</v>
      </c>
      <c r="H2110" s="180" t="s">
        <v>3632</v>
      </c>
    </row>
    <row r="2111" spans="1:8" hidden="1">
      <c r="A2111" s="88" t="s">
        <v>37</v>
      </c>
      <c r="B2111" s="240" t="s">
        <v>38</v>
      </c>
      <c r="C2111" s="185" t="str">
        <f>VLOOKUP(B2111,[1]Nagios!$B$2:$F$7978,1,FALSE)</f>
        <v>10.133.54.23</v>
      </c>
      <c r="D2111" s="301" t="s">
        <v>6107</v>
      </c>
      <c r="E2111" s="288" t="s">
        <v>2992</v>
      </c>
      <c r="F2111" s="114">
        <v>3</v>
      </c>
      <c r="G2111" s="299" t="s">
        <v>8004</v>
      </c>
      <c r="H2111" s="180"/>
    </row>
    <row r="2112" spans="1:8" hidden="1">
      <c r="A2112" s="88" t="s">
        <v>6061</v>
      </c>
      <c r="B2112" s="118" t="s">
        <v>38</v>
      </c>
      <c r="C2112" s="185" t="str">
        <f>VLOOKUP(B2112,[1]Nagios!$B$2:$F$7978,1,FALSE)</f>
        <v>10.133.54.23</v>
      </c>
      <c r="D2112" s="301" t="s">
        <v>8965</v>
      </c>
      <c r="E2112" s="289" t="s">
        <v>6273</v>
      </c>
      <c r="F2112" s="245">
        <v>2</v>
      </c>
      <c r="G2112" s="299" t="s">
        <v>8020</v>
      </c>
      <c r="H2112" s="180"/>
    </row>
    <row r="2113" spans="1:8" hidden="1">
      <c r="A2113" s="88" t="s">
        <v>2167</v>
      </c>
      <c r="B2113" s="240" t="s">
        <v>2168</v>
      </c>
      <c r="C2113" s="185" t="str">
        <f>VLOOKUP(B2113,[1]Nagios!$B$2:$F$7978,1,FALSE)</f>
        <v>192.168.5.118</v>
      </c>
      <c r="D2113" s="301" t="s">
        <v>1220</v>
      </c>
      <c r="E2113" s="206" t="s">
        <v>2989</v>
      </c>
      <c r="F2113" s="262">
        <v>3</v>
      </c>
      <c r="G2113" s="299" t="s">
        <v>8012</v>
      </c>
      <c r="H2113" s="180" t="s">
        <v>4616</v>
      </c>
    </row>
    <row r="2114" spans="1:8" hidden="1">
      <c r="A2114" s="88" t="s">
        <v>2167</v>
      </c>
      <c r="B2114" s="249" t="s">
        <v>2168</v>
      </c>
      <c r="C2114" s="185" t="str">
        <f>VLOOKUP(B2114,[1]Nagios!$B$2:$F$7978,1,FALSE)</f>
        <v>192.168.5.118</v>
      </c>
      <c r="D2114" s="301" t="s">
        <v>1204</v>
      </c>
      <c r="E2114" s="206" t="s">
        <v>2989</v>
      </c>
      <c r="F2114" s="245">
        <v>4</v>
      </c>
      <c r="G2114" s="299" t="s">
        <v>8012</v>
      </c>
      <c r="H2114" s="180" t="s">
        <v>4617</v>
      </c>
    </row>
    <row r="2115" spans="1:8" hidden="1">
      <c r="A2115" s="88" t="s">
        <v>2167</v>
      </c>
      <c r="B2115" s="240" t="s">
        <v>2168</v>
      </c>
      <c r="C2115" s="185" t="str">
        <f>VLOOKUP(B2115,[1]Nagios!$B$2:$F$7978,1,FALSE)</f>
        <v>192.168.5.118</v>
      </c>
      <c r="D2115" s="301" t="s">
        <v>2418</v>
      </c>
      <c r="E2115" s="206" t="s">
        <v>2989</v>
      </c>
      <c r="F2115" s="245">
        <v>1</v>
      </c>
      <c r="G2115" s="299" t="s">
        <v>8012</v>
      </c>
      <c r="H2115" s="180" t="s">
        <v>4618</v>
      </c>
    </row>
    <row r="2116" spans="1:8" hidden="1">
      <c r="A2116" s="88" t="s">
        <v>2167</v>
      </c>
      <c r="B2116" s="240" t="s">
        <v>2168</v>
      </c>
      <c r="C2116" s="185" t="str">
        <f>VLOOKUP(B2116,[1]Nagios!$B$2:$F$7978,1,FALSE)</f>
        <v>192.168.5.118</v>
      </c>
      <c r="D2116" s="301" t="s">
        <v>2430</v>
      </c>
      <c r="E2116" s="206" t="s">
        <v>2989</v>
      </c>
      <c r="F2116" s="245">
        <v>1</v>
      </c>
      <c r="G2116" s="299" t="s">
        <v>8021</v>
      </c>
      <c r="H2116" s="180" t="s">
        <v>4619</v>
      </c>
    </row>
    <row r="2117" spans="1:8" hidden="1">
      <c r="A2117" s="88" t="s">
        <v>2167</v>
      </c>
      <c r="B2117" s="240" t="s">
        <v>2168</v>
      </c>
      <c r="C2117" s="185" t="str">
        <f>VLOOKUP(B2117,[1]Nagios!$B$2:$F$7978,1,FALSE)</f>
        <v>192.168.5.118</v>
      </c>
      <c r="D2117" s="301" t="s">
        <v>959</v>
      </c>
      <c r="E2117" s="206" t="s">
        <v>2989</v>
      </c>
      <c r="F2117" s="245">
        <v>1</v>
      </c>
      <c r="G2117" s="299" t="s">
        <v>8021</v>
      </c>
      <c r="H2117" s="180" t="s">
        <v>4620</v>
      </c>
    </row>
    <row r="2118" spans="1:8" hidden="1">
      <c r="A2118" s="88" t="s">
        <v>2167</v>
      </c>
      <c r="B2118" s="240" t="s">
        <v>2168</v>
      </c>
      <c r="C2118" s="185" t="str">
        <f>VLOOKUP(B2118,[1]Nagios!$B$2:$F$7978,1,FALSE)</f>
        <v>192.168.5.118</v>
      </c>
      <c r="D2118" s="301" t="s">
        <v>1200</v>
      </c>
      <c r="E2118" s="206" t="s">
        <v>2989</v>
      </c>
      <c r="F2118" s="245">
        <v>4</v>
      </c>
      <c r="G2118" s="299" t="s">
        <v>8012</v>
      </c>
      <c r="H2118" s="180" t="s">
        <v>4621</v>
      </c>
    </row>
    <row r="2119" spans="1:8" hidden="1">
      <c r="A2119" s="88" t="s">
        <v>2167</v>
      </c>
      <c r="B2119" s="240" t="s">
        <v>2168</v>
      </c>
      <c r="C2119" s="185" t="str">
        <f>VLOOKUP(B2119,[1]Nagios!$B$2:$F$7978,1,FALSE)</f>
        <v>192.168.5.118</v>
      </c>
      <c r="D2119" s="301" t="s">
        <v>1201</v>
      </c>
      <c r="E2119" s="206" t="s">
        <v>2992</v>
      </c>
      <c r="F2119" s="245">
        <v>4</v>
      </c>
      <c r="G2119" s="299" t="s">
        <v>8012</v>
      </c>
      <c r="H2119" s="180" t="s">
        <v>4622</v>
      </c>
    </row>
    <row r="2120" spans="1:8" hidden="1">
      <c r="A2120" s="88" t="s">
        <v>2165</v>
      </c>
      <c r="B2120" s="240" t="s">
        <v>2166</v>
      </c>
      <c r="C2120" s="185" t="str">
        <f>VLOOKUP(B2120,[1]Nagios!$B$2:$F$7978,1,FALSE)</f>
        <v>192.168.5.117</v>
      </c>
      <c r="D2120" s="301" t="s">
        <v>1220</v>
      </c>
      <c r="E2120" s="206" t="s">
        <v>2989</v>
      </c>
      <c r="F2120" s="245">
        <v>3</v>
      </c>
      <c r="G2120" s="299" t="s">
        <v>8012</v>
      </c>
      <c r="H2120" s="180" t="s">
        <v>4609</v>
      </c>
    </row>
    <row r="2121" spans="1:8" hidden="1">
      <c r="A2121" s="88" t="s">
        <v>2165</v>
      </c>
      <c r="B2121" s="266" t="s">
        <v>2166</v>
      </c>
      <c r="C2121" s="185" t="str">
        <f>VLOOKUP(B2121,[1]Nagios!$B$2:$F$7978,1,FALSE)</f>
        <v>192.168.5.117</v>
      </c>
      <c r="D2121" s="301" t="s">
        <v>1204</v>
      </c>
      <c r="E2121" s="206" t="s">
        <v>2989</v>
      </c>
      <c r="F2121" s="245">
        <v>4</v>
      </c>
      <c r="G2121" s="299" t="s">
        <v>8012</v>
      </c>
      <c r="H2121" s="180" t="s">
        <v>4610</v>
      </c>
    </row>
    <row r="2122" spans="1:8" hidden="1">
      <c r="A2122" s="88" t="s">
        <v>2165</v>
      </c>
      <c r="B2122" s="266" t="s">
        <v>2166</v>
      </c>
      <c r="C2122" s="185" t="str">
        <f>VLOOKUP(B2122,[1]Nagios!$B$2:$F$7978,1,FALSE)</f>
        <v>192.168.5.117</v>
      </c>
      <c r="D2122" s="301" t="s">
        <v>2418</v>
      </c>
      <c r="E2122" s="206" t="s">
        <v>2989</v>
      </c>
      <c r="F2122" s="245">
        <v>1</v>
      </c>
      <c r="G2122" s="299" t="s">
        <v>8012</v>
      </c>
      <c r="H2122" s="180" t="s">
        <v>4611</v>
      </c>
    </row>
    <row r="2123" spans="1:8" hidden="1">
      <c r="A2123" s="88" t="s">
        <v>2165</v>
      </c>
      <c r="B2123" s="266" t="s">
        <v>2166</v>
      </c>
      <c r="C2123" s="185" t="str">
        <f>VLOOKUP(B2123,[1]Nagios!$B$2:$F$7978,1,FALSE)</f>
        <v>192.168.5.117</v>
      </c>
      <c r="D2123" s="301" t="s">
        <v>2430</v>
      </c>
      <c r="E2123" s="206" t="s">
        <v>2989</v>
      </c>
      <c r="F2123" s="245">
        <v>1</v>
      </c>
      <c r="G2123" s="299" t="s">
        <v>8021</v>
      </c>
      <c r="H2123" s="180" t="s">
        <v>4612</v>
      </c>
    </row>
    <row r="2124" spans="1:8" hidden="1">
      <c r="A2124" s="88" t="s">
        <v>2165</v>
      </c>
      <c r="B2124" s="266" t="s">
        <v>2166</v>
      </c>
      <c r="C2124" s="185" t="str">
        <f>VLOOKUP(B2124,[1]Nagios!$B$2:$F$7978,1,FALSE)</f>
        <v>192.168.5.117</v>
      </c>
      <c r="D2124" s="301" t="s">
        <v>959</v>
      </c>
      <c r="E2124" s="206" t="s">
        <v>2989</v>
      </c>
      <c r="F2124" s="245">
        <v>1</v>
      </c>
      <c r="G2124" s="299" t="s">
        <v>8021</v>
      </c>
      <c r="H2124" s="180" t="s">
        <v>4613</v>
      </c>
    </row>
    <row r="2125" spans="1:8" hidden="1">
      <c r="A2125" s="88" t="s">
        <v>2165</v>
      </c>
      <c r="B2125" s="266" t="s">
        <v>2166</v>
      </c>
      <c r="C2125" s="185" t="str">
        <f>VLOOKUP(B2125,[1]Nagios!$B$2:$F$7978,1,FALSE)</f>
        <v>192.168.5.117</v>
      </c>
      <c r="D2125" s="301" t="s">
        <v>1200</v>
      </c>
      <c r="E2125" s="206" t="s">
        <v>2989</v>
      </c>
      <c r="F2125" s="245">
        <v>4</v>
      </c>
      <c r="G2125" s="299" t="s">
        <v>8012</v>
      </c>
      <c r="H2125" s="180" t="s">
        <v>4614</v>
      </c>
    </row>
    <row r="2126" spans="1:8" hidden="1">
      <c r="A2126" s="88" t="s">
        <v>2165</v>
      </c>
      <c r="B2126" s="266" t="s">
        <v>2166</v>
      </c>
      <c r="C2126" s="185" t="str">
        <f>VLOOKUP(B2126,[1]Nagios!$B$2:$F$7978,1,FALSE)</f>
        <v>192.168.5.117</v>
      </c>
      <c r="D2126" s="301" t="s">
        <v>1201</v>
      </c>
      <c r="E2126" s="206" t="s">
        <v>2992</v>
      </c>
      <c r="F2126" s="245">
        <v>4</v>
      </c>
      <c r="G2126" s="299" t="s">
        <v>8012</v>
      </c>
      <c r="H2126" s="180" t="s">
        <v>4615</v>
      </c>
    </row>
    <row r="2127" spans="1:8" hidden="1">
      <c r="A2127" s="88" t="s">
        <v>2164</v>
      </c>
      <c r="B2127" s="266" t="s">
        <v>905</v>
      </c>
      <c r="C2127" s="185" t="str">
        <f>VLOOKUP(B2127,[1]Nagios!$B$2:$F$7978,1,FALSE)</f>
        <v>10.133.54.175</v>
      </c>
      <c r="D2127" s="301" t="s">
        <v>1204</v>
      </c>
      <c r="E2127" s="206" t="s">
        <v>2989</v>
      </c>
      <c r="F2127" s="245">
        <v>3</v>
      </c>
      <c r="G2127" s="299" t="s">
        <v>8012</v>
      </c>
      <c r="H2127" s="180" t="s">
        <v>4604</v>
      </c>
    </row>
    <row r="2128" spans="1:8" hidden="1">
      <c r="A2128" s="88" t="s">
        <v>2164</v>
      </c>
      <c r="B2128" s="266" t="s">
        <v>905</v>
      </c>
      <c r="C2128" s="185" t="str">
        <f>VLOOKUP(B2128,[1]Nagios!$B$2:$F$7978,1,FALSE)</f>
        <v>10.133.54.175</v>
      </c>
      <c r="D2128" s="301" t="s">
        <v>1255</v>
      </c>
      <c r="E2128" s="206" t="s">
        <v>2989</v>
      </c>
      <c r="F2128" s="245">
        <v>3</v>
      </c>
      <c r="G2128" s="299" t="s">
        <v>8012</v>
      </c>
      <c r="H2128" s="180" t="s">
        <v>4605</v>
      </c>
    </row>
    <row r="2129" spans="1:8" hidden="1">
      <c r="A2129" s="88" t="s">
        <v>2164</v>
      </c>
      <c r="B2129" s="266" t="s">
        <v>905</v>
      </c>
      <c r="C2129" s="185" t="str">
        <f>VLOOKUP(B2129,[1]Nagios!$B$2:$F$7978,1,FALSE)</f>
        <v>10.133.54.175</v>
      </c>
      <c r="D2129" s="301" t="s">
        <v>959</v>
      </c>
      <c r="E2129" s="206" t="s">
        <v>2989</v>
      </c>
      <c r="F2129" s="245">
        <v>3</v>
      </c>
      <c r="G2129" s="299" t="s">
        <v>8012</v>
      </c>
      <c r="H2129" s="180" t="s">
        <v>4606</v>
      </c>
    </row>
    <row r="2130" spans="1:8" hidden="1">
      <c r="A2130" s="88" t="s">
        <v>2164</v>
      </c>
      <c r="B2130" s="266" t="s">
        <v>905</v>
      </c>
      <c r="C2130" s="185" t="str">
        <f>VLOOKUP(B2130,[1]Nagios!$B$2:$F$7978,1,FALSE)</f>
        <v>10.133.54.175</v>
      </c>
      <c r="D2130" s="301" t="s">
        <v>1200</v>
      </c>
      <c r="E2130" s="206" t="s">
        <v>2989</v>
      </c>
      <c r="F2130" s="245">
        <v>3</v>
      </c>
      <c r="G2130" s="299" t="s">
        <v>8012</v>
      </c>
      <c r="H2130" s="180" t="s">
        <v>4607</v>
      </c>
    </row>
    <row r="2131" spans="1:8" hidden="1">
      <c r="A2131" s="88" t="s">
        <v>2164</v>
      </c>
      <c r="B2131" s="240" t="s">
        <v>905</v>
      </c>
      <c r="C2131" s="185" t="str">
        <f>VLOOKUP(B2131,[1]Nagios!$B$2:$F$7978,1,FALSE)</f>
        <v>10.133.54.175</v>
      </c>
      <c r="D2131" s="301" t="s">
        <v>1256</v>
      </c>
      <c r="E2131" s="206" t="s">
        <v>2989</v>
      </c>
      <c r="F2131" s="245">
        <v>3</v>
      </c>
      <c r="G2131" s="299" t="s">
        <v>8012</v>
      </c>
      <c r="H2131" s="180" t="s">
        <v>4608</v>
      </c>
    </row>
    <row r="2132" spans="1:8" hidden="1">
      <c r="A2132" s="91" t="s">
        <v>8927</v>
      </c>
      <c r="B2132" s="102" t="s">
        <v>8928</v>
      </c>
      <c r="C2132" s="185" t="str">
        <f>VLOOKUP(B2132,[1]Nagios!$B$2:$F$7978,1,FALSE)</f>
        <v>10.133.9.60</v>
      </c>
      <c r="D2132" s="306" t="s">
        <v>7574</v>
      </c>
      <c r="E2132" s="206" t="s">
        <v>2992</v>
      </c>
      <c r="F2132" s="245">
        <v>4</v>
      </c>
      <c r="G2132" s="299" t="s">
        <v>1156</v>
      </c>
      <c r="H2132" s="180"/>
    </row>
    <row r="2133" spans="1:8" hidden="1">
      <c r="A2133" s="91" t="s">
        <v>8927</v>
      </c>
      <c r="B2133" s="102" t="s">
        <v>8928</v>
      </c>
      <c r="C2133" s="185" t="str">
        <f>VLOOKUP(B2133,[1]Nagios!$B$2:$F$7978,1,FALSE)</f>
        <v>10.133.9.60</v>
      </c>
      <c r="D2133" s="306" t="s">
        <v>1295</v>
      </c>
      <c r="E2133" s="206" t="s">
        <v>2992</v>
      </c>
      <c r="F2133" s="245">
        <v>4</v>
      </c>
      <c r="G2133" s="299" t="s">
        <v>1156</v>
      </c>
      <c r="H2133" s="180"/>
    </row>
    <row r="2134" spans="1:8" hidden="1">
      <c r="A2134" s="91" t="s">
        <v>8927</v>
      </c>
      <c r="B2134" s="102" t="s">
        <v>8928</v>
      </c>
      <c r="C2134" s="185" t="str">
        <f>VLOOKUP(B2134,[1]Nagios!$B$2:$F$7978,1,FALSE)</f>
        <v>10.133.9.60</v>
      </c>
      <c r="D2134" s="306" t="s">
        <v>8929</v>
      </c>
      <c r="E2134" s="206" t="s">
        <v>2992</v>
      </c>
      <c r="F2134" s="245">
        <v>4</v>
      </c>
      <c r="G2134" s="299" t="s">
        <v>1156</v>
      </c>
      <c r="H2134" s="180"/>
    </row>
    <row r="2135" spans="1:8" hidden="1">
      <c r="A2135" s="91" t="s">
        <v>8927</v>
      </c>
      <c r="B2135" s="102" t="s">
        <v>8928</v>
      </c>
      <c r="C2135" s="185" t="str">
        <f>VLOOKUP(B2135,[1]Nagios!$B$2:$F$7978,1,FALSE)</f>
        <v>10.133.9.60</v>
      </c>
      <c r="D2135" s="306" t="s">
        <v>7774</v>
      </c>
      <c r="E2135" s="206" t="s">
        <v>2992</v>
      </c>
      <c r="F2135" s="245">
        <v>4</v>
      </c>
      <c r="G2135" s="299" t="s">
        <v>1156</v>
      </c>
      <c r="H2135" s="180"/>
    </row>
    <row r="2136" spans="1:8" hidden="1">
      <c r="A2136" s="91" t="s">
        <v>8927</v>
      </c>
      <c r="B2136" s="102" t="s">
        <v>8928</v>
      </c>
      <c r="C2136" s="185" t="str">
        <f>VLOOKUP(B2136,[1]Nagios!$B$2:$F$7978,1,FALSE)</f>
        <v>10.133.9.60</v>
      </c>
      <c r="D2136" s="306" t="s">
        <v>6220</v>
      </c>
      <c r="E2136" s="206" t="s">
        <v>2992</v>
      </c>
      <c r="F2136" s="245">
        <v>4</v>
      </c>
      <c r="G2136" s="299" t="s">
        <v>1156</v>
      </c>
      <c r="H2136" s="180"/>
    </row>
    <row r="2137" spans="1:8" hidden="1">
      <c r="A2137" s="91" t="s">
        <v>8927</v>
      </c>
      <c r="B2137" s="102" t="s">
        <v>8928</v>
      </c>
      <c r="C2137" s="185" t="str">
        <f>VLOOKUP(B2137,[1]Nagios!$B$2:$F$7978,1,FALSE)</f>
        <v>10.133.9.60</v>
      </c>
      <c r="D2137" s="306" t="s">
        <v>6043</v>
      </c>
      <c r="E2137" s="206" t="s">
        <v>2992</v>
      </c>
      <c r="F2137" s="245">
        <v>4</v>
      </c>
      <c r="G2137" s="299" t="s">
        <v>1156</v>
      </c>
      <c r="H2137" s="180"/>
    </row>
    <row r="2138" spans="1:8" hidden="1">
      <c r="A2138" s="91" t="s">
        <v>8927</v>
      </c>
      <c r="B2138" s="102" t="s">
        <v>8928</v>
      </c>
      <c r="C2138" s="185" t="str">
        <f>VLOOKUP(B2138,[1]Nagios!$B$2:$F$7978,1,FALSE)</f>
        <v>10.133.9.60</v>
      </c>
      <c r="D2138" s="306" t="s">
        <v>2543</v>
      </c>
      <c r="E2138" s="206" t="s">
        <v>2992</v>
      </c>
      <c r="F2138" s="245">
        <v>4</v>
      </c>
      <c r="G2138" s="299" t="s">
        <v>1156</v>
      </c>
      <c r="H2138" s="180"/>
    </row>
    <row r="2139" spans="1:8" hidden="1">
      <c r="A2139" s="91" t="s">
        <v>8927</v>
      </c>
      <c r="B2139" s="102" t="s">
        <v>8928</v>
      </c>
      <c r="C2139" s="185" t="str">
        <f>VLOOKUP(B2139,[1]Nagios!$B$2:$F$7978,1,FALSE)</f>
        <v>10.133.9.60</v>
      </c>
      <c r="D2139" s="306" t="s">
        <v>2544</v>
      </c>
      <c r="E2139" s="206" t="s">
        <v>2992</v>
      </c>
      <c r="F2139" s="245">
        <v>4</v>
      </c>
      <c r="G2139" s="299" t="s">
        <v>1145</v>
      </c>
      <c r="H2139" s="180"/>
    </row>
    <row r="2140" spans="1:8" hidden="1">
      <c r="A2140" s="91" t="s">
        <v>8927</v>
      </c>
      <c r="B2140" s="102" t="s">
        <v>8928</v>
      </c>
      <c r="C2140" s="185" t="str">
        <f>VLOOKUP(B2140,[1]Nagios!$B$2:$F$7978,1,FALSE)</f>
        <v>10.133.9.60</v>
      </c>
      <c r="D2140" s="306" t="s">
        <v>1711</v>
      </c>
      <c r="E2140" s="206" t="s">
        <v>2992</v>
      </c>
      <c r="F2140" s="245">
        <v>4</v>
      </c>
      <c r="G2140" s="299" t="s">
        <v>1145</v>
      </c>
      <c r="H2140" s="180"/>
    </row>
    <row r="2141" spans="1:8" hidden="1">
      <c r="A2141" s="91" t="s">
        <v>8927</v>
      </c>
      <c r="B2141" s="102" t="s">
        <v>8928</v>
      </c>
      <c r="C2141" s="185" t="str">
        <f>VLOOKUP(B2141,[1]Nagios!$B$2:$F$7978,1,FALSE)</f>
        <v>10.133.9.60</v>
      </c>
      <c r="D2141" s="306" t="s">
        <v>1916</v>
      </c>
      <c r="E2141" s="206" t="s">
        <v>2992</v>
      </c>
      <c r="F2141" s="245">
        <v>4</v>
      </c>
      <c r="G2141" s="299" t="s">
        <v>1145</v>
      </c>
      <c r="H2141" s="180"/>
    </row>
    <row r="2142" spans="1:8" hidden="1">
      <c r="A2142" s="88" t="s">
        <v>1218</v>
      </c>
      <c r="B2142" s="249" t="s">
        <v>2162</v>
      </c>
      <c r="C2142" s="185" t="str">
        <f>VLOOKUP(B2142,[1]Nagios!$B$2:$F$7978,1,FALSE)</f>
        <v>172.16.5.12</v>
      </c>
      <c r="D2142" s="301" t="s">
        <v>1220</v>
      </c>
      <c r="E2142" s="206" t="s">
        <v>2989</v>
      </c>
      <c r="F2142" s="245">
        <v>3</v>
      </c>
      <c r="G2142" s="299" t="s">
        <v>8012</v>
      </c>
      <c r="H2142" s="180" t="s">
        <v>4595</v>
      </c>
    </row>
    <row r="2143" spans="1:8" hidden="1">
      <c r="A2143" s="88" t="s">
        <v>1218</v>
      </c>
      <c r="B2143" s="249" t="s">
        <v>2162</v>
      </c>
      <c r="C2143" s="185" t="str">
        <f>VLOOKUP(B2143,[1]Nagios!$B$2:$F$7978,1,FALSE)</f>
        <v>172.16.5.12</v>
      </c>
      <c r="D2143" s="301" t="s">
        <v>1204</v>
      </c>
      <c r="E2143" s="206" t="s">
        <v>2989</v>
      </c>
      <c r="F2143" s="245">
        <v>4</v>
      </c>
      <c r="G2143" s="299" t="s">
        <v>8012</v>
      </c>
      <c r="H2143" s="180" t="s">
        <v>4596</v>
      </c>
    </row>
    <row r="2144" spans="1:8" hidden="1">
      <c r="A2144" s="88" t="s">
        <v>1218</v>
      </c>
      <c r="B2144" s="240" t="s">
        <v>2162</v>
      </c>
      <c r="C2144" s="185" t="str">
        <f>VLOOKUP(B2144,[1]Nagios!$B$2:$F$7978,1,FALSE)</f>
        <v>172.16.5.12</v>
      </c>
      <c r="D2144" s="301" t="s">
        <v>2171</v>
      </c>
      <c r="E2144" s="206" t="s">
        <v>2989</v>
      </c>
      <c r="F2144" s="245">
        <v>4</v>
      </c>
      <c r="G2144" s="299" t="s">
        <v>8012</v>
      </c>
      <c r="H2144" s="180" t="s">
        <v>4597</v>
      </c>
    </row>
    <row r="2145" spans="1:8" hidden="1">
      <c r="A2145" s="88" t="s">
        <v>1218</v>
      </c>
      <c r="B2145" s="240" t="s">
        <v>2162</v>
      </c>
      <c r="C2145" s="185" t="str">
        <f>VLOOKUP(B2145,[1]Nagios!$B$2:$F$7978,1,FALSE)</f>
        <v>172.16.5.12</v>
      </c>
      <c r="D2145" s="301" t="s">
        <v>2458</v>
      </c>
      <c r="E2145" s="206" t="s">
        <v>2989</v>
      </c>
      <c r="F2145" s="245">
        <v>4</v>
      </c>
      <c r="G2145" s="299" t="s">
        <v>8012</v>
      </c>
      <c r="H2145" s="180" t="s">
        <v>4598</v>
      </c>
    </row>
    <row r="2146" spans="1:8" hidden="1">
      <c r="A2146" s="88" t="s">
        <v>1218</v>
      </c>
      <c r="B2146" s="240" t="s">
        <v>2162</v>
      </c>
      <c r="C2146" s="185" t="str">
        <f>VLOOKUP(B2146,[1]Nagios!$B$2:$F$7978,1,FALSE)</f>
        <v>172.16.5.12</v>
      </c>
      <c r="D2146" s="301" t="s">
        <v>2163</v>
      </c>
      <c r="E2146" s="206" t="s">
        <v>2989</v>
      </c>
      <c r="F2146" s="245">
        <v>4</v>
      </c>
      <c r="G2146" s="299" t="s">
        <v>8012</v>
      </c>
      <c r="H2146" s="180" t="s">
        <v>4599</v>
      </c>
    </row>
    <row r="2147" spans="1:8" hidden="1">
      <c r="A2147" s="88" t="s">
        <v>1218</v>
      </c>
      <c r="B2147" s="266" t="s">
        <v>2162</v>
      </c>
      <c r="C2147" s="185" t="str">
        <f>VLOOKUP(B2147,[1]Nagios!$B$2:$F$7978,1,FALSE)</f>
        <v>172.16.5.12</v>
      </c>
      <c r="D2147" s="301" t="s">
        <v>2468</v>
      </c>
      <c r="E2147" s="206" t="s">
        <v>2989</v>
      </c>
      <c r="F2147" s="271">
        <v>4</v>
      </c>
      <c r="G2147" s="299" t="s">
        <v>8012</v>
      </c>
      <c r="H2147" s="180" t="s">
        <v>4600</v>
      </c>
    </row>
    <row r="2148" spans="1:8" hidden="1">
      <c r="A2148" s="88" t="s">
        <v>1218</v>
      </c>
      <c r="B2148" s="266" t="s">
        <v>2162</v>
      </c>
      <c r="C2148" s="185" t="str">
        <f>VLOOKUP(B2148,[1]Nagios!$B$2:$F$7978,1,FALSE)</f>
        <v>172.16.5.12</v>
      </c>
      <c r="D2148" s="301" t="s">
        <v>959</v>
      </c>
      <c r="E2148" s="206" t="s">
        <v>2989</v>
      </c>
      <c r="F2148" s="271">
        <v>4</v>
      </c>
      <c r="G2148" s="299" t="s">
        <v>8012</v>
      </c>
      <c r="H2148" s="180" t="s">
        <v>4601</v>
      </c>
    </row>
    <row r="2149" spans="1:8" hidden="1">
      <c r="A2149" s="88" t="s">
        <v>1218</v>
      </c>
      <c r="B2149" s="240" t="s">
        <v>2162</v>
      </c>
      <c r="C2149" s="185" t="str">
        <f>VLOOKUP(B2149,[1]Nagios!$B$2:$F$7978,1,FALSE)</f>
        <v>172.16.5.12</v>
      </c>
      <c r="D2149" s="301" t="s">
        <v>1200</v>
      </c>
      <c r="E2149" s="206" t="s">
        <v>2989</v>
      </c>
      <c r="F2149" s="245">
        <v>4</v>
      </c>
      <c r="G2149" s="299" t="s">
        <v>8012</v>
      </c>
      <c r="H2149" s="180" t="s">
        <v>4602</v>
      </c>
    </row>
    <row r="2150" spans="1:8" hidden="1">
      <c r="A2150" s="88" t="s">
        <v>1218</v>
      </c>
      <c r="B2150" s="240" t="s">
        <v>2162</v>
      </c>
      <c r="C2150" s="185" t="str">
        <f>VLOOKUP(B2150,[1]Nagios!$B$2:$F$7978,1,FALSE)</f>
        <v>172.16.5.12</v>
      </c>
      <c r="D2150" s="301" t="s">
        <v>1201</v>
      </c>
      <c r="E2150" s="206" t="s">
        <v>2992</v>
      </c>
      <c r="F2150" s="245">
        <v>2</v>
      </c>
      <c r="G2150" s="299" t="s">
        <v>8012</v>
      </c>
      <c r="H2150" s="180" t="s">
        <v>4603</v>
      </c>
    </row>
    <row r="2151" spans="1:8" hidden="1">
      <c r="A2151" s="101" t="s">
        <v>2328</v>
      </c>
      <c r="B2151" s="266" t="s">
        <v>2160</v>
      </c>
      <c r="C2151" s="185" t="str">
        <f>VLOOKUP(B2151,[1]Nagios!$B$2:$F$7978,1,FALSE)</f>
        <v>172.16.5.11</v>
      </c>
      <c r="D2151" s="311" t="s">
        <v>2314</v>
      </c>
      <c r="E2151" s="206" t="s">
        <v>2989</v>
      </c>
      <c r="F2151" s="271">
        <v>1</v>
      </c>
      <c r="G2151" s="299" t="s">
        <v>8012</v>
      </c>
      <c r="H2151" s="180" t="s">
        <v>4584</v>
      </c>
    </row>
    <row r="2152" spans="1:8" hidden="1">
      <c r="A2152" s="101" t="s">
        <v>2328</v>
      </c>
      <c r="B2152" s="266" t="s">
        <v>2160</v>
      </c>
      <c r="C2152" s="185" t="str">
        <f>VLOOKUP(B2152,[1]Nagios!$B$2:$F$7978,1,FALSE)</f>
        <v>172.16.5.11</v>
      </c>
      <c r="D2152" s="311" t="s">
        <v>959</v>
      </c>
      <c r="E2152" s="206" t="s">
        <v>2989</v>
      </c>
      <c r="F2152" s="271">
        <v>1</v>
      </c>
      <c r="G2152" s="299" t="s">
        <v>8012</v>
      </c>
      <c r="H2152" s="180" t="s">
        <v>4585</v>
      </c>
    </row>
    <row r="2153" spans="1:8" hidden="1">
      <c r="A2153" s="101" t="s">
        <v>2328</v>
      </c>
      <c r="B2153" s="266" t="s">
        <v>2160</v>
      </c>
      <c r="C2153" s="185" t="str">
        <f>VLOOKUP(B2153,[1]Nagios!$B$2:$F$7978,1,FALSE)</f>
        <v>172.16.5.11</v>
      </c>
      <c r="D2153" s="301" t="s">
        <v>2329</v>
      </c>
      <c r="E2153" s="206" t="s">
        <v>2989</v>
      </c>
      <c r="F2153" s="271">
        <v>1</v>
      </c>
      <c r="G2153" s="299" t="s">
        <v>8012</v>
      </c>
      <c r="H2153" s="180" t="s">
        <v>4586</v>
      </c>
    </row>
    <row r="2154" spans="1:8" hidden="1">
      <c r="A2154" s="101" t="s">
        <v>2328</v>
      </c>
      <c r="B2154" s="266" t="s">
        <v>2160</v>
      </c>
      <c r="C2154" s="185" t="str">
        <f>VLOOKUP(B2154,[1]Nagios!$B$2:$F$7978,1,FALSE)</f>
        <v>172.16.5.11</v>
      </c>
      <c r="D2154" s="301" t="s">
        <v>2330</v>
      </c>
      <c r="E2154" s="206" t="s">
        <v>2989</v>
      </c>
      <c r="F2154" s="271">
        <v>1</v>
      </c>
      <c r="G2154" s="299" t="s">
        <v>8012</v>
      </c>
      <c r="H2154" s="180" t="s">
        <v>4587</v>
      </c>
    </row>
    <row r="2155" spans="1:8" hidden="1">
      <c r="A2155" s="101" t="s">
        <v>2328</v>
      </c>
      <c r="B2155" s="266" t="s">
        <v>2160</v>
      </c>
      <c r="C2155" s="185" t="str">
        <f>VLOOKUP(B2155,[1]Nagios!$B$2:$F$7978,1,FALSE)</f>
        <v>172.16.5.11</v>
      </c>
      <c r="D2155" s="301" t="s">
        <v>1201</v>
      </c>
      <c r="E2155" s="206" t="s">
        <v>2992</v>
      </c>
      <c r="F2155" s="271">
        <v>2</v>
      </c>
      <c r="G2155" s="299" t="s">
        <v>8012</v>
      </c>
      <c r="H2155" s="180" t="s">
        <v>4588</v>
      </c>
    </row>
    <row r="2156" spans="1:8" hidden="1">
      <c r="A2156" s="101" t="s">
        <v>2328</v>
      </c>
      <c r="B2156" s="266" t="s">
        <v>2160</v>
      </c>
      <c r="C2156" s="185" t="str">
        <f>VLOOKUP(B2156,[1]Nagios!$B$2:$F$7978,1,FALSE)</f>
        <v>172.16.5.11</v>
      </c>
      <c r="D2156" s="301" t="s">
        <v>2331</v>
      </c>
      <c r="E2156" s="206" t="s">
        <v>2989</v>
      </c>
      <c r="F2156" s="271">
        <v>1</v>
      </c>
      <c r="G2156" s="299" t="s">
        <v>8012</v>
      </c>
      <c r="H2156" s="180" t="s">
        <v>4589</v>
      </c>
    </row>
    <row r="2157" spans="1:8" hidden="1">
      <c r="A2157" s="101" t="s">
        <v>2328</v>
      </c>
      <c r="B2157" s="266" t="s">
        <v>2160</v>
      </c>
      <c r="C2157" s="185" t="str">
        <f>VLOOKUP(B2157,[1]Nagios!$B$2:$F$7978,1,FALSE)</f>
        <v>172.16.5.11</v>
      </c>
      <c r="D2157" s="301" t="s">
        <v>2474</v>
      </c>
      <c r="E2157" s="206" t="s">
        <v>2989</v>
      </c>
      <c r="F2157" s="271">
        <v>1</v>
      </c>
      <c r="G2157" s="299" t="s">
        <v>8012</v>
      </c>
      <c r="H2157" s="180" t="s">
        <v>4590</v>
      </c>
    </row>
    <row r="2158" spans="1:8" hidden="1">
      <c r="A2158" s="101" t="s">
        <v>2328</v>
      </c>
      <c r="B2158" s="96" t="s">
        <v>2160</v>
      </c>
      <c r="C2158" s="185" t="str">
        <f>VLOOKUP(B2158,[1]Nagios!$B$2:$F$7978,1,FALSE)</f>
        <v>172.16.5.11</v>
      </c>
      <c r="D2158" s="307" t="s">
        <v>2475</v>
      </c>
      <c r="E2158" s="288" t="s">
        <v>2989</v>
      </c>
      <c r="F2158" s="114">
        <v>1</v>
      </c>
      <c r="G2158" s="299" t="s">
        <v>7998</v>
      </c>
      <c r="H2158" s="203" t="s">
        <v>4591</v>
      </c>
    </row>
    <row r="2159" spans="1:8" hidden="1">
      <c r="A2159" s="101" t="s">
        <v>2328</v>
      </c>
      <c r="B2159" s="96" t="s">
        <v>2160</v>
      </c>
      <c r="C2159" s="185" t="str">
        <f>VLOOKUP(B2159,[1]Nagios!$B$2:$F$7978,1,FALSE)</f>
        <v>172.16.5.11</v>
      </c>
      <c r="D2159" s="307" t="s">
        <v>2476</v>
      </c>
      <c r="E2159" s="288" t="s">
        <v>2989</v>
      </c>
      <c r="F2159" s="114">
        <v>1</v>
      </c>
      <c r="G2159" s="299" t="s">
        <v>7998</v>
      </c>
      <c r="H2159" s="203" t="s">
        <v>4592</v>
      </c>
    </row>
    <row r="2160" spans="1:8" hidden="1">
      <c r="A2160" s="101" t="s">
        <v>2328</v>
      </c>
      <c r="B2160" s="266" t="s">
        <v>2160</v>
      </c>
      <c r="C2160" s="185" t="str">
        <f>VLOOKUP(B2160,[1]Nagios!$B$2:$F$7978,1,FALSE)</f>
        <v>172.16.5.11</v>
      </c>
      <c r="D2160" s="301" t="s">
        <v>2477</v>
      </c>
      <c r="E2160" s="206" t="s">
        <v>2989</v>
      </c>
      <c r="F2160" s="271">
        <v>2</v>
      </c>
      <c r="G2160" s="299" t="s">
        <v>7998</v>
      </c>
      <c r="H2160" s="180" t="s">
        <v>4593</v>
      </c>
    </row>
    <row r="2161" spans="1:8" hidden="1">
      <c r="A2161" s="88" t="s">
        <v>2159</v>
      </c>
      <c r="B2161" s="266" t="s">
        <v>2160</v>
      </c>
      <c r="C2161" s="185" t="str">
        <f>VLOOKUP(B2161,[1]Nagios!$B$2:$F$7978,1,FALSE)</f>
        <v>172.16.5.11</v>
      </c>
      <c r="D2161" s="301" t="s">
        <v>2161</v>
      </c>
      <c r="E2161" s="206" t="s">
        <v>2989</v>
      </c>
      <c r="F2161" s="271">
        <v>3</v>
      </c>
      <c r="G2161" s="299" t="s">
        <v>8012</v>
      </c>
      <c r="H2161" s="180" t="s">
        <v>4594</v>
      </c>
    </row>
    <row r="2162" spans="1:8" hidden="1">
      <c r="A2162" s="88" t="s">
        <v>2159</v>
      </c>
      <c r="B2162" s="88" t="s">
        <v>2160</v>
      </c>
      <c r="C2162" s="185" t="str">
        <f>VLOOKUP(B2162,[1]Nagios!$B$2:$F$7978,1,FALSE)</f>
        <v>172.16.5.11</v>
      </c>
      <c r="D2162" s="303" t="s">
        <v>2822</v>
      </c>
      <c r="E2162" s="291" t="s">
        <v>2989</v>
      </c>
      <c r="F2162" s="250">
        <v>2</v>
      </c>
      <c r="G2162" s="299" t="s">
        <v>7998</v>
      </c>
      <c r="H2162" s="180" t="s">
        <v>5839</v>
      </c>
    </row>
    <row r="2163" spans="1:8" hidden="1">
      <c r="A2163" s="88" t="s">
        <v>2159</v>
      </c>
      <c r="B2163" s="88" t="s">
        <v>2160</v>
      </c>
      <c r="C2163" s="185" t="str">
        <f>VLOOKUP(B2163,[1]Nagios!$B$2:$F$7978,1,FALSE)</f>
        <v>172.16.5.11</v>
      </c>
      <c r="D2163" s="303" t="s">
        <v>2823</v>
      </c>
      <c r="E2163" s="291" t="s">
        <v>2989</v>
      </c>
      <c r="F2163" s="269">
        <v>2</v>
      </c>
      <c r="G2163" s="299" t="s">
        <v>7998</v>
      </c>
      <c r="H2163" s="180" t="s">
        <v>5840</v>
      </c>
    </row>
    <row r="2164" spans="1:8" hidden="1">
      <c r="A2164" s="88" t="s">
        <v>2159</v>
      </c>
      <c r="B2164" s="88" t="s">
        <v>2160</v>
      </c>
      <c r="C2164" s="185" t="str">
        <f>VLOOKUP(B2164,[1]Nagios!$B$2:$F$7978,1,FALSE)</f>
        <v>172.16.5.11</v>
      </c>
      <c r="D2164" s="303" t="s">
        <v>2824</v>
      </c>
      <c r="E2164" s="291" t="s">
        <v>2989</v>
      </c>
      <c r="F2164" s="269">
        <v>2</v>
      </c>
      <c r="G2164" s="299" t="s">
        <v>7998</v>
      </c>
      <c r="H2164" s="180" t="s">
        <v>5841</v>
      </c>
    </row>
    <row r="2165" spans="1:8" hidden="1">
      <c r="A2165" s="88" t="s">
        <v>2159</v>
      </c>
      <c r="B2165" s="88" t="s">
        <v>2160</v>
      </c>
      <c r="C2165" s="185" t="str">
        <f>VLOOKUP(B2165,[1]Nagios!$B$2:$F$7978,1,FALSE)</f>
        <v>172.16.5.11</v>
      </c>
      <c r="D2165" s="303" t="s">
        <v>2825</v>
      </c>
      <c r="E2165" s="291" t="s">
        <v>2989</v>
      </c>
      <c r="F2165" s="269">
        <v>2</v>
      </c>
      <c r="G2165" s="299" t="s">
        <v>7998</v>
      </c>
      <c r="H2165" s="180" t="s">
        <v>5842</v>
      </c>
    </row>
    <row r="2166" spans="1:8" hidden="1">
      <c r="A2166" s="88" t="s">
        <v>2159</v>
      </c>
      <c r="B2166" s="88" t="s">
        <v>2160</v>
      </c>
      <c r="C2166" s="185" t="str">
        <f>VLOOKUP(B2166,[1]Nagios!$B$2:$F$7978,1,FALSE)</f>
        <v>172.16.5.11</v>
      </c>
      <c r="D2166" s="303" t="s">
        <v>2826</v>
      </c>
      <c r="E2166" s="291" t="s">
        <v>2989</v>
      </c>
      <c r="F2166" s="269">
        <v>2</v>
      </c>
      <c r="G2166" s="299" t="s">
        <v>7998</v>
      </c>
      <c r="H2166" s="180" t="s">
        <v>5843</v>
      </c>
    </row>
    <row r="2167" spans="1:8" hidden="1">
      <c r="A2167" s="88" t="s">
        <v>2159</v>
      </c>
      <c r="B2167" s="88" t="s">
        <v>2160</v>
      </c>
      <c r="C2167" s="185" t="str">
        <f>VLOOKUP(B2167,[1]Nagios!$B$2:$F$7978,1,FALSE)</f>
        <v>172.16.5.11</v>
      </c>
      <c r="D2167" s="303" t="s">
        <v>2827</v>
      </c>
      <c r="E2167" s="291" t="s">
        <v>2992</v>
      </c>
      <c r="F2167" s="269">
        <v>4</v>
      </c>
      <c r="G2167" s="299" t="s">
        <v>7998</v>
      </c>
      <c r="H2167" s="180" t="s">
        <v>5844</v>
      </c>
    </row>
    <row r="2168" spans="1:8" hidden="1">
      <c r="A2168" s="88" t="s">
        <v>2159</v>
      </c>
      <c r="B2168" s="88" t="s">
        <v>2160</v>
      </c>
      <c r="C2168" s="185" t="str">
        <f>VLOOKUP(B2168,[1]Nagios!$B$2:$F$7978,1,FALSE)</f>
        <v>172.16.5.11</v>
      </c>
      <c r="D2168" s="303" t="s">
        <v>2828</v>
      </c>
      <c r="E2168" s="291" t="s">
        <v>2989</v>
      </c>
      <c r="F2168" s="269">
        <v>2</v>
      </c>
      <c r="G2168" s="299" t="s">
        <v>7998</v>
      </c>
      <c r="H2168" s="180" t="s">
        <v>5845</v>
      </c>
    </row>
    <row r="2169" spans="1:8" hidden="1">
      <c r="A2169" s="88" t="s">
        <v>2159</v>
      </c>
      <c r="B2169" s="88" t="s">
        <v>2160</v>
      </c>
      <c r="C2169" s="185" t="str">
        <f>VLOOKUP(B2169,[1]Nagios!$B$2:$F$7978,1,FALSE)</f>
        <v>172.16.5.11</v>
      </c>
      <c r="D2169" s="303" t="s">
        <v>2829</v>
      </c>
      <c r="E2169" s="291" t="s">
        <v>2989</v>
      </c>
      <c r="F2169" s="269">
        <v>2</v>
      </c>
      <c r="G2169" s="299" t="s">
        <v>7998</v>
      </c>
      <c r="H2169" s="180" t="s">
        <v>5846</v>
      </c>
    </row>
    <row r="2170" spans="1:8" hidden="1">
      <c r="A2170" s="88" t="s">
        <v>2159</v>
      </c>
      <c r="B2170" s="88" t="s">
        <v>2160</v>
      </c>
      <c r="C2170" s="185" t="str">
        <f>VLOOKUP(B2170,[1]Nagios!$B$2:$F$7978,1,FALSE)</f>
        <v>172.16.5.11</v>
      </c>
      <c r="D2170" s="303" t="s">
        <v>2830</v>
      </c>
      <c r="E2170" s="291" t="s">
        <v>2989</v>
      </c>
      <c r="F2170" s="269">
        <v>2</v>
      </c>
      <c r="G2170" s="299" t="s">
        <v>7998</v>
      </c>
      <c r="H2170" s="180" t="s">
        <v>5847</v>
      </c>
    </row>
    <row r="2171" spans="1:8" hidden="1">
      <c r="A2171" s="88" t="s">
        <v>2159</v>
      </c>
      <c r="B2171" s="88" t="s">
        <v>2160</v>
      </c>
      <c r="C2171" s="185" t="str">
        <f>VLOOKUP(B2171,[1]Nagios!$B$2:$F$7978,1,FALSE)</f>
        <v>172.16.5.11</v>
      </c>
      <c r="D2171" s="303" t="s">
        <v>2831</v>
      </c>
      <c r="E2171" s="291" t="s">
        <v>2989</v>
      </c>
      <c r="F2171" s="269">
        <v>2</v>
      </c>
      <c r="G2171" s="299" t="s">
        <v>7998</v>
      </c>
      <c r="H2171" s="180" t="s">
        <v>5848</v>
      </c>
    </row>
    <row r="2172" spans="1:8" hidden="1">
      <c r="A2172" s="88" t="s">
        <v>2159</v>
      </c>
      <c r="B2172" s="88" t="s">
        <v>2160</v>
      </c>
      <c r="C2172" s="185" t="str">
        <f>VLOOKUP(B2172,[1]Nagios!$B$2:$F$7978,1,FALSE)</f>
        <v>172.16.5.11</v>
      </c>
      <c r="D2172" s="303" t="s">
        <v>2832</v>
      </c>
      <c r="E2172" s="291" t="s">
        <v>2989</v>
      </c>
      <c r="F2172" s="269">
        <v>4</v>
      </c>
      <c r="G2172" s="299" t="s">
        <v>7998</v>
      </c>
      <c r="H2172" s="180" t="s">
        <v>5849</v>
      </c>
    </row>
    <row r="2173" spans="1:8" hidden="1">
      <c r="A2173" s="88" t="s">
        <v>2159</v>
      </c>
      <c r="B2173" s="88" t="s">
        <v>2160</v>
      </c>
      <c r="C2173" s="185" t="str">
        <f>VLOOKUP(B2173,[1]Nagios!$B$2:$F$7978,1,FALSE)</f>
        <v>172.16.5.11</v>
      </c>
      <c r="D2173" s="303" t="s">
        <v>2833</v>
      </c>
      <c r="E2173" s="291" t="s">
        <v>2989</v>
      </c>
      <c r="F2173" s="269">
        <v>2</v>
      </c>
      <c r="G2173" s="299" t="s">
        <v>7998</v>
      </c>
      <c r="H2173" s="180" t="s">
        <v>5850</v>
      </c>
    </row>
    <row r="2174" spans="1:8" hidden="1">
      <c r="A2174" s="88" t="s">
        <v>2157</v>
      </c>
      <c r="B2174" s="249" t="s">
        <v>2158</v>
      </c>
      <c r="C2174" s="185" t="str">
        <f>VLOOKUP(B2174,[1]Nagios!$B$2:$F$7978,1,FALSE)</f>
        <v>172.16.5.17</v>
      </c>
      <c r="D2174" s="301" t="s">
        <v>1220</v>
      </c>
      <c r="E2174" s="206" t="s">
        <v>2989</v>
      </c>
      <c r="F2174" s="262">
        <v>3</v>
      </c>
      <c r="G2174" s="299" t="s">
        <v>8012</v>
      </c>
      <c r="H2174" s="180" t="s">
        <v>4577</v>
      </c>
    </row>
    <row r="2175" spans="1:8" hidden="1">
      <c r="A2175" s="88" t="s">
        <v>2157</v>
      </c>
      <c r="B2175" s="249" t="s">
        <v>2158</v>
      </c>
      <c r="C2175" s="185" t="str">
        <f>VLOOKUP(B2175,[1]Nagios!$B$2:$F$7978,1,FALSE)</f>
        <v>172.16.5.17</v>
      </c>
      <c r="D2175" s="301" t="s">
        <v>1204</v>
      </c>
      <c r="E2175" s="206" t="s">
        <v>2989</v>
      </c>
      <c r="F2175" s="262">
        <v>1</v>
      </c>
      <c r="G2175" s="299" t="s">
        <v>8012</v>
      </c>
      <c r="H2175" s="180" t="s">
        <v>4578</v>
      </c>
    </row>
    <row r="2176" spans="1:8" hidden="1">
      <c r="A2176" s="88" t="s">
        <v>2157</v>
      </c>
      <c r="B2176" s="240" t="s">
        <v>2158</v>
      </c>
      <c r="C2176" s="185" t="str">
        <f>VLOOKUP(B2176,[1]Nagios!$B$2:$F$7978,1,FALSE)</f>
        <v>172.16.5.17</v>
      </c>
      <c r="D2176" s="301" t="s">
        <v>1733</v>
      </c>
      <c r="E2176" s="206" t="s">
        <v>2989</v>
      </c>
      <c r="F2176" s="245">
        <v>1</v>
      </c>
      <c r="G2176" s="299" t="s">
        <v>8012</v>
      </c>
      <c r="H2176" s="180" t="s">
        <v>4579</v>
      </c>
    </row>
    <row r="2177" spans="1:8" hidden="1">
      <c r="A2177" s="88" t="s">
        <v>2157</v>
      </c>
      <c r="B2177" s="240" t="s">
        <v>2158</v>
      </c>
      <c r="C2177" s="185" t="str">
        <f>VLOOKUP(B2177,[1]Nagios!$B$2:$F$7978,1,FALSE)</f>
        <v>172.16.5.17</v>
      </c>
      <c r="D2177" s="301" t="s">
        <v>2478</v>
      </c>
      <c r="E2177" s="206" t="s">
        <v>2989</v>
      </c>
      <c r="F2177" s="245">
        <v>1</v>
      </c>
      <c r="G2177" s="299" t="s">
        <v>8012</v>
      </c>
      <c r="H2177" s="180" t="s">
        <v>4580</v>
      </c>
    </row>
    <row r="2178" spans="1:8" hidden="1">
      <c r="A2178" s="88" t="s">
        <v>2157</v>
      </c>
      <c r="B2178" s="240" t="s">
        <v>2158</v>
      </c>
      <c r="C2178" s="185" t="str">
        <f>VLOOKUP(B2178,[1]Nagios!$B$2:$F$7978,1,FALSE)</f>
        <v>172.16.5.17</v>
      </c>
      <c r="D2178" s="301" t="s">
        <v>959</v>
      </c>
      <c r="E2178" s="206" t="s">
        <v>2989</v>
      </c>
      <c r="F2178" s="245">
        <v>1</v>
      </c>
      <c r="G2178" s="299" t="s">
        <v>8012</v>
      </c>
      <c r="H2178" s="180" t="s">
        <v>4581</v>
      </c>
    </row>
    <row r="2179" spans="1:8" hidden="1">
      <c r="A2179" s="88" t="s">
        <v>2157</v>
      </c>
      <c r="B2179" s="240" t="s">
        <v>2158</v>
      </c>
      <c r="C2179" s="185" t="str">
        <f>VLOOKUP(B2179,[1]Nagios!$B$2:$F$7978,1,FALSE)</f>
        <v>172.16.5.17</v>
      </c>
      <c r="D2179" s="301" t="s">
        <v>1200</v>
      </c>
      <c r="E2179" s="206" t="s">
        <v>2989</v>
      </c>
      <c r="F2179" s="245">
        <v>1</v>
      </c>
      <c r="G2179" s="299" t="s">
        <v>8012</v>
      </c>
      <c r="H2179" s="180" t="s">
        <v>4582</v>
      </c>
    </row>
    <row r="2180" spans="1:8" hidden="1">
      <c r="A2180" s="88" t="s">
        <v>2157</v>
      </c>
      <c r="B2180" s="240" t="s">
        <v>2158</v>
      </c>
      <c r="C2180" s="185" t="str">
        <f>VLOOKUP(B2180,[1]Nagios!$B$2:$F$7978,1,FALSE)</f>
        <v>172.16.5.17</v>
      </c>
      <c r="D2180" s="301" t="s">
        <v>1201</v>
      </c>
      <c r="E2180" s="206" t="s">
        <v>2992</v>
      </c>
      <c r="F2180" s="245">
        <v>2</v>
      </c>
      <c r="G2180" s="299" t="s">
        <v>8012</v>
      </c>
      <c r="H2180" s="180" t="s">
        <v>4583</v>
      </c>
    </row>
    <row r="2181" spans="1:8" hidden="1">
      <c r="A2181" s="88" t="s">
        <v>2155</v>
      </c>
      <c r="B2181" s="240" t="s">
        <v>2156</v>
      </c>
      <c r="C2181" s="185" t="str">
        <f>VLOOKUP(B2181,[1]Nagios!$B$2:$F$7978,1,FALSE)</f>
        <v>172.16.5.16</v>
      </c>
      <c r="D2181" s="301" t="s">
        <v>1220</v>
      </c>
      <c r="E2181" s="206" t="s">
        <v>2989</v>
      </c>
      <c r="F2181" s="245">
        <v>3</v>
      </c>
      <c r="G2181" s="299" t="s">
        <v>8012</v>
      </c>
      <c r="H2181" s="180" t="s">
        <v>4570</v>
      </c>
    </row>
    <row r="2182" spans="1:8" hidden="1">
      <c r="A2182" s="88" t="s">
        <v>2155</v>
      </c>
      <c r="B2182" s="240" t="s">
        <v>2156</v>
      </c>
      <c r="C2182" s="185" t="str">
        <f>VLOOKUP(B2182,[1]Nagios!$B$2:$F$7978,1,FALSE)</f>
        <v>172.16.5.16</v>
      </c>
      <c r="D2182" s="301" t="s">
        <v>1204</v>
      </c>
      <c r="E2182" s="206" t="s">
        <v>2989</v>
      </c>
      <c r="F2182" s="245">
        <v>1</v>
      </c>
      <c r="G2182" s="299" t="s">
        <v>8012</v>
      </c>
      <c r="H2182" s="180" t="s">
        <v>4571</v>
      </c>
    </row>
    <row r="2183" spans="1:8" hidden="1">
      <c r="A2183" s="88" t="s">
        <v>2155</v>
      </c>
      <c r="B2183" s="240" t="s">
        <v>2156</v>
      </c>
      <c r="C2183" s="185" t="str">
        <f>VLOOKUP(B2183,[1]Nagios!$B$2:$F$7978,1,FALSE)</f>
        <v>172.16.5.16</v>
      </c>
      <c r="D2183" s="301" t="s">
        <v>1733</v>
      </c>
      <c r="E2183" s="206" t="s">
        <v>2989</v>
      </c>
      <c r="F2183" s="245">
        <v>1</v>
      </c>
      <c r="G2183" s="299" t="s">
        <v>8012</v>
      </c>
      <c r="H2183" s="180" t="s">
        <v>4572</v>
      </c>
    </row>
    <row r="2184" spans="1:8" hidden="1">
      <c r="A2184" s="88" t="s">
        <v>2155</v>
      </c>
      <c r="B2184" s="240" t="s">
        <v>2156</v>
      </c>
      <c r="C2184" s="185" t="str">
        <f>VLOOKUP(B2184,[1]Nagios!$B$2:$F$7978,1,FALSE)</f>
        <v>172.16.5.16</v>
      </c>
      <c r="D2184" s="301" t="s">
        <v>2478</v>
      </c>
      <c r="E2184" s="206" t="s">
        <v>2989</v>
      </c>
      <c r="F2184" s="245">
        <v>1</v>
      </c>
      <c r="G2184" s="299" t="s">
        <v>8012</v>
      </c>
      <c r="H2184" s="180" t="s">
        <v>4573</v>
      </c>
    </row>
    <row r="2185" spans="1:8" hidden="1">
      <c r="A2185" s="88" t="s">
        <v>2155</v>
      </c>
      <c r="B2185" s="240" t="s">
        <v>2156</v>
      </c>
      <c r="C2185" s="185" t="str">
        <f>VLOOKUP(B2185,[1]Nagios!$B$2:$F$7978,1,FALSE)</f>
        <v>172.16.5.16</v>
      </c>
      <c r="D2185" s="301" t="s">
        <v>959</v>
      </c>
      <c r="E2185" s="206" t="s">
        <v>2989</v>
      </c>
      <c r="F2185" s="245">
        <v>1</v>
      </c>
      <c r="G2185" s="299" t="s">
        <v>8012</v>
      </c>
      <c r="H2185" s="180" t="s">
        <v>4574</v>
      </c>
    </row>
    <row r="2186" spans="1:8" hidden="1">
      <c r="A2186" s="88" t="s">
        <v>2155</v>
      </c>
      <c r="B2186" s="240" t="s">
        <v>2156</v>
      </c>
      <c r="C2186" s="185" t="str">
        <f>VLOOKUP(B2186,[1]Nagios!$B$2:$F$7978,1,FALSE)</f>
        <v>172.16.5.16</v>
      </c>
      <c r="D2186" s="301" t="s">
        <v>1200</v>
      </c>
      <c r="E2186" s="206" t="s">
        <v>2989</v>
      </c>
      <c r="F2186" s="245">
        <v>1</v>
      </c>
      <c r="G2186" s="299" t="s">
        <v>8012</v>
      </c>
      <c r="H2186" s="180" t="s">
        <v>4575</v>
      </c>
    </row>
    <row r="2187" spans="1:8" hidden="1">
      <c r="A2187" s="88" t="s">
        <v>2155</v>
      </c>
      <c r="B2187" s="240" t="s">
        <v>2156</v>
      </c>
      <c r="C2187" s="185" t="str">
        <f>VLOOKUP(B2187,[1]Nagios!$B$2:$F$7978,1,FALSE)</f>
        <v>172.16.5.16</v>
      </c>
      <c r="D2187" s="301" t="s">
        <v>1201</v>
      </c>
      <c r="E2187" s="206" t="s">
        <v>2992</v>
      </c>
      <c r="F2187" s="245">
        <v>2</v>
      </c>
      <c r="G2187" s="299" t="s">
        <v>8012</v>
      </c>
      <c r="H2187" s="180" t="s">
        <v>4576</v>
      </c>
    </row>
    <row r="2188" spans="1:8" hidden="1">
      <c r="A2188" s="88" t="s">
        <v>2153</v>
      </c>
      <c r="B2188" s="240" t="s">
        <v>2154</v>
      </c>
      <c r="C2188" s="185" t="str">
        <f>VLOOKUP(B2188,[1]Nagios!$B$2:$F$7978,1,FALSE)</f>
        <v>172.16.5.14</v>
      </c>
      <c r="D2188" s="301" t="s">
        <v>1220</v>
      </c>
      <c r="E2188" s="206" t="s">
        <v>2989</v>
      </c>
      <c r="F2188" s="245">
        <v>3</v>
      </c>
      <c r="G2188" s="299" t="s">
        <v>8012</v>
      </c>
      <c r="H2188" s="180" t="s">
        <v>4563</v>
      </c>
    </row>
    <row r="2189" spans="1:8" hidden="1">
      <c r="A2189" s="88" t="s">
        <v>2153</v>
      </c>
      <c r="B2189" s="240" t="s">
        <v>2154</v>
      </c>
      <c r="C2189" s="185" t="str">
        <f>VLOOKUP(B2189,[1]Nagios!$B$2:$F$7978,1,FALSE)</f>
        <v>172.16.5.14</v>
      </c>
      <c r="D2189" s="301" t="s">
        <v>1204</v>
      </c>
      <c r="E2189" s="206" t="s">
        <v>2989</v>
      </c>
      <c r="F2189" s="245">
        <v>1</v>
      </c>
      <c r="G2189" s="299" t="s">
        <v>8012</v>
      </c>
      <c r="H2189" s="180" t="s">
        <v>4564</v>
      </c>
    </row>
    <row r="2190" spans="1:8" hidden="1">
      <c r="A2190" s="88" t="s">
        <v>2153</v>
      </c>
      <c r="B2190" s="240" t="s">
        <v>2154</v>
      </c>
      <c r="C2190" s="185" t="str">
        <f>VLOOKUP(B2190,[1]Nagios!$B$2:$F$7978,1,FALSE)</f>
        <v>172.16.5.14</v>
      </c>
      <c r="D2190" s="301" t="s">
        <v>2418</v>
      </c>
      <c r="E2190" s="206" t="s">
        <v>2989</v>
      </c>
      <c r="F2190" s="245">
        <v>1</v>
      </c>
      <c r="G2190" s="299" t="s">
        <v>8012</v>
      </c>
      <c r="H2190" s="180" t="s">
        <v>4565</v>
      </c>
    </row>
    <row r="2191" spans="1:8" hidden="1">
      <c r="A2191" s="88" t="s">
        <v>2153</v>
      </c>
      <c r="B2191" s="266" t="s">
        <v>2154</v>
      </c>
      <c r="C2191" s="185" t="str">
        <f>VLOOKUP(B2191,[1]Nagios!$B$2:$F$7978,1,FALSE)</f>
        <v>172.16.5.14</v>
      </c>
      <c r="D2191" s="301" t="s">
        <v>2436</v>
      </c>
      <c r="E2191" s="206" t="s">
        <v>2989</v>
      </c>
      <c r="F2191" s="271">
        <v>1</v>
      </c>
      <c r="G2191" s="299" t="s">
        <v>8012</v>
      </c>
      <c r="H2191" s="180" t="s">
        <v>4566</v>
      </c>
    </row>
    <row r="2192" spans="1:8" hidden="1">
      <c r="A2192" s="88" t="s">
        <v>2153</v>
      </c>
      <c r="B2192" s="240" t="s">
        <v>2154</v>
      </c>
      <c r="C2192" s="185" t="str">
        <f>VLOOKUP(B2192,[1]Nagios!$B$2:$F$7978,1,FALSE)</f>
        <v>172.16.5.14</v>
      </c>
      <c r="D2192" s="301" t="s">
        <v>959</v>
      </c>
      <c r="E2192" s="206" t="s">
        <v>2989</v>
      </c>
      <c r="F2192" s="271">
        <v>1</v>
      </c>
      <c r="G2192" s="299" t="s">
        <v>8012</v>
      </c>
      <c r="H2192" s="180" t="s">
        <v>4567</v>
      </c>
    </row>
    <row r="2193" spans="1:8" hidden="1">
      <c r="A2193" s="88" t="s">
        <v>2153</v>
      </c>
      <c r="B2193" s="240" t="s">
        <v>2154</v>
      </c>
      <c r="C2193" s="185" t="str">
        <f>VLOOKUP(B2193,[1]Nagios!$B$2:$F$7978,1,FALSE)</f>
        <v>172.16.5.14</v>
      </c>
      <c r="D2193" s="301" t="s">
        <v>1200</v>
      </c>
      <c r="E2193" s="206" t="s">
        <v>2989</v>
      </c>
      <c r="F2193" s="271">
        <v>1</v>
      </c>
      <c r="G2193" s="299" t="s">
        <v>8012</v>
      </c>
      <c r="H2193" s="180" t="s">
        <v>4568</v>
      </c>
    </row>
    <row r="2194" spans="1:8" hidden="1">
      <c r="A2194" s="88" t="s">
        <v>2153</v>
      </c>
      <c r="B2194" s="240" t="s">
        <v>2154</v>
      </c>
      <c r="C2194" s="185" t="str">
        <f>VLOOKUP(B2194,[1]Nagios!$B$2:$F$7978,1,FALSE)</f>
        <v>172.16.5.14</v>
      </c>
      <c r="D2194" s="301" t="s">
        <v>1201</v>
      </c>
      <c r="E2194" s="206" t="s">
        <v>2992</v>
      </c>
      <c r="F2194" s="245">
        <v>2</v>
      </c>
      <c r="G2194" s="299" t="s">
        <v>8012</v>
      </c>
      <c r="H2194" s="180" t="s">
        <v>4569</v>
      </c>
    </row>
    <row r="2195" spans="1:8" hidden="1">
      <c r="A2195" s="88" t="s">
        <v>2150</v>
      </c>
      <c r="B2195" s="240" t="s">
        <v>2151</v>
      </c>
      <c r="C2195" s="185" t="str">
        <f>VLOOKUP(B2195,[1]Nagios!$B$2:$F$7978,1,FALSE)</f>
        <v>172.16.5.13</v>
      </c>
      <c r="D2195" s="301" t="s">
        <v>1220</v>
      </c>
      <c r="E2195" s="206" t="s">
        <v>2989</v>
      </c>
      <c r="F2195" s="271">
        <v>3</v>
      </c>
      <c r="G2195" s="299" t="s">
        <v>8012</v>
      </c>
      <c r="H2195" s="180" t="s">
        <v>4556</v>
      </c>
    </row>
    <row r="2196" spans="1:8" hidden="1">
      <c r="A2196" s="88" t="s">
        <v>2150</v>
      </c>
      <c r="B2196" s="240" t="s">
        <v>2151</v>
      </c>
      <c r="C2196" s="185" t="str">
        <f>VLOOKUP(B2196,[1]Nagios!$B$2:$F$7978,1,FALSE)</f>
        <v>172.16.5.13</v>
      </c>
      <c r="D2196" s="301" t="s">
        <v>1204</v>
      </c>
      <c r="E2196" s="206" t="s">
        <v>2989</v>
      </c>
      <c r="F2196" s="271">
        <v>1</v>
      </c>
      <c r="G2196" s="299" t="s">
        <v>8012</v>
      </c>
      <c r="H2196" s="180" t="s">
        <v>4557</v>
      </c>
    </row>
    <row r="2197" spans="1:8" hidden="1">
      <c r="A2197" s="88" t="s">
        <v>2150</v>
      </c>
      <c r="B2197" s="240" t="s">
        <v>2151</v>
      </c>
      <c r="C2197" s="185" t="str">
        <f>VLOOKUP(B2197,[1]Nagios!$B$2:$F$7978,1,FALSE)</f>
        <v>172.16.5.13</v>
      </c>
      <c r="D2197" s="301" t="s">
        <v>2418</v>
      </c>
      <c r="E2197" s="206" t="s">
        <v>2989</v>
      </c>
      <c r="F2197" s="271">
        <v>1</v>
      </c>
      <c r="G2197" s="299" t="s">
        <v>8012</v>
      </c>
      <c r="H2197" s="180" t="s">
        <v>4558</v>
      </c>
    </row>
    <row r="2198" spans="1:8" hidden="1">
      <c r="A2198" s="88" t="s">
        <v>2150</v>
      </c>
      <c r="B2198" s="240" t="s">
        <v>2151</v>
      </c>
      <c r="C2198" s="185" t="str">
        <f>VLOOKUP(B2198,[1]Nagios!$B$2:$F$7978,1,FALSE)</f>
        <v>172.16.5.13</v>
      </c>
      <c r="D2198" s="301" t="s">
        <v>2436</v>
      </c>
      <c r="E2198" s="206" t="s">
        <v>2989</v>
      </c>
      <c r="F2198" s="271">
        <v>1</v>
      </c>
      <c r="G2198" s="299" t="s">
        <v>8012</v>
      </c>
      <c r="H2198" s="180" t="s">
        <v>4559</v>
      </c>
    </row>
    <row r="2199" spans="1:8" hidden="1">
      <c r="A2199" s="88" t="s">
        <v>2150</v>
      </c>
      <c r="B2199" s="240" t="s">
        <v>2151</v>
      </c>
      <c r="C2199" s="185" t="str">
        <f>VLOOKUP(B2199,[1]Nagios!$B$2:$F$7978,1,FALSE)</f>
        <v>172.16.5.13</v>
      </c>
      <c r="D2199" s="301" t="s">
        <v>959</v>
      </c>
      <c r="E2199" s="206" t="s">
        <v>2989</v>
      </c>
      <c r="F2199" s="271">
        <v>1</v>
      </c>
      <c r="G2199" s="299" t="s">
        <v>8012</v>
      </c>
      <c r="H2199" s="180" t="s">
        <v>4560</v>
      </c>
    </row>
    <row r="2200" spans="1:8" hidden="1">
      <c r="A2200" s="88" t="s">
        <v>2150</v>
      </c>
      <c r="B2200" s="240" t="s">
        <v>2151</v>
      </c>
      <c r="C2200" s="185" t="str">
        <f>VLOOKUP(B2200,[1]Nagios!$B$2:$F$7978,1,FALSE)</f>
        <v>172.16.5.13</v>
      </c>
      <c r="D2200" s="301" t="s">
        <v>1200</v>
      </c>
      <c r="E2200" s="206" t="s">
        <v>2989</v>
      </c>
      <c r="F2200" s="271">
        <v>1</v>
      </c>
      <c r="G2200" s="299" t="s">
        <v>8012</v>
      </c>
      <c r="H2200" s="180" t="s">
        <v>4561</v>
      </c>
    </row>
    <row r="2201" spans="1:8" hidden="1">
      <c r="A2201" s="88" t="s">
        <v>2150</v>
      </c>
      <c r="B2201" s="266" t="s">
        <v>2151</v>
      </c>
      <c r="C2201" s="185" t="str">
        <f>VLOOKUP(B2201,[1]Nagios!$B$2:$F$7978,1,FALSE)</f>
        <v>172.16.5.13</v>
      </c>
      <c r="D2201" s="301" t="s">
        <v>1201</v>
      </c>
      <c r="E2201" s="206" t="s">
        <v>2992</v>
      </c>
      <c r="F2201" s="271">
        <v>2</v>
      </c>
      <c r="G2201" s="299" t="s">
        <v>8012</v>
      </c>
      <c r="H2201" s="180" t="s">
        <v>4562</v>
      </c>
    </row>
    <row r="2202" spans="1:8" hidden="1">
      <c r="A2202" s="88" t="s">
        <v>1635</v>
      </c>
      <c r="B2202" s="88" t="s">
        <v>1717</v>
      </c>
      <c r="C2202" s="185" t="str">
        <f>VLOOKUP(B2202,[1]Nagios!$B$2:$F$7978,1,FALSE)</f>
        <v>192.168.21.38</v>
      </c>
      <c r="D2202" s="303" t="s">
        <v>1906</v>
      </c>
      <c r="E2202" s="291" t="s">
        <v>2992</v>
      </c>
      <c r="F2202" s="250">
        <v>3</v>
      </c>
      <c r="G2202" s="299" t="s">
        <v>8012</v>
      </c>
      <c r="H2202" s="180" t="s">
        <v>3335</v>
      </c>
    </row>
    <row r="2203" spans="1:8" hidden="1">
      <c r="A2203" s="88" t="s">
        <v>1635</v>
      </c>
      <c r="B2203" s="266" t="s">
        <v>1717</v>
      </c>
      <c r="C2203" s="185" t="str">
        <f>VLOOKUP(B2203,[1]Nagios!$B$2:$F$7978,1,FALSE)</f>
        <v>192.168.21.38</v>
      </c>
      <c r="D2203" s="301" t="s">
        <v>1636</v>
      </c>
      <c r="E2203" s="206" t="s">
        <v>2992</v>
      </c>
      <c r="F2203" s="250">
        <v>3</v>
      </c>
      <c r="G2203" s="299" t="s">
        <v>8012</v>
      </c>
      <c r="H2203" s="180" t="s">
        <v>3336</v>
      </c>
    </row>
    <row r="2204" spans="1:8" hidden="1">
      <c r="A2204" s="88" t="s">
        <v>1635</v>
      </c>
      <c r="B2204" s="266" t="s">
        <v>1717</v>
      </c>
      <c r="C2204" s="185" t="str">
        <f>VLOOKUP(B2204,[1]Nagios!$B$2:$F$7978,1,FALSE)</f>
        <v>192.168.21.38</v>
      </c>
      <c r="D2204" s="301" t="s">
        <v>2480</v>
      </c>
      <c r="E2204" s="206" t="s">
        <v>2992</v>
      </c>
      <c r="F2204" s="106">
        <v>3</v>
      </c>
      <c r="G2204" s="299" t="s">
        <v>8012</v>
      </c>
      <c r="H2204" s="180" t="s">
        <v>3337</v>
      </c>
    </row>
    <row r="2205" spans="1:8" hidden="1">
      <c r="A2205" s="88" t="s">
        <v>1635</v>
      </c>
      <c r="B2205" s="266" t="s">
        <v>1717</v>
      </c>
      <c r="C2205" s="185" t="str">
        <f>VLOOKUP(B2205,[1]Nagios!$B$2:$F$7978,1,FALSE)</f>
        <v>192.168.21.38</v>
      </c>
      <c r="D2205" s="301" t="s">
        <v>1220</v>
      </c>
      <c r="E2205" s="206" t="s">
        <v>2992</v>
      </c>
      <c r="F2205" s="271">
        <v>3</v>
      </c>
      <c r="G2205" s="299" t="s">
        <v>8012</v>
      </c>
      <c r="H2205" s="180" t="s">
        <v>3338</v>
      </c>
    </row>
    <row r="2206" spans="1:8" hidden="1">
      <c r="A2206" s="88" t="s">
        <v>1635</v>
      </c>
      <c r="B2206" s="266" t="s">
        <v>1717</v>
      </c>
      <c r="C2206" s="185" t="str">
        <f>VLOOKUP(B2206,[1]Nagios!$B$2:$F$7978,1,FALSE)</f>
        <v>192.168.21.38</v>
      </c>
      <c r="D2206" s="301" t="s">
        <v>1204</v>
      </c>
      <c r="E2206" s="206" t="s">
        <v>2992</v>
      </c>
      <c r="F2206" s="106">
        <v>3</v>
      </c>
      <c r="G2206" s="299" t="s">
        <v>8012</v>
      </c>
      <c r="H2206" s="180" t="s">
        <v>3339</v>
      </c>
    </row>
    <row r="2207" spans="1:8" hidden="1">
      <c r="A2207" s="88" t="s">
        <v>1635</v>
      </c>
      <c r="B2207" s="266" t="s">
        <v>1717</v>
      </c>
      <c r="C2207" s="185" t="str">
        <f>VLOOKUP(B2207,[1]Nagios!$B$2:$F$7978,1,FALSE)</f>
        <v>192.168.21.38</v>
      </c>
      <c r="D2207" s="301" t="s">
        <v>2413</v>
      </c>
      <c r="E2207" s="206" t="s">
        <v>2992</v>
      </c>
      <c r="F2207" s="250">
        <v>3</v>
      </c>
      <c r="G2207" s="299" t="s">
        <v>8012</v>
      </c>
      <c r="H2207" s="180" t="s">
        <v>3340</v>
      </c>
    </row>
    <row r="2208" spans="1:8" hidden="1">
      <c r="A2208" s="88" t="s">
        <v>1635</v>
      </c>
      <c r="B2208" s="240" t="s">
        <v>1717</v>
      </c>
      <c r="C2208" s="185" t="str">
        <f>VLOOKUP(B2208,[1]Nagios!$B$2:$F$7978,1,FALSE)</f>
        <v>192.168.21.38</v>
      </c>
      <c r="D2208" s="301" t="s">
        <v>2465</v>
      </c>
      <c r="E2208" s="206" t="s">
        <v>2992</v>
      </c>
      <c r="F2208" s="269">
        <v>3</v>
      </c>
      <c r="G2208" s="299" t="s">
        <v>8012</v>
      </c>
      <c r="H2208" s="180" t="s">
        <v>3341</v>
      </c>
    </row>
    <row r="2209" spans="1:8" hidden="1">
      <c r="A2209" s="88" t="s">
        <v>1635</v>
      </c>
      <c r="B2209" s="240" t="s">
        <v>1717</v>
      </c>
      <c r="C2209" s="185" t="str">
        <f>VLOOKUP(B2209,[1]Nagios!$B$2:$F$7978,1,FALSE)</f>
        <v>192.168.21.38</v>
      </c>
      <c r="D2209" s="301" t="s">
        <v>959</v>
      </c>
      <c r="E2209" s="206" t="s">
        <v>2992</v>
      </c>
      <c r="F2209" s="269">
        <v>3</v>
      </c>
      <c r="G2209" s="299" t="s">
        <v>8012</v>
      </c>
      <c r="H2209" s="180" t="s">
        <v>3342</v>
      </c>
    </row>
    <row r="2210" spans="1:8" hidden="1">
      <c r="A2210" s="88" t="s">
        <v>1635</v>
      </c>
      <c r="B2210" s="240" t="s">
        <v>1717</v>
      </c>
      <c r="C2210" s="185" t="str">
        <f>VLOOKUP(B2210,[1]Nagios!$B$2:$F$7978,1,FALSE)</f>
        <v>192.168.21.38</v>
      </c>
      <c r="D2210" s="301" t="s">
        <v>1200</v>
      </c>
      <c r="E2210" s="206" t="s">
        <v>2992</v>
      </c>
      <c r="F2210" s="269">
        <v>3</v>
      </c>
      <c r="G2210" s="299" t="s">
        <v>8012</v>
      </c>
      <c r="H2210" s="180" t="s">
        <v>3343</v>
      </c>
    </row>
    <row r="2211" spans="1:8" hidden="1">
      <c r="A2211" s="88" t="s">
        <v>1635</v>
      </c>
      <c r="B2211" s="240" t="s">
        <v>1717</v>
      </c>
      <c r="C2211" s="185" t="str">
        <f>VLOOKUP(B2211,[1]Nagios!$B$2:$F$7978,1,FALSE)</f>
        <v>192.168.21.38</v>
      </c>
      <c r="D2211" s="301" t="s">
        <v>1201</v>
      </c>
      <c r="E2211" s="206" t="s">
        <v>2992</v>
      </c>
      <c r="F2211" s="269">
        <v>2</v>
      </c>
      <c r="G2211" s="299" t="s">
        <v>8012</v>
      </c>
      <c r="H2211" s="180" t="s">
        <v>3344</v>
      </c>
    </row>
    <row r="2212" spans="1:8" hidden="1">
      <c r="A2212" s="88" t="s">
        <v>1635</v>
      </c>
      <c r="B2212" s="88" t="s">
        <v>1717</v>
      </c>
      <c r="C2212" s="185" t="str">
        <f>VLOOKUP(B2212,[1]Nagios!$B$2:$F$7978,1,FALSE)</f>
        <v>192.168.21.38</v>
      </c>
      <c r="D2212" s="303" t="s">
        <v>2816</v>
      </c>
      <c r="E2212" s="291" t="s">
        <v>2992</v>
      </c>
      <c r="F2212" s="269">
        <v>3</v>
      </c>
      <c r="G2212" s="299" t="s">
        <v>7998</v>
      </c>
      <c r="H2212" s="180" t="s">
        <v>5833</v>
      </c>
    </row>
    <row r="2213" spans="1:8" hidden="1">
      <c r="A2213" s="88" t="s">
        <v>1635</v>
      </c>
      <c r="B2213" s="88" t="s">
        <v>1717</v>
      </c>
      <c r="C2213" s="185" t="str">
        <f>VLOOKUP(B2213,[1]Nagios!$B$2:$F$7978,1,FALSE)</f>
        <v>192.168.21.38</v>
      </c>
      <c r="D2213" s="303" t="s">
        <v>2817</v>
      </c>
      <c r="E2213" s="291" t="s">
        <v>2992</v>
      </c>
      <c r="F2213" s="269">
        <v>3</v>
      </c>
      <c r="G2213" s="299" t="s">
        <v>7998</v>
      </c>
      <c r="H2213" s="180" t="s">
        <v>5834</v>
      </c>
    </row>
    <row r="2214" spans="1:8" hidden="1">
      <c r="A2214" s="88" t="s">
        <v>1635</v>
      </c>
      <c r="B2214" s="88" t="s">
        <v>1717</v>
      </c>
      <c r="C2214" s="185" t="str">
        <f>VLOOKUP(B2214,[1]Nagios!$B$2:$F$7978,1,FALSE)</f>
        <v>192.168.21.38</v>
      </c>
      <c r="D2214" s="303" t="s">
        <v>2818</v>
      </c>
      <c r="E2214" s="291" t="s">
        <v>2992</v>
      </c>
      <c r="F2214" s="269">
        <v>3</v>
      </c>
      <c r="G2214" s="299" t="s">
        <v>7998</v>
      </c>
      <c r="H2214" s="180" t="s">
        <v>5835</v>
      </c>
    </row>
    <row r="2215" spans="1:8" hidden="1">
      <c r="A2215" s="88" t="s">
        <v>1635</v>
      </c>
      <c r="B2215" s="88" t="s">
        <v>1717</v>
      </c>
      <c r="C2215" s="185" t="str">
        <f>VLOOKUP(B2215,[1]Nagios!$B$2:$F$7978,1,FALSE)</f>
        <v>192.168.21.38</v>
      </c>
      <c r="D2215" s="303" t="s">
        <v>2819</v>
      </c>
      <c r="E2215" s="291" t="s">
        <v>2992</v>
      </c>
      <c r="F2215" s="269">
        <v>3</v>
      </c>
      <c r="G2215" s="299" t="s">
        <v>7998</v>
      </c>
      <c r="H2215" s="180" t="s">
        <v>5836</v>
      </c>
    </row>
    <row r="2216" spans="1:8" hidden="1">
      <c r="A2216" s="88" t="s">
        <v>1635</v>
      </c>
      <c r="B2216" s="88" t="s">
        <v>1717</v>
      </c>
      <c r="C2216" s="185" t="str">
        <f>VLOOKUP(B2216,[1]Nagios!$B$2:$F$7978,1,FALSE)</f>
        <v>192.168.21.38</v>
      </c>
      <c r="D2216" s="303" t="s">
        <v>2820</v>
      </c>
      <c r="E2216" s="291" t="s">
        <v>2992</v>
      </c>
      <c r="F2216" s="269">
        <v>3</v>
      </c>
      <c r="G2216" s="299" t="s">
        <v>7998</v>
      </c>
      <c r="H2216" s="180" t="s">
        <v>5837</v>
      </c>
    </row>
    <row r="2217" spans="1:8" hidden="1">
      <c r="A2217" s="88" t="s">
        <v>1635</v>
      </c>
      <c r="B2217" s="88" t="s">
        <v>1717</v>
      </c>
      <c r="C2217" s="185" t="str">
        <f>VLOOKUP(B2217,[1]Nagios!$B$2:$F$7978,1,FALSE)</f>
        <v>192.168.21.38</v>
      </c>
      <c r="D2217" s="303" t="s">
        <v>2821</v>
      </c>
      <c r="E2217" s="291" t="s">
        <v>2992</v>
      </c>
      <c r="F2217" s="269">
        <v>4</v>
      </c>
      <c r="G2217" s="299" t="s">
        <v>7998</v>
      </c>
      <c r="H2217" s="180" t="s">
        <v>5838</v>
      </c>
    </row>
    <row r="2218" spans="1:8" hidden="1">
      <c r="A2218" s="88" t="s">
        <v>1635</v>
      </c>
      <c r="B2218" s="88" t="s">
        <v>1717</v>
      </c>
      <c r="C2218" s="185" t="str">
        <f>VLOOKUP(B2218,[1]Nagios!$B$2:$F$7978,1,FALSE)</f>
        <v>192.168.21.38</v>
      </c>
      <c r="D2218" s="303" t="s">
        <v>6118</v>
      </c>
      <c r="E2218" s="291" t="s">
        <v>2992</v>
      </c>
      <c r="F2218" s="269">
        <v>3</v>
      </c>
      <c r="G2218" s="299" t="s">
        <v>8004</v>
      </c>
      <c r="H2218" s="180"/>
    </row>
    <row r="2219" spans="1:8" hidden="1">
      <c r="A2219" s="88" t="s">
        <v>7228</v>
      </c>
      <c r="B2219" s="249" t="s">
        <v>7229</v>
      </c>
      <c r="C2219" s="185" t="str">
        <f>VLOOKUP(B2219,[1]Nagios!$B$2:$F$7978,1,FALSE)</f>
        <v>10.133.8.176</v>
      </c>
      <c r="D2219" s="301" t="s">
        <v>2314</v>
      </c>
      <c r="E2219" s="206" t="s">
        <v>2992</v>
      </c>
      <c r="F2219" s="262">
        <v>3</v>
      </c>
      <c r="G2219" s="299" t="s">
        <v>8012</v>
      </c>
      <c r="H2219" s="180"/>
    </row>
    <row r="2220" spans="1:8" hidden="1">
      <c r="A2220" s="88" t="s">
        <v>7228</v>
      </c>
      <c r="B2220" s="249" t="s">
        <v>7229</v>
      </c>
      <c r="C2220" s="185" t="str">
        <f>VLOOKUP(B2220,[1]Nagios!$B$2:$F$7978,1,FALSE)</f>
        <v>10.133.8.176</v>
      </c>
      <c r="D2220" s="301" t="s">
        <v>6164</v>
      </c>
      <c r="E2220" s="206" t="s">
        <v>2992</v>
      </c>
      <c r="F2220" s="262">
        <v>3</v>
      </c>
      <c r="G2220" s="299" t="s">
        <v>8012</v>
      </c>
      <c r="H2220" s="180"/>
    </row>
    <row r="2221" spans="1:8" hidden="1">
      <c r="A2221" s="88" t="s">
        <v>7228</v>
      </c>
      <c r="B2221" s="240" t="s">
        <v>7229</v>
      </c>
      <c r="C2221" s="185" t="str">
        <f>VLOOKUP(B2221,[1]Nagios!$B$2:$F$7978,1,FALSE)</f>
        <v>10.133.8.176</v>
      </c>
      <c r="D2221" s="301" t="s">
        <v>2330</v>
      </c>
      <c r="E2221" s="206" t="s">
        <v>2992</v>
      </c>
      <c r="F2221" s="245">
        <v>3</v>
      </c>
      <c r="G2221" s="299" t="s">
        <v>8012</v>
      </c>
      <c r="H2221" s="180"/>
    </row>
    <row r="2222" spans="1:8" hidden="1">
      <c r="A2222" s="88" t="s">
        <v>7228</v>
      </c>
      <c r="B2222" s="240" t="s">
        <v>7229</v>
      </c>
      <c r="C2222" s="185" t="str">
        <f>VLOOKUP(B2222,[1]Nagios!$B$2:$F$7978,1,FALSE)</f>
        <v>10.133.8.176</v>
      </c>
      <c r="D2222" s="301" t="s">
        <v>959</v>
      </c>
      <c r="E2222" s="206" t="s">
        <v>2992</v>
      </c>
      <c r="F2222" s="245">
        <v>3</v>
      </c>
      <c r="G2222" s="299" t="s">
        <v>8012</v>
      </c>
      <c r="H2222" s="180"/>
    </row>
    <row r="2223" spans="1:8" hidden="1">
      <c r="A2223" s="88" t="s">
        <v>7228</v>
      </c>
      <c r="B2223" s="240" t="s">
        <v>7229</v>
      </c>
      <c r="C2223" s="185" t="str">
        <f>VLOOKUP(B2223,[1]Nagios!$B$2:$F$7978,1,FALSE)</f>
        <v>10.133.8.176</v>
      </c>
      <c r="D2223" s="301" t="s">
        <v>6177</v>
      </c>
      <c r="E2223" s="206" t="s">
        <v>2992</v>
      </c>
      <c r="F2223" s="263">
        <v>3</v>
      </c>
      <c r="G2223" s="299" t="s">
        <v>8012</v>
      </c>
      <c r="H2223" s="180"/>
    </row>
    <row r="2224" spans="1:8" hidden="1">
      <c r="A2224" s="88" t="s">
        <v>7228</v>
      </c>
      <c r="B2224" s="240" t="s">
        <v>7229</v>
      </c>
      <c r="C2224" s="185" t="str">
        <f>VLOOKUP(B2224,[1]Nagios!$B$2:$F$7978,1,FALSE)</f>
        <v>10.133.8.176</v>
      </c>
      <c r="D2224" s="301" t="s">
        <v>1201</v>
      </c>
      <c r="E2224" s="206" t="s">
        <v>2992</v>
      </c>
      <c r="F2224" s="245">
        <v>3</v>
      </c>
      <c r="G2224" s="299" t="s">
        <v>8012</v>
      </c>
      <c r="H2224" s="180"/>
    </row>
    <row r="2225" spans="1:8" hidden="1">
      <c r="A2225" s="88" t="s">
        <v>7228</v>
      </c>
      <c r="B2225" s="240" t="s">
        <v>7229</v>
      </c>
      <c r="C2225" s="185" t="str">
        <f>VLOOKUP(B2225,[1]Nagios!$B$2:$F$7978,1,FALSE)</f>
        <v>10.133.8.176</v>
      </c>
      <c r="D2225" s="301" t="s">
        <v>6970</v>
      </c>
      <c r="E2225" s="206" t="s">
        <v>2992</v>
      </c>
      <c r="F2225" s="245">
        <v>4</v>
      </c>
      <c r="G2225" s="299" t="s">
        <v>7998</v>
      </c>
      <c r="H2225" s="180"/>
    </row>
    <row r="2226" spans="1:8" hidden="1">
      <c r="A2226" s="88" t="s">
        <v>7228</v>
      </c>
      <c r="B2226" s="240" t="s">
        <v>7229</v>
      </c>
      <c r="C2226" s="185" t="str">
        <f>VLOOKUP(B2226,[1]Nagios!$B$2:$F$7978,1,FALSE)</f>
        <v>10.133.8.176</v>
      </c>
      <c r="D2226" s="301" t="s">
        <v>6973</v>
      </c>
      <c r="E2226" s="206" t="s">
        <v>2992</v>
      </c>
      <c r="F2226" s="245">
        <v>4</v>
      </c>
      <c r="G2226" s="299" t="s">
        <v>7998</v>
      </c>
      <c r="H2226" s="180"/>
    </row>
    <row r="2227" spans="1:8" hidden="1">
      <c r="A2227" s="88" t="s">
        <v>7228</v>
      </c>
      <c r="B2227" s="240" t="s">
        <v>7229</v>
      </c>
      <c r="C2227" s="185" t="str">
        <f>VLOOKUP(B2227,[1]Nagios!$B$2:$F$7978,1,FALSE)</f>
        <v>10.133.8.176</v>
      </c>
      <c r="D2227" s="301" t="s">
        <v>7231</v>
      </c>
      <c r="E2227" s="206" t="s">
        <v>2992</v>
      </c>
      <c r="F2227" s="245">
        <v>4</v>
      </c>
      <c r="G2227" s="299" t="s">
        <v>7998</v>
      </c>
      <c r="H2227" s="180"/>
    </row>
    <row r="2228" spans="1:8" hidden="1">
      <c r="A2228" s="88" t="s">
        <v>7228</v>
      </c>
      <c r="B2228" s="240" t="s">
        <v>7229</v>
      </c>
      <c r="C2228" s="185" t="str">
        <f>VLOOKUP(B2228,[1]Nagios!$B$2:$F$7978,1,FALSE)</f>
        <v>10.133.8.176</v>
      </c>
      <c r="D2228" s="301" t="s">
        <v>7232</v>
      </c>
      <c r="E2228" s="206" t="s">
        <v>2992</v>
      </c>
      <c r="F2228" s="245">
        <v>4</v>
      </c>
      <c r="G2228" s="299" t="s">
        <v>7998</v>
      </c>
      <c r="H2228" s="180"/>
    </row>
    <row r="2229" spans="1:8" hidden="1">
      <c r="A2229" s="88" t="s">
        <v>7228</v>
      </c>
      <c r="B2229" s="240" t="s">
        <v>7229</v>
      </c>
      <c r="C2229" s="185" t="str">
        <f>VLOOKUP(B2229,[1]Nagios!$B$2:$F$7978,1,FALSE)</f>
        <v>10.133.8.176</v>
      </c>
      <c r="D2229" s="301" t="s">
        <v>7233</v>
      </c>
      <c r="E2229" s="206" t="s">
        <v>2992</v>
      </c>
      <c r="F2229" s="245">
        <v>4</v>
      </c>
      <c r="G2229" s="299" t="s">
        <v>7998</v>
      </c>
      <c r="H2229" s="180"/>
    </row>
    <row r="2230" spans="1:8" hidden="1">
      <c r="A2230" s="88" t="s">
        <v>7228</v>
      </c>
      <c r="B2230" s="240" t="s">
        <v>7229</v>
      </c>
      <c r="C2230" s="185" t="str">
        <f>VLOOKUP(B2230,[1]Nagios!$B$2:$F$7978,1,FALSE)</f>
        <v>10.133.8.176</v>
      </c>
      <c r="D2230" s="301" t="s">
        <v>7234</v>
      </c>
      <c r="E2230" s="206" t="s">
        <v>2992</v>
      </c>
      <c r="F2230" s="245">
        <v>4</v>
      </c>
      <c r="G2230" s="299" t="s">
        <v>7998</v>
      </c>
      <c r="H2230" s="180"/>
    </row>
    <row r="2231" spans="1:8" hidden="1">
      <c r="A2231" s="88" t="s">
        <v>7228</v>
      </c>
      <c r="B2231" s="240" t="s">
        <v>7229</v>
      </c>
      <c r="C2231" s="185" t="str">
        <f>VLOOKUP(B2231,[1]Nagios!$B$2:$F$7978,1,FALSE)</f>
        <v>10.133.8.176</v>
      </c>
      <c r="D2231" s="301" t="s">
        <v>7235</v>
      </c>
      <c r="E2231" s="206" t="s">
        <v>2992</v>
      </c>
      <c r="F2231" s="245">
        <v>4</v>
      </c>
      <c r="G2231" s="299" t="s">
        <v>7998</v>
      </c>
      <c r="H2231" s="180"/>
    </row>
    <row r="2232" spans="1:8" hidden="1">
      <c r="A2232" s="88" t="s">
        <v>7228</v>
      </c>
      <c r="B2232" s="266" t="s">
        <v>7229</v>
      </c>
      <c r="C2232" s="185" t="str">
        <f>VLOOKUP(B2232,[1]Nagios!$B$2:$F$7978,1,FALSE)</f>
        <v>10.133.8.176</v>
      </c>
      <c r="D2232" s="301" t="s">
        <v>7236</v>
      </c>
      <c r="E2232" s="206" t="s">
        <v>2992</v>
      </c>
      <c r="F2232" s="271">
        <v>4</v>
      </c>
      <c r="G2232" s="299" t="s">
        <v>7998</v>
      </c>
      <c r="H2232" s="180"/>
    </row>
    <row r="2233" spans="1:8" hidden="1">
      <c r="A2233" s="88" t="s">
        <v>7228</v>
      </c>
      <c r="B2233" s="266" t="s">
        <v>7229</v>
      </c>
      <c r="C2233" s="185" t="str">
        <f>VLOOKUP(B2233,[1]Nagios!$B$2:$F$7978,1,FALSE)</f>
        <v>10.133.8.176</v>
      </c>
      <c r="D2233" s="301" t="s">
        <v>7237</v>
      </c>
      <c r="E2233" s="206" t="s">
        <v>2992</v>
      </c>
      <c r="F2233" s="271">
        <v>4</v>
      </c>
      <c r="G2233" s="299" t="s">
        <v>7998</v>
      </c>
      <c r="H2233" s="180"/>
    </row>
    <row r="2234" spans="1:8" hidden="1">
      <c r="A2234" s="88" t="s">
        <v>7228</v>
      </c>
      <c r="B2234" s="266" t="s">
        <v>7229</v>
      </c>
      <c r="C2234" s="185" t="str">
        <f>VLOOKUP(B2234,[1]Nagios!$B$2:$F$7978,1,FALSE)</f>
        <v>10.133.8.176</v>
      </c>
      <c r="D2234" s="301" t="s">
        <v>7238</v>
      </c>
      <c r="E2234" s="206" t="s">
        <v>2992</v>
      </c>
      <c r="F2234" s="271">
        <v>4</v>
      </c>
      <c r="G2234" s="299" t="s">
        <v>7998</v>
      </c>
      <c r="H2234" s="180"/>
    </row>
    <row r="2235" spans="1:8" hidden="1">
      <c r="A2235" s="88" t="s">
        <v>7228</v>
      </c>
      <c r="B2235" s="266" t="s">
        <v>7229</v>
      </c>
      <c r="C2235" s="185" t="str">
        <f>VLOOKUP(B2235,[1]Nagios!$B$2:$F$7978,1,FALSE)</f>
        <v>10.133.8.176</v>
      </c>
      <c r="D2235" s="301" t="s">
        <v>7230</v>
      </c>
      <c r="E2235" s="206" t="s">
        <v>2992</v>
      </c>
      <c r="F2235" s="271">
        <v>4</v>
      </c>
      <c r="G2235" s="299" t="s">
        <v>7998</v>
      </c>
      <c r="H2235" s="180"/>
    </row>
    <row r="2236" spans="1:8" hidden="1">
      <c r="A2236" s="88" t="s">
        <v>2149</v>
      </c>
      <c r="B2236" s="266" t="s">
        <v>1197</v>
      </c>
      <c r="C2236" s="185" t="str">
        <f>VLOOKUP(B2236,[1]Nagios!$B$2:$F$7978,1,FALSE)</f>
        <v>10.133.55.179</v>
      </c>
      <c r="D2236" s="301" t="s">
        <v>1220</v>
      </c>
      <c r="E2236" s="206" t="s">
        <v>2992</v>
      </c>
      <c r="F2236" s="271">
        <v>3</v>
      </c>
      <c r="G2236" s="299" t="s">
        <v>8012</v>
      </c>
      <c r="H2236" s="180" t="s">
        <v>3619</v>
      </c>
    </row>
    <row r="2237" spans="1:8" hidden="1">
      <c r="A2237" s="88" t="s">
        <v>2149</v>
      </c>
      <c r="B2237" s="266" t="s">
        <v>1197</v>
      </c>
      <c r="C2237" s="185" t="str">
        <f>VLOOKUP(B2237,[1]Nagios!$B$2:$F$7978,1,FALSE)</f>
        <v>10.133.55.179</v>
      </c>
      <c r="D2237" s="301" t="s">
        <v>1204</v>
      </c>
      <c r="E2237" s="206" t="s">
        <v>2992</v>
      </c>
      <c r="F2237" s="271">
        <v>3</v>
      </c>
      <c r="G2237" s="299" t="s">
        <v>8012</v>
      </c>
      <c r="H2237" s="180" t="s">
        <v>3620</v>
      </c>
    </row>
    <row r="2238" spans="1:8" hidden="1">
      <c r="A2238" s="88" t="s">
        <v>2149</v>
      </c>
      <c r="B2238" s="266" t="s">
        <v>1197</v>
      </c>
      <c r="C2238" s="185" t="str">
        <f>VLOOKUP(B2238,[1]Nagios!$B$2:$F$7978,1,FALSE)</f>
        <v>10.133.55.179</v>
      </c>
      <c r="D2238" s="301" t="s">
        <v>2171</v>
      </c>
      <c r="E2238" s="206" t="s">
        <v>2992</v>
      </c>
      <c r="F2238" s="271">
        <v>3</v>
      </c>
      <c r="G2238" s="299" t="s">
        <v>8012</v>
      </c>
      <c r="H2238" s="180" t="s">
        <v>3621</v>
      </c>
    </row>
    <row r="2239" spans="1:8" hidden="1">
      <c r="A2239" s="88" t="s">
        <v>2149</v>
      </c>
      <c r="B2239" s="266" t="s">
        <v>1197</v>
      </c>
      <c r="C2239" s="185" t="str">
        <f>VLOOKUP(B2239,[1]Nagios!$B$2:$F$7978,1,FALSE)</f>
        <v>10.133.55.179</v>
      </c>
      <c r="D2239" s="301" t="s">
        <v>1734</v>
      </c>
      <c r="E2239" s="206" t="s">
        <v>2992</v>
      </c>
      <c r="F2239" s="271">
        <v>3</v>
      </c>
      <c r="G2239" s="299" t="s">
        <v>8012</v>
      </c>
      <c r="H2239" s="180" t="s">
        <v>3622</v>
      </c>
    </row>
    <row r="2240" spans="1:8" hidden="1">
      <c r="A2240" s="88" t="s">
        <v>2149</v>
      </c>
      <c r="B2240" s="266" t="s">
        <v>1197</v>
      </c>
      <c r="C2240" s="185" t="str">
        <f>VLOOKUP(B2240,[1]Nagios!$B$2:$F$7978,1,FALSE)</f>
        <v>10.133.55.179</v>
      </c>
      <c r="D2240" s="301" t="s">
        <v>959</v>
      </c>
      <c r="E2240" s="206" t="s">
        <v>2992</v>
      </c>
      <c r="F2240" s="271">
        <v>3</v>
      </c>
      <c r="G2240" s="299" t="s">
        <v>8012</v>
      </c>
      <c r="H2240" s="180" t="s">
        <v>3623</v>
      </c>
    </row>
    <row r="2241" spans="1:8" hidden="1">
      <c r="A2241" s="88" t="s">
        <v>2149</v>
      </c>
      <c r="B2241" s="266" t="s">
        <v>1197</v>
      </c>
      <c r="C2241" s="185" t="str">
        <f>VLOOKUP(B2241,[1]Nagios!$B$2:$F$7978,1,FALSE)</f>
        <v>10.133.55.179</v>
      </c>
      <c r="D2241" s="301" t="s">
        <v>1200</v>
      </c>
      <c r="E2241" s="206" t="s">
        <v>2992</v>
      </c>
      <c r="F2241" s="271">
        <v>3</v>
      </c>
      <c r="G2241" s="299" t="s">
        <v>8012</v>
      </c>
      <c r="H2241" s="180" t="s">
        <v>3624</v>
      </c>
    </row>
    <row r="2242" spans="1:8" hidden="1">
      <c r="A2242" s="88" t="s">
        <v>2149</v>
      </c>
      <c r="B2242" s="266" t="s">
        <v>1197</v>
      </c>
      <c r="C2242" s="185" t="str">
        <f>VLOOKUP(B2242,[1]Nagios!$B$2:$F$7978,1,FALSE)</f>
        <v>10.133.55.179</v>
      </c>
      <c r="D2242" s="301" t="s">
        <v>1201</v>
      </c>
      <c r="E2242" s="206" t="s">
        <v>2992</v>
      </c>
      <c r="F2242" s="271">
        <v>2</v>
      </c>
      <c r="G2242" s="299" t="s">
        <v>8012</v>
      </c>
      <c r="H2242" s="180" t="s">
        <v>3625</v>
      </c>
    </row>
    <row r="2243" spans="1:8" hidden="1">
      <c r="A2243" s="88" t="s">
        <v>2149</v>
      </c>
      <c r="B2243" s="88" t="s">
        <v>1197</v>
      </c>
      <c r="C2243" s="185" t="str">
        <f>VLOOKUP(B2243,[1]Nagios!$B$2:$F$7978,1,FALSE)</f>
        <v>10.133.55.179</v>
      </c>
      <c r="D2243" s="303" t="s">
        <v>2804</v>
      </c>
      <c r="E2243" s="291" t="s">
        <v>2992</v>
      </c>
      <c r="F2243" s="250">
        <v>4</v>
      </c>
      <c r="G2243" s="299" t="s">
        <v>7998</v>
      </c>
      <c r="H2243" s="180" t="s">
        <v>5821</v>
      </c>
    </row>
    <row r="2244" spans="1:8" hidden="1">
      <c r="A2244" s="88" t="s">
        <v>2149</v>
      </c>
      <c r="B2244" s="88" t="s">
        <v>1197</v>
      </c>
      <c r="C2244" s="185" t="str">
        <f>VLOOKUP(B2244,[1]Nagios!$B$2:$F$7978,1,FALSE)</f>
        <v>10.133.55.179</v>
      </c>
      <c r="D2244" s="303" t="s">
        <v>2805</v>
      </c>
      <c r="E2244" s="291" t="s">
        <v>2992</v>
      </c>
      <c r="F2244" s="250">
        <v>4</v>
      </c>
      <c r="G2244" s="299" t="s">
        <v>7998</v>
      </c>
      <c r="H2244" s="180" t="s">
        <v>5822</v>
      </c>
    </row>
    <row r="2245" spans="1:8" hidden="1">
      <c r="A2245" s="88" t="s">
        <v>2149</v>
      </c>
      <c r="B2245" s="88" t="s">
        <v>1197</v>
      </c>
      <c r="C2245" s="185" t="str">
        <f>VLOOKUP(B2245,[1]Nagios!$B$2:$F$7978,1,FALSE)</f>
        <v>10.133.55.179</v>
      </c>
      <c r="D2245" s="303" t="s">
        <v>2806</v>
      </c>
      <c r="E2245" s="291" t="s">
        <v>2992</v>
      </c>
      <c r="F2245" s="106">
        <v>4</v>
      </c>
      <c r="G2245" s="299" t="s">
        <v>7998</v>
      </c>
      <c r="H2245" s="180" t="s">
        <v>5823</v>
      </c>
    </row>
    <row r="2246" spans="1:8" hidden="1">
      <c r="A2246" s="88" t="s">
        <v>2149</v>
      </c>
      <c r="B2246" s="88" t="s">
        <v>1197</v>
      </c>
      <c r="C2246" s="185" t="str">
        <f>VLOOKUP(B2246,[1]Nagios!$B$2:$F$7978,1,FALSE)</f>
        <v>10.133.55.179</v>
      </c>
      <c r="D2246" s="303" t="s">
        <v>2807</v>
      </c>
      <c r="E2246" s="291" t="s">
        <v>2992</v>
      </c>
      <c r="F2246" s="269">
        <v>4</v>
      </c>
      <c r="G2246" s="299" t="s">
        <v>7998</v>
      </c>
      <c r="H2246" s="180" t="s">
        <v>5824</v>
      </c>
    </row>
    <row r="2247" spans="1:8" hidden="1">
      <c r="A2247" s="88" t="s">
        <v>2149</v>
      </c>
      <c r="B2247" s="88" t="s">
        <v>1197</v>
      </c>
      <c r="C2247" s="185" t="str">
        <f>VLOOKUP(B2247,[1]Nagios!$B$2:$F$7978,1,FALSE)</f>
        <v>10.133.55.179</v>
      </c>
      <c r="D2247" s="303" t="s">
        <v>2808</v>
      </c>
      <c r="E2247" s="291" t="s">
        <v>2992</v>
      </c>
      <c r="F2247" s="269">
        <v>4</v>
      </c>
      <c r="G2247" s="299" t="s">
        <v>7998</v>
      </c>
      <c r="H2247" s="180" t="s">
        <v>5825</v>
      </c>
    </row>
    <row r="2248" spans="1:8" hidden="1">
      <c r="A2248" s="88" t="s">
        <v>2149</v>
      </c>
      <c r="B2248" s="88" t="s">
        <v>1197</v>
      </c>
      <c r="C2248" s="185" t="str">
        <f>VLOOKUP(B2248,[1]Nagios!$B$2:$F$7978,1,FALSE)</f>
        <v>10.133.55.179</v>
      </c>
      <c r="D2248" s="303" t="s">
        <v>2809</v>
      </c>
      <c r="E2248" s="291" t="s">
        <v>2992</v>
      </c>
      <c r="F2248" s="269">
        <v>4</v>
      </c>
      <c r="G2248" s="299" t="s">
        <v>7998</v>
      </c>
      <c r="H2248" s="180" t="s">
        <v>5826</v>
      </c>
    </row>
    <row r="2249" spans="1:8" hidden="1">
      <c r="A2249" s="88" t="s">
        <v>2149</v>
      </c>
      <c r="B2249" s="88" t="s">
        <v>1197</v>
      </c>
      <c r="C2249" s="185" t="str">
        <f>VLOOKUP(B2249,[1]Nagios!$B$2:$F$7978,1,FALSE)</f>
        <v>10.133.55.179</v>
      </c>
      <c r="D2249" s="303" t="s">
        <v>2810</v>
      </c>
      <c r="E2249" s="291" t="s">
        <v>2992</v>
      </c>
      <c r="F2249" s="269">
        <v>4</v>
      </c>
      <c r="G2249" s="299" t="s">
        <v>7998</v>
      </c>
      <c r="H2249" s="180" t="s">
        <v>5827</v>
      </c>
    </row>
    <row r="2250" spans="1:8" hidden="1">
      <c r="A2250" s="88" t="s">
        <v>2149</v>
      </c>
      <c r="B2250" s="88" t="s">
        <v>1197</v>
      </c>
      <c r="C2250" s="185" t="str">
        <f>VLOOKUP(B2250,[1]Nagios!$B$2:$F$7978,1,FALSE)</f>
        <v>10.133.55.179</v>
      </c>
      <c r="D2250" s="303" t="s">
        <v>2811</v>
      </c>
      <c r="E2250" s="291" t="s">
        <v>2992</v>
      </c>
      <c r="F2250" s="269">
        <v>4</v>
      </c>
      <c r="G2250" s="299" t="s">
        <v>7998</v>
      </c>
      <c r="H2250" s="180" t="s">
        <v>5828</v>
      </c>
    </row>
    <row r="2251" spans="1:8" hidden="1">
      <c r="A2251" s="88" t="s">
        <v>2149</v>
      </c>
      <c r="B2251" s="88" t="s">
        <v>1197</v>
      </c>
      <c r="C2251" s="185" t="str">
        <f>VLOOKUP(B2251,[1]Nagios!$B$2:$F$7978,1,FALSE)</f>
        <v>10.133.55.179</v>
      </c>
      <c r="D2251" s="303" t="s">
        <v>2812</v>
      </c>
      <c r="E2251" s="291" t="s">
        <v>2992</v>
      </c>
      <c r="F2251" s="269">
        <v>4</v>
      </c>
      <c r="G2251" s="299" t="s">
        <v>7998</v>
      </c>
      <c r="H2251" s="180" t="s">
        <v>5829</v>
      </c>
    </row>
    <row r="2252" spans="1:8" hidden="1">
      <c r="A2252" s="88" t="s">
        <v>2149</v>
      </c>
      <c r="B2252" s="88" t="s">
        <v>1197</v>
      </c>
      <c r="C2252" s="185" t="str">
        <f>VLOOKUP(B2252,[1]Nagios!$B$2:$F$7978,1,FALSE)</f>
        <v>10.133.55.179</v>
      </c>
      <c r="D2252" s="303" t="s">
        <v>2813</v>
      </c>
      <c r="E2252" s="291" t="s">
        <v>2992</v>
      </c>
      <c r="F2252" s="269">
        <v>4</v>
      </c>
      <c r="G2252" s="299" t="s">
        <v>7998</v>
      </c>
      <c r="H2252" s="180" t="s">
        <v>5830</v>
      </c>
    </row>
    <row r="2253" spans="1:8" hidden="1">
      <c r="A2253" s="88" t="s">
        <v>2149</v>
      </c>
      <c r="B2253" s="88" t="s">
        <v>1197</v>
      </c>
      <c r="C2253" s="185" t="str">
        <f>VLOOKUP(B2253,[1]Nagios!$B$2:$F$7978,1,FALSE)</f>
        <v>10.133.55.179</v>
      </c>
      <c r="D2253" s="303" t="s">
        <v>2814</v>
      </c>
      <c r="E2253" s="291" t="s">
        <v>2992</v>
      </c>
      <c r="F2253" s="269">
        <v>4</v>
      </c>
      <c r="G2253" s="299" t="s">
        <v>7998</v>
      </c>
      <c r="H2253" s="180" t="s">
        <v>5831</v>
      </c>
    </row>
    <row r="2254" spans="1:8" hidden="1">
      <c r="A2254" s="88" t="s">
        <v>2149</v>
      </c>
      <c r="B2254" s="88" t="s">
        <v>1197</v>
      </c>
      <c r="C2254" s="185" t="str">
        <f>VLOOKUP(B2254,[1]Nagios!$B$2:$F$7978,1,FALSE)</f>
        <v>10.133.55.179</v>
      </c>
      <c r="D2254" s="303" t="s">
        <v>2815</v>
      </c>
      <c r="E2254" s="291" t="s">
        <v>2992</v>
      </c>
      <c r="F2254" s="269">
        <v>4</v>
      </c>
      <c r="G2254" s="299" t="s">
        <v>7998</v>
      </c>
      <c r="H2254" s="180" t="s">
        <v>5832</v>
      </c>
    </row>
    <row r="2255" spans="1:8" hidden="1">
      <c r="A2255" s="88" t="s">
        <v>2149</v>
      </c>
      <c r="B2255" s="88" t="s">
        <v>1197</v>
      </c>
      <c r="C2255" s="185" t="str">
        <f>VLOOKUP(B2255,[1]Nagios!$B$2:$F$7978,1,FALSE)</f>
        <v>10.133.55.179</v>
      </c>
      <c r="D2255" s="303"/>
      <c r="E2255" s="291" t="s">
        <v>2992</v>
      </c>
      <c r="F2255" s="269">
        <v>3</v>
      </c>
      <c r="G2255" s="299" t="s">
        <v>8004</v>
      </c>
      <c r="H2255" s="180"/>
    </row>
    <row r="2256" spans="1:8" hidden="1">
      <c r="A2256" s="91" t="s">
        <v>2149</v>
      </c>
      <c r="B2256" s="144" t="s">
        <v>1197</v>
      </c>
      <c r="C2256" s="185" t="str">
        <f>VLOOKUP(B2256,[1]Nagios!$B$2:$F$7978,1,FALSE)</f>
        <v>10.133.55.179</v>
      </c>
      <c r="D2256" s="306" t="s">
        <v>6323</v>
      </c>
      <c r="E2256" s="291" t="s">
        <v>2992</v>
      </c>
      <c r="F2256" s="269">
        <v>4</v>
      </c>
      <c r="G2256" s="299" t="s">
        <v>8020</v>
      </c>
      <c r="H2256" s="180"/>
    </row>
    <row r="2257" spans="1:8" hidden="1">
      <c r="A2257" s="88" t="s">
        <v>6291</v>
      </c>
      <c r="B2257" s="249" t="s">
        <v>6290</v>
      </c>
      <c r="C2257" s="185" t="str">
        <f>VLOOKUP(B2257,[1]Nagios!$B$2:$F$7978,1,FALSE)</f>
        <v>10.133.8.141</v>
      </c>
      <c r="D2257" s="301" t="s">
        <v>2314</v>
      </c>
      <c r="E2257" s="289" t="s">
        <v>2989</v>
      </c>
      <c r="F2257" s="262">
        <v>1</v>
      </c>
      <c r="G2257" s="299" t="s">
        <v>8012</v>
      </c>
      <c r="H2257" s="180"/>
    </row>
    <row r="2258" spans="1:8" hidden="1">
      <c r="A2258" s="88" t="s">
        <v>6291</v>
      </c>
      <c r="B2258" s="249" t="s">
        <v>6290</v>
      </c>
      <c r="C2258" s="185" t="str">
        <f>VLOOKUP(B2258,[1]Nagios!$B$2:$F$7978,1,FALSE)</f>
        <v>10.133.8.141</v>
      </c>
      <c r="D2258" s="306" t="s">
        <v>961</v>
      </c>
      <c r="E2258" s="289" t="s">
        <v>2989</v>
      </c>
      <c r="F2258" s="262">
        <v>1</v>
      </c>
      <c r="G2258" s="299" t="s">
        <v>8012</v>
      </c>
      <c r="H2258" s="180"/>
    </row>
    <row r="2259" spans="1:8" hidden="1">
      <c r="A2259" s="88" t="s">
        <v>6291</v>
      </c>
      <c r="B2259" s="240" t="s">
        <v>6290</v>
      </c>
      <c r="C2259" s="185" t="str">
        <f>VLOOKUP(B2259,[1]Nagios!$B$2:$F$7978,1,FALSE)</f>
        <v>10.133.8.141</v>
      </c>
      <c r="D2259" s="306" t="s">
        <v>959</v>
      </c>
      <c r="E2259" s="289" t="s">
        <v>2989</v>
      </c>
      <c r="F2259" s="245">
        <v>1</v>
      </c>
      <c r="G2259" s="299" t="s">
        <v>8012</v>
      </c>
      <c r="H2259" s="180"/>
    </row>
    <row r="2260" spans="1:8" hidden="1">
      <c r="A2260" s="88" t="s">
        <v>6291</v>
      </c>
      <c r="B2260" s="240" t="s">
        <v>6290</v>
      </c>
      <c r="C2260" s="185" t="str">
        <f>VLOOKUP(B2260,[1]Nagios!$B$2:$F$7978,1,FALSE)</f>
        <v>10.133.8.141</v>
      </c>
      <c r="D2260" s="306" t="s">
        <v>2330</v>
      </c>
      <c r="E2260" s="289" t="s">
        <v>2989</v>
      </c>
      <c r="F2260" s="245">
        <v>1</v>
      </c>
      <c r="G2260" s="299" t="s">
        <v>8012</v>
      </c>
      <c r="H2260" s="180"/>
    </row>
    <row r="2261" spans="1:8" hidden="1">
      <c r="A2261" s="88" t="s">
        <v>6291</v>
      </c>
      <c r="B2261" s="240" t="s">
        <v>6290</v>
      </c>
      <c r="C2261" s="185" t="str">
        <f>VLOOKUP(B2261,[1]Nagios!$B$2:$F$7978,1,FALSE)</f>
        <v>10.133.8.141</v>
      </c>
      <c r="D2261" s="306" t="s">
        <v>6220</v>
      </c>
      <c r="E2261" s="289" t="s">
        <v>2989</v>
      </c>
      <c r="F2261" s="245">
        <v>1</v>
      </c>
      <c r="G2261" s="299" t="s">
        <v>8012</v>
      </c>
      <c r="H2261" s="180"/>
    </row>
    <row r="2262" spans="1:8" hidden="1">
      <c r="A2262" s="88" t="s">
        <v>6291</v>
      </c>
      <c r="B2262" s="240" t="s">
        <v>6290</v>
      </c>
      <c r="C2262" s="185" t="str">
        <f>VLOOKUP(B2262,[1]Nagios!$B$2:$F$7978,1,FALSE)</f>
        <v>10.133.8.141</v>
      </c>
      <c r="D2262" s="306" t="s">
        <v>6177</v>
      </c>
      <c r="E2262" s="289" t="s">
        <v>2989</v>
      </c>
      <c r="F2262" s="245">
        <v>3</v>
      </c>
      <c r="G2262" s="299" t="s">
        <v>8012</v>
      </c>
      <c r="H2262" s="180"/>
    </row>
    <row r="2263" spans="1:8" hidden="1">
      <c r="A2263" s="88" t="s">
        <v>6291</v>
      </c>
      <c r="B2263" s="240" t="s">
        <v>6290</v>
      </c>
      <c r="C2263" s="185" t="str">
        <f>VLOOKUP(B2263,[1]Nagios!$B$2:$F$7978,1,FALSE)</f>
        <v>10.133.8.141</v>
      </c>
      <c r="D2263" s="301" t="s">
        <v>6611</v>
      </c>
      <c r="E2263" s="289" t="s">
        <v>2989</v>
      </c>
      <c r="F2263" s="245">
        <v>4</v>
      </c>
      <c r="G2263" s="299" t="s">
        <v>8020</v>
      </c>
      <c r="H2263" s="180"/>
    </row>
    <row r="2264" spans="1:8" hidden="1">
      <c r="A2264" s="88" t="s">
        <v>6291</v>
      </c>
      <c r="B2264" s="240" t="s">
        <v>6290</v>
      </c>
      <c r="C2264" s="185" t="str">
        <f>VLOOKUP(B2264,[1]Nagios!$B$2:$F$7978,1,FALSE)</f>
        <v>10.133.8.141</v>
      </c>
      <c r="D2264" s="301" t="s">
        <v>6358</v>
      </c>
      <c r="E2264" s="289" t="s">
        <v>2989</v>
      </c>
      <c r="F2264" s="245">
        <v>4</v>
      </c>
      <c r="G2264" s="299" t="s">
        <v>8020</v>
      </c>
      <c r="H2264" s="180"/>
    </row>
    <row r="2265" spans="1:8" hidden="1">
      <c r="A2265" s="88" t="s">
        <v>6291</v>
      </c>
      <c r="B2265" s="266" t="s">
        <v>6290</v>
      </c>
      <c r="C2265" s="185" t="str">
        <f>VLOOKUP(B2265,[1]Nagios!$B$2:$F$7978,1,FALSE)</f>
        <v>10.133.8.141</v>
      </c>
      <c r="D2265" s="301" t="s">
        <v>6361</v>
      </c>
      <c r="E2265" s="289" t="s">
        <v>2989</v>
      </c>
      <c r="F2265" s="271">
        <v>4</v>
      </c>
      <c r="G2265" s="299" t="s">
        <v>8020</v>
      </c>
      <c r="H2265" s="180"/>
    </row>
    <row r="2266" spans="1:8" hidden="1">
      <c r="A2266" s="88" t="s">
        <v>6291</v>
      </c>
      <c r="B2266" s="240" t="s">
        <v>6290</v>
      </c>
      <c r="C2266" s="185" t="str">
        <f>VLOOKUP(B2266,[1]Nagios!$B$2:$F$7978,1,FALSE)</f>
        <v>10.133.8.141</v>
      </c>
      <c r="D2266" s="301" t="s">
        <v>8318</v>
      </c>
      <c r="E2266" s="289" t="s">
        <v>2989</v>
      </c>
      <c r="F2266" s="245">
        <v>4</v>
      </c>
      <c r="G2266" s="299" t="s">
        <v>8020</v>
      </c>
      <c r="H2266" s="180"/>
    </row>
    <row r="2267" spans="1:8" hidden="1">
      <c r="A2267" s="88" t="s">
        <v>6291</v>
      </c>
      <c r="B2267" s="266" t="s">
        <v>6290</v>
      </c>
      <c r="C2267" s="185" t="str">
        <f>VLOOKUP(B2267,[1]Nagios!$B$2:$F$7978,1,FALSE)</f>
        <v>10.133.8.141</v>
      </c>
      <c r="D2267" s="301" t="s">
        <v>8319</v>
      </c>
      <c r="E2267" s="289" t="s">
        <v>2989</v>
      </c>
      <c r="F2267" s="245">
        <v>4</v>
      </c>
      <c r="G2267" s="299" t="s">
        <v>8020</v>
      </c>
      <c r="H2267" s="180"/>
    </row>
    <row r="2268" spans="1:8" hidden="1">
      <c r="A2268" s="88" t="s">
        <v>6291</v>
      </c>
      <c r="B2268" s="266" t="s">
        <v>6290</v>
      </c>
      <c r="C2268" s="185" t="str">
        <f>VLOOKUP(B2268,[1]Nagios!$B$2:$F$7978,1,FALSE)</f>
        <v>10.133.8.141</v>
      </c>
      <c r="D2268" s="301" t="s">
        <v>8320</v>
      </c>
      <c r="E2268" s="289" t="s">
        <v>2989</v>
      </c>
      <c r="F2268" s="245">
        <v>4</v>
      </c>
      <c r="G2268" s="299" t="s">
        <v>8020</v>
      </c>
      <c r="H2268" s="180"/>
    </row>
    <row r="2269" spans="1:8" hidden="1">
      <c r="A2269" s="88" t="s">
        <v>6123</v>
      </c>
      <c r="B2269" s="266" t="s">
        <v>6124</v>
      </c>
      <c r="C2269" s="185" t="str">
        <f>VLOOKUP(B2269,[1]Nagios!$B$2:$F$7978,1,FALSE)</f>
        <v>10.133.8.142</v>
      </c>
      <c r="D2269" s="308" t="s">
        <v>6125</v>
      </c>
      <c r="E2269" s="206" t="s">
        <v>2989</v>
      </c>
      <c r="F2269" s="271">
        <v>4</v>
      </c>
      <c r="G2269" s="299" t="s">
        <v>7998</v>
      </c>
      <c r="H2269" s="180"/>
    </row>
    <row r="2270" spans="1:8" ht="30" hidden="1">
      <c r="A2270" s="88" t="s">
        <v>6123</v>
      </c>
      <c r="B2270" s="266" t="s">
        <v>6124</v>
      </c>
      <c r="C2270" s="185" t="str">
        <f>VLOOKUP(B2270,[1]Nagios!$B$2:$F$7978,1,FALSE)</f>
        <v>10.133.8.142</v>
      </c>
      <c r="D2270" s="312" t="s">
        <v>6126</v>
      </c>
      <c r="E2270" s="206" t="s">
        <v>2989</v>
      </c>
      <c r="F2270" s="271">
        <v>4</v>
      </c>
      <c r="G2270" s="299" t="s">
        <v>7998</v>
      </c>
      <c r="H2270" s="180"/>
    </row>
    <row r="2271" spans="1:8" hidden="1">
      <c r="A2271" s="88" t="s">
        <v>6123</v>
      </c>
      <c r="B2271" s="240" t="s">
        <v>6124</v>
      </c>
      <c r="C2271" s="185" t="str">
        <f>VLOOKUP(B2271,[1]Nagios!$B$2:$F$7978,1,FALSE)</f>
        <v>10.133.8.142</v>
      </c>
      <c r="D2271" s="308" t="s">
        <v>6127</v>
      </c>
      <c r="E2271" s="206" t="s">
        <v>2989</v>
      </c>
      <c r="F2271" s="245">
        <v>4</v>
      </c>
      <c r="G2271" s="299" t="s">
        <v>7998</v>
      </c>
      <c r="H2271" s="180"/>
    </row>
    <row r="2272" spans="1:8" hidden="1">
      <c r="A2272" s="88" t="s">
        <v>6123</v>
      </c>
      <c r="B2272" s="240" t="s">
        <v>6124</v>
      </c>
      <c r="C2272" s="185" t="str">
        <f>VLOOKUP(B2272,[1]Nagios!$B$2:$F$7978,1,FALSE)</f>
        <v>10.133.8.142</v>
      </c>
      <c r="D2272" s="308" t="s">
        <v>6128</v>
      </c>
      <c r="E2272" s="206" t="s">
        <v>2989</v>
      </c>
      <c r="F2272" s="245">
        <v>4</v>
      </c>
      <c r="G2272" s="299" t="s">
        <v>7998</v>
      </c>
      <c r="H2272" s="180"/>
    </row>
    <row r="2273" spans="1:8" hidden="1">
      <c r="A2273" s="88" t="s">
        <v>6123</v>
      </c>
      <c r="B2273" s="240" t="s">
        <v>6124</v>
      </c>
      <c r="C2273" s="185" t="str">
        <f>VLOOKUP(B2273,[1]Nagios!$B$2:$F$7978,1,FALSE)</f>
        <v>10.133.8.142</v>
      </c>
      <c r="D2273" s="308" t="s">
        <v>6129</v>
      </c>
      <c r="E2273" s="206" t="s">
        <v>2989</v>
      </c>
      <c r="F2273" s="245">
        <v>4</v>
      </c>
      <c r="G2273" s="299" t="s">
        <v>7998</v>
      </c>
      <c r="H2273" s="180"/>
    </row>
    <row r="2274" spans="1:8" hidden="1">
      <c r="A2274" s="88" t="s">
        <v>6123</v>
      </c>
      <c r="B2274" s="240" t="s">
        <v>6124</v>
      </c>
      <c r="C2274" s="185" t="str">
        <f>VLOOKUP(B2274,[1]Nagios!$B$2:$F$7978,1,FALSE)</f>
        <v>10.133.8.142</v>
      </c>
      <c r="D2274" s="308" t="s">
        <v>6130</v>
      </c>
      <c r="E2274" s="206" t="s">
        <v>2989</v>
      </c>
      <c r="F2274" s="245">
        <v>4</v>
      </c>
      <c r="G2274" s="299" t="s">
        <v>7998</v>
      </c>
      <c r="H2274" s="180"/>
    </row>
    <row r="2275" spans="1:8" hidden="1">
      <c r="A2275" s="88" t="s">
        <v>6123</v>
      </c>
      <c r="B2275" s="240" t="s">
        <v>6124</v>
      </c>
      <c r="C2275" s="185" t="str">
        <f>VLOOKUP(B2275,[1]Nagios!$B$2:$F$7978,1,FALSE)</f>
        <v>10.133.8.142</v>
      </c>
      <c r="D2275" s="308" t="s">
        <v>6131</v>
      </c>
      <c r="E2275" s="206" t="s">
        <v>2989</v>
      </c>
      <c r="F2275" s="245">
        <v>4</v>
      </c>
      <c r="G2275" s="299" t="s">
        <v>7998</v>
      </c>
      <c r="H2275" s="180"/>
    </row>
    <row r="2276" spans="1:8" ht="15.75" hidden="1">
      <c r="A2276" s="233" t="s">
        <v>6123</v>
      </c>
      <c r="B2276" s="233" t="s">
        <v>6124</v>
      </c>
      <c r="C2276" s="185" t="str">
        <f>VLOOKUP(B2276,[1]Nagios!$B$2:$F$7978,1,FALSE)</f>
        <v>10.133.8.142</v>
      </c>
      <c r="D2276" s="313" t="s">
        <v>7840</v>
      </c>
      <c r="E2276" s="293" t="s">
        <v>2989</v>
      </c>
      <c r="F2276" s="234">
        <v>4</v>
      </c>
      <c r="G2276" s="300" t="s">
        <v>8020</v>
      </c>
      <c r="H2276" s="180"/>
    </row>
    <row r="2277" spans="1:8" hidden="1">
      <c r="A2277" s="88" t="s">
        <v>6123</v>
      </c>
      <c r="B2277" s="240" t="s">
        <v>6124</v>
      </c>
      <c r="C2277" s="185" t="str">
        <f>VLOOKUP(B2277,[1]Nagios!$B$2:$F$7978,1,FALSE)</f>
        <v>10.133.8.142</v>
      </c>
      <c r="D2277" s="308" t="s">
        <v>6132</v>
      </c>
      <c r="E2277" s="206" t="s">
        <v>2992</v>
      </c>
      <c r="F2277" s="245">
        <v>4</v>
      </c>
      <c r="G2277" s="299" t="s">
        <v>7998</v>
      </c>
      <c r="H2277" s="180"/>
    </row>
    <row r="2278" spans="1:8" hidden="1">
      <c r="A2278" s="88" t="s">
        <v>6092</v>
      </c>
      <c r="B2278" s="96" t="s">
        <v>2542</v>
      </c>
      <c r="C2278" s="185" t="str">
        <f>VLOOKUP(B2278,[1]Nagios!$B$2:$F$7978,1,FALSE)</f>
        <v>10.133.8.119</v>
      </c>
      <c r="D2278" s="308" t="s">
        <v>6105</v>
      </c>
      <c r="E2278" s="206" t="s">
        <v>2992</v>
      </c>
      <c r="F2278" s="262">
        <v>4</v>
      </c>
      <c r="G2278" s="299" t="s">
        <v>7998</v>
      </c>
      <c r="H2278" s="180"/>
    </row>
    <row r="2279" spans="1:8" hidden="1">
      <c r="A2279" s="88" t="s">
        <v>6092</v>
      </c>
      <c r="B2279" s="96" t="s">
        <v>2542</v>
      </c>
      <c r="C2279" s="185" t="str">
        <f>VLOOKUP(B2279,[1]Nagios!$B$2:$F$7978,1,FALSE)</f>
        <v>10.133.8.119</v>
      </c>
      <c r="D2279" s="308" t="s">
        <v>6106</v>
      </c>
      <c r="E2279" s="206" t="s">
        <v>2992</v>
      </c>
      <c r="F2279" s="245">
        <v>4</v>
      </c>
      <c r="G2279" s="299" t="s">
        <v>7998</v>
      </c>
      <c r="H2279" s="180"/>
    </row>
    <row r="2280" spans="1:8" hidden="1">
      <c r="A2280" s="88" t="s">
        <v>6092</v>
      </c>
      <c r="B2280" s="88" t="s">
        <v>2542</v>
      </c>
      <c r="C2280" s="185" t="str">
        <f>VLOOKUP(B2280,[1]Nagios!$B$2:$F$7978,1,FALSE)</f>
        <v>10.133.8.119</v>
      </c>
      <c r="D2280" s="308" t="s">
        <v>6093</v>
      </c>
      <c r="E2280" s="291" t="s">
        <v>2992</v>
      </c>
      <c r="F2280" s="269">
        <v>4</v>
      </c>
      <c r="G2280" s="299" t="s">
        <v>7998</v>
      </c>
      <c r="H2280" s="180"/>
    </row>
    <row r="2281" spans="1:8" hidden="1">
      <c r="A2281" s="88" t="s">
        <v>6092</v>
      </c>
      <c r="B2281" s="88" t="s">
        <v>2542</v>
      </c>
      <c r="C2281" s="185" t="str">
        <f>VLOOKUP(B2281,[1]Nagios!$B$2:$F$7978,1,FALSE)</f>
        <v>10.133.8.119</v>
      </c>
      <c r="D2281" s="308" t="s">
        <v>6094</v>
      </c>
      <c r="E2281" s="291" t="s">
        <v>2992</v>
      </c>
      <c r="F2281" s="269">
        <v>4</v>
      </c>
      <c r="G2281" s="299" t="s">
        <v>7998</v>
      </c>
      <c r="H2281" s="180"/>
    </row>
    <row r="2282" spans="1:8" hidden="1">
      <c r="A2282" s="88" t="s">
        <v>2541</v>
      </c>
      <c r="B2282" s="249" t="s">
        <v>2542</v>
      </c>
      <c r="C2282" s="185" t="str">
        <f>VLOOKUP(B2282,[1]Nagios!$B$2:$F$7978,1,FALSE)</f>
        <v>10.133.8.119</v>
      </c>
      <c r="D2282" s="301" t="s">
        <v>959</v>
      </c>
      <c r="E2282" s="206" t="s">
        <v>2989</v>
      </c>
      <c r="F2282" s="262">
        <v>4</v>
      </c>
      <c r="G2282" s="299" t="s">
        <v>8012</v>
      </c>
      <c r="H2282" s="180" t="s">
        <v>4548</v>
      </c>
    </row>
    <row r="2283" spans="1:8" hidden="1">
      <c r="A2283" s="88" t="s">
        <v>2541</v>
      </c>
      <c r="B2283" s="249" t="s">
        <v>2542</v>
      </c>
      <c r="C2283" s="185" t="str">
        <f>VLOOKUP(B2283,[1]Nagios!$B$2:$F$7978,1,FALSE)</f>
        <v>10.133.8.119</v>
      </c>
      <c r="D2283" s="301" t="s">
        <v>1204</v>
      </c>
      <c r="E2283" s="206" t="s">
        <v>2989</v>
      </c>
      <c r="F2283" s="262">
        <v>4</v>
      </c>
      <c r="G2283" s="299" t="s">
        <v>8012</v>
      </c>
      <c r="H2283" s="180" t="s">
        <v>4549</v>
      </c>
    </row>
    <row r="2284" spans="1:8" hidden="1">
      <c r="A2284" s="88" t="s">
        <v>2541</v>
      </c>
      <c r="B2284" s="240" t="s">
        <v>2542</v>
      </c>
      <c r="C2284" s="185" t="str">
        <f>VLOOKUP(B2284,[1]Nagios!$B$2:$F$7978,1,FALSE)</f>
        <v>10.133.8.119</v>
      </c>
      <c r="D2284" s="301" t="s">
        <v>1220</v>
      </c>
      <c r="E2284" s="206" t="s">
        <v>2989</v>
      </c>
      <c r="F2284" s="245">
        <v>3</v>
      </c>
      <c r="G2284" s="299" t="s">
        <v>8012</v>
      </c>
      <c r="H2284" s="180" t="s">
        <v>4550</v>
      </c>
    </row>
    <row r="2285" spans="1:8" hidden="1">
      <c r="A2285" s="88" t="s">
        <v>2541</v>
      </c>
      <c r="B2285" s="240" t="s">
        <v>2542</v>
      </c>
      <c r="C2285" s="185" t="str">
        <f>VLOOKUP(B2285,[1]Nagios!$B$2:$F$7978,1,FALSE)</f>
        <v>10.133.8.119</v>
      </c>
      <c r="D2285" s="301" t="s">
        <v>2545</v>
      </c>
      <c r="E2285" s="206" t="s">
        <v>2989</v>
      </c>
      <c r="F2285" s="245">
        <v>4</v>
      </c>
      <c r="G2285" s="299" t="s">
        <v>8012</v>
      </c>
      <c r="H2285" s="180" t="s">
        <v>4551</v>
      </c>
    </row>
    <row r="2286" spans="1:8" hidden="1">
      <c r="A2286" s="88" t="s">
        <v>2541</v>
      </c>
      <c r="B2286" s="240" t="s">
        <v>2542</v>
      </c>
      <c r="C2286" s="185" t="str">
        <f>VLOOKUP(B2286,[1]Nagios!$B$2:$F$7978,1,FALSE)</f>
        <v>10.133.8.119</v>
      </c>
      <c r="D2286" s="301" t="s">
        <v>2543</v>
      </c>
      <c r="E2286" s="206" t="s">
        <v>2989</v>
      </c>
      <c r="F2286" s="245">
        <v>4</v>
      </c>
      <c r="G2286" s="299" t="s">
        <v>8012</v>
      </c>
      <c r="H2286" s="180" t="s">
        <v>4552</v>
      </c>
    </row>
    <row r="2287" spans="1:8" hidden="1">
      <c r="A2287" s="88" t="s">
        <v>2541</v>
      </c>
      <c r="B2287" s="240" t="s">
        <v>2542</v>
      </c>
      <c r="C2287" s="185" t="str">
        <f>VLOOKUP(B2287,[1]Nagios!$B$2:$F$7978,1,FALSE)</f>
        <v>10.133.8.119</v>
      </c>
      <c r="D2287" s="301" t="s">
        <v>2544</v>
      </c>
      <c r="E2287" s="206" t="s">
        <v>2989</v>
      </c>
      <c r="F2287" s="245">
        <v>4</v>
      </c>
      <c r="G2287" s="299" t="s">
        <v>8012</v>
      </c>
      <c r="H2287" s="180" t="s">
        <v>4553</v>
      </c>
    </row>
    <row r="2288" spans="1:8" hidden="1">
      <c r="A2288" s="88" t="s">
        <v>2541</v>
      </c>
      <c r="B2288" s="240" t="s">
        <v>2542</v>
      </c>
      <c r="C2288" s="185" t="str">
        <f>VLOOKUP(B2288,[1]Nagios!$B$2:$F$7978,1,FALSE)</f>
        <v>10.133.8.119</v>
      </c>
      <c r="D2288" s="301" t="s">
        <v>1200</v>
      </c>
      <c r="E2288" s="206" t="s">
        <v>2989</v>
      </c>
      <c r="F2288" s="245">
        <v>4</v>
      </c>
      <c r="G2288" s="299" t="s">
        <v>8012</v>
      </c>
      <c r="H2288" s="180" t="s">
        <v>4554</v>
      </c>
    </row>
    <row r="2289" spans="1:8" hidden="1">
      <c r="A2289" s="88" t="s">
        <v>2541</v>
      </c>
      <c r="B2289" s="240" t="s">
        <v>2542</v>
      </c>
      <c r="C2289" s="185" t="str">
        <f>VLOOKUP(B2289,[1]Nagios!$B$2:$F$7978,1,FALSE)</f>
        <v>10.133.8.119</v>
      </c>
      <c r="D2289" s="301" t="s">
        <v>1201</v>
      </c>
      <c r="E2289" s="206" t="s">
        <v>2992</v>
      </c>
      <c r="F2289" s="245">
        <v>2</v>
      </c>
      <c r="G2289" s="299" t="s">
        <v>8012</v>
      </c>
      <c r="H2289" s="180" t="s">
        <v>4555</v>
      </c>
    </row>
    <row r="2290" spans="1:8" hidden="1">
      <c r="A2290" s="88" t="s">
        <v>7304</v>
      </c>
      <c r="B2290" s="240" t="s">
        <v>7305</v>
      </c>
      <c r="C2290" s="185" t="str">
        <f>VLOOKUP(B2290,[1]Nagios!$B$2:$F$7978,1,FALSE)</f>
        <v>172.16.12.40</v>
      </c>
      <c r="D2290" s="301" t="s">
        <v>1204</v>
      </c>
      <c r="E2290" s="289" t="s">
        <v>2992</v>
      </c>
      <c r="F2290" s="245">
        <v>4</v>
      </c>
      <c r="G2290" s="299" t="s">
        <v>8012</v>
      </c>
      <c r="H2290" s="180"/>
    </row>
    <row r="2291" spans="1:8" hidden="1">
      <c r="A2291" s="88" t="s">
        <v>7304</v>
      </c>
      <c r="B2291" s="240" t="s">
        <v>7305</v>
      </c>
      <c r="C2291" s="185" t="str">
        <f>VLOOKUP(B2291,[1]Nagios!$B$2:$F$7978,1,FALSE)</f>
        <v>172.16.12.40</v>
      </c>
      <c r="D2291" s="301" t="s">
        <v>6164</v>
      </c>
      <c r="E2291" s="289" t="s">
        <v>2992</v>
      </c>
      <c r="F2291" s="245">
        <v>4</v>
      </c>
      <c r="G2291" s="299" t="s">
        <v>8012</v>
      </c>
      <c r="H2291" s="180"/>
    </row>
    <row r="2292" spans="1:8" hidden="1">
      <c r="A2292" s="88" t="s">
        <v>7304</v>
      </c>
      <c r="B2292" s="240" t="s">
        <v>7305</v>
      </c>
      <c r="C2292" s="185" t="str">
        <f>VLOOKUP(B2292,[1]Nagios!$B$2:$F$7978,1,FALSE)</f>
        <v>172.16.12.40</v>
      </c>
      <c r="D2292" s="301" t="s">
        <v>7303</v>
      </c>
      <c r="E2292" s="289" t="s">
        <v>2992</v>
      </c>
      <c r="F2292" s="245">
        <v>4</v>
      </c>
      <c r="G2292" s="299" t="s">
        <v>8012</v>
      </c>
      <c r="H2292" s="180"/>
    </row>
    <row r="2293" spans="1:8" hidden="1">
      <c r="A2293" s="88" t="s">
        <v>7304</v>
      </c>
      <c r="B2293" s="240" t="s">
        <v>7305</v>
      </c>
      <c r="C2293" s="185" t="str">
        <f>VLOOKUP(B2293,[1]Nagios!$B$2:$F$7978,1,FALSE)</f>
        <v>172.16.12.40</v>
      </c>
      <c r="D2293" s="301" t="s">
        <v>2330</v>
      </c>
      <c r="E2293" s="289" t="s">
        <v>2992</v>
      </c>
      <c r="F2293" s="245">
        <v>4</v>
      </c>
      <c r="G2293" s="299" t="s">
        <v>8012</v>
      </c>
      <c r="H2293" s="180"/>
    </row>
    <row r="2294" spans="1:8" hidden="1">
      <c r="A2294" s="88" t="s">
        <v>7304</v>
      </c>
      <c r="B2294" s="240" t="s">
        <v>7305</v>
      </c>
      <c r="C2294" s="185" t="str">
        <f>VLOOKUP(B2294,[1]Nagios!$B$2:$F$7978,1,FALSE)</f>
        <v>172.16.12.40</v>
      </c>
      <c r="D2294" s="301" t="s">
        <v>959</v>
      </c>
      <c r="E2294" s="289" t="s">
        <v>2992</v>
      </c>
      <c r="F2294" s="245">
        <v>4</v>
      </c>
      <c r="G2294" s="299" t="s">
        <v>8012</v>
      </c>
      <c r="H2294" s="180"/>
    </row>
    <row r="2295" spans="1:8" hidden="1">
      <c r="A2295" s="88" t="s">
        <v>7304</v>
      </c>
      <c r="B2295" s="240" t="s">
        <v>7305</v>
      </c>
      <c r="C2295" s="185" t="str">
        <f>VLOOKUP(B2295,[1]Nagios!$B$2:$F$7978,1,FALSE)</f>
        <v>172.16.12.40</v>
      </c>
      <c r="D2295" s="301" t="s">
        <v>6177</v>
      </c>
      <c r="E2295" s="289" t="s">
        <v>2992</v>
      </c>
      <c r="F2295" s="245">
        <v>4</v>
      </c>
      <c r="G2295" s="299" t="s">
        <v>8012</v>
      </c>
      <c r="H2295" s="180"/>
    </row>
    <row r="2296" spans="1:8" hidden="1">
      <c r="A2296" s="88" t="s">
        <v>7304</v>
      </c>
      <c r="B2296" s="240" t="s">
        <v>7305</v>
      </c>
      <c r="C2296" s="185" t="str">
        <f>VLOOKUP(B2296,[1]Nagios!$B$2:$F$7978,1,FALSE)</f>
        <v>172.16.12.40</v>
      </c>
      <c r="D2296" s="301" t="s">
        <v>1201</v>
      </c>
      <c r="E2296" s="289" t="s">
        <v>2992</v>
      </c>
      <c r="F2296" s="245">
        <v>4</v>
      </c>
      <c r="G2296" s="299" t="s">
        <v>8012</v>
      </c>
      <c r="H2296" s="180"/>
    </row>
    <row r="2297" spans="1:8" hidden="1">
      <c r="A2297" s="88" t="s">
        <v>2148</v>
      </c>
      <c r="B2297" s="240" t="s">
        <v>1569</v>
      </c>
      <c r="C2297" s="185" t="str">
        <f>VLOOKUP(B2297,[1]Nagios!$B$2:$F$7978,1,FALSE)</f>
        <v>192.168.3.27</v>
      </c>
      <c r="D2297" s="301" t="s">
        <v>1220</v>
      </c>
      <c r="E2297" s="206" t="s">
        <v>2989</v>
      </c>
      <c r="F2297" s="245">
        <v>3</v>
      </c>
      <c r="G2297" s="299" t="s">
        <v>8012</v>
      </c>
      <c r="H2297" s="180" t="s">
        <v>4541</v>
      </c>
    </row>
    <row r="2298" spans="1:8" hidden="1">
      <c r="A2298" s="88" t="s">
        <v>2148</v>
      </c>
      <c r="B2298" s="240" t="s">
        <v>1569</v>
      </c>
      <c r="C2298" s="185" t="str">
        <f>VLOOKUP(B2298,[1]Nagios!$B$2:$F$7978,1,FALSE)</f>
        <v>192.168.3.27</v>
      </c>
      <c r="D2298" s="301" t="s">
        <v>1204</v>
      </c>
      <c r="E2298" s="206" t="s">
        <v>2989</v>
      </c>
      <c r="F2298" s="245">
        <v>4</v>
      </c>
      <c r="G2298" s="299" t="s">
        <v>8012</v>
      </c>
      <c r="H2298" s="180" t="s">
        <v>4542</v>
      </c>
    </row>
    <row r="2299" spans="1:8" hidden="1">
      <c r="A2299" s="88" t="s">
        <v>2148</v>
      </c>
      <c r="B2299" s="240" t="s">
        <v>1569</v>
      </c>
      <c r="C2299" s="185" t="str">
        <f>VLOOKUP(B2299,[1]Nagios!$B$2:$F$7978,1,FALSE)</f>
        <v>192.168.3.27</v>
      </c>
      <c r="D2299" s="301" t="s">
        <v>1733</v>
      </c>
      <c r="E2299" s="206" t="s">
        <v>2989</v>
      </c>
      <c r="F2299" s="245">
        <v>4</v>
      </c>
      <c r="G2299" s="299" t="s">
        <v>8012</v>
      </c>
      <c r="H2299" s="180" t="s">
        <v>4543</v>
      </c>
    </row>
    <row r="2300" spans="1:8" hidden="1">
      <c r="A2300" s="88" t="s">
        <v>2148</v>
      </c>
      <c r="B2300" s="240" t="s">
        <v>1569</v>
      </c>
      <c r="C2300" s="185" t="str">
        <f>VLOOKUP(B2300,[1]Nagios!$B$2:$F$7978,1,FALSE)</f>
        <v>192.168.3.27</v>
      </c>
      <c r="D2300" s="301" t="s">
        <v>2152</v>
      </c>
      <c r="E2300" s="206" t="s">
        <v>2989</v>
      </c>
      <c r="F2300" s="245">
        <v>4</v>
      </c>
      <c r="G2300" s="299" t="s">
        <v>8012</v>
      </c>
      <c r="H2300" s="180" t="s">
        <v>4544</v>
      </c>
    </row>
    <row r="2301" spans="1:8" hidden="1">
      <c r="A2301" s="88" t="s">
        <v>2148</v>
      </c>
      <c r="B2301" s="240" t="s">
        <v>1569</v>
      </c>
      <c r="C2301" s="185" t="str">
        <f>VLOOKUP(B2301,[1]Nagios!$B$2:$F$7978,1,FALSE)</f>
        <v>192.168.3.27</v>
      </c>
      <c r="D2301" s="301" t="s">
        <v>959</v>
      </c>
      <c r="E2301" s="206" t="s">
        <v>2989</v>
      </c>
      <c r="F2301" s="245">
        <v>4</v>
      </c>
      <c r="G2301" s="299" t="s">
        <v>8012</v>
      </c>
      <c r="H2301" s="180" t="s">
        <v>4545</v>
      </c>
    </row>
    <row r="2302" spans="1:8" hidden="1">
      <c r="A2302" s="88" t="s">
        <v>2148</v>
      </c>
      <c r="B2302" s="240" t="s">
        <v>1569</v>
      </c>
      <c r="C2302" s="185" t="str">
        <f>VLOOKUP(B2302,[1]Nagios!$B$2:$F$7978,1,FALSE)</f>
        <v>192.168.3.27</v>
      </c>
      <c r="D2302" s="301" t="s">
        <v>1200</v>
      </c>
      <c r="E2302" s="206" t="s">
        <v>2989</v>
      </c>
      <c r="F2302" s="245">
        <v>4</v>
      </c>
      <c r="G2302" s="299" t="s">
        <v>8012</v>
      </c>
      <c r="H2302" s="180" t="s">
        <v>4546</v>
      </c>
    </row>
    <row r="2303" spans="1:8" hidden="1">
      <c r="A2303" s="88" t="s">
        <v>2148</v>
      </c>
      <c r="B2303" s="240" t="s">
        <v>1569</v>
      </c>
      <c r="C2303" s="185" t="str">
        <f>VLOOKUP(B2303,[1]Nagios!$B$2:$F$7978,1,FALSE)</f>
        <v>192.168.3.27</v>
      </c>
      <c r="D2303" s="301" t="s">
        <v>1201</v>
      </c>
      <c r="E2303" s="206" t="s">
        <v>2992</v>
      </c>
      <c r="F2303" s="245">
        <v>2</v>
      </c>
      <c r="G2303" s="299" t="s">
        <v>8012</v>
      </c>
      <c r="H2303" s="180" t="s">
        <v>4547</v>
      </c>
    </row>
    <row r="2304" spans="1:8" hidden="1">
      <c r="A2304" s="88" t="s">
        <v>2147</v>
      </c>
      <c r="B2304" s="240" t="s">
        <v>1196</v>
      </c>
      <c r="C2304" s="185" t="str">
        <f>VLOOKUP(B2304,[1]Nagios!$B$2:$F$7978,1,FALSE)</f>
        <v>192.168.2.110</v>
      </c>
      <c r="D2304" s="301" t="s">
        <v>1220</v>
      </c>
      <c r="E2304" s="206" t="s">
        <v>2992</v>
      </c>
      <c r="F2304" s="245">
        <v>3</v>
      </c>
      <c r="G2304" s="299" t="s">
        <v>8012</v>
      </c>
      <c r="H2304" s="180" t="s">
        <v>3326</v>
      </c>
    </row>
    <row r="2305" spans="1:8" hidden="1">
      <c r="A2305" s="88" t="s">
        <v>2147</v>
      </c>
      <c r="B2305" s="240" t="s">
        <v>1196</v>
      </c>
      <c r="C2305" s="185" t="str">
        <f>VLOOKUP(B2305,[1]Nagios!$B$2:$F$7978,1,FALSE)</f>
        <v>192.168.2.110</v>
      </c>
      <c r="D2305" s="301" t="s">
        <v>1204</v>
      </c>
      <c r="E2305" s="206" t="s">
        <v>2992</v>
      </c>
      <c r="F2305" s="245">
        <v>1</v>
      </c>
      <c r="G2305" s="299" t="s">
        <v>8012</v>
      </c>
      <c r="H2305" s="180" t="s">
        <v>3327</v>
      </c>
    </row>
    <row r="2306" spans="1:8" hidden="1">
      <c r="A2306" s="88" t="s">
        <v>2147</v>
      </c>
      <c r="B2306" s="240" t="s">
        <v>1196</v>
      </c>
      <c r="C2306" s="185" t="str">
        <f>VLOOKUP(B2306,[1]Nagios!$B$2:$F$7978,1,FALSE)</f>
        <v>192.168.2.110</v>
      </c>
      <c r="D2306" s="301" t="s">
        <v>2419</v>
      </c>
      <c r="E2306" s="206" t="s">
        <v>2992</v>
      </c>
      <c r="F2306" s="245">
        <v>1</v>
      </c>
      <c r="G2306" s="299" t="s">
        <v>8012</v>
      </c>
      <c r="H2306" s="180" t="s">
        <v>3328</v>
      </c>
    </row>
    <row r="2307" spans="1:8" hidden="1">
      <c r="A2307" s="88" t="s">
        <v>2147</v>
      </c>
      <c r="B2307" s="240" t="s">
        <v>1196</v>
      </c>
      <c r="C2307" s="185" t="str">
        <f>VLOOKUP(B2307,[1]Nagios!$B$2:$F$7978,1,FALSE)</f>
        <v>192.168.2.110</v>
      </c>
      <c r="D2307" s="301" t="s">
        <v>2434</v>
      </c>
      <c r="E2307" s="206" t="s">
        <v>2992</v>
      </c>
      <c r="F2307" s="245">
        <v>1</v>
      </c>
      <c r="G2307" s="299" t="s">
        <v>8012</v>
      </c>
      <c r="H2307" s="180" t="s">
        <v>3329</v>
      </c>
    </row>
    <row r="2308" spans="1:8" hidden="1">
      <c r="A2308" s="88" t="s">
        <v>2147</v>
      </c>
      <c r="B2308" s="240" t="s">
        <v>1196</v>
      </c>
      <c r="C2308" s="185" t="str">
        <f>VLOOKUP(B2308,[1]Nagios!$B$2:$F$7978,1,FALSE)</f>
        <v>192.168.2.110</v>
      </c>
      <c r="D2308" s="301" t="s">
        <v>2454</v>
      </c>
      <c r="E2308" s="206" t="s">
        <v>2992</v>
      </c>
      <c r="F2308" s="245">
        <v>1</v>
      </c>
      <c r="G2308" s="299" t="s">
        <v>8012</v>
      </c>
      <c r="H2308" s="180" t="s">
        <v>3330</v>
      </c>
    </row>
    <row r="2309" spans="1:8" hidden="1">
      <c r="A2309" s="88" t="s">
        <v>2147</v>
      </c>
      <c r="B2309" s="240" t="s">
        <v>1196</v>
      </c>
      <c r="C2309" s="185" t="str">
        <f>VLOOKUP(B2309,[1]Nagios!$B$2:$F$7978,1,FALSE)</f>
        <v>192.168.2.110</v>
      </c>
      <c r="D2309" s="301" t="s">
        <v>959</v>
      </c>
      <c r="E2309" s="206" t="s">
        <v>2992</v>
      </c>
      <c r="F2309" s="245">
        <v>1</v>
      </c>
      <c r="G2309" s="299" t="s">
        <v>8012</v>
      </c>
      <c r="H2309" s="180" t="s">
        <v>3331</v>
      </c>
    </row>
    <row r="2310" spans="1:8" hidden="1">
      <c r="A2310" s="88" t="s">
        <v>2147</v>
      </c>
      <c r="B2310" s="240" t="s">
        <v>1196</v>
      </c>
      <c r="C2310" s="185" t="str">
        <f>VLOOKUP(B2310,[1]Nagios!$B$2:$F$7978,1,FALSE)</f>
        <v>192.168.2.110</v>
      </c>
      <c r="D2310" s="301" t="s">
        <v>1200</v>
      </c>
      <c r="E2310" s="206" t="s">
        <v>2992</v>
      </c>
      <c r="F2310" s="245">
        <v>1</v>
      </c>
      <c r="G2310" s="299" t="s">
        <v>8012</v>
      </c>
      <c r="H2310" s="180" t="s">
        <v>3332</v>
      </c>
    </row>
    <row r="2311" spans="1:8" hidden="1">
      <c r="A2311" s="88" t="s">
        <v>2147</v>
      </c>
      <c r="B2311" s="240" t="s">
        <v>1196</v>
      </c>
      <c r="C2311" s="185" t="str">
        <f>VLOOKUP(B2311,[1]Nagios!$B$2:$F$7978,1,FALSE)</f>
        <v>192.168.2.110</v>
      </c>
      <c r="D2311" s="301" t="s">
        <v>1928</v>
      </c>
      <c r="E2311" s="206" t="s">
        <v>2992</v>
      </c>
      <c r="F2311" s="245">
        <v>1</v>
      </c>
      <c r="G2311" s="299" t="s">
        <v>8012</v>
      </c>
      <c r="H2311" s="180" t="s">
        <v>3333</v>
      </c>
    </row>
    <row r="2312" spans="1:8" hidden="1">
      <c r="A2312" s="88" t="s">
        <v>2147</v>
      </c>
      <c r="B2312" s="240" t="s">
        <v>1196</v>
      </c>
      <c r="C2312" s="185" t="str">
        <f>VLOOKUP(B2312,[1]Nagios!$B$2:$F$7978,1,FALSE)</f>
        <v>192.168.2.110</v>
      </c>
      <c r="D2312" s="301" t="s">
        <v>6118</v>
      </c>
      <c r="E2312" s="206" t="s">
        <v>2992</v>
      </c>
      <c r="F2312" s="245">
        <v>3</v>
      </c>
      <c r="G2312" s="299" t="s">
        <v>8004</v>
      </c>
      <c r="H2312" s="180"/>
    </row>
    <row r="2313" spans="1:8" hidden="1">
      <c r="A2313" s="88" t="s">
        <v>2147</v>
      </c>
      <c r="B2313" s="266" t="s">
        <v>1196</v>
      </c>
      <c r="C2313" s="185" t="str">
        <f>VLOOKUP(B2313,[1]Nagios!$B$2:$F$7978,1,FALSE)</f>
        <v>192.168.2.110</v>
      </c>
      <c r="D2313" s="301" t="s">
        <v>1201</v>
      </c>
      <c r="E2313" s="206" t="s">
        <v>2992</v>
      </c>
      <c r="F2313" s="245">
        <v>2</v>
      </c>
      <c r="G2313" s="299" t="s">
        <v>8012</v>
      </c>
      <c r="H2313" s="180" t="s">
        <v>3334</v>
      </c>
    </row>
    <row r="2314" spans="1:8" hidden="1">
      <c r="A2314" s="88" t="s">
        <v>2147</v>
      </c>
      <c r="B2314" s="266" t="s">
        <v>1196</v>
      </c>
      <c r="C2314" s="185" t="str">
        <f>VLOOKUP(B2314,[1]Nagios!$B$2:$F$7978,1,FALSE)</f>
        <v>192.168.2.110</v>
      </c>
      <c r="D2314" s="301">
        <v>443</v>
      </c>
      <c r="E2314" s="206" t="s">
        <v>2992</v>
      </c>
      <c r="F2314" s="245">
        <v>3</v>
      </c>
      <c r="G2314" s="299" t="s">
        <v>8004</v>
      </c>
      <c r="H2314" s="180"/>
    </row>
    <row r="2315" spans="1:8" hidden="1">
      <c r="A2315" s="88" t="s">
        <v>2145</v>
      </c>
      <c r="B2315" s="266" t="s">
        <v>2146</v>
      </c>
      <c r="C2315" s="185" t="str">
        <f>VLOOKUP(B2315,[1]Nagios!$B$2:$F$7978,1,FALSE)</f>
        <v>10.133.54.50</v>
      </c>
      <c r="D2315" s="301" t="s">
        <v>1220</v>
      </c>
      <c r="E2315" s="206" t="s">
        <v>2992</v>
      </c>
      <c r="F2315" s="245">
        <v>3</v>
      </c>
      <c r="G2315" s="299" t="s">
        <v>8012</v>
      </c>
      <c r="H2315" s="180" t="s">
        <v>3318</v>
      </c>
    </row>
    <row r="2316" spans="1:8" hidden="1">
      <c r="A2316" s="88" t="s">
        <v>2145</v>
      </c>
      <c r="B2316" s="266" t="s">
        <v>2146</v>
      </c>
      <c r="C2316" s="185" t="str">
        <f>VLOOKUP(B2316,[1]Nagios!$B$2:$F$7978,1,FALSE)</f>
        <v>10.133.54.50</v>
      </c>
      <c r="D2316" s="301" t="s">
        <v>1204</v>
      </c>
      <c r="E2316" s="206" t="s">
        <v>2992</v>
      </c>
      <c r="F2316" s="245">
        <v>1</v>
      </c>
      <c r="G2316" s="299" t="s">
        <v>8012</v>
      </c>
      <c r="H2316" s="180" t="s">
        <v>3319</v>
      </c>
    </row>
    <row r="2317" spans="1:8" hidden="1">
      <c r="A2317" s="88" t="s">
        <v>2145</v>
      </c>
      <c r="B2317" s="266" t="s">
        <v>2146</v>
      </c>
      <c r="C2317" s="185" t="str">
        <f>VLOOKUP(B2317,[1]Nagios!$B$2:$F$7978,1,FALSE)</f>
        <v>10.133.54.50</v>
      </c>
      <c r="D2317" s="301" t="s">
        <v>2171</v>
      </c>
      <c r="E2317" s="206" t="s">
        <v>2992</v>
      </c>
      <c r="F2317" s="245">
        <v>1</v>
      </c>
      <c r="G2317" s="299" t="s">
        <v>8012</v>
      </c>
      <c r="H2317" s="180" t="s">
        <v>3320</v>
      </c>
    </row>
    <row r="2318" spans="1:8" hidden="1">
      <c r="A2318" s="88" t="s">
        <v>2145</v>
      </c>
      <c r="B2318" s="266" t="s">
        <v>2146</v>
      </c>
      <c r="C2318" s="185" t="str">
        <f>VLOOKUP(B2318,[1]Nagios!$B$2:$F$7978,1,FALSE)</f>
        <v>10.133.54.50</v>
      </c>
      <c r="D2318" s="301" t="s">
        <v>2423</v>
      </c>
      <c r="E2318" s="206" t="s">
        <v>2992</v>
      </c>
      <c r="F2318" s="245">
        <v>1</v>
      </c>
      <c r="G2318" s="299" t="s">
        <v>8012</v>
      </c>
      <c r="H2318" s="180" t="s">
        <v>3321</v>
      </c>
    </row>
    <row r="2319" spans="1:8" hidden="1">
      <c r="A2319" s="88" t="s">
        <v>2145</v>
      </c>
      <c r="B2319" s="266" t="s">
        <v>2146</v>
      </c>
      <c r="C2319" s="185" t="str">
        <f>VLOOKUP(B2319,[1]Nagios!$B$2:$F$7978,1,FALSE)</f>
        <v>10.133.54.50</v>
      </c>
      <c r="D2319" s="301" t="s">
        <v>2446</v>
      </c>
      <c r="E2319" s="206" t="s">
        <v>2992</v>
      </c>
      <c r="F2319" s="245">
        <v>1</v>
      </c>
      <c r="G2319" s="299" t="s">
        <v>8012</v>
      </c>
      <c r="H2319" s="180" t="s">
        <v>3322</v>
      </c>
    </row>
    <row r="2320" spans="1:8" hidden="1">
      <c r="A2320" s="88" t="s">
        <v>2145</v>
      </c>
      <c r="B2320" s="266" t="s">
        <v>2146</v>
      </c>
      <c r="C2320" s="185" t="str">
        <f>VLOOKUP(B2320,[1]Nagios!$B$2:$F$7978,1,FALSE)</f>
        <v>10.133.54.50</v>
      </c>
      <c r="D2320" s="301" t="s">
        <v>959</v>
      </c>
      <c r="E2320" s="206" t="s">
        <v>2992</v>
      </c>
      <c r="F2320" s="245">
        <v>1</v>
      </c>
      <c r="G2320" s="299" t="s">
        <v>8012</v>
      </c>
      <c r="H2320" s="180" t="s">
        <v>3323</v>
      </c>
    </row>
    <row r="2321" spans="1:8" hidden="1">
      <c r="A2321" s="88" t="s">
        <v>2145</v>
      </c>
      <c r="B2321" s="266" t="s">
        <v>2146</v>
      </c>
      <c r="C2321" s="185" t="str">
        <f>VLOOKUP(B2321,[1]Nagios!$B$2:$F$7978,1,FALSE)</f>
        <v>10.133.54.50</v>
      </c>
      <c r="D2321" s="301" t="s">
        <v>1200</v>
      </c>
      <c r="E2321" s="206" t="s">
        <v>2992</v>
      </c>
      <c r="F2321" s="245">
        <v>1</v>
      </c>
      <c r="G2321" s="299" t="s">
        <v>8012</v>
      </c>
      <c r="H2321" s="180" t="s">
        <v>3324</v>
      </c>
    </row>
    <row r="2322" spans="1:8" hidden="1">
      <c r="A2322" s="88" t="s">
        <v>2145</v>
      </c>
      <c r="B2322" s="266" t="s">
        <v>2146</v>
      </c>
      <c r="C2322" s="185" t="str">
        <f>VLOOKUP(B2322,[1]Nagios!$B$2:$F$7978,1,FALSE)</f>
        <v>10.133.54.50</v>
      </c>
      <c r="D2322" s="301" t="s">
        <v>1201</v>
      </c>
      <c r="E2322" s="206" t="s">
        <v>2992</v>
      </c>
      <c r="F2322" s="245">
        <v>2</v>
      </c>
      <c r="G2322" s="299" t="s">
        <v>8012</v>
      </c>
      <c r="H2322" s="180" t="s">
        <v>3325</v>
      </c>
    </row>
    <row r="2323" spans="1:8" hidden="1">
      <c r="A2323" s="88" t="s">
        <v>2145</v>
      </c>
      <c r="B2323" s="266" t="s">
        <v>2146</v>
      </c>
      <c r="C2323" s="185" t="str">
        <f>VLOOKUP(B2323,[1]Nagios!$B$2:$F$7978,1,FALSE)</f>
        <v>10.133.54.50</v>
      </c>
      <c r="D2323" s="301" t="s">
        <v>6118</v>
      </c>
      <c r="E2323" s="206" t="s">
        <v>2992</v>
      </c>
      <c r="F2323" s="245">
        <v>3</v>
      </c>
      <c r="G2323" s="299" t="s">
        <v>8004</v>
      </c>
      <c r="H2323" s="180"/>
    </row>
    <row r="2324" spans="1:8" hidden="1">
      <c r="A2324" s="89" t="s">
        <v>6401</v>
      </c>
      <c r="B2324" s="102" t="s">
        <v>6224</v>
      </c>
      <c r="C2324" s="185" t="str">
        <f>VLOOKUP(B2324,[1]Nagios!$B$2:$F$7978,1,FALSE)</f>
        <v>172.16.12.28</v>
      </c>
      <c r="D2324" s="308" t="s">
        <v>1204</v>
      </c>
      <c r="E2324" s="206" t="s">
        <v>2989</v>
      </c>
      <c r="F2324" s="245">
        <v>2</v>
      </c>
      <c r="G2324" s="299" t="s">
        <v>8012</v>
      </c>
      <c r="H2324" s="180"/>
    </row>
    <row r="2325" spans="1:8" hidden="1">
      <c r="A2325" s="89" t="s">
        <v>6401</v>
      </c>
      <c r="B2325" s="102" t="s">
        <v>6224</v>
      </c>
      <c r="C2325" s="185" t="str">
        <f>VLOOKUP(B2325,[1]Nagios!$B$2:$F$7978,1,FALSE)</f>
        <v>172.16.12.28</v>
      </c>
      <c r="D2325" s="308" t="s">
        <v>6653</v>
      </c>
      <c r="E2325" s="206" t="s">
        <v>2989</v>
      </c>
      <c r="F2325" s="245">
        <v>2</v>
      </c>
      <c r="G2325" s="299" t="s">
        <v>8012</v>
      </c>
      <c r="H2325" s="180"/>
    </row>
    <row r="2326" spans="1:8" hidden="1">
      <c r="A2326" s="89" t="s">
        <v>6401</v>
      </c>
      <c r="B2326" s="102" t="s">
        <v>6224</v>
      </c>
      <c r="C2326" s="185" t="str">
        <f>VLOOKUP(B2326,[1]Nagios!$B$2:$F$7978,1,FALSE)</f>
        <v>172.16.12.28</v>
      </c>
      <c r="D2326" s="308" t="s">
        <v>6655</v>
      </c>
      <c r="E2326" s="206" t="s">
        <v>2989</v>
      </c>
      <c r="F2326" s="245">
        <v>2</v>
      </c>
      <c r="G2326" s="299" t="s">
        <v>8012</v>
      </c>
      <c r="H2326" s="180"/>
    </row>
    <row r="2327" spans="1:8" hidden="1">
      <c r="A2327" s="89" t="s">
        <v>6401</v>
      </c>
      <c r="B2327" s="102" t="s">
        <v>6224</v>
      </c>
      <c r="C2327" s="185" t="str">
        <f>VLOOKUP(B2327,[1]Nagios!$B$2:$F$7978,1,FALSE)</f>
        <v>172.16.12.28</v>
      </c>
      <c r="D2327" s="308" t="s">
        <v>2617</v>
      </c>
      <c r="E2327" s="206" t="s">
        <v>2989</v>
      </c>
      <c r="F2327" s="245">
        <v>2</v>
      </c>
      <c r="G2327" s="299" t="s">
        <v>8012</v>
      </c>
      <c r="H2327" s="180"/>
    </row>
    <row r="2328" spans="1:8" hidden="1">
      <c r="A2328" s="89" t="s">
        <v>6401</v>
      </c>
      <c r="B2328" s="102" t="s">
        <v>6224</v>
      </c>
      <c r="C2328" s="185" t="str">
        <f>VLOOKUP(B2328,[1]Nagios!$B$2:$F$7978,1,FALSE)</f>
        <v>172.16.12.28</v>
      </c>
      <c r="D2328" s="308" t="s">
        <v>6654</v>
      </c>
      <c r="E2328" s="206" t="s">
        <v>2989</v>
      </c>
      <c r="F2328" s="245">
        <v>2</v>
      </c>
      <c r="G2328" s="299" t="s">
        <v>8012</v>
      </c>
      <c r="H2328" s="180"/>
    </row>
    <row r="2329" spans="1:8" hidden="1">
      <c r="A2329" s="89" t="s">
        <v>6401</v>
      </c>
      <c r="B2329" s="102" t="s">
        <v>6224</v>
      </c>
      <c r="C2329" s="185" t="str">
        <f>VLOOKUP(B2329,[1]Nagios!$B$2:$F$7978,1,FALSE)</f>
        <v>172.16.12.28</v>
      </c>
      <c r="D2329" s="308" t="s">
        <v>1201</v>
      </c>
      <c r="E2329" s="206" t="s">
        <v>2989</v>
      </c>
      <c r="F2329" s="245">
        <v>2</v>
      </c>
      <c r="G2329" s="299" t="s">
        <v>8012</v>
      </c>
      <c r="H2329" s="180"/>
    </row>
    <row r="2330" spans="1:8" hidden="1">
      <c r="A2330" s="89" t="s">
        <v>6401</v>
      </c>
      <c r="B2330" s="102" t="s">
        <v>6224</v>
      </c>
      <c r="C2330" s="185" t="str">
        <f>VLOOKUP(B2330,[1]Nagios!$B$2:$F$7978,1,FALSE)</f>
        <v>172.16.12.28</v>
      </c>
      <c r="D2330" s="308" t="s">
        <v>6657</v>
      </c>
      <c r="E2330" s="206" t="s">
        <v>2989</v>
      </c>
      <c r="F2330" s="245">
        <v>2</v>
      </c>
      <c r="G2330" s="299" t="s">
        <v>7998</v>
      </c>
      <c r="H2330" s="180"/>
    </row>
    <row r="2331" spans="1:8" hidden="1">
      <c r="A2331" s="89" t="s">
        <v>6401</v>
      </c>
      <c r="B2331" s="102" t="s">
        <v>6224</v>
      </c>
      <c r="C2331" s="185" t="str">
        <f>VLOOKUP(B2331,[1]Nagios!$B$2:$F$7978,1,FALSE)</f>
        <v>172.16.12.28</v>
      </c>
      <c r="D2331" s="308" t="s">
        <v>6656</v>
      </c>
      <c r="E2331" s="206" t="s">
        <v>2989</v>
      </c>
      <c r="F2331" s="271">
        <v>2</v>
      </c>
      <c r="G2331" s="299" t="s">
        <v>7998</v>
      </c>
      <c r="H2331" s="180"/>
    </row>
    <row r="2332" spans="1:8" hidden="1">
      <c r="A2332" s="88" t="s">
        <v>7867</v>
      </c>
      <c r="B2332" s="88" t="s">
        <v>7868</v>
      </c>
      <c r="C2332" s="185" t="str">
        <f>VLOOKUP(B2332,[1]Nagios!$B$2:$F$7978,1,FALSE)</f>
        <v>172.16.12.19</v>
      </c>
      <c r="D2332" s="301" t="s">
        <v>7260</v>
      </c>
      <c r="E2332" s="291" t="s">
        <v>2989</v>
      </c>
      <c r="F2332" s="271">
        <v>2</v>
      </c>
      <c r="G2332" s="299" t="s">
        <v>8012</v>
      </c>
      <c r="H2332" s="180"/>
    </row>
    <row r="2333" spans="1:8" hidden="1">
      <c r="A2333" s="88" t="s">
        <v>7867</v>
      </c>
      <c r="B2333" s="88" t="s">
        <v>7868</v>
      </c>
      <c r="C2333" s="185" t="str">
        <f>VLOOKUP(B2333,[1]Nagios!$B$2:$F$7978,1,FALSE)</f>
        <v>172.16.12.19</v>
      </c>
      <c r="D2333" s="301" t="s">
        <v>1204</v>
      </c>
      <c r="E2333" s="291" t="s">
        <v>2989</v>
      </c>
      <c r="F2333" s="271">
        <v>2</v>
      </c>
      <c r="G2333" s="299" t="s">
        <v>8012</v>
      </c>
      <c r="H2333" s="180"/>
    </row>
    <row r="2334" spans="1:8" hidden="1">
      <c r="A2334" s="88" t="s">
        <v>7867</v>
      </c>
      <c r="B2334" s="88" t="s">
        <v>7868</v>
      </c>
      <c r="C2334" s="185" t="str">
        <f>VLOOKUP(B2334,[1]Nagios!$B$2:$F$7978,1,FALSE)</f>
        <v>172.16.12.19</v>
      </c>
      <c r="D2334" s="301" t="s">
        <v>2617</v>
      </c>
      <c r="E2334" s="291" t="s">
        <v>2989</v>
      </c>
      <c r="F2334" s="271">
        <v>2</v>
      </c>
      <c r="G2334" s="299" t="s">
        <v>8012</v>
      </c>
      <c r="H2334" s="180"/>
    </row>
    <row r="2335" spans="1:8" hidden="1">
      <c r="A2335" s="88" t="s">
        <v>7867</v>
      </c>
      <c r="B2335" s="88" t="s">
        <v>7868</v>
      </c>
      <c r="C2335" s="185" t="str">
        <f>VLOOKUP(B2335,[1]Nagios!$B$2:$F$7978,1,FALSE)</f>
        <v>172.16.12.19</v>
      </c>
      <c r="D2335" s="301" t="s">
        <v>6654</v>
      </c>
      <c r="E2335" s="291" t="s">
        <v>2989</v>
      </c>
      <c r="F2335" s="271">
        <v>2</v>
      </c>
      <c r="G2335" s="299" t="s">
        <v>8012</v>
      </c>
      <c r="H2335" s="180"/>
    </row>
    <row r="2336" spans="1:8" hidden="1">
      <c r="A2336" s="88" t="s">
        <v>7867</v>
      </c>
      <c r="B2336" s="88" t="s">
        <v>7868</v>
      </c>
      <c r="C2336" s="185" t="str">
        <f>VLOOKUP(B2336,[1]Nagios!$B$2:$F$7978,1,FALSE)</f>
        <v>172.16.12.19</v>
      </c>
      <c r="D2336" s="301" t="s">
        <v>1201</v>
      </c>
      <c r="E2336" s="291" t="s">
        <v>2989</v>
      </c>
      <c r="F2336" s="271">
        <v>2</v>
      </c>
      <c r="G2336" s="299" t="s">
        <v>8012</v>
      </c>
      <c r="H2336" s="180"/>
    </row>
    <row r="2337" spans="1:8" hidden="1">
      <c r="A2337" s="88" t="s">
        <v>7867</v>
      </c>
      <c r="B2337" s="88" t="s">
        <v>7868</v>
      </c>
      <c r="C2337" s="185" t="str">
        <f>VLOOKUP(B2337,[1]Nagios!$B$2:$F$7978,1,FALSE)</f>
        <v>172.16.12.19</v>
      </c>
      <c r="D2337" s="301" t="s">
        <v>7862</v>
      </c>
      <c r="E2337" s="291" t="s">
        <v>2989</v>
      </c>
      <c r="F2337" s="271">
        <v>2</v>
      </c>
      <c r="G2337" s="299" t="s">
        <v>8012</v>
      </c>
      <c r="H2337" s="180"/>
    </row>
    <row r="2338" spans="1:8" hidden="1">
      <c r="A2338" s="88" t="s">
        <v>7867</v>
      </c>
      <c r="B2338" s="88" t="s">
        <v>7868</v>
      </c>
      <c r="C2338" s="185" t="str">
        <f>VLOOKUP(B2338,[1]Nagios!$B$2:$F$7978,1,FALSE)</f>
        <v>172.16.12.19</v>
      </c>
      <c r="D2338" s="301" t="s">
        <v>7863</v>
      </c>
      <c r="E2338" s="291" t="s">
        <v>2989</v>
      </c>
      <c r="F2338" s="271">
        <v>2</v>
      </c>
      <c r="G2338" s="299" t="s">
        <v>7998</v>
      </c>
      <c r="H2338" s="180"/>
    </row>
    <row r="2339" spans="1:8" hidden="1">
      <c r="A2339" s="88" t="s">
        <v>7867</v>
      </c>
      <c r="B2339" s="88" t="s">
        <v>7868</v>
      </c>
      <c r="C2339" s="185" t="str">
        <f>VLOOKUP(B2339,[1]Nagios!$B$2:$F$7978,1,FALSE)</f>
        <v>172.16.12.19</v>
      </c>
      <c r="D2339" s="301" t="s">
        <v>7864</v>
      </c>
      <c r="E2339" s="291" t="s">
        <v>2989</v>
      </c>
      <c r="F2339" s="271">
        <v>2</v>
      </c>
      <c r="G2339" s="299" t="s">
        <v>7998</v>
      </c>
      <c r="H2339" s="180"/>
    </row>
    <row r="2340" spans="1:8" hidden="1">
      <c r="A2340" s="88" t="s">
        <v>7867</v>
      </c>
      <c r="B2340" s="88" t="s">
        <v>7868</v>
      </c>
      <c r="C2340" s="185" t="str">
        <f>VLOOKUP(B2340,[1]Nagios!$B$2:$F$7978,1,FALSE)</f>
        <v>172.16.12.19</v>
      </c>
      <c r="D2340" s="301" t="s">
        <v>7865</v>
      </c>
      <c r="E2340" s="291" t="s">
        <v>2989</v>
      </c>
      <c r="F2340" s="271">
        <v>2</v>
      </c>
      <c r="G2340" s="299" t="s">
        <v>7998</v>
      </c>
      <c r="H2340" s="180"/>
    </row>
    <row r="2341" spans="1:8" hidden="1">
      <c r="A2341" s="88" t="s">
        <v>7867</v>
      </c>
      <c r="B2341" s="88" t="s">
        <v>7868</v>
      </c>
      <c r="C2341" s="185" t="str">
        <f>VLOOKUP(B2341,[1]Nagios!$B$2:$F$7978,1,FALSE)</f>
        <v>172.16.12.19</v>
      </c>
      <c r="D2341" s="301" t="s">
        <v>7866</v>
      </c>
      <c r="E2341" s="291" t="s">
        <v>2989</v>
      </c>
      <c r="F2341" s="271">
        <v>2</v>
      </c>
      <c r="G2341" s="299" t="s">
        <v>7998</v>
      </c>
      <c r="H2341" s="180"/>
    </row>
    <row r="2342" spans="1:8" hidden="1">
      <c r="A2342" s="88" t="s">
        <v>7867</v>
      </c>
      <c r="B2342" s="88" t="s">
        <v>7868</v>
      </c>
      <c r="C2342" s="185" t="str">
        <f>VLOOKUP(B2342,[1]Nagios!$B$2:$F$7978,1,FALSE)</f>
        <v>172.16.12.19</v>
      </c>
      <c r="D2342" s="301" t="s">
        <v>6854</v>
      </c>
      <c r="E2342" s="206" t="s">
        <v>2992</v>
      </c>
      <c r="F2342" s="250">
        <v>4</v>
      </c>
      <c r="G2342" s="299" t="s">
        <v>7998</v>
      </c>
      <c r="H2342" s="180"/>
    </row>
    <row r="2343" spans="1:8" hidden="1">
      <c r="A2343" s="88" t="s">
        <v>7867</v>
      </c>
      <c r="B2343" s="88" t="s">
        <v>7868</v>
      </c>
      <c r="C2343" s="185" t="str">
        <f>VLOOKUP(B2343,[1]Nagios!$B$2:$F$7978,1,FALSE)</f>
        <v>172.16.12.19</v>
      </c>
      <c r="D2343" s="301" t="s">
        <v>7969</v>
      </c>
      <c r="E2343" s="291" t="s">
        <v>2989</v>
      </c>
      <c r="F2343" s="250">
        <v>4</v>
      </c>
      <c r="G2343" s="299" t="s">
        <v>7998</v>
      </c>
      <c r="H2343" s="180"/>
    </row>
    <row r="2344" spans="1:8" hidden="1">
      <c r="A2344" s="88" t="s">
        <v>7867</v>
      </c>
      <c r="B2344" s="88" t="s">
        <v>7868</v>
      </c>
      <c r="C2344" s="185" t="str">
        <f>VLOOKUP(B2344,[1]Nagios!$B$2:$F$7978,1,FALSE)</f>
        <v>172.16.12.19</v>
      </c>
      <c r="D2344" s="301" t="s">
        <v>7970</v>
      </c>
      <c r="E2344" s="291" t="s">
        <v>2989</v>
      </c>
      <c r="F2344" s="106">
        <v>4</v>
      </c>
      <c r="G2344" s="299" t="s">
        <v>7998</v>
      </c>
      <c r="H2344" s="180"/>
    </row>
    <row r="2345" spans="1:8" hidden="1">
      <c r="A2345" s="88" t="s">
        <v>7867</v>
      </c>
      <c r="B2345" s="88" t="s">
        <v>7868</v>
      </c>
      <c r="C2345" s="185" t="str">
        <f>VLOOKUP(B2345,[1]Nagios!$B$2:$F$7978,1,FALSE)</f>
        <v>172.16.12.19</v>
      </c>
      <c r="D2345" s="301" t="s">
        <v>7971</v>
      </c>
      <c r="E2345" s="291" t="s">
        <v>2989</v>
      </c>
      <c r="F2345" s="106">
        <v>4</v>
      </c>
      <c r="G2345" s="299" t="s">
        <v>7998</v>
      </c>
      <c r="H2345" s="180"/>
    </row>
    <row r="2346" spans="1:8" hidden="1">
      <c r="A2346" s="88" t="s">
        <v>7867</v>
      </c>
      <c r="B2346" s="88" t="s">
        <v>7868</v>
      </c>
      <c r="C2346" s="185" t="str">
        <f>VLOOKUP(B2346,[1]Nagios!$B$2:$F$7978,1,FALSE)</f>
        <v>172.16.12.19</v>
      </c>
      <c r="D2346" s="301" t="s">
        <v>6699</v>
      </c>
      <c r="E2346" s="291" t="s">
        <v>2989</v>
      </c>
      <c r="F2346" s="106">
        <v>4</v>
      </c>
      <c r="G2346" s="299" t="s">
        <v>7998</v>
      </c>
      <c r="H2346" s="180"/>
    </row>
    <row r="2347" spans="1:8" hidden="1">
      <c r="A2347" s="88" t="s">
        <v>7867</v>
      </c>
      <c r="B2347" s="88" t="s">
        <v>7868</v>
      </c>
      <c r="C2347" s="185" t="str">
        <f>VLOOKUP(B2347,[1]Nagios!$B$2:$F$7978,1,FALSE)</f>
        <v>172.16.12.19</v>
      </c>
      <c r="D2347" s="301" t="s">
        <v>7972</v>
      </c>
      <c r="E2347" s="291" t="s">
        <v>2989</v>
      </c>
      <c r="F2347" s="106">
        <v>4</v>
      </c>
      <c r="G2347" s="299" t="s">
        <v>7998</v>
      </c>
      <c r="H2347" s="180"/>
    </row>
    <row r="2348" spans="1:8" hidden="1">
      <c r="A2348" s="88" t="s">
        <v>7867</v>
      </c>
      <c r="B2348" s="88" t="s">
        <v>7868</v>
      </c>
      <c r="C2348" s="185" t="str">
        <f>VLOOKUP(B2348,[1]Nagios!$B$2:$F$7978,1,FALSE)</f>
        <v>172.16.12.19</v>
      </c>
      <c r="D2348" s="301" t="s">
        <v>7973</v>
      </c>
      <c r="E2348" s="291" t="s">
        <v>2989</v>
      </c>
      <c r="F2348" s="106">
        <v>4</v>
      </c>
      <c r="G2348" s="299" t="s">
        <v>7998</v>
      </c>
      <c r="H2348" s="180"/>
    </row>
    <row r="2349" spans="1:8" hidden="1">
      <c r="A2349" s="88" t="s">
        <v>7867</v>
      </c>
      <c r="B2349" s="88" t="s">
        <v>7868</v>
      </c>
      <c r="C2349" s="185" t="str">
        <f>VLOOKUP(B2349,[1]Nagios!$B$2:$F$7978,1,FALSE)</f>
        <v>172.16.12.19</v>
      </c>
      <c r="D2349" s="301" t="s">
        <v>7974</v>
      </c>
      <c r="E2349" s="291" t="s">
        <v>2989</v>
      </c>
      <c r="F2349" s="106">
        <v>4</v>
      </c>
      <c r="G2349" s="299" t="s">
        <v>7998</v>
      </c>
      <c r="H2349" s="180"/>
    </row>
    <row r="2350" spans="1:8" hidden="1">
      <c r="A2350" s="88" t="s">
        <v>7867</v>
      </c>
      <c r="B2350" s="88" t="s">
        <v>7868</v>
      </c>
      <c r="C2350" s="185" t="str">
        <f>VLOOKUP(B2350,[1]Nagios!$B$2:$F$7978,1,FALSE)</f>
        <v>172.16.12.19</v>
      </c>
      <c r="D2350" s="301" t="s">
        <v>7975</v>
      </c>
      <c r="E2350" s="291" t="s">
        <v>2989</v>
      </c>
      <c r="F2350" s="106">
        <v>4</v>
      </c>
      <c r="G2350" s="299" t="s">
        <v>7998</v>
      </c>
      <c r="H2350" s="180"/>
    </row>
    <row r="2351" spans="1:8" hidden="1">
      <c r="A2351" s="88" t="s">
        <v>7867</v>
      </c>
      <c r="B2351" s="88" t="s">
        <v>7868</v>
      </c>
      <c r="C2351" s="185" t="str">
        <f>VLOOKUP(B2351,[1]Nagios!$B$2:$F$7978,1,FALSE)</f>
        <v>172.16.12.19</v>
      </c>
      <c r="D2351" s="301" t="s">
        <v>7976</v>
      </c>
      <c r="E2351" s="291" t="s">
        <v>2989</v>
      </c>
      <c r="F2351" s="106">
        <v>4</v>
      </c>
      <c r="G2351" s="299" t="s">
        <v>7998</v>
      </c>
      <c r="H2351" s="180"/>
    </row>
    <row r="2352" spans="1:8" hidden="1">
      <c r="A2352" s="88" t="s">
        <v>7860</v>
      </c>
      <c r="B2352" s="88" t="s">
        <v>7861</v>
      </c>
      <c r="C2352" s="185" t="str">
        <f>VLOOKUP(B2352,[1]Nagios!$B$2:$F$7978,1,FALSE)</f>
        <v>172.16.12.18</v>
      </c>
      <c r="D2352" s="301" t="s">
        <v>7260</v>
      </c>
      <c r="E2352" s="291" t="s">
        <v>2989</v>
      </c>
      <c r="F2352" s="106">
        <v>1</v>
      </c>
      <c r="G2352" s="299" t="s">
        <v>8012</v>
      </c>
      <c r="H2352" s="180"/>
    </row>
    <row r="2353" spans="1:8" hidden="1">
      <c r="A2353" s="88" t="s">
        <v>7860</v>
      </c>
      <c r="B2353" s="88" t="s">
        <v>7861</v>
      </c>
      <c r="C2353" s="185" t="str">
        <f>VLOOKUP(B2353,[1]Nagios!$B$2:$F$7978,1,FALSE)</f>
        <v>172.16.12.18</v>
      </c>
      <c r="D2353" s="301" t="s">
        <v>1204</v>
      </c>
      <c r="E2353" s="291" t="s">
        <v>2989</v>
      </c>
      <c r="F2353" s="106">
        <v>1</v>
      </c>
      <c r="G2353" s="299" t="s">
        <v>8012</v>
      </c>
      <c r="H2353" s="180"/>
    </row>
    <row r="2354" spans="1:8" hidden="1">
      <c r="A2354" s="88" t="s">
        <v>7860</v>
      </c>
      <c r="B2354" s="88" t="s">
        <v>7861</v>
      </c>
      <c r="C2354" s="185" t="str">
        <f>VLOOKUP(B2354,[1]Nagios!$B$2:$F$7978,1,FALSE)</f>
        <v>172.16.12.18</v>
      </c>
      <c r="D2354" s="301" t="s">
        <v>2617</v>
      </c>
      <c r="E2354" s="291" t="s">
        <v>2989</v>
      </c>
      <c r="F2354" s="106">
        <v>1</v>
      </c>
      <c r="G2354" s="299" t="s">
        <v>8012</v>
      </c>
      <c r="H2354" s="180"/>
    </row>
    <row r="2355" spans="1:8" hidden="1">
      <c r="A2355" s="88" t="s">
        <v>7860</v>
      </c>
      <c r="B2355" s="88" t="s">
        <v>7861</v>
      </c>
      <c r="C2355" s="185" t="str">
        <f>VLOOKUP(B2355,[1]Nagios!$B$2:$F$7978,1,FALSE)</f>
        <v>172.16.12.18</v>
      </c>
      <c r="D2355" s="301" t="s">
        <v>6654</v>
      </c>
      <c r="E2355" s="291" t="s">
        <v>2989</v>
      </c>
      <c r="F2355" s="106">
        <v>1</v>
      </c>
      <c r="G2355" s="299" t="s">
        <v>8012</v>
      </c>
      <c r="H2355" s="180"/>
    </row>
    <row r="2356" spans="1:8" hidden="1">
      <c r="A2356" s="88" t="s">
        <v>7860</v>
      </c>
      <c r="B2356" s="88" t="s">
        <v>7861</v>
      </c>
      <c r="C2356" s="185" t="str">
        <f>VLOOKUP(B2356,[1]Nagios!$B$2:$F$7978,1,FALSE)</f>
        <v>172.16.12.18</v>
      </c>
      <c r="D2356" s="301" t="s">
        <v>1201</v>
      </c>
      <c r="E2356" s="291" t="s">
        <v>2989</v>
      </c>
      <c r="F2356" s="106">
        <v>1</v>
      </c>
      <c r="G2356" s="299" t="s">
        <v>8012</v>
      </c>
      <c r="H2356" s="180"/>
    </row>
    <row r="2357" spans="1:8" hidden="1">
      <c r="A2357" s="88" t="s">
        <v>7860</v>
      </c>
      <c r="B2357" s="88" t="s">
        <v>7861</v>
      </c>
      <c r="C2357" s="185" t="str">
        <f>VLOOKUP(B2357,[1]Nagios!$B$2:$F$7978,1,FALSE)</f>
        <v>172.16.12.18</v>
      </c>
      <c r="D2357" s="301" t="s">
        <v>7862</v>
      </c>
      <c r="E2357" s="291" t="s">
        <v>2989</v>
      </c>
      <c r="F2357" s="106">
        <v>1</v>
      </c>
      <c r="G2357" s="299" t="s">
        <v>8012</v>
      </c>
      <c r="H2357" s="180"/>
    </row>
    <row r="2358" spans="1:8" hidden="1">
      <c r="A2358" s="88" t="s">
        <v>7860</v>
      </c>
      <c r="B2358" s="88" t="s">
        <v>7861</v>
      </c>
      <c r="C2358" s="185" t="str">
        <f>VLOOKUP(B2358,[1]Nagios!$B$2:$F$7978,1,FALSE)</f>
        <v>172.16.12.18</v>
      </c>
      <c r="D2358" s="301" t="s">
        <v>7863</v>
      </c>
      <c r="E2358" s="291" t="s">
        <v>2989</v>
      </c>
      <c r="F2358" s="106">
        <v>1</v>
      </c>
      <c r="G2358" s="299" t="s">
        <v>7998</v>
      </c>
      <c r="H2358" s="180"/>
    </row>
    <row r="2359" spans="1:8" hidden="1">
      <c r="A2359" s="88" t="s">
        <v>7860</v>
      </c>
      <c r="B2359" s="88" t="s">
        <v>7861</v>
      </c>
      <c r="C2359" s="185" t="str">
        <f>VLOOKUP(B2359,[1]Nagios!$B$2:$F$7978,1,FALSE)</f>
        <v>172.16.12.18</v>
      </c>
      <c r="D2359" s="301" t="s">
        <v>7864</v>
      </c>
      <c r="E2359" s="291" t="s">
        <v>2989</v>
      </c>
      <c r="F2359" s="106">
        <v>1</v>
      </c>
      <c r="G2359" s="299" t="s">
        <v>7998</v>
      </c>
      <c r="H2359" s="180"/>
    </row>
    <row r="2360" spans="1:8" hidden="1">
      <c r="A2360" s="88" t="s">
        <v>7860</v>
      </c>
      <c r="B2360" s="88" t="s">
        <v>7861</v>
      </c>
      <c r="C2360" s="185" t="str">
        <f>VLOOKUP(B2360,[1]Nagios!$B$2:$F$7978,1,FALSE)</f>
        <v>172.16.12.18</v>
      </c>
      <c r="D2360" s="301" t="s">
        <v>7865</v>
      </c>
      <c r="E2360" s="291" t="s">
        <v>2989</v>
      </c>
      <c r="F2360" s="106">
        <v>1</v>
      </c>
      <c r="G2360" s="299" t="s">
        <v>7998</v>
      </c>
      <c r="H2360" s="180"/>
    </row>
    <row r="2361" spans="1:8" hidden="1">
      <c r="A2361" s="88" t="s">
        <v>7860</v>
      </c>
      <c r="B2361" s="88" t="s">
        <v>7861</v>
      </c>
      <c r="C2361" s="185" t="str">
        <f>VLOOKUP(B2361,[1]Nagios!$B$2:$F$7978,1,FALSE)</f>
        <v>172.16.12.18</v>
      </c>
      <c r="D2361" s="301" t="s">
        <v>7866</v>
      </c>
      <c r="E2361" s="291" t="s">
        <v>2989</v>
      </c>
      <c r="F2361" s="269">
        <v>1</v>
      </c>
      <c r="G2361" s="299" t="s">
        <v>7998</v>
      </c>
      <c r="H2361" s="180"/>
    </row>
    <row r="2362" spans="1:8" hidden="1">
      <c r="A2362" s="88" t="s">
        <v>7860</v>
      </c>
      <c r="B2362" s="88" t="s">
        <v>7861</v>
      </c>
      <c r="C2362" s="185" t="str">
        <f>VLOOKUP(B2362,[1]Nagios!$B$2:$F$7978,1,FALSE)</f>
        <v>172.16.12.18</v>
      </c>
      <c r="D2362" s="301" t="s">
        <v>6662</v>
      </c>
      <c r="E2362" s="206" t="s">
        <v>2992</v>
      </c>
      <c r="F2362" s="269">
        <v>4</v>
      </c>
      <c r="G2362" s="299" t="s">
        <v>7998</v>
      </c>
      <c r="H2362" s="180"/>
    </row>
    <row r="2363" spans="1:8" hidden="1">
      <c r="A2363" s="88" t="s">
        <v>7860</v>
      </c>
      <c r="B2363" s="88" t="s">
        <v>7861</v>
      </c>
      <c r="C2363" s="185" t="str">
        <f>VLOOKUP(B2363,[1]Nagios!$B$2:$F$7978,1,FALSE)</f>
        <v>172.16.12.18</v>
      </c>
      <c r="D2363" s="301" t="s">
        <v>6661</v>
      </c>
      <c r="E2363" s="291" t="s">
        <v>2989</v>
      </c>
      <c r="F2363" s="269">
        <v>2</v>
      </c>
      <c r="G2363" s="299" t="s">
        <v>7998</v>
      </c>
      <c r="H2363" s="180"/>
    </row>
    <row r="2364" spans="1:8" hidden="1">
      <c r="A2364" s="88" t="s">
        <v>7860</v>
      </c>
      <c r="B2364" s="88" t="s">
        <v>7861</v>
      </c>
      <c r="C2364" s="185" t="str">
        <f>VLOOKUP(B2364,[1]Nagios!$B$2:$F$7978,1,FALSE)</f>
        <v>172.16.12.18</v>
      </c>
      <c r="D2364" s="301" t="s">
        <v>7965</v>
      </c>
      <c r="E2364" s="291" t="s">
        <v>2989</v>
      </c>
      <c r="F2364" s="269">
        <v>2</v>
      </c>
      <c r="G2364" s="299" t="s">
        <v>7998</v>
      </c>
      <c r="H2364" s="180"/>
    </row>
    <row r="2365" spans="1:8" hidden="1">
      <c r="A2365" s="88" t="s">
        <v>7860</v>
      </c>
      <c r="B2365" s="88" t="s">
        <v>7861</v>
      </c>
      <c r="C2365" s="185" t="str">
        <f>VLOOKUP(B2365,[1]Nagios!$B$2:$F$7978,1,FALSE)</f>
        <v>172.16.12.18</v>
      </c>
      <c r="D2365" s="301" t="s">
        <v>6658</v>
      </c>
      <c r="E2365" s="291" t="s">
        <v>2989</v>
      </c>
      <c r="F2365" s="269">
        <v>2</v>
      </c>
      <c r="G2365" s="299" t="s">
        <v>7998</v>
      </c>
      <c r="H2365" s="180"/>
    </row>
    <row r="2366" spans="1:8" hidden="1">
      <c r="A2366" s="88" t="s">
        <v>7860</v>
      </c>
      <c r="B2366" s="88" t="s">
        <v>7861</v>
      </c>
      <c r="C2366" s="185" t="str">
        <f>VLOOKUP(B2366,[1]Nagios!$B$2:$F$7978,1,FALSE)</f>
        <v>172.16.12.18</v>
      </c>
      <c r="D2366" s="301" t="s">
        <v>6659</v>
      </c>
      <c r="E2366" s="291" t="s">
        <v>2989</v>
      </c>
      <c r="F2366" s="269">
        <v>2</v>
      </c>
      <c r="G2366" s="299" t="s">
        <v>7998</v>
      </c>
      <c r="H2366" s="180"/>
    </row>
    <row r="2367" spans="1:8" hidden="1">
      <c r="A2367" s="88" t="s">
        <v>7860</v>
      </c>
      <c r="B2367" s="88" t="s">
        <v>7861</v>
      </c>
      <c r="C2367" s="185" t="str">
        <f>VLOOKUP(B2367,[1]Nagios!$B$2:$F$7978,1,FALSE)</f>
        <v>172.16.12.18</v>
      </c>
      <c r="D2367" s="301" t="s">
        <v>7966</v>
      </c>
      <c r="E2367" s="291" t="s">
        <v>2989</v>
      </c>
      <c r="F2367" s="269">
        <v>2</v>
      </c>
      <c r="G2367" s="299" t="s">
        <v>7998</v>
      </c>
      <c r="H2367" s="180"/>
    </row>
    <row r="2368" spans="1:8" hidden="1">
      <c r="A2368" s="88" t="s">
        <v>7860</v>
      </c>
      <c r="B2368" s="88" t="s">
        <v>7861</v>
      </c>
      <c r="C2368" s="185" t="str">
        <f>VLOOKUP(B2368,[1]Nagios!$B$2:$F$7978,1,FALSE)</f>
        <v>172.16.12.18</v>
      </c>
      <c r="D2368" s="301" t="s">
        <v>6657</v>
      </c>
      <c r="E2368" s="291" t="s">
        <v>2989</v>
      </c>
      <c r="F2368" s="269">
        <v>2</v>
      </c>
      <c r="G2368" s="299" t="s">
        <v>7998</v>
      </c>
      <c r="H2368" s="180"/>
    </row>
    <row r="2369" spans="1:8" hidden="1">
      <c r="A2369" s="88" t="s">
        <v>7860</v>
      </c>
      <c r="B2369" s="88" t="s">
        <v>7861</v>
      </c>
      <c r="C2369" s="185" t="str">
        <f>VLOOKUP(B2369,[1]Nagios!$B$2:$F$7978,1,FALSE)</f>
        <v>172.16.12.18</v>
      </c>
      <c r="D2369" s="301" t="s">
        <v>6660</v>
      </c>
      <c r="E2369" s="291" t="s">
        <v>2989</v>
      </c>
      <c r="F2369" s="269">
        <v>4</v>
      </c>
      <c r="G2369" s="299" t="s">
        <v>7998</v>
      </c>
      <c r="H2369" s="180"/>
    </row>
    <row r="2370" spans="1:8" hidden="1">
      <c r="A2370" s="88" t="s">
        <v>7860</v>
      </c>
      <c r="B2370" s="88" t="s">
        <v>7861</v>
      </c>
      <c r="C2370" s="185" t="str">
        <f>VLOOKUP(B2370,[1]Nagios!$B$2:$F$7978,1,FALSE)</f>
        <v>172.16.12.18</v>
      </c>
      <c r="D2370" s="301" t="s">
        <v>7967</v>
      </c>
      <c r="E2370" s="291" t="s">
        <v>2989</v>
      </c>
      <c r="F2370" s="269">
        <v>4</v>
      </c>
      <c r="G2370" s="299" t="s">
        <v>7998</v>
      </c>
      <c r="H2370" s="180"/>
    </row>
    <row r="2371" spans="1:8" hidden="1">
      <c r="A2371" s="88" t="s">
        <v>7860</v>
      </c>
      <c r="B2371" s="88" t="s">
        <v>7861</v>
      </c>
      <c r="C2371" s="185" t="str">
        <f>VLOOKUP(B2371,[1]Nagios!$B$2:$F$7978,1,FALSE)</f>
        <v>172.16.12.18</v>
      </c>
      <c r="D2371" s="301" t="s">
        <v>7968</v>
      </c>
      <c r="E2371" s="291" t="s">
        <v>2989</v>
      </c>
      <c r="F2371" s="269">
        <v>4</v>
      </c>
      <c r="G2371" s="299" t="s">
        <v>7998</v>
      </c>
      <c r="H2371" s="180"/>
    </row>
    <row r="2372" spans="1:8" hidden="1">
      <c r="A2372" s="88" t="s">
        <v>2143</v>
      </c>
      <c r="B2372" s="249" t="s">
        <v>2144</v>
      </c>
      <c r="C2372" s="185" t="str">
        <f>VLOOKUP(B2372,[1]Nagios!$B$2:$F$7978,1,FALSE)</f>
        <v>172.16.5.8</v>
      </c>
      <c r="D2372" s="301" t="s">
        <v>959</v>
      </c>
      <c r="E2372" s="206" t="s">
        <v>2989</v>
      </c>
      <c r="F2372" s="262">
        <v>1</v>
      </c>
      <c r="G2372" s="299" t="s">
        <v>8012</v>
      </c>
      <c r="H2372" s="180" t="s">
        <v>4534</v>
      </c>
    </row>
    <row r="2373" spans="1:8" hidden="1">
      <c r="A2373" s="88" t="s">
        <v>2350</v>
      </c>
      <c r="B2373" s="249" t="s">
        <v>2144</v>
      </c>
      <c r="C2373" s="185" t="str">
        <f>VLOOKUP(B2373,[1]Nagios!$B$2:$F$7978,1,FALSE)</f>
        <v>172.16.5.8</v>
      </c>
      <c r="D2373" s="301" t="s">
        <v>2347</v>
      </c>
      <c r="E2373" s="206" t="s">
        <v>2989</v>
      </c>
      <c r="F2373" s="262">
        <v>1</v>
      </c>
      <c r="G2373" s="299" t="s">
        <v>8012</v>
      </c>
      <c r="H2373" s="180" t="s">
        <v>4535</v>
      </c>
    </row>
    <row r="2374" spans="1:8" hidden="1">
      <c r="A2374" s="88" t="s">
        <v>2350</v>
      </c>
      <c r="B2374" s="240" t="s">
        <v>2144</v>
      </c>
      <c r="C2374" s="185" t="str">
        <f>VLOOKUP(B2374,[1]Nagios!$B$2:$F$7978,1,FALSE)</f>
        <v>172.16.5.8</v>
      </c>
      <c r="D2374" s="301" t="s">
        <v>2325</v>
      </c>
      <c r="E2374" s="206" t="s">
        <v>2989</v>
      </c>
      <c r="F2374" s="245">
        <v>1</v>
      </c>
      <c r="G2374" s="299" t="s">
        <v>8012</v>
      </c>
      <c r="H2374" s="180" t="s">
        <v>4536</v>
      </c>
    </row>
    <row r="2375" spans="1:8" hidden="1">
      <c r="A2375" s="88" t="s">
        <v>2350</v>
      </c>
      <c r="B2375" s="266" t="s">
        <v>2144</v>
      </c>
      <c r="C2375" s="185" t="str">
        <f>VLOOKUP(B2375,[1]Nagios!$B$2:$F$7978,1,FALSE)</f>
        <v>172.16.5.8</v>
      </c>
      <c r="D2375" s="301" t="s">
        <v>2326</v>
      </c>
      <c r="E2375" s="206" t="s">
        <v>2989</v>
      </c>
      <c r="F2375" s="271">
        <v>1</v>
      </c>
      <c r="G2375" s="299" t="s">
        <v>8012</v>
      </c>
      <c r="H2375" s="180" t="s">
        <v>4537</v>
      </c>
    </row>
    <row r="2376" spans="1:8" hidden="1">
      <c r="A2376" s="88" t="s">
        <v>2350</v>
      </c>
      <c r="B2376" s="266" t="s">
        <v>2144</v>
      </c>
      <c r="C2376" s="185" t="str">
        <f>VLOOKUP(B2376,[1]Nagios!$B$2:$F$7978,1,FALSE)</f>
        <v>172.16.5.8</v>
      </c>
      <c r="D2376" s="301" t="s">
        <v>2348</v>
      </c>
      <c r="E2376" s="206" t="s">
        <v>2989</v>
      </c>
      <c r="F2376" s="271">
        <v>1</v>
      </c>
      <c r="G2376" s="299" t="s">
        <v>8012</v>
      </c>
      <c r="H2376" s="180" t="s">
        <v>4538</v>
      </c>
    </row>
    <row r="2377" spans="1:8" hidden="1">
      <c r="A2377" s="88" t="s">
        <v>2350</v>
      </c>
      <c r="B2377" s="266" t="s">
        <v>2144</v>
      </c>
      <c r="C2377" s="185" t="str">
        <f>VLOOKUP(B2377,[1]Nagios!$B$2:$F$7978,1,FALSE)</f>
        <v>172.16.5.8</v>
      </c>
      <c r="D2377" s="301" t="s">
        <v>2349</v>
      </c>
      <c r="E2377" s="206" t="s">
        <v>2989</v>
      </c>
      <c r="F2377" s="271">
        <v>1</v>
      </c>
      <c r="G2377" s="299" t="s">
        <v>8012</v>
      </c>
      <c r="H2377" s="180" t="s">
        <v>4539</v>
      </c>
    </row>
    <row r="2378" spans="1:8" hidden="1">
      <c r="A2378" s="88" t="s">
        <v>2350</v>
      </c>
      <c r="B2378" s="266" t="s">
        <v>2144</v>
      </c>
      <c r="C2378" s="185" t="str">
        <f>VLOOKUP(B2378,[1]Nagios!$B$2:$F$7978,1,FALSE)</f>
        <v>172.16.5.8</v>
      </c>
      <c r="D2378" s="301" t="s">
        <v>1201</v>
      </c>
      <c r="E2378" s="206" t="s">
        <v>2992</v>
      </c>
      <c r="F2378" s="271">
        <v>2</v>
      </c>
      <c r="G2378" s="299" t="s">
        <v>8012</v>
      </c>
      <c r="H2378" s="180" t="s">
        <v>4540</v>
      </c>
    </row>
    <row r="2379" spans="1:8" hidden="1">
      <c r="A2379" s="88" t="s">
        <v>2346</v>
      </c>
      <c r="B2379" s="266" t="s">
        <v>2142</v>
      </c>
      <c r="C2379" s="185" t="str">
        <f>VLOOKUP(B2379,[1]Nagios!$B$2:$F$7978,1,FALSE)</f>
        <v>172.16.5.7</v>
      </c>
      <c r="D2379" s="301" t="s">
        <v>959</v>
      </c>
      <c r="E2379" s="206" t="s">
        <v>2989</v>
      </c>
      <c r="F2379" s="271">
        <v>1</v>
      </c>
      <c r="G2379" s="299" t="s">
        <v>8012</v>
      </c>
      <c r="H2379" s="180" t="s">
        <v>4527</v>
      </c>
    </row>
    <row r="2380" spans="1:8" hidden="1">
      <c r="A2380" s="88" t="s">
        <v>2346</v>
      </c>
      <c r="B2380" s="266" t="s">
        <v>2142</v>
      </c>
      <c r="C2380" s="185" t="str">
        <f>VLOOKUP(B2380,[1]Nagios!$B$2:$F$7978,1,FALSE)</f>
        <v>172.16.5.7</v>
      </c>
      <c r="D2380" s="301" t="s">
        <v>2322</v>
      </c>
      <c r="E2380" s="206" t="s">
        <v>2989</v>
      </c>
      <c r="F2380" s="271">
        <v>1</v>
      </c>
      <c r="G2380" s="299" t="s">
        <v>8012</v>
      </c>
      <c r="H2380" s="180" t="s">
        <v>4528</v>
      </c>
    </row>
    <row r="2381" spans="1:8" hidden="1">
      <c r="A2381" s="88" t="s">
        <v>2346</v>
      </c>
      <c r="B2381" s="266" t="s">
        <v>2142</v>
      </c>
      <c r="C2381" s="185" t="str">
        <f>VLOOKUP(B2381,[1]Nagios!$B$2:$F$7978,1,FALSE)</f>
        <v>172.16.5.7</v>
      </c>
      <c r="D2381" s="301" t="s">
        <v>2325</v>
      </c>
      <c r="E2381" s="206" t="s">
        <v>2989</v>
      </c>
      <c r="F2381" s="271">
        <v>1</v>
      </c>
      <c r="G2381" s="299" t="s">
        <v>8012</v>
      </c>
      <c r="H2381" s="180" t="s">
        <v>4529</v>
      </c>
    </row>
    <row r="2382" spans="1:8" hidden="1">
      <c r="A2382" s="88" t="s">
        <v>2346</v>
      </c>
      <c r="B2382" s="266" t="s">
        <v>2142</v>
      </c>
      <c r="C2382" s="185" t="str">
        <f>VLOOKUP(B2382,[1]Nagios!$B$2:$F$7978,1,FALSE)</f>
        <v>172.16.5.7</v>
      </c>
      <c r="D2382" s="301" t="s">
        <v>2326</v>
      </c>
      <c r="E2382" s="206" t="s">
        <v>2989</v>
      </c>
      <c r="F2382" s="271">
        <v>1</v>
      </c>
      <c r="G2382" s="299" t="s">
        <v>8012</v>
      </c>
      <c r="H2382" s="180" t="s">
        <v>4530</v>
      </c>
    </row>
    <row r="2383" spans="1:8" hidden="1">
      <c r="A2383" s="88" t="s">
        <v>2346</v>
      </c>
      <c r="B2383" s="266" t="s">
        <v>2142</v>
      </c>
      <c r="C2383" s="185" t="str">
        <f>VLOOKUP(B2383,[1]Nagios!$B$2:$F$7978,1,FALSE)</f>
        <v>172.16.5.7</v>
      </c>
      <c r="D2383" s="301" t="s">
        <v>2348</v>
      </c>
      <c r="E2383" s="206" t="s">
        <v>2989</v>
      </c>
      <c r="F2383" s="271">
        <v>1</v>
      </c>
      <c r="G2383" s="299" t="s">
        <v>8012</v>
      </c>
      <c r="H2383" s="180" t="s">
        <v>4531</v>
      </c>
    </row>
    <row r="2384" spans="1:8" hidden="1">
      <c r="A2384" s="88" t="s">
        <v>2346</v>
      </c>
      <c r="B2384" s="266" t="s">
        <v>2142</v>
      </c>
      <c r="C2384" s="185" t="str">
        <f>VLOOKUP(B2384,[1]Nagios!$B$2:$F$7978,1,FALSE)</f>
        <v>172.16.5.7</v>
      </c>
      <c r="D2384" s="301" t="s">
        <v>2349</v>
      </c>
      <c r="E2384" s="206" t="s">
        <v>2989</v>
      </c>
      <c r="F2384" s="271">
        <v>1</v>
      </c>
      <c r="G2384" s="299" t="s">
        <v>8012</v>
      </c>
      <c r="H2384" s="180" t="s">
        <v>4532</v>
      </c>
    </row>
    <row r="2385" spans="1:8" hidden="1">
      <c r="A2385" s="88" t="s">
        <v>2346</v>
      </c>
      <c r="B2385" s="266" t="s">
        <v>2142</v>
      </c>
      <c r="C2385" s="185" t="str">
        <f>VLOOKUP(B2385,[1]Nagios!$B$2:$F$7978,1,FALSE)</f>
        <v>172.16.5.7</v>
      </c>
      <c r="D2385" s="301" t="s">
        <v>1201</v>
      </c>
      <c r="E2385" s="206" t="s">
        <v>2992</v>
      </c>
      <c r="F2385" s="271">
        <v>2</v>
      </c>
      <c r="G2385" s="299" t="s">
        <v>8012</v>
      </c>
      <c r="H2385" s="180" t="s">
        <v>4533</v>
      </c>
    </row>
    <row r="2386" spans="1:8" hidden="1">
      <c r="A2386" s="91" t="s">
        <v>6706</v>
      </c>
      <c r="B2386" s="102" t="s">
        <v>7357</v>
      </c>
      <c r="C2386" s="185" t="str">
        <f>VLOOKUP(B2386,[1]Nagios!$B$2:$F$7978,1,FALSE)</f>
        <v>10.133.8.193</v>
      </c>
      <c r="D2386" s="309" t="s">
        <v>6707</v>
      </c>
      <c r="E2386" s="288" t="s">
        <v>2989</v>
      </c>
      <c r="F2386" s="114">
        <v>4</v>
      </c>
      <c r="G2386" s="299" t="s">
        <v>8012</v>
      </c>
      <c r="H2386" s="203"/>
    </row>
    <row r="2387" spans="1:8" hidden="1">
      <c r="A2387" s="91" t="s">
        <v>6706</v>
      </c>
      <c r="B2387" s="102" t="s">
        <v>7357</v>
      </c>
      <c r="C2387" s="185" t="str">
        <f>VLOOKUP(B2387,[1]Nagios!$B$2:$F$7978,1,FALSE)</f>
        <v>10.133.8.193</v>
      </c>
      <c r="D2387" s="309" t="s">
        <v>6708</v>
      </c>
      <c r="E2387" s="288" t="s">
        <v>2989</v>
      </c>
      <c r="F2387" s="114">
        <v>4</v>
      </c>
      <c r="G2387" s="299" t="s">
        <v>8012</v>
      </c>
      <c r="H2387" s="203"/>
    </row>
    <row r="2388" spans="1:8" hidden="1">
      <c r="A2388" s="91" t="s">
        <v>6706</v>
      </c>
      <c r="B2388" s="102" t="s">
        <v>7357</v>
      </c>
      <c r="C2388" s="185" t="str">
        <f>VLOOKUP(B2388,[1]Nagios!$B$2:$F$7978,1,FALSE)</f>
        <v>10.133.8.193</v>
      </c>
      <c r="D2388" s="309" t="s">
        <v>6709</v>
      </c>
      <c r="E2388" s="288" t="s">
        <v>2989</v>
      </c>
      <c r="F2388" s="114">
        <v>4</v>
      </c>
      <c r="G2388" s="299" t="s">
        <v>8012</v>
      </c>
      <c r="H2388" s="203"/>
    </row>
    <row r="2389" spans="1:8" hidden="1">
      <c r="A2389" s="91" t="s">
        <v>6706</v>
      </c>
      <c r="B2389" s="102" t="s">
        <v>7357</v>
      </c>
      <c r="C2389" s="185" t="str">
        <f>VLOOKUP(B2389,[1]Nagios!$B$2:$F$7978,1,FALSE)</f>
        <v>10.133.8.193</v>
      </c>
      <c r="D2389" s="309" t="s">
        <v>6710</v>
      </c>
      <c r="E2389" s="288" t="s">
        <v>2989</v>
      </c>
      <c r="F2389" s="114">
        <v>4</v>
      </c>
      <c r="G2389" s="299" t="s">
        <v>8012</v>
      </c>
      <c r="H2389" s="203"/>
    </row>
    <row r="2390" spans="1:8" hidden="1">
      <c r="A2390" s="91" t="s">
        <v>6706</v>
      </c>
      <c r="B2390" s="102" t="s">
        <v>7357</v>
      </c>
      <c r="C2390" s="185" t="str">
        <f>VLOOKUP(B2390,[1]Nagios!$B$2:$F$7978,1,FALSE)</f>
        <v>10.133.8.193</v>
      </c>
      <c r="D2390" s="309" t="s">
        <v>6711</v>
      </c>
      <c r="E2390" s="288" t="s">
        <v>2989</v>
      </c>
      <c r="F2390" s="114">
        <v>4</v>
      </c>
      <c r="G2390" s="299" t="s">
        <v>8012</v>
      </c>
      <c r="H2390" s="203"/>
    </row>
    <row r="2391" spans="1:8" hidden="1">
      <c r="A2391" s="91" t="s">
        <v>6706</v>
      </c>
      <c r="B2391" s="102" t="s">
        <v>7357</v>
      </c>
      <c r="C2391" s="185" t="str">
        <f>VLOOKUP(B2391,[1]Nagios!$B$2:$F$7978,1,FALSE)</f>
        <v>10.133.8.193</v>
      </c>
      <c r="D2391" s="309" t="s">
        <v>6712</v>
      </c>
      <c r="E2391" s="288" t="s">
        <v>2989</v>
      </c>
      <c r="F2391" s="114">
        <v>4</v>
      </c>
      <c r="G2391" s="299" t="s">
        <v>8012</v>
      </c>
      <c r="H2391" s="203"/>
    </row>
    <row r="2392" spans="1:8" hidden="1">
      <c r="A2392" s="91" t="s">
        <v>7359</v>
      </c>
      <c r="B2392" s="115" t="s">
        <v>7358</v>
      </c>
      <c r="C2392" s="185" t="str">
        <f>VLOOKUP(B2392,[1]Nagios!$B$2:$F$7978,1,FALSE)</f>
        <v>10.133.8.194</v>
      </c>
      <c r="D2392" s="309" t="s">
        <v>6707</v>
      </c>
      <c r="E2392" s="288" t="s">
        <v>2989</v>
      </c>
      <c r="F2392" s="114">
        <v>4</v>
      </c>
      <c r="G2392" s="299" t="s">
        <v>8012</v>
      </c>
      <c r="H2392" s="203"/>
    </row>
    <row r="2393" spans="1:8" hidden="1">
      <c r="A2393" s="91" t="s">
        <v>7359</v>
      </c>
      <c r="B2393" s="115" t="s">
        <v>7358</v>
      </c>
      <c r="C2393" s="185" t="str">
        <f>VLOOKUP(B2393,[1]Nagios!$B$2:$F$7978,1,FALSE)</f>
        <v>10.133.8.194</v>
      </c>
      <c r="D2393" s="309" t="s">
        <v>6708</v>
      </c>
      <c r="E2393" s="288" t="s">
        <v>2989</v>
      </c>
      <c r="F2393" s="114">
        <v>4</v>
      </c>
      <c r="G2393" s="299" t="s">
        <v>8012</v>
      </c>
      <c r="H2393" s="203"/>
    </row>
    <row r="2394" spans="1:8" hidden="1">
      <c r="A2394" s="91" t="s">
        <v>7359</v>
      </c>
      <c r="B2394" s="115" t="s">
        <v>7358</v>
      </c>
      <c r="C2394" s="185" t="str">
        <f>VLOOKUP(B2394,[1]Nagios!$B$2:$F$7978,1,FALSE)</f>
        <v>10.133.8.194</v>
      </c>
      <c r="D2394" s="309" t="s">
        <v>6709</v>
      </c>
      <c r="E2394" s="288" t="s">
        <v>2989</v>
      </c>
      <c r="F2394" s="114">
        <v>4</v>
      </c>
      <c r="G2394" s="299" t="s">
        <v>8012</v>
      </c>
      <c r="H2394" s="203"/>
    </row>
    <row r="2395" spans="1:8" hidden="1">
      <c r="A2395" s="91" t="s">
        <v>7359</v>
      </c>
      <c r="B2395" s="115" t="s">
        <v>7358</v>
      </c>
      <c r="C2395" s="185" t="str">
        <f>VLOOKUP(B2395,[1]Nagios!$B$2:$F$7978,1,FALSE)</f>
        <v>10.133.8.194</v>
      </c>
      <c r="D2395" s="309" t="s">
        <v>6710</v>
      </c>
      <c r="E2395" s="288" t="s">
        <v>2989</v>
      </c>
      <c r="F2395" s="114">
        <v>4</v>
      </c>
      <c r="G2395" s="299" t="s">
        <v>8012</v>
      </c>
      <c r="H2395" s="203"/>
    </row>
    <row r="2396" spans="1:8" hidden="1">
      <c r="A2396" s="91" t="s">
        <v>7359</v>
      </c>
      <c r="B2396" s="115" t="s">
        <v>7358</v>
      </c>
      <c r="C2396" s="185" t="str">
        <f>VLOOKUP(B2396,[1]Nagios!$B$2:$F$7978,1,FALSE)</f>
        <v>10.133.8.194</v>
      </c>
      <c r="D2396" s="309" t="s">
        <v>6711</v>
      </c>
      <c r="E2396" s="288" t="s">
        <v>2989</v>
      </c>
      <c r="F2396" s="114">
        <v>4</v>
      </c>
      <c r="G2396" s="299" t="s">
        <v>8012</v>
      </c>
      <c r="H2396" s="203"/>
    </row>
    <row r="2397" spans="1:8" hidden="1">
      <c r="A2397" s="91" t="s">
        <v>7359</v>
      </c>
      <c r="B2397" s="115" t="s">
        <v>7358</v>
      </c>
      <c r="C2397" s="185" t="str">
        <f>VLOOKUP(B2397,[1]Nagios!$B$2:$F$7978,1,FALSE)</f>
        <v>10.133.8.194</v>
      </c>
      <c r="D2397" s="309" t="s">
        <v>6712</v>
      </c>
      <c r="E2397" s="288" t="s">
        <v>2989</v>
      </c>
      <c r="F2397" s="114">
        <v>4</v>
      </c>
      <c r="G2397" s="299" t="s">
        <v>8012</v>
      </c>
      <c r="H2397" s="203"/>
    </row>
    <row r="2398" spans="1:8" hidden="1">
      <c r="A2398" s="91" t="s">
        <v>7356</v>
      </c>
      <c r="B2398" s="102" t="s">
        <v>7357</v>
      </c>
      <c r="C2398" s="185" t="str">
        <f>VLOOKUP(B2398,[1]Nagios!$B$2:$F$7978,1,FALSE)</f>
        <v>10.133.8.193</v>
      </c>
      <c r="D2398" s="309" t="s">
        <v>6707</v>
      </c>
      <c r="E2398" s="288" t="s">
        <v>2989</v>
      </c>
      <c r="F2398" s="114">
        <v>4</v>
      </c>
      <c r="G2398" s="299" t="s">
        <v>8012</v>
      </c>
      <c r="H2398" s="180"/>
    </row>
    <row r="2399" spans="1:8" hidden="1">
      <c r="A2399" s="91" t="s">
        <v>7356</v>
      </c>
      <c r="B2399" s="102" t="s">
        <v>7357</v>
      </c>
      <c r="C2399" s="185" t="str">
        <f>VLOOKUP(B2399,[1]Nagios!$B$2:$F$7978,1,FALSE)</f>
        <v>10.133.8.193</v>
      </c>
      <c r="D2399" s="309" t="s">
        <v>6708</v>
      </c>
      <c r="E2399" s="288" t="s">
        <v>2989</v>
      </c>
      <c r="F2399" s="114">
        <v>4</v>
      </c>
      <c r="G2399" s="299" t="s">
        <v>8012</v>
      </c>
      <c r="H2399" s="180"/>
    </row>
    <row r="2400" spans="1:8" hidden="1">
      <c r="A2400" s="91" t="s">
        <v>7356</v>
      </c>
      <c r="B2400" s="102" t="s">
        <v>7357</v>
      </c>
      <c r="C2400" s="185" t="str">
        <f>VLOOKUP(B2400,[1]Nagios!$B$2:$F$7978,1,FALSE)</f>
        <v>10.133.8.193</v>
      </c>
      <c r="D2400" s="309" t="s">
        <v>6709</v>
      </c>
      <c r="E2400" s="288" t="s">
        <v>2989</v>
      </c>
      <c r="F2400" s="114">
        <v>4</v>
      </c>
      <c r="G2400" s="299" t="s">
        <v>8012</v>
      </c>
      <c r="H2400" s="180"/>
    </row>
    <row r="2401" spans="1:8" hidden="1">
      <c r="A2401" s="91" t="s">
        <v>7356</v>
      </c>
      <c r="B2401" s="102" t="s">
        <v>7357</v>
      </c>
      <c r="C2401" s="185" t="str">
        <f>VLOOKUP(B2401,[1]Nagios!$B$2:$F$7978,1,FALSE)</f>
        <v>10.133.8.193</v>
      </c>
      <c r="D2401" s="309" t="s">
        <v>6710</v>
      </c>
      <c r="E2401" s="288" t="s">
        <v>2989</v>
      </c>
      <c r="F2401" s="114">
        <v>4</v>
      </c>
      <c r="G2401" s="299" t="s">
        <v>8012</v>
      </c>
      <c r="H2401" s="180"/>
    </row>
    <row r="2402" spans="1:8" hidden="1">
      <c r="A2402" s="91" t="s">
        <v>7356</v>
      </c>
      <c r="B2402" s="102" t="s">
        <v>7357</v>
      </c>
      <c r="C2402" s="185" t="str">
        <f>VLOOKUP(B2402,[1]Nagios!$B$2:$F$7978,1,FALSE)</f>
        <v>10.133.8.193</v>
      </c>
      <c r="D2402" s="309" t="s">
        <v>6711</v>
      </c>
      <c r="E2402" s="288" t="s">
        <v>2989</v>
      </c>
      <c r="F2402" s="114">
        <v>4</v>
      </c>
      <c r="G2402" s="299" t="s">
        <v>8012</v>
      </c>
      <c r="H2402" s="180"/>
    </row>
    <row r="2403" spans="1:8" hidden="1">
      <c r="A2403" s="91" t="s">
        <v>7356</v>
      </c>
      <c r="B2403" s="102" t="s">
        <v>7357</v>
      </c>
      <c r="C2403" s="185" t="str">
        <f>VLOOKUP(B2403,[1]Nagios!$B$2:$F$7978,1,FALSE)</f>
        <v>10.133.8.193</v>
      </c>
      <c r="D2403" s="309" t="s">
        <v>6712</v>
      </c>
      <c r="E2403" s="288" t="s">
        <v>2989</v>
      </c>
      <c r="F2403" s="114">
        <v>4</v>
      </c>
      <c r="G2403" s="299" t="s">
        <v>8012</v>
      </c>
      <c r="H2403" s="180"/>
    </row>
    <row r="2404" spans="1:8" hidden="1">
      <c r="A2404" s="88" t="s">
        <v>7434</v>
      </c>
      <c r="B2404" s="249" t="s">
        <v>7435</v>
      </c>
      <c r="C2404" s="185" t="str">
        <f>VLOOKUP(B2404,[1]Nagios!$B$2:$F$7978,1,FALSE)</f>
        <v>172.16.12.71</v>
      </c>
      <c r="D2404" s="301" t="s">
        <v>2314</v>
      </c>
      <c r="E2404" s="206" t="s">
        <v>2989</v>
      </c>
      <c r="F2404" s="262">
        <v>1</v>
      </c>
      <c r="G2404" s="299" t="s">
        <v>8012</v>
      </c>
      <c r="H2404" s="180"/>
    </row>
    <row r="2405" spans="1:8" hidden="1">
      <c r="A2405" s="88" t="s">
        <v>7434</v>
      </c>
      <c r="B2405" s="249" t="s">
        <v>7435</v>
      </c>
      <c r="C2405" s="185" t="str">
        <f>VLOOKUP(B2405,[1]Nagios!$B$2:$F$7978,1,FALSE)</f>
        <v>172.16.12.71</v>
      </c>
      <c r="D2405" s="301" t="s">
        <v>959</v>
      </c>
      <c r="E2405" s="206" t="s">
        <v>2989</v>
      </c>
      <c r="F2405" s="262">
        <v>1</v>
      </c>
      <c r="G2405" s="299" t="s">
        <v>8012</v>
      </c>
      <c r="H2405" s="180"/>
    </row>
    <row r="2406" spans="1:8" hidden="1">
      <c r="A2406" s="88" t="s">
        <v>7434</v>
      </c>
      <c r="B2406" s="240" t="s">
        <v>7435</v>
      </c>
      <c r="C2406" s="185" t="str">
        <f>VLOOKUP(B2406,[1]Nagios!$B$2:$F$7978,1,FALSE)</f>
        <v>172.16.12.71</v>
      </c>
      <c r="D2406" s="301" t="s">
        <v>7260</v>
      </c>
      <c r="E2406" s="206" t="s">
        <v>2989</v>
      </c>
      <c r="F2406" s="245">
        <v>1</v>
      </c>
      <c r="G2406" s="299" t="s">
        <v>8012</v>
      </c>
      <c r="H2406" s="180"/>
    </row>
    <row r="2407" spans="1:8" hidden="1">
      <c r="A2407" s="88" t="s">
        <v>7434</v>
      </c>
      <c r="B2407" s="240" t="s">
        <v>7435</v>
      </c>
      <c r="C2407" s="185" t="str">
        <f>VLOOKUP(B2407,[1]Nagios!$B$2:$F$7978,1,FALSE)</f>
        <v>172.16.12.71</v>
      </c>
      <c r="D2407" s="301" t="s">
        <v>2330</v>
      </c>
      <c r="E2407" s="206" t="s">
        <v>2989</v>
      </c>
      <c r="F2407" s="245">
        <v>1</v>
      </c>
      <c r="G2407" s="299" t="s">
        <v>8012</v>
      </c>
      <c r="H2407" s="180"/>
    </row>
    <row r="2408" spans="1:8" hidden="1">
      <c r="A2408" s="88" t="s">
        <v>7434</v>
      </c>
      <c r="B2408" s="240" t="s">
        <v>7435</v>
      </c>
      <c r="C2408" s="185" t="str">
        <f>VLOOKUP(B2408,[1]Nagios!$B$2:$F$7978,1,FALSE)</f>
        <v>172.16.12.71</v>
      </c>
      <c r="D2408" s="301" t="s">
        <v>2370</v>
      </c>
      <c r="E2408" s="206" t="s">
        <v>2989</v>
      </c>
      <c r="F2408" s="245">
        <v>1</v>
      </c>
      <c r="G2408" s="299" t="s">
        <v>8012</v>
      </c>
      <c r="H2408" s="180"/>
    </row>
    <row r="2409" spans="1:8" hidden="1">
      <c r="A2409" s="88" t="s">
        <v>7434</v>
      </c>
      <c r="B2409" s="240" t="s">
        <v>7435</v>
      </c>
      <c r="C2409" s="185" t="str">
        <f>VLOOKUP(B2409,[1]Nagios!$B$2:$F$7978,1,FALSE)</f>
        <v>172.16.12.71</v>
      </c>
      <c r="D2409" s="301" t="s">
        <v>2353</v>
      </c>
      <c r="E2409" s="206" t="s">
        <v>2989</v>
      </c>
      <c r="F2409" s="245">
        <v>1</v>
      </c>
      <c r="G2409" s="299" t="s">
        <v>8012</v>
      </c>
      <c r="H2409" s="180"/>
    </row>
    <row r="2410" spans="1:8" hidden="1">
      <c r="A2410" s="88" t="s">
        <v>7434</v>
      </c>
      <c r="B2410" s="240" t="s">
        <v>7435</v>
      </c>
      <c r="C2410" s="185" t="str">
        <f>VLOOKUP(B2410,[1]Nagios!$B$2:$F$7978,1,FALSE)</f>
        <v>172.16.12.71</v>
      </c>
      <c r="D2410" s="301" t="s">
        <v>7306</v>
      </c>
      <c r="E2410" s="206" t="s">
        <v>2989</v>
      </c>
      <c r="F2410" s="245">
        <v>1</v>
      </c>
      <c r="G2410" s="299" t="s">
        <v>8012</v>
      </c>
      <c r="H2410" s="180"/>
    </row>
    <row r="2411" spans="1:8" hidden="1">
      <c r="A2411" s="88" t="s">
        <v>7434</v>
      </c>
      <c r="B2411" s="240" t="s">
        <v>7435</v>
      </c>
      <c r="C2411" s="185" t="str">
        <f>VLOOKUP(B2411,[1]Nagios!$B$2:$F$7978,1,FALSE)</f>
        <v>172.16.12.71</v>
      </c>
      <c r="D2411" s="301" t="s">
        <v>1201</v>
      </c>
      <c r="E2411" s="206" t="s">
        <v>2989</v>
      </c>
      <c r="F2411" s="245">
        <v>1</v>
      </c>
      <c r="G2411" s="299" t="s">
        <v>8012</v>
      </c>
      <c r="H2411" s="180"/>
    </row>
    <row r="2412" spans="1:8" hidden="1">
      <c r="A2412" s="88" t="s">
        <v>1699</v>
      </c>
      <c r="B2412" s="240" t="s">
        <v>1700</v>
      </c>
      <c r="C2412" s="185" t="str">
        <f>VLOOKUP(B2412,[1]Nagios!$B$2:$F$7978,1,FALSE)</f>
        <v>192.168.5.22</v>
      </c>
      <c r="D2412" s="301" t="s">
        <v>1220</v>
      </c>
      <c r="E2412" s="206" t="s">
        <v>2992</v>
      </c>
      <c r="F2412" s="245">
        <v>3</v>
      </c>
      <c r="G2412" s="299" t="s">
        <v>8012</v>
      </c>
      <c r="H2412" s="180" t="s">
        <v>3611</v>
      </c>
    </row>
    <row r="2413" spans="1:8" hidden="1">
      <c r="A2413" s="88" t="s">
        <v>1699</v>
      </c>
      <c r="B2413" s="240" t="s">
        <v>1700</v>
      </c>
      <c r="C2413" s="185" t="str">
        <f>VLOOKUP(B2413,[1]Nagios!$B$2:$F$7978,1,FALSE)</f>
        <v>192.168.5.22</v>
      </c>
      <c r="D2413" s="301" t="s">
        <v>1204</v>
      </c>
      <c r="E2413" s="206" t="s">
        <v>2992</v>
      </c>
      <c r="F2413" s="245">
        <v>3</v>
      </c>
      <c r="G2413" s="299" t="s">
        <v>8012</v>
      </c>
      <c r="H2413" s="180" t="s">
        <v>3612</v>
      </c>
    </row>
    <row r="2414" spans="1:8" hidden="1">
      <c r="A2414" s="88" t="s">
        <v>1699</v>
      </c>
      <c r="B2414" s="240" t="s">
        <v>1700</v>
      </c>
      <c r="C2414" s="185" t="str">
        <f>VLOOKUP(B2414,[1]Nagios!$B$2:$F$7978,1,FALSE)</f>
        <v>192.168.5.22</v>
      </c>
      <c r="D2414" s="301" t="s">
        <v>2171</v>
      </c>
      <c r="E2414" s="206" t="s">
        <v>2992</v>
      </c>
      <c r="F2414" s="245">
        <v>3</v>
      </c>
      <c r="G2414" s="299" t="s">
        <v>8012</v>
      </c>
      <c r="H2414" s="180" t="s">
        <v>3613</v>
      </c>
    </row>
    <row r="2415" spans="1:8" hidden="1">
      <c r="A2415" s="88" t="s">
        <v>1699</v>
      </c>
      <c r="B2415" s="240" t="s">
        <v>1700</v>
      </c>
      <c r="C2415" s="185" t="str">
        <f>VLOOKUP(B2415,[1]Nagios!$B$2:$F$7978,1,FALSE)</f>
        <v>192.168.5.22</v>
      </c>
      <c r="D2415" s="301" t="s">
        <v>2430</v>
      </c>
      <c r="E2415" s="206" t="s">
        <v>2992</v>
      </c>
      <c r="F2415" s="245">
        <v>3</v>
      </c>
      <c r="G2415" s="299" t="s">
        <v>8012</v>
      </c>
      <c r="H2415" s="180" t="s">
        <v>3614</v>
      </c>
    </row>
    <row r="2416" spans="1:8" hidden="1">
      <c r="A2416" s="88" t="s">
        <v>1699</v>
      </c>
      <c r="B2416" s="240" t="s">
        <v>1700</v>
      </c>
      <c r="C2416" s="185" t="str">
        <f>VLOOKUP(B2416,[1]Nagios!$B$2:$F$7978,1,FALSE)</f>
        <v>192.168.5.22</v>
      </c>
      <c r="D2416" s="301" t="s">
        <v>2456</v>
      </c>
      <c r="E2416" s="206" t="s">
        <v>2992</v>
      </c>
      <c r="F2416" s="245">
        <v>3</v>
      </c>
      <c r="G2416" s="299" t="s">
        <v>8012</v>
      </c>
      <c r="H2416" s="180" t="s">
        <v>3615</v>
      </c>
    </row>
    <row r="2417" spans="1:8" hidden="1">
      <c r="A2417" s="88" t="s">
        <v>1699</v>
      </c>
      <c r="B2417" s="240" t="s">
        <v>1700</v>
      </c>
      <c r="C2417" s="185" t="str">
        <f>VLOOKUP(B2417,[1]Nagios!$B$2:$F$7978,1,FALSE)</f>
        <v>192.168.5.22</v>
      </c>
      <c r="D2417" s="301" t="s">
        <v>959</v>
      </c>
      <c r="E2417" s="206" t="s">
        <v>2992</v>
      </c>
      <c r="F2417" s="245">
        <v>3</v>
      </c>
      <c r="G2417" s="299" t="s">
        <v>8012</v>
      </c>
      <c r="H2417" s="180" t="s">
        <v>3616</v>
      </c>
    </row>
    <row r="2418" spans="1:8" hidden="1">
      <c r="A2418" s="88" t="s">
        <v>1699</v>
      </c>
      <c r="B2418" s="240" t="s">
        <v>1700</v>
      </c>
      <c r="C2418" s="185" t="str">
        <f>VLOOKUP(B2418,[1]Nagios!$B$2:$F$7978,1,FALSE)</f>
        <v>192.168.5.22</v>
      </c>
      <c r="D2418" s="301" t="s">
        <v>1200</v>
      </c>
      <c r="E2418" s="206" t="s">
        <v>2992</v>
      </c>
      <c r="F2418" s="245">
        <v>3</v>
      </c>
      <c r="G2418" s="299" t="s">
        <v>8012</v>
      </c>
      <c r="H2418" s="180" t="s">
        <v>3617</v>
      </c>
    </row>
    <row r="2419" spans="1:8" hidden="1">
      <c r="A2419" s="88" t="s">
        <v>1699</v>
      </c>
      <c r="B2419" s="266" t="s">
        <v>1700</v>
      </c>
      <c r="C2419" s="185" t="str">
        <f>VLOOKUP(B2419,[1]Nagios!$B$2:$F$7978,1,FALSE)</f>
        <v>192.168.5.22</v>
      </c>
      <c r="D2419" s="301" t="s">
        <v>6118</v>
      </c>
      <c r="E2419" s="206" t="s">
        <v>2992</v>
      </c>
      <c r="F2419" s="271">
        <v>3</v>
      </c>
      <c r="G2419" s="299" t="s">
        <v>8004</v>
      </c>
      <c r="H2419" s="180"/>
    </row>
    <row r="2420" spans="1:8" hidden="1">
      <c r="A2420" s="88" t="s">
        <v>1699</v>
      </c>
      <c r="B2420" s="240" t="s">
        <v>1700</v>
      </c>
      <c r="C2420" s="185" t="str">
        <f>VLOOKUP(B2420,[1]Nagios!$B$2:$F$7978,1,FALSE)</f>
        <v>192.168.5.22</v>
      </c>
      <c r="D2420" s="301" t="s">
        <v>1201</v>
      </c>
      <c r="E2420" s="206" t="s">
        <v>2989</v>
      </c>
      <c r="F2420" s="245">
        <v>2</v>
      </c>
      <c r="G2420" s="299" t="s">
        <v>8012</v>
      </c>
      <c r="H2420" s="180" t="s">
        <v>3618</v>
      </c>
    </row>
    <row r="2421" spans="1:8" hidden="1">
      <c r="A2421" s="88" t="s">
        <v>1699</v>
      </c>
      <c r="B2421" s="240" t="s">
        <v>1700</v>
      </c>
      <c r="C2421" s="185" t="str">
        <f>VLOOKUP(B2421,[1]Nagios!$B$2:$F$7978,1,FALSE)</f>
        <v>192.168.5.22</v>
      </c>
      <c r="D2421" s="301" t="s">
        <v>6626</v>
      </c>
      <c r="E2421" s="206" t="s">
        <v>2989</v>
      </c>
      <c r="F2421" s="245">
        <v>4</v>
      </c>
      <c r="G2421" s="299" t="s">
        <v>8020</v>
      </c>
      <c r="H2421" s="180"/>
    </row>
    <row r="2422" spans="1:8" hidden="1">
      <c r="A2422" s="88" t="s">
        <v>1699</v>
      </c>
      <c r="B2422" s="240" t="s">
        <v>1700</v>
      </c>
      <c r="C2422" s="185" t="str">
        <f>VLOOKUP(B2422,[1]Nagios!$B$2:$F$7978,1,FALSE)</f>
        <v>192.168.5.22</v>
      </c>
      <c r="D2422" s="301" t="s">
        <v>6627</v>
      </c>
      <c r="E2422" s="206" t="s">
        <v>2989</v>
      </c>
      <c r="F2422" s="245">
        <v>4</v>
      </c>
      <c r="G2422" s="299" t="s">
        <v>8020</v>
      </c>
      <c r="H2422" s="180"/>
    </row>
    <row r="2423" spans="1:8" hidden="1">
      <c r="A2423" s="88" t="s">
        <v>1699</v>
      </c>
      <c r="B2423" s="240" t="s">
        <v>1700</v>
      </c>
      <c r="C2423" s="185" t="str">
        <f>VLOOKUP(B2423,[1]Nagios!$B$2:$F$7978,1,FALSE)</f>
        <v>192.168.5.22</v>
      </c>
      <c r="D2423" s="301" t="s">
        <v>6628</v>
      </c>
      <c r="E2423" s="206" t="s">
        <v>2989</v>
      </c>
      <c r="F2423" s="245">
        <v>4</v>
      </c>
      <c r="G2423" s="299" t="s">
        <v>8020</v>
      </c>
      <c r="H2423" s="180"/>
    </row>
    <row r="2424" spans="1:8" hidden="1">
      <c r="A2424" s="88" t="s">
        <v>1699</v>
      </c>
      <c r="B2424" s="240" t="s">
        <v>1700</v>
      </c>
      <c r="C2424" s="185" t="str">
        <f>VLOOKUP(B2424,[1]Nagios!$B$2:$F$7978,1,FALSE)</f>
        <v>192.168.5.22</v>
      </c>
      <c r="D2424" s="301" t="s">
        <v>6629</v>
      </c>
      <c r="E2424" s="206" t="s">
        <v>2989</v>
      </c>
      <c r="F2424" s="245">
        <v>4</v>
      </c>
      <c r="G2424" s="299" t="s">
        <v>8020</v>
      </c>
      <c r="H2424" s="180"/>
    </row>
    <row r="2425" spans="1:8" hidden="1">
      <c r="A2425" s="88" t="s">
        <v>1699</v>
      </c>
      <c r="B2425" s="240" t="s">
        <v>1700</v>
      </c>
      <c r="C2425" s="185" t="str">
        <f>VLOOKUP(B2425,[1]Nagios!$B$2:$F$7978,1,FALSE)</f>
        <v>192.168.5.22</v>
      </c>
      <c r="D2425" s="301" t="s">
        <v>6630</v>
      </c>
      <c r="E2425" s="206" t="s">
        <v>2989</v>
      </c>
      <c r="F2425" s="245">
        <v>4</v>
      </c>
      <c r="G2425" s="299" t="s">
        <v>8020</v>
      </c>
      <c r="H2425" s="180"/>
    </row>
    <row r="2426" spans="1:8" hidden="1">
      <c r="A2426" s="88" t="s">
        <v>1699</v>
      </c>
      <c r="B2426" s="240" t="s">
        <v>1700</v>
      </c>
      <c r="C2426" s="185" t="str">
        <f>VLOOKUP(B2426,[1]Nagios!$B$2:$F$7978,1,FALSE)</f>
        <v>192.168.5.22</v>
      </c>
      <c r="D2426" s="301" t="s">
        <v>6631</v>
      </c>
      <c r="E2426" s="206" t="s">
        <v>2989</v>
      </c>
      <c r="F2426" s="245">
        <v>4</v>
      </c>
      <c r="G2426" s="299" t="s">
        <v>8020</v>
      </c>
      <c r="H2426" s="180"/>
    </row>
    <row r="2427" spans="1:8" hidden="1">
      <c r="A2427" s="88" t="s">
        <v>1699</v>
      </c>
      <c r="B2427" s="240" t="s">
        <v>1700</v>
      </c>
      <c r="C2427" s="185" t="str">
        <f>VLOOKUP(B2427,[1]Nagios!$B$2:$F$7978,1,FALSE)</f>
        <v>192.168.5.22</v>
      </c>
      <c r="D2427" s="301" t="s">
        <v>6632</v>
      </c>
      <c r="E2427" s="206" t="s">
        <v>2989</v>
      </c>
      <c r="F2427" s="245">
        <v>4</v>
      </c>
      <c r="G2427" s="299" t="s">
        <v>8020</v>
      </c>
      <c r="H2427" s="180"/>
    </row>
    <row r="2428" spans="1:8" hidden="1">
      <c r="A2428" s="88" t="s">
        <v>1699</v>
      </c>
      <c r="B2428" s="240" t="s">
        <v>1700</v>
      </c>
      <c r="C2428" s="185" t="str">
        <f>VLOOKUP(B2428,[1]Nagios!$B$2:$F$7978,1,FALSE)</f>
        <v>192.168.5.22</v>
      </c>
      <c r="D2428" s="301" t="s">
        <v>6633</v>
      </c>
      <c r="E2428" s="206" t="s">
        <v>2989</v>
      </c>
      <c r="F2428" s="245">
        <v>4</v>
      </c>
      <c r="G2428" s="299" t="s">
        <v>8020</v>
      </c>
      <c r="H2428" s="180"/>
    </row>
    <row r="2429" spans="1:8" hidden="1">
      <c r="A2429" s="88" t="s">
        <v>1699</v>
      </c>
      <c r="B2429" s="240" t="s">
        <v>1700</v>
      </c>
      <c r="C2429" s="185" t="str">
        <f>VLOOKUP(B2429,[1]Nagios!$B$2:$F$7978,1,FALSE)</f>
        <v>192.168.5.22</v>
      </c>
      <c r="D2429" s="301" t="s">
        <v>6634</v>
      </c>
      <c r="E2429" s="206" t="s">
        <v>2989</v>
      </c>
      <c r="F2429" s="245">
        <v>4</v>
      </c>
      <c r="G2429" s="299" t="s">
        <v>8020</v>
      </c>
      <c r="H2429" s="180"/>
    </row>
    <row r="2430" spans="1:8" hidden="1">
      <c r="A2430" s="89" t="s">
        <v>1699</v>
      </c>
      <c r="B2430" s="102" t="s">
        <v>1700</v>
      </c>
      <c r="C2430" s="185" t="str">
        <f>VLOOKUP(B2430,[1]Nagios!$B$2:$F$7978,1,FALSE)</f>
        <v>192.168.5.22</v>
      </c>
      <c r="D2430" s="308" t="s">
        <v>2605</v>
      </c>
      <c r="E2430" s="292" t="s">
        <v>7217</v>
      </c>
      <c r="F2430" s="113">
        <v>2</v>
      </c>
      <c r="G2430" s="299" t="s">
        <v>8020</v>
      </c>
      <c r="H2430" s="208" t="s">
        <v>3223</v>
      </c>
    </row>
    <row r="2431" spans="1:8" hidden="1">
      <c r="A2431" s="88" t="s">
        <v>3194</v>
      </c>
      <c r="B2431" s="240" t="s">
        <v>3195</v>
      </c>
      <c r="C2431" s="185" t="str">
        <f>VLOOKUP(B2431,[1]Nagios!$B$2:$F$7978,1,FALSE)</f>
        <v>192.168.5.115</v>
      </c>
      <c r="D2431" s="301" t="s">
        <v>3156</v>
      </c>
      <c r="E2431" s="206" t="s">
        <v>2992</v>
      </c>
      <c r="F2431" s="245">
        <v>3</v>
      </c>
      <c r="G2431" s="299" t="s">
        <v>8012</v>
      </c>
      <c r="H2431" s="180"/>
    </row>
    <row r="2432" spans="1:8" hidden="1">
      <c r="A2432" s="88" t="s">
        <v>3194</v>
      </c>
      <c r="B2432" s="249" t="s">
        <v>3195</v>
      </c>
      <c r="C2432" s="185" t="str">
        <f>VLOOKUP(B2432,[1]Nagios!$B$2:$F$7978,1,FALSE)</f>
        <v>192.168.5.115</v>
      </c>
      <c r="D2432" s="301" t="s">
        <v>3157</v>
      </c>
      <c r="E2432" s="206" t="s">
        <v>2992</v>
      </c>
      <c r="F2432" s="262">
        <v>3</v>
      </c>
      <c r="G2432" s="299" t="s">
        <v>8012</v>
      </c>
      <c r="H2432" s="180"/>
    </row>
    <row r="2433" spans="1:8" hidden="1">
      <c r="A2433" s="88" t="s">
        <v>3194</v>
      </c>
      <c r="B2433" s="240" t="s">
        <v>3195</v>
      </c>
      <c r="C2433" s="185" t="str">
        <f>VLOOKUP(B2433,[1]Nagios!$B$2:$F$7978,1,FALSE)</f>
        <v>192.168.5.115</v>
      </c>
      <c r="D2433" s="301" t="s">
        <v>3191</v>
      </c>
      <c r="E2433" s="206" t="s">
        <v>2992</v>
      </c>
      <c r="F2433" s="245">
        <v>3</v>
      </c>
      <c r="G2433" s="299" t="s">
        <v>8012</v>
      </c>
      <c r="H2433" s="180"/>
    </row>
    <row r="2434" spans="1:8" hidden="1">
      <c r="A2434" s="88" t="s">
        <v>3194</v>
      </c>
      <c r="B2434" s="240" t="s">
        <v>3195</v>
      </c>
      <c r="C2434" s="185" t="str">
        <f>VLOOKUP(B2434,[1]Nagios!$B$2:$F$7978,1,FALSE)</f>
        <v>192.168.5.115</v>
      </c>
      <c r="D2434" s="301" t="s">
        <v>3192</v>
      </c>
      <c r="E2434" s="206" t="s">
        <v>2992</v>
      </c>
      <c r="F2434" s="245">
        <v>3</v>
      </c>
      <c r="G2434" s="299" t="s">
        <v>8012</v>
      </c>
      <c r="H2434" s="180"/>
    </row>
    <row r="2435" spans="1:8" hidden="1">
      <c r="A2435" s="88" t="s">
        <v>3194</v>
      </c>
      <c r="B2435" s="266" t="s">
        <v>3195</v>
      </c>
      <c r="C2435" s="185" t="str">
        <f>VLOOKUP(B2435,[1]Nagios!$B$2:$F$7978,1,FALSE)</f>
        <v>192.168.5.115</v>
      </c>
      <c r="D2435" s="301" t="s">
        <v>3193</v>
      </c>
      <c r="E2435" s="206" t="s">
        <v>2992</v>
      </c>
      <c r="F2435" s="271">
        <v>3</v>
      </c>
      <c r="G2435" s="299" t="s">
        <v>8012</v>
      </c>
      <c r="H2435" s="180"/>
    </row>
    <row r="2436" spans="1:8" hidden="1">
      <c r="A2436" s="88" t="s">
        <v>3194</v>
      </c>
      <c r="B2436" s="240" t="s">
        <v>3195</v>
      </c>
      <c r="C2436" s="185" t="str">
        <f>VLOOKUP(B2436,[1]Nagios!$B$2:$F$7978,1,FALSE)</f>
        <v>192.168.5.115</v>
      </c>
      <c r="D2436" s="301" t="s">
        <v>3142</v>
      </c>
      <c r="E2436" s="206" t="s">
        <v>2992</v>
      </c>
      <c r="F2436" s="245">
        <v>3</v>
      </c>
      <c r="G2436" s="299" t="s">
        <v>8012</v>
      </c>
      <c r="H2436" s="180"/>
    </row>
    <row r="2437" spans="1:8" hidden="1">
      <c r="A2437" s="88" t="s">
        <v>3194</v>
      </c>
      <c r="B2437" s="240" t="s">
        <v>3195</v>
      </c>
      <c r="C2437" s="185" t="str">
        <f>VLOOKUP(B2437,[1]Nagios!$B$2:$F$7978,1,FALSE)</f>
        <v>192.168.5.115</v>
      </c>
      <c r="D2437" s="301" t="s">
        <v>3143</v>
      </c>
      <c r="E2437" s="206" t="s">
        <v>2992</v>
      </c>
      <c r="F2437" s="245">
        <v>3</v>
      </c>
      <c r="G2437" s="299" t="s">
        <v>8012</v>
      </c>
      <c r="H2437" s="180"/>
    </row>
    <row r="2438" spans="1:8" hidden="1">
      <c r="A2438" s="88" t="s">
        <v>3194</v>
      </c>
      <c r="B2438" s="240" t="s">
        <v>3195</v>
      </c>
      <c r="C2438" s="185" t="str">
        <f>VLOOKUP(B2438,[1]Nagios!$B$2:$F$7978,1,FALSE)</f>
        <v>192.168.5.115</v>
      </c>
      <c r="D2438" s="301" t="s">
        <v>1201</v>
      </c>
      <c r="E2438" s="206" t="s">
        <v>2992</v>
      </c>
      <c r="F2438" s="245">
        <v>2</v>
      </c>
      <c r="G2438" s="299" t="s">
        <v>8012</v>
      </c>
      <c r="H2438" s="180"/>
    </row>
    <row r="2439" spans="1:8" hidden="1">
      <c r="A2439" s="88" t="s">
        <v>7300</v>
      </c>
      <c r="B2439" s="240" t="s">
        <v>7301</v>
      </c>
      <c r="C2439" s="185" t="str">
        <f>VLOOKUP(B2439,[1]Nagios!$B$2:$F$7978,1,FALSE)</f>
        <v>10.133.8.196</v>
      </c>
      <c r="D2439" s="301" t="s">
        <v>1204</v>
      </c>
      <c r="E2439" s="206" t="s">
        <v>2989</v>
      </c>
      <c r="F2439" s="245">
        <v>2</v>
      </c>
      <c r="G2439" s="299" t="s">
        <v>8012</v>
      </c>
      <c r="H2439" s="180"/>
    </row>
    <row r="2440" spans="1:8" hidden="1">
      <c r="A2440" s="88" t="s">
        <v>7300</v>
      </c>
      <c r="B2440" s="240" t="s">
        <v>7301</v>
      </c>
      <c r="C2440" s="185" t="str">
        <f>VLOOKUP(B2440,[1]Nagios!$B$2:$F$7978,1,FALSE)</f>
        <v>10.133.8.196</v>
      </c>
      <c r="D2440" s="301" t="s">
        <v>7303</v>
      </c>
      <c r="E2440" s="206" t="s">
        <v>2989</v>
      </c>
      <c r="F2440" s="245">
        <v>2</v>
      </c>
      <c r="G2440" s="299" t="s">
        <v>8012</v>
      </c>
      <c r="H2440" s="180"/>
    </row>
    <row r="2441" spans="1:8" hidden="1">
      <c r="A2441" s="88" t="s">
        <v>7300</v>
      </c>
      <c r="B2441" s="240" t="s">
        <v>7301</v>
      </c>
      <c r="C2441" s="185" t="str">
        <f>VLOOKUP(B2441,[1]Nagios!$B$2:$F$7978,1,FALSE)</f>
        <v>10.133.8.196</v>
      </c>
      <c r="D2441" s="301" t="s">
        <v>7302</v>
      </c>
      <c r="E2441" s="206" t="s">
        <v>2989</v>
      </c>
      <c r="F2441" s="245">
        <v>2</v>
      </c>
      <c r="G2441" s="299" t="s">
        <v>8012</v>
      </c>
      <c r="H2441" s="180"/>
    </row>
    <row r="2442" spans="1:8" hidden="1">
      <c r="A2442" s="88" t="s">
        <v>7300</v>
      </c>
      <c r="B2442" s="240" t="s">
        <v>7301</v>
      </c>
      <c r="C2442" s="185" t="str">
        <f>VLOOKUP(B2442,[1]Nagios!$B$2:$F$7978,1,FALSE)</f>
        <v>10.133.8.196</v>
      </c>
      <c r="D2442" s="301" t="s">
        <v>2330</v>
      </c>
      <c r="E2442" s="206" t="s">
        <v>2989</v>
      </c>
      <c r="F2442" s="245">
        <v>2</v>
      </c>
      <c r="G2442" s="299" t="s">
        <v>8012</v>
      </c>
      <c r="H2442" s="180"/>
    </row>
    <row r="2443" spans="1:8" hidden="1">
      <c r="A2443" s="88" t="s">
        <v>7300</v>
      </c>
      <c r="B2443" s="240" t="s">
        <v>7301</v>
      </c>
      <c r="C2443" s="185" t="str">
        <f>VLOOKUP(B2443,[1]Nagios!$B$2:$F$7978,1,FALSE)</f>
        <v>10.133.8.196</v>
      </c>
      <c r="D2443" s="301" t="s">
        <v>959</v>
      </c>
      <c r="E2443" s="206" t="s">
        <v>2989</v>
      </c>
      <c r="F2443" s="245">
        <v>2</v>
      </c>
      <c r="G2443" s="299" t="s">
        <v>8012</v>
      </c>
      <c r="H2443" s="180"/>
    </row>
    <row r="2444" spans="1:8" hidden="1">
      <c r="A2444" s="88" t="s">
        <v>7300</v>
      </c>
      <c r="B2444" s="240" t="s">
        <v>7301</v>
      </c>
      <c r="C2444" s="185" t="str">
        <f>VLOOKUP(B2444,[1]Nagios!$B$2:$F$7978,1,FALSE)</f>
        <v>10.133.8.196</v>
      </c>
      <c r="D2444" s="301" t="s">
        <v>6177</v>
      </c>
      <c r="E2444" s="206" t="s">
        <v>2989</v>
      </c>
      <c r="F2444" s="245">
        <v>2</v>
      </c>
      <c r="G2444" s="299" t="s">
        <v>8012</v>
      </c>
      <c r="H2444" s="180"/>
    </row>
    <row r="2445" spans="1:8" hidden="1">
      <c r="A2445" s="88" t="s">
        <v>7300</v>
      </c>
      <c r="B2445" s="240" t="s">
        <v>7301</v>
      </c>
      <c r="C2445" s="185" t="str">
        <f>VLOOKUP(B2445,[1]Nagios!$B$2:$F$7978,1,FALSE)</f>
        <v>10.133.8.196</v>
      </c>
      <c r="D2445" s="301" t="s">
        <v>1201</v>
      </c>
      <c r="E2445" s="206" t="s">
        <v>2989</v>
      </c>
      <c r="F2445" s="245">
        <v>2</v>
      </c>
      <c r="G2445" s="299" t="s">
        <v>8012</v>
      </c>
      <c r="H2445" s="180"/>
    </row>
    <row r="2446" spans="1:8" hidden="1">
      <c r="A2446" s="105" t="s">
        <v>6074</v>
      </c>
      <c r="B2446" s="105" t="s">
        <v>6072</v>
      </c>
      <c r="C2446" s="185" t="str">
        <f>VLOOKUP(B2446,[1]Nagios!$B$2:$F$7978,1,FALSE)</f>
        <v>10.133.8.136</v>
      </c>
      <c r="D2446" s="314" t="s">
        <v>959</v>
      </c>
      <c r="E2446" s="206" t="s">
        <v>2989</v>
      </c>
      <c r="F2446" s="269">
        <v>1</v>
      </c>
      <c r="G2446" s="299" t="s">
        <v>7997</v>
      </c>
      <c r="H2446" s="180"/>
    </row>
    <row r="2447" spans="1:8" hidden="1">
      <c r="A2447" s="88" t="s">
        <v>7312</v>
      </c>
      <c r="B2447" s="240" t="s">
        <v>7311</v>
      </c>
      <c r="C2447" s="185" t="str">
        <f>VLOOKUP(B2447,[1]Nagios!$B$2:$F$7978,1,FALSE)</f>
        <v>10.133.8.208</v>
      </c>
      <c r="D2447" s="301" t="s">
        <v>2370</v>
      </c>
      <c r="E2447" s="289" t="s">
        <v>2992</v>
      </c>
      <c r="F2447" s="245">
        <v>4</v>
      </c>
      <c r="G2447" s="299" t="s">
        <v>8012</v>
      </c>
      <c r="H2447" s="180"/>
    </row>
    <row r="2448" spans="1:8" hidden="1">
      <c r="A2448" s="88" t="s">
        <v>7312</v>
      </c>
      <c r="B2448" s="249" t="s">
        <v>7311</v>
      </c>
      <c r="C2448" s="185" t="str">
        <f>VLOOKUP(B2448,[1]Nagios!$B$2:$F$7978,1,FALSE)</f>
        <v>10.133.8.208</v>
      </c>
      <c r="D2448" s="301" t="s">
        <v>2330</v>
      </c>
      <c r="E2448" s="289" t="s">
        <v>2992</v>
      </c>
      <c r="F2448" s="262">
        <v>4</v>
      </c>
      <c r="G2448" s="299" t="s">
        <v>8012</v>
      </c>
      <c r="H2448" s="180"/>
    </row>
    <row r="2449" spans="1:8" hidden="1">
      <c r="A2449" s="88" t="s">
        <v>7312</v>
      </c>
      <c r="B2449" s="266" t="s">
        <v>7311</v>
      </c>
      <c r="C2449" s="185" t="str">
        <f>VLOOKUP(B2449,[1]Nagios!$B$2:$F$7978,1,FALSE)</f>
        <v>10.133.8.208</v>
      </c>
      <c r="D2449" s="301" t="s">
        <v>959</v>
      </c>
      <c r="E2449" s="289" t="s">
        <v>2992</v>
      </c>
      <c r="F2449" s="245">
        <v>4</v>
      </c>
      <c r="G2449" s="299" t="s">
        <v>8012</v>
      </c>
      <c r="H2449" s="180"/>
    </row>
    <row r="2450" spans="1:8" hidden="1">
      <c r="A2450" s="88" t="s">
        <v>7312</v>
      </c>
      <c r="B2450" s="266" t="s">
        <v>7311</v>
      </c>
      <c r="C2450" s="185" t="str">
        <f>VLOOKUP(B2450,[1]Nagios!$B$2:$F$7978,1,FALSE)</f>
        <v>10.133.8.208</v>
      </c>
      <c r="D2450" s="301" t="s">
        <v>6177</v>
      </c>
      <c r="E2450" s="289" t="s">
        <v>2992</v>
      </c>
      <c r="F2450" s="245">
        <v>4</v>
      </c>
      <c r="G2450" s="299" t="s">
        <v>8012</v>
      </c>
      <c r="H2450" s="180"/>
    </row>
    <row r="2451" spans="1:8" hidden="1">
      <c r="A2451" s="88" t="s">
        <v>7312</v>
      </c>
      <c r="B2451" s="266" t="s">
        <v>7311</v>
      </c>
      <c r="C2451" s="185" t="str">
        <f>VLOOKUP(B2451,[1]Nagios!$B$2:$F$7978,1,FALSE)</f>
        <v>10.133.8.208</v>
      </c>
      <c r="D2451" s="301" t="s">
        <v>1201</v>
      </c>
      <c r="E2451" s="289" t="s">
        <v>2992</v>
      </c>
      <c r="F2451" s="245">
        <v>4</v>
      </c>
      <c r="G2451" s="299" t="s">
        <v>8012</v>
      </c>
      <c r="H2451" s="180"/>
    </row>
    <row r="2452" spans="1:8" hidden="1">
      <c r="A2452" s="88" t="s">
        <v>6610</v>
      </c>
      <c r="B2452" s="266" t="s">
        <v>6609</v>
      </c>
      <c r="C2452" s="185" t="str">
        <f>VLOOKUP(B2452,[1]Nagios!$B$2:$F$7978,1,FALSE)</f>
        <v>10.133.8.131</v>
      </c>
      <c r="D2452" s="301" t="s">
        <v>959</v>
      </c>
      <c r="E2452" s="206" t="s">
        <v>2989</v>
      </c>
      <c r="F2452" s="245">
        <v>1</v>
      </c>
      <c r="G2452" s="299" t="s">
        <v>8012</v>
      </c>
      <c r="H2452" s="180"/>
    </row>
    <row r="2453" spans="1:8" hidden="1">
      <c r="A2453" s="88" t="s">
        <v>6610</v>
      </c>
      <c r="B2453" s="240" t="s">
        <v>6609</v>
      </c>
      <c r="C2453" s="185" t="str">
        <f>VLOOKUP(B2453,[1]Nagios!$B$2:$F$7978,1,FALSE)</f>
        <v>10.133.8.131</v>
      </c>
      <c r="D2453" s="301" t="s">
        <v>962</v>
      </c>
      <c r="E2453" s="206" t="s">
        <v>2989</v>
      </c>
      <c r="F2453" s="245">
        <v>3</v>
      </c>
      <c r="G2453" s="299" t="s">
        <v>8012</v>
      </c>
      <c r="H2453" s="180"/>
    </row>
    <row r="2454" spans="1:8" hidden="1">
      <c r="A2454" s="88" t="s">
        <v>6610</v>
      </c>
      <c r="B2454" s="240" t="s">
        <v>6609</v>
      </c>
      <c r="C2454" s="185" t="str">
        <f>VLOOKUP(B2454,[1]Nagios!$B$2:$F$7978,1,FALSE)</f>
        <v>10.133.8.131</v>
      </c>
      <c r="D2454" s="301" t="s">
        <v>963</v>
      </c>
      <c r="E2454" s="206" t="s">
        <v>2989</v>
      </c>
      <c r="F2454" s="245">
        <v>3</v>
      </c>
      <c r="G2454" s="299" t="s">
        <v>8012</v>
      </c>
      <c r="H2454" s="180"/>
    </row>
    <row r="2455" spans="1:8" hidden="1">
      <c r="A2455" s="88" t="s">
        <v>6610</v>
      </c>
      <c r="B2455" s="240" t="s">
        <v>6609</v>
      </c>
      <c r="C2455" s="185" t="str">
        <f>VLOOKUP(B2455,[1]Nagios!$B$2:$F$7978,1,FALSE)</f>
        <v>10.133.8.131</v>
      </c>
      <c r="D2455" s="301" t="s">
        <v>6519</v>
      </c>
      <c r="E2455" s="206" t="s">
        <v>2989</v>
      </c>
      <c r="F2455" s="245">
        <v>1</v>
      </c>
      <c r="G2455" s="299" t="s">
        <v>8012</v>
      </c>
      <c r="H2455" s="180"/>
    </row>
    <row r="2456" spans="1:8" hidden="1">
      <c r="A2456" s="88" t="s">
        <v>6610</v>
      </c>
      <c r="B2456" s="240" t="s">
        <v>6609</v>
      </c>
      <c r="C2456" s="185" t="str">
        <f>VLOOKUP(B2456,[1]Nagios!$B$2:$F$7978,1,FALSE)</f>
        <v>10.133.8.131</v>
      </c>
      <c r="D2456" s="301" t="s">
        <v>961</v>
      </c>
      <c r="E2456" s="206" t="s">
        <v>2989</v>
      </c>
      <c r="F2456" s="245">
        <v>1</v>
      </c>
      <c r="G2456" s="299" t="s">
        <v>8012</v>
      </c>
      <c r="H2456" s="180"/>
    </row>
    <row r="2457" spans="1:8" hidden="1">
      <c r="A2457" s="88" t="s">
        <v>6610</v>
      </c>
      <c r="B2457" s="240" t="s">
        <v>6609</v>
      </c>
      <c r="C2457" s="185" t="str">
        <f>VLOOKUP(B2457,[1]Nagios!$B$2:$F$7978,1,FALSE)</f>
        <v>10.133.8.131</v>
      </c>
      <c r="D2457" s="301" t="s">
        <v>6858</v>
      </c>
      <c r="E2457" s="206" t="s">
        <v>2989</v>
      </c>
      <c r="F2457" s="245">
        <v>2</v>
      </c>
      <c r="G2457" s="299" t="s">
        <v>7998</v>
      </c>
      <c r="H2457" s="180"/>
    </row>
    <row r="2458" spans="1:8" hidden="1">
      <c r="A2458" s="88" t="s">
        <v>6610</v>
      </c>
      <c r="B2458" s="240" t="s">
        <v>6609</v>
      </c>
      <c r="C2458" s="185" t="str">
        <f>VLOOKUP(B2458,[1]Nagios!$B$2:$F$7978,1,FALSE)</f>
        <v>10.133.8.131</v>
      </c>
      <c r="D2458" s="301" t="s">
        <v>6857</v>
      </c>
      <c r="E2458" s="206" t="s">
        <v>2989</v>
      </c>
      <c r="F2458" s="245">
        <v>2</v>
      </c>
      <c r="G2458" s="299" t="s">
        <v>7998</v>
      </c>
      <c r="H2458" s="180"/>
    </row>
    <row r="2459" spans="1:8" hidden="1">
      <c r="A2459" s="88" t="s">
        <v>6610</v>
      </c>
      <c r="B2459" s="266" t="s">
        <v>6609</v>
      </c>
      <c r="C2459" s="185" t="str">
        <f>VLOOKUP(B2459,[1]Nagios!$B$2:$F$7978,1,FALSE)</f>
        <v>10.133.8.131</v>
      </c>
      <c r="D2459" s="301" t="s">
        <v>7211</v>
      </c>
      <c r="E2459" s="206" t="s">
        <v>2989</v>
      </c>
      <c r="F2459" s="271">
        <v>2</v>
      </c>
      <c r="G2459" s="299" t="s">
        <v>7998</v>
      </c>
      <c r="H2459" s="180"/>
    </row>
    <row r="2460" spans="1:8" hidden="1">
      <c r="A2460" s="91" t="s">
        <v>6432</v>
      </c>
      <c r="B2460" s="102" t="s">
        <v>6345</v>
      </c>
      <c r="C2460" s="185" t="str">
        <f>VLOOKUP(B2460,[1]Nagios!$B$2:$F$7978,1,FALSE)</f>
        <v>192.168.4.25</v>
      </c>
      <c r="D2460" s="306" t="s">
        <v>6433</v>
      </c>
      <c r="E2460" s="206" t="s">
        <v>2989</v>
      </c>
      <c r="F2460" s="271">
        <v>2</v>
      </c>
      <c r="G2460" s="299" t="s">
        <v>8012</v>
      </c>
      <c r="H2460" s="180"/>
    </row>
    <row r="2461" spans="1:8" hidden="1">
      <c r="A2461" s="91" t="s">
        <v>6432</v>
      </c>
      <c r="B2461" s="102" t="s">
        <v>6345</v>
      </c>
      <c r="C2461" s="185" t="str">
        <f>VLOOKUP(B2461,[1]Nagios!$B$2:$F$7978,1,FALSE)</f>
        <v>192.168.4.25</v>
      </c>
      <c r="D2461" s="306" t="s">
        <v>1795</v>
      </c>
      <c r="E2461" s="206" t="s">
        <v>2989</v>
      </c>
      <c r="F2461" s="271">
        <v>2</v>
      </c>
      <c r="G2461" s="299" t="s">
        <v>8012</v>
      </c>
      <c r="H2461" s="180"/>
    </row>
    <row r="2462" spans="1:8" hidden="1">
      <c r="A2462" s="91" t="s">
        <v>6432</v>
      </c>
      <c r="B2462" s="102" t="s">
        <v>6345</v>
      </c>
      <c r="C2462" s="185" t="str">
        <f>VLOOKUP(B2462,[1]Nagios!$B$2:$F$7978,1,FALSE)</f>
        <v>192.168.4.25</v>
      </c>
      <c r="D2462" s="306" t="s">
        <v>6517</v>
      </c>
      <c r="E2462" s="206" t="s">
        <v>2989</v>
      </c>
      <c r="F2462" s="271">
        <v>2</v>
      </c>
      <c r="G2462" s="299" t="s">
        <v>7998</v>
      </c>
      <c r="H2462" s="180"/>
    </row>
    <row r="2463" spans="1:8" hidden="1">
      <c r="A2463" s="91" t="s">
        <v>6432</v>
      </c>
      <c r="B2463" s="102" t="s">
        <v>6345</v>
      </c>
      <c r="C2463" s="185" t="str">
        <f>VLOOKUP(B2463,[1]Nagios!$B$2:$F$7978,1,FALSE)</f>
        <v>192.168.4.25</v>
      </c>
      <c r="D2463" s="306" t="s">
        <v>6518</v>
      </c>
      <c r="E2463" s="206" t="s">
        <v>2989</v>
      </c>
      <c r="F2463" s="245">
        <v>2</v>
      </c>
      <c r="G2463" s="299" t="s">
        <v>7998</v>
      </c>
      <c r="H2463" s="180"/>
    </row>
    <row r="2464" spans="1:8" hidden="1">
      <c r="A2464" s="89" t="s">
        <v>3007</v>
      </c>
      <c r="B2464" s="266" t="s">
        <v>1275</v>
      </c>
      <c r="C2464" s="185" t="str">
        <f>VLOOKUP(B2464,[1]Nagios!$B$2:$F$7978,1,FALSE)</f>
        <v>10.133.54.146</v>
      </c>
      <c r="D2464" s="301" t="s">
        <v>1204</v>
      </c>
      <c r="E2464" s="288" t="s">
        <v>2992</v>
      </c>
      <c r="F2464" s="245">
        <v>4</v>
      </c>
      <c r="G2464" s="299" t="s">
        <v>8012</v>
      </c>
      <c r="H2464" s="180" t="s">
        <v>6078</v>
      </c>
    </row>
    <row r="2465" spans="1:8" hidden="1">
      <c r="A2465" s="89" t="s">
        <v>3007</v>
      </c>
      <c r="B2465" s="266" t="s">
        <v>1275</v>
      </c>
      <c r="C2465" s="185" t="str">
        <f>VLOOKUP(B2465,[1]Nagios!$B$2:$F$7978,1,FALSE)</f>
        <v>10.133.54.146</v>
      </c>
      <c r="D2465" s="301" t="s">
        <v>2171</v>
      </c>
      <c r="E2465" s="288" t="s">
        <v>2992</v>
      </c>
      <c r="F2465" s="245">
        <v>4</v>
      </c>
      <c r="G2465" s="299" t="s">
        <v>8012</v>
      </c>
      <c r="H2465" s="180" t="s">
        <v>6079</v>
      </c>
    </row>
    <row r="2466" spans="1:8" hidden="1">
      <c r="A2466" s="89" t="s">
        <v>3007</v>
      </c>
      <c r="B2466" s="266" t="s">
        <v>1275</v>
      </c>
      <c r="C2466" s="185" t="str">
        <f>VLOOKUP(B2466,[1]Nagios!$B$2:$F$7978,1,FALSE)</f>
        <v>10.133.54.146</v>
      </c>
      <c r="D2466" s="301" t="s">
        <v>2424</v>
      </c>
      <c r="E2466" s="288" t="s">
        <v>2992</v>
      </c>
      <c r="F2466" s="245">
        <v>4</v>
      </c>
      <c r="G2466" s="299" t="s">
        <v>8012</v>
      </c>
      <c r="H2466" s="180" t="s">
        <v>6080</v>
      </c>
    </row>
    <row r="2467" spans="1:8" hidden="1">
      <c r="A2467" s="89" t="s">
        <v>3007</v>
      </c>
      <c r="B2467" s="266" t="s">
        <v>1275</v>
      </c>
      <c r="C2467" s="185" t="str">
        <f>VLOOKUP(B2467,[1]Nagios!$B$2:$F$7978,1,FALSE)</f>
        <v>10.133.54.146</v>
      </c>
      <c r="D2467" s="301" t="s">
        <v>959</v>
      </c>
      <c r="E2467" s="288" t="s">
        <v>2992</v>
      </c>
      <c r="F2467" s="245">
        <v>4</v>
      </c>
      <c r="G2467" s="299" t="s">
        <v>8012</v>
      </c>
      <c r="H2467" s="180" t="s">
        <v>6081</v>
      </c>
    </row>
    <row r="2468" spans="1:8" hidden="1">
      <c r="A2468" s="89" t="s">
        <v>3007</v>
      </c>
      <c r="B2468" s="266" t="s">
        <v>1275</v>
      </c>
      <c r="C2468" s="185" t="str">
        <f>VLOOKUP(B2468,[1]Nagios!$B$2:$F$7978,1,FALSE)</f>
        <v>10.133.54.146</v>
      </c>
      <c r="D2468" s="301" t="s">
        <v>1200</v>
      </c>
      <c r="E2468" s="288" t="s">
        <v>2992</v>
      </c>
      <c r="F2468" s="245">
        <v>4</v>
      </c>
      <c r="G2468" s="299" t="s">
        <v>8012</v>
      </c>
      <c r="H2468" s="180" t="s">
        <v>6082</v>
      </c>
    </row>
    <row r="2469" spans="1:8" hidden="1">
      <c r="A2469" s="89" t="s">
        <v>3007</v>
      </c>
      <c r="B2469" s="266" t="s">
        <v>1275</v>
      </c>
      <c r="C2469" s="185" t="str">
        <f>VLOOKUP(B2469,[1]Nagios!$B$2:$F$7978,1,FALSE)</f>
        <v>10.133.54.146</v>
      </c>
      <c r="D2469" s="301" t="s">
        <v>1201</v>
      </c>
      <c r="E2469" s="288" t="s">
        <v>2992</v>
      </c>
      <c r="F2469" s="245">
        <v>2</v>
      </c>
      <c r="G2469" s="299" t="s">
        <v>8012</v>
      </c>
      <c r="H2469" s="180" t="s">
        <v>6083</v>
      </c>
    </row>
    <row r="2470" spans="1:8" hidden="1">
      <c r="A2470" s="89" t="s">
        <v>3007</v>
      </c>
      <c r="B2470" s="88" t="s">
        <v>1275</v>
      </c>
      <c r="C2470" s="185" t="str">
        <f>VLOOKUP(B2470,[1]Nagios!$B$2:$F$7978,1,FALSE)</f>
        <v>10.133.54.146</v>
      </c>
      <c r="D2470" s="303" t="s">
        <v>1273</v>
      </c>
      <c r="E2470" s="288" t="s">
        <v>2992</v>
      </c>
      <c r="F2470" s="269">
        <v>4</v>
      </c>
      <c r="G2470" s="299" t="s">
        <v>8012</v>
      </c>
      <c r="H2470" s="180" t="s">
        <v>6084</v>
      </c>
    </row>
    <row r="2471" spans="1:8" hidden="1">
      <c r="A2471" s="89" t="s">
        <v>3007</v>
      </c>
      <c r="B2471" s="88" t="s">
        <v>1275</v>
      </c>
      <c r="C2471" s="185" t="str">
        <f>VLOOKUP(B2471,[1]Nagios!$B$2:$F$7978,1,FALSE)</f>
        <v>10.133.54.146</v>
      </c>
      <c r="D2471" s="303" t="s">
        <v>2658</v>
      </c>
      <c r="E2471" s="206" t="s">
        <v>2992</v>
      </c>
      <c r="F2471" s="269">
        <v>3</v>
      </c>
      <c r="G2471" s="299" t="s">
        <v>7998</v>
      </c>
      <c r="H2471" s="180" t="s">
        <v>6085</v>
      </c>
    </row>
    <row r="2472" spans="1:8" hidden="1">
      <c r="A2472" s="89" t="s">
        <v>3007</v>
      </c>
      <c r="B2472" s="88" t="s">
        <v>1275</v>
      </c>
      <c r="C2472" s="185" t="str">
        <f>VLOOKUP(B2472,[1]Nagios!$B$2:$F$7978,1,FALSE)</f>
        <v>10.133.54.146</v>
      </c>
      <c r="D2472" s="303" t="s">
        <v>2659</v>
      </c>
      <c r="E2472" s="206" t="s">
        <v>2992</v>
      </c>
      <c r="F2472" s="269">
        <v>3</v>
      </c>
      <c r="G2472" s="299" t="s">
        <v>7998</v>
      </c>
      <c r="H2472" s="180" t="s">
        <v>6086</v>
      </c>
    </row>
    <row r="2473" spans="1:8" hidden="1">
      <c r="A2473" s="89" t="s">
        <v>3007</v>
      </c>
      <c r="B2473" s="88" t="s">
        <v>1275</v>
      </c>
      <c r="C2473" s="185" t="str">
        <f>VLOOKUP(B2473,[1]Nagios!$B$2:$F$7978,1,FALSE)</f>
        <v>10.133.54.146</v>
      </c>
      <c r="D2473" s="303" t="s">
        <v>2452</v>
      </c>
      <c r="E2473" s="206" t="s">
        <v>2992</v>
      </c>
      <c r="F2473" s="269">
        <v>3</v>
      </c>
      <c r="G2473" s="299" t="s">
        <v>7998</v>
      </c>
      <c r="H2473" s="180" t="s">
        <v>6087</v>
      </c>
    </row>
    <row r="2474" spans="1:8" hidden="1">
      <c r="A2474" s="91" t="s">
        <v>8938</v>
      </c>
      <c r="B2474" s="102" t="s">
        <v>8939</v>
      </c>
      <c r="C2474" s="185" t="str">
        <f>VLOOKUP(B2474,[1]Nagios!$B$2:$F$7978,1,FALSE)</f>
        <v>10.133.9.63</v>
      </c>
      <c r="D2474" s="308" t="s">
        <v>1220</v>
      </c>
      <c r="E2474" s="206" t="s">
        <v>2992</v>
      </c>
      <c r="F2474" s="262">
        <v>4</v>
      </c>
      <c r="G2474" s="299" t="s">
        <v>1156</v>
      </c>
      <c r="H2474" s="180"/>
    </row>
    <row r="2475" spans="1:8" hidden="1">
      <c r="A2475" s="91" t="s">
        <v>8938</v>
      </c>
      <c r="B2475" s="102" t="s">
        <v>8939</v>
      </c>
      <c r="C2475" s="185" t="str">
        <f>VLOOKUP(B2475,[1]Nagios!$B$2:$F$7978,1,FALSE)</f>
        <v>10.133.9.63</v>
      </c>
      <c r="D2475" s="301" t="s">
        <v>962</v>
      </c>
      <c r="E2475" s="206" t="s">
        <v>2992</v>
      </c>
      <c r="F2475" s="262">
        <v>4</v>
      </c>
      <c r="G2475" s="299" t="s">
        <v>1156</v>
      </c>
      <c r="H2475" s="180"/>
    </row>
    <row r="2476" spans="1:8" hidden="1">
      <c r="A2476" s="91" t="s">
        <v>8938</v>
      </c>
      <c r="B2476" s="102" t="s">
        <v>8939</v>
      </c>
      <c r="C2476" s="185" t="str">
        <f>VLOOKUP(B2476,[1]Nagios!$B$2:$F$7978,1,FALSE)</f>
        <v>10.133.9.63</v>
      </c>
      <c r="D2476" s="301" t="s">
        <v>2326</v>
      </c>
      <c r="E2476" s="206" t="s">
        <v>2992</v>
      </c>
      <c r="F2476" s="245">
        <v>4</v>
      </c>
      <c r="G2476" s="299" t="s">
        <v>1156</v>
      </c>
      <c r="H2476" s="180"/>
    </row>
    <row r="2477" spans="1:8" hidden="1">
      <c r="A2477" s="91" t="s">
        <v>8938</v>
      </c>
      <c r="B2477" s="89" t="s">
        <v>8939</v>
      </c>
      <c r="C2477" s="185" t="str">
        <f>VLOOKUP(B2477,[1]Nagios!$B$2:$F$7978,1,FALSE)</f>
        <v>10.133.9.63</v>
      </c>
      <c r="D2477" s="303" t="s">
        <v>6698</v>
      </c>
      <c r="E2477" s="291" t="s">
        <v>2992</v>
      </c>
      <c r="F2477" s="245">
        <v>4</v>
      </c>
      <c r="G2477" s="299" t="s">
        <v>1156</v>
      </c>
      <c r="H2477" s="180"/>
    </row>
    <row r="2478" spans="1:8" hidden="1">
      <c r="A2478" s="91" t="s">
        <v>8938</v>
      </c>
      <c r="B2478" s="102" t="s">
        <v>8939</v>
      </c>
      <c r="C2478" s="185" t="str">
        <f>VLOOKUP(B2478,[1]Nagios!$B$2:$F$7978,1,FALSE)</f>
        <v>10.133.9.63</v>
      </c>
      <c r="D2478" s="301" t="s">
        <v>6519</v>
      </c>
      <c r="E2478" s="206" t="s">
        <v>2992</v>
      </c>
      <c r="F2478" s="245">
        <v>4</v>
      </c>
      <c r="G2478" s="299" t="s">
        <v>1156</v>
      </c>
      <c r="H2478" s="180"/>
    </row>
    <row r="2479" spans="1:8" hidden="1">
      <c r="A2479" s="91" t="s">
        <v>8938</v>
      </c>
      <c r="B2479" s="102" t="s">
        <v>8939</v>
      </c>
      <c r="C2479" s="185" t="str">
        <f>VLOOKUP(B2479,[1]Nagios!$B$2:$F$7978,1,FALSE)</f>
        <v>10.133.9.63</v>
      </c>
      <c r="D2479" s="301" t="s">
        <v>6696</v>
      </c>
      <c r="E2479" s="206" t="s">
        <v>2992</v>
      </c>
      <c r="F2479" s="245">
        <v>4</v>
      </c>
      <c r="G2479" s="299" t="s">
        <v>1156</v>
      </c>
      <c r="H2479" s="180"/>
    </row>
    <row r="2480" spans="1:8" hidden="1">
      <c r="A2480" s="91" t="s">
        <v>8938</v>
      </c>
      <c r="B2480" s="102" t="s">
        <v>8939</v>
      </c>
      <c r="C2480" s="185" t="str">
        <f>VLOOKUP(B2480,[1]Nagios!$B$2:$F$7978,1,FALSE)</f>
        <v>10.133.9.63</v>
      </c>
      <c r="D2480" s="301" t="s">
        <v>8187</v>
      </c>
      <c r="E2480" s="206" t="s">
        <v>2992</v>
      </c>
      <c r="F2480" s="245">
        <v>4</v>
      </c>
      <c r="G2480" s="299" t="s">
        <v>1156</v>
      </c>
      <c r="H2480" s="180"/>
    </row>
    <row r="2481" spans="1:8" hidden="1">
      <c r="A2481" s="88" t="s">
        <v>451</v>
      </c>
      <c r="B2481" s="266" t="s">
        <v>452</v>
      </c>
      <c r="C2481" s="185" t="str">
        <f>VLOOKUP(B2481,[1]Nagios!$B$2:$F$7978,1,FALSE)</f>
        <v>10.133.54.181</v>
      </c>
      <c r="D2481" s="301" t="s">
        <v>1220</v>
      </c>
      <c r="E2481" s="206" t="s">
        <v>2989</v>
      </c>
      <c r="F2481" s="271">
        <v>3</v>
      </c>
      <c r="G2481" s="299" t="s">
        <v>8012</v>
      </c>
      <c r="H2481" s="180" t="s">
        <v>4516</v>
      </c>
    </row>
    <row r="2482" spans="1:8" hidden="1">
      <c r="A2482" s="88" t="s">
        <v>451</v>
      </c>
      <c r="B2482" s="249" t="s">
        <v>452</v>
      </c>
      <c r="C2482" s="185" t="str">
        <f>VLOOKUP(B2482,[1]Nagios!$B$2:$F$7978,1,FALSE)</f>
        <v>10.133.54.181</v>
      </c>
      <c r="D2482" s="301" t="s">
        <v>1204</v>
      </c>
      <c r="E2482" s="206" t="s">
        <v>2989</v>
      </c>
      <c r="F2482" s="271">
        <v>1</v>
      </c>
      <c r="G2482" s="299" t="s">
        <v>8012</v>
      </c>
      <c r="H2482" s="180" t="s">
        <v>4517</v>
      </c>
    </row>
    <row r="2483" spans="1:8" hidden="1">
      <c r="A2483" s="88" t="s">
        <v>451</v>
      </c>
      <c r="B2483" s="240" t="s">
        <v>452</v>
      </c>
      <c r="C2483" s="185" t="str">
        <f>VLOOKUP(B2483,[1]Nagios!$B$2:$F$7978,1,FALSE)</f>
        <v>10.133.54.181</v>
      </c>
      <c r="D2483" s="301" t="s">
        <v>2171</v>
      </c>
      <c r="E2483" s="206" t="s">
        <v>2989</v>
      </c>
      <c r="F2483" s="271">
        <v>1</v>
      </c>
      <c r="G2483" s="299" t="s">
        <v>8012</v>
      </c>
      <c r="H2483" s="180" t="s">
        <v>4518</v>
      </c>
    </row>
    <row r="2484" spans="1:8" hidden="1">
      <c r="A2484" s="88" t="s">
        <v>451</v>
      </c>
      <c r="B2484" s="240" t="s">
        <v>452</v>
      </c>
      <c r="C2484" s="185" t="str">
        <f>VLOOKUP(B2484,[1]Nagios!$B$2:$F$7978,1,FALSE)</f>
        <v>10.133.54.181</v>
      </c>
      <c r="D2484" s="301" t="s">
        <v>1734</v>
      </c>
      <c r="E2484" s="206" t="s">
        <v>2989</v>
      </c>
      <c r="F2484" s="271">
        <v>1</v>
      </c>
      <c r="G2484" s="299" t="s">
        <v>8012</v>
      </c>
      <c r="H2484" s="180" t="s">
        <v>4519</v>
      </c>
    </row>
    <row r="2485" spans="1:8" hidden="1">
      <c r="A2485" s="88" t="s">
        <v>451</v>
      </c>
      <c r="B2485" s="240" t="s">
        <v>452</v>
      </c>
      <c r="C2485" s="185" t="str">
        <f>VLOOKUP(B2485,[1]Nagios!$B$2:$F$7978,1,FALSE)</f>
        <v>10.133.54.181</v>
      </c>
      <c r="D2485" s="301" t="s">
        <v>2033</v>
      </c>
      <c r="E2485" s="206" t="s">
        <v>2989</v>
      </c>
      <c r="F2485" s="271">
        <v>1</v>
      </c>
      <c r="G2485" s="299" t="s">
        <v>8012</v>
      </c>
      <c r="H2485" s="180" t="s">
        <v>4520</v>
      </c>
    </row>
    <row r="2486" spans="1:8" hidden="1">
      <c r="A2486" s="88" t="s">
        <v>451</v>
      </c>
      <c r="B2486" s="240" t="s">
        <v>452</v>
      </c>
      <c r="C2486" s="185" t="str">
        <f>VLOOKUP(B2486,[1]Nagios!$B$2:$F$7978,1,FALSE)</f>
        <v>10.133.54.181</v>
      </c>
      <c r="D2486" s="301" t="s">
        <v>1711</v>
      </c>
      <c r="E2486" s="206" t="s">
        <v>2989</v>
      </c>
      <c r="F2486" s="271">
        <v>1</v>
      </c>
      <c r="G2486" s="299" t="s">
        <v>8012</v>
      </c>
      <c r="H2486" s="180" t="s">
        <v>4521</v>
      </c>
    </row>
    <row r="2487" spans="1:8" hidden="1">
      <c r="A2487" s="88" t="s">
        <v>451</v>
      </c>
      <c r="B2487" s="240" t="s">
        <v>452</v>
      </c>
      <c r="C2487" s="185" t="str">
        <f>VLOOKUP(B2487,[1]Nagios!$B$2:$F$7978,1,FALSE)</f>
        <v>10.133.54.181</v>
      </c>
      <c r="D2487" s="301" t="s">
        <v>2136</v>
      </c>
      <c r="E2487" s="206" t="s">
        <v>2989</v>
      </c>
      <c r="F2487" s="271">
        <v>1</v>
      </c>
      <c r="G2487" s="299" t="s">
        <v>8012</v>
      </c>
      <c r="H2487" s="180" t="s">
        <v>4522</v>
      </c>
    </row>
    <row r="2488" spans="1:8" hidden="1">
      <c r="A2488" s="88" t="s">
        <v>451</v>
      </c>
      <c r="B2488" s="240" t="s">
        <v>452</v>
      </c>
      <c r="C2488" s="185" t="str">
        <f>VLOOKUP(B2488,[1]Nagios!$B$2:$F$7978,1,FALSE)</f>
        <v>10.133.54.181</v>
      </c>
      <c r="D2488" s="301" t="s">
        <v>959</v>
      </c>
      <c r="E2488" s="206" t="s">
        <v>2989</v>
      </c>
      <c r="F2488" s="271">
        <v>1</v>
      </c>
      <c r="G2488" s="299" t="s">
        <v>8012</v>
      </c>
      <c r="H2488" s="180" t="s">
        <v>4523</v>
      </c>
    </row>
    <row r="2489" spans="1:8" hidden="1">
      <c r="A2489" s="88" t="s">
        <v>451</v>
      </c>
      <c r="B2489" s="266" t="s">
        <v>452</v>
      </c>
      <c r="C2489" s="185" t="str">
        <f>VLOOKUP(B2489,[1]Nagios!$B$2:$F$7978,1,FALSE)</f>
        <v>10.133.54.181</v>
      </c>
      <c r="D2489" s="301" t="s">
        <v>1200</v>
      </c>
      <c r="E2489" s="206" t="s">
        <v>2989</v>
      </c>
      <c r="F2489" s="245">
        <v>1</v>
      </c>
      <c r="G2489" s="299" t="s">
        <v>8012</v>
      </c>
      <c r="H2489" s="180" t="s">
        <v>4524</v>
      </c>
    </row>
    <row r="2490" spans="1:8" hidden="1">
      <c r="A2490" s="88" t="s">
        <v>451</v>
      </c>
      <c r="B2490" s="240" t="s">
        <v>452</v>
      </c>
      <c r="C2490" s="185" t="str">
        <f>VLOOKUP(B2490,[1]Nagios!$B$2:$F$7978,1,FALSE)</f>
        <v>10.133.54.181</v>
      </c>
      <c r="D2490" s="301" t="s">
        <v>2141</v>
      </c>
      <c r="E2490" s="206" t="s">
        <v>6273</v>
      </c>
      <c r="F2490" s="245">
        <v>1</v>
      </c>
      <c r="G2490" s="299" t="s">
        <v>8019</v>
      </c>
      <c r="H2490" s="180" t="s">
        <v>4525</v>
      </c>
    </row>
    <row r="2491" spans="1:8" hidden="1">
      <c r="A2491" s="88" t="s">
        <v>451</v>
      </c>
      <c r="B2491" s="240" t="s">
        <v>452</v>
      </c>
      <c r="C2491" s="185" t="str">
        <f>VLOOKUP(B2491,[1]Nagios!$B$2:$F$7978,1,FALSE)</f>
        <v>10.133.54.181</v>
      </c>
      <c r="D2491" s="301" t="s">
        <v>1201</v>
      </c>
      <c r="E2491" s="206" t="s">
        <v>2992</v>
      </c>
      <c r="F2491" s="245">
        <v>2</v>
      </c>
      <c r="G2491" s="299" t="s">
        <v>8012</v>
      </c>
      <c r="H2491" s="180" t="s">
        <v>4526</v>
      </c>
    </row>
    <row r="2492" spans="1:8" hidden="1">
      <c r="A2492" s="88" t="s">
        <v>451</v>
      </c>
      <c r="B2492" s="88" t="s">
        <v>452</v>
      </c>
      <c r="C2492" s="185" t="str">
        <f>VLOOKUP(B2492,[1]Nagios!$B$2:$F$7978,1,FALSE)</f>
        <v>10.133.54.181</v>
      </c>
      <c r="D2492" s="303" t="s">
        <v>2671</v>
      </c>
      <c r="E2492" s="206" t="s">
        <v>2989</v>
      </c>
      <c r="F2492" s="269">
        <v>2</v>
      </c>
      <c r="G2492" s="299" t="s">
        <v>7998</v>
      </c>
      <c r="H2492" s="180" t="s">
        <v>5820</v>
      </c>
    </row>
    <row r="2493" spans="1:8" hidden="1">
      <c r="A2493" s="88" t="s">
        <v>8946</v>
      </c>
      <c r="B2493" s="240" t="s">
        <v>8947</v>
      </c>
      <c r="C2493" s="185" t="str">
        <f>VLOOKUP(B2493,[1]Nagios!$B$2:$F$7978,1,FALSE)</f>
        <v>10.133.9.66</v>
      </c>
      <c r="D2493" s="301" t="s">
        <v>7260</v>
      </c>
      <c r="E2493" s="206" t="s">
        <v>2989</v>
      </c>
      <c r="F2493" s="113">
        <v>2</v>
      </c>
      <c r="G2493" s="299" t="s">
        <v>8012</v>
      </c>
      <c r="H2493" s="199"/>
    </row>
    <row r="2494" spans="1:8" hidden="1">
      <c r="A2494" s="88" t="s">
        <v>8946</v>
      </c>
      <c r="B2494" s="249" t="s">
        <v>8947</v>
      </c>
      <c r="C2494" s="185" t="str">
        <f>VLOOKUP(B2494,[1]Nagios!$B$2:$F$7978,1,FALSE)</f>
        <v>10.133.9.66</v>
      </c>
      <c r="D2494" s="301" t="s">
        <v>962</v>
      </c>
      <c r="E2494" s="206" t="s">
        <v>2989</v>
      </c>
      <c r="F2494" s="113">
        <v>2</v>
      </c>
      <c r="G2494" s="299" t="s">
        <v>8012</v>
      </c>
      <c r="H2494" s="199"/>
    </row>
    <row r="2495" spans="1:8" hidden="1">
      <c r="A2495" s="88" t="s">
        <v>8946</v>
      </c>
      <c r="B2495" s="240" t="s">
        <v>8947</v>
      </c>
      <c r="C2495" s="185" t="str">
        <f>VLOOKUP(B2495,[1]Nagios!$B$2:$F$7978,1,FALSE)</f>
        <v>10.133.9.66</v>
      </c>
      <c r="D2495" s="301" t="s">
        <v>2326</v>
      </c>
      <c r="E2495" s="206" t="s">
        <v>2989</v>
      </c>
      <c r="F2495" s="113">
        <v>2</v>
      </c>
      <c r="G2495" s="299" t="s">
        <v>8012</v>
      </c>
      <c r="H2495" s="199"/>
    </row>
    <row r="2496" spans="1:8" hidden="1">
      <c r="A2496" s="88" t="s">
        <v>8946</v>
      </c>
      <c r="B2496" s="240" t="s">
        <v>8947</v>
      </c>
      <c r="C2496" s="185" t="str">
        <f>VLOOKUP(B2496,[1]Nagios!$B$2:$F$7978,1,FALSE)</f>
        <v>10.133.9.66</v>
      </c>
      <c r="D2496" s="301" t="s">
        <v>6698</v>
      </c>
      <c r="E2496" s="206" t="s">
        <v>2989</v>
      </c>
      <c r="F2496" s="113">
        <v>2</v>
      </c>
      <c r="G2496" s="299" t="s">
        <v>8012</v>
      </c>
      <c r="H2496" s="199"/>
    </row>
    <row r="2497" spans="1:8" hidden="1">
      <c r="A2497" s="88" t="s">
        <v>8946</v>
      </c>
      <c r="B2497" s="240" t="s">
        <v>8947</v>
      </c>
      <c r="C2497" s="185" t="str">
        <f>VLOOKUP(B2497,[1]Nagios!$B$2:$F$7978,1,FALSE)</f>
        <v>10.133.9.66</v>
      </c>
      <c r="D2497" s="301" t="s">
        <v>6519</v>
      </c>
      <c r="E2497" s="206" t="s">
        <v>2989</v>
      </c>
      <c r="F2497" s="113">
        <v>2</v>
      </c>
      <c r="G2497" s="299" t="s">
        <v>8012</v>
      </c>
      <c r="H2497" s="199"/>
    </row>
    <row r="2498" spans="1:8" hidden="1">
      <c r="A2498" s="88" t="s">
        <v>8946</v>
      </c>
      <c r="B2498" s="240" t="s">
        <v>8947</v>
      </c>
      <c r="C2498" s="185" t="str">
        <f>VLOOKUP(B2498,[1]Nagios!$B$2:$F$7978,1,FALSE)</f>
        <v>10.133.9.66</v>
      </c>
      <c r="D2498" s="301" t="s">
        <v>6696</v>
      </c>
      <c r="E2498" s="206" t="s">
        <v>2989</v>
      </c>
      <c r="F2498" s="113">
        <v>2</v>
      </c>
      <c r="G2498" s="299" t="s">
        <v>8012</v>
      </c>
      <c r="H2498" s="199"/>
    </row>
    <row r="2499" spans="1:8" hidden="1">
      <c r="A2499" s="88" t="s">
        <v>8946</v>
      </c>
      <c r="B2499" s="240" t="s">
        <v>8947</v>
      </c>
      <c r="C2499" s="185" t="str">
        <f>VLOOKUP(B2499,[1]Nagios!$B$2:$F$7978,1,FALSE)</f>
        <v>10.133.9.66</v>
      </c>
      <c r="D2499" s="301" t="s">
        <v>8187</v>
      </c>
      <c r="E2499" s="206" t="s">
        <v>2989</v>
      </c>
      <c r="F2499" s="113">
        <v>2</v>
      </c>
      <c r="G2499" s="299" t="s">
        <v>8012</v>
      </c>
      <c r="H2499" s="199"/>
    </row>
    <row r="2500" spans="1:8" s="355" customFormat="1" hidden="1">
      <c r="A2500" s="352" t="s">
        <v>8946</v>
      </c>
      <c r="B2500" s="367"/>
      <c r="C2500" s="350" t="e">
        <f>VLOOKUP(B2500,[1]Nagios!$B$2:$F$7978,1,FALSE)</f>
        <v>#N/A</v>
      </c>
      <c r="D2500" s="364"/>
      <c r="E2500" s="368"/>
      <c r="F2500" s="360"/>
      <c r="G2500" s="364"/>
      <c r="H2500" s="354"/>
    </row>
    <row r="2501" spans="1:8" s="355" customFormat="1" hidden="1">
      <c r="A2501" s="352" t="s">
        <v>8946</v>
      </c>
      <c r="B2501" s="352"/>
      <c r="C2501" s="350" t="e">
        <f>VLOOKUP(B2501,[1]Nagios!$B$2:$F$7978,1,FALSE)</f>
        <v>#N/A</v>
      </c>
      <c r="D2501" s="364"/>
      <c r="E2501" s="361"/>
      <c r="F2501" s="360"/>
      <c r="G2501" s="364"/>
      <c r="H2501" s="354"/>
    </row>
    <row r="2502" spans="1:8" hidden="1">
      <c r="A2502" s="88" t="s">
        <v>8946</v>
      </c>
      <c r="B2502" s="249" t="s">
        <v>8947</v>
      </c>
      <c r="C2502" s="185" t="str">
        <f>VLOOKUP(B2502,[1]Nagios!$B$2:$F$7978,1,FALSE)</f>
        <v>10.133.9.66</v>
      </c>
      <c r="D2502" s="301" t="s">
        <v>8992</v>
      </c>
      <c r="E2502" s="206" t="s">
        <v>2989</v>
      </c>
      <c r="F2502" s="245">
        <v>2</v>
      </c>
      <c r="G2502" s="299" t="s">
        <v>8004</v>
      </c>
      <c r="H2502" s="180"/>
    </row>
    <row r="2503" spans="1:8" hidden="1">
      <c r="A2503" s="88" t="s">
        <v>2140</v>
      </c>
      <c r="B2503" s="240" t="s">
        <v>1191</v>
      </c>
      <c r="C2503" s="185" t="str">
        <f>VLOOKUP(B2503,[1]Nagios!$B$2:$F$7978,1,FALSE)</f>
        <v>10.133.54.80</v>
      </c>
      <c r="D2503" s="301" t="s">
        <v>1220</v>
      </c>
      <c r="E2503" s="206" t="s">
        <v>2989</v>
      </c>
      <c r="F2503" s="245">
        <v>3</v>
      </c>
      <c r="G2503" s="299" t="s">
        <v>8012</v>
      </c>
      <c r="H2503" s="180" t="s">
        <v>4509</v>
      </c>
    </row>
    <row r="2504" spans="1:8" hidden="1">
      <c r="A2504" s="88" t="s">
        <v>2140</v>
      </c>
      <c r="B2504" s="240" t="s">
        <v>1191</v>
      </c>
      <c r="C2504" s="185" t="str">
        <f>VLOOKUP(B2504,[1]Nagios!$B$2:$F$7978,1,FALSE)</f>
        <v>10.133.54.80</v>
      </c>
      <c r="D2504" s="301" t="s">
        <v>1204</v>
      </c>
      <c r="E2504" s="206" t="s">
        <v>2989</v>
      </c>
      <c r="F2504" s="245">
        <v>1</v>
      </c>
      <c r="G2504" s="299" t="s">
        <v>8012</v>
      </c>
      <c r="H2504" s="180" t="s">
        <v>4510</v>
      </c>
    </row>
    <row r="2505" spans="1:8" hidden="1">
      <c r="A2505" s="88" t="s">
        <v>2140</v>
      </c>
      <c r="B2505" s="240" t="s">
        <v>1191</v>
      </c>
      <c r="C2505" s="185" t="str">
        <f>VLOOKUP(B2505,[1]Nagios!$B$2:$F$7978,1,FALSE)</f>
        <v>10.133.54.80</v>
      </c>
      <c r="D2505" s="301" t="s">
        <v>2412</v>
      </c>
      <c r="E2505" s="206" t="s">
        <v>2989</v>
      </c>
      <c r="F2505" s="245">
        <v>1</v>
      </c>
      <c r="G2505" s="299" t="s">
        <v>8012</v>
      </c>
      <c r="H2505" s="180" t="s">
        <v>4511</v>
      </c>
    </row>
    <row r="2506" spans="1:8" hidden="1">
      <c r="A2506" s="88" t="s">
        <v>2140</v>
      </c>
      <c r="B2506" s="240" t="s">
        <v>1191</v>
      </c>
      <c r="C2506" s="185" t="str">
        <f>VLOOKUP(B2506,[1]Nagios!$B$2:$F$7978,1,FALSE)</f>
        <v>10.133.54.80</v>
      </c>
      <c r="D2506" s="301" t="s">
        <v>1734</v>
      </c>
      <c r="E2506" s="206" t="s">
        <v>2989</v>
      </c>
      <c r="F2506" s="245">
        <v>1</v>
      </c>
      <c r="G2506" s="299" t="s">
        <v>8012</v>
      </c>
      <c r="H2506" s="180" t="s">
        <v>4512</v>
      </c>
    </row>
    <row r="2507" spans="1:8" hidden="1">
      <c r="A2507" s="88" t="s">
        <v>2140</v>
      </c>
      <c r="B2507" s="266" t="s">
        <v>1191</v>
      </c>
      <c r="C2507" s="185" t="str">
        <f>VLOOKUP(B2507,[1]Nagios!$B$2:$F$7978,1,FALSE)</f>
        <v>10.133.54.80</v>
      </c>
      <c r="D2507" s="301" t="s">
        <v>959</v>
      </c>
      <c r="E2507" s="206" t="s">
        <v>2989</v>
      </c>
      <c r="F2507" s="245">
        <v>1</v>
      </c>
      <c r="G2507" s="299" t="s">
        <v>8012</v>
      </c>
      <c r="H2507" s="180" t="s">
        <v>4513</v>
      </c>
    </row>
    <row r="2508" spans="1:8" hidden="1">
      <c r="A2508" s="88" t="s">
        <v>2140</v>
      </c>
      <c r="B2508" s="266" t="s">
        <v>1191</v>
      </c>
      <c r="C2508" s="185" t="str">
        <f>VLOOKUP(B2508,[1]Nagios!$B$2:$F$7978,1,FALSE)</f>
        <v>10.133.54.80</v>
      </c>
      <c r="D2508" s="301" t="s">
        <v>1200</v>
      </c>
      <c r="E2508" s="206" t="s">
        <v>2989</v>
      </c>
      <c r="F2508" s="245">
        <v>1</v>
      </c>
      <c r="G2508" s="299" t="s">
        <v>8012</v>
      </c>
      <c r="H2508" s="180" t="s">
        <v>4514</v>
      </c>
    </row>
    <row r="2509" spans="1:8" hidden="1">
      <c r="A2509" s="88" t="s">
        <v>2140</v>
      </c>
      <c r="B2509" s="266" t="s">
        <v>1191</v>
      </c>
      <c r="C2509" s="185" t="str">
        <f>VLOOKUP(B2509,[1]Nagios!$B$2:$F$7978,1,FALSE)</f>
        <v>10.133.54.80</v>
      </c>
      <c r="D2509" s="301" t="s">
        <v>1201</v>
      </c>
      <c r="E2509" s="206" t="s">
        <v>2992</v>
      </c>
      <c r="F2509" s="245">
        <v>2</v>
      </c>
      <c r="G2509" s="299" t="s">
        <v>8012</v>
      </c>
      <c r="H2509" s="180" t="s">
        <v>4515</v>
      </c>
    </row>
    <row r="2510" spans="1:8" hidden="1">
      <c r="A2510" s="88" t="s">
        <v>7313</v>
      </c>
      <c r="B2510" s="266" t="s">
        <v>3160</v>
      </c>
      <c r="C2510" s="185" t="str">
        <f>VLOOKUP(B2510,[1]Nagios!$B$2:$F$7978,1,FALSE)</f>
        <v>192.168.3.21</v>
      </c>
      <c r="D2510" s="276" t="s">
        <v>1204</v>
      </c>
      <c r="E2510" s="276" t="s">
        <v>2992</v>
      </c>
      <c r="F2510" s="245">
        <v>4</v>
      </c>
      <c r="G2510" s="299" t="s">
        <v>8012</v>
      </c>
      <c r="H2510" s="180"/>
    </row>
    <row r="2511" spans="1:8" hidden="1">
      <c r="A2511" s="88" t="s">
        <v>7313</v>
      </c>
      <c r="B2511" s="266" t="s">
        <v>3160</v>
      </c>
      <c r="C2511" s="185" t="str">
        <f>VLOOKUP(B2511,[1]Nagios!$B$2:$F$7978,1,FALSE)</f>
        <v>192.168.3.21</v>
      </c>
      <c r="D2511" s="276" t="s">
        <v>2370</v>
      </c>
      <c r="E2511" s="276" t="s">
        <v>2992</v>
      </c>
      <c r="F2511" s="245">
        <v>4</v>
      </c>
      <c r="G2511" s="299" t="s">
        <v>8012</v>
      </c>
      <c r="H2511" s="180"/>
    </row>
    <row r="2512" spans="1:8" hidden="1">
      <c r="A2512" s="88" t="s">
        <v>7313</v>
      </c>
      <c r="B2512" s="266" t="s">
        <v>3160</v>
      </c>
      <c r="C2512" s="185" t="str">
        <f>VLOOKUP(B2512,[1]Nagios!$B$2:$F$7978,1,FALSE)</f>
        <v>192.168.3.21</v>
      </c>
      <c r="D2512" s="276" t="s">
        <v>7306</v>
      </c>
      <c r="E2512" s="276" t="s">
        <v>2992</v>
      </c>
      <c r="F2512" s="245">
        <v>4</v>
      </c>
      <c r="G2512" s="299" t="s">
        <v>8012</v>
      </c>
      <c r="H2512" s="180"/>
    </row>
    <row r="2513" spans="1:8" hidden="1">
      <c r="A2513" s="88" t="s">
        <v>7313</v>
      </c>
      <c r="B2513" s="266" t="s">
        <v>3160</v>
      </c>
      <c r="C2513" s="185" t="str">
        <f>VLOOKUP(B2513,[1]Nagios!$B$2:$F$7978,1,FALSE)</f>
        <v>192.168.3.21</v>
      </c>
      <c r="D2513" s="276" t="s">
        <v>7314</v>
      </c>
      <c r="E2513" s="276" t="s">
        <v>2992</v>
      </c>
      <c r="F2513" s="245">
        <v>4</v>
      </c>
      <c r="G2513" s="299" t="s">
        <v>8012</v>
      </c>
      <c r="H2513" s="180"/>
    </row>
    <row r="2514" spans="1:8" hidden="1">
      <c r="A2514" s="88" t="s">
        <v>7313</v>
      </c>
      <c r="B2514" s="266" t="s">
        <v>3160</v>
      </c>
      <c r="C2514" s="185" t="str">
        <f>VLOOKUP(B2514,[1]Nagios!$B$2:$F$7978,1,FALSE)</f>
        <v>192.168.3.21</v>
      </c>
      <c r="D2514" s="276" t="s">
        <v>2330</v>
      </c>
      <c r="E2514" s="276" t="s">
        <v>2992</v>
      </c>
      <c r="F2514" s="245">
        <v>4</v>
      </c>
      <c r="G2514" s="299" t="s">
        <v>8012</v>
      </c>
      <c r="H2514" s="180"/>
    </row>
    <row r="2515" spans="1:8" hidden="1">
      <c r="A2515" s="88" t="s">
        <v>7313</v>
      </c>
      <c r="B2515" s="266" t="s">
        <v>3160</v>
      </c>
      <c r="C2515" s="185" t="str">
        <f>VLOOKUP(B2515,[1]Nagios!$B$2:$F$7978,1,FALSE)</f>
        <v>192.168.3.21</v>
      </c>
      <c r="D2515" s="276" t="s">
        <v>959</v>
      </c>
      <c r="E2515" s="276" t="s">
        <v>2992</v>
      </c>
      <c r="F2515" s="245">
        <v>4</v>
      </c>
      <c r="G2515" s="299" t="s">
        <v>8012</v>
      </c>
      <c r="H2515" s="180"/>
    </row>
    <row r="2516" spans="1:8" hidden="1">
      <c r="A2516" s="88" t="s">
        <v>7313</v>
      </c>
      <c r="B2516" s="266" t="s">
        <v>3160</v>
      </c>
      <c r="C2516" s="185" t="str">
        <f>VLOOKUP(B2516,[1]Nagios!$B$2:$F$7978,1,FALSE)</f>
        <v>192.168.3.21</v>
      </c>
      <c r="D2516" s="276" t="s">
        <v>6177</v>
      </c>
      <c r="E2516" s="276" t="s">
        <v>2992</v>
      </c>
      <c r="F2516" s="271">
        <v>4</v>
      </c>
      <c r="G2516" s="299" t="s">
        <v>8012</v>
      </c>
      <c r="H2516" s="180"/>
    </row>
    <row r="2517" spans="1:8" hidden="1">
      <c r="A2517" s="88" t="s">
        <v>7313</v>
      </c>
      <c r="B2517" s="266" t="s">
        <v>3160</v>
      </c>
      <c r="C2517" s="185" t="str">
        <f>VLOOKUP(B2517,[1]Nagios!$B$2:$F$7978,1,FALSE)</f>
        <v>192.168.3.21</v>
      </c>
      <c r="D2517" s="276" t="s">
        <v>1201</v>
      </c>
      <c r="E2517" s="276" t="s">
        <v>2992</v>
      </c>
      <c r="F2517" s="271">
        <v>4</v>
      </c>
      <c r="G2517" s="299" t="s">
        <v>8012</v>
      </c>
      <c r="H2517" s="180"/>
    </row>
    <row r="2518" spans="1:8" hidden="1">
      <c r="A2518" s="88" t="s">
        <v>8708</v>
      </c>
      <c r="B2518" s="88" t="s">
        <v>8709</v>
      </c>
      <c r="C2518" s="185" t="str">
        <f>VLOOKUP(B2518,[1]Nagios!$B$2:$F$7978,1,FALSE)</f>
        <v>192.168.4.23</v>
      </c>
      <c r="D2518" s="301" t="s">
        <v>8486</v>
      </c>
      <c r="E2518" s="206" t="s">
        <v>2989</v>
      </c>
      <c r="F2518" s="271">
        <v>2</v>
      </c>
      <c r="G2518" s="299" t="s">
        <v>8012</v>
      </c>
      <c r="H2518" s="180"/>
    </row>
    <row r="2519" spans="1:8" hidden="1">
      <c r="A2519" s="88" t="s">
        <v>8708</v>
      </c>
      <c r="B2519" s="88" t="s">
        <v>8709</v>
      </c>
      <c r="C2519" s="185" t="str">
        <f>VLOOKUP(B2519,[1]Nagios!$B$2:$F$7978,1,FALSE)</f>
        <v>192.168.4.23</v>
      </c>
      <c r="D2519" s="301" t="s">
        <v>1204</v>
      </c>
      <c r="E2519" s="206" t="s">
        <v>2989</v>
      </c>
      <c r="F2519" s="271">
        <v>2</v>
      </c>
      <c r="G2519" s="299" t="s">
        <v>8012</v>
      </c>
      <c r="H2519" s="180"/>
    </row>
    <row r="2520" spans="1:8" hidden="1">
      <c r="A2520" s="88" t="s">
        <v>8708</v>
      </c>
      <c r="B2520" s="88" t="s">
        <v>8709</v>
      </c>
      <c r="C2520" s="185" t="str">
        <f>VLOOKUP(B2520,[1]Nagios!$B$2:$F$7978,1,FALSE)</f>
        <v>192.168.4.23</v>
      </c>
      <c r="D2520" s="301" t="s">
        <v>2617</v>
      </c>
      <c r="E2520" s="206" t="s">
        <v>2989</v>
      </c>
      <c r="F2520" s="271">
        <v>2</v>
      </c>
      <c r="G2520" s="299" t="s">
        <v>8012</v>
      </c>
      <c r="H2520" s="180"/>
    </row>
    <row r="2521" spans="1:8" hidden="1">
      <c r="A2521" s="88" t="s">
        <v>8708</v>
      </c>
      <c r="B2521" s="88" t="s">
        <v>8709</v>
      </c>
      <c r="C2521" s="185" t="str">
        <f>VLOOKUP(B2521,[1]Nagios!$B$2:$F$7978,1,FALSE)</f>
        <v>192.168.4.23</v>
      </c>
      <c r="D2521" s="301" t="s">
        <v>6654</v>
      </c>
      <c r="E2521" s="206" t="s">
        <v>2989</v>
      </c>
      <c r="F2521" s="271">
        <v>2</v>
      </c>
      <c r="G2521" s="299" t="s">
        <v>8012</v>
      </c>
      <c r="H2521" s="180"/>
    </row>
    <row r="2522" spans="1:8" hidden="1">
      <c r="A2522" s="88" t="s">
        <v>8708</v>
      </c>
      <c r="B2522" s="88" t="s">
        <v>8709</v>
      </c>
      <c r="C2522" s="185" t="str">
        <f>VLOOKUP(B2522,[1]Nagios!$B$2:$F$7978,1,FALSE)</f>
        <v>192.168.4.23</v>
      </c>
      <c r="D2522" s="301" t="s">
        <v>1201</v>
      </c>
      <c r="E2522" s="206" t="s">
        <v>2989</v>
      </c>
      <c r="F2522" s="271">
        <v>2</v>
      </c>
      <c r="G2522" s="299" t="s">
        <v>8012</v>
      </c>
      <c r="H2522" s="180"/>
    </row>
    <row r="2523" spans="1:8" hidden="1">
      <c r="A2523" s="88" t="s">
        <v>8708</v>
      </c>
      <c r="B2523" s="88" t="s">
        <v>8709</v>
      </c>
      <c r="C2523" s="185" t="str">
        <f>VLOOKUP(B2523,[1]Nagios!$B$2:$F$7978,1,FALSE)</f>
        <v>192.168.4.23</v>
      </c>
      <c r="D2523" s="301" t="s">
        <v>6043</v>
      </c>
      <c r="E2523" s="206" t="s">
        <v>2989</v>
      </c>
      <c r="F2523" s="271">
        <v>2</v>
      </c>
      <c r="G2523" s="299" t="s">
        <v>8012</v>
      </c>
      <c r="H2523" s="180"/>
    </row>
    <row r="2524" spans="1:8" hidden="1">
      <c r="A2524" s="88" t="s">
        <v>8708</v>
      </c>
      <c r="B2524" s="88" t="s">
        <v>8709</v>
      </c>
      <c r="C2524" s="185" t="str">
        <f>VLOOKUP(B2524,[1]Nagios!$B$2:$F$7978,1,FALSE)</f>
        <v>192.168.4.23</v>
      </c>
      <c r="D2524" s="301" t="s">
        <v>2543</v>
      </c>
      <c r="E2524" s="206" t="s">
        <v>2989</v>
      </c>
      <c r="F2524" s="271">
        <v>2</v>
      </c>
      <c r="G2524" s="299" t="s">
        <v>7998</v>
      </c>
      <c r="H2524" s="180"/>
    </row>
    <row r="2525" spans="1:8" hidden="1">
      <c r="A2525" s="88" t="s">
        <v>8708</v>
      </c>
      <c r="B2525" s="88" t="s">
        <v>8709</v>
      </c>
      <c r="C2525" s="185" t="str">
        <f>VLOOKUP(B2525,[1]Nagios!$B$2:$F$7978,1,FALSE)</f>
        <v>192.168.4.23</v>
      </c>
      <c r="D2525" s="301" t="s">
        <v>2544</v>
      </c>
      <c r="E2525" s="206" t="s">
        <v>2989</v>
      </c>
      <c r="F2525" s="271">
        <v>2</v>
      </c>
      <c r="G2525" s="299" t="s">
        <v>7998</v>
      </c>
      <c r="H2525" s="180"/>
    </row>
    <row r="2526" spans="1:8" hidden="1">
      <c r="A2526" s="88" t="s">
        <v>8708</v>
      </c>
      <c r="B2526" s="88" t="s">
        <v>8709</v>
      </c>
      <c r="C2526" s="185" t="str">
        <f>VLOOKUP(B2526,[1]Nagios!$B$2:$F$7978,1,FALSE)</f>
        <v>192.168.4.23</v>
      </c>
      <c r="D2526" s="301" t="s">
        <v>8487</v>
      </c>
      <c r="E2526" s="206" t="s">
        <v>2989</v>
      </c>
      <c r="F2526" s="271">
        <v>2</v>
      </c>
      <c r="G2526" s="299" t="s">
        <v>7998</v>
      </c>
      <c r="H2526" s="180"/>
    </row>
    <row r="2527" spans="1:8" hidden="1">
      <c r="A2527" s="88" t="s">
        <v>7937</v>
      </c>
      <c r="B2527" s="88" t="s">
        <v>7938</v>
      </c>
      <c r="C2527" s="185" t="str">
        <f>VLOOKUP(B2527,[1]Nagios!$B$2:$F$7978,1,FALSE)</f>
        <v>192.168.4.28</v>
      </c>
      <c r="D2527" s="303" t="s">
        <v>7260</v>
      </c>
      <c r="E2527" s="206" t="s">
        <v>2989</v>
      </c>
      <c r="F2527" s="250">
        <v>2</v>
      </c>
      <c r="G2527" s="299" t="s">
        <v>8012</v>
      </c>
      <c r="H2527" s="213"/>
    </row>
    <row r="2528" spans="1:8" hidden="1">
      <c r="A2528" s="88" t="s">
        <v>7937</v>
      </c>
      <c r="B2528" s="88" t="s">
        <v>7938</v>
      </c>
      <c r="C2528" s="185" t="str">
        <f>VLOOKUP(B2528,[1]Nagios!$B$2:$F$7978,1,FALSE)</f>
        <v>192.168.4.28</v>
      </c>
      <c r="D2528" s="303" t="s">
        <v>1204</v>
      </c>
      <c r="E2528" s="206" t="s">
        <v>2989</v>
      </c>
      <c r="F2528" s="250">
        <v>2</v>
      </c>
      <c r="G2528" s="299" t="s">
        <v>8012</v>
      </c>
      <c r="H2528" s="213"/>
    </row>
    <row r="2529" spans="1:8" hidden="1">
      <c r="A2529" s="88" t="s">
        <v>7937</v>
      </c>
      <c r="B2529" s="88" t="s">
        <v>7938</v>
      </c>
      <c r="C2529" s="185" t="str">
        <f>VLOOKUP(B2529,[1]Nagios!$B$2:$F$7978,1,FALSE)</f>
        <v>192.168.4.28</v>
      </c>
      <c r="D2529" s="303" t="s">
        <v>2617</v>
      </c>
      <c r="E2529" s="206" t="s">
        <v>2989</v>
      </c>
      <c r="F2529" s="106">
        <v>2</v>
      </c>
      <c r="G2529" s="299" t="s">
        <v>8012</v>
      </c>
      <c r="H2529" s="213"/>
    </row>
    <row r="2530" spans="1:8" hidden="1">
      <c r="A2530" s="88" t="s">
        <v>7937</v>
      </c>
      <c r="B2530" s="88" t="s">
        <v>7938</v>
      </c>
      <c r="C2530" s="185" t="str">
        <f>VLOOKUP(B2530,[1]Nagios!$B$2:$F$7978,1,FALSE)</f>
        <v>192.168.4.28</v>
      </c>
      <c r="D2530" s="303" t="s">
        <v>6654</v>
      </c>
      <c r="E2530" s="206" t="s">
        <v>2989</v>
      </c>
      <c r="F2530" s="106">
        <v>2</v>
      </c>
      <c r="G2530" s="299" t="s">
        <v>8012</v>
      </c>
      <c r="H2530" s="213"/>
    </row>
    <row r="2531" spans="1:8" hidden="1">
      <c r="A2531" s="88" t="s">
        <v>7937</v>
      </c>
      <c r="B2531" s="88" t="s">
        <v>7938</v>
      </c>
      <c r="C2531" s="185" t="str">
        <f>VLOOKUP(B2531,[1]Nagios!$B$2:$F$7978,1,FALSE)</f>
        <v>192.168.4.28</v>
      </c>
      <c r="D2531" s="303" t="s">
        <v>1201</v>
      </c>
      <c r="E2531" s="206" t="s">
        <v>2989</v>
      </c>
      <c r="F2531" s="106">
        <v>2</v>
      </c>
      <c r="G2531" s="299" t="s">
        <v>8012</v>
      </c>
      <c r="H2531" s="213"/>
    </row>
    <row r="2532" spans="1:8" hidden="1">
      <c r="A2532" s="88" t="s">
        <v>7937</v>
      </c>
      <c r="B2532" s="88" t="s">
        <v>7938</v>
      </c>
      <c r="C2532" s="185" t="str">
        <f>VLOOKUP(B2532,[1]Nagios!$B$2:$F$7978,1,FALSE)</f>
        <v>192.168.4.28</v>
      </c>
      <c r="D2532" s="303" t="s">
        <v>6043</v>
      </c>
      <c r="E2532" s="206" t="s">
        <v>2989</v>
      </c>
      <c r="F2532" s="106">
        <v>2</v>
      </c>
      <c r="G2532" s="299" t="s">
        <v>8012</v>
      </c>
      <c r="H2532" s="213"/>
    </row>
    <row r="2533" spans="1:8" hidden="1">
      <c r="A2533" s="88" t="s">
        <v>7937</v>
      </c>
      <c r="B2533" s="88" t="s">
        <v>7938</v>
      </c>
      <c r="C2533" s="185" t="str">
        <f>VLOOKUP(B2533,[1]Nagios!$B$2:$F$7978,1,FALSE)</f>
        <v>192.168.4.28</v>
      </c>
      <c r="D2533" s="303" t="s">
        <v>2543</v>
      </c>
      <c r="E2533" s="206" t="s">
        <v>2989</v>
      </c>
      <c r="F2533" s="106">
        <v>2</v>
      </c>
      <c r="G2533" s="299" t="s">
        <v>7998</v>
      </c>
      <c r="H2533" s="213"/>
    </row>
    <row r="2534" spans="1:8" hidden="1">
      <c r="A2534" s="88" t="s">
        <v>7937</v>
      </c>
      <c r="B2534" s="88" t="s">
        <v>7938</v>
      </c>
      <c r="C2534" s="185" t="str">
        <f>VLOOKUP(B2534,[1]Nagios!$B$2:$F$7978,1,FALSE)</f>
        <v>192.168.4.28</v>
      </c>
      <c r="D2534" s="303" t="s">
        <v>2544</v>
      </c>
      <c r="E2534" s="206" t="s">
        <v>2989</v>
      </c>
      <c r="F2534" s="106">
        <v>2</v>
      </c>
      <c r="G2534" s="299" t="s">
        <v>7998</v>
      </c>
      <c r="H2534" s="213"/>
    </row>
    <row r="2535" spans="1:8" hidden="1">
      <c r="A2535" s="88" t="s">
        <v>7937</v>
      </c>
      <c r="B2535" s="88" t="s">
        <v>7938</v>
      </c>
      <c r="C2535" s="185" t="str">
        <f>VLOOKUP(B2535,[1]Nagios!$B$2:$F$7978,1,FALSE)</f>
        <v>192.168.4.28</v>
      </c>
      <c r="D2535" s="303" t="s">
        <v>1916</v>
      </c>
      <c r="E2535" s="206" t="s">
        <v>2989</v>
      </c>
      <c r="F2535" s="269">
        <v>2</v>
      </c>
      <c r="G2535" s="299" t="s">
        <v>7998</v>
      </c>
      <c r="H2535" s="213"/>
    </row>
    <row r="2536" spans="1:8" hidden="1">
      <c r="A2536" s="88" t="s">
        <v>7937</v>
      </c>
      <c r="B2536" s="88" t="s">
        <v>7938</v>
      </c>
      <c r="C2536" s="185" t="str">
        <f>VLOOKUP(B2536,[1]Nagios!$B$2:$F$7978,1,FALSE)</f>
        <v>192.168.4.28</v>
      </c>
      <c r="D2536" s="303" t="s">
        <v>2795</v>
      </c>
      <c r="E2536" s="206" t="s">
        <v>2992</v>
      </c>
      <c r="F2536" s="269">
        <v>4</v>
      </c>
      <c r="G2536" s="299" t="s">
        <v>7998</v>
      </c>
      <c r="H2536" s="213"/>
    </row>
    <row r="2537" spans="1:8" hidden="1">
      <c r="A2537" s="88" t="s">
        <v>7937</v>
      </c>
      <c r="B2537" s="88" t="s">
        <v>7938</v>
      </c>
      <c r="C2537" s="185" t="str">
        <f>VLOOKUP(B2537,[1]Nagios!$B$2:$F$7978,1,FALSE)</f>
        <v>192.168.4.28</v>
      </c>
      <c r="D2537" s="303" t="s">
        <v>2794</v>
      </c>
      <c r="E2537" s="206" t="s">
        <v>2989</v>
      </c>
      <c r="F2537" s="269">
        <v>4</v>
      </c>
      <c r="G2537" s="299" t="s">
        <v>7998</v>
      </c>
      <c r="H2537" s="213"/>
    </row>
    <row r="2538" spans="1:8" hidden="1">
      <c r="A2538" s="88" t="s">
        <v>7937</v>
      </c>
      <c r="B2538" s="88" t="s">
        <v>7938</v>
      </c>
      <c r="C2538" s="185" t="str">
        <f>VLOOKUP(B2538,[1]Nagios!$B$2:$F$7978,1,FALSE)</f>
        <v>192.168.4.28</v>
      </c>
      <c r="D2538" s="303" t="s">
        <v>8985</v>
      </c>
      <c r="E2538" s="206" t="s">
        <v>2989</v>
      </c>
      <c r="F2538" s="269">
        <v>4</v>
      </c>
      <c r="G2538" s="299" t="s">
        <v>7998</v>
      </c>
      <c r="H2538" s="213"/>
    </row>
    <row r="2539" spans="1:8" hidden="1">
      <c r="A2539" s="88" t="s">
        <v>7937</v>
      </c>
      <c r="B2539" s="88" t="s">
        <v>7938</v>
      </c>
      <c r="C2539" s="185" t="str">
        <f>VLOOKUP(B2539,[1]Nagios!$B$2:$F$7978,1,FALSE)</f>
        <v>192.168.4.28</v>
      </c>
      <c r="D2539" s="303" t="s">
        <v>2788</v>
      </c>
      <c r="E2539" s="206" t="s">
        <v>2989</v>
      </c>
      <c r="F2539" s="269">
        <v>4</v>
      </c>
      <c r="G2539" s="299" t="s">
        <v>7998</v>
      </c>
      <c r="H2539" s="213"/>
    </row>
    <row r="2540" spans="1:8" hidden="1">
      <c r="A2540" s="88" t="s">
        <v>7937</v>
      </c>
      <c r="B2540" s="88" t="s">
        <v>7938</v>
      </c>
      <c r="C2540" s="185" t="str">
        <f>VLOOKUP(B2540,[1]Nagios!$B$2:$F$7978,1,FALSE)</f>
        <v>192.168.4.28</v>
      </c>
      <c r="D2540" s="303" t="s">
        <v>2789</v>
      </c>
      <c r="E2540" s="206" t="s">
        <v>2989</v>
      </c>
      <c r="F2540" s="269">
        <v>4</v>
      </c>
      <c r="G2540" s="299" t="s">
        <v>7998</v>
      </c>
      <c r="H2540" s="213"/>
    </row>
    <row r="2541" spans="1:8" hidden="1">
      <c r="A2541" s="88" t="s">
        <v>7937</v>
      </c>
      <c r="B2541" s="88" t="s">
        <v>7938</v>
      </c>
      <c r="C2541" s="185" t="str">
        <f>VLOOKUP(B2541,[1]Nagios!$B$2:$F$7978,1,FALSE)</f>
        <v>192.168.4.28</v>
      </c>
      <c r="D2541" s="303" t="s">
        <v>8986</v>
      </c>
      <c r="E2541" s="206" t="s">
        <v>2989</v>
      </c>
      <c r="F2541" s="269">
        <v>4</v>
      </c>
      <c r="G2541" s="299" t="s">
        <v>7998</v>
      </c>
      <c r="H2541" s="213"/>
    </row>
    <row r="2542" spans="1:8" hidden="1">
      <c r="A2542" s="88" t="s">
        <v>7937</v>
      </c>
      <c r="B2542" s="88" t="s">
        <v>7938</v>
      </c>
      <c r="C2542" s="185" t="str">
        <f>VLOOKUP(B2542,[1]Nagios!$B$2:$F$7978,1,FALSE)</f>
        <v>192.168.4.28</v>
      </c>
      <c r="D2542" s="303" t="s">
        <v>2790</v>
      </c>
      <c r="E2542" s="206" t="s">
        <v>2989</v>
      </c>
      <c r="F2542" s="106">
        <v>4</v>
      </c>
      <c r="G2542" s="299" t="s">
        <v>7998</v>
      </c>
      <c r="H2542" s="213"/>
    </row>
    <row r="2543" spans="1:8" hidden="1">
      <c r="A2543" s="88" t="s">
        <v>7937</v>
      </c>
      <c r="B2543" s="88" t="s">
        <v>7938</v>
      </c>
      <c r="C2543" s="185" t="str">
        <f>VLOOKUP(B2543,[1]Nagios!$B$2:$F$7978,1,FALSE)</f>
        <v>192.168.4.28</v>
      </c>
      <c r="D2543" s="303" t="s">
        <v>2791</v>
      </c>
      <c r="E2543" s="206" t="s">
        <v>2989</v>
      </c>
      <c r="F2543" s="106">
        <v>4</v>
      </c>
      <c r="G2543" s="299" t="s">
        <v>7998</v>
      </c>
      <c r="H2543" s="213"/>
    </row>
    <row r="2544" spans="1:8" hidden="1">
      <c r="A2544" s="88" t="s">
        <v>7937</v>
      </c>
      <c r="B2544" s="88" t="s">
        <v>7938</v>
      </c>
      <c r="C2544" s="185" t="str">
        <f>VLOOKUP(B2544,[1]Nagios!$B$2:$F$7978,1,FALSE)</f>
        <v>192.168.4.28</v>
      </c>
      <c r="D2544" s="303" t="s">
        <v>2792</v>
      </c>
      <c r="E2544" s="206" t="s">
        <v>2989</v>
      </c>
      <c r="F2544" s="106">
        <v>4</v>
      </c>
      <c r="G2544" s="299" t="s">
        <v>7998</v>
      </c>
      <c r="H2544" s="213"/>
    </row>
    <row r="2545" spans="1:8" hidden="1">
      <c r="A2545" s="88" t="s">
        <v>7937</v>
      </c>
      <c r="B2545" s="88" t="s">
        <v>7938</v>
      </c>
      <c r="C2545" s="185" t="str">
        <f>VLOOKUP(B2545,[1]Nagios!$B$2:$F$7978,1,FALSE)</f>
        <v>192.168.4.28</v>
      </c>
      <c r="D2545" s="303" t="s">
        <v>8987</v>
      </c>
      <c r="E2545" s="206" t="s">
        <v>2989</v>
      </c>
      <c r="F2545" s="106">
        <v>4</v>
      </c>
      <c r="G2545" s="299" t="s">
        <v>7998</v>
      </c>
      <c r="H2545" s="213"/>
    </row>
    <row r="2546" spans="1:8" hidden="1">
      <c r="A2546" s="88" t="s">
        <v>7253</v>
      </c>
      <c r="B2546" s="249" t="s">
        <v>7254</v>
      </c>
      <c r="C2546" s="185" t="str">
        <f>VLOOKUP(B2546,[1]Nagios!$B$2:$F$7978,1,FALSE)</f>
        <v>10.133.8.237</v>
      </c>
      <c r="D2546" s="301" t="s">
        <v>1204</v>
      </c>
      <c r="E2546" s="206" t="s">
        <v>2989</v>
      </c>
      <c r="F2546" s="271">
        <v>3</v>
      </c>
      <c r="G2546" s="299" t="s">
        <v>8012</v>
      </c>
      <c r="H2546" s="180"/>
    </row>
    <row r="2547" spans="1:8" hidden="1">
      <c r="A2547" s="88" t="s">
        <v>7253</v>
      </c>
      <c r="B2547" s="249" t="s">
        <v>7254</v>
      </c>
      <c r="C2547" s="185" t="str">
        <f>VLOOKUP(B2547,[1]Nagios!$B$2:$F$7978,1,FALSE)</f>
        <v>10.133.8.237</v>
      </c>
      <c r="D2547" s="301" t="s">
        <v>6164</v>
      </c>
      <c r="E2547" s="206" t="s">
        <v>2989</v>
      </c>
      <c r="F2547" s="271">
        <v>3</v>
      </c>
      <c r="G2547" s="299" t="s">
        <v>8012</v>
      </c>
      <c r="H2547" s="180"/>
    </row>
    <row r="2548" spans="1:8" hidden="1">
      <c r="A2548" s="88" t="s">
        <v>7253</v>
      </c>
      <c r="B2548" s="240" t="s">
        <v>7254</v>
      </c>
      <c r="C2548" s="185" t="str">
        <f>VLOOKUP(B2548,[1]Nagios!$B$2:$F$7978,1,FALSE)</f>
        <v>10.133.8.237</v>
      </c>
      <c r="D2548" s="301" t="s">
        <v>7252</v>
      </c>
      <c r="E2548" s="206" t="s">
        <v>2989</v>
      </c>
      <c r="F2548" s="271">
        <v>3</v>
      </c>
      <c r="G2548" s="299" t="s">
        <v>8012</v>
      </c>
      <c r="H2548" s="180"/>
    </row>
    <row r="2549" spans="1:8" hidden="1">
      <c r="A2549" s="88" t="s">
        <v>7253</v>
      </c>
      <c r="B2549" s="240" t="s">
        <v>7254</v>
      </c>
      <c r="C2549" s="185" t="str">
        <f>VLOOKUP(B2549,[1]Nagios!$B$2:$F$7978,1,FALSE)</f>
        <v>10.133.8.237</v>
      </c>
      <c r="D2549" s="301" t="s">
        <v>2330</v>
      </c>
      <c r="E2549" s="206" t="s">
        <v>2989</v>
      </c>
      <c r="F2549" s="271">
        <v>3</v>
      </c>
      <c r="G2549" s="299" t="s">
        <v>8012</v>
      </c>
      <c r="H2549" s="180"/>
    </row>
    <row r="2550" spans="1:8" hidden="1">
      <c r="A2550" s="88" t="s">
        <v>7253</v>
      </c>
      <c r="B2550" s="240" t="s">
        <v>7254</v>
      </c>
      <c r="C2550" s="185" t="str">
        <f>VLOOKUP(B2550,[1]Nagios!$B$2:$F$7978,1,FALSE)</f>
        <v>10.133.8.237</v>
      </c>
      <c r="D2550" s="301" t="s">
        <v>959</v>
      </c>
      <c r="E2550" s="206" t="s">
        <v>2989</v>
      </c>
      <c r="F2550" s="271">
        <v>3</v>
      </c>
      <c r="G2550" s="299" t="s">
        <v>8012</v>
      </c>
      <c r="H2550" s="180"/>
    </row>
    <row r="2551" spans="1:8" hidden="1">
      <c r="A2551" s="88" t="s">
        <v>7253</v>
      </c>
      <c r="B2551" s="240" t="s">
        <v>7254</v>
      </c>
      <c r="C2551" s="185" t="str">
        <f>VLOOKUP(B2551,[1]Nagios!$B$2:$F$7978,1,FALSE)</f>
        <v>10.133.8.237</v>
      </c>
      <c r="D2551" s="301" t="s">
        <v>6177</v>
      </c>
      <c r="E2551" s="206" t="s">
        <v>2989</v>
      </c>
      <c r="F2551" s="271">
        <v>3</v>
      </c>
      <c r="G2551" s="299" t="s">
        <v>8012</v>
      </c>
      <c r="H2551" s="180"/>
    </row>
    <row r="2552" spans="1:8" hidden="1">
      <c r="A2552" s="88" t="s">
        <v>7253</v>
      </c>
      <c r="B2552" s="240" t="s">
        <v>7254</v>
      </c>
      <c r="C2552" s="185" t="str">
        <f>VLOOKUP(B2552,[1]Nagios!$B$2:$F$7978,1,FALSE)</f>
        <v>10.133.8.237</v>
      </c>
      <c r="D2552" s="301" t="s">
        <v>1201</v>
      </c>
      <c r="E2552" s="206" t="s">
        <v>2989</v>
      </c>
      <c r="F2552" s="271">
        <v>3</v>
      </c>
      <c r="G2552" s="299" t="s">
        <v>8012</v>
      </c>
      <c r="H2552" s="180"/>
    </row>
    <row r="2553" spans="1:8" hidden="1">
      <c r="A2553" s="249" t="s">
        <v>8697</v>
      </c>
      <c r="B2553" s="240" t="s">
        <v>8696</v>
      </c>
      <c r="C2553" s="185" t="str">
        <f>VLOOKUP(B2553,[1]Nagios!$B$2:$F$7978,1,FALSE)</f>
        <v>10.133.9.39</v>
      </c>
      <c r="D2553" s="301" t="s">
        <v>8486</v>
      </c>
      <c r="E2553" s="291" t="s">
        <v>2992</v>
      </c>
      <c r="F2553" s="250">
        <v>4</v>
      </c>
      <c r="G2553" s="299" t="s">
        <v>8012</v>
      </c>
      <c r="H2553" s="180"/>
    </row>
    <row r="2554" spans="1:8" hidden="1">
      <c r="A2554" s="249" t="s">
        <v>8697</v>
      </c>
      <c r="B2554" s="240" t="s">
        <v>8696</v>
      </c>
      <c r="C2554" s="185" t="str">
        <f>VLOOKUP(B2554,[1]Nagios!$B$2:$F$7978,1,FALSE)</f>
        <v>10.133.9.39</v>
      </c>
      <c r="D2554" s="301" t="s">
        <v>1204</v>
      </c>
      <c r="E2554" s="291" t="s">
        <v>2992</v>
      </c>
      <c r="F2554" s="250">
        <v>4</v>
      </c>
      <c r="G2554" s="299" t="s">
        <v>8012</v>
      </c>
      <c r="H2554" s="180"/>
    </row>
    <row r="2555" spans="1:8" hidden="1">
      <c r="A2555" s="266" t="s">
        <v>8697</v>
      </c>
      <c r="B2555" s="240" t="s">
        <v>8696</v>
      </c>
      <c r="C2555" s="185" t="str">
        <f>VLOOKUP(B2555,[1]Nagios!$B$2:$F$7978,1,FALSE)</f>
        <v>10.133.9.39</v>
      </c>
      <c r="D2555" s="301" t="s">
        <v>2617</v>
      </c>
      <c r="E2555" s="291" t="s">
        <v>2992</v>
      </c>
      <c r="F2555" s="269">
        <v>4</v>
      </c>
      <c r="G2555" s="299" t="s">
        <v>8012</v>
      </c>
      <c r="H2555" s="180"/>
    </row>
    <row r="2556" spans="1:8" hidden="1">
      <c r="A2556" s="266" t="s">
        <v>8697</v>
      </c>
      <c r="B2556" s="240" t="s">
        <v>8696</v>
      </c>
      <c r="C2556" s="185" t="str">
        <f>VLOOKUP(B2556,[1]Nagios!$B$2:$F$7978,1,FALSE)</f>
        <v>10.133.9.39</v>
      </c>
      <c r="D2556" s="301" t="s">
        <v>6654</v>
      </c>
      <c r="E2556" s="291" t="s">
        <v>2992</v>
      </c>
      <c r="F2556" s="269">
        <v>4</v>
      </c>
      <c r="G2556" s="299" t="s">
        <v>8012</v>
      </c>
      <c r="H2556" s="180"/>
    </row>
    <row r="2557" spans="1:8" hidden="1">
      <c r="A2557" s="266" t="s">
        <v>8697</v>
      </c>
      <c r="B2557" s="240" t="s">
        <v>8696</v>
      </c>
      <c r="C2557" s="185" t="str">
        <f>VLOOKUP(B2557,[1]Nagios!$B$2:$F$7978,1,FALSE)</f>
        <v>10.133.9.39</v>
      </c>
      <c r="D2557" s="301" t="s">
        <v>1201</v>
      </c>
      <c r="E2557" s="291" t="s">
        <v>2992</v>
      </c>
      <c r="F2557" s="269">
        <v>4</v>
      </c>
      <c r="G2557" s="299" t="s">
        <v>8012</v>
      </c>
      <c r="H2557" s="180"/>
    </row>
    <row r="2558" spans="1:8" hidden="1">
      <c r="A2558" s="266" t="s">
        <v>8697</v>
      </c>
      <c r="B2558" s="240" t="s">
        <v>8696</v>
      </c>
      <c r="C2558" s="185" t="str">
        <f>VLOOKUP(B2558,[1]Nagios!$B$2:$F$7978,1,FALSE)</f>
        <v>10.133.9.39</v>
      </c>
      <c r="D2558" s="301" t="s">
        <v>6043</v>
      </c>
      <c r="E2558" s="291" t="s">
        <v>2992</v>
      </c>
      <c r="F2558" s="269">
        <v>4</v>
      </c>
      <c r="G2558" s="299" t="s">
        <v>8012</v>
      </c>
      <c r="H2558" s="180"/>
    </row>
    <row r="2559" spans="1:8" hidden="1">
      <c r="A2559" s="266" t="s">
        <v>8697</v>
      </c>
      <c r="B2559" s="240" t="s">
        <v>8696</v>
      </c>
      <c r="C2559" s="185" t="str">
        <f>VLOOKUP(B2559,[1]Nagios!$B$2:$F$7978,1,FALSE)</f>
        <v>10.133.9.39</v>
      </c>
      <c r="D2559" s="301" t="s">
        <v>2543</v>
      </c>
      <c r="E2559" s="291" t="s">
        <v>2992</v>
      </c>
      <c r="F2559" s="269">
        <v>4</v>
      </c>
      <c r="G2559" s="299" t="s">
        <v>8012</v>
      </c>
      <c r="H2559" s="180" t="s">
        <v>8821</v>
      </c>
    </row>
    <row r="2560" spans="1:8" hidden="1">
      <c r="A2560" s="266" t="s">
        <v>8697</v>
      </c>
      <c r="B2560" s="240" t="s">
        <v>8696</v>
      </c>
      <c r="C2560" s="185" t="str">
        <f>VLOOKUP(B2560,[1]Nagios!$B$2:$F$7978,1,FALSE)</f>
        <v>10.133.9.39</v>
      </c>
      <c r="D2560" s="301" t="s">
        <v>2544</v>
      </c>
      <c r="E2560" s="291" t="s">
        <v>2992</v>
      </c>
      <c r="F2560" s="269">
        <v>4</v>
      </c>
      <c r="G2560" s="299" t="s">
        <v>8012</v>
      </c>
      <c r="H2560" s="180" t="s">
        <v>8821</v>
      </c>
    </row>
    <row r="2561" spans="1:8" hidden="1">
      <c r="A2561" s="266" t="s">
        <v>8697</v>
      </c>
      <c r="B2561" s="240" t="s">
        <v>8696</v>
      </c>
      <c r="C2561" s="185" t="str">
        <f>VLOOKUP(B2561,[1]Nagios!$B$2:$F$7978,1,FALSE)</f>
        <v>10.133.9.39</v>
      </c>
      <c r="D2561" s="301" t="s">
        <v>1711</v>
      </c>
      <c r="E2561" s="291" t="s">
        <v>2992</v>
      </c>
      <c r="F2561" s="269">
        <v>4</v>
      </c>
      <c r="G2561" s="299" t="s">
        <v>8012</v>
      </c>
      <c r="H2561" s="180" t="s">
        <v>8821</v>
      </c>
    </row>
    <row r="2562" spans="1:8" hidden="1">
      <c r="A2562" s="266" t="s">
        <v>8697</v>
      </c>
      <c r="B2562" s="240" t="s">
        <v>8696</v>
      </c>
      <c r="C2562" s="185" t="str">
        <f>VLOOKUP(B2562,[1]Nagios!$B$2:$F$7978,1,FALSE)</f>
        <v>10.133.9.39</v>
      </c>
      <c r="D2562" s="301" t="s">
        <v>1916</v>
      </c>
      <c r="E2562" s="291" t="s">
        <v>2992</v>
      </c>
      <c r="F2562" s="269">
        <v>4</v>
      </c>
      <c r="G2562" s="299" t="s">
        <v>8012</v>
      </c>
      <c r="H2562" s="180" t="s">
        <v>8821</v>
      </c>
    </row>
    <row r="2563" spans="1:8" hidden="1">
      <c r="A2563" s="266" t="s">
        <v>8697</v>
      </c>
      <c r="B2563" s="266" t="s">
        <v>8696</v>
      </c>
      <c r="C2563" s="185" t="str">
        <f>VLOOKUP(B2563,[1]Nagios!$B$2:$F$7978,1,FALSE)</f>
        <v>10.133.9.39</v>
      </c>
      <c r="D2563" s="301" t="s">
        <v>2110</v>
      </c>
      <c r="E2563" s="291" t="s">
        <v>2992</v>
      </c>
      <c r="F2563" s="106">
        <v>4</v>
      </c>
      <c r="G2563" s="299" t="s">
        <v>8012</v>
      </c>
      <c r="H2563" s="180" t="s">
        <v>8821</v>
      </c>
    </row>
    <row r="2564" spans="1:8" hidden="1">
      <c r="A2564" s="266" t="s">
        <v>8697</v>
      </c>
      <c r="B2564" s="266" t="s">
        <v>8696</v>
      </c>
      <c r="C2564" s="185" t="str">
        <f>VLOOKUP(B2564,[1]Nagios!$B$2:$F$7978,1,FALSE)</f>
        <v>10.133.9.39</v>
      </c>
      <c r="D2564" s="301" t="s">
        <v>2296</v>
      </c>
      <c r="E2564" s="291" t="s">
        <v>2992</v>
      </c>
      <c r="F2564" s="106">
        <v>4</v>
      </c>
      <c r="G2564" s="299" t="s">
        <v>8012</v>
      </c>
      <c r="H2564" s="180" t="s">
        <v>8821</v>
      </c>
    </row>
    <row r="2565" spans="1:8" hidden="1">
      <c r="A2565" s="266" t="s">
        <v>8697</v>
      </c>
      <c r="B2565" s="266" t="s">
        <v>8696</v>
      </c>
      <c r="C2565" s="185" t="str">
        <f>VLOOKUP(B2565,[1]Nagios!$B$2:$F$7978,1,FALSE)</f>
        <v>10.133.9.39</v>
      </c>
      <c r="D2565" s="301" t="s">
        <v>2297</v>
      </c>
      <c r="E2565" s="291" t="s">
        <v>2992</v>
      </c>
      <c r="F2565" s="106">
        <v>4</v>
      </c>
      <c r="G2565" s="299" t="s">
        <v>8012</v>
      </c>
      <c r="H2565" s="180" t="s">
        <v>8821</v>
      </c>
    </row>
    <row r="2566" spans="1:8" hidden="1">
      <c r="A2566" s="88" t="s">
        <v>58</v>
      </c>
      <c r="B2566" s="266" t="s">
        <v>61</v>
      </c>
      <c r="C2566" s="185" t="str">
        <f>VLOOKUP(B2566,[1]Nagios!$B$2:$F$7978,1,FALSE)</f>
        <v>10.133.54.15</v>
      </c>
      <c r="D2566" s="301" t="s">
        <v>1220</v>
      </c>
      <c r="E2566" s="206" t="s">
        <v>2989</v>
      </c>
      <c r="F2566" s="271">
        <v>3</v>
      </c>
      <c r="G2566" s="299" t="s">
        <v>8012</v>
      </c>
      <c r="H2566" s="180" t="s">
        <v>4501</v>
      </c>
    </row>
    <row r="2567" spans="1:8" hidden="1">
      <c r="A2567" s="88" t="s">
        <v>58</v>
      </c>
      <c r="B2567" s="266" t="s">
        <v>61</v>
      </c>
      <c r="C2567" s="185" t="str">
        <f>VLOOKUP(B2567,[1]Nagios!$B$2:$F$7978,1,FALSE)</f>
        <v>10.133.54.15</v>
      </c>
      <c r="D2567" s="301" t="s">
        <v>1204</v>
      </c>
      <c r="E2567" s="206" t="s">
        <v>2989</v>
      </c>
      <c r="F2567" s="271">
        <v>4</v>
      </c>
      <c r="G2567" s="299" t="s">
        <v>8012</v>
      </c>
      <c r="H2567" s="180" t="s">
        <v>4502</v>
      </c>
    </row>
    <row r="2568" spans="1:8" hidden="1">
      <c r="A2568" s="88" t="s">
        <v>58</v>
      </c>
      <c r="B2568" s="266" t="s">
        <v>61</v>
      </c>
      <c r="C2568" s="185" t="str">
        <f>VLOOKUP(B2568,[1]Nagios!$B$2:$F$7978,1,FALSE)</f>
        <v>10.133.54.15</v>
      </c>
      <c r="D2568" s="301" t="s">
        <v>2412</v>
      </c>
      <c r="E2568" s="206" t="s">
        <v>2989</v>
      </c>
      <c r="F2568" s="271">
        <v>4</v>
      </c>
      <c r="G2568" s="299" t="s">
        <v>8012</v>
      </c>
      <c r="H2568" s="180" t="s">
        <v>4503</v>
      </c>
    </row>
    <row r="2569" spans="1:8" hidden="1">
      <c r="A2569" s="88" t="s">
        <v>58</v>
      </c>
      <c r="B2569" s="266" t="s">
        <v>61</v>
      </c>
      <c r="C2569" s="185" t="str">
        <f>VLOOKUP(B2569,[1]Nagios!$B$2:$F$7978,1,FALSE)</f>
        <v>10.133.54.15</v>
      </c>
      <c r="D2569" s="301" t="s">
        <v>2033</v>
      </c>
      <c r="E2569" s="206" t="s">
        <v>2989</v>
      </c>
      <c r="F2569" s="271">
        <v>4</v>
      </c>
      <c r="G2569" s="299" t="s">
        <v>8012</v>
      </c>
      <c r="H2569" s="180" t="s">
        <v>4504</v>
      </c>
    </row>
    <row r="2570" spans="1:8" hidden="1">
      <c r="A2570" s="88" t="s">
        <v>58</v>
      </c>
      <c r="B2570" s="266" t="s">
        <v>61</v>
      </c>
      <c r="C2570" s="185" t="str">
        <f>VLOOKUP(B2570,[1]Nagios!$B$2:$F$7978,1,FALSE)</f>
        <v>10.133.54.15</v>
      </c>
      <c r="D2570" s="301" t="s">
        <v>1711</v>
      </c>
      <c r="E2570" s="206" t="s">
        <v>2989</v>
      </c>
      <c r="F2570" s="271">
        <v>4</v>
      </c>
      <c r="G2570" s="299" t="s">
        <v>8012</v>
      </c>
      <c r="H2570" s="180" t="s">
        <v>4505</v>
      </c>
    </row>
    <row r="2571" spans="1:8" hidden="1">
      <c r="A2571" s="88" t="s">
        <v>58</v>
      </c>
      <c r="B2571" s="240" t="s">
        <v>61</v>
      </c>
      <c r="C2571" s="185" t="str">
        <f>VLOOKUP(B2571,[1]Nagios!$B$2:$F$7978,1,FALSE)</f>
        <v>10.133.54.15</v>
      </c>
      <c r="D2571" s="301" t="s">
        <v>959</v>
      </c>
      <c r="E2571" s="206" t="s">
        <v>2989</v>
      </c>
      <c r="F2571" s="271">
        <v>4</v>
      </c>
      <c r="G2571" s="299" t="s">
        <v>8012</v>
      </c>
      <c r="H2571" s="180" t="s">
        <v>4506</v>
      </c>
    </row>
    <row r="2572" spans="1:8" hidden="1">
      <c r="A2572" s="88" t="s">
        <v>58</v>
      </c>
      <c r="B2572" s="240" t="s">
        <v>61</v>
      </c>
      <c r="C2572" s="185" t="str">
        <f>VLOOKUP(B2572,[1]Nagios!$B$2:$F$7978,1,FALSE)</f>
        <v>10.133.54.15</v>
      </c>
      <c r="D2572" s="301" t="s">
        <v>1200</v>
      </c>
      <c r="E2572" s="206" t="s">
        <v>2989</v>
      </c>
      <c r="F2572" s="271">
        <v>4</v>
      </c>
      <c r="G2572" s="299" t="s">
        <v>8012</v>
      </c>
      <c r="H2572" s="180" t="s">
        <v>4507</v>
      </c>
    </row>
    <row r="2573" spans="1:8" hidden="1">
      <c r="A2573" s="88" t="s">
        <v>58</v>
      </c>
      <c r="B2573" s="240" t="s">
        <v>61</v>
      </c>
      <c r="C2573" s="185" t="str">
        <f>VLOOKUP(B2573,[1]Nagios!$B$2:$F$7978,1,FALSE)</f>
        <v>10.133.54.15</v>
      </c>
      <c r="D2573" s="301" t="s">
        <v>1201</v>
      </c>
      <c r="E2573" s="206" t="s">
        <v>2992</v>
      </c>
      <c r="F2573" s="271">
        <v>2</v>
      </c>
      <c r="G2573" s="299" t="s">
        <v>8012</v>
      </c>
      <c r="H2573" s="180" t="s">
        <v>4508</v>
      </c>
    </row>
    <row r="2574" spans="1:8" hidden="1">
      <c r="A2574" s="88" t="s">
        <v>58</v>
      </c>
      <c r="B2574" s="88" t="s">
        <v>61</v>
      </c>
      <c r="C2574" s="185" t="str">
        <f>VLOOKUP(B2574,[1]Nagios!$B$2:$F$7978,1,FALSE)</f>
        <v>10.133.54.15</v>
      </c>
      <c r="D2574" s="303" t="s">
        <v>2796</v>
      </c>
      <c r="E2574" s="291" t="s">
        <v>2989</v>
      </c>
      <c r="F2574" s="250">
        <v>4</v>
      </c>
      <c r="G2574" s="299" t="s">
        <v>7998</v>
      </c>
      <c r="H2574" s="180" t="s">
        <v>5812</v>
      </c>
    </row>
    <row r="2575" spans="1:8" hidden="1">
      <c r="A2575" s="88" t="s">
        <v>58</v>
      </c>
      <c r="B2575" s="88" t="s">
        <v>61</v>
      </c>
      <c r="C2575" s="185" t="str">
        <f>VLOOKUP(B2575,[1]Nagios!$B$2:$F$7978,1,FALSE)</f>
        <v>10.133.54.15</v>
      </c>
      <c r="D2575" s="303" t="s">
        <v>2797</v>
      </c>
      <c r="E2575" s="291" t="s">
        <v>2989</v>
      </c>
      <c r="F2575" s="250">
        <v>4</v>
      </c>
      <c r="G2575" s="299" t="s">
        <v>7998</v>
      </c>
      <c r="H2575" s="180" t="s">
        <v>5813</v>
      </c>
    </row>
    <row r="2576" spans="1:8" hidden="1">
      <c r="A2576" s="88" t="s">
        <v>58</v>
      </c>
      <c r="B2576" s="88" t="s">
        <v>61</v>
      </c>
      <c r="C2576" s="185" t="str">
        <f>VLOOKUP(B2576,[1]Nagios!$B$2:$F$7978,1,FALSE)</f>
        <v>10.133.54.15</v>
      </c>
      <c r="D2576" s="303" t="s">
        <v>2798</v>
      </c>
      <c r="E2576" s="291" t="s">
        <v>2989</v>
      </c>
      <c r="F2576" s="106">
        <v>4</v>
      </c>
      <c r="G2576" s="299" t="s">
        <v>7998</v>
      </c>
      <c r="H2576" s="180" t="s">
        <v>5814</v>
      </c>
    </row>
    <row r="2577" spans="1:8" hidden="1">
      <c r="A2577" s="88" t="s">
        <v>58</v>
      </c>
      <c r="B2577" s="88" t="s">
        <v>61</v>
      </c>
      <c r="C2577" s="185" t="str">
        <f>VLOOKUP(B2577,[1]Nagios!$B$2:$F$7978,1,FALSE)</f>
        <v>10.133.54.15</v>
      </c>
      <c r="D2577" s="303" t="s">
        <v>2799</v>
      </c>
      <c r="E2577" s="291" t="s">
        <v>2989</v>
      </c>
      <c r="F2577" s="106">
        <v>4</v>
      </c>
      <c r="G2577" s="299" t="s">
        <v>7998</v>
      </c>
      <c r="H2577" s="180" t="s">
        <v>5815</v>
      </c>
    </row>
    <row r="2578" spans="1:8" hidden="1">
      <c r="A2578" s="88" t="s">
        <v>58</v>
      </c>
      <c r="B2578" s="88" t="s">
        <v>61</v>
      </c>
      <c r="C2578" s="185" t="str">
        <f>VLOOKUP(B2578,[1]Nagios!$B$2:$F$7978,1,FALSE)</f>
        <v>10.133.54.15</v>
      </c>
      <c r="D2578" s="303" t="s">
        <v>2800</v>
      </c>
      <c r="E2578" s="291" t="s">
        <v>2989</v>
      </c>
      <c r="F2578" s="106">
        <v>4</v>
      </c>
      <c r="G2578" s="299" t="s">
        <v>7998</v>
      </c>
      <c r="H2578" s="180" t="s">
        <v>5816</v>
      </c>
    </row>
    <row r="2579" spans="1:8" hidden="1">
      <c r="A2579" s="88" t="s">
        <v>58</v>
      </c>
      <c r="B2579" s="88" t="s">
        <v>61</v>
      </c>
      <c r="C2579" s="185" t="str">
        <f>VLOOKUP(B2579,[1]Nagios!$B$2:$F$7978,1,FALSE)</f>
        <v>10.133.54.15</v>
      </c>
      <c r="D2579" s="303" t="s">
        <v>2801</v>
      </c>
      <c r="E2579" s="291" t="s">
        <v>2992</v>
      </c>
      <c r="F2579" s="106">
        <v>4</v>
      </c>
      <c r="G2579" s="299" t="s">
        <v>7998</v>
      </c>
      <c r="H2579" s="180" t="s">
        <v>5817</v>
      </c>
    </row>
    <row r="2580" spans="1:8" hidden="1">
      <c r="A2580" s="88" t="s">
        <v>58</v>
      </c>
      <c r="B2580" s="88" t="s">
        <v>61</v>
      </c>
      <c r="C2580" s="185" t="str">
        <f>VLOOKUP(B2580,[1]Nagios!$B$2:$F$7978,1,FALSE)</f>
        <v>10.133.54.15</v>
      </c>
      <c r="D2580" s="303" t="s">
        <v>2802</v>
      </c>
      <c r="E2580" s="291" t="s">
        <v>2989</v>
      </c>
      <c r="F2580" s="106">
        <v>4</v>
      </c>
      <c r="G2580" s="299" t="s">
        <v>7998</v>
      </c>
      <c r="H2580" s="180" t="s">
        <v>5818</v>
      </c>
    </row>
    <row r="2581" spans="1:8" hidden="1">
      <c r="A2581" s="88" t="s">
        <v>58</v>
      </c>
      <c r="B2581" s="88" t="s">
        <v>61</v>
      </c>
      <c r="C2581" s="185" t="str">
        <f>VLOOKUP(B2581,[1]Nagios!$B$2:$F$7978,1,FALSE)</f>
        <v>10.133.54.15</v>
      </c>
      <c r="D2581" s="303" t="s">
        <v>2803</v>
      </c>
      <c r="E2581" s="291" t="s">
        <v>2989</v>
      </c>
      <c r="F2581" s="106">
        <v>4</v>
      </c>
      <c r="G2581" s="299" t="s">
        <v>7998</v>
      </c>
      <c r="H2581" s="180" t="s">
        <v>5819</v>
      </c>
    </row>
    <row r="2582" spans="1:8" hidden="1">
      <c r="A2582" s="266" t="s">
        <v>8162</v>
      </c>
      <c r="B2582" s="266" t="s">
        <v>8163</v>
      </c>
      <c r="C2582" s="185" t="str">
        <f>VLOOKUP(B2582,[1]Nagios!$B$2:$F$7978,1,FALSE)</f>
        <v>10.133.8.102</v>
      </c>
      <c r="D2582" s="308" t="s">
        <v>7260</v>
      </c>
      <c r="E2582" s="291" t="s">
        <v>2992</v>
      </c>
      <c r="F2582" s="269">
        <v>4</v>
      </c>
      <c r="G2582" s="299" t="s">
        <v>8012</v>
      </c>
      <c r="H2582" s="180"/>
    </row>
    <row r="2583" spans="1:8" hidden="1">
      <c r="A2583" s="249" t="s">
        <v>8162</v>
      </c>
      <c r="B2583" s="249" t="s">
        <v>8163</v>
      </c>
      <c r="C2583" s="185" t="str">
        <f>VLOOKUP(B2583,[1]Nagios!$B$2:$F$7978,1,FALSE)</f>
        <v>10.133.8.102</v>
      </c>
      <c r="D2583" s="308" t="s">
        <v>1204</v>
      </c>
      <c r="E2583" s="291" t="s">
        <v>2992</v>
      </c>
      <c r="F2583" s="106">
        <v>4</v>
      </c>
      <c r="G2583" s="299" t="s">
        <v>8012</v>
      </c>
      <c r="H2583" s="180"/>
    </row>
    <row r="2584" spans="1:8" hidden="1">
      <c r="A2584" s="240" t="s">
        <v>8162</v>
      </c>
      <c r="B2584" s="240" t="s">
        <v>8163</v>
      </c>
      <c r="C2584" s="185" t="str">
        <f>VLOOKUP(B2584,[1]Nagios!$B$2:$F$7978,1,FALSE)</f>
        <v>10.133.8.102</v>
      </c>
      <c r="D2584" s="308" t="s">
        <v>2617</v>
      </c>
      <c r="E2584" s="291" t="s">
        <v>2992</v>
      </c>
      <c r="F2584" s="106">
        <v>4</v>
      </c>
      <c r="G2584" s="299" t="s">
        <v>8012</v>
      </c>
      <c r="H2584" s="180"/>
    </row>
    <row r="2585" spans="1:8" hidden="1">
      <c r="A2585" s="240" t="s">
        <v>8162</v>
      </c>
      <c r="B2585" s="240" t="s">
        <v>8163</v>
      </c>
      <c r="C2585" s="185" t="str">
        <f>VLOOKUP(B2585,[1]Nagios!$B$2:$F$7978,1,FALSE)</f>
        <v>10.133.8.102</v>
      </c>
      <c r="D2585" s="308" t="s">
        <v>6654</v>
      </c>
      <c r="E2585" s="291" t="s">
        <v>2992</v>
      </c>
      <c r="F2585" s="106">
        <v>4</v>
      </c>
      <c r="G2585" s="299" t="s">
        <v>8012</v>
      </c>
      <c r="H2585" s="180"/>
    </row>
    <row r="2586" spans="1:8" hidden="1">
      <c r="A2586" s="240" t="s">
        <v>8162</v>
      </c>
      <c r="B2586" s="240" t="s">
        <v>8163</v>
      </c>
      <c r="C2586" s="185" t="str">
        <f>VLOOKUP(B2586,[1]Nagios!$B$2:$F$7978,1,FALSE)</f>
        <v>10.133.8.102</v>
      </c>
      <c r="D2586" s="308" t="s">
        <v>1201</v>
      </c>
      <c r="E2586" s="291" t="s">
        <v>2992</v>
      </c>
      <c r="F2586" s="106">
        <v>4</v>
      </c>
      <c r="G2586" s="299" t="s">
        <v>8012</v>
      </c>
      <c r="H2586" s="180"/>
    </row>
    <row r="2587" spans="1:8" hidden="1">
      <c r="A2587" s="240" t="s">
        <v>8162</v>
      </c>
      <c r="B2587" s="240" t="s">
        <v>8163</v>
      </c>
      <c r="C2587" s="185" t="str">
        <f>VLOOKUP(B2587,[1]Nagios!$B$2:$F$7978,1,FALSE)</f>
        <v>10.133.8.102</v>
      </c>
      <c r="D2587" s="308" t="s">
        <v>6043</v>
      </c>
      <c r="E2587" s="291" t="s">
        <v>2992</v>
      </c>
      <c r="F2587" s="106">
        <v>4</v>
      </c>
      <c r="G2587" s="299" t="s">
        <v>8012</v>
      </c>
      <c r="H2587" s="180"/>
    </row>
    <row r="2588" spans="1:8" hidden="1">
      <c r="A2588" s="240" t="s">
        <v>8162</v>
      </c>
      <c r="B2588" s="240" t="s">
        <v>8163</v>
      </c>
      <c r="C2588" s="185" t="str">
        <f>VLOOKUP(B2588,[1]Nagios!$B$2:$F$7978,1,FALSE)</f>
        <v>10.133.8.102</v>
      </c>
      <c r="D2588" s="308" t="s">
        <v>2543</v>
      </c>
      <c r="E2588" s="291" t="s">
        <v>2992</v>
      </c>
      <c r="F2588" s="106">
        <v>4</v>
      </c>
      <c r="G2588" s="299" t="s">
        <v>8012</v>
      </c>
      <c r="H2588" s="180"/>
    </row>
    <row r="2589" spans="1:8" hidden="1">
      <c r="A2589" s="240" t="s">
        <v>8162</v>
      </c>
      <c r="B2589" s="240" t="s">
        <v>8163</v>
      </c>
      <c r="C2589" s="185" t="str">
        <f>VLOOKUP(B2589,[1]Nagios!$B$2:$F$7978,1,FALSE)</f>
        <v>10.133.8.102</v>
      </c>
      <c r="D2589" s="308" t="s">
        <v>2544</v>
      </c>
      <c r="E2589" s="291" t="s">
        <v>2992</v>
      </c>
      <c r="F2589" s="106">
        <v>4</v>
      </c>
      <c r="G2589" s="299" t="s">
        <v>7998</v>
      </c>
      <c r="H2589" s="180"/>
    </row>
    <row r="2590" spans="1:8" hidden="1">
      <c r="A2590" s="240" t="s">
        <v>8162</v>
      </c>
      <c r="B2590" s="240" t="s">
        <v>8163</v>
      </c>
      <c r="C2590" s="185" t="str">
        <f>VLOOKUP(B2590,[1]Nagios!$B$2:$F$7978,1,FALSE)</f>
        <v>10.133.8.102</v>
      </c>
      <c r="D2590" s="308" t="s">
        <v>1711</v>
      </c>
      <c r="E2590" s="291" t="s">
        <v>2992</v>
      </c>
      <c r="F2590" s="106">
        <v>4</v>
      </c>
      <c r="G2590" s="299" t="s">
        <v>7998</v>
      </c>
      <c r="H2590" s="180"/>
    </row>
    <row r="2591" spans="1:8" hidden="1">
      <c r="A2591" s="240" t="s">
        <v>8162</v>
      </c>
      <c r="B2591" s="240" t="s">
        <v>8163</v>
      </c>
      <c r="C2591" s="185" t="str">
        <f>VLOOKUP(B2591,[1]Nagios!$B$2:$F$7978,1,FALSE)</f>
        <v>10.133.8.102</v>
      </c>
      <c r="D2591" s="308" t="s">
        <v>1916</v>
      </c>
      <c r="E2591" s="291" t="s">
        <v>2992</v>
      </c>
      <c r="F2591" s="106">
        <v>4</v>
      </c>
      <c r="G2591" s="299" t="s">
        <v>7998</v>
      </c>
      <c r="H2591" s="180"/>
    </row>
    <row r="2592" spans="1:8" hidden="1">
      <c r="A2592" s="240" t="s">
        <v>8162</v>
      </c>
      <c r="B2592" s="240" t="s">
        <v>8163</v>
      </c>
      <c r="C2592" s="185" t="str">
        <f>VLOOKUP(B2592,[1]Nagios!$B$2:$F$7978,1,FALSE)</f>
        <v>10.133.8.102</v>
      </c>
      <c r="D2592" s="308" t="s">
        <v>8693</v>
      </c>
      <c r="E2592" s="291" t="s">
        <v>2992</v>
      </c>
      <c r="F2592" s="106">
        <v>4</v>
      </c>
      <c r="G2592" s="299" t="s">
        <v>1582</v>
      </c>
      <c r="H2592" s="180"/>
    </row>
    <row r="2593" spans="1:8" hidden="1">
      <c r="A2593" s="138" t="s">
        <v>8162</v>
      </c>
      <c r="B2593" s="138" t="s">
        <v>8163</v>
      </c>
      <c r="C2593" s="185" t="str">
        <f>VLOOKUP(B2593,[1]Nagios!$B$2:$F$7978,1,FALSE)</f>
        <v>10.133.8.102</v>
      </c>
      <c r="D2593" s="315" t="s">
        <v>8860</v>
      </c>
      <c r="E2593" s="290" t="s">
        <v>2992</v>
      </c>
      <c r="F2593" s="139">
        <v>4</v>
      </c>
      <c r="G2593" s="302" t="s">
        <v>1582</v>
      </c>
      <c r="H2593" s="180"/>
    </row>
    <row r="2594" spans="1:8" hidden="1">
      <c r="A2594" s="240" t="s">
        <v>8162</v>
      </c>
      <c r="B2594" s="240" t="s">
        <v>8163</v>
      </c>
      <c r="C2594" s="185" t="str">
        <f>VLOOKUP(B2594,[1]Nagios!$B$2:$F$7978,1,FALSE)</f>
        <v>10.133.8.102</v>
      </c>
      <c r="D2594" s="308" t="s">
        <v>7595</v>
      </c>
      <c r="E2594" s="291" t="s">
        <v>2992</v>
      </c>
      <c r="F2594" s="106">
        <v>4</v>
      </c>
      <c r="G2594" s="299" t="s">
        <v>8004</v>
      </c>
      <c r="H2594" s="180"/>
    </row>
    <row r="2595" spans="1:8" hidden="1">
      <c r="A2595" s="249" t="s">
        <v>8339</v>
      </c>
      <c r="B2595" s="249" t="s">
        <v>8340</v>
      </c>
      <c r="C2595" s="185" t="str">
        <f>VLOOKUP(B2595,[1]Nagios!$B$2:$F$7978,1,FALSE)</f>
        <v>10.133.9.30</v>
      </c>
      <c r="D2595" s="301" t="s">
        <v>1220</v>
      </c>
      <c r="E2595" s="291" t="s">
        <v>2989</v>
      </c>
      <c r="F2595" s="250">
        <v>2</v>
      </c>
      <c r="G2595" s="299" t="s">
        <v>8012</v>
      </c>
      <c r="H2595" s="180"/>
    </row>
    <row r="2596" spans="1:8" hidden="1">
      <c r="A2596" s="240" t="s">
        <v>8339</v>
      </c>
      <c r="B2596" s="240" t="s">
        <v>8340</v>
      </c>
      <c r="C2596" s="185" t="str">
        <f>VLOOKUP(B2596,[1]Nagios!$B$2:$F$7978,1,FALSE)</f>
        <v>10.133.9.30</v>
      </c>
      <c r="D2596" s="301" t="s">
        <v>1204</v>
      </c>
      <c r="E2596" s="291" t="s">
        <v>2989</v>
      </c>
      <c r="F2596" s="106">
        <v>2</v>
      </c>
      <c r="G2596" s="299" t="s">
        <v>8012</v>
      </c>
      <c r="H2596" s="180"/>
    </row>
    <row r="2597" spans="1:8" hidden="1">
      <c r="A2597" s="240" t="s">
        <v>8339</v>
      </c>
      <c r="B2597" s="240" t="s">
        <v>8340</v>
      </c>
      <c r="C2597" s="185" t="str">
        <f>VLOOKUP(B2597,[1]Nagios!$B$2:$F$7978,1,FALSE)</f>
        <v>10.133.9.30</v>
      </c>
      <c r="D2597" s="301" t="s">
        <v>2617</v>
      </c>
      <c r="E2597" s="291" t="s">
        <v>2989</v>
      </c>
      <c r="F2597" s="106">
        <v>2</v>
      </c>
      <c r="G2597" s="299" t="s">
        <v>8012</v>
      </c>
      <c r="H2597" s="180"/>
    </row>
    <row r="2598" spans="1:8" hidden="1">
      <c r="A2598" s="240" t="s">
        <v>8339</v>
      </c>
      <c r="B2598" s="240" t="s">
        <v>8340</v>
      </c>
      <c r="C2598" s="185" t="str">
        <f>VLOOKUP(B2598,[1]Nagios!$B$2:$F$7978,1,FALSE)</f>
        <v>10.133.9.30</v>
      </c>
      <c r="D2598" s="301" t="s">
        <v>6654</v>
      </c>
      <c r="E2598" s="291" t="s">
        <v>2989</v>
      </c>
      <c r="F2598" s="106">
        <v>2</v>
      </c>
      <c r="G2598" s="299" t="s">
        <v>8012</v>
      </c>
      <c r="H2598" s="180"/>
    </row>
    <row r="2599" spans="1:8" hidden="1">
      <c r="A2599" s="240" t="s">
        <v>8339</v>
      </c>
      <c r="B2599" s="240" t="s">
        <v>8340</v>
      </c>
      <c r="C2599" s="185" t="str">
        <f>VLOOKUP(B2599,[1]Nagios!$B$2:$F$7978,1,FALSE)</f>
        <v>10.133.9.30</v>
      </c>
      <c r="D2599" s="301" t="s">
        <v>1201</v>
      </c>
      <c r="E2599" s="291" t="s">
        <v>2989</v>
      </c>
      <c r="F2599" s="106">
        <v>2</v>
      </c>
      <c r="G2599" s="299" t="s">
        <v>8012</v>
      </c>
      <c r="H2599" s="180"/>
    </row>
    <row r="2600" spans="1:8" s="349" customFormat="1" hidden="1">
      <c r="A2600" s="138" t="s">
        <v>8339</v>
      </c>
      <c r="B2600" s="138" t="s">
        <v>8340</v>
      </c>
      <c r="C2600" s="185" t="str">
        <f>VLOOKUP(B2600,[1]Nagios!$B$2:$F$7978,1,FALSE)</f>
        <v>10.133.9.30</v>
      </c>
      <c r="D2600" s="302" t="s">
        <v>8693</v>
      </c>
      <c r="E2600" s="290" t="s">
        <v>2989</v>
      </c>
      <c r="F2600" s="139">
        <v>2</v>
      </c>
      <c r="G2600" s="302" t="s">
        <v>9230</v>
      </c>
      <c r="H2600" s="217" t="s">
        <v>9229</v>
      </c>
    </row>
    <row r="2601" spans="1:8" hidden="1">
      <c r="A2601" s="240" t="s">
        <v>8339</v>
      </c>
      <c r="B2601" s="240" t="s">
        <v>8340</v>
      </c>
      <c r="C2601" s="185" t="str">
        <f>VLOOKUP(B2601,[1]Nagios!$B$2:$F$7978,1,FALSE)</f>
        <v>10.133.9.30</v>
      </c>
      <c r="D2601" s="301" t="s">
        <v>6043</v>
      </c>
      <c r="E2601" s="291" t="s">
        <v>2989</v>
      </c>
      <c r="F2601" s="106">
        <v>2</v>
      </c>
      <c r="G2601" s="299" t="s">
        <v>8012</v>
      </c>
      <c r="H2601" s="180"/>
    </row>
    <row r="2602" spans="1:8" hidden="1">
      <c r="A2602" s="240" t="s">
        <v>8339</v>
      </c>
      <c r="B2602" s="240" t="s">
        <v>8340</v>
      </c>
      <c r="C2602" s="185" t="str">
        <f>VLOOKUP(B2602,[1]Nagios!$B$2:$F$7978,1,FALSE)</f>
        <v>10.133.9.30</v>
      </c>
      <c r="D2602" s="301" t="s">
        <v>2544</v>
      </c>
      <c r="E2602" s="291" t="s">
        <v>2989</v>
      </c>
      <c r="F2602" s="106">
        <v>2</v>
      </c>
      <c r="G2602" s="299" t="s">
        <v>7998</v>
      </c>
      <c r="H2602" s="180"/>
    </row>
    <row r="2603" spans="1:8" hidden="1">
      <c r="A2603" s="266" t="s">
        <v>8339</v>
      </c>
      <c r="B2603" s="240" t="s">
        <v>8340</v>
      </c>
      <c r="C2603" s="185" t="str">
        <f>VLOOKUP(B2603,[1]Nagios!$B$2:$F$7978,1,FALSE)</f>
        <v>10.133.9.30</v>
      </c>
      <c r="D2603" s="301" t="s">
        <v>1711</v>
      </c>
      <c r="E2603" s="291" t="s">
        <v>2989</v>
      </c>
      <c r="F2603" s="269">
        <v>2</v>
      </c>
      <c r="G2603" s="299" t="s">
        <v>7998</v>
      </c>
      <c r="H2603" s="180"/>
    </row>
    <row r="2604" spans="1:8" hidden="1">
      <c r="A2604" s="266" t="s">
        <v>8339</v>
      </c>
      <c r="B2604" s="240" t="s">
        <v>8340</v>
      </c>
      <c r="C2604" s="185" t="str">
        <f>VLOOKUP(B2604,[1]Nagios!$B$2:$F$7978,1,FALSE)</f>
        <v>10.133.9.30</v>
      </c>
      <c r="D2604" s="301" t="s">
        <v>1916</v>
      </c>
      <c r="E2604" s="291" t="s">
        <v>2989</v>
      </c>
      <c r="F2604" s="269">
        <v>2</v>
      </c>
      <c r="G2604" s="299" t="s">
        <v>7998</v>
      </c>
      <c r="H2604" s="180"/>
    </row>
    <row r="2605" spans="1:8" hidden="1">
      <c r="A2605" s="266" t="s">
        <v>8339</v>
      </c>
      <c r="B2605" s="266" t="s">
        <v>8340</v>
      </c>
      <c r="C2605" s="185" t="str">
        <f>VLOOKUP(B2605,[1]Nagios!$B$2:$F$7978,1,FALSE)</f>
        <v>10.133.9.30</v>
      </c>
      <c r="D2605" s="301" t="s">
        <v>9069</v>
      </c>
      <c r="E2605" s="291" t="s">
        <v>2989</v>
      </c>
      <c r="F2605" s="269">
        <v>4</v>
      </c>
      <c r="G2605" s="299" t="s">
        <v>1145</v>
      </c>
      <c r="H2605" s="180"/>
    </row>
    <row r="2606" spans="1:8" hidden="1">
      <c r="A2606" s="266" t="s">
        <v>8339</v>
      </c>
      <c r="B2606" s="266" t="s">
        <v>8340</v>
      </c>
      <c r="C2606" s="185" t="str">
        <f>VLOOKUP(B2606,[1]Nagios!$B$2:$F$7978,1,FALSE)</f>
        <v>10.133.9.30</v>
      </c>
      <c r="D2606" s="301" t="s">
        <v>9070</v>
      </c>
      <c r="E2606" s="291" t="s">
        <v>2989</v>
      </c>
      <c r="F2606" s="269">
        <v>4</v>
      </c>
      <c r="G2606" s="299" t="s">
        <v>1145</v>
      </c>
      <c r="H2606" s="180"/>
    </row>
    <row r="2607" spans="1:8" hidden="1">
      <c r="A2607" s="266" t="s">
        <v>8337</v>
      </c>
      <c r="B2607" s="240" t="s">
        <v>8338</v>
      </c>
      <c r="C2607" s="185" t="str">
        <f>VLOOKUP(B2607,[1]Nagios!$B$2:$F$7978,1,FALSE)</f>
        <v>10.133.9.29</v>
      </c>
      <c r="D2607" s="301" t="s">
        <v>1220</v>
      </c>
      <c r="E2607" s="291" t="s">
        <v>2989</v>
      </c>
      <c r="F2607" s="269">
        <v>2</v>
      </c>
      <c r="G2607" s="299" t="s">
        <v>8012</v>
      </c>
      <c r="H2607" s="180"/>
    </row>
    <row r="2608" spans="1:8" hidden="1">
      <c r="A2608" s="266" t="s">
        <v>8337</v>
      </c>
      <c r="B2608" s="240" t="s">
        <v>8338</v>
      </c>
      <c r="C2608" s="185" t="str">
        <f>VLOOKUP(B2608,[1]Nagios!$B$2:$F$7978,1,FALSE)</f>
        <v>10.133.9.29</v>
      </c>
      <c r="D2608" s="301" t="s">
        <v>1204</v>
      </c>
      <c r="E2608" s="291" t="s">
        <v>2989</v>
      </c>
      <c r="F2608" s="269">
        <v>2</v>
      </c>
      <c r="G2608" s="299" t="s">
        <v>8012</v>
      </c>
      <c r="H2608" s="180"/>
    </row>
    <row r="2609" spans="1:8" hidden="1">
      <c r="A2609" s="266" t="s">
        <v>8337</v>
      </c>
      <c r="B2609" s="240" t="s">
        <v>8338</v>
      </c>
      <c r="C2609" s="185" t="str">
        <f>VLOOKUP(B2609,[1]Nagios!$B$2:$F$7978,1,FALSE)</f>
        <v>10.133.9.29</v>
      </c>
      <c r="D2609" s="301" t="s">
        <v>2617</v>
      </c>
      <c r="E2609" s="291" t="s">
        <v>2989</v>
      </c>
      <c r="F2609" s="269">
        <v>2</v>
      </c>
      <c r="G2609" s="299" t="s">
        <v>8012</v>
      </c>
      <c r="H2609" s="180"/>
    </row>
    <row r="2610" spans="1:8" hidden="1">
      <c r="A2610" s="266" t="s">
        <v>8337</v>
      </c>
      <c r="B2610" s="240" t="s">
        <v>8338</v>
      </c>
      <c r="C2610" s="185" t="str">
        <f>VLOOKUP(B2610,[1]Nagios!$B$2:$F$7978,1,FALSE)</f>
        <v>10.133.9.29</v>
      </c>
      <c r="D2610" s="301" t="s">
        <v>6654</v>
      </c>
      <c r="E2610" s="291" t="s">
        <v>2989</v>
      </c>
      <c r="F2610" s="269">
        <v>2</v>
      </c>
      <c r="G2610" s="299" t="s">
        <v>8012</v>
      </c>
      <c r="H2610" s="180"/>
    </row>
    <row r="2611" spans="1:8" hidden="1">
      <c r="A2611" s="266" t="s">
        <v>8337</v>
      </c>
      <c r="B2611" s="240" t="s">
        <v>8338</v>
      </c>
      <c r="C2611" s="185" t="str">
        <f>VLOOKUP(B2611,[1]Nagios!$B$2:$F$7978,1,FALSE)</f>
        <v>10.133.9.29</v>
      </c>
      <c r="D2611" s="301" t="s">
        <v>1201</v>
      </c>
      <c r="E2611" s="291" t="s">
        <v>2989</v>
      </c>
      <c r="F2611" s="269">
        <v>2</v>
      </c>
      <c r="G2611" s="299" t="s">
        <v>8012</v>
      </c>
      <c r="H2611" s="180"/>
    </row>
    <row r="2612" spans="1:8" hidden="1">
      <c r="A2612" s="266" t="s">
        <v>8337</v>
      </c>
      <c r="B2612" s="240" t="s">
        <v>8338</v>
      </c>
      <c r="C2612" s="185" t="str">
        <f>VLOOKUP(B2612,[1]Nagios!$B$2:$F$7978,1,FALSE)</f>
        <v>10.133.9.29</v>
      </c>
      <c r="D2612" s="301" t="s">
        <v>6043</v>
      </c>
      <c r="E2612" s="291" t="s">
        <v>2989</v>
      </c>
      <c r="F2612" s="269">
        <v>2</v>
      </c>
      <c r="G2612" s="299" t="s">
        <v>8012</v>
      </c>
      <c r="H2612" s="180"/>
    </row>
    <row r="2613" spans="1:8" hidden="1">
      <c r="A2613" s="266" t="s">
        <v>8337</v>
      </c>
      <c r="B2613" s="240" t="s">
        <v>8338</v>
      </c>
      <c r="C2613" s="185" t="str">
        <f>VLOOKUP(B2613,[1]Nagios!$B$2:$F$7978,1,FALSE)</f>
        <v>10.133.9.29</v>
      </c>
      <c r="D2613" s="301" t="s">
        <v>2543</v>
      </c>
      <c r="E2613" s="291" t="s">
        <v>2989</v>
      </c>
      <c r="F2613" s="269">
        <v>2</v>
      </c>
      <c r="G2613" s="299" t="s">
        <v>8012</v>
      </c>
      <c r="H2613" s="180"/>
    </row>
    <row r="2614" spans="1:8" hidden="1">
      <c r="A2614" s="266" t="s">
        <v>8337</v>
      </c>
      <c r="B2614" s="240" t="s">
        <v>8338</v>
      </c>
      <c r="C2614" s="185" t="str">
        <f>VLOOKUP(B2614,[1]Nagios!$B$2:$F$7978,1,FALSE)</f>
        <v>10.133.9.29</v>
      </c>
      <c r="D2614" s="301" t="s">
        <v>7595</v>
      </c>
      <c r="E2614" s="291" t="s">
        <v>2989</v>
      </c>
      <c r="F2614" s="269">
        <v>2</v>
      </c>
      <c r="G2614" s="299" t="s">
        <v>8004</v>
      </c>
      <c r="H2614" s="180"/>
    </row>
    <row r="2615" spans="1:8" hidden="1">
      <c r="A2615" s="266" t="s">
        <v>8337</v>
      </c>
      <c r="B2615" s="240" t="s">
        <v>8338</v>
      </c>
      <c r="C2615" s="185" t="str">
        <f>VLOOKUP(B2615,[1]Nagios!$B$2:$F$7978,1,FALSE)</f>
        <v>10.133.9.29</v>
      </c>
      <c r="D2615" s="301" t="s">
        <v>8699</v>
      </c>
      <c r="E2615" s="291" t="s">
        <v>2989</v>
      </c>
      <c r="F2615" s="269">
        <v>2</v>
      </c>
      <c r="G2615" s="299" t="s">
        <v>8004</v>
      </c>
      <c r="H2615" s="180"/>
    </row>
    <row r="2616" spans="1:8" hidden="1">
      <c r="A2616" s="88" t="s">
        <v>2139</v>
      </c>
      <c r="B2616" s="240" t="s">
        <v>916</v>
      </c>
      <c r="C2616" s="185" t="str">
        <f>VLOOKUP(B2616,[1]Nagios!$B$2:$F$7978,1,FALSE)</f>
        <v>192.168.2.6</v>
      </c>
      <c r="D2616" s="301" t="s">
        <v>1220</v>
      </c>
      <c r="E2616" s="206" t="s">
        <v>2989</v>
      </c>
      <c r="F2616" s="262">
        <v>3</v>
      </c>
      <c r="G2616" s="299" t="s">
        <v>8012</v>
      </c>
      <c r="H2616" s="180" t="s">
        <v>4494</v>
      </c>
    </row>
    <row r="2617" spans="1:8" hidden="1">
      <c r="A2617" s="88" t="s">
        <v>2139</v>
      </c>
      <c r="B2617" s="240" t="s">
        <v>916</v>
      </c>
      <c r="C2617" s="185" t="str">
        <f>VLOOKUP(B2617,[1]Nagios!$B$2:$F$7978,1,FALSE)</f>
        <v>192.168.2.6</v>
      </c>
      <c r="D2617" s="301" t="s">
        <v>1204</v>
      </c>
      <c r="E2617" s="206" t="s">
        <v>2989</v>
      </c>
      <c r="F2617" s="262">
        <v>1</v>
      </c>
      <c r="G2617" s="299" t="s">
        <v>8012</v>
      </c>
      <c r="H2617" s="180" t="s">
        <v>4495</v>
      </c>
    </row>
    <row r="2618" spans="1:8" hidden="1">
      <c r="A2618" s="88" t="s">
        <v>2139</v>
      </c>
      <c r="B2618" s="240" t="s">
        <v>916</v>
      </c>
      <c r="C2618" s="185" t="str">
        <f>VLOOKUP(B2618,[1]Nagios!$B$2:$F$7978,1,FALSE)</f>
        <v>192.168.2.6</v>
      </c>
      <c r="D2618" s="301" t="s">
        <v>1242</v>
      </c>
      <c r="E2618" s="206" t="s">
        <v>2989</v>
      </c>
      <c r="F2618" s="245">
        <v>1</v>
      </c>
      <c r="G2618" s="299" t="s">
        <v>8012</v>
      </c>
      <c r="H2618" s="180" t="s">
        <v>4496</v>
      </c>
    </row>
    <row r="2619" spans="1:8" hidden="1">
      <c r="A2619" s="88" t="s">
        <v>2139</v>
      </c>
      <c r="B2619" s="240" t="s">
        <v>916</v>
      </c>
      <c r="C2619" s="185" t="str">
        <f>VLOOKUP(B2619,[1]Nagios!$B$2:$F$7978,1,FALSE)</f>
        <v>192.168.2.6</v>
      </c>
      <c r="D2619" s="301" t="s">
        <v>2171</v>
      </c>
      <c r="E2619" s="206" t="s">
        <v>2989</v>
      </c>
      <c r="F2619" s="245">
        <v>1</v>
      </c>
      <c r="G2619" s="299" t="s">
        <v>8012</v>
      </c>
      <c r="H2619" s="180" t="s">
        <v>4497</v>
      </c>
    </row>
    <row r="2620" spans="1:8" hidden="1">
      <c r="A2620" s="88" t="s">
        <v>2139</v>
      </c>
      <c r="B2620" s="240" t="s">
        <v>916</v>
      </c>
      <c r="C2620" s="185" t="str">
        <f>VLOOKUP(B2620,[1]Nagios!$B$2:$F$7978,1,FALSE)</f>
        <v>192.168.2.6</v>
      </c>
      <c r="D2620" s="301" t="s">
        <v>959</v>
      </c>
      <c r="E2620" s="206" t="s">
        <v>2989</v>
      </c>
      <c r="F2620" s="245">
        <v>1</v>
      </c>
      <c r="G2620" s="299" t="s">
        <v>8012</v>
      </c>
      <c r="H2620" s="180" t="s">
        <v>4498</v>
      </c>
    </row>
    <row r="2621" spans="1:8" hidden="1">
      <c r="A2621" s="88" t="s">
        <v>2139</v>
      </c>
      <c r="B2621" s="240" t="s">
        <v>916</v>
      </c>
      <c r="C2621" s="185" t="str">
        <f>VLOOKUP(B2621,[1]Nagios!$B$2:$F$7978,1,FALSE)</f>
        <v>192.168.2.6</v>
      </c>
      <c r="D2621" s="301" t="s">
        <v>1200</v>
      </c>
      <c r="E2621" s="206" t="s">
        <v>2989</v>
      </c>
      <c r="F2621" s="245">
        <v>1</v>
      </c>
      <c r="G2621" s="299" t="s">
        <v>8012</v>
      </c>
      <c r="H2621" s="180" t="s">
        <v>4499</v>
      </c>
    </row>
    <row r="2622" spans="1:8" hidden="1">
      <c r="A2622" s="88" t="s">
        <v>2139</v>
      </c>
      <c r="B2622" s="240" t="s">
        <v>916</v>
      </c>
      <c r="C2622" s="185" t="str">
        <f>VLOOKUP(B2622,[1]Nagios!$B$2:$F$7978,1,FALSE)</f>
        <v>192.168.2.6</v>
      </c>
      <c r="D2622" s="301" t="s">
        <v>1201</v>
      </c>
      <c r="E2622" s="206" t="s">
        <v>2992</v>
      </c>
      <c r="F2622" s="245">
        <v>2</v>
      </c>
      <c r="G2622" s="299" t="s">
        <v>8012</v>
      </c>
      <c r="H2622" s="180" t="s">
        <v>4500</v>
      </c>
    </row>
    <row r="2623" spans="1:8" hidden="1">
      <c r="A2623" s="88" t="s">
        <v>2138</v>
      </c>
      <c r="B2623" s="240" t="s">
        <v>919</v>
      </c>
      <c r="C2623" s="185" t="str">
        <f>VLOOKUP(B2623,[1]Nagios!$B$2:$F$7978,1,FALSE)</f>
        <v>192.168.3.6</v>
      </c>
      <c r="D2623" s="301" t="s">
        <v>1220</v>
      </c>
      <c r="E2623" s="206" t="s">
        <v>2989</v>
      </c>
      <c r="F2623" s="245">
        <v>3</v>
      </c>
      <c r="G2623" s="299" t="s">
        <v>8012</v>
      </c>
      <c r="H2623" s="180" t="s">
        <v>4487</v>
      </c>
    </row>
    <row r="2624" spans="1:8" hidden="1">
      <c r="A2624" s="88" t="s">
        <v>2138</v>
      </c>
      <c r="B2624" s="240" t="s">
        <v>919</v>
      </c>
      <c r="C2624" s="185" t="str">
        <f>VLOOKUP(B2624,[1]Nagios!$B$2:$F$7978,1,FALSE)</f>
        <v>192.168.3.6</v>
      </c>
      <c r="D2624" s="301" t="s">
        <v>1204</v>
      </c>
      <c r="E2624" s="206" t="s">
        <v>2989</v>
      </c>
      <c r="F2624" s="245">
        <v>1</v>
      </c>
      <c r="G2624" s="299" t="s">
        <v>8012</v>
      </c>
      <c r="H2624" s="180" t="s">
        <v>4488</v>
      </c>
    </row>
    <row r="2625" spans="1:8" hidden="1">
      <c r="A2625" s="88" t="s">
        <v>2138</v>
      </c>
      <c r="B2625" s="266" t="s">
        <v>919</v>
      </c>
      <c r="C2625" s="185" t="str">
        <f>VLOOKUP(B2625,[1]Nagios!$B$2:$F$7978,1,FALSE)</f>
        <v>192.168.3.6</v>
      </c>
      <c r="D2625" s="301" t="s">
        <v>1242</v>
      </c>
      <c r="E2625" s="206" t="s">
        <v>2989</v>
      </c>
      <c r="F2625" s="271">
        <v>1</v>
      </c>
      <c r="G2625" s="299" t="s">
        <v>8012</v>
      </c>
      <c r="H2625" s="180" t="s">
        <v>4489</v>
      </c>
    </row>
    <row r="2626" spans="1:8" hidden="1">
      <c r="A2626" s="88" t="s">
        <v>2138</v>
      </c>
      <c r="B2626" s="266" t="s">
        <v>919</v>
      </c>
      <c r="C2626" s="185" t="str">
        <f>VLOOKUP(B2626,[1]Nagios!$B$2:$F$7978,1,FALSE)</f>
        <v>192.168.3.6</v>
      </c>
      <c r="D2626" s="301" t="s">
        <v>2171</v>
      </c>
      <c r="E2626" s="206" t="s">
        <v>2989</v>
      </c>
      <c r="F2626" s="271">
        <v>1</v>
      </c>
      <c r="G2626" s="299" t="s">
        <v>8012</v>
      </c>
      <c r="H2626" s="180" t="s">
        <v>4490</v>
      </c>
    </row>
    <row r="2627" spans="1:8" hidden="1">
      <c r="A2627" s="88" t="s">
        <v>2138</v>
      </c>
      <c r="B2627" s="266" t="s">
        <v>919</v>
      </c>
      <c r="C2627" s="185" t="str">
        <f>VLOOKUP(B2627,[1]Nagios!$B$2:$F$7978,1,FALSE)</f>
        <v>192.168.3.6</v>
      </c>
      <c r="D2627" s="301" t="s">
        <v>959</v>
      </c>
      <c r="E2627" s="206" t="s">
        <v>2989</v>
      </c>
      <c r="F2627" s="271">
        <v>1</v>
      </c>
      <c r="G2627" s="299" t="s">
        <v>8012</v>
      </c>
      <c r="H2627" s="180" t="s">
        <v>4491</v>
      </c>
    </row>
    <row r="2628" spans="1:8" hidden="1">
      <c r="A2628" s="88" t="s">
        <v>2138</v>
      </c>
      <c r="B2628" s="266" t="s">
        <v>919</v>
      </c>
      <c r="C2628" s="185" t="str">
        <f>VLOOKUP(B2628,[1]Nagios!$B$2:$F$7978,1,FALSE)</f>
        <v>192.168.3.6</v>
      </c>
      <c r="D2628" s="301" t="s">
        <v>1200</v>
      </c>
      <c r="E2628" s="206" t="s">
        <v>2989</v>
      </c>
      <c r="F2628" s="271">
        <v>1</v>
      </c>
      <c r="G2628" s="299" t="s">
        <v>8012</v>
      </c>
      <c r="H2628" s="180" t="s">
        <v>4492</v>
      </c>
    </row>
    <row r="2629" spans="1:8" hidden="1">
      <c r="A2629" s="88" t="s">
        <v>2138</v>
      </c>
      <c r="B2629" s="266" t="s">
        <v>919</v>
      </c>
      <c r="C2629" s="185" t="str">
        <f>VLOOKUP(B2629,[1]Nagios!$B$2:$F$7978,1,FALSE)</f>
        <v>192.168.3.6</v>
      </c>
      <c r="D2629" s="301" t="s">
        <v>1201</v>
      </c>
      <c r="E2629" s="206" t="s">
        <v>2992</v>
      </c>
      <c r="F2629" s="271">
        <v>2</v>
      </c>
      <c r="G2629" s="299" t="s">
        <v>8012</v>
      </c>
      <c r="H2629" s="180" t="s">
        <v>4493</v>
      </c>
    </row>
    <row r="2630" spans="1:8" hidden="1">
      <c r="A2630" s="88" t="s">
        <v>1263</v>
      </c>
      <c r="B2630" s="266" t="s">
        <v>59</v>
      </c>
      <c r="C2630" s="185" t="str">
        <f>VLOOKUP(B2630,[1]Nagios!$B$2:$F$7978,1,FALSE)</f>
        <v>192.168.4.13</v>
      </c>
      <c r="D2630" s="301" t="s">
        <v>1220</v>
      </c>
      <c r="E2630" s="206" t="s">
        <v>2992</v>
      </c>
      <c r="F2630" s="271">
        <v>3</v>
      </c>
      <c r="G2630" s="299" t="s">
        <v>8012</v>
      </c>
      <c r="H2630" s="180" t="s">
        <v>3605</v>
      </c>
    </row>
    <row r="2631" spans="1:8" hidden="1">
      <c r="A2631" s="88" t="s">
        <v>1263</v>
      </c>
      <c r="B2631" s="266" t="s">
        <v>59</v>
      </c>
      <c r="C2631" s="185" t="str">
        <f>VLOOKUP(B2631,[1]Nagios!$B$2:$F$7978,1,FALSE)</f>
        <v>192.168.4.13</v>
      </c>
      <c r="D2631" s="301" t="s">
        <v>1204</v>
      </c>
      <c r="E2631" s="206" t="s">
        <v>2992</v>
      </c>
      <c r="F2631" s="271">
        <v>3</v>
      </c>
      <c r="G2631" s="299" t="s">
        <v>8012</v>
      </c>
      <c r="H2631" s="180" t="s">
        <v>3606</v>
      </c>
    </row>
    <row r="2632" spans="1:8" hidden="1">
      <c r="A2632" s="88" t="s">
        <v>1263</v>
      </c>
      <c r="B2632" s="266" t="s">
        <v>59</v>
      </c>
      <c r="C2632" s="185" t="str">
        <f>VLOOKUP(B2632,[1]Nagios!$B$2:$F$7978,1,FALSE)</f>
        <v>192.168.4.13</v>
      </c>
      <c r="D2632" s="301" t="s">
        <v>2032</v>
      </c>
      <c r="E2632" s="206" t="s">
        <v>2992</v>
      </c>
      <c r="F2632" s="271">
        <v>3</v>
      </c>
      <c r="G2632" s="299" t="s">
        <v>8012</v>
      </c>
      <c r="H2632" s="180" t="s">
        <v>3607</v>
      </c>
    </row>
    <row r="2633" spans="1:8" hidden="1">
      <c r="A2633" s="88" t="s">
        <v>1263</v>
      </c>
      <c r="B2633" s="266" t="s">
        <v>59</v>
      </c>
      <c r="C2633" s="185" t="str">
        <f>VLOOKUP(B2633,[1]Nagios!$B$2:$F$7978,1,FALSE)</f>
        <v>192.168.4.13</v>
      </c>
      <c r="D2633" s="301" t="s">
        <v>959</v>
      </c>
      <c r="E2633" s="206" t="s">
        <v>2992</v>
      </c>
      <c r="F2633" s="271">
        <v>3</v>
      </c>
      <c r="G2633" s="299" t="s">
        <v>8012</v>
      </c>
      <c r="H2633" s="180" t="s">
        <v>3608</v>
      </c>
    </row>
    <row r="2634" spans="1:8" hidden="1">
      <c r="A2634" s="88" t="s">
        <v>1263</v>
      </c>
      <c r="B2634" s="266" t="s">
        <v>59</v>
      </c>
      <c r="C2634" s="185" t="str">
        <f>VLOOKUP(B2634,[1]Nagios!$B$2:$F$7978,1,FALSE)</f>
        <v>192.168.4.13</v>
      </c>
      <c r="D2634" s="301" t="s">
        <v>1200</v>
      </c>
      <c r="E2634" s="206" t="s">
        <v>2992</v>
      </c>
      <c r="F2634" s="271">
        <v>3</v>
      </c>
      <c r="G2634" s="299" t="s">
        <v>8012</v>
      </c>
      <c r="H2634" s="180" t="s">
        <v>3609</v>
      </c>
    </row>
    <row r="2635" spans="1:8" hidden="1">
      <c r="A2635" s="88" t="s">
        <v>1263</v>
      </c>
      <c r="B2635" s="266" t="s">
        <v>59</v>
      </c>
      <c r="C2635" s="185" t="str">
        <f>VLOOKUP(B2635,[1]Nagios!$B$2:$F$7978,1,FALSE)</f>
        <v>192.168.4.13</v>
      </c>
      <c r="D2635" s="301" t="s">
        <v>1201</v>
      </c>
      <c r="E2635" s="206" t="s">
        <v>2992</v>
      </c>
      <c r="F2635" s="271">
        <v>2</v>
      </c>
      <c r="G2635" s="299" t="s">
        <v>8012</v>
      </c>
      <c r="H2635" s="180" t="s">
        <v>3610</v>
      </c>
    </row>
    <row r="2636" spans="1:8" hidden="1">
      <c r="A2636" s="88" t="s">
        <v>1263</v>
      </c>
      <c r="B2636" s="88" t="s">
        <v>59</v>
      </c>
      <c r="C2636" s="185" t="str">
        <f>VLOOKUP(B2636,[1]Nagios!$B$2:$F$7978,1,FALSE)</f>
        <v>192.168.4.13</v>
      </c>
      <c r="D2636" s="303" t="s">
        <v>2787</v>
      </c>
      <c r="E2636" s="291" t="s">
        <v>2991</v>
      </c>
      <c r="F2636" s="250">
        <v>4</v>
      </c>
      <c r="G2636" s="299" t="s">
        <v>7998</v>
      </c>
      <c r="H2636" s="180" t="s">
        <v>5800</v>
      </c>
    </row>
    <row r="2637" spans="1:8" hidden="1">
      <c r="A2637" s="88" t="s">
        <v>1263</v>
      </c>
      <c r="B2637" s="88" t="s">
        <v>59</v>
      </c>
      <c r="C2637" s="185" t="str">
        <f>VLOOKUP(B2637,[1]Nagios!$B$2:$F$7978,1,FALSE)</f>
        <v>192.168.4.13</v>
      </c>
      <c r="D2637" s="303" t="s">
        <v>2788</v>
      </c>
      <c r="E2637" s="291" t="s">
        <v>2991</v>
      </c>
      <c r="F2637" s="269">
        <v>4</v>
      </c>
      <c r="G2637" s="299" t="s">
        <v>7998</v>
      </c>
      <c r="H2637" s="180" t="s">
        <v>5801</v>
      </c>
    </row>
    <row r="2638" spans="1:8" hidden="1">
      <c r="A2638" s="88" t="s">
        <v>1263</v>
      </c>
      <c r="B2638" s="88" t="s">
        <v>59</v>
      </c>
      <c r="C2638" s="185" t="str">
        <f>VLOOKUP(B2638,[1]Nagios!$B$2:$F$7978,1,FALSE)</f>
        <v>192.168.4.13</v>
      </c>
      <c r="D2638" s="303" t="s">
        <v>2789</v>
      </c>
      <c r="E2638" s="291" t="s">
        <v>2991</v>
      </c>
      <c r="F2638" s="269">
        <v>4</v>
      </c>
      <c r="G2638" s="299" t="s">
        <v>7998</v>
      </c>
      <c r="H2638" s="180" t="s">
        <v>5802</v>
      </c>
    </row>
    <row r="2639" spans="1:8" hidden="1">
      <c r="A2639" s="88" t="s">
        <v>1263</v>
      </c>
      <c r="B2639" s="88" t="s">
        <v>59</v>
      </c>
      <c r="C2639" s="185" t="str">
        <f>VLOOKUP(B2639,[1]Nagios!$B$2:$F$7978,1,FALSE)</f>
        <v>192.168.4.13</v>
      </c>
      <c r="D2639" s="303" t="s">
        <v>2790</v>
      </c>
      <c r="E2639" s="291" t="s">
        <v>2991</v>
      </c>
      <c r="F2639" s="269">
        <v>4</v>
      </c>
      <c r="G2639" s="299" t="s">
        <v>7998</v>
      </c>
      <c r="H2639" s="180" t="s">
        <v>5803</v>
      </c>
    </row>
    <row r="2640" spans="1:8" hidden="1">
      <c r="A2640" s="88" t="s">
        <v>1263</v>
      </c>
      <c r="B2640" s="88" t="s">
        <v>59</v>
      </c>
      <c r="C2640" s="185" t="str">
        <f>VLOOKUP(B2640,[1]Nagios!$B$2:$F$7978,1,FALSE)</f>
        <v>192.168.4.13</v>
      </c>
      <c r="D2640" s="303" t="s">
        <v>2791</v>
      </c>
      <c r="E2640" s="291" t="s">
        <v>2991</v>
      </c>
      <c r="F2640" s="269">
        <v>4</v>
      </c>
      <c r="G2640" s="299" t="s">
        <v>7998</v>
      </c>
      <c r="H2640" s="180" t="s">
        <v>5804</v>
      </c>
    </row>
    <row r="2641" spans="1:8" hidden="1">
      <c r="A2641" s="88" t="s">
        <v>1263</v>
      </c>
      <c r="B2641" s="88" t="s">
        <v>59</v>
      </c>
      <c r="C2641" s="185" t="str">
        <f>VLOOKUP(B2641,[1]Nagios!$B$2:$F$7978,1,FALSE)</f>
        <v>192.168.4.13</v>
      </c>
      <c r="D2641" s="303" t="s">
        <v>2792</v>
      </c>
      <c r="E2641" s="291" t="s">
        <v>2991</v>
      </c>
      <c r="F2641" s="269">
        <v>4</v>
      </c>
      <c r="G2641" s="299" t="s">
        <v>7998</v>
      </c>
      <c r="H2641" s="180" t="s">
        <v>5805</v>
      </c>
    </row>
    <row r="2642" spans="1:8" hidden="1">
      <c r="A2642" s="88" t="s">
        <v>1263</v>
      </c>
      <c r="B2642" s="88" t="s">
        <v>59</v>
      </c>
      <c r="C2642" s="185" t="str">
        <f>VLOOKUP(B2642,[1]Nagios!$B$2:$F$7978,1,FALSE)</f>
        <v>192.168.4.13</v>
      </c>
      <c r="D2642" s="303" t="s">
        <v>2793</v>
      </c>
      <c r="E2642" s="291" t="s">
        <v>2991</v>
      </c>
      <c r="F2642" s="269">
        <v>4</v>
      </c>
      <c r="G2642" s="299" t="s">
        <v>7998</v>
      </c>
      <c r="H2642" s="180" t="s">
        <v>5806</v>
      </c>
    </row>
    <row r="2643" spans="1:8" hidden="1">
      <c r="A2643" s="88" t="s">
        <v>1263</v>
      </c>
      <c r="B2643" s="88" t="s">
        <v>59</v>
      </c>
      <c r="C2643" s="185" t="str">
        <f>VLOOKUP(B2643,[1]Nagios!$B$2:$F$7978,1,FALSE)</f>
        <v>192.168.4.13</v>
      </c>
      <c r="D2643" s="303" t="s">
        <v>2794</v>
      </c>
      <c r="E2643" s="291" t="s">
        <v>2991</v>
      </c>
      <c r="F2643" s="269">
        <v>4</v>
      </c>
      <c r="G2643" s="299" t="s">
        <v>7998</v>
      </c>
      <c r="H2643" s="180" t="s">
        <v>5807</v>
      </c>
    </row>
    <row r="2644" spans="1:8" hidden="1">
      <c r="A2644" s="88" t="s">
        <v>1263</v>
      </c>
      <c r="B2644" s="88" t="s">
        <v>59</v>
      </c>
      <c r="C2644" s="185" t="str">
        <f>VLOOKUP(B2644,[1]Nagios!$B$2:$F$7978,1,FALSE)</f>
        <v>192.168.4.13</v>
      </c>
      <c r="D2644" s="303" t="s">
        <v>2795</v>
      </c>
      <c r="E2644" s="291" t="s">
        <v>2992</v>
      </c>
      <c r="F2644" s="269">
        <v>4</v>
      </c>
      <c r="G2644" s="299" t="s">
        <v>7998</v>
      </c>
      <c r="H2644" s="180" t="s">
        <v>5808</v>
      </c>
    </row>
    <row r="2645" spans="1:8" hidden="1">
      <c r="A2645" s="88" t="s">
        <v>1263</v>
      </c>
      <c r="B2645" s="88" t="s">
        <v>59</v>
      </c>
      <c r="C2645" s="185" t="str">
        <f>VLOOKUP(B2645,[1]Nagios!$B$2:$F$7978,1,FALSE)</f>
        <v>192.168.4.13</v>
      </c>
      <c r="D2645" s="303" t="s">
        <v>2457</v>
      </c>
      <c r="E2645" s="291" t="s">
        <v>2991</v>
      </c>
      <c r="F2645" s="269">
        <v>4</v>
      </c>
      <c r="G2645" s="299" t="s">
        <v>7998</v>
      </c>
      <c r="H2645" s="180" t="s">
        <v>5809</v>
      </c>
    </row>
    <row r="2646" spans="1:8" hidden="1">
      <c r="A2646" s="88" t="s">
        <v>1263</v>
      </c>
      <c r="B2646" s="88" t="s">
        <v>59</v>
      </c>
      <c r="C2646" s="185" t="str">
        <f>VLOOKUP(B2646,[1]Nagios!$B$2:$F$7978,1,FALSE)</f>
        <v>192.168.4.13</v>
      </c>
      <c r="D2646" s="303" t="s">
        <v>2359</v>
      </c>
      <c r="E2646" s="291" t="s">
        <v>2991</v>
      </c>
      <c r="F2646" s="269">
        <v>4</v>
      </c>
      <c r="G2646" s="299" t="s">
        <v>7998</v>
      </c>
      <c r="H2646" s="180" t="s">
        <v>5810</v>
      </c>
    </row>
    <row r="2647" spans="1:8" hidden="1">
      <c r="A2647" s="88" t="s">
        <v>1263</v>
      </c>
      <c r="B2647" s="88" t="s">
        <v>59</v>
      </c>
      <c r="C2647" s="185" t="str">
        <f>VLOOKUP(B2647,[1]Nagios!$B$2:$F$7978,1,FALSE)</f>
        <v>192.168.4.13</v>
      </c>
      <c r="D2647" s="303" t="s">
        <v>2360</v>
      </c>
      <c r="E2647" s="291" t="s">
        <v>2991</v>
      </c>
      <c r="F2647" s="269">
        <v>4</v>
      </c>
      <c r="G2647" s="299" t="s">
        <v>7998</v>
      </c>
      <c r="H2647" s="180" t="s">
        <v>5811</v>
      </c>
    </row>
    <row r="2648" spans="1:8" hidden="1">
      <c r="A2648" s="88" t="s">
        <v>2137</v>
      </c>
      <c r="B2648" s="249" t="s">
        <v>1264</v>
      </c>
      <c r="C2648" s="185" t="str">
        <f>VLOOKUP(B2648,[1]Nagios!$B$2:$F$7978,1,FALSE)</f>
        <v>10.133.8.36</v>
      </c>
      <c r="D2648" s="301" t="s">
        <v>1220</v>
      </c>
      <c r="E2648" s="206" t="s">
        <v>2989</v>
      </c>
      <c r="F2648" s="262">
        <v>3</v>
      </c>
      <c r="G2648" s="299" t="s">
        <v>8012</v>
      </c>
      <c r="H2648" s="180" t="s">
        <v>4479</v>
      </c>
    </row>
    <row r="2649" spans="1:8" hidden="1">
      <c r="A2649" s="88" t="s">
        <v>2137</v>
      </c>
      <c r="B2649" s="249" t="s">
        <v>1264</v>
      </c>
      <c r="C2649" s="185" t="str">
        <f>VLOOKUP(B2649,[1]Nagios!$B$2:$F$7978,1,FALSE)</f>
        <v>10.133.8.36</v>
      </c>
      <c r="D2649" s="301" t="s">
        <v>1204</v>
      </c>
      <c r="E2649" s="206" t="s">
        <v>2989</v>
      </c>
      <c r="F2649" s="262">
        <v>1</v>
      </c>
      <c r="G2649" s="299" t="s">
        <v>8012</v>
      </c>
      <c r="H2649" s="180" t="s">
        <v>4480</v>
      </c>
    </row>
    <row r="2650" spans="1:8" hidden="1">
      <c r="A2650" s="88" t="s">
        <v>2137</v>
      </c>
      <c r="B2650" s="240" t="s">
        <v>1264</v>
      </c>
      <c r="C2650" s="185" t="str">
        <f>VLOOKUP(B2650,[1]Nagios!$B$2:$F$7978,1,FALSE)</f>
        <v>10.133.8.36</v>
      </c>
      <c r="D2650" s="301" t="s">
        <v>2412</v>
      </c>
      <c r="E2650" s="206" t="s">
        <v>2989</v>
      </c>
      <c r="F2650" s="245">
        <v>1</v>
      </c>
      <c r="G2650" s="299" t="s">
        <v>8012</v>
      </c>
      <c r="H2650" s="180" t="s">
        <v>4481</v>
      </c>
    </row>
    <row r="2651" spans="1:8" hidden="1">
      <c r="A2651" s="88" t="s">
        <v>2137</v>
      </c>
      <c r="B2651" s="240" t="s">
        <v>1264</v>
      </c>
      <c r="C2651" s="185" t="str">
        <f>VLOOKUP(B2651,[1]Nagios!$B$2:$F$7978,1,FALSE)</f>
        <v>10.133.8.36</v>
      </c>
      <c r="D2651" s="301" t="s">
        <v>1734</v>
      </c>
      <c r="E2651" s="206" t="s">
        <v>2989</v>
      </c>
      <c r="F2651" s="245">
        <v>1</v>
      </c>
      <c r="G2651" s="299" t="s">
        <v>8012</v>
      </c>
      <c r="H2651" s="180" t="s">
        <v>4482</v>
      </c>
    </row>
    <row r="2652" spans="1:8" hidden="1">
      <c r="A2652" s="88" t="s">
        <v>2137</v>
      </c>
      <c r="B2652" s="266" t="s">
        <v>1264</v>
      </c>
      <c r="C2652" s="185" t="str">
        <f>VLOOKUP(B2652,[1]Nagios!$B$2:$F$7978,1,FALSE)</f>
        <v>10.133.8.36</v>
      </c>
      <c r="D2652" s="301" t="s">
        <v>2471</v>
      </c>
      <c r="E2652" s="206" t="s">
        <v>2989</v>
      </c>
      <c r="F2652" s="271">
        <v>1</v>
      </c>
      <c r="G2652" s="299" t="s">
        <v>8012</v>
      </c>
      <c r="H2652" s="180" t="s">
        <v>4483</v>
      </c>
    </row>
    <row r="2653" spans="1:8" hidden="1">
      <c r="A2653" s="88" t="s">
        <v>2137</v>
      </c>
      <c r="B2653" s="266" t="s">
        <v>1264</v>
      </c>
      <c r="C2653" s="185" t="str">
        <f>VLOOKUP(B2653,[1]Nagios!$B$2:$F$7978,1,FALSE)</f>
        <v>10.133.8.36</v>
      </c>
      <c r="D2653" s="301" t="s">
        <v>959</v>
      </c>
      <c r="E2653" s="206" t="s">
        <v>2989</v>
      </c>
      <c r="F2653" s="271">
        <v>1</v>
      </c>
      <c r="G2653" s="299" t="s">
        <v>8012</v>
      </c>
      <c r="H2653" s="180" t="s">
        <v>4484</v>
      </c>
    </row>
    <row r="2654" spans="1:8" hidden="1">
      <c r="A2654" s="88" t="s">
        <v>2137</v>
      </c>
      <c r="B2654" s="240" t="s">
        <v>1264</v>
      </c>
      <c r="C2654" s="185" t="str">
        <f>VLOOKUP(B2654,[1]Nagios!$B$2:$F$7978,1,FALSE)</f>
        <v>10.133.8.36</v>
      </c>
      <c r="D2654" s="301" t="s">
        <v>1200</v>
      </c>
      <c r="E2654" s="206" t="s">
        <v>2989</v>
      </c>
      <c r="F2654" s="245">
        <v>1</v>
      </c>
      <c r="G2654" s="299" t="s">
        <v>8012</v>
      </c>
      <c r="H2654" s="180" t="s">
        <v>4485</v>
      </c>
    </row>
    <row r="2655" spans="1:8" hidden="1">
      <c r="A2655" s="88" t="s">
        <v>2137</v>
      </c>
      <c r="B2655" s="240" t="s">
        <v>1264</v>
      </c>
      <c r="C2655" s="185" t="str">
        <f>VLOOKUP(B2655,[1]Nagios!$B$2:$F$7978,1,FALSE)</f>
        <v>10.133.8.36</v>
      </c>
      <c r="D2655" s="301" t="s">
        <v>1201</v>
      </c>
      <c r="E2655" s="206" t="s">
        <v>2992</v>
      </c>
      <c r="F2655" s="245">
        <v>2</v>
      </c>
      <c r="G2655" s="299" t="s">
        <v>8012</v>
      </c>
      <c r="H2655" s="180" t="s">
        <v>4486</v>
      </c>
    </row>
    <row r="2656" spans="1:8" hidden="1">
      <c r="A2656" s="88" t="s">
        <v>449</v>
      </c>
      <c r="B2656" s="240" t="s">
        <v>450</v>
      </c>
      <c r="C2656" s="185" t="str">
        <f>VLOOKUP(B2656,[1]Nagios!$B$2:$F$7978,1,FALSE)</f>
        <v>10.133.54.37</v>
      </c>
      <c r="D2656" s="301" t="s">
        <v>1220</v>
      </c>
      <c r="E2656" s="206" t="s">
        <v>2989</v>
      </c>
      <c r="F2656" s="245">
        <v>3</v>
      </c>
      <c r="G2656" s="299" t="s">
        <v>8012</v>
      </c>
      <c r="H2656" s="180" t="s">
        <v>4472</v>
      </c>
    </row>
    <row r="2657" spans="1:8" hidden="1">
      <c r="A2657" s="88" t="s">
        <v>449</v>
      </c>
      <c r="B2657" s="240" t="s">
        <v>450</v>
      </c>
      <c r="C2657" s="185" t="str">
        <f>VLOOKUP(B2657,[1]Nagios!$B$2:$F$7978,1,FALSE)</f>
        <v>10.133.54.37</v>
      </c>
      <c r="D2657" s="301" t="s">
        <v>1204</v>
      </c>
      <c r="E2657" s="206" t="s">
        <v>2989</v>
      </c>
      <c r="F2657" s="245">
        <v>1</v>
      </c>
      <c r="G2657" s="299" t="s">
        <v>8012</v>
      </c>
      <c r="H2657" s="180" t="s">
        <v>4473</v>
      </c>
    </row>
    <row r="2658" spans="1:8" hidden="1">
      <c r="A2658" s="88" t="s">
        <v>449</v>
      </c>
      <c r="B2658" s="240" t="s">
        <v>450</v>
      </c>
      <c r="C2658" s="185" t="str">
        <f>VLOOKUP(B2658,[1]Nagios!$B$2:$F$7978,1,FALSE)</f>
        <v>10.133.54.37</v>
      </c>
      <c r="D2658" s="301" t="s">
        <v>2412</v>
      </c>
      <c r="E2658" s="206" t="s">
        <v>2989</v>
      </c>
      <c r="F2658" s="245">
        <v>1</v>
      </c>
      <c r="G2658" s="299" t="s">
        <v>8012</v>
      </c>
      <c r="H2658" s="180" t="s">
        <v>4474</v>
      </c>
    </row>
    <row r="2659" spans="1:8" hidden="1">
      <c r="A2659" s="88" t="s">
        <v>449</v>
      </c>
      <c r="B2659" s="240" t="s">
        <v>450</v>
      </c>
      <c r="C2659" s="185" t="str">
        <f>VLOOKUP(B2659,[1]Nagios!$B$2:$F$7978,1,FALSE)</f>
        <v>10.133.54.37</v>
      </c>
      <c r="D2659" s="301" t="s">
        <v>1734</v>
      </c>
      <c r="E2659" s="206" t="s">
        <v>2989</v>
      </c>
      <c r="F2659" s="245">
        <v>1</v>
      </c>
      <c r="G2659" s="299" t="s">
        <v>8012</v>
      </c>
      <c r="H2659" s="180" t="s">
        <v>4475</v>
      </c>
    </row>
    <row r="2660" spans="1:8" hidden="1">
      <c r="A2660" s="88" t="s">
        <v>449</v>
      </c>
      <c r="B2660" s="240" t="s">
        <v>450</v>
      </c>
      <c r="C2660" s="185" t="str">
        <f>VLOOKUP(B2660,[1]Nagios!$B$2:$F$7978,1,FALSE)</f>
        <v>10.133.54.37</v>
      </c>
      <c r="D2660" s="301" t="s">
        <v>959</v>
      </c>
      <c r="E2660" s="206" t="s">
        <v>2989</v>
      </c>
      <c r="F2660" s="245">
        <v>1</v>
      </c>
      <c r="G2660" s="299" t="s">
        <v>8012</v>
      </c>
      <c r="H2660" s="180" t="s">
        <v>4476</v>
      </c>
    </row>
    <row r="2661" spans="1:8" hidden="1">
      <c r="A2661" s="88" t="s">
        <v>449</v>
      </c>
      <c r="B2661" s="266" t="s">
        <v>450</v>
      </c>
      <c r="C2661" s="185" t="str">
        <f>VLOOKUP(B2661,[1]Nagios!$B$2:$F$7978,1,FALSE)</f>
        <v>10.133.54.37</v>
      </c>
      <c r="D2661" s="301" t="s">
        <v>1200</v>
      </c>
      <c r="E2661" s="206" t="s">
        <v>2989</v>
      </c>
      <c r="F2661" s="245">
        <v>1</v>
      </c>
      <c r="G2661" s="299" t="s">
        <v>8012</v>
      </c>
      <c r="H2661" s="180" t="s">
        <v>4477</v>
      </c>
    </row>
    <row r="2662" spans="1:8" hidden="1">
      <c r="A2662" s="88" t="s">
        <v>449</v>
      </c>
      <c r="B2662" s="266" t="s">
        <v>450</v>
      </c>
      <c r="C2662" s="185" t="str">
        <f>VLOOKUP(B2662,[1]Nagios!$B$2:$F$7978,1,FALSE)</f>
        <v>10.133.54.37</v>
      </c>
      <c r="D2662" s="301" t="s">
        <v>1201</v>
      </c>
      <c r="E2662" s="206" t="s">
        <v>2992</v>
      </c>
      <c r="F2662" s="245">
        <v>2</v>
      </c>
      <c r="G2662" s="299" t="s">
        <v>8012</v>
      </c>
      <c r="H2662" s="180" t="s">
        <v>4478</v>
      </c>
    </row>
    <row r="2663" spans="1:8" hidden="1">
      <c r="A2663" s="88" t="s">
        <v>449</v>
      </c>
      <c r="B2663" s="88" t="s">
        <v>450</v>
      </c>
      <c r="C2663" s="185" t="str">
        <f>VLOOKUP(B2663,[1]Nagios!$B$2:$F$7978,1,FALSE)</f>
        <v>10.133.54.37</v>
      </c>
      <c r="D2663" s="303" t="s">
        <v>2653</v>
      </c>
      <c r="E2663" s="206" t="s">
        <v>2991</v>
      </c>
      <c r="F2663" s="269">
        <v>3</v>
      </c>
      <c r="G2663" s="299" t="s">
        <v>7998</v>
      </c>
      <c r="H2663" s="180" t="s">
        <v>5637</v>
      </c>
    </row>
    <row r="2664" spans="1:8" hidden="1">
      <c r="A2664" s="88" t="s">
        <v>449</v>
      </c>
      <c r="B2664" s="88" t="s">
        <v>450</v>
      </c>
      <c r="C2664" s="185" t="str">
        <f>VLOOKUP(B2664,[1]Nagios!$B$2:$F$7978,1,FALSE)</f>
        <v>10.133.54.37</v>
      </c>
      <c r="D2664" s="303" t="s">
        <v>2652</v>
      </c>
      <c r="E2664" s="206" t="s">
        <v>2991</v>
      </c>
      <c r="F2664" s="269">
        <v>3</v>
      </c>
      <c r="G2664" s="299" t="s">
        <v>7998</v>
      </c>
      <c r="H2664" s="180" t="s">
        <v>5638</v>
      </c>
    </row>
    <row r="2665" spans="1:8" hidden="1">
      <c r="A2665" s="88" t="s">
        <v>447</v>
      </c>
      <c r="B2665" s="266" t="s">
        <v>448</v>
      </c>
      <c r="C2665" s="185" t="str">
        <f>VLOOKUP(B2665,[1]Nagios!$B$2:$F$7978,1,FALSE)</f>
        <v>10.133.54.36</v>
      </c>
      <c r="D2665" s="301" t="s">
        <v>1220</v>
      </c>
      <c r="E2665" s="206" t="s">
        <v>2989</v>
      </c>
      <c r="F2665" s="262">
        <v>3</v>
      </c>
      <c r="G2665" s="299" t="s">
        <v>8012</v>
      </c>
      <c r="H2665" s="180" t="s">
        <v>4465</v>
      </c>
    </row>
    <row r="2666" spans="1:8" hidden="1">
      <c r="A2666" s="88" t="s">
        <v>447</v>
      </c>
      <c r="B2666" s="266" t="s">
        <v>448</v>
      </c>
      <c r="C2666" s="185" t="str">
        <f>VLOOKUP(B2666,[1]Nagios!$B$2:$F$7978,1,FALSE)</f>
        <v>10.133.54.36</v>
      </c>
      <c r="D2666" s="301" t="s">
        <v>1204</v>
      </c>
      <c r="E2666" s="206" t="s">
        <v>2989</v>
      </c>
      <c r="F2666" s="262">
        <v>1</v>
      </c>
      <c r="G2666" s="299" t="s">
        <v>8012</v>
      </c>
      <c r="H2666" s="180" t="s">
        <v>4466</v>
      </c>
    </row>
    <row r="2667" spans="1:8" hidden="1">
      <c r="A2667" s="88" t="s">
        <v>447</v>
      </c>
      <c r="B2667" s="266" t="s">
        <v>448</v>
      </c>
      <c r="C2667" s="185" t="str">
        <f>VLOOKUP(B2667,[1]Nagios!$B$2:$F$7978,1,FALSE)</f>
        <v>10.133.54.36</v>
      </c>
      <c r="D2667" s="301" t="s">
        <v>2412</v>
      </c>
      <c r="E2667" s="206" t="s">
        <v>2989</v>
      </c>
      <c r="F2667" s="245">
        <v>1</v>
      </c>
      <c r="G2667" s="299" t="s">
        <v>8012</v>
      </c>
      <c r="H2667" s="180" t="s">
        <v>4467</v>
      </c>
    </row>
    <row r="2668" spans="1:8" hidden="1">
      <c r="A2668" s="88" t="s">
        <v>447</v>
      </c>
      <c r="B2668" s="266" t="s">
        <v>448</v>
      </c>
      <c r="C2668" s="185" t="str">
        <f>VLOOKUP(B2668,[1]Nagios!$B$2:$F$7978,1,FALSE)</f>
        <v>10.133.54.36</v>
      </c>
      <c r="D2668" s="301" t="s">
        <v>1734</v>
      </c>
      <c r="E2668" s="206" t="s">
        <v>2989</v>
      </c>
      <c r="F2668" s="245">
        <v>1</v>
      </c>
      <c r="G2668" s="299" t="s">
        <v>8012</v>
      </c>
      <c r="H2668" s="180" t="s">
        <v>4468</v>
      </c>
    </row>
    <row r="2669" spans="1:8" hidden="1">
      <c r="A2669" s="88" t="s">
        <v>447</v>
      </c>
      <c r="B2669" s="266" t="s">
        <v>448</v>
      </c>
      <c r="C2669" s="185" t="str">
        <f>VLOOKUP(B2669,[1]Nagios!$B$2:$F$7978,1,FALSE)</f>
        <v>10.133.54.36</v>
      </c>
      <c r="D2669" s="301" t="s">
        <v>959</v>
      </c>
      <c r="E2669" s="206" t="s">
        <v>2989</v>
      </c>
      <c r="F2669" s="245">
        <v>1</v>
      </c>
      <c r="G2669" s="299" t="s">
        <v>8012</v>
      </c>
      <c r="H2669" s="180" t="s">
        <v>4469</v>
      </c>
    </row>
    <row r="2670" spans="1:8" hidden="1">
      <c r="A2670" s="88" t="s">
        <v>447</v>
      </c>
      <c r="B2670" s="266" t="s">
        <v>448</v>
      </c>
      <c r="C2670" s="185" t="str">
        <f>VLOOKUP(B2670,[1]Nagios!$B$2:$F$7978,1,FALSE)</f>
        <v>10.133.54.36</v>
      </c>
      <c r="D2670" s="301" t="s">
        <v>1200</v>
      </c>
      <c r="E2670" s="206" t="s">
        <v>2989</v>
      </c>
      <c r="F2670" s="245">
        <v>1</v>
      </c>
      <c r="G2670" s="299" t="s">
        <v>8012</v>
      </c>
      <c r="H2670" s="180" t="s">
        <v>4470</v>
      </c>
    </row>
    <row r="2671" spans="1:8" hidden="1">
      <c r="A2671" s="88" t="s">
        <v>447</v>
      </c>
      <c r="B2671" s="266" t="s">
        <v>448</v>
      </c>
      <c r="C2671" s="185" t="str">
        <f>VLOOKUP(B2671,[1]Nagios!$B$2:$F$7978,1,FALSE)</f>
        <v>10.133.54.36</v>
      </c>
      <c r="D2671" s="301" t="s">
        <v>1201</v>
      </c>
      <c r="E2671" s="206" t="s">
        <v>2992</v>
      </c>
      <c r="F2671" s="245">
        <v>2</v>
      </c>
      <c r="G2671" s="299" t="s">
        <v>8012</v>
      </c>
      <c r="H2671" s="180" t="s">
        <v>4471</v>
      </c>
    </row>
    <row r="2672" spans="1:8" hidden="1">
      <c r="A2672" s="91" t="s">
        <v>6521</v>
      </c>
      <c r="B2672" s="102" t="s">
        <v>6520</v>
      </c>
      <c r="C2672" s="185" t="str">
        <f>VLOOKUP(B2672,[1]Nagios!$B$2:$F$7978,1,FALSE)</f>
        <v>10.133.8.168</v>
      </c>
      <c r="D2672" s="306" t="s">
        <v>959</v>
      </c>
      <c r="E2672" s="206" t="s">
        <v>2989</v>
      </c>
      <c r="F2672" s="245">
        <v>3</v>
      </c>
      <c r="G2672" s="299" t="s">
        <v>8012</v>
      </c>
      <c r="H2672" s="180"/>
    </row>
    <row r="2673" spans="1:8" hidden="1">
      <c r="A2673" s="91" t="s">
        <v>6521</v>
      </c>
      <c r="B2673" s="102" t="s">
        <v>6520</v>
      </c>
      <c r="C2673" s="185" t="str">
        <f>VLOOKUP(B2673,[1]Nagios!$B$2:$F$7978,1,FALSE)</f>
        <v>10.133.8.168</v>
      </c>
      <c r="D2673" s="306" t="s">
        <v>962</v>
      </c>
      <c r="E2673" s="206" t="s">
        <v>2989</v>
      </c>
      <c r="F2673" s="245">
        <v>4</v>
      </c>
      <c r="G2673" s="299" t="s">
        <v>8012</v>
      </c>
      <c r="H2673" s="180"/>
    </row>
    <row r="2674" spans="1:8" hidden="1">
      <c r="A2674" s="91" t="s">
        <v>6521</v>
      </c>
      <c r="B2674" s="102" t="s">
        <v>6520</v>
      </c>
      <c r="C2674" s="185" t="str">
        <f>VLOOKUP(B2674,[1]Nagios!$B$2:$F$7978,1,FALSE)</f>
        <v>10.133.8.168</v>
      </c>
      <c r="D2674" s="306" t="s">
        <v>963</v>
      </c>
      <c r="E2674" s="206" t="s">
        <v>2989</v>
      </c>
      <c r="F2674" s="245">
        <v>4</v>
      </c>
      <c r="G2674" s="299" t="s">
        <v>8012</v>
      </c>
      <c r="H2674" s="180"/>
    </row>
    <row r="2675" spans="1:8" hidden="1">
      <c r="A2675" s="91" t="s">
        <v>6521</v>
      </c>
      <c r="B2675" s="102" t="s">
        <v>6520</v>
      </c>
      <c r="C2675" s="185" t="str">
        <f>VLOOKUP(B2675,[1]Nagios!$B$2:$F$7978,1,FALSE)</f>
        <v>10.133.8.168</v>
      </c>
      <c r="D2675" s="306" t="s">
        <v>6519</v>
      </c>
      <c r="E2675" s="206" t="s">
        <v>2989</v>
      </c>
      <c r="F2675" s="245">
        <v>3</v>
      </c>
      <c r="G2675" s="299" t="s">
        <v>8012</v>
      </c>
      <c r="H2675" s="180"/>
    </row>
    <row r="2676" spans="1:8" hidden="1">
      <c r="A2676" s="91" t="s">
        <v>6521</v>
      </c>
      <c r="B2676" s="102" t="s">
        <v>6520</v>
      </c>
      <c r="C2676" s="185" t="str">
        <f>VLOOKUP(B2676,[1]Nagios!$B$2:$F$7978,1,FALSE)</f>
        <v>10.133.8.168</v>
      </c>
      <c r="D2676" s="306" t="s">
        <v>961</v>
      </c>
      <c r="E2676" s="206" t="s">
        <v>2989</v>
      </c>
      <c r="F2676" s="245">
        <v>3</v>
      </c>
      <c r="G2676" s="299" t="s">
        <v>8012</v>
      </c>
      <c r="H2676" s="180"/>
    </row>
    <row r="2677" spans="1:8" hidden="1">
      <c r="A2677" s="88" t="s">
        <v>6521</v>
      </c>
      <c r="B2677" s="98" t="s">
        <v>6520</v>
      </c>
      <c r="C2677" s="185" t="str">
        <f>VLOOKUP(B2677,[1]Nagios!$B$2:$F$7978,1,FALSE)</f>
        <v>10.133.8.168</v>
      </c>
      <c r="D2677" s="301" t="s">
        <v>9076</v>
      </c>
      <c r="E2677" s="206" t="s">
        <v>2989</v>
      </c>
      <c r="F2677" s="245">
        <v>3</v>
      </c>
      <c r="G2677" s="299" t="s">
        <v>1145</v>
      </c>
      <c r="H2677" s="180"/>
    </row>
    <row r="2678" spans="1:8" hidden="1">
      <c r="A2678" s="88" t="s">
        <v>6521</v>
      </c>
      <c r="B2678" s="98" t="s">
        <v>6520</v>
      </c>
      <c r="C2678" s="185" t="str">
        <f>VLOOKUP(B2678,[1]Nagios!$B$2:$F$7978,1,FALSE)</f>
        <v>10.133.8.168</v>
      </c>
      <c r="D2678" s="301" t="s">
        <v>9075</v>
      </c>
      <c r="E2678" s="206" t="s">
        <v>2989</v>
      </c>
      <c r="F2678" s="245">
        <v>3</v>
      </c>
      <c r="G2678" s="299" t="s">
        <v>1145</v>
      </c>
      <c r="H2678" s="180"/>
    </row>
    <row r="2679" spans="1:8" hidden="1">
      <c r="A2679" s="88" t="s">
        <v>6521</v>
      </c>
      <c r="B2679" s="98" t="s">
        <v>6520</v>
      </c>
      <c r="C2679" s="185" t="str">
        <f>VLOOKUP(B2679,[1]Nagios!$B$2:$F$7978,1,FALSE)</f>
        <v>10.133.8.168</v>
      </c>
      <c r="D2679" s="301" t="s">
        <v>6870</v>
      </c>
      <c r="E2679" s="206" t="s">
        <v>2989</v>
      </c>
      <c r="F2679" s="245">
        <v>3</v>
      </c>
      <c r="G2679" s="299" t="s">
        <v>1145</v>
      </c>
      <c r="H2679" s="180"/>
    </row>
    <row r="2680" spans="1:8" hidden="1">
      <c r="A2680" s="88" t="s">
        <v>6521</v>
      </c>
      <c r="B2680" s="98" t="s">
        <v>6520</v>
      </c>
      <c r="C2680" s="185" t="str">
        <f>VLOOKUP(B2680,[1]Nagios!$B$2:$F$7978,1,FALSE)</f>
        <v>10.133.8.168</v>
      </c>
      <c r="D2680" s="301" t="s">
        <v>7212</v>
      </c>
      <c r="E2680" s="206" t="s">
        <v>2989</v>
      </c>
      <c r="F2680" s="245">
        <v>3</v>
      </c>
      <c r="G2680" s="299" t="s">
        <v>1145</v>
      </c>
      <c r="H2680" s="180"/>
    </row>
    <row r="2681" spans="1:8" hidden="1">
      <c r="A2681" s="88" t="s">
        <v>6521</v>
      </c>
      <c r="B2681" s="98" t="s">
        <v>6520</v>
      </c>
      <c r="C2681" s="185" t="str">
        <f>VLOOKUP(B2681,[1]Nagios!$B$2:$F$7978,1,FALSE)</f>
        <v>10.133.8.168</v>
      </c>
      <c r="D2681" s="301" t="s">
        <v>9072</v>
      </c>
      <c r="E2681" s="206" t="s">
        <v>2989</v>
      </c>
      <c r="F2681" s="271">
        <v>4</v>
      </c>
      <c r="G2681" s="299" t="s">
        <v>1145</v>
      </c>
      <c r="H2681" s="180"/>
    </row>
    <row r="2682" spans="1:8" hidden="1">
      <c r="A2682" s="88" t="s">
        <v>6521</v>
      </c>
      <c r="B2682" s="98" t="s">
        <v>6520</v>
      </c>
      <c r="C2682" s="185" t="str">
        <f>VLOOKUP(B2682,[1]Nagios!$B$2:$F$7978,1,FALSE)</f>
        <v>10.133.8.168</v>
      </c>
      <c r="D2682" s="301" t="s">
        <v>9073</v>
      </c>
      <c r="E2682" s="206" t="s">
        <v>2989</v>
      </c>
      <c r="F2682" s="271">
        <v>3</v>
      </c>
      <c r="G2682" s="299" t="s">
        <v>1145</v>
      </c>
      <c r="H2682" s="180"/>
    </row>
    <row r="2683" spans="1:8" hidden="1">
      <c r="A2683" s="88" t="s">
        <v>6521</v>
      </c>
      <c r="B2683" s="98" t="s">
        <v>6520</v>
      </c>
      <c r="C2683" s="185" t="str">
        <f>VLOOKUP(B2683,[1]Nagios!$B$2:$F$7978,1,FALSE)</f>
        <v>10.133.8.168</v>
      </c>
      <c r="D2683" s="301" t="s">
        <v>9074</v>
      </c>
      <c r="E2683" s="206" t="s">
        <v>2989</v>
      </c>
      <c r="F2683" s="271">
        <v>3</v>
      </c>
      <c r="G2683" s="299" t="s">
        <v>1145</v>
      </c>
      <c r="H2683" s="180"/>
    </row>
    <row r="2684" spans="1:8" hidden="1">
      <c r="A2684" s="91" t="s">
        <v>6523</v>
      </c>
      <c r="B2684" s="102" t="s">
        <v>6522</v>
      </c>
      <c r="C2684" s="185" t="str">
        <f>VLOOKUP(B2684,[1]Nagios!$B$2:$F$7978,1,FALSE)</f>
        <v>10.133.8.167</v>
      </c>
      <c r="D2684" s="306" t="s">
        <v>959</v>
      </c>
      <c r="E2684" s="206" t="s">
        <v>2989</v>
      </c>
      <c r="F2684" s="245">
        <v>3</v>
      </c>
      <c r="G2684" s="299" t="s">
        <v>8012</v>
      </c>
      <c r="H2684" s="180"/>
    </row>
    <row r="2685" spans="1:8" hidden="1">
      <c r="A2685" s="91" t="s">
        <v>6523</v>
      </c>
      <c r="B2685" s="102" t="s">
        <v>6522</v>
      </c>
      <c r="C2685" s="185" t="str">
        <f>VLOOKUP(B2685,[1]Nagios!$B$2:$F$7978,1,FALSE)</f>
        <v>10.133.8.167</v>
      </c>
      <c r="D2685" s="306" t="s">
        <v>962</v>
      </c>
      <c r="E2685" s="206" t="s">
        <v>2989</v>
      </c>
      <c r="F2685" s="245">
        <v>4</v>
      </c>
      <c r="G2685" s="299" t="s">
        <v>8012</v>
      </c>
      <c r="H2685" s="180"/>
    </row>
    <row r="2686" spans="1:8" hidden="1">
      <c r="A2686" s="91" t="s">
        <v>6523</v>
      </c>
      <c r="B2686" s="102" t="s">
        <v>6522</v>
      </c>
      <c r="C2686" s="185" t="str">
        <f>VLOOKUP(B2686,[1]Nagios!$B$2:$F$7978,1,FALSE)</f>
        <v>10.133.8.167</v>
      </c>
      <c r="D2686" s="306" t="s">
        <v>963</v>
      </c>
      <c r="E2686" s="206" t="s">
        <v>2989</v>
      </c>
      <c r="F2686" s="245">
        <v>4</v>
      </c>
      <c r="G2686" s="299" t="s">
        <v>8012</v>
      </c>
      <c r="H2686" s="180"/>
    </row>
    <row r="2687" spans="1:8" hidden="1">
      <c r="A2687" s="91" t="s">
        <v>6523</v>
      </c>
      <c r="B2687" s="102" t="s">
        <v>6522</v>
      </c>
      <c r="C2687" s="185" t="str">
        <f>VLOOKUP(B2687,[1]Nagios!$B$2:$F$7978,1,FALSE)</f>
        <v>10.133.8.167</v>
      </c>
      <c r="D2687" s="306" t="s">
        <v>6519</v>
      </c>
      <c r="E2687" s="206" t="s">
        <v>2989</v>
      </c>
      <c r="F2687" s="245">
        <v>3</v>
      </c>
      <c r="G2687" s="299" t="s">
        <v>8012</v>
      </c>
      <c r="H2687" s="180"/>
    </row>
    <row r="2688" spans="1:8" hidden="1">
      <c r="A2688" s="91" t="s">
        <v>6523</v>
      </c>
      <c r="B2688" s="102" t="s">
        <v>6522</v>
      </c>
      <c r="C2688" s="185" t="str">
        <f>VLOOKUP(B2688,[1]Nagios!$B$2:$F$7978,1,FALSE)</f>
        <v>10.133.8.167</v>
      </c>
      <c r="D2688" s="306" t="s">
        <v>961</v>
      </c>
      <c r="E2688" s="206" t="s">
        <v>2989</v>
      </c>
      <c r="F2688" s="245">
        <v>3</v>
      </c>
      <c r="G2688" s="299" t="s">
        <v>8012</v>
      </c>
      <c r="H2688" s="180"/>
    </row>
    <row r="2689" spans="1:8" hidden="1">
      <c r="A2689" s="91" t="s">
        <v>6523</v>
      </c>
      <c r="B2689" s="102" t="s">
        <v>6522</v>
      </c>
      <c r="C2689" s="185" t="str">
        <f>VLOOKUP(B2689,[1]Nagios!$B$2:$F$7978,1,FALSE)</f>
        <v>10.133.8.167</v>
      </c>
      <c r="D2689" s="306" t="s">
        <v>3176</v>
      </c>
      <c r="E2689" s="206" t="s">
        <v>2989</v>
      </c>
      <c r="F2689" s="245">
        <v>3</v>
      </c>
      <c r="G2689" s="299" t="s">
        <v>8012</v>
      </c>
      <c r="H2689" s="180"/>
    </row>
    <row r="2690" spans="1:8" hidden="1">
      <c r="A2690" s="91" t="s">
        <v>6523</v>
      </c>
      <c r="B2690" s="102" t="s">
        <v>6522</v>
      </c>
      <c r="C2690" s="185" t="str">
        <f>VLOOKUP(B2690,[1]Nagios!$B$2:$F$7978,1,FALSE)</f>
        <v>10.133.8.167</v>
      </c>
      <c r="D2690" s="306" t="s">
        <v>965</v>
      </c>
      <c r="E2690" s="206" t="s">
        <v>2989</v>
      </c>
      <c r="F2690" s="245">
        <v>3</v>
      </c>
      <c r="G2690" s="299" t="s">
        <v>8012</v>
      </c>
      <c r="H2690" s="180"/>
    </row>
    <row r="2691" spans="1:8" hidden="1">
      <c r="A2691" s="91" t="s">
        <v>6525</v>
      </c>
      <c r="B2691" s="102" t="s">
        <v>6526</v>
      </c>
      <c r="C2691" s="185" t="str">
        <f>VLOOKUP(B2691,[1]Nagios!$B$2:$F$7978,1,FALSE)</f>
        <v>192.168.5.34</v>
      </c>
      <c r="D2691" s="306" t="s">
        <v>959</v>
      </c>
      <c r="E2691" s="206" t="s">
        <v>2989</v>
      </c>
      <c r="F2691" s="245">
        <v>3</v>
      </c>
      <c r="G2691" s="299" t="s">
        <v>8012</v>
      </c>
      <c r="H2691" s="180"/>
    </row>
    <row r="2692" spans="1:8" hidden="1">
      <c r="A2692" s="91" t="s">
        <v>6525</v>
      </c>
      <c r="B2692" s="102" t="s">
        <v>6526</v>
      </c>
      <c r="C2692" s="185" t="str">
        <f>VLOOKUP(B2692,[1]Nagios!$B$2:$F$7978,1,FALSE)</f>
        <v>192.168.5.34</v>
      </c>
      <c r="D2692" s="306" t="s">
        <v>962</v>
      </c>
      <c r="E2692" s="206" t="s">
        <v>2989</v>
      </c>
      <c r="F2692" s="245">
        <v>4</v>
      </c>
      <c r="G2692" s="299" t="s">
        <v>8012</v>
      </c>
      <c r="H2692" s="180"/>
    </row>
    <row r="2693" spans="1:8" hidden="1">
      <c r="A2693" s="91" t="s">
        <v>6525</v>
      </c>
      <c r="B2693" s="102" t="s">
        <v>6526</v>
      </c>
      <c r="C2693" s="185" t="str">
        <f>VLOOKUP(B2693,[1]Nagios!$B$2:$F$7978,1,FALSE)</f>
        <v>192.168.5.34</v>
      </c>
      <c r="D2693" s="306" t="s">
        <v>963</v>
      </c>
      <c r="E2693" s="206" t="s">
        <v>2989</v>
      </c>
      <c r="F2693" s="245">
        <v>4</v>
      </c>
      <c r="G2693" s="299" t="s">
        <v>8012</v>
      </c>
      <c r="H2693" s="180"/>
    </row>
    <row r="2694" spans="1:8" hidden="1">
      <c r="A2694" s="91" t="s">
        <v>6525</v>
      </c>
      <c r="B2694" s="102" t="s">
        <v>6526</v>
      </c>
      <c r="C2694" s="185" t="str">
        <f>VLOOKUP(B2694,[1]Nagios!$B$2:$F$7978,1,FALSE)</f>
        <v>192.168.5.34</v>
      </c>
      <c r="D2694" s="306" t="s">
        <v>6519</v>
      </c>
      <c r="E2694" s="206" t="s">
        <v>2989</v>
      </c>
      <c r="F2694" s="245">
        <v>3</v>
      </c>
      <c r="G2694" s="299" t="s">
        <v>8012</v>
      </c>
      <c r="H2694" s="180"/>
    </row>
    <row r="2695" spans="1:8" hidden="1">
      <c r="A2695" s="91" t="s">
        <v>6525</v>
      </c>
      <c r="B2695" s="102" t="s">
        <v>6526</v>
      </c>
      <c r="C2695" s="185" t="str">
        <f>VLOOKUP(B2695,[1]Nagios!$B$2:$F$7978,1,FALSE)</f>
        <v>192.168.5.34</v>
      </c>
      <c r="D2695" s="306" t="s">
        <v>961</v>
      </c>
      <c r="E2695" s="206" t="s">
        <v>2989</v>
      </c>
      <c r="F2695" s="245">
        <v>3</v>
      </c>
      <c r="G2695" s="299" t="s">
        <v>8012</v>
      </c>
      <c r="H2695" s="180"/>
    </row>
    <row r="2696" spans="1:8" hidden="1">
      <c r="A2696" s="91" t="s">
        <v>6525</v>
      </c>
      <c r="B2696" s="102" t="s">
        <v>6526</v>
      </c>
      <c r="C2696" s="185" t="str">
        <f>VLOOKUP(B2696,[1]Nagios!$B$2:$F$7978,1,FALSE)</f>
        <v>192.168.5.34</v>
      </c>
      <c r="D2696" s="306" t="s">
        <v>3176</v>
      </c>
      <c r="E2696" s="206" t="s">
        <v>2989</v>
      </c>
      <c r="F2696" s="245">
        <v>3</v>
      </c>
      <c r="G2696" s="299" t="s">
        <v>8012</v>
      </c>
      <c r="H2696" s="180"/>
    </row>
    <row r="2697" spans="1:8" hidden="1">
      <c r="A2697" s="91" t="s">
        <v>6524</v>
      </c>
      <c r="B2697" s="102" t="s">
        <v>6644</v>
      </c>
      <c r="C2697" s="185" t="str">
        <f>VLOOKUP(B2697,[1]Nagios!$B$2:$F$7978,1,FALSE)</f>
        <v>172.16.12.48</v>
      </c>
      <c r="D2697" s="306" t="s">
        <v>959</v>
      </c>
      <c r="E2697" s="206" t="s">
        <v>2989</v>
      </c>
      <c r="F2697" s="245">
        <v>3</v>
      </c>
      <c r="G2697" s="299" t="s">
        <v>8012</v>
      </c>
      <c r="H2697" s="180"/>
    </row>
    <row r="2698" spans="1:8" hidden="1">
      <c r="A2698" s="91" t="s">
        <v>6524</v>
      </c>
      <c r="B2698" s="102" t="s">
        <v>6644</v>
      </c>
      <c r="C2698" s="185" t="str">
        <f>VLOOKUP(B2698,[1]Nagios!$B$2:$F$7978,1,FALSE)</f>
        <v>172.16.12.48</v>
      </c>
      <c r="D2698" s="306" t="s">
        <v>962</v>
      </c>
      <c r="E2698" s="206" t="s">
        <v>2989</v>
      </c>
      <c r="F2698" s="245">
        <v>4</v>
      </c>
      <c r="G2698" s="299" t="s">
        <v>8012</v>
      </c>
      <c r="H2698" s="180"/>
    </row>
    <row r="2699" spans="1:8" hidden="1">
      <c r="A2699" s="91" t="s">
        <v>6524</v>
      </c>
      <c r="B2699" s="102" t="s">
        <v>6644</v>
      </c>
      <c r="C2699" s="185" t="str">
        <f>VLOOKUP(B2699,[1]Nagios!$B$2:$F$7978,1,FALSE)</f>
        <v>172.16.12.48</v>
      </c>
      <c r="D2699" s="306" t="s">
        <v>963</v>
      </c>
      <c r="E2699" s="206" t="s">
        <v>2989</v>
      </c>
      <c r="F2699" s="245">
        <v>4</v>
      </c>
      <c r="G2699" s="299" t="s">
        <v>8012</v>
      </c>
      <c r="H2699" s="180"/>
    </row>
    <row r="2700" spans="1:8" hidden="1">
      <c r="A2700" s="91" t="s">
        <v>6524</v>
      </c>
      <c r="B2700" s="102" t="s">
        <v>6644</v>
      </c>
      <c r="C2700" s="185" t="str">
        <f>VLOOKUP(B2700,[1]Nagios!$B$2:$F$7978,1,FALSE)</f>
        <v>172.16.12.48</v>
      </c>
      <c r="D2700" s="306" t="s">
        <v>6519</v>
      </c>
      <c r="E2700" s="206" t="s">
        <v>2989</v>
      </c>
      <c r="F2700" s="245">
        <v>3</v>
      </c>
      <c r="G2700" s="299" t="s">
        <v>8012</v>
      </c>
      <c r="H2700" s="180"/>
    </row>
    <row r="2701" spans="1:8" hidden="1">
      <c r="A2701" s="91" t="s">
        <v>6524</v>
      </c>
      <c r="B2701" s="102" t="s">
        <v>6644</v>
      </c>
      <c r="C2701" s="185" t="str">
        <f>VLOOKUP(B2701,[1]Nagios!$B$2:$F$7978,1,FALSE)</f>
        <v>172.16.12.48</v>
      </c>
      <c r="D2701" s="306" t="s">
        <v>961</v>
      </c>
      <c r="E2701" s="206" t="s">
        <v>2989</v>
      </c>
      <c r="F2701" s="245">
        <v>3</v>
      </c>
      <c r="G2701" s="299" t="s">
        <v>8012</v>
      </c>
      <c r="H2701" s="180"/>
    </row>
    <row r="2702" spans="1:8" hidden="1">
      <c r="A2702" s="91" t="s">
        <v>6524</v>
      </c>
      <c r="B2702" s="102" t="s">
        <v>6644</v>
      </c>
      <c r="C2702" s="185" t="str">
        <f>VLOOKUP(B2702,[1]Nagios!$B$2:$F$7978,1,FALSE)</f>
        <v>172.16.12.48</v>
      </c>
      <c r="D2702" s="306" t="s">
        <v>3176</v>
      </c>
      <c r="E2702" s="206" t="s">
        <v>2989</v>
      </c>
      <c r="F2702" s="245">
        <v>3</v>
      </c>
      <c r="G2702" s="299" t="s">
        <v>8012</v>
      </c>
      <c r="H2702" s="180"/>
    </row>
    <row r="2703" spans="1:8" hidden="1">
      <c r="A2703" s="88" t="s">
        <v>7577</v>
      </c>
      <c r="B2703" s="266" t="s">
        <v>7578</v>
      </c>
      <c r="C2703" s="185" t="str">
        <f>VLOOKUP(B2703,[1]Nagios!$B$2:$F$7978,1,FALSE)</f>
        <v>172.16.12.73</v>
      </c>
      <c r="D2703" s="301" t="s">
        <v>1204</v>
      </c>
      <c r="E2703" s="289" t="s">
        <v>2989</v>
      </c>
      <c r="F2703" s="245">
        <v>2</v>
      </c>
      <c r="G2703" s="299" t="s">
        <v>8012</v>
      </c>
      <c r="H2703" s="180" t="s">
        <v>3663</v>
      </c>
    </row>
    <row r="2704" spans="1:8" hidden="1">
      <c r="A2704" s="88" t="s">
        <v>7577</v>
      </c>
      <c r="B2704" s="266" t="s">
        <v>7578</v>
      </c>
      <c r="C2704" s="185" t="str">
        <f>VLOOKUP(B2704,[1]Nagios!$B$2:$F$7978,1,FALSE)</f>
        <v>172.16.12.73</v>
      </c>
      <c r="D2704" s="301" t="s">
        <v>959</v>
      </c>
      <c r="E2704" s="289" t="s">
        <v>2989</v>
      </c>
      <c r="F2704" s="245">
        <v>2</v>
      </c>
      <c r="G2704" s="299" t="s">
        <v>8012</v>
      </c>
      <c r="H2704" s="180" t="s">
        <v>3664</v>
      </c>
    </row>
    <row r="2705" spans="1:8" hidden="1">
      <c r="A2705" s="88" t="s">
        <v>7577</v>
      </c>
      <c r="B2705" s="266" t="s">
        <v>7578</v>
      </c>
      <c r="C2705" s="185" t="str">
        <f>VLOOKUP(B2705,[1]Nagios!$B$2:$F$7978,1,FALSE)</f>
        <v>172.16.12.73</v>
      </c>
      <c r="D2705" s="301" t="s">
        <v>1200</v>
      </c>
      <c r="E2705" s="289" t="s">
        <v>2989</v>
      </c>
      <c r="F2705" s="245">
        <v>2</v>
      </c>
      <c r="G2705" s="299" t="s">
        <v>8012</v>
      </c>
      <c r="H2705" s="180" t="s">
        <v>3665</v>
      </c>
    </row>
    <row r="2706" spans="1:8" hidden="1">
      <c r="A2706" s="88" t="s">
        <v>7577</v>
      </c>
      <c r="B2706" s="240" t="s">
        <v>7578</v>
      </c>
      <c r="C2706" s="185" t="str">
        <f>VLOOKUP(B2706,[1]Nagios!$B$2:$F$7978,1,FALSE)</f>
        <v>172.16.12.73</v>
      </c>
      <c r="D2706" s="301" t="s">
        <v>7260</v>
      </c>
      <c r="E2706" s="289" t="s">
        <v>2989</v>
      </c>
      <c r="F2706" s="271">
        <v>2</v>
      </c>
      <c r="G2706" s="299" t="s">
        <v>8012</v>
      </c>
      <c r="H2706" s="180" t="s">
        <v>3666</v>
      </c>
    </row>
    <row r="2707" spans="1:8" hidden="1">
      <c r="A2707" s="88" t="s">
        <v>7577</v>
      </c>
      <c r="B2707" s="240" t="s">
        <v>7578</v>
      </c>
      <c r="C2707" s="185" t="str">
        <f>VLOOKUP(B2707,[1]Nagios!$B$2:$F$7978,1,FALSE)</f>
        <v>172.16.12.73</v>
      </c>
      <c r="D2707" s="301" t="s">
        <v>2171</v>
      </c>
      <c r="E2707" s="289" t="s">
        <v>2989</v>
      </c>
      <c r="F2707" s="271">
        <v>2</v>
      </c>
      <c r="G2707" s="299" t="s">
        <v>8012</v>
      </c>
      <c r="H2707" s="180" t="s">
        <v>3667</v>
      </c>
    </row>
    <row r="2708" spans="1:8" hidden="1">
      <c r="A2708" s="88" t="s">
        <v>7577</v>
      </c>
      <c r="B2708" s="240" t="s">
        <v>7578</v>
      </c>
      <c r="C2708" s="185" t="str">
        <f>VLOOKUP(B2708,[1]Nagios!$B$2:$F$7978,1,FALSE)</f>
        <v>172.16.12.73</v>
      </c>
      <c r="D2708" s="301" t="s">
        <v>1734</v>
      </c>
      <c r="E2708" s="289" t="s">
        <v>2989</v>
      </c>
      <c r="F2708" s="271">
        <v>2</v>
      </c>
      <c r="G2708" s="299" t="s">
        <v>8012</v>
      </c>
      <c r="H2708" s="180" t="s">
        <v>3668</v>
      </c>
    </row>
    <row r="2709" spans="1:8" hidden="1">
      <c r="A2709" s="88" t="s">
        <v>7577</v>
      </c>
      <c r="B2709" s="266" t="s">
        <v>7578</v>
      </c>
      <c r="C2709" s="185" t="str">
        <f>VLOOKUP(B2709,[1]Nagios!$B$2:$F$7978,1,FALSE)</f>
        <v>172.16.12.73</v>
      </c>
      <c r="D2709" s="301" t="s">
        <v>1201</v>
      </c>
      <c r="E2709" s="289" t="s">
        <v>2989</v>
      </c>
      <c r="F2709" s="271">
        <v>2</v>
      </c>
      <c r="G2709" s="299" t="s">
        <v>8012</v>
      </c>
      <c r="H2709" s="180" t="s">
        <v>3669</v>
      </c>
    </row>
    <row r="2710" spans="1:8" hidden="1">
      <c r="A2710" s="89" t="s">
        <v>8042</v>
      </c>
      <c r="B2710" s="102" t="s">
        <v>8043</v>
      </c>
      <c r="C2710" s="185" t="str">
        <f>VLOOKUP(B2710,[1]Nagios!$B$2:$F$7978,1,FALSE)</f>
        <v xml:space="preserve">172.16.12.78 </v>
      </c>
      <c r="D2710" s="301" t="s">
        <v>7260</v>
      </c>
      <c r="E2710" s="206" t="s">
        <v>2989</v>
      </c>
      <c r="F2710" s="271">
        <v>1</v>
      </c>
      <c r="G2710" s="299" t="s">
        <v>8012</v>
      </c>
      <c r="H2710" s="180"/>
    </row>
    <row r="2711" spans="1:8" hidden="1">
      <c r="A2711" s="89" t="s">
        <v>8042</v>
      </c>
      <c r="B2711" s="102" t="s">
        <v>8043</v>
      </c>
      <c r="C2711" s="185" t="str">
        <f>VLOOKUP(B2711,[1]Nagios!$B$2:$F$7978,1,FALSE)</f>
        <v xml:space="preserve">172.16.12.78 </v>
      </c>
      <c r="D2711" s="301" t="s">
        <v>1204</v>
      </c>
      <c r="E2711" s="206" t="s">
        <v>2989</v>
      </c>
      <c r="F2711" s="271">
        <v>1</v>
      </c>
      <c r="G2711" s="299" t="s">
        <v>8012</v>
      </c>
      <c r="H2711" s="180"/>
    </row>
    <row r="2712" spans="1:8" hidden="1">
      <c r="A2712" s="89" t="s">
        <v>8042</v>
      </c>
      <c r="B2712" s="102" t="s">
        <v>8043</v>
      </c>
      <c r="C2712" s="185" t="str">
        <f>VLOOKUP(B2712,[1]Nagios!$B$2:$F$7978,1,FALSE)</f>
        <v xml:space="preserve">172.16.12.78 </v>
      </c>
      <c r="D2712" s="301" t="s">
        <v>2617</v>
      </c>
      <c r="E2712" s="206" t="s">
        <v>2989</v>
      </c>
      <c r="F2712" s="271">
        <v>1</v>
      </c>
      <c r="G2712" s="299" t="s">
        <v>8012</v>
      </c>
      <c r="H2712" s="180"/>
    </row>
    <row r="2713" spans="1:8" hidden="1">
      <c r="A2713" s="89" t="s">
        <v>8042</v>
      </c>
      <c r="B2713" s="102" t="s">
        <v>8043</v>
      </c>
      <c r="C2713" s="185" t="str">
        <f>VLOOKUP(B2713,[1]Nagios!$B$2:$F$7978,1,FALSE)</f>
        <v xml:space="preserve">172.16.12.78 </v>
      </c>
      <c r="D2713" s="301" t="s">
        <v>6654</v>
      </c>
      <c r="E2713" s="206" t="s">
        <v>2989</v>
      </c>
      <c r="F2713" s="271">
        <v>1</v>
      </c>
      <c r="G2713" s="299" t="s">
        <v>8012</v>
      </c>
      <c r="H2713" s="180"/>
    </row>
    <row r="2714" spans="1:8" hidden="1">
      <c r="A2714" s="89" t="s">
        <v>8042</v>
      </c>
      <c r="B2714" s="102" t="s">
        <v>8043</v>
      </c>
      <c r="C2714" s="185" t="str">
        <f>VLOOKUP(B2714,[1]Nagios!$B$2:$F$7978,1,FALSE)</f>
        <v xml:space="preserve">172.16.12.78 </v>
      </c>
      <c r="D2714" s="301" t="s">
        <v>1201</v>
      </c>
      <c r="E2714" s="206" t="s">
        <v>2989</v>
      </c>
      <c r="F2714" s="245">
        <v>1</v>
      </c>
      <c r="G2714" s="299" t="s">
        <v>8012</v>
      </c>
      <c r="H2714" s="180"/>
    </row>
    <row r="2715" spans="1:8" hidden="1">
      <c r="A2715" s="89" t="s">
        <v>8042</v>
      </c>
      <c r="B2715" s="102" t="s">
        <v>8043</v>
      </c>
      <c r="C2715" s="185" t="str">
        <f>VLOOKUP(B2715,[1]Nagios!$B$2:$F$7978,1,FALSE)</f>
        <v xml:space="preserve">172.16.12.78 </v>
      </c>
      <c r="D2715" s="301" t="s">
        <v>6043</v>
      </c>
      <c r="E2715" s="206" t="s">
        <v>2989</v>
      </c>
      <c r="F2715" s="245">
        <v>1</v>
      </c>
      <c r="G2715" s="299" t="s">
        <v>8012</v>
      </c>
      <c r="H2715" s="180"/>
    </row>
    <row r="2716" spans="1:8" hidden="1">
      <c r="A2716" s="89" t="s">
        <v>8042</v>
      </c>
      <c r="B2716" s="102" t="s">
        <v>8043</v>
      </c>
      <c r="C2716" s="185" t="str">
        <f>VLOOKUP(B2716,[1]Nagios!$B$2:$F$7978,1,FALSE)</f>
        <v xml:space="preserve">172.16.12.78 </v>
      </c>
      <c r="D2716" s="301" t="s">
        <v>2543</v>
      </c>
      <c r="E2716" s="206" t="s">
        <v>2989</v>
      </c>
      <c r="F2716" s="245">
        <v>1</v>
      </c>
      <c r="G2716" s="299" t="s">
        <v>8012</v>
      </c>
      <c r="H2716" s="180"/>
    </row>
    <row r="2717" spans="1:8" hidden="1">
      <c r="A2717" s="266" t="s">
        <v>7755</v>
      </c>
      <c r="B2717" s="249" t="s">
        <v>7754</v>
      </c>
      <c r="C2717" s="185" t="str">
        <f>VLOOKUP(B2717,[1]Nagios!$B$2:$F$7978,1,FALSE)</f>
        <v>192.168.5.147</v>
      </c>
      <c r="D2717" s="301" t="s">
        <v>7260</v>
      </c>
      <c r="E2717" s="206" t="s">
        <v>2992</v>
      </c>
      <c r="F2717" s="113">
        <v>4</v>
      </c>
      <c r="G2717" s="299" t="s">
        <v>8012</v>
      </c>
      <c r="H2717" s="180"/>
    </row>
    <row r="2718" spans="1:8" hidden="1">
      <c r="A2718" s="266" t="s">
        <v>7755</v>
      </c>
      <c r="B2718" s="249" t="s">
        <v>7754</v>
      </c>
      <c r="C2718" s="185" t="str">
        <f>VLOOKUP(B2718,[1]Nagios!$B$2:$F$7978,1,FALSE)</f>
        <v>192.168.5.147</v>
      </c>
      <c r="D2718" s="301" t="s">
        <v>1204</v>
      </c>
      <c r="E2718" s="206" t="s">
        <v>2992</v>
      </c>
      <c r="F2718" s="113">
        <v>4</v>
      </c>
      <c r="G2718" s="299" t="s">
        <v>8012</v>
      </c>
      <c r="H2718" s="180"/>
    </row>
    <row r="2719" spans="1:8" hidden="1">
      <c r="A2719" s="266" t="s">
        <v>7755</v>
      </c>
      <c r="B2719" s="240" t="s">
        <v>7754</v>
      </c>
      <c r="C2719" s="185" t="str">
        <f>VLOOKUP(B2719,[1]Nagios!$B$2:$F$7978,1,FALSE)</f>
        <v>192.168.5.147</v>
      </c>
      <c r="D2719" s="301" t="s">
        <v>2617</v>
      </c>
      <c r="E2719" s="206" t="s">
        <v>2992</v>
      </c>
      <c r="F2719" s="113">
        <v>4</v>
      </c>
      <c r="G2719" s="299" t="s">
        <v>8012</v>
      </c>
      <c r="H2719" s="180"/>
    </row>
    <row r="2720" spans="1:8" hidden="1">
      <c r="A2720" s="89" t="s">
        <v>7755</v>
      </c>
      <c r="B2720" s="102" t="s">
        <v>7754</v>
      </c>
      <c r="C2720" s="185" t="str">
        <f>VLOOKUP(B2720,[1]Nagios!$B$2:$F$7978,1,FALSE)</f>
        <v>192.168.5.147</v>
      </c>
      <c r="D2720" s="301" t="s">
        <v>6654</v>
      </c>
      <c r="E2720" s="206" t="s">
        <v>2992</v>
      </c>
      <c r="F2720" s="113">
        <v>4</v>
      </c>
      <c r="G2720" s="299" t="s">
        <v>8012</v>
      </c>
      <c r="H2720" s="180"/>
    </row>
    <row r="2721" spans="1:8" hidden="1">
      <c r="A2721" s="89" t="s">
        <v>7755</v>
      </c>
      <c r="B2721" s="102" t="s">
        <v>7754</v>
      </c>
      <c r="C2721" s="185" t="str">
        <f>VLOOKUP(B2721,[1]Nagios!$B$2:$F$7978,1,FALSE)</f>
        <v>192.168.5.147</v>
      </c>
      <c r="D2721" s="301" t="s">
        <v>1201</v>
      </c>
      <c r="E2721" s="206" t="s">
        <v>2992</v>
      </c>
      <c r="F2721" s="113">
        <v>4</v>
      </c>
      <c r="G2721" s="299" t="s">
        <v>8012</v>
      </c>
      <c r="H2721" s="180"/>
    </row>
    <row r="2722" spans="1:8" hidden="1">
      <c r="A2722" s="89" t="s">
        <v>7755</v>
      </c>
      <c r="B2722" s="102" t="s">
        <v>7754</v>
      </c>
      <c r="C2722" s="185" t="str">
        <f>VLOOKUP(B2722,[1]Nagios!$B$2:$F$7978,1,FALSE)</f>
        <v>192.168.5.147</v>
      </c>
      <c r="D2722" s="301" t="s">
        <v>6043</v>
      </c>
      <c r="E2722" s="206" t="s">
        <v>2992</v>
      </c>
      <c r="F2722" s="113">
        <v>4</v>
      </c>
      <c r="G2722" s="299" t="s">
        <v>8012</v>
      </c>
      <c r="H2722" s="180"/>
    </row>
    <row r="2723" spans="1:8" hidden="1">
      <c r="A2723" s="89" t="s">
        <v>7755</v>
      </c>
      <c r="B2723" s="102" t="s">
        <v>7754</v>
      </c>
      <c r="C2723" s="185" t="str">
        <f>VLOOKUP(B2723,[1]Nagios!$B$2:$F$7978,1,FALSE)</f>
        <v>192.168.5.147</v>
      </c>
      <c r="D2723" s="301" t="s">
        <v>2543</v>
      </c>
      <c r="E2723" s="206" t="s">
        <v>2992</v>
      </c>
      <c r="F2723" s="113">
        <v>4</v>
      </c>
      <c r="G2723" s="299" t="s">
        <v>8012</v>
      </c>
      <c r="H2723" s="180"/>
    </row>
    <row r="2724" spans="1:8" hidden="1">
      <c r="A2724" s="89" t="s">
        <v>7755</v>
      </c>
      <c r="B2724" s="102" t="s">
        <v>7754</v>
      </c>
      <c r="C2724" s="185" t="str">
        <f>VLOOKUP(B2724,[1]Nagios!$B$2:$F$7978,1,FALSE)</f>
        <v>192.168.5.147</v>
      </c>
      <c r="D2724" s="301" t="s">
        <v>2544</v>
      </c>
      <c r="E2724" s="206" t="s">
        <v>2992</v>
      </c>
      <c r="F2724" s="113">
        <v>4</v>
      </c>
      <c r="G2724" s="299" t="s">
        <v>8012</v>
      </c>
      <c r="H2724" s="180"/>
    </row>
    <row r="2725" spans="1:8" hidden="1">
      <c r="A2725" s="88" t="s">
        <v>1261</v>
      </c>
      <c r="B2725" s="266" t="s">
        <v>1262</v>
      </c>
      <c r="C2725" s="185" t="str">
        <f>VLOOKUP(B2725,[1]Nagios!$B$2:$F$7978,1,FALSE)</f>
        <v>192.168.5.43</v>
      </c>
      <c r="D2725" s="301" t="s">
        <v>1220</v>
      </c>
      <c r="E2725" s="206" t="s">
        <v>2992</v>
      </c>
      <c r="F2725" s="262">
        <v>3</v>
      </c>
      <c r="G2725" s="299" t="s">
        <v>8012</v>
      </c>
      <c r="H2725" s="180" t="s">
        <v>3597</v>
      </c>
    </row>
    <row r="2726" spans="1:8" hidden="1">
      <c r="A2726" s="88" t="s">
        <v>1261</v>
      </c>
      <c r="B2726" s="266" t="s">
        <v>1262</v>
      </c>
      <c r="C2726" s="185" t="str">
        <f>VLOOKUP(B2726,[1]Nagios!$B$2:$F$7978,1,FALSE)</f>
        <v>192.168.5.43</v>
      </c>
      <c r="D2726" s="301" t="s">
        <v>1204</v>
      </c>
      <c r="E2726" s="206" t="s">
        <v>2992</v>
      </c>
      <c r="F2726" s="262">
        <v>3</v>
      </c>
      <c r="G2726" s="299" t="s">
        <v>8012</v>
      </c>
      <c r="H2726" s="180" t="s">
        <v>3598</v>
      </c>
    </row>
    <row r="2727" spans="1:8" hidden="1">
      <c r="A2727" s="88" t="s">
        <v>1261</v>
      </c>
      <c r="B2727" s="266" t="s">
        <v>1262</v>
      </c>
      <c r="C2727" s="185" t="str">
        <f>VLOOKUP(B2727,[1]Nagios!$B$2:$F$7978,1,FALSE)</f>
        <v>192.168.5.43</v>
      </c>
      <c r="D2727" s="301" t="s">
        <v>2171</v>
      </c>
      <c r="E2727" s="206" t="s">
        <v>2992</v>
      </c>
      <c r="F2727" s="245">
        <v>3</v>
      </c>
      <c r="G2727" s="299" t="s">
        <v>8012</v>
      </c>
      <c r="H2727" s="180" t="s">
        <v>3599</v>
      </c>
    </row>
    <row r="2728" spans="1:8" hidden="1">
      <c r="A2728" s="88" t="s">
        <v>1261</v>
      </c>
      <c r="B2728" s="266" t="s">
        <v>1262</v>
      </c>
      <c r="C2728" s="185" t="str">
        <f>VLOOKUP(B2728,[1]Nagios!$B$2:$F$7978,1,FALSE)</f>
        <v>192.168.5.43</v>
      </c>
      <c r="D2728" s="301" t="s">
        <v>2430</v>
      </c>
      <c r="E2728" s="206" t="s">
        <v>2992</v>
      </c>
      <c r="F2728" s="245">
        <v>3</v>
      </c>
      <c r="G2728" s="299" t="s">
        <v>8012</v>
      </c>
      <c r="H2728" s="180" t="s">
        <v>3600</v>
      </c>
    </row>
    <row r="2729" spans="1:8" hidden="1">
      <c r="A2729" s="88" t="s">
        <v>1261</v>
      </c>
      <c r="B2729" s="266" t="s">
        <v>1262</v>
      </c>
      <c r="C2729" s="185" t="str">
        <f>VLOOKUP(B2729,[1]Nagios!$B$2:$F$7978,1,FALSE)</f>
        <v>192.168.5.43</v>
      </c>
      <c r="D2729" s="301" t="s">
        <v>2456</v>
      </c>
      <c r="E2729" s="206" t="s">
        <v>2992</v>
      </c>
      <c r="F2729" s="245">
        <v>3</v>
      </c>
      <c r="G2729" s="299" t="s">
        <v>8012</v>
      </c>
      <c r="H2729" s="180" t="s">
        <v>3601</v>
      </c>
    </row>
    <row r="2730" spans="1:8" hidden="1">
      <c r="A2730" s="88" t="s">
        <v>1261</v>
      </c>
      <c r="B2730" s="266" t="s">
        <v>1262</v>
      </c>
      <c r="C2730" s="185" t="str">
        <f>VLOOKUP(B2730,[1]Nagios!$B$2:$F$7978,1,FALSE)</f>
        <v>192.168.5.43</v>
      </c>
      <c r="D2730" s="301" t="s">
        <v>959</v>
      </c>
      <c r="E2730" s="206" t="s">
        <v>2992</v>
      </c>
      <c r="F2730" s="245">
        <v>3</v>
      </c>
      <c r="G2730" s="299" t="s">
        <v>8012</v>
      </c>
      <c r="H2730" s="180" t="s">
        <v>3602</v>
      </c>
    </row>
    <row r="2731" spans="1:8" hidden="1">
      <c r="A2731" s="88" t="s">
        <v>1261</v>
      </c>
      <c r="B2731" s="266" t="s">
        <v>1262</v>
      </c>
      <c r="C2731" s="185" t="str">
        <f>VLOOKUP(B2731,[1]Nagios!$B$2:$F$7978,1,FALSE)</f>
        <v>192.168.5.43</v>
      </c>
      <c r="D2731" s="301" t="s">
        <v>1200</v>
      </c>
      <c r="E2731" s="206" t="s">
        <v>2992</v>
      </c>
      <c r="F2731" s="245">
        <v>3</v>
      </c>
      <c r="G2731" s="299" t="s">
        <v>8012</v>
      </c>
      <c r="H2731" s="180" t="s">
        <v>3603</v>
      </c>
    </row>
    <row r="2732" spans="1:8" hidden="1">
      <c r="A2732" s="88" t="s">
        <v>1261</v>
      </c>
      <c r="B2732" s="266" t="s">
        <v>1262</v>
      </c>
      <c r="C2732" s="185" t="str">
        <f>VLOOKUP(B2732,[1]Nagios!$B$2:$F$7978,1,FALSE)</f>
        <v>192.168.5.43</v>
      </c>
      <c r="D2732" s="301" t="s">
        <v>6118</v>
      </c>
      <c r="E2732" s="206" t="s">
        <v>2989</v>
      </c>
      <c r="F2732" s="245">
        <v>2</v>
      </c>
      <c r="G2732" s="299" t="s">
        <v>8004</v>
      </c>
      <c r="H2732" s="180"/>
    </row>
    <row r="2733" spans="1:8" hidden="1">
      <c r="A2733" s="88" t="s">
        <v>1261</v>
      </c>
      <c r="B2733" s="266" t="s">
        <v>1262</v>
      </c>
      <c r="C2733" s="185" t="str">
        <f>VLOOKUP(B2733,[1]Nagios!$B$2:$F$7978,1,FALSE)</f>
        <v>192.168.5.43</v>
      </c>
      <c r="D2733" s="301" t="s">
        <v>1201</v>
      </c>
      <c r="E2733" s="206" t="s">
        <v>2992</v>
      </c>
      <c r="F2733" s="245">
        <v>2</v>
      </c>
      <c r="G2733" s="299" t="s">
        <v>8012</v>
      </c>
      <c r="H2733" s="180" t="s">
        <v>3604</v>
      </c>
    </row>
    <row r="2734" spans="1:8" hidden="1">
      <c r="A2734" s="88" t="s">
        <v>1261</v>
      </c>
      <c r="B2734" s="276" t="s">
        <v>1262</v>
      </c>
      <c r="C2734" s="185" t="str">
        <f>VLOOKUP(B2734,[1]Nagios!$B$2:$F$7978,1,FALSE)</f>
        <v>192.168.5.43</v>
      </c>
      <c r="D2734" s="301" t="s">
        <v>9188</v>
      </c>
      <c r="E2734" s="206" t="s">
        <v>2992</v>
      </c>
      <c r="F2734" s="344">
        <v>4</v>
      </c>
      <c r="G2734" s="299" t="s">
        <v>8004</v>
      </c>
      <c r="H2734" s="180"/>
    </row>
    <row r="2735" spans="1:8" hidden="1">
      <c r="A2735" s="88" t="s">
        <v>1261</v>
      </c>
      <c r="B2735" s="266" t="s">
        <v>1262</v>
      </c>
      <c r="C2735" s="185" t="str">
        <f>VLOOKUP(B2735,[1]Nagios!$B$2:$F$7978,1,FALSE)</f>
        <v>192.168.5.43</v>
      </c>
      <c r="D2735" s="206">
        <v>443</v>
      </c>
      <c r="E2735" s="206" t="s">
        <v>2992</v>
      </c>
      <c r="F2735" s="245">
        <v>3</v>
      </c>
      <c r="G2735" s="299" t="s">
        <v>8004</v>
      </c>
      <c r="H2735" s="180"/>
    </row>
    <row r="2736" spans="1:8" hidden="1">
      <c r="A2736" s="91" t="s">
        <v>1261</v>
      </c>
      <c r="B2736" s="102" t="s">
        <v>1262</v>
      </c>
      <c r="C2736" s="185" t="str">
        <f>VLOOKUP(B2736,[1]Nagios!$B$2:$F$7978,1,FALSE)</f>
        <v>192.168.5.43</v>
      </c>
      <c r="D2736" s="306" t="s">
        <v>7869</v>
      </c>
      <c r="E2736" s="206" t="s">
        <v>2989</v>
      </c>
      <c r="F2736" s="245">
        <v>4</v>
      </c>
      <c r="G2736" s="299" t="s">
        <v>8020</v>
      </c>
      <c r="H2736" s="180"/>
    </row>
    <row r="2737" spans="1:8" hidden="1">
      <c r="A2737" s="91" t="s">
        <v>1261</v>
      </c>
      <c r="B2737" s="102" t="s">
        <v>1262</v>
      </c>
      <c r="C2737" s="185" t="str">
        <f>VLOOKUP(B2737,[1]Nagios!$B$2:$F$7978,1,FALSE)</f>
        <v>192.168.5.43</v>
      </c>
      <c r="D2737" s="306" t="s">
        <v>7870</v>
      </c>
      <c r="E2737" s="206" t="s">
        <v>2989</v>
      </c>
      <c r="F2737" s="245">
        <v>4</v>
      </c>
      <c r="G2737" s="299" t="s">
        <v>8020</v>
      </c>
      <c r="H2737" s="180"/>
    </row>
    <row r="2738" spans="1:8" hidden="1">
      <c r="A2738" s="91" t="s">
        <v>1261</v>
      </c>
      <c r="B2738" s="102" t="s">
        <v>1262</v>
      </c>
      <c r="C2738" s="185" t="str">
        <f>VLOOKUP(B2738,[1]Nagios!$B$2:$F$7978,1,FALSE)</f>
        <v>192.168.5.43</v>
      </c>
      <c r="D2738" s="306" t="s">
        <v>7871</v>
      </c>
      <c r="E2738" s="206" t="s">
        <v>2989</v>
      </c>
      <c r="F2738" s="245">
        <v>4</v>
      </c>
      <c r="G2738" s="299" t="s">
        <v>8020</v>
      </c>
      <c r="H2738" s="180"/>
    </row>
    <row r="2739" spans="1:8" hidden="1">
      <c r="A2739" s="91" t="s">
        <v>1261</v>
      </c>
      <c r="B2739" s="102" t="s">
        <v>1262</v>
      </c>
      <c r="C2739" s="185" t="str">
        <f>VLOOKUP(B2739,[1]Nagios!$B$2:$F$7978,1,FALSE)</f>
        <v>192.168.5.43</v>
      </c>
      <c r="D2739" s="306" t="s">
        <v>7872</v>
      </c>
      <c r="E2739" s="206" t="s">
        <v>2989</v>
      </c>
      <c r="F2739" s="245">
        <v>4</v>
      </c>
      <c r="G2739" s="299" t="s">
        <v>8020</v>
      </c>
      <c r="H2739" s="180"/>
    </row>
    <row r="2740" spans="1:8" hidden="1">
      <c r="A2740" s="91" t="s">
        <v>1261</v>
      </c>
      <c r="B2740" s="102" t="s">
        <v>1262</v>
      </c>
      <c r="C2740" s="185" t="str">
        <f>VLOOKUP(B2740,[1]Nagios!$B$2:$F$7978,1,FALSE)</f>
        <v>192.168.5.43</v>
      </c>
      <c r="D2740" s="306" t="s">
        <v>7873</v>
      </c>
      <c r="E2740" s="206" t="s">
        <v>2989</v>
      </c>
      <c r="F2740" s="245">
        <v>4</v>
      </c>
      <c r="G2740" s="299" t="s">
        <v>8020</v>
      </c>
      <c r="H2740" s="180"/>
    </row>
    <row r="2741" spans="1:8" hidden="1">
      <c r="A2741" s="91" t="s">
        <v>1261</v>
      </c>
      <c r="B2741" s="102" t="s">
        <v>1262</v>
      </c>
      <c r="C2741" s="185" t="str">
        <f>VLOOKUP(B2741,[1]Nagios!$B$2:$F$7978,1,FALSE)</f>
        <v>192.168.5.43</v>
      </c>
      <c r="D2741" s="306" t="s">
        <v>7874</v>
      </c>
      <c r="E2741" s="206" t="s">
        <v>2989</v>
      </c>
      <c r="F2741" s="245">
        <v>4</v>
      </c>
      <c r="G2741" s="299" t="s">
        <v>8020</v>
      </c>
      <c r="H2741" s="180"/>
    </row>
    <row r="2742" spans="1:8" hidden="1">
      <c r="A2742" s="91" t="s">
        <v>1261</v>
      </c>
      <c r="B2742" s="102" t="s">
        <v>1262</v>
      </c>
      <c r="C2742" s="185" t="str">
        <f>VLOOKUP(B2742,[1]Nagios!$B$2:$F$7978,1,FALSE)</f>
        <v>192.168.5.43</v>
      </c>
      <c r="D2742" s="306" t="s">
        <v>7875</v>
      </c>
      <c r="E2742" s="206" t="s">
        <v>2989</v>
      </c>
      <c r="F2742" s="245">
        <v>4</v>
      </c>
      <c r="G2742" s="299" t="s">
        <v>8020</v>
      </c>
      <c r="H2742" s="180"/>
    </row>
    <row r="2743" spans="1:8" hidden="1">
      <c r="A2743" s="91" t="s">
        <v>1261</v>
      </c>
      <c r="B2743" s="102" t="s">
        <v>1262</v>
      </c>
      <c r="C2743" s="185" t="str">
        <f>VLOOKUP(B2743,[1]Nagios!$B$2:$F$7978,1,FALSE)</f>
        <v>192.168.5.43</v>
      </c>
      <c r="D2743" s="306" t="s">
        <v>6413</v>
      </c>
      <c r="E2743" s="206" t="s">
        <v>2989</v>
      </c>
      <c r="F2743" s="245">
        <v>4</v>
      </c>
      <c r="G2743" s="299" t="s">
        <v>8020</v>
      </c>
      <c r="H2743" s="180"/>
    </row>
    <row r="2744" spans="1:8" hidden="1">
      <c r="A2744" s="91" t="s">
        <v>1261</v>
      </c>
      <c r="B2744" s="102" t="s">
        <v>1262</v>
      </c>
      <c r="C2744" s="185" t="str">
        <f>VLOOKUP(B2744,[1]Nagios!$B$2:$F$7978,1,FALSE)</f>
        <v>192.168.5.43</v>
      </c>
      <c r="D2744" s="306" t="s">
        <v>6414</v>
      </c>
      <c r="E2744" s="206" t="s">
        <v>2989</v>
      </c>
      <c r="F2744" s="245">
        <v>4</v>
      </c>
      <c r="G2744" s="299" t="s">
        <v>8020</v>
      </c>
      <c r="H2744" s="180"/>
    </row>
    <row r="2745" spans="1:8" hidden="1">
      <c r="A2745" s="91" t="s">
        <v>1261</v>
      </c>
      <c r="B2745" s="102" t="s">
        <v>1262</v>
      </c>
      <c r="C2745" s="185" t="str">
        <f>VLOOKUP(B2745,[1]Nagios!$B$2:$F$7978,1,FALSE)</f>
        <v>192.168.5.43</v>
      </c>
      <c r="D2745" s="306" t="s">
        <v>6415</v>
      </c>
      <c r="E2745" s="206" t="s">
        <v>2989</v>
      </c>
      <c r="F2745" s="245">
        <v>4</v>
      </c>
      <c r="G2745" s="299" t="s">
        <v>8020</v>
      </c>
      <c r="H2745" s="180"/>
    </row>
    <row r="2746" spans="1:8" hidden="1">
      <c r="A2746" s="91" t="s">
        <v>1261</v>
      </c>
      <c r="B2746" s="102" t="s">
        <v>1262</v>
      </c>
      <c r="C2746" s="185" t="str">
        <f>VLOOKUP(B2746,[1]Nagios!$B$2:$F$7978,1,FALSE)</f>
        <v>192.168.5.43</v>
      </c>
      <c r="D2746" s="306" t="s">
        <v>6416</v>
      </c>
      <c r="E2746" s="206" t="s">
        <v>2989</v>
      </c>
      <c r="F2746" s="245">
        <v>4</v>
      </c>
      <c r="G2746" s="299" t="s">
        <v>8020</v>
      </c>
      <c r="H2746" s="180"/>
    </row>
    <row r="2747" spans="1:8" hidden="1">
      <c r="A2747" s="88" t="s">
        <v>1261</v>
      </c>
      <c r="B2747" s="249" t="s">
        <v>1262</v>
      </c>
      <c r="C2747" s="185" t="str">
        <f>VLOOKUP(B2747,[1]Nagios!$B$2:$F$7978,1,FALSE)</f>
        <v>192.168.5.43</v>
      </c>
      <c r="D2747" s="301" t="s">
        <v>6412</v>
      </c>
      <c r="E2747" s="206" t="s">
        <v>2989</v>
      </c>
      <c r="F2747" s="245">
        <v>4</v>
      </c>
      <c r="G2747" s="299" t="s">
        <v>8020</v>
      </c>
      <c r="H2747" s="180"/>
    </row>
    <row r="2748" spans="1:8" hidden="1">
      <c r="A2748" s="88" t="s">
        <v>1261</v>
      </c>
      <c r="B2748" s="249" t="s">
        <v>1262</v>
      </c>
      <c r="C2748" s="185" t="str">
        <f>VLOOKUP(B2748,[1]Nagios!$B$2:$F$7978,1,FALSE)</f>
        <v>192.168.5.43</v>
      </c>
      <c r="D2748" s="301" t="s">
        <v>6612</v>
      </c>
      <c r="E2748" s="206" t="s">
        <v>2989</v>
      </c>
      <c r="F2748" s="245">
        <v>4</v>
      </c>
      <c r="G2748" s="299" t="s">
        <v>8020</v>
      </c>
      <c r="H2748" s="180"/>
    </row>
    <row r="2749" spans="1:8" hidden="1">
      <c r="A2749" s="88" t="s">
        <v>1261</v>
      </c>
      <c r="B2749" s="240" t="s">
        <v>1262</v>
      </c>
      <c r="C2749" s="185" t="str">
        <f>VLOOKUP(B2749,[1]Nagios!$B$2:$F$7978,1,FALSE)</f>
        <v>192.168.5.43</v>
      </c>
      <c r="D2749" s="301" t="s">
        <v>6613</v>
      </c>
      <c r="E2749" s="206" t="s">
        <v>2989</v>
      </c>
      <c r="F2749" s="245">
        <v>4</v>
      </c>
      <c r="G2749" s="299" t="s">
        <v>8020</v>
      </c>
      <c r="H2749" s="180"/>
    </row>
    <row r="2750" spans="1:8" hidden="1">
      <c r="A2750" s="88" t="s">
        <v>1261</v>
      </c>
      <c r="B2750" s="240" t="s">
        <v>1262</v>
      </c>
      <c r="C2750" s="185" t="str">
        <f>VLOOKUP(B2750,[1]Nagios!$B$2:$F$7978,1,FALSE)</f>
        <v>192.168.5.43</v>
      </c>
      <c r="D2750" s="301" t="s">
        <v>6614</v>
      </c>
      <c r="E2750" s="206" t="s">
        <v>2989</v>
      </c>
      <c r="F2750" s="245">
        <v>4</v>
      </c>
      <c r="G2750" s="299" t="s">
        <v>8020</v>
      </c>
      <c r="H2750" s="180"/>
    </row>
    <row r="2751" spans="1:8" hidden="1">
      <c r="A2751" s="88" t="s">
        <v>1261</v>
      </c>
      <c r="B2751" s="240" t="s">
        <v>1262</v>
      </c>
      <c r="C2751" s="185" t="str">
        <f>VLOOKUP(B2751,[1]Nagios!$B$2:$F$7978,1,FALSE)</f>
        <v>192.168.5.43</v>
      </c>
      <c r="D2751" s="301" t="s">
        <v>6615</v>
      </c>
      <c r="E2751" s="206" t="s">
        <v>2989</v>
      </c>
      <c r="F2751" s="245">
        <v>4</v>
      </c>
      <c r="G2751" s="299" t="s">
        <v>8020</v>
      </c>
      <c r="H2751" s="180"/>
    </row>
    <row r="2752" spans="1:8" hidden="1">
      <c r="A2752" s="88" t="s">
        <v>1261</v>
      </c>
      <c r="B2752" s="240" t="s">
        <v>1262</v>
      </c>
      <c r="C2752" s="185" t="str">
        <f>VLOOKUP(B2752,[1]Nagios!$B$2:$F$7978,1,FALSE)</f>
        <v>192.168.5.43</v>
      </c>
      <c r="D2752" s="301" t="s">
        <v>6616</v>
      </c>
      <c r="E2752" s="206" t="s">
        <v>2989</v>
      </c>
      <c r="F2752" s="245">
        <v>4</v>
      </c>
      <c r="G2752" s="299" t="s">
        <v>8020</v>
      </c>
      <c r="H2752" s="180"/>
    </row>
    <row r="2753" spans="1:8" hidden="1">
      <c r="A2753" s="88" t="s">
        <v>1261</v>
      </c>
      <c r="B2753" s="240" t="s">
        <v>1262</v>
      </c>
      <c r="C2753" s="185" t="str">
        <f>VLOOKUP(B2753,[1]Nagios!$B$2:$F$7978,1,FALSE)</f>
        <v>192.168.5.43</v>
      </c>
      <c r="D2753" s="301" t="s">
        <v>6617</v>
      </c>
      <c r="E2753" s="206" t="s">
        <v>2989</v>
      </c>
      <c r="F2753" s="245">
        <v>4</v>
      </c>
      <c r="G2753" s="299" t="s">
        <v>8020</v>
      </c>
      <c r="H2753" s="180"/>
    </row>
    <row r="2754" spans="1:8" hidden="1">
      <c r="A2754" s="88" t="s">
        <v>1261</v>
      </c>
      <c r="B2754" s="240" t="s">
        <v>1262</v>
      </c>
      <c r="C2754" s="185" t="str">
        <f>VLOOKUP(B2754,[1]Nagios!$B$2:$F$7978,1,FALSE)</f>
        <v>192.168.5.43</v>
      </c>
      <c r="D2754" s="301" t="s">
        <v>6618</v>
      </c>
      <c r="E2754" s="206" t="s">
        <v>2989</v>
      </c>
      <c r="F2754" s="245">
        <v>4</v>
      </c>
      <c r="G2754" s="299" t="s">
        <v>8020</v>
      </c>
      <c r="H2754" s="180"/>
    </row>
    <row r="2755" spans="1:8" hidden="1">
      <c r="A2755" s="88" t="s">
        <v>1261</v>
      </c>
      <c r="B2755" s="240" t="s">
        <v>1262</v>
      </c>
      <c r="C2755" s="185" t="str">
        <f>VLOOKUP(B2755,[1]Nagios!$B$2:$F$7978,1,FALSE)</f>
        <v>192.168.5.43</v>
      </c>
      <c r="D2755" s="301" t="s">
        <v>6619</v>
      </c>
      <c r="E2755" s="206" t="s">
        <v>2989</v>
      </c>
      <c r="F2755" s="245">
        <v>4</v>
      </c>
      <c r="G2755" s="299" t="s">
        <v>8020</v>
      </c>
      <c r="H2755" s="180"/>
    </row>
    <row r="2756" spans="1:8" hidden="1">
      <c r="A2756" s="88" t="s">
        <v>1261</v>
      </c>
      <c r="B2756" s="240" t="s">
        <v>1262</v>
      </c>
      <c r="C2756" s="185" t="str">
        <f>VLOOKUP(B2756,[1]Nagios!$B$2:$F$7978,1,FALSE)</f>
        <v>192.168.5.43</v>
      </c>
      <c r="D2756" s="301" t="s">
        <v>6620</v>
      </c>
      <c r="E2756" s="206" t="s">
        <v>2989</v>
      </c>
      <c r="F2756" s="245">
        <v>4</v>
      </c>
      <c r="G2756" s="299" t="s">
        <v>8020</v>
      </c>
      <c r="H2756" s="180"/>
    </row>
    <row r="2757" spans="1:8" hidden="1">
      <c r="A2757" s="88" t="s">
        <v>1261</v>
      </c>
      <c r="B2757" s="240" t="s">
        <v>1262</v>
      </c>
      <c r="C2757" s="185" t="str">
        <f>VLOOKUP(B2757,[1]Nagios!$B$2:$F$7978,1,FALSE)</f>
        <v>192.168.5.43</v>
      </c>
      <c r="D2757" s="301" t="s">
        <v>6621</v>
      </c>
      <c r="E2757" s="206" t="s">
        <v>2989</v>
      </c>
      <c r="F2757" s="245">
        <v>4</v>
      </c>
      <c r="G2757" s="299" t="s">
        <v>8020</v>
      </c>
      <c r="H2757" s="180"/>
    </row>
    <row r="2758" spans="1:8" hidden="1">
      <c r="A2758" s="88" t="s">
        <v>1261</v>
      </c>
      <c r="B2758" s="240" t="s">
        <v>1262</v>
      </c>
      <c r="C2758" s="185" t="str">
        <f>VLOOKUP(B2758,[1]Nagios!$B$2:$F$7978,1,FALSE)</f>
        <v>192.168.5.43</v>
      </c>
      <c r="D2758" s="301" t="s">
        <v>6622</v>
      </c>
      <c r="E2758" s="206" t="s">
        <v>2989</v>
      </c>
      <c r="F2758" s="245">
        <v>4</v>
      </c>
      <c r="G2758" s="299" t="s">
        <v>8020</v>
      </c>
      <c r="H2758" s="180"/>
    </row>
    <row r="2759" spans="1:8" hidden="1">
      <c r="A2759" s="88" t="s">
        <v>1261</v>
      </c>
      <c r="B2759" s="240" t="s">
        <v>1262</v>
      </c>
      <c r="C2759" s="185" t="str">
        <f>VLOOKUP(B2759,[1]Nagios!$B$2:$F$7978,1,FALSE)</f>
        <v>192.168.5.43</v>
      </c>
      <c r="D2759" s="301" t="s">
        <v>6623</v>
      </c>
      <c r="E2759" s="206" t="s">
        <v>2989</v>
      </c>
      <c r="F2759" s="245">
        <v>4</v>
      </c>
      <c r="G2759" s="299" t="s">
        <v>8020</v>
      </c>
      <c r="H2759" s="180"/>
    </row>
    <row r="2760" spans="1:8" hidden="1">
      <c r="A2760" s="266" t="s">
        <v>1261</v>
      </c>
      <c r="B2760" s="240" t="s">
        <v>1262</v>
      </c>
      <c r="C2760" s="185" t="str">
        <f>VLOOKUP(B2760,[1]Nagios!$B$2:$F$7978,1,FALSE)</f>
        <v>192.168.5.43</v>
      </c>
      <c r="D2760" s="301" t="s">
        <v>6624</v>
      </c>
      <c r="E2760" s="206" t="s">
        <v>2989</v>
      </c>
      <c r="F2760" s="245">
        <v>4</v>
      </c>
      <c r="G2760" s="299" t="s">
        <v>8020</v>
      </c>
      <c r="H2760" s="180"/>
    </row>
    <row r="2761" spans="1:8" hidden="1">
      <c r="A2761" s="88" t="s">
        <v>1261</v>
      </c>
      <c r="B2761" s="240" t="s">
        <v>1262</v>
      </c>
      <c r="C2761" s="185" t="str">
        <f>VLOOKUP(B2761,[1]Nagios!$B$2:$F$7978,1,FALSE)</f>
        <v>192.168.5.43</v>
      </c>
      <c r="D2761" s="301" t="s">
        <v>8820</v>
      </c>
      <c r="E2761" s="206" t="s">
        <v>8837</v>
      </c>
      <c r="F2761" s="245"/>
      <c r="G2761" s="299" t="s">
        <v>8004</v>
      </c>
      <c r="H2761" s="180" t="s">
        <v>8836</v>
      </c>
    </row>
    <row r="2762" spans="1:8" hidden="1">
      <c r="A2762" s="88" t="s">
        <v>6066</v>
      </c>
      <c r="B2762" s="240" t="s">
        <v>6065</v>
      </c>
      <c r="C2762" s="185" t="str">
        <f>VLOOKUP(B2762,[1]Nagios!$B$2:$F$7978,1,FALSE)</f>
        <v>192.168.3.30</v>
      </c>
      <c r="D2762" s="301" t="s">
        <v>2329</v>
      </c>
      <c r="E2762" s="206" t="s">
        <v>2989</v>
      </c>
      <c r="F2762" s="245">
        <v>1</v>
      </c>
      <c r="G2762" s="299" t="s">
        <v>8012</v>
      </c>
      <c r="H2762" s="180"/>
    </row>
    <row r="2763" spans="1:8" hidden="1">
      <c r="A2763" s="88" t="s">
        <v>6066</v>
      </c>
      <c r="B2763" s="240" t="s">
        <v>6065</v>
      </c>
      <c r="C2763" s="185" t="str">
        <f>VLOOKUP(B2763,[1]Nagios!$B$2:$F$7978,1,FALSE)</f>
        <v>192.168.3.30</v>
      </c>
      <c r="D2763" s="301" t="s">
        <v>2314</v>
      </c>
      <c r="E2763" s="206" t="s">
        <v>2989</v>
      </c>
      <c r="F2763" s="245">
        <v>1</v>
      </c>
      <c r="G2763" s="299" t="s">
        <v>8012</v>
      </c>
      <c r="H2763" s="180"/>
    </row>
    <row r="2764" spans="1:8" hidden="1">
      <c r="A2764" s="88" t="s">
        <v>6066</v>
      </c>
      <c r="B2764" s="240" t="s">
        <v>6065</v>
      </c>
      <c r="C2764" s="185" t="str">
        <f>VLOOKUP(B2764,[1]Nagios!$B$2:$F$7978,1,FALSE)</f>
        <v>192.168.3.30</v>
      </c>
      <c r="D2764" s="301" t="s">
        <v>1795</v>
      </c>
      <c r="E2764" s="206" t="s">
        <v>2989</v>
      </c>
      <c r="F2764" s="245">
        <v>1</v>
      </c>
      <c r="G2764" s="299" t="s">
        <v>8012</v>
      </c>
      <c r="H2764" s="180"/>
    </row>
    <row r="2765" spans="1:8" hidden="1">
      <c r="A2765" s="88" t="s">
        <v>6066</v>
      </c>
      <c r="B2765" s="240" t="s">
        <v>6065</v>
      </c>
      <c r="C2765" s="185" t="str">
        <f>VLOOKUP(B2765,[1]Nagios!$B$2:$F$7978,1,FALSE)</f>
        <v>192.168.3.30</v>
      </c>
      <c r="D2765" s="301" t="s">
        <v>2355</v>
      </c>
      <c r="E2765" s="206" t="s">
        <v>2989</v>
      </c>
      <c r="F2765" s="245">
        <v>1</v>
      </c>
      <c r="G2765" s="299" t="s">
        <v>8012</v>
      </c>
      <c r="H2765" s="180"/>
    </row>
    <row r="2766" spans="1:8" hidden="1">
      <c r="A2766" s="88" t="s">
        <v>6066</v>
      </c>
      <c r="B2766" s="240" t="s">
        <v>6065</v>
      </c>
      <c r="C2766" s="185" t="str">
        <f>VLOOKUP(B2766,[1]Nagios!$B$2:$F$7978,1,FALSE)</f>
        <v>192.168.3.30</v>
      </c>
      <c r="D2766" s="301" t="s">
        <v>1201</v>
      </c>
      <c r="E2766" s="206" t="s">
        <v>2992</v>
      </c>
      <c r="F2766" s="245">
        <v>2</v>
      </c>
      <c r="G2766" s="299" t="s">
        <v>8012</v>
      </c>
      <c r="H2766" s="180"/>
    </row>
    <row r="2767" spans="1:8" hidden="1">
      <c r="A2767" s="88" t="s">
        <v>6066</v>
      </c>
      <c r="B2767" s="240" t="s">
        <v>6065</v>
      </c>
      <c r="C2767" s="185" t="str">
        <f>VLOOKUP(B2767,[1]Nagios!$B$2:$F$7978,1,FALSE)</f>
        <v>192.168.3.30</v>
      </c>
      <c r="D2767" s="301" t="s">
        <v>2330</v>
      </c>
      <c r="E2767" s="206" t="s">
        <v>2989</v>
      </c>
      <c r="F2767" s="245">
        <v>1</v>
      </c>
      <c r="G2767" s="299" t="s">
        <v>8012</v>
      </c>
      <c r="H2767" s="180"/>
    </row>
    <row r="2768" spans="1:8" hidden="1">
      <c r="A2768" s="88" t="s">
        <v>8100</v>
      </c>
      <c r="B2768" s="240" t="s">
        <v>8101</v>
      </c>
      <c r="C2768" s="185" t="str">
        <f>VLOOKUP(B2768,[1]Nagios!$B$2:$F$7978,1,FALSE)</f>
        <v>192.168.3.71</v>
      </c>
      <c r="D2768" s="301" t="s">
        <v>7260</v>
      </c>
      <c r="E2768" s="206" t="s">
        <v>2992</v>
      </c>
      <c r="F2768" s="245">
        <v>3</v>
      </c>
      <c r="G2768" s="299" t="s">
        <v>8012</v>
      </c>
      <c r="H2768" s="180"/>
    </row>
    <row r="2769" spans="1:8" hidden="1">
      <c r="A2769" s="88" t="s">
        <v>8100</v>
      </c>
      <c r="B2769" s="240" t="s">
        <v>8101</v>
      </c>
      <c r="C2769" s="185" t="str">
        <f>VLOOKUP(B2769,[1]Nagios!$B$2:$F$7978,1,FALSE)</f>
        <v>192.168.3.71</v>
      </c>
      <c r="D2769" s="301" t="s">
        <v>1204</v>
      </c>
      <c r="E2769" s="206" t="s">
        <v>2992</v>
      </c>
      <c r="F2769" s="245">
        <v>3</v>
      </c>
      <c r="G2769" s="299" t="s">
        <v>8012</v>
      </c>
      <c r="H2769" s="180"/>
    </row>
    <row r="2770" spans="1:8" hidden="1">
      <c r="A2770" s="88" t="s">
        <v>8100</v>
      </c>
      <c r="B2770" s="240" t="s">
        <v>8101</v>
      </c>
      <c r="C2770" s="185" t="str">
        <f>VLOOKUP(B2770,[1]Nagios!$B$2:$F$7978,1,FALSE)</f>
        <v>192.168.3.71</v>
      </c>
      <c r="D2770" s="301" t="s">
        <v>2617</v>
      </c>
      <c r="E2770" s="206" t="s">
        <v>2992</v>
      </c>
      <c r="F2770" s="245">
        <v>3</v>
      </c>
      <c r="G2770" s="299" t="s">
        <v>8012</v>
      </c>
      <c r="H2770" s="180"/>
    </row>
    <row r="2771" spans="1:8" hidden="1">
      <c r="A2771" s="88" t="s">
        <v>8100</v>
      </c>
      <c r="B2771" s="240" t="s">
        <v>8101</v>
      </c>
      <c r="C2771" s="185" t="str">
        <f>VLOOKUP(B2771,[1]Nagios!$B$2:$F$7978,1,FALSE)</f>
        <v>192.168.3.71</v>
      </c>
      <c r="D2771" s="301" t="s">
        <v>6654</v>
      </c>
      <c r="E2771" s="206" t="s">
        <v>2992</v>
      </c>
      <c r="F2771" s="245">
        <v>3</v>
      </c>
      <c r="G2771" s="299" t="s">
        <v>8012</v>
      </c>
      <c r="H2771" s="180"/>
    </row>
    <row r="2772" spans="1:8" hidden="1">
      <c r="A2772" s="88" t="s">
        <v>8100</v>
      </c>
      <c r="B2772" s="240" t="s">
        <v>8101</v>
      </c>
      <c r="C2772" s="185" t="str">
        <f>VLOOKUP(B2772,[1]Nagios!$B$2:$F$7978,1,FALSE)</f>
        <v>192.168.3.71</v>
      </c>
      <c r="D2772" s="301" t="s">
        <v>1201</v>
      </c>
      <c r="E2772" s="206" t="s">
        <v>2992</v>
      </c>
      <c r="F2772" s="245">
        <v>3</v>
      </c>
      <c r="G2772" s="299" t="s">
        <v>8012</v>
      </c>
      <c r="H2772" s="180"/>
    </row>
    <row r="2773" spans="1:8" hidden="1">
      <c r="A2773" s="88" t="s">
        <v>8100</v>
      </c>
      <c r="B2773" s="240" t="s">
        <v>8101</v>
      </c>
      <c r="C2773" s="185" t="str">
        <f>VLOOKUP(B2773,[1]Nagios!$B$2:$F$7978,1,FALSE)</f>
        <v>192.168.3.71</v>
      </c>
      <c r="D2773" s="301" t="s">
        <v>6043</v>
      </c>
      <c r="E2773" s="206" t="s">
        <v>2992</v>
      </c>
      <c r="F2773" s="245">
        <v>3</v>
      </c>
      <c r="G2773" s="299" t="s">
        <v>8012</v>
      </c>
      <c r="H2773" s="180"/>
    </row>
    <row r="2774" spans="1:8" hidden="1">
      <c r="A2774" s="88" t="s">
        <v>8100</v>
      </c>
      <c r="B2774" s="240" t="s">
        <v>8101</v>
      </c>
      <c r="C2774" s="185" t="str">
        <f>VLOOKUP(B2774,[1]Nagios!$B$2:$F$7978,1,FALSE)</f>
        <v>192.168.3.71</v>
      </c>
      <c r="D2774" s="301" t="s">
        <v>2543</v>
      </c>
      <c r="E2774" s="206" t="s">
        <v>2992</v>
      </c>
      <c r="F2774" s="245">
        <v>3</v>
      </c>
      <c r="G2774" s="299" t="s">
        <v>8012</v>
      </c>
      <c r="H2774" s="180"/>
    </row>
    <row r="2775" spans="1:8" hidden="1">
      <c r="A2775" s="88" t="s">
        <v>6686</v>
      </c>
      <c r="B2775" s="240" t="s">
        <v>6685</v>
      </c>
      <c r="C2775" s="185" t="str">
        <f>VLOOKUP(B2775,[1]Nagios!$B$2:$F$7978,1,FALSE)</f>
        <v>192.168.5.50</v>
      </c>
      <c r="D2775" s="306" t="s">
        <v>6687</v>
      </c>
      <c r="E2775" s="206" t="s">
        <v>2992</v>
      </c>
      <c r="F2775" s="245">
        <v>3</v>
      </c>
      <c r="G2775" s="299" t="s">
        <v>8012</v>
      </c>
      <c r="H2775" s="180"/>
    </row>
    <row r="2776" spans="1:8" hidden="1">
      <c r="A2776" s="88" t="s">
        <v>6686</v>
      </c>
      <c r="B2776" s="240" t="s">
        <v>6685</v>
      </c>
      <c r="C2776" s="185" t="str">
        <f>VLOOKUP(B2776,[1]Nagios!$B$2:$F$7978,1,FALSE)</f>
        <v>192.168.5.50</v>
      </c>
      <c r="D2776" s="301" t="s">
        <v>2314</v>
      </c>
      <c r="E2776" s="206" t="s">
        <v>2992</v>
      </c>
      <c r="F2776" s="245">
        <v>4</v>
      </c>
      <c r="G2776" s="299" t="s">
        <v>8012</v>
      </c>
      <c r="H2776" s="180"/>
    </row>
    <row r="2777" spans="1:8" hidden="1">
      <c r="A2777" s="88" t="s">
        <v>6686</v>
      </c>
      <c r="B2777" s="240" t="s">
        <v>6685</v>
      </c>
      <c r="C2777" s="185" t="str">
        <f>VLOOKUP(B2777,[1]Nagios!$B$2:$F$7978,1,FALSE)</f>
        <v>192.168.5.50</v>
      </c>
      <c r="D2777" s="301" t="s">
        <v>2330</v>
      </c>
      <c r="E2777" s="206" t="s">
        <v>2992</v>
      </c>
      <c r="F2777" s="245">
        <v>4</v>
      </c>
      <c r="G2777" s="299" t="s">
        <v>8012</v>
      </c>
      <c r="H2777" s="180"/>
    </row>
    <row r="2778" spans="1:8" hidden="1">
      <c r="A2778" s="88" t="s">
        <v>6686</v>
      </c>
      <c r="B2778" s="240" t="s">
        <v>6685</v>
      </c>
      <c r="C2778" s="185" t="str">
        <f>VLOOKUP(B2778,[1]Nagios!$B$2:$F$7978,1,FALSE)</f>
        <v>192.168.5.50</v>
      </c>
      <c r="D2778" s="306" t="s">
        <v>1795</v>
      </c>
      <c r="E2778" s="206" t="s">
        <v>2992</v>
      </c>
      <c r="F2778" s="245">
        <v>4</v>
      </c>
      <c r="G2778" s="299" t="s">
        <v>8012</v>
      </c>
      <c r="H2778" s="180"/>
    </row>
    <row r="2779" spans="1:8" hidden="1">
      <c r="A2779" s="88" t="s">
        <v>6686</v>
      </c>
      <c r="B2779" s="266" t="s">
        <v>6685</v>
      </c>
      <c r="C2779" s="185" t="str">
        <f>VLOOKUP(B2779,[1]Nagios!$B$2:$F$7978,1,FALSE)</f>
        <v>192.168.5.50</v>
      </c>
      <c r="D2779" s="301" t="s">
        <v>6688</v>
      </c>
      <c r="E2779" s="206" t="s">
        <v>2992</v>
      </c>
      <c r="F2779" s="245">
        <v>4</v>
      </c>
      <c r="G2779" s="299" t="s">
        <v>8012</v>
      </c>
      <c r="H2779" s="180"/>
    </row>
    <row r="2780" spans="1:8" hidden="1">
      <c r="A2780" s="88" t="s">
        <v>6686</v>
      </c>
      <c r="B2780" s="266" t="s">
        <v>6685</v>
      </c>
      <c r="C2780" s="185" t="str">
        <f>VLOOKUP(B2780,[1]Nagios!$B$2:$F$7978,1,FALSE)</f>
        <v>192.168.5.50</v>
      </c>
      <c r="D2780" s="301" t="s">
        <v>6689</v>
      </c>
      <c r="E2780" s="206" t="s">
        <v>2992</v>
      </c>
      <c r="F2780" s="245">
        <v>4</v>
      </c>
      <c r="G2780" s="299" t="s">
        <v>8012</v>
      </c>
      <c r="H2780" s="180"/>
    </row>
    <row r="2781" spans="1:8" hidden="1">
      <c r="A2781" s="88" t="s">
        <v>6686</v>
      </c>
      <c r="B2781" s="266" t="s">
        <v>6685</v>
      </c>
      <c r="C2781" s="185" t="str">
        <f>VLOOKUP(B2781,[1]Nagios!$B$2:$F$7978,1,FALSE)</f>
        <v>192.168.5.50</v>
      </c>
      <c r="D2781" s="301" t="s">
        <v>6690</v>
      </c>
      <c r="E2781" s="206" t="s">
        <v>2992</v>
      </c>
      <c r="F2781" s="245">
        <v>4</v>
      </c>
      <c r="G2781" s="299" t="s">
        <v>8012</v>
      </c>
      <c r="H2781" s="180"/>
    </row>
    <row r="2782" spans="1:8" hidden="1">
      <c r="A2782" s="88" t="s">
        <v>6686</v>
      </c>
      <c r="B2782" s="266" t="s">
        <v>6685</v>
      </c>
      <c r="C2782" s="185" t="str">
        <f>VLOOKUP(B2782,[1]Nagios!$B$2:$F$7978,1,FALSE)</f>
        <v>192.168.5.50</v>
      </c>
      <c r="D2782" s="301" t="s">
        <v>6691</v>
      </c>
      <c r="E2782" s="206" t="s">
        <v>2992</v>
      </c>
      <c r="F2782" s="245">
        <v>4</v>
      </c>
      <c r="G2782" s="299" t="s">
        <v>8012</v>
      </c>
      <c r="H2782" s="180"/>
    </row>
    <row r="2783" spans="1:8" hidden="1">
      <c r="A2783" s="88" t="s">
        <v>2368</v>
      </c>
      <c r="B2783" s="249" t="s">
        <v>2367</v>
      </c>
      <c r="C2783" s="185" t="str">
        <f>VLOOKUP(B2783,[1]Nagios!$B$2:$F$7978,1,FALSE)</f>
        <v>192.168.5.114</v>
      </c>
      <c r="D2783" s="301" t="s">
        <v>2314</v>
      </c>
      <c r="E2783" s="206" t="s">
        <v>2992</v>
      </c>
      <c r="F2783" s="245">
        <v>3</v>
      </c>
      <c r="G2783" s="299" t="s">
        <v>8012</v>
      </c>
      <c r="H2783" s="180" t="s">
        <v>3589</v>
      </c>
    </row>
    <row r="2784" spans="1:8" hidden="1">
      <c r="A2784" s="88" t="s">
        <v>2368</v>
      </c>
      <c r="B2784" s="249" t="s">
        <v>2367</v>
      </c>
      <c r="C2784" s="185" t="str">
        <f>VLOOKUP(B2784,[1]Nagios!$B$2:$F$7978,1,FALSE)</f>
        <v>192.168.5.114</v>
      </c>
      <c r="D2784" s="301" t="s">
        <v>959</v>
      </c>
      <c r="E2784" s="206" t="s">
        <v>2992</v>
      </c>
      <c r="F2784" s="245">
        <v>3</v>
      </c>
      <c r="G2784" s="299" t="s">
        <v>8012</v>
      </c>
      <c r="H2784" s="180" t="s">
        <v>3590</v>
      </c>
    </row>
    <row r="2785" spans="1:8" hidden="1">
      <c r="A2785" s="88" t="s">
        <v>2368</v>
      </c>
      <c r="B2785" s="240" t="s">
        <v>2367</v>
      </c>
      <c r="C2785" s="185" t="str">
        <f>VLOOKUP(B2785,[1]Nagios!$B$2:$F$7978,1,FALSE)</f>
        <v>192.168.5.114</v>
      </c>
      <c r="D2785" s="301" t="s">
        <v>2329</v>
      </c>
      <c r="E2785" s="206" t="s">
        <v>2992</v>
      </c>
      <c r="F2785" s="245">
        <v>3</v>
      </c>
      <c r="G2785" s="299" t="s">
        <v>8012</v>
      </c>
      <c r="H2785" s="180" t="s">
        <v>3591</v>
      </c>
    </row>
    <row r="2786" spans="1:8" hidden="1">
      <c r="A2786" s="88" t="s">
        <v>2368</v>
      </c>
      <c r="B2786" s="240" t="s">
        <v>2367</v>
      </c>
      <c r="C2786" s="185" t="str">
        <f>VLOOKUP(B2786,[1]Nagios!$B$2:$F$7978,1,FALSE)</f>
        <v>192.168.5.114</v>
      </c>
      <c r="D2786" s="301" t="s">
        <v>2369</v>
      </c>
      <c r="E2786" s="206" t="s">
        <v>2992</v>
      </c>
      <c r="F2786" s="245">
        <v>3</v>
      </c>
      <c r="G2786" s="299" t="s">
        <v>8012</v>
      </c>
      <c r="H2786" s="180" t="s">
        <v>3592</v>
      </c>
    </row>
    <row r="2787" spans="1:8" hidden="1">
      <c r="A2787" s="88" t="s">
        <v>2368</v>
      </c>
      <c r="B2787" s="240" t="s">
        <v>2367</v>
      </c>
      <c r="C2787" s="185" t="str">
        <f>VLOOKUP(B2787,[1]Nagios!$B$2:$F$7978,1,FALSE)</f>
        <v>192.168.5.114</v>
      </c>
      <c r="D2787" s="301" t="s">
        <v>1201</v>
      </c>
      <c r="E2787" s="206" t="s">
        <v>2992</v>
      </c>
      <c r="F2787" s="245">
        <v>2</v>
      </c>
      <c r="G2787" s="299" t="s">
        <v>8012</v>
      </c>
      <c r="H2787" s="180" t="s">
        <v>3593</v>
      </c>
    </row>
    <row r="2788" spans="1:8" hidden="1">
      <c r="A2788" s="88" t="s">
        <v>2368</v>
      </c>
      <c r="B2788" s="240" t="s">
        <v>2367</v>
      </c>
      <c r="C2788" s="185" t="str">
        <f>VLOOKUP(B2788,[1]Nagios!$B$2:$F$7978,1,FALSE)</f>
        <v>192.168.5.114</v>
      </c>
      <c r="D2788" s="301" t="s">
        <v>2370</v>
      </c>
      <c r="E2788" s="206" t="s">
        <v>2992</v>
      </c>
      <c r="F2788" s="245">
        <v>3</v>
      </c>
      <c r="G2788" s="299" t="s">
        <v>8012</v>
      </c>
      <c r="H2788" s="180" t="s">
        <v>3594</v>
      </c>
    </row>
    <row r="2789" spans="1:8" hidden="1">
      <c r="A2789" s="88" t="s">
        <v>2368</v>
      </c>
      <c r="B2789" s="240" t="s">
        <v>2367</v>
      </c>
      <c r="C2789" s="185" t="str">
        <f>VLOOKUP(B2789,[1]Nagios!$B$2:$F$7978,1,FALSE)</f>
        <v>192.168.5.114</v>
      </c>
      <c r="D2789" s="301" t="s">
        <v>2371</v>
      </c>
      <c r="E2789" s="206" t="s">
        <v>2992</v>
      </c>
      <c r="F2789" s="245">
        <v>3</v>
      </c>
      <c r="G2789" s="299" t="s">
        <v>8012</v>
      </c>
      <c r="H2789" s="180" t="s">
        <v>3595</v>
      </c>
    </row>
    <row r="2790" spans="1:8" hidden="1">
      <c r="A2790" s="88" t="s">
        <v>2368</v>
      </c>
      <c r="B2790" s="240" t="s">
        <v>2367</v>
      </c>
      <c r="C2790" s="185" t="str">
        <f>VLOOKUP(B2790,[1]Nagios!$B$2:$F$7978,1,FALSE)</f>
        <v>192.168.5.114</v>
      </c>
      <c r="D2790" s="301" t="s">
        <v>6383</v>
      </c>
      <c r="E2790" s="206" t="s">
        <v>2992</v>
      </c>
      <c r="F2790" s="245">
        <v>3</v>
      </c>
      <c r="G2790" s="299" t="s">
        <v>8012</v>
      </c>
      <c r="H2790" s="180" t="s">
        <v>3596</v>
      </c>
    </row>
    <row r="2791" spans="1:8" hidden="1">
      <c r="A2791" s="88" t="s">
        <v>2368</v>
      </c>
      <c r="B2791" s="240" t="s">
        <v>2367</v>
      </c>
      <c r="C2791" s="185" t="str">
        <f>VLOOKUP(B2791,[1]Nagios!$B$2:$F$7978,1,FALSE)</f>
        <v>192.168.5.114</v>
      </c>
      <c r="D2791" s="301">
        <v>443</v>
      </c>
      <c r="E2791" s="206" t="s">
        <v>2992</v>
      </c>
      <c r="F2791" s="245">
        <v>3</v>
      </c>
      <c r="G2791" s="299" t="s">
        <v>8004</v>
      </c>
      <c r="H2791" s="180"/>
    </row>
    <row r="2792" spans="1:8" hidden="1">
      <c r="A2792" s="88" t="s">
        <v>2368</v>
      </c>
      <c r="B2792" s="240" t="s">
        <v>2367</v>
      </c>
      <c r="C2792" s="185" t="str">
        <f>VLOOKUP(B2792,[1]Nagios!$B$2:$F$7978,1,FALSE)</f>
        <v>192.168.5.114</v>
      </c>
      <c r="D2792" s="301">
        <v>80</v>
      </c>
      <c r="E2792" s="206" t="s">
        <v>2992</v>
      </c>
      <c r="F2792" s="245">
        <v>3</v>
      </c>
      <c r="G2792" s="299" t="s">
        <v>8004</v>
      </c>
      <c r="H2792" s="180"/>
    </row>
    <row r="2793" spans="1:8" hidden="1">
      <c r="A2793" s="88" t="s">
        <v>2135</v>
      </c>
      <c r="B2793" s="266" t="s">
        <v>1709</v>
      </c>
      <c r="C2793" s="185" t="str">
        <f>VLOOKUP(B2793,[1]Nagios!$B$2:$F$7978,1,FALSE)</f>
        <v>192.168.3.26</v>
      </c>
      <c r="D2793" s="301" t="s">
        <v>1220</v>
      </c>
      <c r="E2793" s="206" t="s">
        <v>2989</v>
      </c>
      <c r="F2793" s="271">
        <v>3</v>
      </c>
      <c r="G2793" s="299" t="s">
        <v>8012</v>
      </c>
      <c r="H2793" s="180" t="s">
        <v>4456</v>
      </c>
    </row>
    <row r="2794" spans="1:8" hidden="1">
      <c r="A2794" s="88" t="s">
        <v>2135</v>
      </c>
      <c r="B2794" s="240" t="s">
        <v>1709</v>
      </c>
      <c r="C2794" s="185" t="str">
        <f>VLOOKUP(B2794,[1]Nagios!$B$2:$F$7978,1,FALSE)</f>
        <v>192.168.3.26</v>
      </c>
      <c r="D2794" s="301" t="s">
        <v>1204</v>
      </c>
      <c r="E2794" s="206" t="s">
        <v>2989</v>
      </c>
      <c r="F2794" s="245">
        <v>1</v>
      </c>
      <c r="G2794" s="299" t="s">
        <v>8012</v>
      </c>
      <c r="H2794" s="180" t="s">
        <v>4457</v>
      </c>
    </row>
    <row r="2795" spans="1:8" hidden="1">
      <c r="A2795" s="88" t="s">
        <v>2135</v>
      </c>
      <c r="B2795" s="240" t="s">
        <v>1709</v>
      </c>
      <c r="C2795" s="185" t="str">
        <f>VLOOKUP(B2795,[1]Nagios!$B$2:$F$7978,1,FALSE)</f>
        <v>192.168.3.26</v>
      </c>
      <c r="D2795" s="301" t="s">
        <v>2171</v>
      </c>
      <c r="E2795" s="206" t="s">
        <v>2989</v>
      </c>
      <c r="F2795" s="245">
        <v>1</v>
      </c>
      <c r="G2795" s="299" t="s">
        <v>8012</v>
      </c>
      <c r="H2795" s="180" t="s">
        <v>4458</v>
      </c>
    </row>
    <row r="2796" spans="1:8" hidden="1">
      <c r="A2796" s="88" t="s">
        <v>2135</v>
      </c>
      <c r="B2796" s="240" t="s">
        <v>1709</v>
      </c>
      <c r="C2796" s="185" t="str">
        <f>VLOOKUP(B2796,[1]Nagios!$B$2:$F$7978,1,FALSE)</f>
        <v>192.168.3.26</v>
      </c>
      <c r="D2796" s="301" t="s">
        <v>2430</v>
      </c>
      <c r="E2796" s="206" t="s">
        <v>2989</v>
      </c>
      <c r="F2796" s="245">
        <v>1</v>
      </c>
      <c r="G2796" s="299" t="s">
        <v>8012</v>
      </c>
      <c r="H2796" s="180" t="s">
        <v>4459</v>
      </c>
    </row>
    <row r="2797" spans="1:8" hidden="1">
      <c r="A2797" s="88" t="s">
        <v>2135</v>
      </c>
      <c r="B2797" s="240" t="s">
        <v>1709</v>
      </c>
      <c r="C2797" s="185" t="str">
        <f>VLOOKUP(B2797,[1]Nagios!$B$2:$F$7978,1,FALSE)</f>
        <v>192.168.3.26</v>
      </c>
      <c r="D2797" s="301" t="s">
        <v>2456</v>
      </c>
      <c r="E2797" s="206" t="s">
        <v>2989</v>
      </c>
      <c r="F2797" s="245">
        <v>1</v>
      </c>
      <c r="G2797" s="299" t="s">
        <v>8012</v>
      </c>
      <c r="H2797" s="180" t="s">
        <v>4460</v>
      </c>
    </row>
    <row r="2798" spans="1:8" hidden="1">
      <c r="A2798" s="88" t="s">
        <v>2135</v>
      </c>
      <c r="B2798" s="240" t="s">
        <v>1709</v>
      </c>
      <c r="C2798" s="185" t="str">
        <f>VLOOKUP(B2798,[1]Nagios!$B$2:$F$7978,1,FALSE)</f>
        <v>192.168.3.26</v>
      </c>
      <c r="D2798" s="301" t="s">
        <v>2470</v>
      </c>
      <c r="E2798" s="206" t="s">
        <v>2989</v>
      </c>
      <c r="F2798" s="245">
        <v>1</v>
      </c>
      <c r="G2798" s="299" t="s">
        <v>8012</v>
      </c>
      <c r="H2798" s="180" t="s">
        <v>4461</v>
      </c>
    </row>
    <row r="2799" spans="1:8" hidden="1">
      <c r="A2799" s="88" t="s">
        <v>2135</v>
      </c>
      <c r="B2799" s="240" t="s">
        <v>1709</v>
      </c>
      <c r="C2799" s="185" t="str">
        <f>VLOOKUP(B2799,[1]Nagios!$B$2:$F$7978,1,FALSE)</f>
        <v>192.168.3.26</v>
      </c>
      <c r="D2799" s="301" t="s">
        <v>959</v>
      </c>
      <c r="E2799" s="206" t="s">
        <v>2989</v>
      </c>
      <c r="F2799" s="245">
        <v>1</v>
      </c>
      <c r="G2799" s="299" t="s">
        <v>8012</v>
      </c>
      <c r="H2799" s="180" t="s">
        <v>4462</v>
      </c>
    </row>
    <row r="2800" spans="1:8" hidden="1">
      <c r="A2800" s="88" t="s">
        <v>2135</v>
      </c>
      <c r="B2800" s="240" t="s">
        <v>1709</v>
      </c>
      <c r="C2800" s="185" t="str">
        <f>VLOOKUP(B2800,[1]Nagios!$B$2:$F$7978,1,FALSE)</f>
        <v>192.168.3.26</v>
      </c>
      <c r="D2800" s="301" t="s">
        <v>1200</v>
      </c>
      <c r="E2800" s="206" t="s">
        <v>2989</v>
      </c>
      <c r="F2800" s="245">
        <v>1</v>
      </c>
      <c r="G2800" s="299" t="s">
        <v>8012</v>
      </c>
      <c r="H2800" s="180" t="s">
        <v>4463</v>
      </c>
    </row>
    <row r="2801" spans="1:8" hidden="1">
      <c r="A2801" s="88" t="s">
        <v>2135</v>
      </c>
      <c r="B2801" s="240" t="s">
        <v>1709</v>
      </c>
      <c r="C2801" s="185" t="str">
        <f>VLOOKUP(B2801,[1]Nagios!$B$2:$F$7978,1,FALSE)</f>
        <v>192.168.3.26</v>
      </c>
      <c r="D2801" s="301" t="s">
        <v>1201</v>
      </c>
      <c r="E2801" s="206" t="s">
        <v>2992</v>
      </c>
      <c r="F2801" s="245">
        <v>2</v>
      </c>
      <c r="G2801" s="299" t="s">
        <v>8012</v>
      </c>
      <c r="H2801" s="180" t="s">
        <v>4464</v>
      </c>
    </row>
    <row r="2802" spans="1:8" hidden="1">
      <c r="A2802" s="88" t="s">
        <v>2135</v>
      </c>
      <c r="B2802" s="240" t="s">
        <v>1709</v>
      </c>
      <c r="C2802" s="185" t="str">
        <f>VLOOKUP(B2802,[1]Nagios!$B$2:$F$7978,1,FALSE)</f>
        <v>192.168.3.26</v>
      </c>
      <c r="D2802" s="301" t="s">
        <v>6118</v>
      </c>
      <c r="E2802" s="206" t="s">
        <v>2989</v>
      </c>
      <c r="F2802" s="245">
        <v>3</v>
      </c>
      <c r="G2802" s="299" t="s">
        <v>8004</v>
      </c>
      <c r="H2802" s="180"/>
    </row>
    <row r="2803" spans="1:8" hidden="1">
      <c r="A2803" s="88" t="s">
        <v>2135</v>
      </c>
      <c r="B2803" s="240" t="s">
        <v>1709</v>
      </c>
      <c r="C2803" s="185" t="str">
        <f>VLOOKUP(B2803,[1]Nagios!$B$2:$F$7978,1,FALSE)</f>
        <v>192.168.3.26</v>
      </c>
      <c r="D2803" s="301" t="s">
        <v>6153</v>
      </c>
      <c r="E2803" s="206" t="s">
        <v>2989</v>
      </c>
      <c r="F2803" s="245">
        <v>3</v>
      </c>
      <c r="G2803" s="299" t="s">
        <v>8004</v>
      </c>
      <c r="H2803" s="180"/>
    </row>
    <row r="2804" spans="1:8" hidden="1">
      <c r="A2804" s="105" t="s">
        <v>6073</v>
      </c>
      <c r="B2804" s="105" t="s">
        <v>6071</v>
      </c>
      <c r="C2804" s="185" t="str">
        <f>VLOOKUP(B2804,[1]Nagios!$B$2:$F$7978,1,FALSE)</f>
        <v>10.133.8.138</v>
      </c>
      <c r="D2804" s="314" t="s">
        <v>959</v>
      </c>
      <c r="E2804" s="206" t="s">
        <v>2989</v>
      </c>
      <c r="F2804" s="269">
        <v>4</v>
      </c>
      <c r="G2804" s="299" t="s">
        <v>7997</v>
      </c>
      <c r="H2804" s="180"/>
    </row>
    <row r="2805" spans="1:8" hidden="1">
      <c r="A2805" s="249" t="s">
        <v>8718</v>
      </c>
      <c r="B2805" s="240" t="s">
        <v>8719</v>
      </c>
      <c r="C2805" s="185" t="str">
        <f>VLOOKUP(B2805,[1]Nagios!$B$2:$F$7978,1,FALSE)</f>
        <v>10.133.9.45</v>
      </c>
      <c r="D2805" s="301" t="s">
        <v>8713</v>
      </c>
      <c r="E2805" s="206" t="s">
        <v>2992</v>
      </c>
      <c r="F2805" s="245">
        <v>4</v>
      </c>
      <c r="G2805" s="299" t="s">
        <v>8012</v>
      </c>
      <c r="H2805" s="180"/>
    </row>
    <row r="2806" spans="1:8" hidden="1">
      <c r="A2806" s="249" t="s">
        <v>8718</v>
      </c>
      <c r="B2806" s="249" t="s">
        <v>8719</v>
      </c>
      <c r="C2806" s="185" t="str">
        <f>VLOOKUP(B2806,[1]Nagios!$B$2:$F$7978,1,FALSE)</f>
        <v>10.133.9.45</v>
      </c>
      <c r="D2806" s="301" t="s">
        <v>1204</v>
      </c>
      <c r="E2806" s="206" t="s">
        <v>2992</v>
      </c>
      <c r="F2806" s="262">
        <v>4</v>
      </c>
      <c r="G2806" s="299" t="s">
        <v>8012</v>
      </c>
      <c r="H2806" s="180"/>
    </row>
    <row r="2807" spans="1:8" hidden="1">
      <c r="A2807" s="240" t="s">
        <v>8718</v>
      </c>
      <c r="B2807" s="240" t="s">
        <v>8719</v>
      </c>
      <c r="C2807" s="185" t="str">
        <f>VLOOKUP(B2807,[1]Nagios!$B$2:$F$7978,1,FALSE)</f>
        <v>10.133.9.45</v>
      </c>
      <c r="D2807" s="301" t="s">
        <v>2617</v>
      </c>
      <c r="E2807" s="206" t="s">
        <v>2992</v>
      </c>
      <c r="F2807" s="245">
        <v>4</v>
      </c>
      <c r="G2807" s="299" t="s">
        <v>8012</v>
      </c>
      <c r="H2807" s="180"/>
    </row>
    <row r="2808" spans="1:8" hidden="1">
      <c r="A2808" s="240" t="s">
        <v>8718</v>
      </c>
      <c r="B2808" s="240" t="s">
        <v>8719</v>
      </c>
      <c r="C2808" s="185" t="str">
        <f>VLOOKUP(B2808,[1]Nagios!$B$2:$F$7978,1,FALSE)</f>
        <v>10.133.9.45</v>
      </c>
      <c r="D2808" s="301" t="s">
        <v>8714</v>
      </c>
      <c r="E2808" s="206" t="s">
        <v>2992</v>
      </c>
      <c r="F2808" s="245">
        <v>4</v>
      </c>
      <c r="G2808" s="299" t="s">
        <v>8012</v>
      </c>
      <c r="H2808" s="180"/>
    </row>
    <row r="2809" spans="1:8" hidden="1">
      <c r="A2809" s="240" t="s">
        <v>8718</v>
      </c>
      <c r="B2809" s="240" t="s">
        <v>8719</v>
      </c>
      <c r="C2809" s="185" t="str">
        <f>VLOOKUP(B2809,[1]Nagios!$B$2:$F$7978,1,FALSE)</f>
        <v>10.133.9.45</v>
      </c>
      <c r="D2809" s="301" t="s">
        <v>1201</v>
      </c>
      <c r="E2809" s="206" t="s">
        <v>2992</v>
      </c>
      <c r="F2809" s="245">
        <v>4</v>
      </c>
      <c r="G2809" s="299" t="s">
        <v>8012</v>
      </c>
      <c r="H2809" s="180"/>
    </row>
    <row r="2810" spans="1:8" hidden="1">
      <c r="A2810" s="266" t="s">
        <v>8718</v>
      </c>
      <c r="B2810" s="266" t="s">
        <v>8719</v>
      </c>
      <c r="C2810" s="185" t="str">
        <f>VLOOKUP(B2810,[1]Nagios!$B$2:$F$7978,1,FALSE)</f>
        <v>10.133.9.45</v>
      </c>
      <c r="D2810" s="301" t="s">
        <v>2171</v>
      </c>
      <c r="E2810" s="206" t="s">
        <v>2992</v>
      </c>
      <c r="F2810" s="245">
        <v>4</v>
      </c>
      <c r="G2810" s="299" t="s">
        <v>8012</v>
      </c>
      <c r="H2810" s="180"/>
    </row>
    <row r="2811" spans="1:8" hidden="1">
      <c r="A2811" s="266" t="s">
        <v>8718</v>
      </c>
      <c r="B2811" s="266" t="s">
        <v>8719</v>
      </c>
      <c r="C2811" s="185" t="str">
        <f>VLOOKUP(B2811,[1]Nagios!$B$2:$F$7978,1,FALSE)</f>
        <v>10.133.9.45</v>
      </c>
      <c r="D2811" s="301" t="s">
        <v>2543</v>
      </c>
      <c r="E2811" s="206" t="s">
        <v>2992</v>
      </c>
      <c r="F2811" s="245">
        <v>4</v>
      </c>
      <c r="G2811" s="299" t="s">
        <v>7998</v>
      </c>
      <c r="H2811" s="180"/>
    </row>
    <row r="2812" spans="1:8" hidden="1">
      <c r="A2812" s="266" t="s">
        <v>8718</v>
      </c>
      <c r="B2812" s="266" t="s">
        <v>8719</v>
      </c>
      <c r="C2812" s="185" t="str">
        <f>VLOOKUP(B2812,[1]Nagios!$B$2:$F$7978,1,FALSE)</f>
        <v>10.133.9.45</v>
      </c>
      <c r="D2812" s="301" t="s">
        <v>1916</v>
      </c>
      <c r="E2812" s="206" t="s">
        <v>2992</v>
      </c>
      <c r="F2812" s="245">
        <v>4</v>
      </c>
      <c r="G2812" s="299" t="s">
        <v>7998</v>
      </c>
      <c r="H2812" s="180"/>
    </row>
    <row r="2813" spans="1:8" hidden="1">
      <c r="A2813" s="266" t="s">
        <v>8718</v>
      </c>
      <c r="B2813" s="266" t="s">
        <v>8719</v>
      </c>
      <c r="C2813" s="185" t="str">
        <f>VLOOKUP(B2813,[1]Nagios!$B$2:$F$7978,1,FALSE)</f>
        <v>10.133.9.45</v>
      </c>
      <c r="D2813" s="301" t="s">
        <v>2544</v>
      </c>
      <c r="E2813" s="206" t="s">
        <v>2992</v>
      </c>
      <c r="F2813" s="245">
        <v>4</v>
      </c>
      <c r="G2813" s="299" t="s">
        <v>7998</v>
      </c>
      <c r="H2813" s="180"/>
    </row>
    <row r="2814" spans="1:8" hidden="1">
      <c r="A2814" s="266" t="s">
        <v>8717</v>
      </c>
      <c r="B2814" s="266" t="s">
        <v>8818</v>
      </c>
      <c r="C2814" s="185" t="str">
        <f>VLOOKUP(B2814,[1]Nagios!$B$2:$F$7978,1,FALSE)</f>
        <v>10.133.9.44</v>
      </c>
      <c r="D2814" s="301" t="s">
        <v>8713</v>
      </c>
      <c r="E2814" s="206" t="s">
        <v>2992</v>
      </c>
      <c r="F2814" s="245">
        <v>4</v>
      </c>
      <c r="G2814" s="299" t="s">
        <v>8012</v>
      </c>
      <c r="H2814" s="180"/>
    </row>
    <row r="2815" spans="1:8" hidden="1">
      <c r="A2815" s="266" t="s">
        <v>8717</v>
      </c>
      <c r="B2815" s="266" t="s">
        <v>8818</v>
      </c>
      <c r="C2815" s="185" t="str">
        <f>VLOOKUP(B2815,[1]Nagios!$B$2:$F$7978,1,FALSE)</f>
        <v>10.133.9.44</v>
      </c>
      <c r="D2815" s="301" t="s">
        <v>1204</v>
      </c>
      <c r="E2815" s="206" t="s">
        <v>2992</v>
      </c>
      <c r="F2815" s="245">
        <v>4</v>
      </c>
      <c r="G2815" s="299" t="s">
        <v>8012</v>
      </c>
      <c r="H2815" s="180"/>
    </row>
    <row r="2816" spans="1:8" hidden="1">
      <c r="A2816" s="266" t="s">
        <v>8717</v>
      </c>
      <c r="B2816" s="266" t="s">
        <v>8818</v>
      </c>
      <c r="C2816" s="185" t="str">
        <f>VLOOKUP(B2816,[1]Nagios!$B$2:$F$7978,1,FALSE)</f>
        <v>10.133.9.44</v>
      </c>
      <c r="D2816" s="301" t="s">
        <v>2617</v>
      </c>
      <c r="E2816" s="206" t="s">
        <v>2992</v>
      </c>
      <c r="F2816" s="245">
        <v>4</v>
      </c>
      <c r="G2816" s="299" t="s">
        <v>8012</v>
      </c>
      <c r="H2816" s="180"/>
    </row>
    <row r="2817" spans="1:8" hidden="1">
      <c r="A2817" s="266" t="s">
        <v>8717</v>
      </c>
      <c r="B2817" s="266" t="s">
        <v>8818</v>
      </c>
      <c r="C2817" s="185" t="str">
        <f>VLOOKUP(B2817,[1]Nagios!$B$2:$F$7978,1,FALSE)</f>
        <v>10.133.9.44</v>
      </c>
      <c r="D2817" s="301" t="s">
        <v>8714</v>
      </c>
      <c r="E2817" s="206" t="s">
        <v>2992</v>
      </c>
      <c r="F2817" s="245">
        <v>4</v>
      </c>
      <c r="G2817" s="299" t="s">
        <v>8012</v>
      </c>
      <c r="H2817" s="180"/>
    </row>
    <row r="2818" spans="1:8" hidden="1">
      <c r="A2818" s="266" t="s">
        <v>8717</v>
      </c>
      <c r="B2818" s="266" t="s">
        <v>8818</v>
      </c>
      <c r="C2818" s="185" t="str">
        <f>VLOOKUP(B2818,[1]Nagios!$B$2:$F$7978,1,FALSE)</f>
        <v>10.133.9.44</v>
      </c>
      <c r="D2818" s="301" t="s">
        <v>1201</v>
      </c>
      <c r="E2818" s="206" t="s">
        <v>2992</v>
      </c>
      <c r="F2818" s="245">
        <v>4</v>
      </c>
      <c r="G2818" s="299" t="s">
        <v>8012</v>
      </c>
      <c r="H2818" s="180"/>
    </row>
    <row r="2819" spans="1:8" hidden="1">
      <c r="A2819" s="240" t="s">
        <v>8717</v>
      </c>
      <c r="B2819" s="240" t="s">
        <v>8818</v>
      </c>
      <c r="C2819" s="185" t="str">
        <f>VLOOKUP(B2819,[1]Nagios!$B$2:$F$7978,1,FALSE)</f>
        <v>10.133.9.44</v>
      </c>
      <c r="D2819" s="301" t="s">
        <v>2171</v>
      </c>
      <c r="E2819" s="206" t="s">
        <v>2992</v>
      </c>
      <c r="F2819" s="245">
        <v>4</v>
      </c>
      <c r="G2819" s="299" t="s">
        <v>8012</v>
      </c>
      <c r="H2819" s="180"/>
    </row>
    <row r="2820" spans="1:8" hidden="1">
      <c r="A2820" s="240" t="s">
        <v>8717</v>
      </c>
      <c r="B2820" s="240" t="s">
        <v>8818</v>
      </c>
      <c r="C2820" s="185" t="str">
        <f>VLOOKUP(B2820,[1]Nagios!$B$2:$F$7978,1,FALSE)</f>
        <v>10.133.9.44</v>
      </c>
      <c r="D2820" s="301" t="s">
        <v>2543</v>
      </c>
      <c r="E2820" s="206" t="s">
        <v>2992</v>
      </c>
      <c r="F2820" s="245">
        <v>4</v>
      </c>
      <c r="G2820" s="299" t="s">
        <v>8012</v>
      </c>
      <c r="H2820" s="180"/>
    </row>
    <row r="2821" spans="1:8" hidden="1">
      <c r="A2821" s="88" t="s">
        <v>7928</v>
      </c>
      <c r="B2821" s="96" t="s">
        <v>7929</v>
      </c>
      <c r="C2821" s="185" t="str">
        <f>VLOOKUP(B2821,[1]Nagios!$B$2:$F$7978,1,FALSE)</f>
        <v>10.133.8.118</v>
      </c>
      <c r="D2821" s="307" t="s">
        <v>7260</v>
      </c>
      <c r="E2821" s="206" t="s">
        <v>2992</v>
      </c>
      <c r="F2821" s="245">
        <v>4</v>
      </c>
      <c r="G2821" s="299" t="s">
        <v>8012</v>
      </c>
      <c r="H2821" s="180"/>
    </row>
    <row r="2822" spans="1:8" hidden="1">
      <c r="A2822" s="88" t="s">
        <v>7928</v>
      </c>
      <c r="B2822" s="96" t="s">
        <v>7929</v>
      </c>
      <c r="C2822" s="185" t="str">
        <f>VLOOKUP(B2822,[1]Nagios!$B$2:$F$7978,1,FALSE)</f>
        <v>10.133.8.118</v>
      </c>
      <c r="D2822" s="307" t="s">
        <v>1204</v>
      </c>
      <c r="E2822" s="206" t="s">
        <v>2992</v>
      </c>
      <c r="F2822" s="245">
        <v>4</v>
      </c>
      <c r="G2822" s="299" t="s">
        <v>8012</v>
      </c>
      <c r="H2822" s="180"/>
    </row>
    <row r="2823" spans="1:8" hidden="1">
      <c r="A2823" s="88" t="s">
        <v>7928</v>
      </c>
      <c r="B2823" s="96" t="s">
        <v>7929</v>
      </c>
      <c r="C2823" s="185" t="str">
        <f>VLOOKUP(B2823,[1]Nagios!$B$2:$F$7978,1,FALSE)</f>
        <v>10.133.8.118</v>
      </c>
      <c r="D2823" s="307" t="s">
        <v>2617</v>
      </c>
      <c r="E2823" s="206" t="s">
        <v>2992</v>
      </c>
      <c r="F2823" s="245">
        <v>4</v>
      </c>
      <c r="G2823" s="299" t="s">
        <v>8012</v>
      </c>
      <c r="H2823" s="180"/>
    </row>
    <row r="2824" spans="1:8" hidden="1">
      <c r="A2824" s="88" t="s">
        <v>7928</v>
      </c>
      <c r="B2824" s="96" t="s">
        <v>7929</v>
      </c>
      <c r="C2824" s="185" t="str">
        <f>VLOOKUP(B2824,[1]Nagios!$B$2:$F$7978,1,FALSE)</f>
        <v>10.133.8.118</v>
      </c>
      <c r="D2824" s="307" t="s">
        <v>6654</v>
      </c>
      <c r="E2824" s="206" t="s">
        <v>2992</v>
      </c>
      <c r="F2824" s="245">
        <v>4</v>
      </c>
      <c r="G2824" s="299" t="s">
        <v>8012</v>
      </c>
      <c r="H2824" s="180"/>
    </row>
    <row r="2825" spans="1:8" hidden="1">
      <c r="A2825" s="88" t="s">
        <v>7928</v>
      </c>
      <c r="B2825" s="96" t="s">
        <v>7929</v>
      </c>
      <c r="C2825" s="185" t="str">
        <f>VLOOKUP(B2825,[1]Nagios!$B$2:$F$7978,1,FALSE)</f>
        <v>10.133.8.118</v>
      </c>
      <c r="D2825" s="307" t="s">
        <v>1201</v>
      </c>
      <c r="E2825" s="206" t="s">
        <v>2992</v>
      </c>
      <c r="F2825" s="245">
        <v>4</v>
      </c>
      <c r="G2825" s="299" t="s">
        <v>8012</v>
      </c>
      <c r="H2825" s="180"/>
    </row>
    <row r="2826" spans="1:8" hidden="1">
      <c r="A2826" s="88" t="s">
        <v>7928</v>
      </c>
      <c r="B2826" s="96" t="s">
        <v>7929</v>
      </c>
      <c r="C2826" s="185" t="str">
        <f>VLOOKUP(B2826,[1]Nagios!$B$2:$F$7978,1,FALSE)</f>
        <v>10.133.8.118</v>
      </c>
      <c r="D2826" s="307" t="s">
        <v>7862</v>
      </c>
      <c r="E2826" s="206" t="s">
        <v>2992</v>
      </c>
      <c r="F2826" s="245">
        <v>4</v>
      </c>
      <c r="G2826" s="299" t="s">
        <v>8012</v>
      </c>
      <c r="H2826" s="180"/>
    </row>
    <row r="2827" spans="1:8" hidden="1">
      <c r="A2827" s="88" t="s">
        <v>7928</v>
      </c>
      <c r="B2827" s="96" t="s">
        <v>7929</v>
      </c>
      <c r="C2827" s="185" t="str">
        <f>VLOOKUP(B2827,[1]Nagios!$B$2:$F$7978,1,FALSE)</f>
        <v>10.133.8.118</v>
      </c>
      <c r="D2827" s="307" t="s">
        <v>7925</v>
      </c>
      <c r="E2827" s="206" t="s">
        <v>2992</v>
      </c>
      <c r="F2827" s="245">
        <v>4</v>
      </c>
      <c r="G2827" s="299" t="s">
        <v>8012</v>
      </c>
      <c r="H2827" s="180"/>
    </row>
    <row r="2828" spans="1:8" hidden="1">
      <c r="A2828" s="88" t="s">
        <v>7928</v>
      </c>
      <c r="B2828" s="96" t="s">
        <v>7929</v>
      </c>
      <c r="C2828" s="185" t="str">
        <f>VLOOKUP(B2828,[1]Nagios!$B$2:$F$7978,1,FALSE)</f>
        <v>10.133.8.118</v>
      </c>
      <c r="D2828" s="307" t="s">
        <v>7926</v>
      </c>
      <c r="E2828" s="206" t="s">
        <v>2992</v>
      </c>
      <c r="F2828" s="245">
        <v>4</v>
      </c>
      <c r="G2828" s="299" t="s">
        <v>7998</v>
      </c>
      <c r="H2828" s="180"/>
    </row>
    <row r="2829" spans="1:8" hidden="1">
      <c r="A2829" s="88" t="s">
        <v>7928</v>
      </c>
      <c r="B2829" s="96" t="s">
        <v>7929</v>
      </c>
      <c r="C2829" s="185" t="str">
        <f>VLOOKUP(B2829,[1]Nagios!$B$2:$F$7978,1,FALSE)</f>
        <v>10.133.8.118</v>
      </c>
      <c r="D2829" s="307" t="s">
        <v>7927</v>
      </c>
      <c r="E2829" s="206" t="s">
        <v>2992</v>
      </c>
      <c r="F2829" s="245">
        <v>4</v>
      </c>
      <c r="G2829" s="299" t="s">
        <v>7998</v>
      </c>
      <c r="H2829" s="180"/>
    </row>
    <row r="2830" spans="1:8" hidden="1">
      <c r="A2830" s="249" t="s">
        <v>8715</v>
      </c>
      <c r="B2830" s="249" t="s">
        <v>8716</v>
      </c>
      <c r="C2830" s="185" t="str">
        <f>VLOOKUP(B2830,[1]Nagios!$B$2:$F$7978,1,FALSE)</f>
        <v>10.133.9.43</v>
      </c>
      <c r="D2830" s="301" t="s">
        <v>8713</v>
      </c>
      <c r="E2830" s="206" t="s">
        <v>2989</v>
      </c>
      <c r="F2830" s="245">
        <v>2</v>
      </c>
      <c r="G2830" s="299" t="s">
        <v>8012</v>
      </c>
      <c r="H2830" s="180"/>
    </row>
    <row r="2831" spans="1:8" hidden="1">
      <c r="A2831" s="249" t="s">
        <v>8715</v>
      </c>
      <c r="B2831" s="249" t="s">
        <v>8716</v>
      </c>
      <c r="C2831" s="185" t="str">
        <f>VLOOKUP(B2831,[1]Nagios!$B$2:$F$7978,1,FALSE)</f>
        <v>10.133.9.43</v>
      </c>
      <c r="D2831" s="301" t="s">
        <v>1204</v>
      </c>
      <c r="E2831" s="206" t="s">
        <v>2989</v>
      </c>
      <c r="F2831" s="245">
        <v>2</v>
      </c>
      <c r="G2831" s="299" t="s">
        <v>8012</v>
      </c>
      <c r="H2831" s="180"/>
    </row>
    <row r="2832" spans="1:8" hidden="1">
      <c r="A2832" s="240" t="s">
        <v>8715</v>
      </c>
      <c r="B2832" s="240" t="s">
        <v>8716</v>
      </c>
      <c r="C2832" s="185" t="str">
        <f>VLOOKUP(B2832,[1]Nagios!$B$2:$F$7978,1,FALSE)</f>
        <v>10.133.9.43</v>
      </c>
      <c r="D2832" s="301" t="s">
        <v>2617</v>
      </c>
      <c r="E2832" s="206" t="s">
        <v>2989</v>
      </c>
      <c r="F2832" s="245">
        <v>2</v>
      </c>
      <c r="G2832" s="299" t="s">
        <v>8012</v>
      </c>
      <c r="H2832" s="180"/>
    </row>
    <row r="2833" spans="1:8" hidden="1">
      <c r="A2833" s="240" t="s">
        <v>8715</v>
      </c>
      <c r="B2833" s="240" t="s">
        <v>8716</v>
      </c>
      <c r="C2833" s="185" t="str">
        <f>VLOOKUP(B2833,[1]Nagios!$B$2:$F$7978,1,FALSE)</f>
        <v>10.133.9.43</v>
      </c>
      <c r="D2833" s="301" t="s">
        <v>8714</v>
      </c>
      <c r="E2833" s="206" t="s">
        <v>2989</v>
      </c>
      <c r="F2833" s="245">
        <v>2</v>
      </c>
      <c r="G2833" s="299" t="s">
        <v>8012</v>
      </c>
      <c r="H2833" s="180"/>
    </row>
    <row r="2834" spans="1:8" hidden="1">
      <c r="A2834" s="240" t="s">
        <v>8715</v>
      </c>
      <c r="B2834" s="240" t="s">
        <v>8716</v>
      </c>
      <c r="C2834" s="185" t="str">
        <f>VLOOKUP(B2834,[1]Nagios!$B$2:$F$7978,1,FALSE)</f>
        <v>10.133.9.43</v>
      </c>
      <c r="D2834" s="301" t="s">
        <v>1201</v>
      </c>
      <c r="E2834" s="206" t="s">
        <v>2989</v>
      </c>
      <c r="F2834" s="245">
        <v>2</v>
      </c>
      <c r="G2834" s="299" t="s">
        <v>8012</v>
      </c>
      <c r="H2834" s="180"/>
    </row>
    <row r="2835" spans="1:8" hidden="1">
      <c r="A2835" s="240" t="s">
        <v>8715</v>
      </c>
      <c r="B2835" s="240" t="s">
        <v>8716</v>
      </c>
      <c r="C2835" s="185" t="str">
        <f>VLOOKUP(B2835,[1]Nagios!$B$2:$F$7978,1,FALSE)</f>
        <v>10.133.9.43</v>
      </c>
      <c r="D2835" s="301" t="s">
        <v>2171</v>
      </c>
      <c r="E2835" s="206" t="s">
        <v>2989</v>
      </c>
      <c r="F2835" s="245">
        <v>2</v>
      </c>
      <c r="G2835" s="299" t="s">
        <v>8012</v>
      </c>
      <c r="H2835" s="180"/>
    </row>
    <row r="2836" spans="1:8" hidden="1">
      <c r="A2836" s="266" t="s">
        <v>8715</v>
      </c>
      <c r="B2836" s="266" t="s">
        <v>8716</v>
      </c>
      <c r="C2836" s="185" t="str">
        <f>VLOOKUP(B2836,[1]Nagios!$B$2:$F$7978,1,FALSE)</f>
        <v>10.133.9.43</v>
      </c>
      <c r="D2836" s="301" t="s">
        <v>2543</v>
      </c>
      <c r="E2836" s="206" t="s">
        <v>2989</v>
      </c>
      <c r="F2836" s="271">
        <v>2</v>
      </c>
      <c r="G2836" s="299" t="s">
        <v>7998</v>
      </c>
      <c r="H2836" s="180"/>
    </row>
    <row r="2837" spans="1:8" hidden="1">
      <c r="A2837" s="266" t="s">
        <v>8715</v>
      </c>
      <c r="B2837" s="266" t="s">
        <v>8716</v>
      </c>
      <c r="C2837" s="185" t="str">
        <f>VLOOKUP(B2837,[1]Nagios!$B$2:$F$7978,1,FALSE)</f>
        <v>10.133.9.43</v>
      </c>
      <c r="D2837" s="301" t="s">
        <v>1916</v>
      </c>
      <c r="E2837" s="206" t="s">
        <v>2989</v>
      </c>
      <c r="F2837" s="271">
        <v>2</v>
      </c>
      <c r="G2837" s="299" t="s">
        <v>7998</v>
      </c>
      <c r="H2837" s="180"/>
    </row>
    <row r="2838" spans="1:8" hidden="1">
      <c r="A2838" s="266" t="s">
        <v>8715</v>
      </c>
      <c r="B2838" s="266" t="s">
        <v>8716</v>
      </c>
      <c r="C2838" s="185" t="str">
        <f>VLOOKUP(B2838,[1]Nagios!$B$2:$F$7978,1,FALSE)</f>
        <v>10.133.9.43</v>
      </c>
      <c r="D2838" s="301" t="s">
        <v>2544</v>
      </c>
      <c r="E2838" s="206" t="s">
        <v>2989</v>
      </c>
      <c r="F2838" s="271">
        <v>2</v>
      </c>
      <c r="G2838" s="299" t="s">
        <v>7998</v>
      </c>
      <c r="H2838" s="180"/>
    </row>
    <row r="2839" spans="1:8" hidden="1">
      <c r="A2839" s="266" t="s">
        <v>8715</v>
      </c>
      <c r="B2839" s="266" t="s">
        <v>8716</v>
      </c>
      <c r="C2839" s="185" t="str">
        <f>VLOOKUP(B2839,[1]Nagios!$B$2:$F$7978,1,FALSE)</f>
        <v>10.133.9.43</v>
      </c>
      <c r="D2839" s="301" t="s">
        <v>8174</v>
      </c>
      <c r="E2839" s="206" t="s">
        <v>2989</v>
      </c>
      <c r="F2839" s="271">
        <v>2</v>
      </c>
      <c r="G2839" s="299" t="s">
        <v>1145</v>
      </c>
      <c r="H2839" s="180"/>
    </row>
    <row r="2840" spans="1:8" hidden="1">
      <c r="A2840" s="266" t="s">
        <v>8715</v>
      </c>
      <c r="B2840" s="266" t="s">
        <v>8716</v>
      </c>
      <c r="C2840" s="185" t="str">
        <f>VLOOKUP(B2840,[1]Nagios!$B$2:$F$7978,1,FALSE)</f>
        <v>10.133.9.43</v>
      </c>
      <c r="D2840" s="301" t="s">
        <v>8175</v>
      </c>
      <c r="E2840" s="206" t="s">
        <v>2989</v>
      </c>
      <c r="F2840" s="271">
        <v>3</v>
      </c>
      <c r="G2840" s="299" t="s">
        <v>1145</v>
      </c>
      <c r="H2840" s="180"/>
    </row>
    <row r="2841" spans="1:8" hidden="1">
      <c r="A2841" s="266" t="s">
        <v>8715</v>
      </c>
      <c r="B2841" s="266" t="s">
        <v>8716</v>
      </c>
      <c r="C2841" s="185" t="str">
        <f>VLOOKUP(B2841,[1]Nagios!$B$2:$F$7978,1,FALSE)</f>
        <v>10.133.9.43</v>
      </c>
      <c r="D2841" s="301" t="s">
        <v>9080</v>
      </c>
      <c r="E2841" s="206" t="s">
        <v>2989</v>
      </c>
      <c r="F2841" s="271">
        <v>2</v>
      </c>
      <c r="G2841" s="299" t="s">
        <v>1145</v>
      </c>
      <c r="H2841" s="180"/>
    </row>
    <row r="2842" spans="1:8" hidden="1">
      <c r="A2842" s="266" t="s">
        <v>8715</v>
      </c>
      <c r="B2842" s="266" t="s">
        <v>8716</v>
      </c>
      <c r="C2842" s="185" t="str">
        <f>VLOOKUP(B2842,[1]Nagios!$B$2:$F$7978,1,FALSE)</f>
        <v>10.133.9.43</v>
      </c>
      <c r="D2842" s="301" t="s">
        <v>9081</v>
      </c>
      <c r="E2842" s="206" t="s">
        <v>2989</v>
      </c>
      <c r="F2842" s="271">
        <v>2</v>
      </c>
      <c r="G2842" s="299" t="s">
        <v>1145</v>
      </c>
      <c r="H2842" s="180"/>
    </row>
    <row r="2843" spans="1:8" hidden="1">
      <c r="A2843" s="266" t="s">
        <v>8715</v>
      </c>
      <c r="B2843" s="266" t="s">
        <v>8716</v>
      </c>
      <c r="C2843" s="185" t="str">
        <f>VLOOKUP(B2843,[1]Nagios!$B$2:$F$7978,1,FALSE)</f>
        <v>10.133.9.43</v>
      </c>
      <c r="D2843" s="301" t="s">
        <v>9082</v>
      </c>
      <c r="E2843" s="206" t="s">
        <v>2989</v>
      </c>
      <c r="F2843" s="271">
        <v>4</v>
      </c>
      <c r="G2843" s="299" t="s">
        <v>1145</v>
      </c>
      <c r="H2843" s="180"/>
    </row>
    <row r="2844" spans="1:8" hidden="1">
      <c r="A2844" s="266" t="s">
        <v>8711</v>
      </c>
      <c r="B2844" s="266" t="s">
        <v>8712</v>
      </c>
      <c r="C2844" s="185" t="str">
        <f>VLOOKUP(B2844,[1]Nagios!$B$2:$F$7978,1,FALSE)</f>
        <v>10.133.9.42</v>
      </c>
      <c r="D2844" s="301" t="s">
        <v>8713</v>
      </c>
      <c r="E2844" s="206" t="s">
        <v>2989</v>
      </c>
      <c r="F2844" s="271">
        <v>2</v>
      </c>
      <c r="G2844" s="299" t="s">
        <v>8012</v>
      </c>
      <c r="H2844" s="180"/>
    </row>
    <row r="2845" spans="1:8" hidden="1">
      <c r="A2845" s="266" t="s">
        <v>8711</v>
      </c>
      <c r="B2845" s="266" t="s">
        <v>8712</v>
      </c>
      <c r="C2845" s="185" t="str">
        <f>VLOOKUP(B2845,[1]Nagios!$B$2:$F$7978,1,FALSE)</f>
        <v>10.133.9.42</v>
      </c>
      <c r="D2845" s="301" t="s">
        <v>1204</v>
      </c>
      <c r="E2845" s="206" t="s">
        <v>2989</v>
      </c>
      <c r="F2845" s="271">
        <v>2</v>
      </c>
      <c r="G2845" s="299" t="s">
        <v>8012</v>
      </c>
      <c r="H2845" s="180"/>
    </row>
    <row r="2846" spans="1:8" hidden="1">
      <c r="A2846" s="266" t="s">
        <v>8711</v>
      </c>
      <c r="B2846" s="266" t="s">
        <v>8712</v>
      </c>
      <c r="C2846" s="185" t="str">
        <f>VLOOKUP(B2846,[1]Nagios!$B$2:$F$7978,1,FALSE)</f>
        <v>10.133.9.42</v>
      </c>
      <c r="D2846" s="301" t="s">
        <v>2617</v>
      </c>
      <c r="E2846" s="206" t="s">
        <v>2989</v>
      </c>
      <c r="F2846" s="271">
        <v>2</v>
      </c>
      <c r="G2846" s="299" t="s">
        <v>8012</v>
      </c>
      <c r="H2846" s="180"/>
    </row>
    <row r="2847" spans="1:8" hidden="1">
      <c r="A2847" s="266" t="s">
        <v>8711</v>
      </c>
      <c r="B2847" s="266" t="s">
        <v>8712</v>
      </c>
      <c r="C2847" s="185" t="str">
        <f>VLOOKUP(B2847,[1]Nagios!$B$2:$F$7978,1,FALSE)</f>
        <v>10.133.9.42</v>
      </c>
      <c r="D2847" s="301" t="s">
        <v>8714</v>
      </c>
      <c r="E2847" s="206" t="s">
        <v>2989</v>
      </c>
      <c r="F2847" s="271">
        <v>2</v>
      </c>
      <c r="G2847" s="299" t="s">
        <v>8012</v>
      </c>
      <c r="H2847" s="180"/>
    </row>
    <row r="2848" spans="1:8" hidden="1">
      <c r="A2848" s="266" t="s">
        <v>8711</v>
      </c>
      <c r="B2848" s="266" t="s">
        <v>8712</v>
      </c>
      <c r="C2848" s="185" t="str">
        <f>VLOOKUP(B2848,[1]Nagios!$B$2:$F$7978,1,FALSE)</f>
        <v>10.133.9.42</v>
      </c>
      <c r="D2848" s="301" t="s">
        <v>1201</v>
      </c>
      <c r="E2848" s="206" t="s">
        <v>2989</v>
      </c>
      <c r="F2848" s="271">
        <v>2</v>
      </c>
      <c r="G2848" s="299" t="s">
        <v>8012</v>
      </c>
      <c r="H2848" s="180"/>
    </row>
    <row r="2849" spans="1:8" hidden="1">
      <c r="A2849" s="266" t="s">
        <v>8711</v>
      </c>
      <c r="B2849" s="266" t="s">
        <v>8712</v>
      </c>
      <c r="C2849" s="185" t="str">
        <f>VLOOKUP(B2849,[1]Nagios!$B$2:$F$7978,1,FALSE)</f>
        <v>10.133.9.42</v>
      </c>
      <c r="D2849" s="301" t="s">
        <v>2171</v>
      </c>
      <c r="E2849" s="206" t="s">
        <v>2989</v>
      </c>
      <c r="F2849" s="271">
        <v>2</v>
      </c>
      <c r="G2849" s="299" t="s">
        <v>8012</v>
      </c>
      <c r="H2849" s="180"/>
    </row>
    <row r="2850" spans="1:8" hidden="1">
      <c r="A2850" s="266" t="s">
        <v>8711</v>
      </c>
      <c r="B2850" s="240" t="s">
        <v>8712</v>
      </c>
      <c r="C2850" s="185" t="str">
        <f>VLOOKUP(B2850,[1]Nagios!$B$2:$F$7978,1,FALSE)</f>
        <v>10.133.9.42</v>
      </c>
      <c r="D2850" s="301" t="s">
        <v>2543</v>
      </c>
      <c r="E2850" s="206" t="s">
        <v>2989</v>
      </c>
      <c r="F2850" s="245">
        <v>2</v>
      </c>
      <c r="G2850" s="299" t="s">
        <v>8012</v>
      </c>
      <c r="H2850" s="180"/>
    </row>
    <row r="2851" spans="1:8" hidden="1">
      <c r="A2851" s="266" t="s">
        <v>8711</v>
      </c>
      <c r="B2851" s="240" t="s">
        <v>8712</v>
      </c>
      <c r="C2851" s="185" t="str">
        <f>VLOOKUP(B2851,[1]Nagios!$B$2:$F$7978,1,FALSE)</f>
        <v>10.133.9.42</v>
      </c>
      <c r="D2851" s="301" t="s">
        <v>1201</v>
      </c>
      <c r="E2851" s="206" t="s">
        <v>2989</v>
      </c>
      <c r="F2851" s="245">
        <v>2</v>
      </c>
      <c r="G2851" s="299" t="s">
        <v>8012</v>
      </c>
      <c r="H2851" s="180"/>
    </row>
    <row r="2852" spans="1:8" hidden="1">
      <c r="A2852" s="88" t="s">
        <v>7923</v>
      </c>
      <c r="B2852" s="96" t="s">
        <v>7924</v>
      </c>
      <c r="C2852" s="185" t="str">
        <f>VLOOKUP(B2852,[1]Nagios!$B$2:$F$7978,1,FALSE)</f>
        <v>10.133.8.117</v>
      </c>
      <c r="D2852" s="307" t="s">
        <v>7260</v>
      </c>
      <c r="E2852" s="206" t="s">
        <v>2992</v>
      </c>
      <c r="F2852" s="114">
        <v>2</v>
      </c>
      <c r="G2852" s="299" t="s">
        <v>8012</v>
      </c>
      <c r="H2852" s="180"/>
    </row>
    <row r="2853" spans="1:8" hidden="1">
      <c r="A2853" s="88" t="s">
        <v>7923</v>
      </c>
      <c r="B2853" s="96" t="s">
        <v>7924</v>
      </c>
      <c r="C2853" s="185" t="str">
        <f>VLOOKUP(B2853,[1]Nagios!$B$2:$F$7978,1,FALSE)</f>
        <v>10.133.8.117</v>
      </c>
      <c r="D2853" s="307" t="s">
        <v>1204</v>
      </c>
      <c r="E2853" s="206" t="s">
        <v>2992</v>
      </c>
      <c r="F2853" s="114">
        <v>2</v>
      </c>
      <c r="G2853" s="299" t="s">
        <v>8012</v>
      </c>
      <c r="H2853" s="180"/>
    </row>
    <row r="2854" spans="1:8" hidden="1">
      <c r="A2854" s="88" t="s">
        <v>7923</v>
      </c>
      <c r="B2854" s="96" t="s">
        <v>7924</v>
      </c>
      <c r="C2854" s="185" t="str">
        <f>VLOOKUP(B2854,[1]Nagios!$B$2:$F$7978,1,FALSE)</f>
        <v>10.133.8.117</v>
      </c>
      <c r="D2854" s="307" t="s">
        <v>2617</v>
      </c>
      <c r="E2854" s="206" t="s">
        <v>2992</v>
      </c>
      <c r="F2854" s="114">
        <v>2</v>
      </c>
      <c r="G2854" s="299" t="s">
        <v>8012</v>
      </c>
      <c r="H2854" s="180"/>
    </row>
    <row r="2855" spans="1:8" hidden="1">
      <c r="A2855" s="88" t="s">
        <v>7923</v>
      </c>
      <c r="B2855" s="96" t="s">
        <v>7924</v>
      </c>
      <c r="C2855" s="185" t="str">
        <f>VLOOKUP(B2855,[1]Nagios!$B$2:$F$7978,1,FALSE)</f>
        <v>10.133.8.117</v>
      </c>
      <c r="D2855" s="307" t="s">
        <v>6654</v>
      </c>
      <c r="E2855" s="206" t="s">
        <v>2992</v>
      </c>
      <c r="F2855" s="114">
        <v>2</v>
      </c>
      <c r="G2855" s="299" t="s">
        <v>8012</v>
      </c>
      <c r="H2855" s="180"/>
    </row>
    <row r="2856" spans="1:8" hidden="1">
      <c r="A2856" s="88" t="s">
        <v>7923</v>
      </c>
      <c r="B2856" s="96" t="s">
        <v>7924</v>
      </c>
      <c r="C2856" s="185" t="str">
        <f>VLOOKUP(B2856,[1]Nagios!$B$2:$F$7978,1,FALSE)</f>
        <v>10.133.8.117</v>
      </c>
      <c r="D2856" s="307" t="s">
        <v>1201</v>
      </c>
      <c r="E2856" s="206" t="s">
        <v>2992</v>
      </c>
      <c r="F2856" s="114">
        <v>2</v>
      </c>
      <c r="G2856" s="299" t="s">
        <v>8012</v>
      </c>
      <c r="H2856" s="180"/>
    </row>
    <row r="2857" spans="1:8" hidden="1">
      <c r="A2857" s="88" t="s">
        <v>7923</v>
      </c>
      <c r="B2857" s="96" t="s">
        <v>7924</v>
      </c>
      <c r="C2857" s="185" t="str">
        <f>VLOOKUP(B2857,[1]Nagios!$B$2:$F$7978,1,FALSE)</f>
        <v>10.133.8.117</v>
      </c>
      <c r="D2857" s="307" t="s">
        <v>7862</v>
      </c>
      <c r="E2857" s="206" t="s">
        <v>2992</v>
      </c>
      <c r="F2857" s="114">
        <v>2</v>
      </c>
      <c r="G2857" s="299" t="s">
        <v>8012</v>
      </c>
      <c r="H2857" s="180"/>
    </row>
    <row r="2858" spans="1:8" hidden="1">
      <c r="A2858" s="88" t="s">
        <v>7923</v>
      </c>
      <c r="B2858" s="96" t="s">
        <v>7924</v>
      </c>
      <c r="C2858" s="185" t="str">
        <f>VLOOKUP(B2858,[1]Nagios!$B$2:$F$7978,1,FALSE)</f>
        <v>10.133.8.117</v>
      </c>
      <c r="D2858" s="307" t="s">
        <v>7925</v>
      </c>
      <c r="E2858" s="206" t="s">
        <v>2992</v>
      </c>
      <c r="F2858" s="114">
        <v>2</v>
      </c>
      <c r="G2858" s="299" t="s">
        <v>8012</v>
      </c>
      <c r="H2858" s="180"/>
    </row>
    <row r="2859" spans="1:8" hidden="1">
      <c r="A2859" s="88" t="s">
        <v>7923</v>
      </c>
      <c r="B2859" s="96" t="s">
        <v>7924</v>
      </c>
      <c r="C2859" s="185" t="str">
        <f>VLOOKUP(B2859,[1]Nagios!$B$2:$F$7978,1,FALSE)</f>
        <v>10.133.8.117</v>
      </c>
      <c r="D2859" s="307" t="s">
        <v>7926</v>
      </c>
      <c r="E2859" s="206" t="s">
        <v>2992</v>
      </c>
      <c r="F2859" s="114">
        <v>2</v>
      </c>
      <c r="G2859" s="299" t="s">
        <v>7998</v>
      </c>
      <c r="H2859" s="180"/>
    </row>
    <row r="2860" spans="1:8" hidden="1">
      <c r="A2860" s="88" t="s">
        <v>7923</v>
      </c>
      <c r="B2860" s="96" t="s">
        <v>7924</v>
      </c>
      <c r="C2860" s="185" t="str">
        <f>VLOOKUP(B2860,[1]Nagios!$B$2:$F$7978,1,FALSE)</f>
        <v>10.133.8.117</v>
      </c>
      <c r="D2860" s="307" t="s">
        <v>7927</v>
      </c>
      <c r="E2860" s="206" t="s">
        <v>2992</v>
      </c>
      <c r="F2860" s="114">
        <v>2</v>
      </c>
      <c r="G2860" s="299" t="s">
        <v>7998</v>
      </c>
      <c r="H2860" s="180"/>
    </row>
    <row r="2861" spans="1:8" hidden="1">
      <c r="A2861" s="88" t="s">
        <v>7923</v>
      </c>
      <c r="B2861" s="96" t="s">
        <v>7924</v>
      </c>
      <c r="C2861" s="185" t="str">
        <f>VLOOKUP(B2861,[1]Nagios!$B$2:$F$7978,1,FALSE)</f>
        <v>10.133.8.117</v>
      </c>
      <c r="D2861" s="307" t="s">
        <v>9069</v>
      </c>
      <c r="E2861" s="206" t="s">
        <v>2992</v>
      </c>
      <c r="F2861" s="114">
        <v>2</v>
      </c>
      <c r="G2861" s="299" t="s">
        <v>1145</v>
      </c>
      <c r="H2861" s="180"/>
    </row>
    <row r="2862" spans="1:8" hidden="1">
      <c r="A2862" s="88" t="s">
        <v>7923</v>
      </c>
      <c r="B2862" s="96" t="s">
        <v>7924</v>
      </c>
      <c r="C2862" s="185" t="str">
        <f>VLOOKUP(B2862,[1]Nagios!$B$2:$F$7978,1,FALSE)</f>
        <v>10.133.8.117</v>
      </c>
      <c r="D2862" s="307" t="s">
        <v>9069</v>
      </c>
      <c r="E2862" s="206" t="s">
        <v>2992</v>
      </c>
      <c r="F2862" s="114">
        <v>2</v>
      </c>
      <c r="G2862" s="299" t="s">
        <v>1145</v>
      </c>
      <c r="H2862" s="180"/>
    </row>
    <row r="2863" spans="1:8" hidden="1">
      <c r="A2863" s="88" t="s">
        <v>1269</v>
      </c>
      <c r="B2863" s="249" t="s">
        <v>1268</v>
      </c>
      <c r="C2863" s="185" t="str">
        <f>VLOOKUP(B2863,[1]Nagios!$B$2:$F$7978,1,FALSE)</f>
        <v>10.133.8.34</v>
      </c>
      <c r="D2863" s="301" t="s">
        <v>1220</v>
      </c>
      <c r="E2863" s="206" t="s">
        <v>2989</v>
      </c>
      <c r="F2863" s="271">
        <v>3</v>
      </c>
      <c r="G2863" s="299" t="s">
        <v>8012</v>
      </c>
      <c r="H2863" s="180" t="s">
        <v>4449</v>
      </c>
    </row>
    <row r="2864" spans="1:8" hidden="1">
      <c r="A2864" s="88" t="s">
        <v>1269</v>
      </c>
      <c r="B2864" s="249" t="s">
        <v>1268</v>
      </c>
      <c r="C2864" s="185" t="str">
        <f>VLOOKUP(B2864,[1]Nagios!$B$2:$F$7978,1,FALSE)</f>
        <v>10.133.8.34</v>
      </c>
      <c r="D2864" s="301" t="s">
        <v>1204</v>
      </c>
      <c r="E2864" s="206" t="s">
        <v>2989</v>
      </c>
      <c r="F2864" s="271">
        <v>4</v>
      </c>
      <c r="G2864" s="299" t="s">
        <v>8012</v>
      </c>
      <c r="H2864" s="180" t="s">
        <v>4450</v>
      </c>
    </row>
    <row r="2865" spans="1:8" hidden="1">
      <c r="A2865" s="88" t="s">
        <v>1269</v>
      </c>
      <c r="B2865" s="240" t="s">
        <v>1268</v>
      </c>
      <c r="C2865" s="185" t="str">
        <f>VLOOKUP(B2865,[1]Nagios!$B$2:$F$7978,1,FALSE)</f>
        <v>10.133.8.34</v>
      </c>
      <c r="D2865" s="301" t="s">
        <v>2171</v>
      </c>
      <c r="E2865" s="206" t="s">
        <v>2989</v>
      </c>
      <c r="F2865" s="271">
        <v>4</v>
      </c>
      <c r="G2865" s="299" t="s">
        <v>8012</v>
      </c>
      <c r="H2865" s="180" t="s">
        <v>4451</v>
      </c>
    </row>
    <row r="2866" spans="1:8" hidden="1">
      <c r="A2866" s="88" t="s">
        <v>1269</v>
      </c>
      <c r="B2866" s="240" t="s">
        <v>1268</v>
      </c>
      <c r="C2866" s="185" t="str">
        <f>VLOOKUP(B2866,[1]Nagios!$B$2:$F$7978,1,FALSE)</f>
        <v>10.133.8.34</v>
      </c>
      <c r="D2866" s="301" t="s">
        <v>2469</v>
      </c>
      <c r="E2866" s="206" t="s">
        <v>2989</v>
      </c>
      <c r="F2866" s="245">
        <v>4</v>
      </c>
      <c r="G2866" s="299" t="s">
        <v>8012</v>
      </c>
      <c r="H2866" s="180" t="s">
        <v>4452</v>
      </c>
    </row>
    <row r="2867" spans="1:8" hidden="1">
      <c r="A2867" s="88" t="s">
        <v>1269</v>
      </c>
      <c r="B2867" s="240" t="s">
        <v>1268</v>
      </c>
      <c r="C2867" s="185" t="str">
        <f>VLOOKUP(B2867,[1]Nagios!$B$2:$F$7978,1,FALSE)</f>
        <v>10.133.8.34</v>
      </c>
      <c r="D2867" s="301" t="s">
        <v>959</v>
      </c>
      <c r="E2867" s="206" t="s">
        <v>2989</v>
      </c>
      <c r="F2867" s="245">
        <v>4</v>
      </c>
      <c r="G2867" s="299" t="s">
        <v>8012</v>
      </c>
      <c r="H2867" s="180" t="s">
        <v>4453</v>
      </c>
    </row>
    <row r="2868" spans="1:8" hidden="1">
      <c r="A2868" s="88" t="s">
        <v>1269</v>
      </c>
      <c r="B2868" s="240" t="s">
        <v>1268</v>
      </c>
      <c r="C2868" s="185" t="str">
        <f>VLOOKUP(B2868,[1]Nagios!$B$2:$F$7978,1,FALSE)</f>
        <v>10.133.8.34</v>
      </c>
      <c r="D2868" s="301" t="s">
        <v>1200</v>
      </c>
      <c r="E2868" s="206" t="s">
        <v>2989</v>
      </c>
      <c r="F2868" s="245">
        <v>4</v>
      </c>
      <c r="G2868" s="299" t="s">
        <v>8012</v>
      </c>
      <c r="H2868" s="180" t="s">
        <v>4454</v>
      </c>
    </row>
    <row r="2869" spans="1:8" hidden="1">
      <c r="A2869" s="88" t="s">
        <v>1269</v>
      </c>
      <c r="B2869" s="240" t="s">
        <v>1268</v>
      </c>
      <c r="C2869" s="185" t="str">
        <f>VLOOKUP(B2869,[1]Nagios!$B$2:$F$7978,1,FALSE)</f>
        <v>10.133.8.34</v>
      </c>
      <c r="D2869" s="301" t="s">
        <v>1201</v>
      </c>
      <c r="E2869" s="206" t="s">
        <v>2992</v>
      </c>
      <c r="F2869" s="245">
        <v>2</v>
      </c>
      <c r="G2869" s="299" t="s">
        <v>8012</v>
      </c>
      <c r="H2869" s="180" t="s">
        <v>4455</v>
      </c>
    </row>
    <row r="2870" spans="1:8" hidden="1">
      <c r="A2870" s="88" t="s">
        <v>8983</v>
      </c>
      <c r="B2870" s="240" t="s">
        <v>8984</v>
      </c>
      <c r="C2870" s="185" t="str">
        <f>VLOOKUP(B2870,[1]Nagios!$B$2:$F$7978,1,FALSE)</f>
        <v>10.133.9.67</v>
      </c>
      <c r="D2870" s="301" t="s">
        <v>1204</v>
      </c>
      <c r="E2870" s="206" t="s">
        <v>2989</v>
      </c>
      <c r="F2870" s="113">
        <v>2</v>
      </c>
      <c r="G2870" s="299" t="s">
        <v>8012</v>
      </c>
      <c r="H2870" s="199"/>
    </row>
    <row r="2871" spans="1:8" hidden="1">
      <c r="A2871" s="88" t="s">
        <v>8983</v>
      </c>
      <c r="B2871" s="240" t="s">
        <v>8984</v>
      </c>
      <c r="C2871" s="185" t="str">
        <f>VLOOKUP(B2871,[1]Nagios!$B$2:$F$7978,1,FALSE)</f>
        <v>10.133.9.67</v>
      </c>
      <c r="D2871" s="301" t="s">
        <v>2617</v>
      </c>
      <c r="E2871" s="206" t="s">
        <v>2989</v>
      </c>
      <c r="F2871" s="113">
        <v>2</v>
      </c>
      <c r="G2871" s="299" t="s">
        <v>8012</v>
      </c>
      <c r="H2871" s="199"/>
    </row>
    <row r="2872" spans="1:8" hidden="1">
      <c r="A2872" s="88" t="s">
        <v>8983</v>
      </c>
      <c r="B2872" s="240" t="s">
        <v>8984</v>
      </c>
      <c r="C2872" s="185" t="str">
        <f>VLOOKUP(B2872,[1]Nagios!$B$2:$F$7978,1,FALSE)</f>
        <v>10.133.9.67</v>
      </c>
      <c r="D2872" s="301" t="s">
        <v>6654</v>
      </c>
      <c r="E2872" s="206" t="s">
        <v>2989</v>
      </c>
      <c r="F2872" s="113">
        <v>2</v>
      </c>
      <c r="G2872" s="299" t="s">
        <v>8012</v>
      </c>
      <c r="H2872" s="199"/>
    </row>
    <row r="2873" spans="1:8" hidden="1">
      <c r="A2873" s="88" t="s">
        <v>8983</v>
      </c>
      <c r="B2873" s="240" t="s">
        <v>8984</v>
      </c>
      <c r="C2873" s="185" t="str">
        <f>VLOOKUP(B2873,[1]Nagios!$B$2:$F$7978,1,FALSE)</f>
        <v>10.133.9.67</v>
      </c>
      <c r="D2873" s="301" t="s">
        <v>1201</v>
      </c>
      <c r="E2873" s="206" t="s">
        <v>2989</v>
      </c>
      <c r="F2873" s="113">
        <v>2</v>
      </c>
      <c r="G2873" s="299" t="s">
        <v>8012</v>
      </c>
      <c r="H2873" s="199"/>
    </row>
    <row r="2874" spans="1:8" hidden="1">
      <c r="A2874" s="88" t="s">
        <v>8983</v>
      </c>
      <c r="B2874" s="240" t="s">
        <v>8984</v>
      </c>
      <c r="C2874" s="185" t="str">
        <f>VLOOKUP(B2874,[1]Nagios!$B$2:$F$7978,1,FALSE)</f>
        <v>10.133.9.67</v>
      </c>
      <c r="D2874" s="301" t="s">
        <v>6043</v>
      </c>
      <c r="E2874" s="206" t="s">
        <v>2989</v>
      </c>
      <c r="F2874" s="113">
        <v>2</v>
      </c>
      <c r="G2874" s="299" t="s">
        <v>8012</v>
      </c>
      <c r="H2874" s="199"/>
    </row>
    <row r="2875" spans="1:8" hidden="1">
      <c r="A2875" s="88" t="s">
        <v>8983</v>
      </c>
      <c r="B2875" s="240" t="s">
        <v>8984</v>
      </c>
      <c r="C2875" s="185" t="str">
        <f>VLOOKUP(B2875,[1]Nagios!$B$2:$F$7978,1,FALSE)</f>
        <v>10.133.9.67</v>
      </c>
      <c r="D2875" s="301" t="s">
        <v>2543</v>
      </c>
      <c r="E2875" s="206" t="s">
        <v>2989</v>
      </c>
      <c r="F2875" s="113">
        <v>2</v>
      </c>
      <c r="G2875" s="299" t="s">
        <v>7998</v>
      </c>
      <c r="H2875" s="199"/>
    </row>
    <row r="2876" spans="1:8" hidden="1">
      <c r="A2876" s="88" t="s">
        <v>8983</v>
      </c>
      <c r="B2876" s="240" t="s">
        <v>8984</v>
      </c>
      <c r="C2876" s="185" t="str">
        <f>VLOOKUP(B2876,[1]Nagios!$B$2:$F$7978,1,FALSE)</f>
        <v>10.133.9.67</v>
      </c>
      <c r="D2876" s="301" t="s">
        <v>2544</v>
      </c>
      <c r="E2876" s="206" t="s">
        <v>2989</v>
      </c>
      <c r="F2876" s="113">
        <v>2</v>
      </c>
      <c r="G2876" s="299" t="s">
        <v>7998</v>
      </c>
      <c r="H2876" s="199"/>
    </row>
    <row r="2877" spans="1:8" hidden="1">
      <c r="A2877" s="88" t="s">
        <v>8983</v>
      </c>
      <c r="B2877" s="240" t="s">
        <v>8984</v>
      </c>
      <c r="C2877" s="185" t="str">
        <f>VLOOKUP(B2877,[1]Nagios!$B$2:$F$7978,1,FALSE)</f>
        <v>10.133.9.67</v>
      </c>
      <c r="D2877" s="301" t="s">
        <v>9041</v>
      </c>
      <c r="E2877" s="206" t="s">
        <v>2992</v>
      </c>
      <c r="F2877" s="262">
        <v>4</v>
      </c>
      <c r="G2877" s="299" t="s">
        <v>7998</v>
      </c>
      <c r="H2877" s="199"/>
    </row>
    <row r="2878" spans="1:8" hidden="1">
      <c r="A2878" s="88" t="s">
        <v>8983</v>
      </c>
      <c r="B2878" s="240" t="s">
        <v>8984</v>
      </c>
      <c r="C2878" s="185" t="str">
        <f>VLOOKUP(B2878,[1]Nagios!$B$2:$F$7978,1,FALSE)</f>
        <v>10.133.9.67</v>
      </c>
      <c r="D2878" s="301" t="s">
        <v>9042</v>
      </c>
      <c r="E2878" s="206" t="s">
        <v>2989</v>
      </c>
      <c r="F2878" s="262">
        <v>4</v>
      </c>
      <c r="G2878" s="299" t="s">
        <v>7998</v>
      </c>
      <c r="H2878" s="199"/>
    </row>
    <row r="2879" spans="1:8" hidden="1">
      <c r="A2879" s="88" t="s">
        <v>8983</v>
      </c>
      <c r="B2879" s="249" t="s">
        <v>8984</v>
      </c>
      <c r="C2879" s="185" t="str">
        <f>VLOOKUP(B2879,[1]Nagios!$B$2:$F$7978,1,FALSE)</f>
        <v>10.133.9.67</v>
      </c>
      <c r="D2879" s="301" t="s">
        <v>9043</v>
      </c>
      <c r="E2879" s="206" t="s">
        <v>2989</v>
      </c>
      <c r="F2879" s="258">
        <v>4</v>
      </c>
      <c r="G2879" s="299" t="s">
        <v>7998</v>
      </c>
      <c r="H2879" s="199"/>
    </row>
    <row r="2880" spans="1:8" hidden="1">
      <c r="A2880" s="88" t="s">
        <v>8983</v>
      </c>
      <c r="B2880" s="249" t="s">
        <v>8984</v>
      </c>
      <c r="C2880" s="185" t="str">
        <f>VLOOKUP(B2880,[1]Nagios!$B$2:$F$7978,1,FALSE)</f>
        <v>10.133.9.67</v>
      </c>
      <c r="D2880" s="301" t="s">
        <v>9044</v>
      </c>
      <c r="E2880" s="206" t="s">
        <v>2989</v>
      </c>
      <c r="F2880" s="258">
        <v>4</v>
      </c>
      <c r="G2880" s="299" t="s">
        <v>7998</v>
      </c>
      <c r="H2880" s="199"/>
    </row>
    <row r="2881" spans="1:8" hidden="1">
      <c r="A2881" s="88" t="s">
        <v>8983</v>
      </c>
      <c r="B2881" s="249" t="s">
        <v>8984</v>
      </c>
      <c r="C2881" s="185" t="str">
        <f>VLOOKUP(B2881,[1]Nagios!$B$2:$F$7978,1,FALSE)</f>
        <v>10.133.9.67</v>
      </c>
      <c r="D2881" s="301" t="s">
        <v>9045</v>
      </c>
      <c r="E2881" s="206" t="s">
        <v>2989</v>
      </c>
      <c r="F2881" s="258">
        <v>4</v>
      </c>
      <c r="G2881" s="299" t="s">
        <v>7998</v>
      </c>
      <c r="H2881" s="199"/>
    </row>
    <row r="2882" spans="1:8" hidden="1">
      <c r="A2882" s="88" t="s">
        <v>8983</v>
      </c>
      <c r="B2882" s="249" t="s">
        <v>8984</v>
      </c>
      <c r="C2882" s="185" t="str">
        <f>VLOOKUP(B2882,[1]Nagios!$B$2:$F$7978,1,FALSE)</f>
        <v>10.133.9.67</v>
      </c>
      <c r="D2882" s="301" t="s">
        <v>9046</v>
      </c>
      <c r="E2882" s="206" t="s">
        <v>2989</v>
      </c>
      <c r="F2882" s="258">
        <v>4</v>
      </c>
      <c r="G2882" s="299" t="s">
        <v>7998</v>
      </c>
      <c r="H2882" s="199"/>
    </row>
    <row r="2883" spans="1:8" hidden="1">
      <c r="A2883" s="88" t="s">
        <v>8983</v>
      </c>
      <c r="B2883" s="249" t="s">
        <v>8984</v>
      </c>
      <c r="C2883" s="185" t="str">
        <f>VLOOKUP(B2883,[1]Nagios!$B$2:$F$7978,1,FALSE)</f>
        <v>10.133.9.67</v>
      </c>
      <c r="D2883" s="301" t="s">
        <v>9047</v>
      </c>
      <c r="E2883" s="206" t="s">
        <v>2989</v>
      </c>
      <c r="F2883" s="258">
        <v>4</v>
      </c>
      <c r="G2883" s="299" t="s">
        <v>7998</v>
      </c>
      <c r="H2883" s="199"/>
    </row>
    <row r="2884" spans="1:8" hidden="1">
      <c r="A2884" s="88" t="s">
        <v>8983</v>
      </c>
      <c r="B2884" s="249" t="s">
        <v>8984</v>
      </c>
      <c r="C2884" s="185" t="str">
        <f>VLOOKUP(B2884,[1]Nagios!$B$2:$F$7978,1,FALSE)</f>
        <v>10.133.9.67</v>
      </c>
      <c r="D2884" s="301" t="s">
        <v>9048</v>
      </c>
      <c r="E2884" s="206" t="s">
        <v>2989</v>
      </c>
      <c r="F2884" s="258">
        <v>4</v>
      </c>
      <c r="G2884" s="299" t="s">
        <v>7998</v>
      </c>
      <c r="H2884" s="199"/>
    </row>
    <row r="2885" spans="1:8" hidden="1">
      <c r="A2885" s="88" t="s">
        <v>8983</v>
      </c>
      <c r="B2885" s="266" t="s">
        <v>8984</v>
      </c>
      <c r="C2885" s="185" t="str">
        <f>VLOOKUP(B2885,[1]Nagios!$B$2:$F$7978,1,FALSE)</f>
        <v>10.133.9.67</v>
      </c>
      <c r="D2885" s="301" t="s">
        <v>9049</v>
      </c>
      <c r="E2885" s="206" t="s">
        <v>2989</v>
      </c>
      <c r="F2885" s="271">
        <v>4</v>
      </c>
      <c r="G2885" s="299" t="s">
        <v>7998</v>
      </c>
      <c r="H2885" s="199"/>
    </row>
    <row r="2886" spans="1:8" hidden="1">
      <c r="A2886" s="88" t="s">
        <v>8983</v>
      </c>
      <c r="B2886" s="266" t="s">
        <v>8984</v>
      </c>
      <c r="C2886" s="185" t="str">
        <f>VLOOKUP(B2886,[1]Nagios!$B$2:$F$7978,1,FALSE)</f>
        <v>10.133.9.67</v>
      </c>
      <c r="D2886" s="301" t="s">
        <v>9050</v>
      </c>
      <c r="E2886" s="206" t="s">
        <v>2989</v>
      </c>
      <c r="F2886" s="271">
        <v>4</v>
      </c>
      <c r="G2886" s="299" t="s">
        <v>7998</v>
      </c>
      <c r="H2886" s="199"/>
    </row>
    <row r="2887" spans="1:8" hidden="1">
      <c r="A2887" s="88" t="s">
        <v>2134</v>
      </c>
      <c r="B2887" s="266" t="s">
        <v>1195</v>
      </c>
      <c r="C2887" s="185" t="str">
        <f>VLOOKUP(B2887,[1]Nagios!$B$2:$F$7978,1,FALSE)</f>
        <v>10.133.54.64</v>
      </c>
      <c r="D2887" s="301" t="s">
        <v>1220</v>
      </c>
      <c r="E2887" s="206" t="s">
        <v>2989</v>
      </c>
      <c r="F2887" s="271">
        <v>3</v>
      </c>
      <c r="G2887" s="299" t="s">
        <v>8012</v>
      </c>
      <c r="H2887" s="180" t="s">
        <v>4440</v>
      </c>
    </row>
    <row r="2888" spans="1:8" hidden="1">
      <c r="A2888" s="88" t="s">
        <v>2134</v>
      </c>
      <c r="B2888" s="266" t="s">
        <v>1195</v>
      </c>
      <c r="C2888" s="185" t="str">
        <f>VLOOKUP(B2888,[1]Nagios!$B$2:$F$7978,1,FALSE)</f>
        <v>10.133.54.64</v>
      </c>
      <c r="D2888" s="301" t="s">
        <v>1204</v>
      </c>
      <c r="E2888" s="206" t="s">
        <v>2989</v>
      </c>
      <c r="F2888" s="271">
        <v>1</v>
      </c>
      <c r="G2888" s="299" t="s">
        <v>8012</v>
      </c>
      <c r="H2888" s="180" t="s">
        <v>4441</v>
      </c>
    </row>
    <row r="2889" spans="1:8" hidden="1">
      <c r="A2889" s="88" t="s">
        <v>2134</v>
      </c>
      <c r="B2889" s="266" t="s">
        <v>1195</v>
      </c>
      <c r="C2889" s="185" t="str">
        <f>VLOOKUP(B2889,[1]Nagios!$B$2:$F$7978,1,FALSE)</f>
        <v>10.133.54.64</v>
      </c>
      <c r="D2889" s="301" t="s">
        <v>2412</v>
      </c>
      <c r="E2889" s="206" t="s">
        <v>2989</v>
      </c>
      <c r="F2889" s="271">
        <v>1</v>
      </c>
      <c r="G2889" s="299" t="s">
        <v>8012</v>
      </c>
      <c r="H2889" s="180" t="s">
        <v>4442</v>
      </c>
    </row>
    <row r="2890" spans="1:8" hidden="1">
      <c r="A2890" s="88" t="s">
        <v>2134</v>
      </c>
      <c r="B2890" s="266" t="s">
        <v>1195</v>
      </c>
      <c r="C2890" s="185" t="str">
        <f>VLOOKUP(B2890,[1]Nagios!$B$2:$F$7978,1,FALSE)</f>
        <v>10.133.54.64</v>
      </c>
      <c r="D2890" s="301" t="s">
        <v>2033</v>
      </c>
      <c r="E2890" s="206" t="s">
        <v>2989</v>
      </c>
      <c r="F2890" s="271">
        <v>1</v>
      </c>
      <c r="G2890" s="299" t="s">
        <v>8012</v>
      </c>
      <c r="H2890" s="180" t="s">
        <v>4443</v>
      </c>
    </row>
    <row r="2891" spans="1:8" hidden="1">
      <c r="A2891" s="88" t="s">
        <v>2134</v>
      </c>
      <c r="B2891" s="266" t="s">
        <v>1195</v>
      </c>
      <c r="C2891" s="185" t="str">
        <f>VLOOKUP(B2891,[1]Nagios!$B$2:$F$7978,1,FALSE)</f>
        <v>10.133.54.64</v>
      </c>
      <c r="D2891" s="301" t="s">
        <v>1202</v>
      </c>
      <c r="E2891" s="206" t="s">
        <v>2989</v>
      </c>
      <c r="F2891" s="271">
        <v>1</v>
      </c>
      <c r="G2891" s="299" t="s">
        <v>8012</v>
      </c>
      <c r="H2891" s="180" t="s">
        <v>4444</v>
      </c>
    </row>
    <row r="2892" spans="1:8" hidden="1">
      <c r="A2892" s="88" t="s">
        <v>2134</v>
      </c>
      <c r="B2892" s="266" t="s">
        <v>1195</v>
      </c>
      <c r="C2892" s="185" t="str">
        <f>VLOOKUP(B2892,[1]Nagios!$B$2:$F$7978,1,FALSE)</f>
        <v>10.133.54.64</v>
      </c>
      <c r="D2892" s="301" t="s">
        <v>1916</v>
      </c>
      <c r="E2892" s="206" t="s">
        <v>2989</v>
      </c>
      <c r="F2892" s="271">
        <v>2</v>
      </c>
      <c r="G2892" s="299" t="s">
        <v>7998</v>
      </c>
      <c r="H2892" s="180" t="s">
        <v>4445</v>
      </c>
    </row>
    <row r="2893" spans="1:8" hidden="1">
      <c r="A2893" s="88" t="s">
        <v>2134</v>
      </c>
      <c r="B2893" s="266" t="s">
        <v>1195</v>
      </c>
      <c r="C2893" s="185" t="str">
        <f>VLOOKUP(B2893,[1]Nagios!$B$2:$F$7978,1,FALSE)</f>
        <v>10.133.54.64</v>
      </c>
      <c r="D2893" s="301" t="s">
        <v>959</v>
      </c>
      <c r="E2893" s="206" t="s">
        <v>2989</v>
      </c>
      <c r="F2893" s="271">
        <v>1</v>
      </c>
      <c r="G2893" s="299" t="s">
        <v>8012</v>
      </c>
      <c r="H2893" s="180" t="s">
        <v>4446</v>
      </c>
    </row>
    <row r="2894" spans="1:8" hidden="1">
      <c r="A2894" s="88" t="s">
        <v>2134</v>
      </c>
      <c r="B2894" s="266" t="s">
        <v>1195</v>
      </c>
      <c r="C2894" s="185" t="str">
        <f>VLOOKUP(B2894,[1]Nagios!$B$2:$F$7978,1,FALSE)</f>
        <v>10.133.54.64</v>
      </c>
      <c r="D2894" s="301" t="s">
        <v>1200</v>
      </c>
      <c r="E2894" s="206" t="s">
        <v>2989</v>
      </c>
      <c r="F2894" s="271">
        <v>1</v>
      </c>
      <c r="G2894" s="299" t="s">
        <v>8012</v>
      </c>
      <c r="H2894" s="180" t="s">
        <v>4447</v>
      </c>
    </row>
    <row r="2895" spans="1:8" hidden="1">
      <c r="A2895" s="88" t="s">
        <v>2134</v>
      </c>
      <c r="B2895" s="240" t="s">
        <v>1195</v>
      </c>
      <c r="C2895" s="185" t="str">
        <f>VLOOKUP(B2895,[1]Nagios!$B$2:$F$7978,1,FALSE)</f>
        <v>10.133.54.64</v>
      </c>
      <c r="D2895" s="301" t="s">
        <v>1201</v>
      </c>
      <c r="E2895" s="206" t="s">
        <v>2992</v>
      </c>
      <c r="F2895" s="245">
        <v>2</v>
      </c>
      <c r="G2895" s="299" t="s">
        <v>8012</v>
      </c>
      <c r="H2895" s="180" t="s">
        <v>4448</v>
      </c>
    </row>
    <row r="2896" spans="1:8" hidden="1">
      <c r="A2896" s="88" t="s">
        <v>2134</v>
      </c>
      <c r="B2896" s="88" t="s">
        <v>1195</v>
      </c>
      <c r="C2896" s="185" t="str">
        <f>VLOOKUP(B2896,[1]Nagios!$B$2:$F$7978,1,FALSE)</f>
        <v>10.133.54.64</v>
      </c>
      <c r="D2896" s="303" t="s">
        <v>2662</v>
      </c>
      <c r="E2896" s="206" t="s">
        <v>2989</v>
      </c>
      <c r="F2896" s="269">
        <v>4</v>
      </c>
      <c r="G2896" s="299" t="s">
        <v>7998</v>
      </c>
      <c r="H2896" s="180" t="s">
        <v>5791</v>
      </c>
    </row>
    <row r="2897" spans="1:8" hidden="1">
      <c r="A2897" s="88" t="s">
        <v>2134</v>
      </c>
      <c r="B2897" s="88" t="s">
        <v>1195</v>
      </c>
      <c r="C2897" s="185" t="str">
        <f>VLOOKUP(B2897,[1]Nagios!$B$2:$F$7978,1,FALSE)</f>
        <v>10.133.54.64</v>
      </c>
      <c r="D2897" s="303" t="s">
        <v>2663</v>
      </c>
      <c r="E2897" s="206" t="s">
        <v>2989</v>
      </c>
      <c r="F2897" s="269">
        <v>4</v>
      </c>
      <c r="G2897" s="299" t="s">
        <v>7998</v>
      </c>
      <c r="H2897" s="180" t="s">
        <v>5792</v>
      </c>
    </row>
    <row r="2898" spans="1:8" hidden="1">
      <c r="A2898" s="88" t="s">
        <v>2134</v>
      </c>
      <c r="B2898" s="88" t="s">
        <v>1195</v>
      </c>
      <c r="C2898" s="185" t="str">
        <f>VLOOKUP(B2898,[1]Nagios!$B$2:$F$7978,1,FALSE)</f>
        <v>10.133.54.64</v>
      </c>
      <c r="D2898" s="303" t="s">
        <v>2664</v>
      </c>
      <c r="E2898" s="206" t="s">
        <v>2989</v>
      </c>
      <c r="F2898" s="269">
        <v>4</v>
      </c>
      <c r="G2898" s="299" t="s">
        <v>7998</v>
      </c>
      <c r="H2898" s="180" t="s">
        <v>5793</v>
      </c>
    </row>
    <row r="2899" spans="1:8" hidden="1">
      <c r="A2899" s="88" t="s">
        <v>2134</v>
      </c>
      <c r="B2899" s="88" t="s">
        <v>1195</v>
      </c>
      <c r="C2899" s="185" t="str">
        <f>VLOOKUP(B2899,[1]Nagios!$B$2:$F$7978,1,FALSE)</f>
        <v>10.133.54.64</v>
      </c>
      <c r="D2899" s="303" t="s">
        <v>2665</v>
      </c>
      <c r="E2899" s="206" t="s">
        <v>2989</v>
      </c>
      <c r="F2899" s="269">
        <v>4</v>
      </c>
      <c r="G2899" s="299" t="s">
        <v>7998</v>
      </c>
      <c r="H2899" s="180" t="s">
        <v>5794</v>
      </c>
    </row>
    <row r="2900" spans="1:8" hidden="1">
      <c r="A2900" s="88" t="s">
        <v>2134</v>
      </c>
      <c r="B2900" s="88" t="s">
        <v>1195</v>
      </c>
      <c r="C2900" s="185" t="str">
        <f>VLOOKUP(B2900,[1]Nagios!$B$2:$F$7978,1,FALSE)</f>
        <v>10.133.54.64</v>
      </c>
      <c r="D2900" s="303" t="s">
        <v>2666</v>
      </c>
      <c r="E2900" s="206" t="s">
        <v>2989</v>
      </c>
      <c r="F2900" s="269">
        <v>4</v>
      </c>
      <c r="G2900" s="299" t="s">
        <v>7998</v>
      </c>
      <c r="H2900" s="180" t="s">
        <v>5795</v>
      </c>
    </row>
    <row r="2901" spans="1:8" hidden="1">
      <c r="A2901" s="88" t="s">
        <v>2134</v>
      </c>
      <c r="B2901" s="88" t="s">
        <v>1195</v>
      </c>
      <c r="C2901" s="185" t="str">
        <f>VLOOKUP(B2901,[1]Nagios!$B$2:$F$7978,1,FALSE)</f>
        <v>10.133.54.64</v>
      </c>
      <c r="D2901" s="303" t="s">
        <v>2667</v>
      </c>
      <c r="E2901" s="206" t="s">
        <v>2989</v>
      </c>
      <c r="F2901" s="269">
        <v>4</v>
      </c>
      <c r="G2901" s="299" t="s">
        <v>7998</v>
      </c>
      <c r="H2901" s="180" t="s">
        <v>5796</v>
      </c>
    </row>
    <row r="2902" spans="1:8" hidden="1">
      <c r="A2902" s="88" t="s">
        <v>2134</v>
      </c>
      <c r="B2902" s="88" t="s">
        <v>1195</v>
      </c>
      <c r="C2902" s="185" t="str">
        <f>VLOOKUP(B2902,[1]Nagios!$B$2:$F$7978,1,FALSE)</f>
        <v>10.133.54.64</v>
      </c>
      <c r="D2902" s="303" t="s">
        <v>2668</v>
      </c>
      <c r="E2902" s="206" t="s">
        <v>2989</v>
      </c>
      <c r="F2902" s="269">
        <v>4</v>
      </c>
      <c r="G2902" s="299" t="s">
        <v>7998</v>
      </c>
      <c r="H2902" s="180" t="s">
        <v>5797</v>
      </c>
    </row>
    <row r="2903" spans="1:8" hidden="1">
      <c r="A2903" s="88" t="s">
        <v>2134</v>
      </c>
      <c r="B2903" s="88" t="s">
        <v>1195</v>
      </c>
      <c r="C2903" s="185" t="str">
        <f>VLOOKUP(B2903,[1]Nagios!$B$2:$F$7978,1,FALSE)</f>
        <v>10.133.54.64</v>
      </c>
      <c r="D2903" s="303" t="s">
        <v>2669</v>
      </c>
      <c r="E2903" s="291" t="s">
        <v>2992</v>
      </c>
      <c r="F2903" s="106">
        <v>4</v>
      </c>
      <c r="G2903" s="299" t="s">
        <v>7998</v>
      </c>
      <c r="H2903" s="180" t="s">
        <v>5798</v>
      </c>
    </row>
    <row r="2904" spans="1:8" hidden="1">
      <c r="A2904" s="88" t="s">
        <v>2134</v>
      </c>
      <c r="B2904" s="88" t="s">
        <v>1195</v>
      </c>
      <c r="C2904" s="185" t="str">
        <f>VLOOKUP(B2904,[1]Nagios!$B$2:$F$7978,1,FALSE)</f>
        <v>10.133.54.64</v>
      </c>
      <c r="D2904" s="303" t="s">
        <v>2670</v>
      </c>
      <c r="E2904" s="291" t="s">
        <v>2992</v>
      </c>
      <c r="F2904" s="106">
        <v>4</v>
      </c>
      <c r="G2904" s="299" t="s">
        <v>7998</v>
      </c>
      <c r="H2904" s="180" t="s">
        <v>5799</v>
      </c>
    </row>
    <row r="2905" spans="1:8" hidden="1">
      <c r="A2905" s="88" t="s">
        <v>2134</v>
      </c>
      <c r="B2905" s="88" t="s">
        <v>1195</v>
      </c>
      <c r="C2905" s="185" t="str">
        <f>VLOOKUP(B2905,[1]Nagios!$B$2:$F$7978,1,FALSE)</f>
        <v>10.133.54.64</v>
      </c>
      <c r="D2905" s="303" t="s">
        <v>6159</v>
      </c>
      <c r="E2905" s="206" t="s">
        <v>2989</v>
      </c>
      <c r="F2905" s="106">
        <v>2</v>
      </c>
      <c r="G2905" s="299" t="s">
        <v>8004</v>
      </c>
      <c r="H2905" s="180"/>
    </row>
    <row r="2906" spans="1:8" hidden="1">
      <c r="A2906" s="88" t="s">
        <v>9065</v>
      </c>
      <c r="B2906" s="249" t="s">
        <v>9066</v>
      </c>
      <c r="C2906" s="185" t="str">
        <f>VLOOKUP(B2906,[1]Nagios!$B$2:$F$7978,1,FALSE)</f>
        <v>10.133.8.82</v>
      </c>
      <c r="D2906" s="301" t="s">
        <v>3140</v>
      </c>
      <c r="E2906" s="206" t="s">
        <v>2992</v>
      </c>
      <c r="F2906" s="262">
        <v>4</v>
      </c>
      <c r="G2906" s="299" t="s">
        <v>8012</v>
      </c>
      <c r="H2906" s="180"/>
    </row>
    <row r="2907" spans="1:8" hidden="1">
      <c r="A2907" s="88" t="s">
        <v>9065</v>
      </c>
      <c r="B2907" s="249" t="s">
        <v>9066</v>
      </c>
      <c r="C2907" s="185" t="str">
        <f>VLOOKUP(B2907,[1]Nagios!$B$2:$F$7978,1,FALSE)</f>
        <v>10.133.8.82</v>
      </c>
      <c r="D2907" s="301" t="s">
        <v>2617</v>
      </c>
      <c r="E2907" s="206" t="s">
        <v>2992</v>
      </c>
      <c r="F2907" s="262">
        <v>4</v>
      </c>
      <c r="G2907" s="299" t="s">
        <v>8012</v>
      </c>
      <c r="H2907" s="180"/>
    </row>
    <row r="2908" spans="1:8" hidden="1">
      <c r="A2908" s="88" t="s">
        <v>9065</v>
      </c>
      <c r="B2908" s="240" t="s">
        <v>9066</v>
      </c>
      <c r="C2908" s="185" t="str">
        <f>VLOOKUP(B2908,[1]Nagios!$B$2:$F$7978,1,FALSE)</f>
        <v>10.133.8.82</v>
      </c>
      <c r="D2908" s="301" t="s">
        <v>6654</v>
      </c>
      <c r="E2908" s="206" t="s">
        <v>2992</v>
      </c>
      <c r="F2908" s="245">
        <v>4</v>
      </c>
      <c r="G2908" s="299" t="s">
        <v>8012</v>
      </c>
      <c r="H2908" s="180"/>
    </row>
    <row r="2909" spans="1:8" hidden="1">
      <c r="A2909" s="88" t="s">
        <v>9065</v>
      </c>
      <c r="B2909" s="240" t="s">
        <v>9066</v>
      </c>
      <c r="C2909" s="185" t="str">
        <f>VLOOKUP(B2909,[1]Nagios!$B$2:$F$7978,1,FALSE)</f>
        <v>10.133.8.82</v>
      </c>
      <c r="D2909" s="301" t="s">
        <v>6519</v>
      </c>
      <c r="E2909" s="206" t="s">
        <v>2992</v>
      </c>
      <c r="F2909" s="245">
        <v>4</v>
      </c>
      <c r="G2909" s="299" t="s">
        <v>8012</v>
      </c>
      <c r="H2909" s="180"/>
    </row>
    <row r="2910" spans="1:8" hidden="1">
      <c r="A2910" s="88" t="s">
        <v>9065</v>
      </c>
      <c r="B2910" s="240" t="s">
        <v>9066</v>
      </c>
      <c r="C2910" s="185" t="str">
        <f>VLOOKUP(B2910,[1]Nagios!$B$2:$F$7978,1,FALSE)</f>
        <v>10.133.8.82</v>
      </c>
      <c r="D2910" s="301" t="s">
        <v>6043</v>
      </c>
      <c r="E2910" s="206" t="s">
        <v>2992</v>
      </c>
      <c r="F2910" s="245">
        <v>4</v>
      </c>
      <c r="G2910" s="299" t="s">
        <v>8012</v>
      </c>
      <c r="H2910" s="180"/>
    </row>
    <row r="2911" spans="1:8" hidden="1">
      <c r="A2911" s="88" t="s">
        <v>9065</v>
      </c>
      <c r="B2911" s="240" t="s">
        <v>9066</v>
      </c>
      <c r="C2911" s="185" t="str">
        <f>VLOOKUP(B2911,[1]Nagios!$B$2:$F$7978,1,FALSE)</f>
        <v>10.133.8.82</v>
      </c>
      <c r="D2911" s="301" t="s">
        <v>2543</v>
      </c>
      <c r="E2911" s="206" t="s">
        <v>2992</v>
      </c>
      <c r="F2911" s="245">
        <v>4</v>
      </c>
      <c r="G2911" s="299" t="s">
        <v>8012</v>
      </c>
      <c r="H2911" s="180"/>
    </row>
    <row r="2912" spans="1:8" hidden="1">
      <c r="A2912" s="88" t="s">
        <v>9065</v>
      </c>
      <c r="B2912" s="240" t="s">
        <v>9066</v>
      </c>
      <c r="C2912" s="185" t="str">
        <f>VLOOKUP(B2912,[1]Nagios!$B$2:$F$7978,1,FALSE)</f>
        <v>10.133.8.82</v>
      </c>
      <c r="D2912" s="301" t="s">
        <v>2544</v>
      </c>
      <c r="E2912" s="206" t="s">
        <v>2992</v>
      </c>
      <c r="F2912" s="245">
        <v>4</v>
      </c>
      <c r="G2912" s="299" t="s">
        <v>1145</v>
      </c>
      <c r="H2912" s="180"/>
    </row>
    <row r="2913" spans="1:8" hidden="1">
      <c r="A2913" s="88" t="s">
        <v>9065</v>
      </c>
      <c r="B2913" s="266" t="s">
        <v>9066</v>
      </c>
      <c r="C2913" s="185" t="str">
        <f>VLOOKUP(B2913,[1]Nagios!$B$2:$F$7978,1,FALSE)</f>
        <v>10.133.8.82</v>
      </c>
      <c r="D2913" s="301" t="s">
        <v>1711</v>
      </c>
      <c r="E2913" s="206" t="s">
        <v>2992</v>
      </c>
      <c r="F2913" s="271">
        <v>4</v>
      </c>
      <c r="G2913" s="299" t="s">
        <v>1145</v>
      </c>
      <c r="H2913" s="180"/>
    </row>
    <row r="2914" spans="1:8" hidden="1">
      <c r="A2914" s="88" t="s">
        <v>9065</v>
      </c>
      <c r="B2914" s="240" t="s">
        <v>9066</v>
      </c>
      <c r="C2914" s="185" t="str">
        <f>VLOOKUP(B2914,[1]Nagios!$B$2:$F$7978,1,FALSE)</f>
        <v>10.133.8.82</v>
      </c>
      <c r="D2914" s="301" t="s">
        <v>1916</v>
      </c>
      <c r="E2914" s="206" t="s">
        <v>2992</v>
      </c>
      <c r="F2914" s="245">
        <v>4</v>
      </c>
      <c r="G2914" s="299" t="s">
        <v>1145</v>
      </c>
      <c r="H2914" s="180"/>
    </row>
    <row r="2915" spans="1:8" hidden="1">
      <c r="A2915" s="88" t="s">
        <v>1289</v>
      </c>
      <c r="B2915" s="240" t="s">
        <v>1288</v>
      </c>
      <c r="C2915" s="185" t="str">
        <f>VLOOKUP(B2915,[1]Nagios!$B$2:$F$7978,1,FALSE)</f>
        <v>192.168.21.36</v>
      </c>
      <c r="D2915" s="301" t="s">
        <v>1220</v>
      </c>
      <c r="E2915" s="206" t="s">
        <v>2992</v>
      </c>
      <c r="F2915" s="245">
        <v>3</v>
      </c>
      <c r="G2915" s="299" t="s">
        <v>8012</v>
      </c>
      <c r="H2915" s="180" t="s">
        <v>3310</v>
      </c>
    </row>
    <row r="2916" spans="1:8" hidden="1">
      <c r="A2916" s="88" t="s">
        <v>1289</v>
      </c>
      <c r="B2916" s="249" t="s">
        <v>1288</v>
      </c>
      <c r="C2916" s="185" t="str">
        <f>VLOOKUP(B2916,[1]Nagios!$B$2:$F$7978,1,FALSE)</f>
        <v>192.168.21.36</v>
      </c>
      <c r="D2916" s="301" t="s">
        <v>1204</v>
      </c>
      <c r="E2916" s="206" t="s">
        <v>2992</v>
      </c>
      <c r="F2916" s="262">
        <v>3</v>
      </c>
      <c r="G2916" s="299" t="s">
        <v>8012</v>
      </c>
      <c r="H2916" s="180" t="s">
        <v>3311</v>
      </c>
    </row>
    <row r="2917" spans="1:8" hidden="1">
      <c r="A2917" s="88" t="s">
        <v>1289</v>
      </c>
      <c r="B2917" s="249" t="s">
        <v>1288</v>
      </c>
      <c r="C2917" s="185" t="str">
        <f>VLOOKUP(B2917,[1]Nagios!$B$2:$F$7978,1,FALSE)</f>
        <v>192.168.21.36</v>
      </c>
      <c r="D2917" s="301" t="s">
        <v>2414</v>
      </c>
      <c r="E2917" s="206" t="s">
        <v>2992</v>
      </c>
      <c r="F2917" s="262">
        <v>3</v>
      </c>
      <c r="G2917" s="299" t="s">
        <v>8012</v>
      </c>
      <c r="H2917" s="180" t="s">
        <v>3312</v>
      </c>
    </row>
    <row r="2918" spans="1:8" hidden="1">
      <c r="A2918" s="88" t="s">
        <v>1289</v>
      </c>
      <c r="B2918" s="249" t="s">
        <v>1288</v>
      </c>
      <c r="C2918" s="185" t="str">
        <f>VLOOKUP(B2918,[1]Nagios!$B$2:$F$7978,1,FALSE)</f>
        <v>192.168.21.36</v>
      </c>
      <c r="D2918" s="301" t="s">
        <v>2435</v>
      </c>
      <c r="E2918" s="206" t="s">
        <v>2992</v>
      </c>
      <c r="F2918" s="262">
        <v>3</v>
      </c>
      <c r="G2918" s="299" t="s">
        <v>8012</v>
      </c>
      <c r="H2918" s="180" t="s">
        <v>3313</v>
      </c>
    </row>
    <row r="2919" spans="1:8" hidden="1">
      <c r="A2919" s="88" t="s">
        <v>1289</v>
      </c>
      <c r="B2919" s="240" t="s">
        <v>1288</v>
      </c>
      <c r="C2919" s="185" t="str">
        <f>VLOOKUP(B2919,[1]Nagios!$B$2:$F$7978,1,FALSE)</f>
        <v>192.168.21.36</v>
      </c>
      <c r="D2919" s="301" t="s">
        <v>2455</v>
      </c>
      <c r="E2919" s="206" t="s">
        <v>2992</v>
      </c>
      <c r="F2919" s="245">
        <v>3</v>
      </c>
      <c r="G2919" s="299" t="s">
        <v>8012</v>
      </c>
      <c r="H2919" s="180" t="s">
        <v>3314</v>
      </c>
    </row>
    <row r="2920" spans="1:8" hidden="1">
      <c r="A2920" s="88" t="s">
        <v>1289</v>
      </c>
      <c r="B2920" s="240" t="s">
        <v>1288</v>
      </c>
      <c r="C2920" s="185" t="str">
        <f>VLOOKUP(B2920,[1]Nagios!$B$2:$F$7978,1,FALSE)</f>
        <v>192.168.21.36</v>
      </c>
      <c r="D2920" s="301" t="s">
        <v>959</v>
      </c>
      <c r="E2920" s="206" t="s">
        <v>2992</v>
      </c>
      <c r="F2920" s="245">
        <v>3</v>
      </c>
      <c r="G2920" s="299" t="s">
        <v>8012</v>
      </c>
      <c r="H2920" s="180" t="s">
        <v>3315</v>
      </c>
    </row>
    <row r="2921" spans="1:8" hidden="1">
      <c r="A2921" s="88" t="s">
        <v>1289</v>
      </c>
      <c r="B2921" s="240" t="s">
        <v>1288</v>
      </c>
      <c r="C2921" s="185" t="str">
        <f>VLOOKUP(B2921,[1]Nagios!$B$2:$F$7978,1,FALSE)</f>
        <v>192.168.21.36</v>
      </c>
      <c r="D2921" s="301" t="s">
        <v>1200</v>
      </c>
      <c r="E2921" s="206" t="s">
        <v>2992</v>
      </c>
      <c r="F2921" s="245">
        <v>3</v>
      </c>
      <c r="G2921" s="299" t="s">
        <v>8012</v>
      </c>
      <c r="H2921" s="180" t="s">
        <v>3316</v>
      </c>
    </row>
    <row r="2922" spans="1:8" hidden="1">
      <c r="A2922" s="88" t="s">
        <v>1289</v>
      </c>
      <c r="B2922" s="240" t="s">
        <v>1288</v>
      </c>
      <c r="C2922" s="185" t="str">
        <f>VLOOKUP(B2922,[1]Nagios!$B$2:$F$7978,1,FALSE)</f>
        <v>192.168.21.36</v>
      </c>
      <c r="D2922" s="301" t="s">
        <v>1201</v>
      </c>
      <c r="E2922" s="206" t="s">
        <v>2992</v>
      </c>
      <c r="F2922" s="245">
        <v>2</v>
      </c>
      <c r="G2922" s="299" t="s">
        <v>8012</v>
      </c>
      <c r="H2922" s="180" t="s">
        <v>3317</v>
      </c>
    </row>
    <row r="2923" spans="1:8" hidden="1">
      <c r="A2923" s="88" t="s">
        <v>1289</v>
      </c>
      <c r="B2923" s="88" t="s">
        <v>1288</v>
      </c>
      <c r="C2923" s="185" t="str">
        <f>VLOOKUP(B2923,[1]Nagios!$B$2:$F$7978,1,FALSE)</f>
        <v>192.168.21.36</v>
      </c>
      <c r="D2923" s="303" t="s">
        <v>2660</v>
      </c>
      <c r="E2923" s="206" t="s">
        <v>2992</v>
      </c>
      <c r="F2923" s="269">
        <v>3</v>
      </c>
      <c r="G2923" s="299" t="s">
        <v>7998</v>
      </c>
      <c r="H2923" s="180" t="s">
        <v>5660</v>
      </c>
    </row>
    <row r="2924" spans="1:8" hidden="1">
      <c r="A2924" s="88" t="s">
        <v>1289</v>
      </c>
      <c r="B2924" s="88" t="s">
        <v>1288</v>
      </c>
      <c r="C2924" s="185" t="str">
        <f>VLOOKUP(B2924,[1]Nagios!$B$2:$F$7978,1,FALSE)</f>
        <v>192.168.21.36</v>
      </c>
      <c r="D2924" s="303" t="s">
        <v>2661</v>
      </c>
      <c r="E2924" s="206" t="s">
        <v>2992</v>
      </c>
      <c r="F2924" s="269">
        <v>3</v>
      </c>
      <c r="G2924" s="299" t="s">
        <v>7998</v>
      </c>
      <c r="H2924" s="180" t="s">
        <v>5661</v>
      </c>
    </row>
    <row r="2925" spans="1:8" hidden="1">
      <c r="A2925" s="88" t="s">
        <v>1289</v>
      </c>
      <c r="B2925" s="88" t="s">
        <v>1288</v>
      </c>
      <c r="C2925" s="185" t="str">
        <f>VLOOKUP(B2925,[1]Nagios!$B$2:$F$7978,1,FALSE)</f>
        <v>192.168.21.36</v>
      </c>
      <c r="D2925" s="303" t="s">
        <v>6109</v>
      </c>
      <c r="E2925" s="206" t="s">
        <v>2992</v>
      </c>
      <c r="F2925" s="269">
        <v>3</v>
      </c>
      <c r="G2925" s="299" t="s">
        <v>8004</v>
      </c>
      <c r="H2925" s="180"/>
    </row>
    <row r="2926" spans="1:8" hidden="1">
      <c r="A2926" s="88" t="s">
        <v>2133</v>
      </c>
      <c r="B2926" s="249" t="s">
        <v>26</v>
      </c>
      <c r="C2926" s="185" t="str">
        <f>VLOOKUP(B2926,[1]Nagios!$B$2:$F$7978,1,FALSE)</f>
        <v>10.133.55.133</v>
      </c>
      <c r="D2926" s="301" t="s">
        <v>1220</v>
      </c>
      <c r="E2926" s="206" t="s">
        <v>2992</v>
      </c>
      <c r="F2926" s="262">
        <v>3</v>
      </c>
      <c r="G2926" s="299" t="s">
        <v>8012</v>
      </c>
      <c r="H2926" s="180" t="s">
        <v>3303</v>
      </c>
    </row>
    <row r="2927" spans="1:8" hidden="1">
      <c r="A2927" s="88" t="s">
        <v>2133</v>
      </c>
      <c r="B2927" s="240" t="s">
        <v>26</v>
      </c>
      <c r="C2927" s="185" t="str">
        <f>VLOOKUP(B2927,[1]Nagios!$B$2:$F$7978,1,FALSE)</f>
        <v>10.133.55.133</v>
      </c>
      <c r="D2927" s="301" t="s">
        <v>1204</v>
      </c>
      <c r="E2927" s="206" t="s">
        <v>2992</v>
      </c>
      <c r="F2927" s="245">
        <v>3</v>
      </c>
      <c r="G2927" s="299" t="s">
        <v>8012</v>
      </c>
      <c r="H2927" s="180" t="s">
        <v>3304</v>
      </c>
    </row>
    <row r="2928" spans="1:8" hidden="1">
      <c r="A2928" s="88" t="s">
        <v>2133</v>
      </c>
      <c r="B2928" s="240" t="s">
        <v>26</v>
      </c>
      <c r="C2928" s="185" t="str">
        <f>VLOOKUP(B2928,[1]Nagios!$B$2:$F$7978,1,FALSE)</f>
        <v>10.133.55.133</v>
      </c>
      <c r="D2928" s="301" t="s">
        <v>2417</v>
      </c>
      <c r="E2928" s="206" t="s">
        <v>2992</v>
      </c>
      <c r="F2928" s="245">
        <v>3</v>
      </c>
      <c r="G2928" s="299" t="s">
        <v>8012</v>
      </c>
      <c r="H2928" s="180" t="s">
        <v>3305</v>
      </c>
    </row>
    <row r="2929" spans="1:8" hidden="1">
      <c r="A2929" s="88" t="s">
        <v>2133</v>
      </c>
      <c r="B2929" s="240" t="s">
        <v>26</v>
      </c>
      <c r="C2929" s="185" t="str">
        <f>VLOOKUP(B2929,[1]Nagios!$B$2:$F$7978,1,FALSE)</f>
        <v>10.133.55.133</v>
      </c>
      <c r="D2929" s="301" t="s">
        <v>2432</v>
      </c>
      <c r="E2929" s="206" t="s">
        <v>2992</v>
      </c>
      <c r="F2929" s="245">
        <v>3</v>
      </c>
      <c r="G2929" s="299" t="s">
        <v>8012</v>
      </c>
      <c r="H2929" s="180" t="s">
        <v>3306</v>
      </c>
    </row>
    <row r="2930" spans="1:8" hidden="1">
      <c r="A2930" s="88" t="s">
        <v>2133</v>
      </c>
      <c r="B2930" s="240" t="s">
        <v>26</v>
      </c>
      <c r="C2930" s="185" t="str">
        <f>VLOOKUP(B2930,[1]Nagios!$B$2:$F$7978,1,FALSE)</f>
        <v>10.133.55.133</v>
      </c>
      <c r="D2930" s="301" t="s">
        <v>959</v>
      </c>
      <c r="E2930" s="206" t="s">
        <v>2992</v>
      </c>
      <c r="F2930" s="245">
        <v>3</v>
      </c>
      <c r="G2930" s="299" t="s">
        <v>8012</v>
      </c>
      <c r="H2930" s="180" t="s">
        <v>3307</v>
      </c>
    </row>
    <row r="2931" spans="1:8" hidden="1">
      <c r="A2931" s="88" t="s">
        <v>2133</v>
      </c>
      <c r="B2931" s="240" t="s">
        <v>26</v>
      </c>
      <c r="C2931" s="185" t="str">
        <f>VLOOKUP(B2931,[1]Nagios!$B$2:$F$7978,1,FALSE)</f>
        <v>10.133.55.133</v>
      </c>
      <c r="D2931" s="301" t="s">
        <v>1200</v>
      </c>
      <c r="E2931" s="206" t="s">
        <v>2992</v>
      </c>
      <c r="F2931" s="245">
        <v>3</v>
      </c>
      <c r="G2931" s="299" t="s">
        <v>8012</v>
      </c>
      <c r="H2931" s="180" t="s">
        <v>3308</v>
      </c>
    </row>
    <row r="2932" spans="1:8" hidden="1">
      <c r="A2932" s="88" t="s">
        <v>2133</v>
      </c>
      <c r="B2932" s="240" t="s">
        <v>26</v>
      </c>
      <c r="C2932" s="185" t="str">
        <f>VLOOKUP(B2932,[1]Nagios!$B$2:$F$7978,1,FALSE)</f>
        <v>10.133.55.133</v>
      </c>
      <c r="D2932" s="301" t="s">
        <v>1201</v>
      </c>
      <c r="E2932" s="206" t="s">
        <v>2992</v>
      </c>
      <c r="F2932" s="245">
        <v>2</v>
      </c>
      <c r="G2932" s="299" t="s">
        <v>8012</v>
      </c>
      <c r="H2932" s="180" t="s">
        <v>3309</v>
      </c>
    </row>
    <row r="2933" spans="1:8" hidden="1">
      <c r="A2933" s="89" t="s">
        <v>2133</v>
      </c>
      <c r="B2933" s="102" t="s">
        <v>26</v>
      </c>
      <c r="C2933" s="185" t="str">
        <f>VLOOKUP(B2933,[1]Nagios!$B$2:$F$7978,1,FALSE)</f>
        <v>10.133.55.133</v>
      </c>
      <c r="D2933" s="308" t="s">
        <v>1219</v>
      </c>
      <c r="E2933" s="292" t="s">
        <v>7217</v>
      </c>
      <c r="F2933" s="113">
        <v>3</v>
      </c>
      <c r="G2933" s="299" t="s">
        <v>8020</v>
      </c>
      <c r="H2933" s="208" t="s">
        <v>3234</v>
      </c>
    </row>
    <row r="2934" spans="1:8" hidden="1">
      <c r="A2934" s="88" t="s">
        <v>2132</v>
      </c>
      <c r="B2934" s="240" t="s">
        <v>748</v>
      </c>
      <c r="C2934" s="185" t="str">
        <f>VLOOKUP(B2934,[1]Nagios!$B$2:$F$7978,1,FALSE)</f>
        <v>192.168.2.3</v>
      </c>
      <c r="D2934" s="301" t="s">
        <v>1204</v>
      </c>
      <c r="E2934" s="206" t="s">
        <v>2989</v>
      </c>
      <c r="F2934" s="245">
        <v>1</v>
      </c>
      <c r="G2934" s="299" t="s">
        <v>8012</v>
      </c>
      <c r="H2934" s="180" t="s">
        <v>4435</v>
      </c>
    </row>
    <row r="2935" spans="1:8" hidden="1">
      <c r="A2935" s="88" t="s">
        <v>2132</v>
      </c>
      <c r="B2935" s="240" t="s">
        <v>748</v>
      </c>
      <c r="C2935" s="185" t="str">
        <f>VLOOKUP(B2935,[1]Nagios!$B$2:$F$7978,1,FALSE)</f>
        <v>192.168.2.3</v>
      </c>
      <c r="D2935" s="301" t="s">
        <v>2416</v>
      </c>
      <c r="E2935" s="206" t="s">
        <v>2989</v>
      </c>
      <c r="F2935" s="245">
        <v>1</v>
      </c>
      <c r="G2935" s="299" t="s">
        <v>8012</v>
      </c>
      <c r="H2935" s="180" t="s">
        <v>4436</v>
      </c>
    </row>
    <row r="2936" spans="1:8" hidden="1">
      <c r="A2936" s="88" t="s">
        <v>2132</v>
      </c>
      <c r="B2936" s="240" t="s">
        <v>748</v>
      </c>
      <c r="C2936" s="185" t="str">
        <f>VLOOKUP(B2936,[1]Nagios!$B$2:$F$7978,1,FALSE)</f>
        <v>192.168.2.3</v>
      </c>
      <c r="D2936" s="301" t="s">
        <v>2431</v>
      </c>
      <c r="E2936" s="206" t="s">
        <v>2989</v>
      </c>
      <c r="F2936" s="245">
        <v>1</v>
      </c>
      <c r="G2936" s="299" t="s">
        <v>8012</v>
      </c>
      <c r="H2936" s="180" t="s">
        <v>4437</v>
      </c>
    </row>
    <row r="2937" spans="1:8" hidden="1">
      <c r="A2937" s="88" t="s">
        <v>2132</v>
      </c>
      <c r="B2937" s="240" t="s">
        <v>748</v>
      </c>
      <c r="C2937" s="185" t="str">
        <f>VLOOKUP(B2937,[1]Nagios!$B$2:$F$7978,1,FALSE)</f>
        <v>192.168.2.3</v>
      </c>
      <c r="D2937" s="301" t="s">
        <v>959</v>
      </c>
      <c r="E2937" s="206" t="s">
        <v>2989</v>
      </c>
      <c r="F2937" s="245">
        <v>1</v>
      </c>
      <c r="G2937" s="299" t="s">
        <v>8012</v>
      </c>
      <c r="H2937" s="180" t="s">
        <v>4438</v>
      </c>
    </row>
    <row r="2938" spans="1:8" hidden="1">
      <c r="A2938" s="88" t="s">
        <v>2132</v>
      </c>
      <c r="B2938" s="240" t="s">
        <v>748</v>
      </c>
      <c r="C2938" s="185" t="str">
        <f>VLOOKUP(B2938,[1]Nagios!$B$2:$F$7978,1,FALSE)</f>
        <v>192.168.2.3</v>
      </c>
      <c r="D2938" s="301" t="s">
        <v>1201</v>
      </c>
      <c r="E2938" s="206" t="s">
        <v>2992</v>
      </c>
      <c r="F2938" s="245">
        <v>2</v>
      </c>
      <c r="G2938" s="299" t="s">
        <v>8012</v>
      </c>
      <c r="H2938" s="180" t="s">
        <v>4439</v>
      </c>
    </row>
    <row r="2939" spans="1:8" hidden="1">
      <c r="A2939" s="88" t="s">
        <v>7251</v>
      </c>
      <c r="B2939" s="240" t="s">
        <v>7250</v>
      </c>
      <c r="C2939" s="185" t="str">
        <f>VLOOKUP(B2939,[1]Nagios!$B$2:$F$7978,1,FALSE)</f>
        <v>10.133.8.238</v>
      </c>
      <c r="D2939" s="301" t="s">
        <v>1204</v>
      </c>
      <c r="E2939" s="206" t="s">
        <v>2989</v>
      </c>
      <c r="F2939" s="245">
        <v>3</v>
      </c>
      <c r="G2939" s="299" t="s">
        <v>8012</v>
      </c>
      <c r="H2939" s="180"/>
    </row>
    <row r="2940" spans="1:8" hidden="1">
      <c r="A2940" s="88" t="s">
        <v>7251</v>
      </c>
      <c r="B2940" s="240" t="s">
        <v>7250</v>
      </c>
      <c r="C2940" s="185" t="str">
        <f>VLOOKUP(B2940,[1]Nagios!$B$2:$F$7978,1,FALSE)</f>
        <v>10.133.8.238</v>
      </c>
      <c r="D2940" s="301" t="s">
        <v>6164</v>
      </c>
      <c r="E2940" s="206" t="s">
        <v>2989</v>
      </c>
      <c r="F2940" s="245">
        <v>2</v>
      </c>
      <c r="G2940" s="299" t="s">
        <v>8012</v>
      </c>
      <c r="H2940" s="180"/>
    </row>
    <row r="2941" spans="1:8" hidden="1">
      <c r="A2941" s="88" t="s">
        <v>7251</v>
      </c>
      <c r="B2941" s="240" t="s">
        <v>7250</v>
      </c>
      <c r="C2941" s="185" t="str">
        <f>VLOOKUP(B2941,[1]Nagios!$B$2:$F$7978,1,FALSE)</f>
        <v>10.133.8.238</v>
      </c>
      <c r="D2941" s="301" t="s">
        <v>2330</v>
      </c>
      <c r="E2941" s="206" t="s">
        <v>2989</v>
      </c>
      <c r="F2941" s="245">
        <v>2</v>
      </c>
      <c r="G2941" s="299" t="s">
        <v>8012</v>
      </c>
      <c r="H2941" s="180"/>
    </row>
    <row r="2942" spans="1:8" hidden="1">
      <c r="A2942" s="88" t="s">
        <v>7251</v>
      </c>
      <c r="B2942" s="240" t="s">
        <v>7250</v>
      </c>
      <c r="C2942" s="185" t="str">
        <f>VLOOKUP(B2942,[1]Nagios!$B$2:$F$7978,1,FALSE)</f>
        <v>10.133.8.238</v>
      </c>
      <c r="D2942" s="301" t="s">
        <v>959</v>
      </c>
      <c r="E2942" s="206" t="s">
        <v>2989</v>
      </c>
      <c r="F2942" s="245">
        <v>2</v>
      </c>
      <c r="G2942" s="299" t="s">
        <v>8012</v>
      </c>
      <c r="H2942" s="180"/>
    </row>
    <row r="2943" spans="1:8" hidden="1">
      <c r="A2943" s="88" t="s">
        <v>7251</v>
      </c>
      <c r="B2943" s="240" t="s">
        <v>7250</v>
      </c>
      <c r="C2943" s="185" t="str">
        <f>VLOOKUP(B2943,[1]Nagios!$B$2:$F$7978,1,FALSE)</f>
        <v>10.133.8.238</v>
      </c>
      <c r="D2943" s="301" t="s">
        <v>6177</v>
      </c>
      <c r="E2943" s="206" t="s">
        <v>2989</v>
      </c>
      <c r="F2943" s="245">
        <v>2</v>
      </c>
      <c r="G2943" s="299" t="s">
        <v>8012</v>
      </c>
      <c r="H2943" s="180"/>
    </row>
    <row r="2944" spans="1:8" hidden="1">
      <c r="A2944" s="88" t="s">
        <v>7251</v>
      </c>
      <c r="B2944" s="240" t="s">
        <v>7250</v>
      </c>
      <c r="C2944" s="185" t="str">
        <f>VLOOKUP(B2944,[1]Nagios!$B$2:$F$7978,1,FALSE)</f>
        <v>10.133.8.238</v>
      </c>
      <c r="D2944" s="301" t="s">
        <v>1201</v>
      </c>
      <c r="E2944" s="206" t="s">
        <v>2989</v>
      </c>
      <c r="F2944" s="245">
        <v>2</v>
      </c>
      <c r="G2944" s="299" t="s">
        <v>8012</v>
      </c>
      <c r="H2944" s="180"/>
    </row>
    <row r="2945" spans="1:8" hidden="1">
      <c r="A2945" s="266" t="s">
        <v>8159</v>
      </c>
      <c r="B2945" s="240" t="s">
        <v>8158</v>
      </c>
      <c r="C2945" s="185" t="str">
        <f>VLOOKUP(B2945,[1]Nagios!$B$2:$F$7978,1,FALSE)</f>
        <v>10.133.9.25</v>
      </c>
      <c r="D2945" s="308" t="s">
        <v>7260</v>
      </c>
      <c r="E2945" s="291" t="s">
        <v>2989</v>
      </c>
      <c r="F2945" s="245">
        <v>2</v>
      </c>
      <c r="G2945" s="299" t="s">
        <v>8012</v>
      </c>
      <c r="H2945" s="180"/>
    </row>
    <row r="2946" spans="1:8" hidden="1">
      <c r="A2946" s="266" t="s">
        <v>8159</v>
      </c>
      <c r="B2946" s="240" t="s">
        <v>8158</v>
      </c>
      <c r="C2946" s="185" t="str">
        <f>VLOOKUP(B2946,[1]Nagios!$B$2:$F$7978,1,FALSE)</f>
        <v>10.133.9.25</v>
      </c>
      <c r="D2946" s="308" t="s">
        <v>1204</v>
      </c>
      <c r="E2946" s="291" t="s">
        <v>2989</v>
      </c>
      <c r="F2946" s="245">
        <v>2</v>
      </c>
      <c r="G2946" s="299" t="s">
        <v>8012</v>
      </c>
      <c r="H2946" s="180"/>
    </row>
    <row r="2947" spans="1:8" hidden="1">
      <c r="A2947" s="266" t="s">
        <v>8159</v>
      </c>
      <c r="B2947" s="240" t="s">
        <v>8158</v>
      </c>
      <c r="C2947" s="185" t="str">
        <f>VLOOKUP(B2947,[1]Nagios!$B$2:$F$7978,1,FALSE)</f>
        <v>10.133.9.25</v>
      </c>
      <c r="D2947" s="308" t="s">
        <v>2617</v>
      </c>
      <c r="E2947" s="291" t="s">
        <v>2989</v>
      </c>
      <c r="F2947" s="245">
        <v>2</v>
      </c>
      <c r="G2947" s="299" t="s">
        <v>8012</v>
      </c>
      <c r="H2947" s="180"/>
    </row>
    <row r="2948" spans="1:8" hidden="1">
      <c r="A2948" s="266" t="s">
        <v>8159</v>
      </c>
      <c r="B2948" s="240" t="s">
        <v>8158</v>
      </c>
      <c r="C2948" s="185" t="str">
        <f>VLOOKUP(B2948,[1]Nagios!$B$2:$F$7978,1,FALSE)</f>
        <v>10.133.9.25</v>
      </c>
      <c r="D2948" s="308" t="s">
        <v>6654</v>
      </c>
      <c r="E2948" s="291" t="s">
        <v>2989</v>
      </c>
      <c r="F2948" s="245">
        <v>2</v>
      </c>
      <c r="G2948" s="299" t="s">
        <v>8012</v>
      </c>
      <c r="H2948" s="180"/>
    </row>
    <row r="2949" spans="1:8" hidden="1">
      <c r="A2949" s="266" t="s">
        <v>8159</v>
      </c>
      <c r="B2949" s="240" t="s">
        <v>8158</v>
      </c>
      <c r="C2949" s="185" t="str">
        <f>VLOOKUP(B2949,[1]Nagios!$B$2:$F$7978,1,FALSE)</f>
        <v>10.133.9.25</v>
      </c>
      <c r="D2949" s="308" t="s">
        <v>1201</v>
      </c>
      <c r="E2949" s="291" t="s">
        <v>2989</v>
      </c>
      <c r="F2949" s="245">
        <v>2</v>
      </c>
      <c r="G2949" s="299" t="s">
        <v>8012</v>
      </c>
      <c r="H2949" s="180"/>
    </row>
    <row r="2950" spans="1:8" hidden="1">
      <c r="A2950" s="266" t="s">
        <v>8159</v>
      </c>
      <c r="B2950" s="240" t="s">
        <v>8158</v>
      </c>
      <c r="C2950" s="185" t="str">
        <f>VLOOKUP(B2950,[1]Nagios!$B$2:$F$7978,1,FALSE)</f>
        <v>10.133.9.25</v>
      </c>
      <c r="D2950" s="308" t="s">
        <v>6043</v>
      </c>
      <c r="E2950" s="291" t="s">
        <v>2989</v>
      </c>
      <c r="F2950" s="245">
        <v>2</v>
      </c>
      <c r="G2950" s="299" t="s">
        <v>8012</v>
      </c>
      <c r="H2950" s="180"/>
    </row>
    <row r="2951" spans="1:8" hidden="1">
      <c r="A2951" s="266" t="s">
        <v>8160</v>
      </c>
      <c r="B2951" s="240" t="s">
        <v>8161</v>
      </c>
      <c r="C2951" s="185" t="str">
        <f>VLOOKUP(B2951,[1]Nagios!$B$2:$F$7978,1,FALSE)</f>
        <v>10.133.9.24</v>
      </c>
      <c r="D2951" s="308" t="s">
        <v>7260</v>
      </c>
      <c r="E2951" s="291" t="s">
        <v>2989</v>
      </c>
      <c r="F2951" s="245">
        <v>2</v>
      </c>
      <c r="G2951" s="299" t="s">
        <v>8012</v>
      </c>
      <c r="H2951" s="180"/>
    </row>
    <row r="2952" spans="1:8" hidden="1">
      <c r="A2952" s="266" t="s">
        <v>8160</v>
      </c>
      <c r="B2952" s="240" t="s">
        <v>8161</v>
      </c>
      <c r="C2952" s="185" t="str">
        <f>VLOOKUP(B2952,[1]Nagios!$B$2:$F$7978,1,FALSE)</f>
        <v>10.133.9.24</v>
      </c>
      <c r="D2952" s="308" t="s">
        <v>1204</v>
      </c>
      <c r="E2952" s="291" t="s">
        <v>2989</v>
      </c>
      <c r="F2952" s="245">
        <v>2</v>
      </c>
      <c r="G2952" s="299" t="s">
        <v>8012</v>
      </c>
      <c r="H2952" s="180"/>
    </row>
    <row r="2953" spans="1:8" hidden="1">
      <c r="A2953" s="266" t="s">
        <v>8160</v>
      </c>
      <c r="B2953" s="240" t="s">
        <v>8161</v>
      </c>
      <c r="C2953" s="185" t="str">
        <f>VLOOKUP(B2953,[1]Nagios!$B$2:$F$7978,1,FALSE)</f>
        <v>10.133.9.24</v>
      </c>
      <c r="D2953" s="308" t="s">
        <v>2617</v>
      </c>
      <c r="E2953" s="291" t="s">
        <v>2989</v>
      </c>
      <c r="F2953" s="245">
        <v>2</v>
      </c>
      <c r="G2953" s="299" t="s">
        <v>8012</v>
      </c>
      <c r="H2953" s="180"/>
    </row>
    <row r="2954" spans="1:8" hidden="1">
      <c r="A2954" s="266" t="s">
        <v>8160</v>
      </c>
      <c r="B2954" s="240" t="s">
        <v>8161</v>
      </c>
      <c r="C2954" s="185" t="str">
        <f>VLOOKUP(B2954,[1]Nagios!$B$2:$F$7978,1,FALSE)</f>
        <v>10.133.9.24</v>
      </c>
      <c r="D2954" s="308" t="s">
        <v>6654</v>
      </c>
      <c r="E2954" s="291" t="s">
        <v>2989</v>
      </c>
      <c r="F2954" s="245">
        <v>2</v>
      </c>
      <c r="G2954" s="299" t="s">
        <v>8012</v>
      </c>
      <c r="H2954" s="180"/>
    </row>
    <row r="2955" spans="1:8" hidden="1">
      <c r="A2955" s="266" t="s">
        <v>8160</v>
      </c>
      <c r="B2955" s="240" t="s">
        <v>8161</v>
      </c>
      <c r="C2955" s="185" t="str">
        <f>VLOOKUP(B2955,[1]Nagios!$B$2:$F$7978,1,FALSE)</f>
        <v>10.133.9.24</v>
      </c>
      <c r="D2955" s="308" t="s">
        <v>1201</v>
      </c>
      <c r="E2955" s="291" t="s">
        <v>2989</v>
      </c>
      <c r="F2955" s="245">
        <v>2</v>
      </c>
      <c r="G2955" s="299" t="s">
        <v>8012</v>
      </c>
      <c r="H2955" s="180"/>
    </row>
    <row r="2956" spans="1:8" hidden="1">
      <c r="A2956" s="266" t="s">
        <v>8160</v>
      </c>
      <c r="B2956" s="240" t="s">
        <v>8161</v>
      </c>
      <c r="C2956" s="185" t="str">
        <f>VLOOKUP(B2956,[1]Nagios!$B$2:$F$7978,1,FALSE)</f>
        <v>10.133.9.24</v>
      </c>
      <c r="D2956" s="308" t="s">
        <v>6043</v>
      </c>
      <c r="E2956" s="291" t="s">
        <v>2989</v>
      </c>
      <c r="F2956" s="245">
        <v>2</v>
      </c>
      <c r="G2956" s="299" t="s">
        <v>8012</v>
      </c>
      <c r="H2956" s="180"/>
    </row>
    <row r="2957" spans="1:8" hidden="1">
      <c r="A2957" s="88" t="s">
        <v>8058</v>
      </c>
      <c r="B2957" s="240" t="s">
        <v>6608</v>
      </c>
      <c r="C2957" s="185" t="str">
        <f>VLOOKUP(B2957,[1]Nagios!$B$2:$F$7978,1,FALSE)</f>
        <v>10.133.138.51</v>
      </c>
      <c r="D2957" s="301" t="s">
        <v>959</v>
      </c>
      <c r="E2957" s="206" t="s">
        <v>2989</v>
      </c>
      <c r="F2957" s="245">
        <v>1</v>
      </c>
      <c r="G2957" s="299" t="s">
        <v>8012</v>
      </c>
      <c r="H2957" s="180"/>
    </row>
    <row r="2958" spans="1:8" hidden="1">
      <c r="A2958" s="88" t="s">
        <v>8058</v>
      </c>
      <c r="B2958" s="240" t="s">
        <v>6608</v>
      </c>
      <c r="C2958" s="185" t="str">
        <f>VLOOKUP(B2958,[1]Nagios!$B$2:$F$7978,1,FALSE)</f>
        <v>10.133.138.51</v>
      </c>
      <c r="D2958" s="301" t="s">
        <v>962</v>
      </c>
      <c r="E2958" s="206" t="s">
        <v>2989</v>
      </c>
      <c r="F2958" s="245">
        <v>3</v>
      </c>
      <c r="G2958" s="299" t="s">
        <v>8012</v>
      </c>
      <c r="H2958" s="180"/>
    </row>
    <row r="2959" spans="1:8" hidden="1">
      <c r="A2959" s="88" t="s">
        <v>8058</v>
      </c>
      <c r="B2959" s="240" t="s">
        <v>6608</v>
      </c>
      <c r="C2959" s="185" t="str">
        <f>VLOOKUP(B2959,[1]Nagios!$B$2:$F$7978,1,FALSE)</f>
        <v>10.133.138.51</v>
      </c>
      <c r="D2959" s="301" t="s">
        <v>963</v>
      </c>
      <c r="E2959" s="206" t="s">
        <v>2989</v>
      </c>
      <c r="F2959" s="245">
        <v>3</v>
      </c>
      <c r="G2959" s="299" t="s">
        <v>8012</v>
      </c>
      <c r="H2959" s="180"/>
    </row>
    <row r="2960" spans="1:8" hidden="1">
      <c r="A2960" s="88" t="s">
        <v>8058</v>
      </c>
      <c r="B2960" s="240" t="s">
        <v>6608</v>
      </c>
      <c r="C2960" s="185" t="str">
        <f>VLOOKUP(B2960,[1]Nagios!$B$2:$F$7978,1,FALSE)</f>
        <v>10.133.138.51</v>
      </c>
      <c r="D2960" s="301" t="s">
        <v>6519</v>
      </c>
      <c r="E2960" s="206" t="s">
        <v>2989</v>
      </c>
      <c r="F2960" s="245">
        <v>1</v>
      </c>
      <c r="G2960" s="299" t="s">
        <v>8012</v>
      </c>
      <c r="H2960" s="180"/>
    </row>
    <row r="2961" spans="1:8" hidden="1">
      <c r="A2961" s="88" t="s">
        <v>8058</v>
      </c>
      <c r="B2961" s="240" t="s">
        <v>6608</v>
      </c>
      <c r="C2961" s="185" t="str">
        <f>VLOOKUP(B2961,[1]Nagios!$B$2:$F$7978,1,FALSE)</f>
        <v>10.133.138.51</v>
      </c>
      <c r="D2961" s="301" t="s">
        <v>961</v>
      </c>
      <c r="E2961" s="206" t="s">
        <v>2989</v>
      </c>
      <c r="F2961" s="245">
        <v>1</v>
      </c>
      <c r="G2961" s="299" t="s">
        <v>8012</v>
      </c>
      <c r="H2961" s="180"/>
    </row>
    <row r="2962" spans="1:8" hidden="1">
      <c r="A2962" s="88" t="s">
        <v>8057</v>
      </c>
      <c r="B2962" s="240" t="s">
        <v>6607</v>
      </c>
      <c r="C2962" s="185" t="str">
        <f>VLOOKUP(B2962,[1]Nagios!$B$2:$F$7978,1,FALSE)</f>
        <v>10.133.138.50</v>
      </c>
      <c r="D2962" s="301" t="s">
        <v>959</v>
      </c>
      <c r="E2962" s="206" t="s">
        <v>2989</v>
      </c>
      <c r="F2962" s="245">
        <v>1</v>
      </c>
      <c r="G2962" s="299" t="s">
        <v>8012</v>
      </c>
      <c r="H2962" s="180"/>
    </row>
    <row r="2963" spans="1:8" hidden="1">
      <c r="A2963" s="88" t="s">
        <v>8057</v>
      </c>
      <c r="B2963" s="240" t="s">
        <v>6607</v>
      </c>
      <c r="C2963" s="185" t="str">
        <f>VLOOKUP(B2963,[1]Nagios!$B$2:$F$7978,1,FALSE)</f>
        <v>10.133.138.50</v>
      </c>
      <c r="D2963" s="301" t="s">
        <v>962</v>
      </c>
      <c r="E2963" s="206" t="s">
        <v>2989</v>
      </c>
      <c r="F2963" s="245">
        <v>3</v>
      </c>
      <c r="G2963" s="299" t="s">
        <v>8012</v>
      </c>
      <c r="H2963" s="180"/>
    </row>
    <row r="2964" spans="1:8" hidden="1">
      <c r="A2964" s="88" t="s">
        <v>8057</v>
      </c>
      <c r="B2964" s="240" t="s">
        <v>6607</v>
      </c>
      <c r="C2964" s="185" t="str">
        <f>VLOOKUP(B2964,[1]Nagios!$B$2:$F$7978,1,FALSE)</f>
        <v>10.133.138.50</v>
      </c>
      <c r="D2964" s="301" t="s">
        <v>963</v>
      </c>
      <c r="E2964" s="206" t="s">
        <v>2989</v>
      </c>
      <c r="F2964" s="245">
        <v>3</v>
      </c>
      <c r="G2964" s="299" t="s">
        <v>8012</v>
      </c>
      <c r="H2964" s="180"/>
    </row>
    <row r="2965" spans="1:8" hidden="1">
      <c r="A2965" s="88" t="s">
        <v>8057</v>
      </c>
      <c r="B2965" s="240" t="s">
        <v>6607</v>
      </c>
      <c r="C2965" s="185" t="str">
        <f>VLOOKUP(B2965,[1]Nagios!$B$2:$F$7978,1,FALSE)</f>
        <v>10.133.138.50</v>
      </c>
      <c r="D2965" s="301" t="s">
        <v>6519</v>
      </c>
      <c r="E2965" s="206" t="s">
        <v>2989</v>
      </c>
      <c r="F2965" s="245">
        <v>1</v>
      </c>
      <c r="G2965" s="299" t="s">
        <v>8012</v>
      </c>
      <c r="H2965" s="180"/>
    </row>
    <row r="2966" spans="1:8" hidden="1">
      <c r="A2966" s="88" t="s">
        <v>8057</v>
      </c>
      <c r="B2966" s="240" t="s">
        <v>6607</v>
      </c>
      <c r="C2966" s="185" t="str">
        <f>VLOOKUP(B2966,[1]Nagios!$B$2:$F$7978,1,FALSE)</f>
        <v>10.133.138.50</v>
      </c>
      <c r="D2966" s="301" t="s">
        <v>961</v>
      </c>
      <c r="E2966" s="206" t="s">
        <v>2989</v>
      </c>
      <c r="F2966" s="245">
        <v>1</v>
      </c>
      <c r="G2966" s="299" t="s">
        <v>8012</v>
      </c>
      <c r="H2966" s="180"/>
    </row>
    <row r="2967" spans="1:8" hidden="1">
      <c r="A2967" s="88" t="s">
        <v>6606</v>
      </c>
      <c r="B2967" s="240" t="s">
        <v>6605</v>
      </c>
      <c r="C2967" s="185" t="str">
        <f>VLOOKUP(B2967,[1]Nagios!$B$2:$F$7978,1,FALSE)</f>
        <v>172.16.12.39</v>
      </c>
      <c r="D2967" s="301" t="s">
        <v>959</v>
      </c>
      <c r="E2967" s="206" t="s">
        <v>2989</v>
      </c>
      <c r="F2967" s="245">
        <v>1</v>
      </c>
      <c r="G2967" s="299" t="s">
        <v>8012</v>
      </c>
      <c r="H2967" s="180"/>
    </row>
    <row r="2968" spans="1:8" hidden="1">
      <c r="A2968" s="88" t="s">
        <v>6606</v>
      </c>
      <c r="B2968" s="240" t="s">
        <v>6605</v>
      </c>
      <c r="C2968" s="185" t="str">
        <f>VLOOKUP(B2968,[1]Nagios!$B$2:$F$7978,1,FALSE)</f>
        <v>172.16.12.39</v>
      </c>
      <c r="D2968" s="301" t="s">
        <v>962</v>
      </c>
      <c r="E2968" s="206" t="s">
        <v>2989</v>
      </c>
      <c r="F2968" s="245">
        <v>3</v>
      </c>
      <c r="G2968" s="299" t="s">
        <v>8012</v>
      </c>
      <c r="H2968" s="180"/>
    </row>
    <row r="2969" spans="1:8" hidden="1">
      <c r="A2969" s="88" t="s">
        <v>6606</v>
      </c>
      <c r="B2969" s="240" t="s">
        <v>6605</v>
      </c>
      <c r="C2969" s="185" t="str">
        <f>VLOOKUP(B2969,[1]Nagios!$B$2:$F$7978,1,FALSE)</f>
        <v>172.16.12.39</v>
      </c>
      <c r="D2969" s="301" t="s">
        <v>963</v>
      </c>
      <c r="E2969" s="206" t="s">
        <v>2989</v>
      </c>
      <c r="F2969" s="245">
        <v>3</v>
      </c>
      <c r="G2969" s="299" t="s">
        <v>8012</v>
      </c>
      <c r="H2969" s="180"/>
    </row>
    <row r="2970" spans="1:8" hidden="1">
      <c r="A2970" s="88" t="s">
        <v>6606</v>
      </c>
      <c r="B2970" s="240" t="s">
        <v>6605</v>
      </c>
      <c r="C2970" s="185" t="str">
        <f>VLOOKUP(B2970,[1]Nagios!$B$2:$F$7978,1,FALSE)</f>
        <v>172.16.12.39</v>
      </c>
      <c r="D2970" s="301" t="s">
        <v>6519</v>
      </c>
      <c r="E2970" s="206" t="s">
        <v>2989</v>
      </c>
      <c r="F2970" s="245">
        <v>1</v>
      </c>
      <c r="G2970" s="299" t="s">
        <v>8012</v>
      </c>
      <c r="H2970" s="180"/>
    </row>
    <row r="2971" spans="1:8" hidden="1">
      <c r="A2971" s="88" t="s">
        <v>6606</v>
      </c>
      <c r="B2971" s="240" t="s">
        <v>6605</v>
      </c>
      <c r="C2971" s="185" t="str">
        <f>VLOOKUP(B2971,[1]Nagios!$B$2:$F$7978,1,FALSE)</f>
        <v>172.16.12.39</v>
      </c>
      <c r="D2971" s="301" t="s">
        <v>961</v>
      </c>
      <c r="E2971" s="206" t="s">
        <v>2989</v>
      </c>
      <c r="F2971" s="245">
        <v>1</v>
      </c>
      <c r="G2971" s="299" t="s">
        <v>8012</v>
      </c>
      <c r="H2971" s="180"/>
    </row>
    <row r="2972" spans="1:8" hidden="1">
      <c r="A2972" s="88" t="s">
        <v>6603</v>
      </c>
      <c r="B2972" s="240" t="s">
        <v>6604</v>
      </c>
      <c r="C2972" s="185" t="str">
        <f>VLOOKUP(B2972,[1]Nagios!$B$2:$F$7978,1,FALSE)</f>
        <v>172.16.12.38</v>
      </c>
      <c r="D2972" s="301" t="s">
        <v>959</v>
      </c>
      <c r="E2972" s="206" t="s">
        <v>2989</v>
      </c>
      <c r="F2972" s="245">
        <v>1</v>
      </c>
      <c r="G2972" s="299" t="s">
        <v>8012</v>
      </c>
      <c r="H2972" s="180"/>
    </row>
    <row r="2973" spans="1:8" hidden="1">
      <c r="A2973" s="88" t="s">
        <v>6603</v>
      </c>
      <c r="B2973" s="240" t="s">
        <v>6604</v>
      </c>
      <c r="C2973" s="185" t="str">
        <f>VLOOKUP(B2973,[1]Nagios!$B$2:$F$7978,1,FALSE)</f>
        <v>172.16.12.38</v>
      </c>
      <c r="D2973" s="301" t="s">
        <v>962</v>
      </c>
      <c r="E2973" s="206" t="s">
        <v>2989</v>
      </c>
      <c r="F2973" s="245">
        <v>3</v>
      </c>
      <c r="G2973" s="299" t="s">
        <v>8012</v>
      </c>
      <c r="H2973" s="180"/>
    </row>
    <row r="2974" spans="1:8" hidden="1">
      <c r="A2974" s="88" t="s">
        <v>6603</v>
      </c>
      <c r="B2974" s="240" t="s">
        <v>6604</v>
      </c>
      <c r="C2974" s="185" t="str">
        <f>VLOOKUP(B2974,[1]Nagios!$B$2:$F$7978,1,FALSE)</f>
        <v>172.16.12.38</v>
      </c>
      <c r="D2974" s="301" t="s">
        <v>963</v>
      </c>
      <c r="E2974" s="206" t="s">
        <v>2989</v>
      </c>
      <c r="F2974" s="245">
        <v>3</v>
      </c>
      <c r="G2974" s="299" t="s">
        <v>8012</v>
      </c>
      <c r="H2974" s="180"/>
    </row>
    <row r="2975" spans="1:8" hidden="1">
      <c r="A2975" s="88" t="s">
        <v>6603</v>
      </c>
      <c r="B2975" s="240" t="s">
        <v>6604</v>
      </c>
      <c r="C2975" s="185" t="str">
        <f>VLOOKUP(B2975,[1]Nagios!$B$2:$F$7978,1,FALSE)</f>
        <v>172.16.12.38</v>
      </c>
      <c r="D2975" s="301" t="s">
        <v>6519</v>
      </c>
      <c r="E2975" s="206" t="s">
        <v>2989</v>
      </c>
      <c r="F2975" s="245">
        <v>1</v>
      </c>
      <c r="G2975" s="299" t="s">
        <v>8012</v>
      </c>
      <c r="H2975" s="180"/>
    </row>
    <row r="2976" spans="1:8" hidden="1">
      <c r="A2976" s="88" t="s">
        <v>6603</v>
      </c>
      <c r="B2976" s="240" t="s">
        <v>6604</v>
      </c>
      <c r="C2976" s="185" t="str">
        <f>VLOOKUP(B2976,[1]Nagios!$B$2:$F$7978,1,FALSE)</f>
        <v>172.16.12.38</v>
      </c>
      <c r="D2976" s="301" t="s">
        <v>961</v>
      </c>
      <c r="E2976" s="206" t="s">
        <v>2989</v>
      </c>
      <c r="F2976" s="245">
        <v>1</v>
      </c>
      <c r="G2976" s="299" t="s">
        <v>8012</v>
      </c>
      <c r="H2976" s="180"/>
    </row>
    <row r="2977" spans="1:8" hidden="1">
      <c r="A2977" s="88" t="s">
        <v>6602</v>
      </c>
      <c r="B2977" s="240" t="s">
        <v>6601</v>
      </c>
      <c r="C2977" s="185" t="str">
        <f>VLOOKUP(B2977,[1]Nagios!$B$2:$F$7978,1,FALSE)</f>
        <v>192.168.5.139</v>
      </c>
      <c r="D2977" s="301" t="s">
        <v>959</v>
      </c>
      <c r="E2977" s="206" t="s">
        <v>2989</v>
      </c>
      <c r="F2977" s="245">
        <v>1</v>
      </c>
      <c r="G2977" s="299" t="s">
        <v>8012</v>
      </c>
      <c r="H2977" s="180"/>
    </row>
    <row r="2978" spans="1:8" hidden="1">
      <c r="A2978" s="88" t="s">
        <v>6602</v>
      </c>
      <c r="B2978" s="240" t="s">
        <v>6601</v>
      </c>
      <c r="C2978" s="185" t="str">
        <f>VLOOKUP(B2978,[1]Nagios!$B$2:$F$7978,1,FALSE)</f>
        <v>192.168.5.139</v>
      </c>
      <c r="D2978" s="301" t="s">
        <v>962</v>
      </c>
      <c r="E2978" s="206" t="s">
        <v>2989</v>
      </c>
      <c r="F2978" s="245">
        <v>3</v>
      </c>
      <c r="G2978" s="299" t="s">
        <v>8012</v>
      </c>
      <c r="H2978" s="180"/>
    </row>
    <row r="2979" spans="1:8" hidden="1">
      <c r="A2979" s="88" t="s">
        <v>6602</v>
      </c>
      <c r="B2979" s="240" t="s">
        <v>6601</v>
      </c>
      <c r="C2979" s="185" t="str">
        <f>VLOOKUP(B2979,[1]Nagios!$B$2:$F$7978,1,FALSE)</f>
        <v>192.168.5.139</v>
      </c>
      <c r="D2979" s="301" t="s">
        <v>963</v>
      </c>
      <c r="E2979" s="206" t="s">
        <v>2989</v>
      </c>
      <c r="F2979" s="245">
        <v>3</v>
      </c>
      <c r="G2979" s="299" t="s">
        <v>8012</v>
      </c>
      <c r="H2979" s="180"/>
    </row>
    <row r="2980" spans="1:8" hidden="1">
      <c r="A2980" s="88" t="s">
        <v>6602</v>
      </c>
      <c r="B2980" s="240" t="s">
        <v>6601</v>
      </c>
      <c r="C2980" s="185" t="str">
        <f>VLOOKUP(B2980,[1]Nagios!$B$2:$F$7978,1,FALSE)</f>
        <v>192.168.5.139</v>
      </c>
      <c r="D2980" s="301" t="s">
        <v>6519</v>
      </c>
      <c r="E2980" s="206" t="s">
        <v>2989</v>
      </c>
      <c r="F2980" s="245">
        <v>1</v>
      </c>
      <c r="G2980" s="299" t="s">
        <v>8012</v>
      </c>
      <c r="H2980" s="180"/>
    </row>
    <row r="2981" spans="1:8" hidden="1">
      <c r="A2981" s="88" t="s">
        <v>6602</v>
      </c>
      <c r="B2981" s="240" t="s">
        <v>6601</v>
      </c>
      <c r="C2981" s="185" t="str">
        <f>VLOOKUP(B2981,[1]Nagios!$B$2:$F$7978,1,FALSE)</f>
        <v>192.168.5.139</v>
      </c>
      <c r="D2981" s="301" t="s">
        <v>961</v>
      </c>
      <c r="E2981" s="206" t="s">
        <v>2989</v>
      </c>
      <c r="F2981" s="245">
        <v>1</v>
      </c>
      <c r="G2981" s="299" t="s">
        <v>8012</v>
      </c>
      <c r="H2981" s="180"/>
    </row>
    <row r="2982" spans="1:8" hidden="1">
      <c r="A2982" s="88" t="s">
        <v>6600</v>
      </c>
      <c r="B2982" s="240" t="s">
        <v>6599</v>
      </c>
      <c r="C2982" s="185" t="str">
        <f>VLOOKUP(B2982,[1]Nagios!$B$2:$F$7978,1,FALSE)</f>
        <v>192.168.5.138</v>
      </c>
      <c r="D2982" s="301" t="s">
        <v>959</v>
      </c>
      <c r="E2982" s="206" t="s">
        <v>2989</v>
      </c>
      <c r="F2982" s="245">
        <v>1</v>
      </c>
      <c r="G2982" s="299" t="s">
        <v>8012</v>
      </c>
      <c r="H2982" s="180"/>
    </row>
    <row r="2983" spans="1:8" hidden="1">
      <c r="A2983" s="88" t="s">
        <v>6600</v>
      </c>
      <c r="B2983" s="240" t="s">
        <v>6599</v>
      </c>
      <c r="C2983" s="185" t="str">
        <f>VLOOKUP(B2983,[1]Nagios!$B$2:$F$7978,1,FALSE)</f>
        <v>192.168.5.138</v>
      </c>
      <c r="D2983" s="301" t="s">
        <v>962</v>
      </c>
      <c r="E2983" s="206" t="s">
        <v>2989</v>
      </c>
      <c r="F2983" s="245">
        <v>3</v>
      </c>
      <c r="G2983" s="299" t="s">
        <v>8012</v>
      </c>
      <c r="H2983" s="180"/>
    </row>
    <row r="2984" spans="1:8" hidden="1">
      <c r="A2984" s="88" t="s">
        <v>6600</v>
      </c>
      <c r="B2984" s="240" t="s">
        <v>6599</v>
      </c>
      <c r="C2984" s="185" t="str">
        <f>VLOOKUP(B2984,[1]Nagios!$B$2:$F$7978,1,FALSE)</f>
        <v>192.168.5.138</v>
      </c>
      <c r="D2984" s="301" t="s">
        <v>963</v>
      </c>
      <c r="E2984" s="206" t="s">
        <v>2989</v>
      </c>
      <c r="F2984" s="271">
        <v>3</v>
      </c>
      <c r="G2984" s="299" t="s">
        <v>8012</v>
      </c>
      <c r="H2984" s="180"/>
    </row>
    <row r="2985" spans="1:8" hidden="1">
      <c r="A2985" s="88" t="s">
        <v>6600</v>
      </c>
      <c r="B2985" s="240" t="s">
        <v>6599</v>
      </c>
      <c r="C2985" s="185" t="str">
        <f>VLOOKUP(B2985,[1]Nagios!$B$2:$F$7978,1,FALSE)</f>
        <v>192.168.5.138</v>
      </c>
      <c r="D2985" s="301" t="s">
        <v>6519</v>
      </c>
      <c r="E2985" s="206" t="s">
        <v>2989</v>
      </c>
      <c r="F2985" s="271">
        <v>1</v>
      </c>
      <c r="G2985" s="299" t="s">
        <v>8012</v>
      </c>
      <c r="H2985" s="180"/>
    </row>
    <row r="2986" spans="1:8" hidden="1">
      <c r="A2986" s="88" t="s">
        <v>6600</v>
      </c>
      <c r="B2986" s="240" t="s">
        <v>6599</v>
      </c>
      <c r="C2986" s="185" t="str">
        <f>VLOOKUP(B2986,[1]Nagios!$B$2:$F$7978,1,FALSE)</f>
        <v>192.168.5.138</v>
      </c>
      <c r="D2986" s="301" t="s">
        <v>961</v>
      </c>
      <c r="E2986" s="206" t="s">
        <v>2989</v>
      </c>
      <c r="F2986" s="271">
        <v>1</v>
      </c>
      <c r="G2986" s="299" t="s">
        <v>8012</v>
      </c>
      <c r="H2986" s="180"/>
    </row>
    <row r="2987" spans="1:8" hidden="1">
      <c r="A2987" s="88" t="s">
        <v>6597</v>
      </c>
      <c r="B2987" s="240" t="s">
        <v>6598</v>
      </c>
      <c r="C2987" s="185" t="str">
        <f>VLOOKUP(B2987,[1]Nagios!$B$2:$F$7978,1,FALSE)</f>
        <v>10.133.8.178</v>
      </c>
      <c r="D2987" s="301" t="s">
        <v>959</v>
      </c>
      <c r="E2987" s="206" t="s">
        <v>2989</v>
      </c>
      <c r="F2987" s="271">
        <v>1</v>
      </c>
      <c r="G2987" s="299" t="s">
        <v>8012</v>
      </c>
      <c r="H2987" s="180"/>
    </row>
    <row r="2988" spans="1:8" hidden="1">
      <c r="A2988" s="88" t="s">
        <v>6597</v>
      </c>
      <c r="B2988" s="240" t="s">
        <v>6598</v>
      </c>
      <c r="C2988" s="185" t="str">
        <f>VLOOKUP(B2988,[1]Nagios!$B$2:$F$7978,1,FALSE)</f>
        <v>10.133.8.178</v>
      </c>
      <c r="D2988" s="301" t="s">
        <v>962</v>
      </c>
      <c r="E2988" s="206" t="s">
        <v>2989</v>
      </c>
      <c r="F2988" s="271">
        <v>3</v>
      </c>
      <c r="G2988" s="299" t="s">
        <v>8012</v>
      </c>
      <c r="H2988" s="180"/>
    </row>
    <row r="2989" spans="1:8" hidden="1">
      <c r="A2989" s="88" t="s">
        <v>6597</v>
      </c>
      <c r="B2989" s="240" t="s">
        <v>6598</v>
      </c>
      <c r="C2989" s="185" t="str">
        <f>VLOOKUP(B2989,[1]Nagios!$B$2:$F$7978,1,FALSE)</f>
        <v>10.133.8.178</v>
      </c>
      <c r="D2989" s="301" t="s">
        <v>963</v>
      </c>
      <c r="E2989" s="206" t="s">
        <v>2989</v>
      </c>
      <c r="F2989" s="271">
        <v>3</v>
      </c>
      <c r="G2989" s="299" t="s">
        <v>8012</v>
      </c>
      <c r="H2989" s="180"/>
    </row>
    <row r="2990" spans="1:8" hidden="1">
      <c r="A2990" s="88" t="s">
        <v>6597</v>
      </c>
      <c r="B2990" s="266" t="s">
        <v>6598</v>
      </c>
      <c r="C2990" s="185" t="str">
        <f>VLOOKUP(B2990,[1]Nagios!$B$2:$F$7978,1,FALSE)</f>
        <v>10.133.8.178</v>
      </c>
      <c r="D2990" s="301" t="s">
        <v>6519</v>
      </c>
      <c r="E2990" s="206" t="s">
        <v>2989</v>
      </c>
      <c r="F2990" s="271">
        <v>1</v>
      </c>
      <c r="G2990" s="299" t="s">
        <v>8012</v>
      </c>
      <c r="H2990" s="180"/>
    </row>
    <row r="2991" spans="1:8" hidden="1">
      <c r="A2991" s="88" t="s">
        <v>6597</v>
      </c>
      <c r="B2991" s="266" t="s">
        <v>6598</v>
      </c>
      <c r="C2991" s="185" t="str">
        <f>VLOOKUP(B2991,[1]Nagios!$B$2:$F$7978,1,FALSE)</f>
        <v>10.133.8.178</v>
      </c>
      <c r="D2991" s="301" t="s">
        <v>961</v>
      </c>
      <c r="E2991" s="206" t="s">
        <v>2989</v>
      </c>
      <c r="F2991" s="271">
        <v>1</v>
      </c>
      <c r="G2991" s="299" t="s">
        <v>8012</v>
      </c>
      <c r="H2991" s="180"/>
    </row>
    <row r="2992" spans="1:8" hidden="1">
      <c r="A2992" s="88" t="s">
        <v>6596</v>
      </c>
      <c r="B2992" s="266" t="s">
        <v>6595</v>
      </c>
      <c r="C2992" s="185" t="str">
        <f>VLOOKUP(B2992,[1]Nagios!$B$2:$F$7978,1,FALSE)</f>
        <v>10.133.8.177</v>
      </c>
      <c r="D2992" s="301" t="s">
        <v>959</v>
      </c>
      <c r="E2992" s="206" t="s">
        <v>2989</v>
      </c>
      <c r="F2992" s="271">
        <v>1</v>
      </c>
      <c r="G2992" s="299" t="s">
        <v>8012</v>
      </c>
      <c r="H2992" s="180"/>
    </row>
    <row r="2993" spans="1:8" hidden="1">
      <c r="A2993" s="88" t="s">
        <v>6596</v>
      </c>
      <c r="B2993" s="266" t="s">
        <v>6595</v>
      </c>
      <c r="C2993" s="185" t="str">
        <f>VLOOKUP(B2993,[1]Nagios!$B$2:$F$7978,1,FALSE)</f>
        <v>10.133.8.177</v>
      </c>
      <c r="D2993" s="301" t="s">
        <v>962</v>
      </c>
      <c r="E2993" s="206" t="s">
        <v>2989</v>
      </c>
      <c r="F2993" s="271">
        <v>3</v>
      </c>
      <c r="G2993" s="299" t="s">
        <v>8012</v>
      </c>
      <c r="H2993" s="180"/>
    </row>
    <row r="2994" spans="1:8" hidden="1">
      <c r="A2994" s="88" t="s">
        <v>6596</v>
      </c>
      <c r="B2994" s="240" t="s">
        <v>6595</v>
      </c>
      <c r="C2994" s="185" t="str">
        <f>VLOOKUP(B2994,[1]Nagios!$B$2:$F$7978,1,FALSE)</f>
        <v>10.133.8.177</v>
      </c>
      <c r="D2994" s="301" t="s">
        <v>963</v>
      </c>
      <c r="E2994" s="206" t="s">
        <v>2989</v>
      </c>
      <c r="F2994" s="245">
        <v>3</v>
      </c>
      <c r="G2994" s="299" t="s">
        <v>8012</v>
      </c>
      <c r="H2994" s="180"/>
    </row>
    <row r="2995" spans="1:8" hidden="1">
      <c r="A2995" s="88" t="s">
        <v>6596</v>
      </c>
      <c r="B2995" s="240" t="s">
        <v>6595</v>
      </c>
      <c r="C2995" s="185" t="str">
        <f>VLOOKUP(B2995,[1]Nagios!$B$2:$F$7978,1,FALSE)</f>
        <v>10.133.8.177</v>
      </c>
      <c r="D2995" s="301" t="s">
        <v>6519</v>
      </c>
      <c r="E2995" s="206" t="s">
        <v>2989</v>
      </c>
      <c r="F2995" s="245">
        <v>1</v>
      </c>
      <c r="G2995" s="299" t="s">
        <v>8012</v>
      </c>
      <c r="H2995" s="180"/>
    </row>
    <row r="2996" spans="1:8" hidden="1">
      <c r="A2996" s="88" t="s">
        <v>6596</v>
      </c>
      <c r="B2996" s="240" t="s">
        <v>6595</v>
      </c>
      <c r="C2996" s="185" t="str">
        <f>VLOOKUP(B2996,[1]Nagios!$B$2:$F$7978,1,FALSE)</f>
        <v>10.133.8.177</v>
      </c>
      <c r="D2996" s="301" t="s">
        <v>961</v>
      </c>
      <c r="E2996" s="206" t="s">
        <v>2989</v>
      </c>
      <c r="F2996" s="245">
        <v>1</v>
      </c>
      <c r="G2996" s="299" t="s">
        <v>8012</v>
      </c>
      <c r="H2996" s="180"/>
    </row>
    <row r="2997" spans="1:8" hidden="1">
      <c r="A2997" s="266" t="s">
        <v>8215</v>
      </c>
      <c r="B2997" s="240" t="s">
        <v>8216</v>
      </c>
      <c r="C2997" s="185" t="str">
        <f>VLOOKUP(B2997,[1]Nagios!$B$2:$F$7978,1,FALSE)</f>
        <v>10.133.9.23</v>
      </c>
      <c r="D2997" s="308" t="s">
        <v>7260</v>
      </c>
      <c r="E2997" s="291" t="s">
        <v>2989</v>
      </c>
      <c r="F2997" s="262">
        <v>2</v>
      </c>
      <c r="G2997" s="299" t="s">
        <v>8012</v>
      </c>
      <c r="H2997" s="180"/>
    </row>
    <row r="2998" spans="1:8" hidden="1">
      <c r="A2998" s="266" t="s">
        <v>8215</v>
      </c>
      <c r="B2998" s="240" t="s">
        <v>8216</v>
      </c>
      <c r="C2998" s="185" t="str">
        <f>VLOOKUP(B2998,[1]Nagios!$B$2:$F$7978,1,FALSE)</f>
        <v>10.133.9.23</v>
      </c>
      <c r="D2998" s="308" t="s">
        <v>1204</v>
      </c>
      <c r="E2998" s="291" t="s">
        <v>2989</v>
      </c>
      <c r="F2998" s="262">
        <v>2</v>
      </c>
      <c r="G2998" s="299" t="s">
        <v>8012</v>
      </c>
      <c r="H2998" s="180"/>
    </row>
    <row r="2999" spans="1:8" hidden="1">
      <c r="A2999" s="266" t="s">
        <v>8215</v>
      </c>
      <c r="B2999" s="240" t="s">
        <v>8216</v>
      </c>
      <c r="C2999" s="185" t="str">
        <f>VLOOKUP(B2999,[1]Nagios!$B$2:$F$7978,1,FALSE)</f>
        <v>10.133.9.23</v>
      </c>
      <c r="D2999" s="308" t="s">
        <v>2617</v>
      </c>
      <c r="E2999" s="291" t="s">
        <v>2989</v>
      </c>
      <c r="F2999" s="262">
        <v>2</v>
      </c>
      <c r="G2999" s="299" t="s">
        <v>8012</v>
      </c>
      <c r="H2999" s="180"/>
    </row>
    <row r="3000" spans="1:8" hidden="1">
      <c r="A3000" s="266" t="s">
        <v>8215</v>
      </c>
      <c r="B3000" s="240" t="s">
        <v>8216</v>
      </c>
      <c r="C3000" s="185" t="str">
        <f>VLOOKUP(B3000,[1]Nagios!$B$2:$F$7978,1,FALSE)</f>
        <v>10.133.9.23</v>
      </c>
      <c r="D3000" s="308" t="s">
        <v>6654</v>
      </c>
      <c r="E3000" s="291" t="s">
        <v>2989</v>
      </c>
      <c r="F3000" s="262">
        <v>2</v>
      </c>
      <c r="G3000" s="299" t="s">
        <v>8012</v>
      </c>
      <c r="H3000" s="180"/>
    </row>
    <row r="3001" spans="1:8" hidden="1">
      <c r="A3001" s="266" t="s">
        <v>8215</v>
      </c>
      <c r="B3001" s="240" t="s">
        <v>8216</v>
      </c>
      <c r="C3001" s="185" t="str">
        <f>VLOOKUP(B3001,[1]Nagios!$B$2:$F$7978,1,FALSE)</f>
        <v>10.133.9.23</v>
      </c>
      <c r="D3001" s="308" t="s">
        <v>1201</v>
      </c>
      <c r="E3001" s="291" t="s">
        <v>2989</v>
      </c>
      <c r="F3001" s="262">
        <v>2</v>
      </c>
      <c r="G3001" s="299" t="s">
        <v>8012</v>
      </c>
      <c r="H3001" s="180"/>
    </row>
    <row r="3002" spans="1:8" hidden="1">
      <c r="A3002" s="266" t="s">
        <v>8215</v>
      </c>
      <c r="B3002" s="240" t="s">
        <v>8216</v>
      </c>
      <c r="C3002" s="185" t="str">
        <f>VLOOKUP(B3002,[1]Nagios!$B$2:$F$7978,1,FALSE)</f>
        <v>10.133.9.23</v>
      </c>
      <c r="D3002" s="308" t="s">
        <v>6043</v>
      </c>
      <c r="E3002" s="291" t="s">
        <v>2989</v>
      </c>
      <c r="F3002" s="262">
        <v>2</v>
      </c>
      <c r="G3002" s="299" t="s">
        <v>8012</v>
      </c>
      <c r="H3002" s="180"/>
    </row>
    <row r="3003" spans="1:8" hidden="1">
      <c r="A3003" s="88" t="s">
        <v>1287</v>
      </c>
      <c r="B3003" s="249" t="s">
        <v>1286</v>
      </c>
      <c r="C3003" s="185" t="str">
        <f>VLOOKUP(B3003,[1]Nagios!$B$2:$F$7978,1,FALSE)</f>
        <v>192.168.21.37</v>
      </c>
      <c r="D3003" s="301" t="s">
        <v>1220</v>
      </c>
      <c r="E3003" s="291" t="s">
        <v>2989</v>
      </c>
      <c r="F3003" s="262">
        <v>3</v>
      </c>
      <c r="G3003" s="299" t="s">
        <v>8012</v>
      </c>
      <c r="H3003" s="180" t="s">
        <v>4427</v>
      </c>
    </row>
    <row r="3004" spans="1:8" hidden="1">
      <c r="A3004" s="88" t="s">
        <v>1287</v>
      </c>
      <c r="B3004" s="249" t="s">
        <v>1286</v>
      </c>
      <c r="C3004" s="185" t="str">
        <f>VLOOKUP(B3004,[1]Nagios!$B$2:$F$7978,1,FALSE)</f>
        <v>192.168.21.37</v>
      </c>
      <c r="D3004" s="301" t="s">
        <v>1204</v>
      </c>
      <c r="E3004" s="291" t="s">
        <v>2989</v>
      </c>
      <c r="F3004" s="269">
        <v>4</v>
      </c>
      <c r="G3004" s="299" t="s">
        <v>8012</v>
      </c>
      <c r="H3004" s="180" t="s">
        <v>4428</v>
      </c>
    </row>
    <row r="3005" spans="1:8" hidden="1">
      <c r="A3005" s="88" t="s">
        <v>1287</v>
      </c>
      <c r="B3005" s="249" t="s">
        <v>1286</v>
      </c>
      <c r="C3005" s="185" t="str">
        <f>VLOOKUP(B3005,[1]Nagios!$B$2:$F$7978,1,FALSE)</f>
        <v>192.168.21.37</v>
      </c>
      <c r="D3005" s="301" t="s">
        <v>2414</v>
      </c>
      <c r="E3005" s="291" t="s">
        <v>2989</v>
      </c>
      <c r="F3005" s="269">
        <v>4</v>
      </c>
      <c r="G3005" s="299" t="s">
        <v>8012</v>
      </c>
      <c r="H3005" s="180" t="s">
        <v>4429</v>
      </c>
    </row>
    <row r="3006" spans="1:8" hidden="1">
      <c r="A3006" s="88" t="s">
        <v>1287</v>
      </c>
      <c r="B3006" s="249" t="s">
        <v>1286</v>
      </c>
      <c r="C3006" s="185" t="str">
        <f>VLOOKUP(B3006,[1]Nagios!$B$2:$F$7978,1,FALSE)</f>
        <v>192.168.21.37</v>
      </c>
      <c r="D3006" s="301" t="s">
        <v>2435</v>
      </c>
      <c r="E3006" s="291" t="s">
        <v>2989</v>
      </c>
      <c r="F3006" s="269">
        <v>4</v>
      </c>
      <c r="G3006" s="299" t="s">
        <v>8012</v>
      </c>
      <c r="H3006" s="180" t="s">
        <v>4430</v>
      </c>
    </row>
    <row r="3007" spans="1:8" hidden="1">
      <c r="A3007" s="88" t="s">
        <v>1287</v>
      </c>
      <c r="B3007" s="240" t="s">
        <v>1286</v>
      </c>
      <c r="C3007" s="185" t="str">
        <f>VLOOKUP(B3007,[1]Nagios!$B$2:$F$7978,1,FALSE)</f>
        <v>192.168.21.37</v>
      </c>
      <c r="D3007" s="301" t="s">
        <v>2455</v>
      </c>
      <c r="E3007" s="291" t="s">
        <v>2989</v>
      </c>
      <c r="F3007" s="269">
        <v>4</v>
      </c>
      <c r="G3007" s="299" t="s">
        <v>8012</v>
      </c>
      <c r="H3007" s="180" t="s">
        <v>4431</v>
      </c>
    </row>
    <row r="3008" spans="1:8" hidden="1">
      <c r="A3008" s="88" t="s">
        <v>1287</v>
      </c>
      <c r="B3008" s="240" t="s">
        <v>1286</v>
      </c>
      <c r="C3008" s="185" t="str">
        <f>VLOOKUP(B3008,[1]Nagios!$B$2:$F$7978,1,FALSE)</f>
        <v>192.168.21.37</v>
      </c>
      <c r="D3008" s="301" t="s">
        <v>959</v>
      </c>
      <c r="E3008" s="291" t="s">
        <v>2989</v>
      </c>
      <c r="F3008" s="269">
        <v>4</v>
      </c>
      <c r="G3008" s="299" t="s">
        <v>8012</v>
      </c>
      <c r="H3008" s="180" t="s">
        <v>4432</v>
      </c>
    </row>
    <row r="3009" spans="1:8" hidden="1">
      <c r="A3009" s="88" t="s">
        <v>1287</v>
      </c>
      <c r="B3009" s="240" t="s">
        <v>1286</v>
      </c>
      <c r="C3009" s="185" t="str">
        <f>VLOOKUP(B3009,[1]Nagios!$B$2:$F$7978,1,FALSE)</f>
        <v>192.168.21.37</v>
      </c>
      <c r="D3009" s="301" t="s">
        <v>1200</v>
      </c>
      <c r="E3009" s="291" t="s">
        <v>2989</v>
      </c>
      <c r="F3009" s="269">
        <v>4</v>
      </c>
      <c r="G3009" s="299" t="s">
        <v>8012</v>
      </c>
      <c r="H3009" s="180" t="s">
        <v>4433</v>
      </c>
    </row>
    <row r="3010" spans="1:8" hidden="1">
      <c r="A3010" s="88" t="s">
        <v>1287</v>
      </c>
      <c r="B3010" s="88" t="s">
        <v>1286</v>
      </c>
      <c r="C3010" s="185" t="str">
        <f>VLOOKUP(B3010,[1]Nagios!$B$2:$F$7978,1,FALSE)</f>
        <v>192.168.21.37</v>
      </c>
      <c r="D3010" s="303" t="s">
        <v>1201</v>
      </c>
      <c r="E3010" s="291" t="s">
        <v>2992</v>
      </c>
      <c r="F3010" s="269">
        <v>2</v>
      </c>
      <c r="G3010" s="299" t="s">
        <v>8012</v>
      </c>
      <c r="H3010" s="180" t="s">
        <v>4434</v>
      </c>
    </row>
    <row r="3011" spans="1:8" hidden="1">
      <c r="A3011" s="88" t="s">
        <v>1287</v>
      </c>
      <c r="B3011" s="88" t="s">
        <v>1286</v>
      </c>
      <c r="C3011" s="185" t="str">
        <f>VLOOKUP(B3011,[1]Nagios!$B$2:$F$7978,1,FALSE)</f>
        <v>192.168.21.37</v>
      </c>
      <c r="D3011" s="303" t="s">
        <v>2656</v>
      </c>
      <c r="E3011" s="291" t="s">
        <v>2989</v>
      </c>
      <c r="F3011" s="269">
        <v>4</v>
      </c>
      <c r="G3011" s="299" t="s">
        <v>7998</v>
      </c>
      <c r="H3011" s="180" t="s">
        <v>5789</v>
      </c>
    </row>
    <row r="3012" spans="1:8" hidden="1">
      <c r="A3012" s="88" t="s">
        <v>1287</v>
      </c>
      <c r="B3012" s="88" t="s">
        <v>1286</v>
      </c>
      <c r="C3012" s="185" t="str">
        <f>VLOOKUP(B3012,[1]Nagios!$B$2:$F$7978,1,FALSE)</f>
        <v>192.168.21.37</v>
      </c>
      <c r="D3012" s="303" t="s">
        <v>2657</v>
      </c>
      <c r="E3012" s="291" t="s">
        <v>2989</v>
      </c>
      <c r="F3012" s="269">
        <v>4</v>
      </c>
      <c r="G3012" s="299" t="s">
        <v>7998</v>
      </c>
      <c r="H3012" s="180" t="s">
        <v>5790</v>
      </c>
    </row>
    <row r="3013" spans="1:8" hidden="1">
      <c r="A3013" s="88" t="s">
        <v>1287</v>
      </c>
      <c r="B3013" s="88" t="s">
        <v>1286</v>
      </c>
      <c r="C3013" s="185" t="str">
        <f>VLOOKUP(B3013,[1]Nagios!$B$2:$F$7978,1,FALSE)</f>
        <v>192.168.21.37</v>
      </c>
      <c r="D3013" s="303" t="s">
        <v>6156</v>
      </c>
      <c r="E3013" s="291" t="s">
        <v>2989</v>
      </c>
      <c r="F3013" s="269">
        <v>3</v>
      </c>
      <c r="G3013" s="299" t="s">
        <v>8004</v>
      </c>
      <c r="H3013" s="180"/>
    </row>
    <row r="3014" spans="1:8" hidden="1">
      <c r="A3014" s="88" t="s">
        <v>2131</v>
      </c>
      <c r="B3014" s="240" t="s">
        <v>42</v>
      </c>
      <c r="C3014" s="185" t="str">
        <f>VLOOKUP(B3014,[1]Nagios!$B$2:$F$7978,1,FALSE)</f>
        <v>10.133.55.230</v>
      </c>
      <c r="D3014" s="301" t="s">
        <v>1204</v>
      </c>
      <c r="E3014" s="206" t="s">
        <v>2989</v>
      </c>
      <c r="F3014" s="245">
        <v>1</v>
      </c>
      <c r="G3014" s="299" t="s">
        <v>8012</v>
      </c>
      <c r="H3014" s="180" t="s">
        <v>4420</v>
      </c>
    </row>
    <row r="3015" spans="1:8" hidden="1">
      <c r="A3015" s="88" t="s">
        <v>2131</v>
      </c>
      <c r="B3015" s="240" t="s">
        <v>42</v>
      </c>
      <c r="C3015" s="185" t="str">
        <f>VLOOKUP(B3015,[1]Nagios!$B$2:$F$7978,1,FALSE)</f>
        <v>10.133.55.230</v>
      </c>
      <c r="D3015" s="301" t="s">
        <v>2418</v>
      </c>
      <c r="E3015" s="206" t="s">
        <v>2989</v>
      </c>
      <c r="F3015" s="245">
        <v>1</v>
      </c>
      <c r="G3015" s="299" t="s">
        <v>8012</v>
      </c>
      <c r="H3015" s="180" t="s">
        <v>4421</v>
      </c>
    </row>
    <row r="3016" spans="1:8" hidden="1">
      <c r="A3016" s="88" t="s">
        <v>2131</v>
      </c>
      <c r="B3016" s="240" t="s">
        <v>42</v>
      </c>
      <c r="C3016" s="185" t="str">
        <f>VLOOKUP(B3016,[1]Nagios!$B$2:$F$7978,1,FALSE)</f>
        <v>10.133.55.230</v>
      </c>
      <c r="D3016" s="301" t="s">
        <v>2430</v>
      </c>
      <c r="E3016" s="206" t="s">
        <v>2989</v>
      </c>
      <c r="F3016" s="245">
        <v>1</v>
      </c>
      <c r="G3016" s="299" t="s">
        <v>8012</v>
      </c>
      <c r="H3016" s="180" t="s">
        <v>4422</v>
      </c>
    </row>
    <row r="3017" spans="1:8" hidden="1">
      <c r="A3017" s="88" t="s">
        <v>2131</v>
      </c>
      <c r="B3017" s="240" t="s">
        <v>42</v>
      </c>
      <c r="C3017" s="185" t="str">
        <f>VLOOKUP(B3017,[1]Nagios!$B$2:$F$7978,1,FALSE)</f>
        <v>10.133.55.230</v>
      </c>
      <c r="D3017" s="301" t="s">
        <v>1735</v>
      </c>
      <c r="E3017" s="206" t="s">
        <v>2989</v>
      </c>
      <c r="F3017" s="245">
        <v>2</v>
      </c>
      <c r="G3017" s="299" t="s">
        <v>8012</v>
      </c>
      <c r="H3017" s="180" t="s">
        <v>4423</v>
      </c>
    </row>
    <row r="3018" spans="1:8" hidden="1">
      <c r="A3018" s="88" t="s">
        <v>2131</v>
      </c>
      <c r="B3018" s="240" t="s">
        <v>42</v>
      </c>
      <c r="C3018" s="185" t="str">
        <f>VLOOKUP(B3018,[1]Nagios!$B$2:$F$7978,1,FALSE)</f>
        <v>10.133.55.230</v>
      </c>
      <c r="D3018" s="301" t="s">
        <v>959</v>
      </c>
      <c r="E3018" s="206" t="s">
        <v>2989</v>
      </c>
      <c r="F3018" s="245">
        <v>1</v>
      </c>
      <c r="G3018" s="299" t="s">
        <v>8012</v>
      </c>
      <c r="H3018" s="180" t="s">
        <v>4424</v>
      </c>
    </row>
    <row r="3019" spans="1:8" hidden="1">
      <c r="A3019" s="88" t="s">
        <v>2131</v>
      </c>
      <c r="B3019" s="240" t="s">
        <v>42</v>
      </c>
      <c r="C3019" s="185" t="str">
        <f>VLOOKUP(B3019,[1]Nagios!$B$2:$F$7978,1,FALSE)</f>
        <v>10.133.55.230</v>
      </c>
      <c r="D3019" s="301" t="s">
        <v>1200</v>
      </c>
      <c r="E3019" s="206" t="s">
        <v>2989</v>
      </c>
      <c r="F3019" s="245">
        <v>1</v>
      </c>
      <c r="G3019" s="299" t="s">
        <v>8012</v>
      </c>
      <c r="H3019" s="180" t="s">
        <v>4425</v>
      </c>
    </row>
    <row r="3020" spans="1:8" hidden="1">
      <c r="A3020" s="88" t="s">
        <v>2131</v>
      </c>
      <c r="B3020" s="240" t="s">
        <v>42</v>
      </c>
      <c r="C3020" s="185" t="str">
        <f>VLOOKUP(B3020,[1]Nagios!$B$2:$F$7978,1,FALSE)</f>
        <v>10.133.55.230</v>
      </c>
      <c r="D3020" s="301" t="s">
        <v>1201</v>
      </c>
      <c r="E3020" s="206" t="s">
        <v>2992</v>
      </c>
      <c r="F3020" s="245">
        <v>2</v>
      </c>
      <c r="G3020" s="299" t="s">
        <v>8012</v>
      </c>
      <c r="H3020" s="180" t="s">
        <v>4426</v>
      </c>
    </row>
    <row r="3021" spans="1:8" hidden="1">
      <c r="A3021" s="88" t="s">
        <v>2131</v>
      </c>
      <c r="B3021" s="240" t="s">
        <v>42</v>
      </c>
      <c r="C3021" s="185" t="str">
        <f>VLOOKUP(B3021,[1]Nagios!$B$2:$F$7978,1,FALSE)</f>
        <v>10.133.55.230</v>
      </c>
      <c r="D3021" s="301" t="s">
        <v>1772</v>
      </c>
      <c r="E3021" s="206" t="s">
        <v>2989</v>
      </c>
      <c r="F3021" s="245">
        <v>4</v>
      </c>
      <c r="G3021" s="299" t="s">
        <v>8000</v>
      </c>
      <c r="H3021" s="180" t="s">
        <v>5609</v>
      </c>
    </row>
    <row r="3022" spans="1:8" hidden="1">
      <c r="A3022" s="88" t="s">
        <v>2131</v>
      </c>
      <c r="B3022" s="240" t="s">
        <v>42</v>
      </c>
      <c r="C3022" s="185" t="str">
        <f>VLOOKUP(B3022,[1]Nagios!$B$2:$F$7978,1,FALSE)</f>
        <v>10.133.55.230</v>
      </c>
      <c r="D3022" s="301" t="s">
        <v>1773</v>
      </c>
      <c r="E3022" s="206" t="s">
        <v>2989</v>
      </c>
      <c r="F3022" s="245">
        <v>4</v>
      </c>
      <c r="G3022" s="299" t="s">
        <v>8000</v>
      </c>
      <c r="H3022" s="180" t="s">
        <v>5610</v>
      </c>
    </row>
    <row r="3023" spans="1:8" hidden="1">
      <c r="A3023" s="88" t="s">
        <v>2131</v>
      </c>
      <c r="B3023" s="240" t="s">
        <v>42</v>
      </c>
      <c r="C3023" s="185" t="str">
        <f>VLOOKUP(B3023,[1]Nagios!$B$2:$F$7978,1,FALSE)</f>
        <v>10.133.55.230</v>
      </c>
      <c r="D3023" s="301" t="s">
        <v>2556</v>
      </c>
      <c r="E3023" s="206" t="s">
        <v>2989</v>
      </c>
      <c r="F3023" s="245">
        <v>4</v>
      </c>
      <c r="G3023" s="299" t="s">
        <v>8000</v>
      </c>
      <c r="H3023" s="180" t="s">
        <v>5611</v>
      </c>
    </row>
    <row r="3024" spans="1:8" hidden="1">
      <c r="A3024" s="88" t="s">
        <v>2131</v>
      </c>
      <c r="B3024" s="240" t="s">
        <v>42</v>
      </c>
      <c r="C3024" s="185" t="str">
        <f>VLOOKUP(B3024,[1]Nagios!$B$2:$F$7978,1,FALSE)</f>
        <v>10.133.55.230</v>
      </c>
      <c r="D3024" s="301" t="s">
        <v>2557</v>
      </c>
      <c r="E3024" s="206" t="s">
        <v>2989</v>
      </c>
      <c r="F3024" s="245">
        <v>4</v>
      </c>
      <c r="G3024" s="299" t="s">
        <v>8000</v>
      </c>
      <c r="H3024" s="180" t="s">
        <v>5612</v>
      </c>
    </row>
    <row r="3025" spans="1:8" hidden="1">
      <c r="A3025" s="88" t="s">
        <v>2131</v>
      </c>
      <c r="B3025" s="240" t="s">
        <v>42</v>
      </c>
      <c r="C3025" s="185" t="str">
        <f>VLOOKUP(B3025,[1]Nagios!$B$2:$F$7978,1,FALSE)</f>
        <v>10.133.55.230</v>
      </c>
      <c r="D3025" s="301" t="s">
        <v>2558</v>
      </c>
      <c r="E3025" s="206" t="s">
        <v>2989</v>
      </c>
      <c r="F3025" s="245">
        <v>4</v>
      </c>
      <c r="G3025" s="299" t="s">
        <v>8000</v>
      </c>
      <c r="H3025" s="180" t="s">
        <v>5613</v>
      </c>
    </row>
    <row r="3026" spans="1:8" hidden="1">
      <c r="A3026" s="88" t="s">
        <v>2131</v>
      </c>
      <c r="B3026" s="240" t="s">
        <v>42</v>
      </c>
      <c r="C3026" s="185" t="str">
        <f>VLOOKUP(B3026,[1]Nagios!$B$2:$F$7978,1,FALSE)</f>
        <v>10.133.55.230</v>
      </c>
      <c r="D3026" s="301" t="s">
        <v>2559</v>
      </c>
      <c r="E3026" s="206" t="s">
        <v>2989</v>
      </c>
      <c r="F3026" s="245">
        <v>4</v>
      </c>
      <c r="G3026" s="299" t="s">
        <v>8000</v>
      </c>
      <c r="H3026" s="180" t="s">
        <v>5614</v>
      </c>
    </row>
    <row r="3027" spans="1:8" hidden="1">
      <c r="A3027" s="88" t="s">
        <v>2131</v>
      </c>
      <c r="B3027" s="240" t="s">
        <v>42</v>
      </c>
      <c r="C3027" s="185" t="str">
        <f>VLOOKUP(B3027,[1]Nagios!$B$2:$F$7978,1,FALSE)</f>
        <v>10.133.55.230</v>
      </c>
      <c r="D3027" s="301" t="s">
        <v>2528</v>
      </c>
      <c r="E3027" s="206" t="s">
        <v>2989</v>
      </c>
      <c r="F3027" s="245">
        <v>2</v>
      </c>
      <c r="G3027" s="299" t="s">
        <v>8000</v>
      </c>
      <c r="H3027" s="180" t="s">
        <v>5615</v>
      </c>
    </row>
    <row r="3028" spans="1:8" hidden="1">
      <c r="A3028" s="88" t="s">
        <v>2131</v>
      </c>
      <c r="B3028" s="240" t="s">
        <v>42</v>
      </c>
      <c r="C3028" s="185" t="str">
        <f>VLOOKUP(B3028,[1]Nagios!$B$2:$F$7978,1,FALSE)</f>
        <v>10.133.55.230</v>
      </c>
      <c r="D3028" s="301" t="s">
        <v>1759</v>
      </c>
      <c r="E3028" s="206" t="s">
        <v>2989</v>
      </c>
      <c r="F3028" s="245">
        <v>1</v>
      </c>
      <c r="G3028" s="299" t="s">
        <v>8000</v>
      </c>
      <c r="H3028" s="180" t="s">
        <v>5616</v>
      </c>
    </row>
    <row r="3029" spans="1:8" hidden="1">
      <c r="A3029" s="88" t="s">
        <v>2131</v>
      </c>
      <c r="B3029" s="240" t="s">
        <v>42</v>
      </c>
      <c r="C3029" s="185" t="str">
        <f>VLOOKUP(B3029,[1]Nagios!$B$2:$F$7978,1,FALSE)</f>
        <v>10.133.55.230</v>
      </c>
      <c r="D3029" s="301" t="s">
        <v>2529</v>
      </c>
      <c r="E3029" s="206" t="s">
        <v>2989</v>
      </c>
      <c r="F3029" s="245">
        <v>2</v>
      </c>
      <c r="G3029" s="299" t="s">
        <v>8000</v>
      </c>
      <c r="H3029" s="180" t="s">
        <v>5617</v>
      </c>
    </row>
    <row r="3030" spans="1:8" hidden="1">
      <c r="A3030" s="88" t="s">
        <v>2131</v>
      </c>
      <c r="B3030" s="240" t="s">
        <v>42</v>
      </c>
      <c r="C3030" s="185" t="str">
        <f>VLOOKUP(B3030,[1]Nagios!$B$2:$F$7978,1,FALSE)</f>
        <v>10.133.55.230</v>
      </c>
      <c r="D3030" s="301" t="s">
        <v>2530</v>
      </c>
      <c r="E3030" s="206" t="s">
        <v>2989</v>
      </c>
      <c r="F3030" s="245">
        <v>2</v>
      </c>
      <c r="G3030" s="299" t="s">
        <v>8000</v>
      </c>
      <c r="H3030" s="180" t="s">
        <v>5618</v>
      </c>
    </row>
    <row r="3031" spans="1:8" hidden="1">
      <c r="A3031" s="88" t="s">
        <v>2131</v>
      </c>
      <c r="B3031" s="240" t="s">
        <v>42</v>
      </c>
      <c r="C3031" s="185" t="str">
        <f>VLOOKUP(B3031,[1]Nagios!$B$2:$F$7978,1,FALSE)</f>
        <v>10.133.55.230</v>
      </c>
      <c r="D3031" s="301" t="s">
        <v>2531</v>
      </c>
      <c r="E3031" s="206" t="s">
        <v>2989</v>
      </c>
      <c r="F3031" s="245">
        <v>4</v>
      </c>
      <c r="G3031" s="299" t="s">
        <v>8000</v>
      </c>
      <c r="H3031" s="180" t="s">
        <v>5619</v>
      </c>
    </row>
    <row r="3032" spans="1:8" hidden="1">
      <c r="A3032" s="88" t="s">
        <v>2131</v>
      </c>
      <c r="B3032" s="240" t="s">
        <v>42</v>
      </c>
      <c r="C3032" s="185" t="str">
        <f>VLOOKUP(B3032,[1]Nagios!$B$2:$F$7978,1,FALSE)</f>
        <v>10.133.55.230</v>
      </c>
      <c r="D3032" s="301" t="s">
        <v>2532</v>
      </c>
      <c r="E3032" s="206" t="s">
        <v>2989</v>
      </c>
      <c r="F3032" s="245">
        <v>4</v>
      </c>
      <c r="G3032" s="299" t="s">
        <v>8000</v>
      </c>
      <c r="H3032" s="180" t="s">
        <v>5620</v>
      </c>
    </row>
    <row r="3033" spans="1:8" hidden="1">
      <c r="A3033" s="88" t="s">
        <v>2131</v>
      </c>
      <c r="B3033" s="240" t="s">
        <v>42</v>
      </c>
      <c r="C3033" s="185" t="str">
        <f>VLOOKUP(B3033,[1]Nagios!$B$2:$F$7978,1,FALSE)</f>
        <v>10.133.55.230</v>
      </c>
      <c r="D3033" s="301" t="s">
        <v>2533</v>
      </c>
      <c r="E3033" s="206" t="s">
        <v>2989</v>
      </c>
      <c r="F3033" s="245">
        <v>4</v>
      </c>
      <c r="G3033" s="299" t="s">
        <v>8000</v>
      </c>
      <c r="H3033" s="180" t="s">
        <v>5621</v>
      </c>
    </row>
    <row r="3034" spans="1:8" hidden="1">
      <c r="A3034" s="88" t="s">
        <v>2113</v>
      </c>
      <c r="B3034" s="240" t="s">
        <v>639</v>
      </c>
      <c r="C3034" s="185" t="str">
        <f>VLOOKUP(B3034,[1]Nagios!$B$2:$F$7978,1,FALSE)</f>
        <v>10.133.55.27</v>
      </c>
      <c r="D3034" s="301" t="s">
        <v>1901</v>
      </c>
      <c r="E3034" s="206" t="s">
        <v>2989</v>
      </c>
      <c r="F3034" s="245">
        <v>4</v>
      </c>
      <c r="G3034" s="299" t="s">
        <v>8000</v>
      </c>
      <c r="H3034" s="180" t="s">
        <v>4412</v>
      </c>
    </row>
    <row r="3035" spans="1:8" hidden="1">
      <c r="A3035" s="88" t="s">
        <v>2113</v>
      </c>
      <c r="B3035" s="240" t="s">
        <v>639</v>
      </c>
      <c r="C3035" s="185" t="str">
        <f>VLOOKUP(B3035,[1]Nagios!$B$2:$F$7978,1,FALSE)</f>
        <v>10.133.55.27</v>
      </c>
      <c r="D3035" s="301" t="s">
        <v>1220</v>
      </c>
      <c r="E3035" s="206" t="s">
        <v>2989</v>
      </c>
      <c r="F3035" s="245">
        <v>3</v>
      </c>
      <c r="G3035" s="299" t="s">
        <v>8012</v>
      </c>
      <c r="H3035" s="180" t="s">
        <v>4413</v>
      </c>
    </row>
    <row r="3036" spans="1:8" hidden="1">
      <c r="A3036" s="88" t="s">
        <v>2113</v>
      </c>
      <c r="B3036" s="240" t="s">
        <v>639</v>
      </c>
      <c r="C3036" s="185" t="str">
        <f>VLOOKUP(B3036,[1]Nagios!$B$2:$F$7978,1,FALSE)</f>
        <v>10.133.55.27</v>
      </c>
      <c r="D3036" s="301" t="s">
        <v>1204</v>
      </c>
      <c r="E3036" s="206" t="s">
        <v>2989</v>
      </c>
      <c r="F3036" s="245">
        <v>1</v>
      </c>
      <c r="G3036" s="299" t="s">
        <v>8012</v>
      </c>
      <c r="H3036" s="180" t="s">
        <v>4414</v>
      </c>
    </row>
    <row r="3037" spans="1:8" hidden="1">
      <c r="A3037" s="88" t="s">
        <v>2113</v>
      </c>
      <c r="B3037" s="240" t="s">
        <v>639</v>
      </c>
      <c r="C3037" s="185" t="str">
        <f>VLOOKUP(B3037,[1]Nagios!$B$2:$F$7978,1,FALSE)</f>
        <v>10.133.55.27</v>
      </c>
      <c r="D3037" s="301" t="s">
        <v>2171</v>
      </c>
      <c r="E3037" s="206" t="s">
        <v>2989</v>
      </c>
      <c r="F3037" s="245">
        <v>1</v>
      </c>
      <c r="G3037" s="299" t="s">
        <v>8012</v>
      </c>
      <c r="H3037" s="180" t="s">
        <v>4415</v>
      </c>
    </row>
    <row r="3038" spans="1:8" hidden="1">
      <c r="A3038" s="88" t="s">
        <v>2113</v>
      </c>
      <c r="B3038" s="240" t="s">
        <v>639</v>
      </c>
      <c r="C3038" s="185" t="str">
        <f>VLOOKUP(B3038,[1]Nagios!$B$2:$F$7978,1,FALSE)</f>
        <v>10.133.55.27</v>
      </c>
      <c r="D3038" s="301" t="s">
        <v>2033</v>
      </c>
      <c r="E3038" s="206" t="s">
        <v>2989</v>
      </c>
      <c r="F3038" s="245">
        <v>1</v>
      </c>
      <c r="G3038" s="299" t="s">
        <v>8012</v>
      </c>
      <c r="H3038" s="180" t="s">
        <v>4416</v>
      </c>
    </row>
    <row r="3039" spans="1:8" hidden="1">
      <c r="A3039" s="88" t="s">
        <v>2113</v>
      </c>
      <c r="B3039" s="240" t="s">
        <v>639</v>
      </c>
      <c r="C3039" s="185" t="str">
        <f>VLOOKUP(B3039,[1]Nagios!$B$2:$F$7978,1,FALSE)</f>
        <v>10.133.55.27</v>
      </c>
      <c r="D3039" s="301" t="s">
        <v>959</v>
      </c>
      <c r="E3039" s="206" t="s">
        <v>2989</v>
      </c>
      <c r="F3039" s="245">
        <v>1</v>
      </c>
      <c r="G3039" s="299" t="s">
        <v>8012</v>
      </c>
      <c r="H3039" s="180" t="s">
        <v>4417</v>
      </c>
    </row>
    <row r="3040" spans="1:8" hidden="1">
      <c r="A3040" s="88" t="s">
        <v>2113</v>
      </c>
      <c r="B3040" s="240" t="s">
        <v>639</v>
      </c>
      <c r="C3040" s="185" t="str">
        <f>VLOOKUP(B3040,[1]Nagios!$B$2:$F$7978,1,FALSE)</f>
        <v>10.133.55.27</v>
      </c>
      <c r="D3040" s="301" t="s">
        <v>1200</v>
      </c>
      <c r="E3040" s="206" t="s">
        <v>2989</v>
      </c>
      <c r="F3040" s="245">
        <v>1</v>
      </c>
      <c r="G3040" s="299" t="s">
        <v>8012</v>
      </c>
      <c r="H3040" s="180" t="s">
        <v>4418</v>
      </c>
    </row>
    <row r="3041" spans="1:8" hidden="1">
      <c r="A3041" s="88" t="s">
        <v>2113</v>
      </c>
      <c r="B3041" s="240" t="s">
        <v>639</v>
      </c>
      <c r="C3041" s="185" t="str">
        <f>VLOOKUP(B3041,[1]Nagios!$B$2:$F$7978,1,FALSE)</f>
        <v>10.133.55.27</v>
      </c>
      <c r="D3041" s="301" t="s">
        <v>1201</v>
      </c>
      <c r="E3041" s="206" t="s">
        <v>2992</v>
      </c>
      <c r="F3041" s="245">
        <v>2</v>
      </c>
      <c r="G3041" s="299" t="s">
        <v>8012</v>
      </c>
      <c r="H3041" s="180" t="s">
        <v>4419</v>
      </c>
    </row>
    <row r="3042" spans="1:8" hidden="1">
      <c r="A3042" s="88" t="s">
        <v>2113</v>
      </c>
      <c r="B3042" s="240" t="s">
        <v>639</v>
      </c>
      <c r="C3042" s="185" t="str">
        <f>VLOOKUP(B3042,[1]Nagios!$B$2:$F$7978,1,FALSE)</f>
        <v>10.133.55.27</v>
      </c>
      <c r="D3042" s="301" t="s">
        <v>2117</v>
      </c>
      <c r="E3042" s="206" t="s">
        <v>2989</v>
      </c>
      <c r="F3042" s="245">
        <v>4</v>
      </c>
      <c r="G3042" s="299" t="s">
        <v>8000</v>
      </c>
      <c r="H3042" s="180" t="s">
        <v>5434</v>
      </c>
    </row>
    <row r="3043" spans="1:8" hidden="1">
      <c r="A3043" s="88" t="s">
        <v>2113</v>
      </c>
      <c r="B3043" s="240" t="s">
        <v>639</v>
      </c>
      <c r="C3043" s="185" t="str">
        <f>VLOOKUP(B3043,[1]Nagios!$B$2:$F$7978,1,FALSE)</f>
        <v>10.133.55.27</v>
      </c>
      <c r="D3043" s="301" t="s">
        <v>1769</v>
      </c>
      <c r="E3043" s="206" t="s">
        <v>2989</v>
      </c>
      <c r="F3043" s="245">
        <v>3</v>
      </c>
      <c r="G3043" s="299" t="s">
        <v>8000</v>
      </c>
      <c r="H3043" s="180" t="s">
        <v>5510</v>
      </c>
    </row>
    <row r="3044" spans="1:8" hidden="1">
      <c r="A3044" s="88" t="s">
        <v>2113</v>
      </c>
      <c r="B3044" s="240" t="s">
        <v>639</v>
      </c>
      <c r="C3044" s="185" t="str">
        <f>VLOOKUP(B3044,[1]Nagios!$B$2:$F$7978,1,FALSE)</f>
        <v>10.133.55.27</v>
      </c>
      <c r="D3044" s="301" t="s">
        <v>1770</v>
      </c>
      <c r="E3044" s="206" t="s">
        <v>2989</v>
      </c>
      <c r="F3044" s="245">
        <v>3</v>
      </c>
      <c r="G3044" s="299" t="s">
        <v>8000</v>
      </c>
      <c r="H3044" s="180" t="s">
        <v>5511</v>
      </c>
    </row>
    <row r="3045" spans="1:8" hidden="1">
      <c r="A3045" s="88" t="s">
        <v>2113</v>
      </c>
      <c r="B3045" s="240" t="s">
        <v>639</v>
      </c>
      <c r="C3045" s="185" t="str">
        <f>VLOOKUP(B3045,[1]Nagios!$B$2:$F$7978,1,FALSE)</f>
        <v>10.133.55.27</v>
      </c>
      <c r="D3045" s="301" t="s">
        <v>1771</v>
      </c>
      <c r="E3045" s="206" t="s">
        <v>2989</v>
      </c>
      <c r="F3045" s="245">
        <v>3</v>
      </c>
      <c r="G3045" s="299" t="s">
        <v>8000</v>
      </c>
      <c r="H3045" s="180" t="s">
        <v>5512</v>
      </c>
    </row>
    <row r="3046" spans="1:8" hidden="1">
      <c r="A3046" s="88" t="s">
        <v>2113</v>
      </c>
      <c r="B3046" s="240" t="s">
        <v>639</v>
      </c>
      <c r="C3046" s="185" t="str">
        <f>VLOOKUP(B3046,[1]Nagios!$B$2:$F$7978,1,FALSE)</f>
        <v>10.133.55.27</v>
      </c>
      <c r="D3046" s="301" t="s">
        <v>1902</v>
      </c>
      <c r="E3046" s="206" t="s">
        <v>2989</v>
      </c>
      <c r="F3046" s="245">
        <v>4</v>
      </c>
      <c r="G3046" s="299" t="s">
        <v>8000</v>
      </c>
      <c r="H3046" s="180" t="s">
        <v>5513</v>
      </c>
    </row>
    <row r="3047" spans="1:8" hidden="1">
      <c r="A3047" s="88" t="s">
        <v>2113</v>
      </c>
      <c r="B3047" s="240" t="s">
        <v>639</v>
      </c>
      <c r="C3047" s="185" t="str">
        <f>VLOOKUP(B3047,[1]Nagios!$B$2:$F$7978,1,FALSE)</f>
        <v>10.133.55.27</v>
      </c>
      <c r="D3047" s="301" t="s">
        <v>1903</v>
      </c>
      <c r="E3047" s="206" t="s">
        <v>2989</v>
      </c>
      <c r="F3047" s="245">
        <v>4</v>
      </c>
      <c r="G3047" s="299" t="s">
        <v>8000</v>
      </c>
      <c r="H3047" s="180" t="s">
        <v>5514</v>
      </c>
    </row>
    <row r="3048" spans="1:8" hidden="1">
      <c r="A3048" s="88" t="s">
        <v>2113</v>
      </c>
      <c r="B3048" s="240" t="s">
        <v>639</v>
      </c>
      <c r="C3048" s="185" t="str">
        <f>VLOOKUP(B3048,[1]Nagios!$B$2:$F$7978,1,FALSE)</f>
        <v>10.133.55.27</v>
      </c>
      <c r="D3048" s="301" t="s">
        <v>1904</v>
      </c>
      <c r="E3048" s="206" t="s">
        <v>2989</v>
      </c>
      <c r="F3048" s="245">
        <v>4</v>
      </c>
      <c r="G3048" s="299" t="s">
        <v>8000</v>
      </c>
      <c r="H3048" s="180" t="s">
        <v>5515</v>
      </c>
    </row>
    <row r="3049" spans="1:8" hidden="1">
      <c r="A3049" s="88" t="s">
        <v>2113</v>
      </c>
      <c r="B3049" s="240" t="s">
        <v>639</v>
      </c>
      <c r="C3049" s="185" t="str">
        <f>VLOOKUP(B3049,[1]Nagios!$B$2:$F$7978,1,FALSE)</f>
        <v>10.133.55.27</v>
      </c>
      <c r="D3049" s="301" t="s">
        <v>1905</v>
      </c>
      <c r="E3049" s="206" t="s">
        <v>2989</v>
      </c>
      <c r="F3049" s="245">
        <v>4</v>
      </c>
      <c r="G3049" s="299" t="s">
        <v>8000</v>
      </c>
      <c r="H3049" s="180" t="s">
        <v>5516</v>
      </c>
    </row>
    <row r="3050" spans="1:8" hidden="1">
      <c r="A3050" s="88" t="s">
        <v>2113</v>
      </c>
      <c r="B3050" s="240" t="s">
        <v>639</v>
      </c>
      <c r="C3050" s="185" t="str">
        <f>VLOOKUP(B3050,[1]Nagios!$B$2:$F$7978,1,FALSE)</f>
        <v>10.133.55.27</v>
      </c>
      <c r="D3050" s="301" t="s">
        <v>1741</v>
      </c>
      <c r="E3050" s="206" t="s">
        <v>2989</v>
      </c>
      <c r="F3050" s="245">
        <v>4</v>
      </c>
      <c r="G3050" s="299" t="s">
        <v>8000</v>
      </c>
      <c r="H3050" s="180" t="s">
        <v>5517</v>
      </c>
    </row>
    <row r="3051" spans="1:8" hidden="1">
      <c r="A3051" s="88" t="s">
        <v>2113</v>
      </c>
      <c r="B3051" s="240" t="s">
        <v>639</v>
      </c>
      <c r="C3051" s="185" t="str">
        <f>VLOOKUP(B3051,[1]Nagios!$B$2:$F$7978,1,FALSE)</f>
        <v>10.133.55.27</v>
      </c>
      <c r="D3051" s="301" t="s">
        <v>1742</v>
      </c>
      <c r="E3051" s="206" t="s">
        <v>2989</v>
      </c>
      <c r="F3051" s="245">
        <v>4</v>
      </c>
      <c r="G3051" s="299" t="s">
        <v>8000</v>
      </c>
      <c r="H3051" s="180" t="s">
        <v>5518</v>
      </c>
    </row>
    <row r="3052" spans="1:8" hidden="1">
      <c r="A3052" s="88" t="s">
        <v>2113</v>
      </c>
      <c r="B3052" s="240" t="s">
        <v>639</v>
      </c>
      <c r="C3052" s="185" t="str">
        <f>VLOOKUP(B3052,[1]Nagios!$B$2:$F$7978,1,FALSE)</f>
        <v>10.133.55.27</v>
      </c>
      <c r="D3052" s="301" t="s">
        <v>1743</v>
      </c>
      <c r="E3052" s="206" t="s">
        <v>2989</v>
      </c>
      <c r="F3052" s="245">
        <v>4</v>
      </c>
      <c r="G3052" s="299" t="s">
        <v>8000</v>
      </c>
      <c r="H3052" s="180" t="s">
        <v>5519</v>
      </c>
    </row>
    <row r="3053" spans="1:8" hidden="1">
      <c r="A3053" s="88" t="s">
        <v>2113</v>
      </c>
      <c r="B3053" s="240" t="s">
        <v>639</v>
      </c>
      <c r="C3053" s="185" t="str">
        <f>VLOOKUP(B3053,[1]Nagios!$B$2:$F$7978,1,FALSE)</f>
        <v>10.133.55.27</v>
      </c>
      <c r="D3053" s="301" t="s">
        <v>1744</v>
      </c>
      <c r="E3053" s="206" t="s">
        <v>2989</v>
      </c>
      <c r="F3053" s="245">
        <v>4</v>
      </c>
      <c r="G3053" s="299" t="s">
        <v>8000</v>
      </c>
      <c r="H3053" s="180" t="s">
        <v>5520</v>
      </c>
    </row>
    <row r="3054" spans="1:8" hidden="1">
      <c r="A3054" s="88" t="s">
        <v>2113</v>
      </c>
      <c r="B3054" s="240" t="s">
        <v>639</v>
      </c>
      <c r="C3054" s="185" t="str">
        <f>VLOOKUP(B3054,[1]Nagios!$B$2:$F$7978,1,FALSE)</f>
        <v>10.133.55.27</v>
      </c>
      <c r="D3054" s="301" t="s">
        <v>1772</v>
      </c>
      <c r="E3054" s="206" t="s">
        <v>2989</v>
      </c>
      <c r="F3054" s="245">
        <v>3</v>
      </c>
      <c r="G3054" s="299" t="s">
        <v>8000</v>
      </c>
      <c r="H3054" s="180" t="s">
        <v>5521</v>
      </c>
    </row>
    <row r="3055" spans="1:8" hidden="1">
      <c r="A3055" s="88" t="s">
        <v>2113</v>
      </c>
      <c r="B3055" s="240" t="s">
        <v>639</v>
      </c>
      <c r="C3055" s="185" t="str">
        <f>VLOOKUP(B3055,[1]Nagios!$B$2:$F$7978,1,FALSE)</f>
        <v>10.133.55.27</v>
      </c>
      <c r="D3055" s="301" t="s">
        <v>1773</v>
      </c>
      <c r="E3055" s="206" t="s">
        <v>2989</v>
      </c>
      <c r="F3055" s="245">
        <v>3</v>
      </c>
      <c r="G3055" s="299" t="s">
        <v>8000</v>
      </c>
      <c r="H3055" s="180" t="s">
        <v>5522</v>
      </c>
    </row>
    <row r="3056" spans="1:8" hidden="1">
      <c r="A3056" s="88" t="s">
        <v>2113</v>
      </c>
      <c r="B3056" s="240" t="s">
        <v>639</v>
      </c>
      <c r="C3056" s="185" t="str">
        <f>VLOOKUP(B3056,[1]Nagios!$B$2:$F$7978,1,FALSE)</f>
        <v>10.133.55.27</v>
      </c>
      <c r="D3056" s="301" t="s">
        <v>981</v>
      </c>
      <c r="E3056" s="206" t="s">
        <v>2989</v>
      </c>
      <c r="F3056" s="245">
        <v>4</v>
      </c>
      <c r="G3056" s="299" t="s">
        <v>8000</v>
      </c>
      <c r="H3056" s="180" t="s">
        <v>5523</v>
      </c>
    </row>
    <row r="3057" spans="1:8" hidden="1">
      <c r="A3057" s="88" t="s">
        <v>2113</v>
      </c>
      <c r="B3057" s="240" t="s">
        <v>639</v>
      </c>
      <c r="C3057" s="185" t="str">
        <f>VLOOKUP(B3057,[1]Nagios!$B$2:$F$7978,1,FALSE)</f>
        <v>10.133.55.27</v>
      </c>
      <c r="D3057" s="301" t="s">
        <v>982</v>
      </c>
      <c r="E3057" s="206" t="s">
        <v>2989</v>
      </c>
      <c r="F3057" s="245">
        <v>4</v>
      </c>
      <c r="G3057" s="299" t="s">
        <v>8000</v>
      </c>
      <c r="H3057" s="180" t="s">
        <v>5524</v>
      </c>
    </row>
    <row r="3058" spans="1:8" hidden="1">
      <c r="A3058" s="88" t="s">
        <v>2113</v>
      </c>
      <c r="B3058" s="240" t="s">
        <v>639</v>
      </c>
      <c r="C3058" s="185" t="str">
        <f>VLOOKUP(B3058,[1]Nagios!$B$2:$F$7978,1,FALSE)</f>
        <v>10.133.55.27</v>
      </c>
      <c r="D3058" s="301" t="s">
        <v>983</v>
      </c>
      <c r="E3058" s="206" t="s">
        <v>2989</v>
      </c>
      <c r="F3058" s="245">
        <v>4</v>
      </c>
      <c r="G3058" s="299" t="s">
        <v>8000</v>
      </c>
      <c r="H3058" s="180" t="s">
        <v>5525</v>
      </c>
    </row>
    <row r="3059" spans="1:8" hidden="1">
      <c r="A3059" s="88" t="s">
        <v>2113</v>
      </c>
      <c r="B3059" s="240" t="s">
        <v>639</v>
      </c>
      <c r="C3059" s="185" t="str">
        <f>VLOOKUP(B3059,[1]Nagios!$B$2:$F$7978,1,FALSE)</f>
        <v>10.133.55.27</v>
      </c>
      <c r="D3059" s="301" t="s">
        <v>984</v>
      </c>
      <c r="E3059" s="206" t="s">
        <v>2989</v>
      </c>
      <c r="F3059" s="245">
        <v>4</v>
      </c>
      <c r="G3059" s="299" t="s">
        <v>8000</v>
      </c>
      <c r="H3059" s="180" t="s">
        <v>5526</v>
      </c>
    </row>
    <row r="3060" spans="1:8" hidden="1">
      <c r="A3060" s="88" t="s">
        <v>2113</v>
      </c>
      <c r="B3060" s="240" t="s">
        <v>639</v>
      </c>
      <c r="C3060" s="185" t="str">
        <f>VLOOKUP(B3060,[1]Nagios!$B$2:$F$7978,1,FALSE)</f>
        <v>10.133.55.27</v>
      </c>
      <c r="D3060" s="301" t="s">
        <v>985</v>
      </c>
      <c r="E3060" s="206" t="s">
        <v>2989</v>
      </c>
      <c r="F3060" s="245">
        <v>4</v>
      </c>
      <c r="G3060" s="299" t="s">
        <v>8000</v>
      </c>
      <c r="H3060" s="180" t="s">
        <v>5527</v>
      </c>
    </row>
    <row r="3061" spans="1:8" hidden="1">
      <c r="A3061" s="88" t="s">
        <v>2113</v>
      </c>
      <c r="B3061" s="240" t="s">
        <v>639</v>
      </c>
      <c r="C3061" s="185" t="str">
        <f>VLOOKUP(B3061,[1]Nagios!$B$2:$F$7978,1,FALSE)</f>
        <v>10.133.55.27</v>
      </c>
      <c r="D3061" s="301" t="s">
        <v>986</v>
      </c>
      <c r="E3061" s="206" t="s">
        <v>2989</v>
      </c>
      <c r="F3061" s="245">
        <v>4</v>
      </c>
      <c r="G3061" s="299" t="s">
        <v>8000</v>
      </c>
      <c r="H3061" s="180" t="s">
        <v>5528</v>
      </c>
    </row>
    <row r="3062" spans="1:8" hidden="1">
      <c r="A3062" s="88" t="s">
        <v>2113</v>
      </c>
      <c r="B3062" s="240" t="s">
        <v>639</v>
      </c>
      <c r="C3062" s="185" t="str">
        <f>VLOOKUP(B3062,[1]Nagios!$B$2:$F$7978,1,FALSE)</f>
        <v>10.133.55.27</v>
      </c>
      <c r="D3062" s="301" t="s">
        <v>987</v>
      </c>
      <c r="E3062" s="206" t="s">
        <v>2989</v>
      </c>
      <c r="F3062" s="245">
        <v>4</v>
      </c>
      <c r="G3062" s="299" t="s">
        <v>8000</v>
      </c>
      <c r="H3062" s="180" t="s">
        <v>5529</v>
      </c>
    </row>
    <row r="3063" spans="1:8" hidden="1">
      <c r="A3063" s="88" t="s">
        <v>2113</v>
      </c>
      <c r="B3063" s="240" t="s">
        <v>639</v>
      </c>
      <c r="C3063" s="185" t="str">
        <f>VLOOKUP(B3063,[1]Nagios!$B$2:$F$7978,1,FALSE)</f>
        <v>10.133.55.27</v>
      </c>
      <c r="D3063" s="301" t="s">
        <v>988</v>
      </c>
      <c r="E3063" s="206" t="s">
        <v>2989</v>
      </c>
      <c r="F3063" s="245">
        <v>4</v>
      </c>
      <c r="G3063" s="299" t="s">
        <v>8000</v>
      </c>
      <c r="H3063" s="180" t="s">
        <v>5530</v>
      </c>
    </row>
    <row r="3064" spans="1:8" hidden="1">
      <c r="A3064" s="88" t="s">
        <v>2113</v>
      </c>
      <c r="B3064" s="240" t="s">
        <v>639</v>
      </c>
      <c r="C3064" s="185" t="str">
        <f>VLOOKUP(B3064,[1]Nagios!$B$2:$F$7978,1,FALSE)</f>
        <v>10.133.55.27</v>
      </c>
      <c r="D3064" s="301" t="s">
        <v>989</v>
      </c>
      <c r="E3064" s="206" t="s">
        <v>2989</v>
      </c>
      <c r="F3064" s="245">
        <v>4</v>
      </c>
      <c r="G3064" s="299" t="s">
        <v>8000</v>
      </c>
      <c r="H3064" s="180" t="s">
        <v>5531</v>
      </c>
    </row>
    <row r="3065" spans="1:8" hidden="1">
      <c r="A3065" s="88" t="s">
        <v>2113</v>
      </c>
      <c r="B3065" s="240" t="s">
        <v>639</v>
      </c>
      <c r="C3065" s="185" t="str">
        <f>VLOOKUP(B3065,[1]Nagios!$B$2:$F$7978,1,FALSE)</f>
        <v>10.133.55.27</v>
      </c>
      <c r="D3065" s="301" t="s">
        <v>990</v>
      </c>
      <c r="E3065" s="206" t="s">
        <v>2989</v>
      </c>
      <c r="F3065" s="245">
        <v>4</v>
      </c>
      <c r="G3065" s="299" t="s">
        <v>8000</v>
      </c>
      <c r="H3065" s="180" t="s">
        <v>5532</v>
      </c>
    </row>
    <row r="3066" spans="1:8" hidden="1">
      <c r="A3066" s="88" t="s">
        <v>2113</v>
      </c>
      <c r="B3066" s="240" t="s">
        <v>639</v>
      </c>
      <c r="C3066" s="185" t="str">
        <f>VLOOKUP(B3066,[1]Nagios!$B$2:$F$7978,1,FALSE)</f>
        <v>10.133.55.27</v>
      </c>
      <c r="D3066" s="301" t="s">
        <v>991</v>
      </c>
      <c r="E3066" s="206" t="s">
        <v>2989</v>
      </c>
      <c r="F3066" s="245">
        <v>4</v>
      </c>
      <c r="G3066" s="299" t="s">
        <v>8000</v>
      </c>
      <c r="H3066" s="180" t="s">
        <v>5533</v>
      </c>
    </row>
    <row r="3067" spans="1:8" hidden="1">
      <c r="A3067" s="88" t="s">
        <v>2113</v>
      </c>
      <c r="B3067" s="240" t="s">
        <v>639</v>
      </c>
      <c r="C3067" s="185" t="str">
        <f>VLOOKUP(B3067,[1]Nagios!$B$2:$F$7978,1,FALSE)</f>
        <v>10.133.55.27</v>
      </c>
      <c r="D3067" s="301" t="s">
        <v>992</v>
      </c>
      <c r="E3067" s="206" t="s">
        <v>2989</v>
      </c>
      <c r="F3067" s="245">
        <v>4</v>
      </c>
      <c r="G3067" s="299" t="s">
        <v>8000</v>
      </c>
      <c r="H3067" s="180" t="s">
        <v>5534</v>
      </c>
    </row>
    <row r="3068" spans="1:8" hidden="1">
      <c r="A3068" s="88" t="s">
        <v>2113</v>
      </c>
      <c r="B3068" s="240" t="s">
        <v>639</v>
      </c>
      <c r="C3068" s="185" t="str">
        <f>VLOOKUP(B3068,[1]Nagios!$B$2:$F$7978,1,FALSE)</f>
        <v>10.133.55.27</v>
      </c>
      <c r="D3068" s="301" t="s">
        <v>993</v>
      </c>
      <c r="E3068" s="206" t="s">
        <v>2989</v>
      </c>
      <c r="F3068" s="245">
        <v>4</v>
      </c>
      <c r="G3068" s="299" t="s">
        <v>8000</v>
      </c>
      <c r="H3068" s="180" t="s">
        <v>5535</v>
      </c>
    </row>
    <row r="3069" spans="1:8" hidden="1">
      <c r="A3069" s="88" t="s">
        <v>2113</v>
      </c>
      <c r="B3069" s="240" t="s">
        <v>639</v>
      </c>
      <c r="C3069" s="185" t="str">
        <f>VLOOKUP(B3069,[1]Nagios!$B$2:$F$7978,1,FALSE)</f>
        <v>10.133.55.27</v>
      </c>
      <c r="D3069" s="301" t="s">
        <v>994</v>
      </c>
      <c r="E3069" s="206" t="s">
        <v>2989</v>
      </c>
      <c r="F3069" s="245">
        <v>4</v>
      </c>
      <c r="G3069" s="299" t="s">
        <v>8000</v>
      </c>
      <c r="H3069" s="180" t="s">
        <v>5536</v>
      </c>
    </row>
    <row r="3070" spans="1:8" hidden="1">
      <c r="A3070" s="88" t="s">
        <v>2113</v>
      </c>
      <c r="B3070" s="240" t="s">
        <v>639</v>
      </c>
      <c r="C3070" s="185" t="str">
        <f>VLOOKUP(B3070,[1]Nagios!$B$2:$F$7978,1,FALSE)</f>
        <v>10.133.55.27</v>
      </c>
      <c r="D3070" s="301" t="s">
        <v>995</v>
      </c>
      <c r="E3070" s="206" t="s">
        <v>2989</v>
      </c>
      <c r="F3070" s="245">
        <v>4</v>
      </c>
      <c r="G3070" s="299" t="s">
        <v>8000</v>
      </c>
      <c r="H3070" s="180" t="s">
        <v>5537</v>
      </c>
    </row>
    <row r="3071" spans="1:8" hidden="1">
      <c r="A3071" s="88" t="s">
        <v>2113</v>
      </c>
      <c r="B3071" s="240" t="s">
        <v>639</v>
      </c>
      <c r="C3071" s="185" t="str">
        <f>VLOOKUP(B3071,[1]Nagios!$B$2:$F$7978,1,FALSE)</f>
        <v>10.133.55.27</v>
      </c>
      <c r="D3071" s="301" t="s">
        <v>996</v>
      </c>
      <c r="E3071" s="206" t="s">
        <v>2989</v>
      </c>
      <c r="F3071" s="245">
        <v>4</v>
      </c>
      <c r="G3071" s="299" t="s">
        <v>8000</v>
      </c>
      <c r="H3071" s="180" t="s">
        <v>5538</v>
      </c>
    </row>
    <row r="3072" spans="1:8" hidden="1">
      <c r="A3072" s="88" t="s">
        <v>2113</v>
      </c>
      <c r="B3072" s="240" t="s">
        <v>639</v>
      </c>
      <c r="C3072" s="185" t="str">
        <f>VLOOKUP(B3072,[1]Nagios!$B$2:$F$7978,1,FALSE)</f>
        <v>10.133.55.27</v>
      </c>
      <c r="D3072" s="301" t="s">
        <v>997</v>
      </c>
      <c r="E3072" s="206" t="s">
        <v>2989</v>
      </c>
      <c r="F3072" s="245">
        <v>4</v>
      </c>
      <c r="G3072" s="299" t="s">
        <v>8000</v>
      </c>
      <c r="H3072" s="180" t="s">
        <v>5539</v>
      </c>
    </row>
    <row r="3073" spans="1:8" hidden="1">
      <c r="A3073" s="88" t="s">
        <v>2113</v>
      </c>
      <c r="B3073" s="240" t="s">
        <v>639</v>
      </c>
      <c r="C3073" s="185" t="str">
        <f>VLOOKUP(B3073,[1]Nagios!$B$2:$F$7978,1,FALSE)</f>
        <v>10.133.55.27</v>
      </c>
      <c r="D3073" s="301" t="s">
        <v>998</v>
      </c>
      <c r="E3073" s="206" t="s">
        <v>2989</v>
      </c>
      <c r="F3073" s="245">
        <v>4</v>
      </c>
      <c r="G3073" s="299" t="s">
        <v>8000</v>
      </c>
      <c r="H3073" s="180" t="s">
        <v>5540</v>
      </c>
    </row>
    <row r="3074" spans="1:8" hidden="1">
      <c r="A3074" s="88" t="s">
        <v>2113</v>
      </c>
      <c r="B3074" s="240" t="s">
        <v>639</v>
      </c>
      <c r="C3074" s="185" t="str">
        <f>VLOOKUP(B3074,[1]Nagios!$B$2:$F$7978,1,FALSE)</f>
        <v>10.133.55.27</v>
      </c>
      <c r="D3074" s="301" t="s">
        <v>999</v>
      </c>
      <c r="E3074" s="206" t="s">
        <v>2989</v>
      </c>
      <c r="F3074" s="245">
        <v>4</v>
      </c>
      <c r="G3074" s="299" t="s">
        <v>8000</v>
      </c>
      <c r="H3074" s="180" t="s">
        <v>5541</v>
      </c>
    </row>
    <row r="3075" spans="1:8" hidden="1">
      <c r="A3075" s="88" t="s">
        <v>2113</v>
      </c>
      <c r="B3075" s="240" t="s">
        <v>639</v>
      </c>
      <c r="C3075" s="185" t="str">
        <f>VLOOKUP(B3075,[1]Nagios!$B$2:$F$7978,1,FALSE)</f>
        <v>10.133.55.27</v>
      </c>
      <c r="D3075" s="301" t="s">
        <v>1000</v>
      </c>
      <c r="E3075" s="206" t="s">
        <v>2989</v>
      </c>
      <c r="F3075" s="245">
        <v>4</v>
      </c>
      <c r="G3075" s="299" t="s">
        <v>8000</v>
      </c>
      <c r="H3075" s="180" t="s">
        <v>5542</v>
      </c>
    </row>
    <row r="3076" spans="1:8" hidden="1">
      <c r="A3076" s="88" t="s">
        <v>2113</v>
      </c>
      <c r="B3076" s="240" t="s">
        <v>639</v>
      </c>
      <c r="C3076" s="185" t="str">
        <f>VLOOKUP(B3076,[1]Nagios!$B$2:$F$7978,1,FALSE)</f>
        <v>10.133.55.27</v>
      </c>
      <c r="D3076" s="301" t="s">
        <v>1001</v>
      </c>
      <c r="E3076" s="206" t="s">
        <v>2989</v>
      </c>
      <c r="F3076" s="245">
        <v>4</v>
      </c>
      <c r="G3076" s="299" t="s">
        <v>8000</v>
      </c>
      <c r="H3076" s="180" t="s">
        <v>5543</v>
      </c>
    </row>
    <row r="3077" spans="1:8" hidden="1">
      <c r="A3077" s="88" t="s">
        <v>2113</v>
      </c>
      <c r="B3077" s="240" t="s">
        <v>639</v>
      </c>
      <c r="C3077" s="185" t="str">
        <f>VLOOKUP(B3077,[1]Nagios!$B$2:$F$7978,1,FALSE)</f>
        <v>10.133.55.27</v>
      </c>
      <c r="D3077" s="301" t="s">
        <v>1002</v>
      </c>
      <c r="E3077" s="206" t="s">
        <v>2989</v>
      </c>
      <c r="F3077" s="245">
        <v>4</v>
      </c>
      <c r="G3077" s="299" t="s">
        <v>8000</v>
      </c>
      <c r="H3077" s="180" t="s">
        <v>5544</v>
      </c>
    </row>
    <row r="3078" spans="1:8" hidden="1">
      <c r="A3078" s="88" t="s">
        <v>2113</v>
      </c>
      <c r="B3078" s="240" t="s">
        <v>639</v>
      </c>
      <c r="C3078" s="185" t="str">
        <f>VLOOKUP(B3078,[1]Nagios!$B$2:$F$7978,1,FALSE)</f>
        <v>10.133.55.27</v>
      </c>
      <c r="D3078" s="301" t="s">
        <v>1003</v>
      </c>
      <c r="E3078" s="206" t="s">
        <v>2989</v>
      </c>
      <c r="F3078" s="245">
        <v>4</v>
      </c>
      <c r="G3078" s="299" t="s">
        <v>8000</v>
      </c>
      <c r="H3078" s="180" t="s">
        <v>5545</v>
      </c>
    </row>
    <row r="3079" spans="1:8" hidden="1">
      <c r="A3079" s="88" t="s">
        <v>2113</v>
      </c>
      <c r="B3079" s="240" t="s">
        <v>639</v>
      </c>
      <c r="C3079" s="185" t="str">
        <f>VLOOKUP(B3079,[1]Nagios!$B$2:$F$7978,1,FALSE)</f>
        <v>10.133.55.27</v>
      </c>
      <c r="D3079" s="301" t="s">
        <v>1004</v>
      </c>
      <c r="E3079" s="206" t="s">
        <v>2989</v>
      </c>
      <c r="F3079" s="245">
        <v>4</v>
      </c>
      <c r="G3079" s="299" t="s">
        <v>8000</v>
      </c>
      <c r="H3079" s="180" t="s">
        <v>5546</v>
      </c>
    </row>
    <row r="3080" spans="1:8" hidden="1">
      <c r="A3080" s="88" t="s">
        <v>2113</v>
      </c>
      <c r="B3080" s="240" t="s">
        <v>639</v>
      </c>
      <c r="C3080" s="185" t="str">
        <f>VLOOKUP(B3080,[1]Nagios!$B$2:$F$7978,1,FALSE)</f>
        <v>10.133.55.27</v>
      </c>
      <c r="D3080" s="301" t="s">
        <v>1005</v>
      </c>
      <c r="E3080" s="206" t="s">
        <v>2989</v>
      </c>
      <c r="F3080" s="245">
        <v>4</v>
      </c>
      <c r="G3080" s="299" t="s">
        <v>8000</v>
      </c>
      <c r="H3080" s="180" t="s">
        <v>5547</v>
      </c>
    </row>
    <row r="3081" spans="1:8" hidden="1">
      <c r="A3081" s="88" t="s">
        <v>2113</v>
      </c>
      <c r="B3081" s="240" t="s">
        <v>639</v>
      </c>
      <c r="C3081" s="185" t="str">
        <f>VLOOKUP(B3081,[1]Nagios!$B$2:$F$7978,1,FALSE)</f>
        <v>10.133.55.27</v>
      </c>
      <c r="D3081" s="301" t="s">
        <v>1006</v>
      </c>
      <c r="E3081" s="206" t="s">
        <v>2989</v>
      </c>
      <c r="F3081" s="245">
        <v>4</v>
      </c>
      <c r="G3081" s="299" t="s">
        <v>8000</v>
      </c>
      <c r="H3081" s="180" t="s">
        <v>5548</v>
      </c>
    </row>
    <row r="3082" spans="1:8" hidden="1">
      <c r="A3082" s="88" t="s">
        <v>2113</v>
      </c>
      <c r="B3082" s="240" t="s">
        <v>639</v>
      </c>
      <c r="C3082" s="185" t="str">
        <f>VLOOKUP(B3082,[1]Nagios!$B$2:$F$7978,1,FALSE)</f>
        <v>10.133.55.27</v>
      </c>
      <c r="D3082" s="301" t="s">
        <v>2114</v>
      </c>
      <c r="E3082" s="206" t="s">
        <v>2989</v>
      </c>
      <c r="F3082" s="245">
        <v>4</v>
      </c>
      <c r="G3082" s="299" t="s">
        <v>8000</v>
      </c>
      <c r="H3082" s="180" t="s">
        <v>5549</v>
      </c>
    </row>
    <row r="3083" spans="1:8" hidden="1">
      <c r="A3083" s="88" t="s">
        <v>2113</v>
      </c>
      <c r="B3083" s="240" t="s">
        <v>639</v>
      </c>
      <c r="C3083" s="185" t="str">
        <f>VLOOKUP(B3083,[1]Nagios!$B$2:$F$7978,1,FALSE)</f>
        <v>10.133.55.27</v>
      </c>
      <c r="D3083" s="301" t="s">
        <v>2115</v>
      </c>
      <c r="E3083" s="206" t="s">
        <v>2989</v>
      </c>
      <c r="F3083" s="245">
        <v>4</v>
      </c>
      <c r="G3083" s="299" t="s">
        <v>8000</v>
      </c>
      <c r="H3083" s="180" t="s">
        <v>5550</v>
      </c>
    </row>
    <row r="3084" spans="1:8" hidden="1">
      <c r="A3084" s="88" t="s">
        <v>2113</v>
      </c>
      <c r="B3084" s="240" t="s">
        <v>639</v>
      </c>
      <c r="C3084" s="185" t="str">
        <f>VLOOKUP(B3084,[1]Nagios!$B$2:$F$7978,1,FALSE)</f>
        <v>10.133.55.27</v>
      </c>
      <c r="D3084" s="301" t="s">
        <v>2116</v>
      </c>
      <c r="E3084" s="206" t="s">
        <v>2989</v>
      </c>
      <c r="F3084" s="245">
        <v>4</v>
      </c>
      <c r="G3084" s="299" t="s">
        <v>8000</v>
      </c>
      <c r="H3084" s="180" t="s">
        <v>5551</v>
      </c>
    </row>
    <row r="3085" spans="1:8" hidden="1">
      <c r="A3085" s="88" t="s">
        <v>2113</v>
      </c>
      <c r="B3085" s="240" t="s">
        <v>639</v>
      </c>
      <c r="C3085" s="185" t="str">
        <f>VLOOKUP(B3085,[1]Nagios!$B$2:$F$7978,1,FALSE)</f>
        <v>10.133.55.27</v>
      </c>
      <c r="D3085" s="301" t="s">
        <v>1007</v>
      </c>
      <c r="E3085" s="206" t="s">
        <v>2989</v>
      </c>
      <c r="F3085" s="245">
        <v>4</v>
      </c>
      <c r="G3085" s="299" t="s">
        <v>8000</v>
      </c>
      <c r="H3085" s="180" t="s">
        <v>5552</v>
      </c>
    </row>
    <row r="3086" spans="1:8" hidden="1">
      <c r="A3086" s="88" t="s">
        <v>2113</v>
      </c>
      <c r="B3086" s="240" t="s">
        <v>639</v>
      </c>
      <c r="C3086" s="185" t="str">
        <f>VLOOKUP(B3086,[1]Nagios!$B$2:$F$7978,1,FALSE)</f>
        <v>10.133.55.27</v>
      </c>
      <c r="D3086" s="301" t="s">
        <v>1008</v>
      </c>
      <c r="E3086" s="206" t="s">
        <v>2989</v>
      </c>
      <c r="F3086" s="245">
        <v>4</v>
      </c>
      <c r="G3086" s="299" t="s">
        <v>8000</v>
      </c>
      <c r="H3086" s="180" t="s">
        <v>5553</v>
      </c>
    </row>
    <row r="3087" spans="1:8" hidden="1">
      <c r="A3087" s="88" t="s">
        <v>2113</v>
      </c>
      <c r="B3087" s="240" t="s">
        <v>639</v>
      </c>
      <c r="C3087" s="185" t="str">
        <f>VLOOKUP(B3087,[1]Nagios!$B$2:$F$7978,1,FALSE)</f>
        <v>10.133.55.27</v>
      </c>
      <c r="D3087" s="301" t="s">
        <v>1009</v>
      </c>
      <c r="E3087" s="206" t="s">
        <v>2989</v>
      </c>
      <c r="F3087" s="245">
        <v>4</v>
      </c>
      <c r="G3087" s="299" t="s">
        <v>8000</v>
      </c>
      <c r="H3087" s="180" t="s">
        <v>5554</v>
      </c>
    </row>
    <row r="3088" spans="1:8" hidden="1">
      <c r="A3088" s="88" t="s">
        <v>2113</v>
      </c>
      <c r="B3088" s="240" t="s">
        <v>639</v>
      </c>
      <c r="C3088" s="185" t="str">
        <f>VLOOKUP(B3088,[1]Nagios!$B$2:$F$7978,1,FALSE)</f>
        <v>10.133.55.27</v>
      </c>
      <c r="D3088" s="301" t="s">
        <v>1010</v>
      </c>
      <c r="E3088" s="206" t="s">
        <v>2989</v>
      </c>
      <c r="F3088" s="245">
        <v>4</v>
      </c>
      <c r="G3088" s="299" t="s">
        <v>8000</v>
      </c>
      <c r="H3088" s="180" t="s">
        <v>5555</v>
      </c>
    </row>
    <row r="3089" spans="1:8" hidden="1">
      <c r="A3089" s="88" t="s">
        <v>2113</v>
      </c>
      <c r="B3089" s="240" t="s">
        <v>639</v>
      </c>
      <c r="C3089" s="185" t="str">
        <f>VLOOKUP(B3089,[1]Nagios!$B$2:$F$7978,1,FALSE)</f>
        <v>10.133.55.27</v>
      </c>
      <c r="D3089" s="301" t="s">
        <v>1586</v>
      </c>
      <c r="E3089" s="206" t="s">
        <v>2989</v>
      </c>
      <c r="F3089" s="245">
        <v>4</v>
      </c>
      <c r="G3089" s="299" t="s">
        <v>8000</v>
      </c>
      <c r="H3089" s="180" t="s">
        <v>5556</v>
      </c>
    </row>
    <row r="3090" spans="1:8" hidden="1">
      <c r="A3090" s="88" t="s">
        <v>2113</v>
      </c>
      <c r="B3090" s="240" t="s">
        <v>639</v>
      </c>
      <c r="C3090" s="185" t="str">
        <f>VLOOKUP(B3090,[1]Nagios!$B$2:$F$7978,1,FALSE)</f>
        <v>10.133.55.27</v>
      </c>
      <c r="D3090" s="301" t="s">
        <v>1011</v>
      </c>
      <c r="E3090" s="206" t="s">
        <v>2989</v>
      </c>
      <c r="F3090" s="245">
        <v>4</v>
      </c>
      <c r="G3090" s="299" t="s">
        <v>8000</v>
      </c>
      <c r="H3090" s="180" t="s">
        <v>5557</v>
      </c>
    </row>
    <row r="3091" spans="1:8" hidden="1">
      <c r="A3091" s="88" t="s">
        <v>2113</v>
      </c>
      <c r="B3091" s="240" t="s">
        <v>639</v>
      </c>
      <c r="C3091" s="185" t="str">
        <f>VLOOKUP(B3091,[1]Nagios!$B$2:$F$7978,1,FALSE)</f>
        <v>10.133.55.27</v>
      </c>
      <c r="D3091" s="301" t="s">
        <v>2118</v>
      </c>
      <c r="E3091" s="206" t="s">
        <v>2989</v>
      </c>
      <c r="F3091" s="245">
        <v>1</v>
      </c>
      <c r="G3091" s="299" t="s">
        <v>8000</v>
      </c>
      <c r="H3091" s="180" t="s">
        <v>5558</v>
      </c>
    </row>
    <row r="3092" spans="1:8" hidden="1">
      <c r="A3092" s="88" t="s">
        <v>2113</v>
      </c>
      <c r="B3092" s="240" t="s">
        <v>639</v>
      </c>
      <c r="C3092" s="185" t="str">
        <f>VLOOKUP(B3092,[1]Nagios!$B$2:$F$7978,1,FALSE)</f>
        <v>10.133.55.27</v>
      </c>
      <c r="D3092" s="301" t="s">
        <v>1012</v>
      </c>
      <c r="E3092" s="206" t="s">
        <v>2989</v>
      </c>
      <c r="F3092" s="245">
        <v>4</v>
      </c>
      <c r="G3092" s="299" t="s">
        <v>8000</v>
      </c>
      <c r="H3092" s="180" t="s">
        <v>5559</v>
      </c>
    </row>
    <row r="3093" spans="1:8" hidden="1">
      <c r="A3093" s="88" t="s">
        <v>2113</v>
      </c>
      <c r="B3093" s="240" t="s">
        <v>639</v>
      </c>
      <c r="C3093" s="185" t="str">
        <f>VLOOKUP(B3093,[1]Nagios!$B$2:$F$7978,1,FALSE)</f>
        <v>10.133.55.27</v>
      </c>
      <c r="D3093" s="301" t="s">
        <v>1013</v>
      </c>
      <c r="E3093" s="206" t="s">
        <v>2989</v>
      </c>
      <c r="F3093" s="245">
        <v>4</v>
      </c>
      <c r="G3093" s="299" t="s">
        <v>8000</v>
      </c>
      <c r="H3093" s="180" t="s">
        <v>5560</v>
      </c>
    </row>
    <row r="3094" spans="1:8" hidden="1">
      <c r="A3094" s="88" t="s">
        <v>2113</v>
      </c>
      <c r="B3094" s="240" t="s">
        <v>639</v>
      </c>
      <c r="C3094" s="185" t="str">
        <f>VLOOKUP(B3094,[1]Nagios!$B$2:$F$7978,1,FALSE)</f>
        <v>10.133.55.27</v>
      </c>
      <c r="D3094" s="301" t="s">
        <v>1014</v>
      </c>
      <c r="E3094" s="206" t="s">
        <v>2989</v>
      </c>
      <c r="F3094" s="245">
        <v>4</v>
      </c>
      <c r="G3094" s="299" t="s">
        <v>8000</v>
      </c>
      <c r="H3094" s="180" t="s">
        <v>5561</v>
      </c>
    </row>
    <row r="3095" spans="1:8" hidden="1">
      <c r="A3095" s="88" t="s">
        <v>2113</v>
      </c>
      <c r="B3095" s="240" t="s">
        <v>639</v>
      </c>
      <c r="C3095" s="185" t="str">
        <f>VLOOKUP(B3095,[1]Nagios!$B$2:$F$7978,1,FALSE)</f>
        <v>10.133.55.27</v>
      </c>
      <c r="D3095" s="301" t="s">
        <v>1015</v>
      </c>
      <c r="E3095" s="206" t="s">
        <v>2989</v>
      </c>
      <c r="F3095" s="245">
        <v>4</v>
      </c>
      <c r="G3095" s="299" t="s">
        <v>8000</v>
      </c>
      <c r="H3095" s="180" t="s">
        <v>5562</v>
      </c>
    </row>
    <row r="3096" spans="1:8" hidden="1">
      <c r="A3096" s="88" t="s">
        <v>2113</v>
      </c>
      <c r="B3096" s="240" t="s">
        <v>639</v>
      </c>
      <c r="C3096" s="185" t="str">
        <f>VLOOKUP(B3096,[1]Nagios!$B$2:$F$7978,1,FALSE)</f>
        <v>10.133.55.27</v>
      </c>
      <c r="D3096" s="301" t="s">
        <v>1016</v>
      </c>
      <c r="E3096" s="206" t="s">
        <v>2989</v>
      </c>
      <c r="F3096" s="245">
        <v>4</v>
      </c>
      <c r="G3096" s="299" t="s">
        <v>8000</v>
      </c>
      <c r="H3096" s="180" t="s">
        <v>5563</v>
      </c>
    </row>
    <row r="3097" spans="1:8" hidden="1">
      <c r="A3097" s="88" t="s">
        <v>2113</v>
      </c>
      <c r="B3097" s="240" t="s">
        <v>639</v>
      </c>
      <c r="C3097" s="185" t="str">
        <f>VLOOKUP(B3097,[1]Nagios!$B$2:$F$7978,1,FALSE)</f>
        <v>10.133.55.27</v>
      </c>
      <c r="D3097" s="301" t="s">
        <v>1017</v>
      </c>
      <c r="E3097" s="206" t="s">
        <v>2989</v>
      </c>
      <c r="F3097" s="245">
        <v>4</v>
      </c>
      <c r="G3097" s="299" t="s">
        <v>8000</v>
      </c>
      <c r="H3097" s="180" t="s">
        <v>5564</v>
      </c>
    </row>
    <row r="3098" spans="1:8" hidden="1">
      <c r="A3098" s="88" t="s">
        <v>2113</v>
      </c>
      <c r="B3098" s="240" t="s">
        <v>639</v>
      </c>
      <c r="C3098" s="185" t="str">
        <f>VLOOKUP(B3098,[1]Nagios!$B$2:$F$7978,1,FALSE)</f>
        <v>10.133.55.27</v>
      </c>
      <c r="D3098" s="301" t="s">
        <v>1018</v>
      </c>
      <c r="E3098" s="206" t="s">
        <v>2989</v>
      </c>
      <c r="F3098" s="245">
        <v>4</v>
      </c>
      <c r="G3098" s="299" t="s">
        <v>8000</v>
      </c>
      <c r="H3098" s="180" t="s">
        <v>5565</v>
      </c>
    </row>
    <row r="3099" spans="1:8" hidden="1">
      <c r="A3099" s="88" t="s">
        <v>2113</v>
      </c>
      <c r="B3099" s="240" t="s">
        <v>639</v>
      </c>
      <c r="C3099" s="185" t="str">
        <f>VLOOKUP(B3099,[1]Nagios!$B$2:$F$7978,1,FALSE)</f>
        <v>10.133.55.27</v>
      </c>
      <c r="D3099" s="301" t="s">
        <v>1019</v>
      </c>
      <c r="E3099" s="206" t="s">
        <v>2989</v>
      </c>
      <c r="F3099" s="245">
        <v>4</v>
      </c>
      <c r="G3099" s="299" t="s">
        <v>8000</v>
      </c>
      <c r="H3099" s="180" t="s">
        <v>5566</v>
      </c>
    </row>
    <row r="3100" spans="1:8" hidden="1">
      <c r="A3100" s="88" t="s">
        <v>2113</v>
      </c>
      <c r="B3100" s="240" t="s">
        <v>639</v>
      </c>
      <c r="C3100" s="185" t="str">
        <f>VLOOKUP(B3100,[1]Nagios!$B$2:$F$7978,1,FALSE)</f>
        <v>10.133.55.27</v>
      </c>
      <c r="D3100" s="301" t="s">
        <v>1020</v>
      </c>
      <c r="E3100" s="206" t="s">
        <v>2989</v>
      </c>
      <c r="F3100" s="245">
        <v>4</v>
      </c>
      <c r="G3100" s="299" t="s">
        <v>8000</v>
      </c>
      <c r="H3100" s="180" t="s">
        <v>5567</v>
      </c>
    </row>
    <row r="3101" spans="1:8" hidden="1">
      <c r="A3101" s="88" t="s">
        <v>2113</v>
      </c>
      <c r="B3101" s="240" t="s">
        <v>639</v>
      </c>
      <c r="C3101" s="185" t="str">
        <f>VLOOKUP(B3101,[1]Nagios!$B$2:$F$7978,1,FALSE)</f>
        <v>10.133.55.27</v>
      </c>
      <c r="D3101" s="301" t="s">
        <v>1021</v>
      </c>
      <c r="E3101" s="206" t="s">
        <v>2989</v>
      </c>
      <c r="F3101" s="245">
        <v>4</v>
      </c>
      <c r="G3101" s="299" t="s">
        <v>8000</v>
      </c>
      <c r="H3101" s="180" t="s">
        <v>5568</v>
      </c>
    </row>
    <row r="3102" spans="1:8" hidden="1">
      <c r="A3102" s="88" t="s">
        <v>2113</v>
      </c>
      <c r="B3102" s="240" t="s">
        <v>639</v>
      </c>
      <c r="C3102" s="185" t="str">
        <f>VLOOKUP(B3102,[1]Nagios!$B$2:$F$7978,1,FALSE)</f>
        <v>10.133.55.27</v>
      </c>
      <c r="D3102" s="301" t="s">
        <v>1022</v>
      </c>
      <c r="E3102" s="206" t="s">
        <v>2989</v>
      </c>
      <c r="F3102" s="245">
        <v>4</v>
      </c>
      <c r="G3102" s="299" t="s">
        <v>8000</v>
      </c>
      <c r="H3102" s="180" t="s">
        <v>5569</v>
      </c>
    </row>
    <row r="3103" spans="1:8" hidden="1">
      <c r="A3103" s="88" t="s">
        <v>2113</v>
      </c>
      <c r="B3103" s="240" t="s">
        <v>639</v>
      </c>
      <c r="C3103" s="185" t="str">
        <f>VLOOKUP(B3103,[1]Nagios!$B$2:$F$7978,1,FALSE)</f>
        <v>10.133.55.27</v>
      </c>
      <c r="D3103" s="301" t="s">
        <v>1023</v>
      </c>
      <c r="E3103" s="206" t="s">
        <v>2989</v>
      </c>
      <c r="F3103" s="245">
        <v>4</v>
      </c>
      <c r="G3103" s="299" t="s">
        <v>8000</v>
      </c>
      <c r="H3103" s="180" t="s">
        <v>5570</v>
      </c>
    </row>
    <row r="3104" spans="1:8" hidden="1">
      <c r="A3104" s="88" t="s">
        <v>2113</v>
      </c>
      <c r="B3104" s="240" t="s">
        <v>639</v>
      </c>
      <c r="C3104" s="185" t="str">
        <f>VLOOKUP(B3104,[1]Nagios!$B$2:$F$7978,1,FALSE)</f>
        <v>10.133.55.27</v>
      </c>
      <c r="D3104" s="301" t="s">
        <v>2119</v>
      </c>
      <c r="E3104" s="206" t="s">
        <v>2989</v>
      </c>
      <c r="F3104" s="245">
        <v>4</v>
      </c>
      <c r="G3104" s="299" t="s">
        <v>8000</v>
      </c>
      <c r="H3104" s="180" t="s">
        <v>5571</v>
      </c>
    </row>
    <row r="3105" spans="1:8" hidden="1">
      <c r="A3105" s="88" t="s">
        <v>2113</v>
      </c>
      <c r="B3105" s="240" t="s">
        <v>639</v>
      </c>
      <c r="C3105" s="185" t="str">
        <f>VLOOKUP(B3105,[1]Nagios!$B$2:$F$7978,1,FALSE)</f>
        <v>10.133.55.27</v>
      </c>
      <c r="D3105" s="301" t="s">
        <v>1024</v>
      </c>
      <c r="E3105" s="206" t="s">
        <v>2989</v>
      </c>
      <c r="F3105" s="245">
        <v>4</v>
      </c>
      <c r="G3105" s="299" t="s">
        <v>8000</v>
      </c>
      <c r="H3105" s="180" t="s">
        <v>5572</v>
      </c>
    </row>
    <row r="3106" spans="1:8" hidden="1">
      <c r="A3106" s="88" t="s">
        <v>2113</v>
      </c>
      <c r="B3106" s="240" t="s">
        <v>639</v>
      </c>
      <c r="C3106" s="185" t="str">
        <f>VLOOKUP(B3106,[1]Nagios!$B$2:$F$7978,1,FALSE)</f>
        <v>10.133.55.27</v>
      </c>
      <c r="D3106" s="301" t="s">
        <v>1025</v>
      </c>
      <c r="E3106" s="206" t="s">
        <v>2989</v>
      </c>
      <c r="F3106" s="245">
        <v>4</v>
      </c>
      <c r="G3106" s="299" t="s">
        <v>8000</v>
      </c>
      <c r="H3106" s="180" t="s">
        <v>5573</v>
      </c>
    </row>
    <row r="3107" spans="1:8" hidden="1">
      <c r="A3107" s="88" t="s">
        <v>2113</v>
      </c>
      <c r="B3107" s="240" t="s">
        <v>639</v>
      </c>
      <c r="C3107" s="185" t="str">
        <f>VLOOKUP(B3107,[1]Nagios!$B$2:$F$7978,1,FALSE)</f>
        <v>10.133.55.27</v>
      </c>
      <c r="D3107" s="301" t="s">
        <v>1026</v>
      </c>
      <c r="E3107" s="206" t="s">
        <v>2989</v>
      </c>
      <c r="F3107" s="245">
        <v>4</v>
      </c>
      <c r="G3107" s="299" t="s">
        <v>8000</v>
      </c>
      <c r="H3107" s="180" t="s">
        <v>5574</v>
      </c>
    </row>
    <row r="3108" spans="1:8" hidden="1">
      <c r="A3108" s="88" t="s">
        <v>2113</v>
      </c>
      <c r="B3108" s="240" t="s">
        <v>639</v>
      </c>
      <c r="C3108" s="185" t="str">
        <f>VLOOKUP(B3108,[1]Nagios!$B$2:$F$7978,1,FALSE)</f>
        <v>10.133.55.27</v>
      </c>
      <c r="D3108" s="301" t="s">
        <v>2120</v>
      </c>
      <c r="E3108" s="206" t="s">
        <v>2989</v>
      </c>
      <c r="F3108" s="245">
        <v>4</v>
      </c>
      <c r="G3108" s="299" t="s">
        <v>8000</v>
      </c>
      <c r="H3108" s="180" t="s">
        <v>5575</v>
      </c>
    </row>
    <row r="3109" spans="1:8" hidden="1">
      <c r="A3109" s="88" t="s">
        <v>2113</v>
      </c>
      <c r="B3109" s="240" t="s">
        <v>639</v>
      </c>
      <c r="C3109" s="185" t="str">
        <f>VLOOKUP(B3109,[1]Nagios!$B$2:$F$7978,1,FALSE)</f>
        <v>10.133.55.27</v>
      </c>
      <c r="D3109" s="301" t="s">
        <v>2121</v>
      </c>
      <c r="E3109" s="206" t="s">
        <v>2989</v>
      </c>
      <c r="F3109" s="245">
        <v>4</v>
      </c>
      <c r="G3109" s="299" t="s">
        <v>8000</v>
      </c>
      <c r="H3109" s="180" t="s">
        <v>5576</v>
      </c>
    </row>
    <row r="3110" spans="1:8" hidden="1">
      <c r="A3110" s="88" t="s">
        <v>2113</v>
      </c>
      <c r="B3110" s="240" t="s">
        <v>639</v>
      </c>
      <c r="C3110" s="185" t="str">
        <f>VLOOKUP(B3110,[1]Nagios!$B$2:$F$7978,1,FALSE)</f>
        <v>10.133.55.27</v>
      </c>
      <c r="D3110" s="301" t="s">
        <v>1027</v>
      </c>
      <c r="E3110" s="206" t="s">
        <v>2989</v>
      </c>
      <c r="F3110" s="245">
        <v>4</v>
      </c>
      <c r="G3110" s="299" t="s">
        <v>8000</v>
      </c>
      <c r="H3110" s="180" t="s">
        <v>5577</v>
      </c>
    </row>
    <row r="3111" spans="1:8" hidden="1">
      <c r="A3111" s="88" t="s">
        <v>2113</v>
      </c>
      <c r="B3111" s="240" t="s">
        <v>639</v>
      </c>
      <c r="C3111" s="185" t="str">
        <f>VLOOKUP(B3111,[1]Nagios!$B$2:$F$7978,1,FALSE)</f>
        <v>10.133.55.27</v>
      </c>
      <c r="D3111" s="301" t="s">
        <v>1028</v>
      </c>
      <c r="E3111" s="206" t="s">
        <v>2989</v>
      </c>
      <c r="F3111" s="245">
        <v>4</v>
      </c>
      <c r="G3111" s="299" t="s">
        <v>8000</v>
      </c>
      <c r="H3111" s="180" t="s">
        <v>5578</v>
      </c>
    </row>
    <row r="3112" spans="1:8" hidden="1">
      <c r="A3112" s="88" t="s">
        <v>2113</v>
      </c>
      <c r="B3112" s="240" t="s">
        <v>639</v>
      </c>
      <c r="C3112" s="185" t="str">
        <f>VLOOKUP(B3112,[1]Nagios!$B$2:$F$7978,1,FALSE)</f>
        <v>10.133.55.27</v>
      </c>
      <c r="D3112" s="301" t="s">
        <v>1029</v>
      </c>
      <c r="E3112" s="206" t="s">
        <v>2989</v>
      </c>
      <c r="F3112" s="245">
        <v>4</v>
      </c>
      <c r="G3112" s="299" t="s">
        <v>8000</v>
      </c>
      <c r="H3112" s="180" t="s">
        <v>5579</v>
      </c>
    </row>
    <row r="3113" spans="1:8" hidden="1">
      <c r="A3113" s="88" t="s">
        <v>2113</v>
      </c>
      <c r="B3113" s="240" t="s">
        <v>639</v>
      </c>
      <c r="C3113" s="185" t="str">
        <f>VLOOKUP(B3113,[1]Nagios!$B$2:$F$7978,1,FALSE)</f>
        <v>10.133.55.27</v>
      </c>
      <c r="D3113" s="301" t="s">
        <v>1030</v>
      </c>
      <c r="E3113" s="206" t="s">
        <v>2989</v>
      </c>
      <c r="F3113" s="245">
        <v>4</v>
      </c>
      <c r="G3113" s="299" t="s">
        <v>8000</v>
      </c>
      <c r="H3113" s="180" t="s">
        <v>5580</v>
      </c>
    </row>
    <row r="3114" spans="1:8" hidden="1">
      <c r="A3114" s="88" t="s">
        <v>2113</v>
      </c>
      <c r="B3114" s="240" t="s">
        <v>639</v>
      </c>
      <c r="C3114" s="185" t="str">
        <f>VLOOKUP(B3114,[1]Nagios!$B$2:$F$7978,1,FALSE)</f>
        <v>10.133.55.27</v>
      </c>
      <c r="D3114" s="301" t="s">
        <v>1031</v>
      </c>
      <c r="E3114" s="206" t="s">
        <v>2989</v>
      </c>
      <c r="F3114" s="245">
        <v>4</v>
      </c>
      <c r="G3114" s="299" t="s">
        <v>8000</v>
      </c>
      <c r="H3114" s="180" t="s">
        <v>5581</v>
      </c>
    </row>
    <row r="3115" spans="1:8" hidden="1">
      <c r="A3115" s="88" t="s">
        <v>2113</v>
      </c>
      <c r="B3115" s="240" t="s">
        <v>639</v>
      </c>
      <c r="C3115" s="185" t="str">
        <f>VLOOKUP(B3115,[1]Nagios!$B$2:$F$7978,1,FALSE)</f>
        <v>10.133.55.27</v>
      </c>
      <c r="D3115" s="301" t="s">
        <v>1032</v>
      </c>
      <c r="E3115" s="206" t="s">
        <v>2989</v>
      </c>
      <c r="F3115" s="245">
        <v>4</v>
      </c>
      <c r="G3115" s="299" t="s">
        <v>8000</v>
      </c>
      <c r="H3115" s="180" t="s">
        <v>5582</v>
      </c>
    </row>
    <row r="3116" spans="1:8" hidden="1">
      <c r="A3116" s="88" t="s">
        <v>2113</v>
      </c>
      <c r="B3116" s="240" t="s">
        <v>639</v>
      </c>
      <c r="C3116" s="185" t="str">
        <f>VLOOKUP(B3116,[1]Nagios!$B$2:$F$7978,1,FALSE)</f>
        <v>10.133.55.27</v>
      </c>
      <c r="D3116" s="301" t="s">
        <v>1033</v>
      </c>
      <c r="E3116" s="206" t="s">
        <v>2989</v>
      </c>
      <c r="F3116" s="245">
        <v>4</v>
      </c>
      <c r="G3116" s="299" t="s">
        <v>8000</v>
      </c>
      <c r="H3116" s="180" t="s">
        <v>5583</v>
      </c>
    </row>
    <row r="3117" spans="1:8" hidden="1">
      <c r="A3117" s="88" t="s">
        <v>2113</v>
      </c>
      <c r="B3117" s="240" t="s">
        <v>639</v>
      </c>
      <c r="C3117" s="185" t="str">
        <f>VLOOKUP(B3117,[1]Nagios!$B$2:$F$7978,1,FALSE)</f>
        <v>10.133.55.27</v>
      </c>
      <c r="D3117" s="301" t="s">
        <v>1034</v>
      </c>
      <c r="E3117" s="206" t="s">
        <v>2989</v>
      </c>
      <c r="F3117" s="245">
        <v>4</v>
      </c>
      <c r="G3117" s="299" t="s">
        <v>8000</v>
      </c>
      <c r="H3117" s="180" t="s">
        <v>5584</v>
      </c>
    </row>
    <row r="3118" spans="1:8" hidden="1">
      <c r="A3118" s="88" t="s">
        <v>2113</v>
      </c>
      <c r="B3118" s="240" t="s">
        <v>639</v>
      </c>
      <c r="C3118" s="185" t="str">
        <f>VLOOKUP(B3118,[1]Nagios!$B$2:$F$7978,1,FALSE)</f>
        <v>10.133.55.27</v>
      </c>
      <c r="D3118" s="301" t="s">
        <v>1035</v>
      </c>
      <c r="E3118" s="206" t="s">
        <v>2989</v>
      </c>
      <c r="F3118" s="245">
        <v>4</v>
      </c>
      <c r="G3118" s="299" t="s">
        <v>8000</v>
      </c>
      <c r="H3118" s="180" t="s">
        <v>5585</v>
      </c>
    </row>
    <row r="3119" spans="1:8" hidden="1">
      <c r="A3119" s="88" t="s">
        <v>2113</v>
      </c>
      <c r="B3119" s="240" t="s">
        <v>639</v>
      </c>
      <c r="C3119" s="185" t="str">
        <f>VLOOKUP(B3119,[1]Nagios!$B$2:$F$7978,1,FALSE)</f>
        <v>10.133.55.27</v>
      </c>
      <c r="D3119" s="301" t="s">
        <v>1036</v>
      </c>
      <c r="E3119" s="206" t="s">
        <v>2989</v>
      </c>
      <c r="F3119" s="245">
        <v>4</v>
      </c>
      <c r="G3119" s="299" t="s">
        <v>8000</v>
      </c>
      <c r="H3119" s="180" t="s">
        <v>5586</v>
      </c>
    </row>
    <row r="3120" spans="1:8" hidden="1">
      <c r="A3120" s="88" t="s">
        <v>2113</v>
      </c>
      <c r="B3120" s="240" t="s">
        <v>639</v>
      </c>
      <c r="C3120" s="185" t="str">
        <f>VLOOKUP(B3120,[1]Nagios!$B$2:$F$7978,1,FALSE)</f>
        <v>10.133.55.27</v>
      </c>
      <c r="D3120" s="301" t="s">
        <v>1037</v>
      </c>
      <c r="E3120" s="206" t="s">
        <v>2989</v>
      </c>
      <c r="F3120" s="245">
        <v>4</v>
      </c>
      <c r="G3120" s="299" t="s">
        <v>8000</v>
      </c>
      <c r="H3120" s="180" t="s">
        <v>5587</v>
      </c>
    </row>
    <row r="3121" spans="1:8" hidden="1">
      <c r="A3121" s="88" t="s">
        <v>2113</v>
      </c>
      <c r="B3121" s="240" t="s">
        <v>639</v>
      </c>
      <c r="C3121" s="185" t="str">
        <f>VLOOKUP(B3121,[1]Nagios!$B$2:$F$7978,1,FALSE)</f>
        <v>10.133.55.27</v>
      </c>
      <c r="D3121" s="301" t="s">
        <v>2122</v>
      </c>
      <c r="E3121" s="206" t="s">
        <v>2989</v>
      </c>
      <c r="F3121" s="245">
        <v>4</v>
      </c>
      <c r="G3121" s="299" t="s">
        <v>8000</v>
      </c>
      <c r="H3121" s="180" t="s">
        <v>5588</v>
      </c>
    </row>
    <row r="3122" spans="1:8" hidden="1">
      <c r="A3122" s="88" t="s">
        <v>2113</v>
      </c>
      <c r="B3122" s="266" t="s">
        <v>639</v>
      </c>
      <c r="C3122" s="185" t="str">
        <f>VLOOKUP(B3122,[1]Nagios!$B$2:$F$7978,1,FALSE)</f>
        <v>10.133.55.27</v>
      </c>
      <c r="D3122" s="301" t="s">
        <v>2123</v>
      </c>
      <c r="E3122" s="206" t="s">
        <v>2989</v>
      </c>
      <c r="F3122" s="245">
        <v>4</v>
      </c>
      <c r="G3122" s="299" t="s">
        <v>8000</v>
      </c>
      <c r="H3122" s="180" t="s">
        <v>5589</v>
      </c>
    </row>
    <row r="3123" spans="1:8" hidden="1">
      <c r="A3123" s="88" t="s">
        <v>2113</v>
      </c>
      <c r="B3123" s="240" t="s">
        <v>639</v>
      </c>
      <c r="C3123" s="185" t="str">
        <f>VLOOKUP(B3123,[1]Nagios!$B$2:$F$7978,1,FALSE)</f>
        <v>10.133.55.27</v>
      </c>
      <c r="D3123" s="301" t="s">
        <v>1038</v>
      </c>
      <c r="E3123" s="206" t="s">
        <v>2989</v>
      </c>
      <c r="F3123" s="245">
        <v>4</v>
      </c>
      <c r="G3123" s="299" t="s">
        <v>8000</v>
      </c>
      <c r="H3123" s="180" t="s">
        <v>5590</v>
      </c>
    </row>
    <row r="3124" spans="1:8" hidden="1">
      <c r="A3124" s="88" t="s">
        <v>2113</v>
      </c>
      <c r="B3124" s="240" t="s">
        <v>639</v>
      </c>
      <c r="C3124" s="185" t="str">
        <f>VLOOKUP(B3124,[1]Nagios!$B$2:$F$7978,1,FALSE)</f>
        <v>10.133.55.27</v>
      </c>
      <c r="D3124" s="301" t="s">
        <v>1039</v>
      </c>
      <c r="E3124" s="206" t="s">
        <v>2989</v>
      </c>
      <c r="F3124" s="245">
        <v>4</v>
      </c>
      <c r="G3124" s="299" t="s">
        <v>8000</v>
      </c>
      <c r="H3124" s="180" t="s">
        <v>5591</v>
      </c>
    </row>
    <row r="3125" spans="1:8" hidden="1">
      <c r="A3125" s="88" t="s">
        <v>2113</v>
      </c>
      <c r="B3125" s="240" t="s">
        <v>639</v>
      </c>
      <c r="C3125" s="185" t="str">
        <f>VLOOKUP(B3125,[1]Nagios!$B$2:$F$7978,1,FALSE)</f>
        <v>10.133.55.27</v>
      </c>
      <c r="D3125" s="301" t="s">
        <v>1040</v>
      </c>
      <c r="E3125" s="206" t="s">
        <v>2989</v>
      </c>
      <c r="F3125" s="245">
        <v>4</v>
      </c>
      <c r="G3125" s="299" t="s">
        <v>8000</v>
      </c>
      <c r="H3125" s="180" t="s">
        <v>5592</v>
      </c>
    </row>
    <row r="3126" spans="1:8" hidden="1">
      <c r="A3126" s="88" t="s">
        <v>2113</v>
      </c>
      <c r="B3126" s="240" t="s">
        <v>639</v>
      </c>
      <c r="C3126" s="185" t="str">
        <f>VLOOKUP(B3126,[1]Nagios!$B$2:$F$7978,1,FALSE)</f>
        <v>10.133.55.27</v>
      </c>
      <c r="D3126" s="301" t="s">
        <v>1041</v>
      </c>
      <c r="E3126" s="206" t="s">
        <v>2989</v>
      </c>
      <c r="F3126" s="245">
        <v>4</v>
      </c>
      <c r="G3126" s="299" t="s">
        <v>8000</v>
      </c>
      <c r="H3126" s="180" t="s">
        <v>5593</v>
      </c>
    </row>
    <row r="3127" spans="1:8" hidden="1">
      <c r="A3127" s="88" t="s">
        <v>2113</v>
      </c>
      <c r="B3127" s="240" t="s">
        <v>639</v>
      </c>
      <c r="C3127" s="185" t="str">
        <f>VLOOKUP(B3127,[1]Nagios!$B$2:$F$7978,1,FALSE)</f>
        <v>10.133.55.27</v>
      </c>
      <c r="D3127" s="301" t="s">
        <v>2124</v>
      </c>
      <c r="E3127" s="206" t="s">
        <v>2989</v>
      </c>
      <c r="F3127" s="245">
        <v>1</v>
      </c>
      <c r="G3127" s="299" t="s">
        <v>8000</v>
      </c>
      <c r="H3127" s="180" t="s">
        <v>5594</v>
      </c>
    </row>
    <row r="3128" spans="1:8" hidden="1">
      <c r="A3128" s="88" t="s">
        <v>2113</v>
      </c>
      <c r="B3128" s="240" t="s">
        <v>639</v>
      </c>
      <c r="C3128" s="185" t="str">
        <f>VLOOKUP(B3128,[1]Nagios!$B$2:$F$7978,1,FALSE)</f>
        <v>10.133.55.27</v>
      </c>
      <c r="D3128" s="301" t="s">
        <v>1042</v>
      </c>
      <c r="E3128" s="206" t="s">
        <v>2989</v>
      </c>
      <c r="F3128" s="245">
        <v>4</v>
      </c>
      <c r="G3128" s="299" t="s">
        <v>8000</v>
      </c>
      <c r="H3128" s="180" t="s">
        <v>5595</v>
      </c>
    </row>
    <row r="3129" spans="1:8" hidden="1">
      <c r="A3129" s="88" t="s">
        <v>2113</v>
      </c>
      <c r="B3129" s="240" t="s">
        <v>639</v>
      </c>
      <c r="C3129" s="185" t="str">
        <f>VLOOKUP(B3129,[1]Nagios!$B$2:$F$7978,1,FALSE)</f>
        <v>10.133.55.27</v>
      </c>
      <c r="D3129" s="301" t="s">
        <v>1043</v>
      </c>
      <c r="E3129" s="206" t="s">
        <v>2989</v>
      </c>
      <c r="F3129" s="245">
        <v>4</v>
      </c>
      <c r="G3129" s="299" t="s">
        <v>8000</v>
      </c>
      <c r="H3129" s="180" t="s">
        <v>5596</v>
      </c>
    </row>
    <row r="3130" spans="1:8" hidden="1">
      <c r="A3130" s="88" t="s">
        <v>2113</v>
      </c>
      <c r="B3130" s="240" t="s">
        <v>639</v>
      </c>
      <c r="C3130" s="185" t="str">
        <f>VLOOKUP(B3130,[1]Nagios!$B$2:$F$7978,1,FALSE)</f>
        <v>10.133.55.27</v>
      </c>
      <c r="D3130" s="301" t="s">
        <v>2125</v>
      </c>
      <c r="E3130" s="206" t="s">
        <v>2989</v>
      </c>
      <c r="F3130" s="245">
        <v>4</v>
      </c>
      <c r="G3130" s="299" t="s">
        <v>8000</v>
      </c>
      <c r="H3130" s="180" t="s">
        <v>5597</v>
      </c>
    </row>
    <row r="3131" spans="1:8" hidden="1">
      <c r="A3131" s="88" t="s">
        <v>2113</v>
      </c>
      <c r="B3131" s="240" t="s">
        <v>639</v>
      </c>
      <c r="C3131" s="185" t="str">
        <f>VLOOKUP(B3131,[1]Nagios!$B$2:$F$7978,1,FALSE)</f>
        <v>10.133.55.27</v>
      </c>
      <c r="D3131" s="301" t="s">
        <v>2126</v>
      </c>
      <c r="E3131" s="206" t="s">
        <v>2989</v>
      </c>
      <c r="F3131" s="245">
        <v>4</v>
      </c>
      <c r="G3131" s="299" t="s">
        <v>8000</v>
      </c>
      <c r="H3131" s="180" t="s">
        <v>5598</v>
      </c>
    </row>
    <row r="3132" spans="1:8" hidden="1">
      <c r="A3132" s="88" t="s">
        <v>2113</v>
      </c>
      <c r="B3132" s="240" t="s">
        <v>639</v>
      </c>
      <c r="C3132" s="185" t="str">
        <f>VLOOKUP(B3132,[1]Nagios!$B$2:$F$7978,1,FALSE)</f>
        <v>10.133.55.27</v>
      </c>
      <c r="D3132" s="301" t="s">
        <v>2127</v>
      </c>
      <c r="E3132" s="206" t="s">
        <v>2989</v>
      </c>
      <c r="F3132" s="245">
        <v>4</v>
      </c>
      <c r="G3132" s="299" t="s">
        <v>8000</v>
      </c>
      <c r="H3132" s="180" t="s">
        <v>5599</v>
      </c>
    </row>
    <row r="3133" spans="1:8" hidden="1">
      <c r="A3133" s="88" t="s">
        <v>2113</v>
      </c>
      <c r="B3133" s="240" t="s">
        <v>639</v>
      </c>
      <c r="C3133" s="185" t="str">
        <f>VLOOKUP(B3133,[1]Nagios!$B$2:$F$7978,1,FALSE)</f>
        <v>10.133.55.27</v>
      </c>
      <c r="D3133" s="301" t="s">
        <v>1044</v>
      </c>
      <c r="E3133" s="206" t="s">
        <v>2989</v>
      </c>
      <c r="F3133" s="245">
        <v>4</v>
      </c>
      <c r="G3133" s="299" t="s">
        <v>8000</v>
      </c>
      <c r="H3133" s="180" t="s">
        <v>5600</v>
      </c>
    </row>
    <row r="3134" spans="1:8" hidden="1">
      <c r="A3134" s="88" t="s">
        <v>2113</v>
      </c>
      <c r="B3134" s="240" t="s">
        <v>639</v>
      </c>
      <c r="C3134" s="185" t="str">
        <f>VLOOKUP(B3134,[1]Nagios!$B$2:$F$7978,1,FALSE)</f>
        <v>10.133.55.27</v>
      </c>
      <c r="D3134" s="301" t="s">
        <v>2128</v>
      </c>
      <c r="E3134" s="206" t="s">
        <v>2989</v>
      </c>
      <c r="F3134" s="245">
        <v>4</v>
      </c>
      <c r="G3134" s="299" t="s">
        <v>8000</v>
      </c>
      <c r="H3134" s="180" t="s">
        <v>5601</v>
      </c>
    </row>
    <row r="3135" spans="1:8" hidden="1">
      <c r="A3135" s="88" t="s">
        <v>2113</v>
      </c>
      <c r="B3135" s="249" t="s">
        <v>639</v>
      </c>
      <c r="C3135" s="185" t="str">
        <f>VLOOKUP(B3135,[1]Nagios!$B$2:$F$7978,1,FALSE)</f>
        <v>10.133.55.27</v>
      </c>
      <c r="D3135" s="301" t="s">
        <v>2129</v>
      </c>
      <c r="E3135" s="206" t="s">
        <v>2989</v>
      </c>
      <c r="F3135" s="245">
        <v>4</v>
      </c>
      <c r="G3135" s="299" t="s">
        <v>8000</v>
      </c>
      <c r="H3135" s="180" t="s">
        <v>5602</v>
      </c>
    </row>
    <row r="3136" spans="1:8" hidden="1">
      <c r="A3136" s="88" t="s">
        <v>2113</v>
      </c>
      <c r="B3136" s="266" t="s">
        <v>639</v>
      </c>
      <c r="C3136" s="185" t="str">
        <f>VLOOKUP(B3136,[1]Nagios!$B$2:$F$7978,1,FALSE)</f>
        <v>10.133.55.27</v>
      </c>
      <c r="D3136" s="301" t="s">
        <v>1045</v>
      </c>
      <c r="E3136" s="206" t="s">
        <v>2989</v>
      </c>
      <c r="F3136" s="245">
        <v>4</v>
      </c>
      <c r="G3136" s="299" t="s">
        <v>8000</v>
      </c>
      <c r="H3136" s="180" t="s">
        <v>5603</v>
      </c>
    </row>
    <row r="3137" spans="1:8" hidden="1">
      <c r="A3137" s="88" t="s">
        <v>2113</v>
      </c>
      <c r="B3137" s="240" t="s">
        <v>639</v>
      </c>
      <c r="C3137" s="185" t="str">
        <f>VLOOKUP(B3137,[1]Nagios!$B$2:$F$7978,1,FALSE)</f>
        <v>10.133.55.27</v>
      </c>
      <c r="D3137" s="301" t="s">
        <v>1046</v>
      </c>
      <c r="E3137" s="206" t="s">
        <v>2989</v>
      </c>
      <c r="F3137" s="245">
        <v>4</v>
      </c>
      <c r="G3137" s="299" t="s">
        <v>8000</v>
      </c>
      <c r="H3137" s="180" t="s">
        <v>5604</v>
      </c>
    </row>
    <row r="3138" spans="1:8" hidden="1">
      <c r="A3138" s="88" t="s">
        <v>2113</v>
      </c>
      <c r="B3138" s="240" t="s">
        <v>639</v>
      </c>
      <c r="C3138" s="185" t="str">
        <f>VLOOKUP(B3138,[1]Nagios!$B$2:$F$7978,1,FALSE)</f>
        <v>10.133.55.27</v>
      </c>
      <c r="D3138" s="301" t="s">
        <v>1047</v>
      </c>
      <c r="E3138" s="206" t="s">
        <v>2989</v>
      </c>
      <c r="F3138" s="245">
        <v>4</v>
      </c>
      <c r="G3138" s="299" t="s">
        <v>8000</v>
      </c>
      <c r="H3138" s="180" t="s">
        <v>5605</v>
      </c>
    </row>
    <row r="3139" spans="1:8" hidden="1">
      <c r="A3139" s="88" t="s">
        <v>2113</v>
      </c>
      <c r="B3139" s="240" t="s">
        <v>639</v>
      </c>
      <c r="C3139" s="185" t="str">
        <f>VLOOKUP(B3139,[1]Nagios!$B$2:$F$7978,1,FALSE)</f>
        <v>10.133.55.27</v>
      </c>
      <c r="D3139" s="301" t="s">
        <v>1048</v>
      </c>
      <c r="E3139" s="206" t="s">
        <v>2989</v>
      </c>
      <c r="F3139" s="245">
        <v>4</v>
      </c>
      <c r="G3139" s="299" t="s">
        <v>8000</v>
      </c>
      <c r="H3139" s="180" t="s">
        <v>5606</v>
      </c>
    </row>
    <row r="3140" spans="1:8" hidden="1">
      <c r="A3140" s="88" t="s">
        <v>2113</v>
      </c>
      <c r="B3140" s="240" t="s">
        <v>639</v>
      </c>
      <c r="C3140" s="185" t="str">
        <f>VLOOKUP(B3140,[1]Nagios!$B$2:$F$7978,1,FALSE)</f>
        <v>10.133.55.27</v>
      </c>
      <c r="D3140" s="301" t="s">
        <v>2130</v>
      </c>
      <c r="E3140" s="206" t="s">
        <v>2989</v>
      </c>
      <c r="F3140" s="245">
        <v>4</v>
      </c>
      <c r="G3140" s="299" t="s">
        <v>8000</v>
      </c>
      <c r="H3140" s="180" t="s">
        <v>5607</v>
      </c>
    </row>
    <row r="3141" spans="1:8" hidden="1">
      <c r="A3141" s="88" t="s">
        <v>2113</v>
      </c>
      <c r="B3141" s="240" t="s">
        <v>639</v>
      </c>
      <c r="C3141" s="185" t="str">
        <f>VLOOKUP(B3141,[1]Nagios!$B$2:$F$7978,1,FALSE)</f>
        <v>10.133.55.27</v>
      </c>
      <c r="D3141" s="316" t="s">
        <v>6664</v>
      </c>
      <c r="E3141" s="206" t="s">
        <v>2989</v>
      </c>
      <c r="F3141" s="245">
        <v>2</v>
      </c>
      <c r="G3141" s="299" t="s">
        <v>8000</v>
      </c>
      <c r="H3141" s="180" t="s">
        <v>5608</v>
      </c>
    </row>
    <row r="3142" spans="1:8" hidden="1">
      <c r="A3142" s="89" t="s">
        <v>2113</v>
      </c>
      <c r="B3142" s="115" t="s">
        <v>639</v>
      </c>
      <c r="C3142" s="185" t="str">
        <f>VLOOKUP(B3142,[1]Nagios!$B$2:$F$7978,1,FALSE)</f>
        <v>10.133.55.27</v>
      </c>
      <c r="D3142" s="308" t="s">
        <v>964</v>
      </c>
      <c r="E3142" s="206" t="s">
        <v>2989</v>
      </c>
      <c r="F3142" s="245">
        <v>2</v>
      </c>
      <c r="G3142" s="299" t="s">
        <v>8000</v>
      </c>
      <c r="H3142" s="180" t="e">
        <f>CONCATENATE(#REF!," ",#REF!," ",#REF!," ",#REF!)</f>
        <v>#REF!</v>
      </c>
    </row>
    <row r="3143" spans="1:8" hidden="1">
      <c r="A3143" s="88" t="s">
        <v>7570</v>
      </c>
      <c r="B3143" s="240" t="s">
        <v>7571</v>
      </c>
      <c r="C3143" s="185" t="str">
        <f>VLOOKUP(B3143,[1]Nagios!$B$2:$F$7978,1,FALSE)</f>
        <v>10.133.8.56</v>
      </c>
      <c r="D3143" s="301" t="s">
        <v>1204</v>
      </c>
      <c r="E3143" s="289" t="s">
        <v>2989</v>
      </c>
      <c r="F3143" s="245">
        <v>2</v>
      </c>
      <c r="G3143" s="299" t="s">
        <v>8012</v>
      </c>
      <c r="H3143" s="180" t="s">
        <v>3678</v>
      </c>
    </row>
    <row r="3144" spans="1:8" hidden="1">
      <c r="A3144" s="88" t="s">
        <v>7570</v>
      </c>
      <c r="B3144" s="240" t="s">
        <v>7571</v>
      </c>
      <c r="C3144" s="185" t="str">
        <f>VLOOKUP(B3144,[1]Nagios!$B$2:$F$7978,1,FALSE)</f>
        <v>10.133.8.56</v>
      </c>
      <c r="D3144" s="301" t="s">
        <v>959</v>
      </c>
      <c r="E3144" s="289" t="s">
        <v>2989</v>
      </c>
      <c r="F3144" s="245">
        <v>2</v>
      </c>
      <c r="G3144" s="299" t="s">
        <v>8012</v>
      </c>
      <c r="H3144" s="180" t="s">
        <v>3679</v>
      </c>
    </row>
    <row r="3145" spans="1:8" hidden="1">
      <c r="A3145" s="88" t="s">
        <v>7570</v>
      </c>
      <c r="B3145" s="266" t="s">
        <v>7571</v>
      </c>
      <c r="C3145" s="185" t="str">
        <f>VLOOKUP(B3145,[1]Nagios!$B$2:$F$7978,1,FALSE)</f>
        <v>10.133.8.56</v>
      </c>
      <c r="D3145" s="301" t="s">
        <v>1200</v>
      </c>
      <c r="E3145" s="289" t="s">
        <v>2989</v>
      </c>
      <c r="F3145" s="245">
        <v>2</v>
      </c>
      <c r="G3145" s="299" t="s">
        <v>8012</v>
      </c>
      <c r="H3145" s="180" t="s">
        <v>3680</v>
      </c>
    </row>
    <row r="3146" spans="1:8" hidden="1">
      <c r="A3146" s="88" t="s">
        <v>7570</v>
      </c>
      <c r="B3146" s="266" t="s">
        <v>7571</v>
      </c>
      <c r="C3146" s="185" t="str">
        <f>VLOOKUP(B3146,[1]Nagios!$B$2:$F$7978,1,FALSE)</f>
        <v>10.133.8.56</v>
      </c>
      <c r="D3146" s="301" t="s">
        <v>2171</v>
      </c>
      <c r="E3146" s="289" t="s">
        <v>2989</v>
      </c>
      <c r="F3146" s="245">
        <v>2</v>
      </c>
      <c r="G3146" s="299" t="s">
        <v>8012</v>
      </c>
      <c r="H3146" s="180" t="s">
        <v>3681</v>
      </c>
    </row>
    <row r="3147" spans="1:8" hidden="1">
      <c r="A3147" s="88" t="s">
        <v>7570</v>
      </c>
      <c r="B3147" s="266" t="s">
        <v>7571</v>
      </c>
      <c r="C3147" s="185" t="str">
        <f>VLOOKUP(B3147,[1]Nagios!$B$2:$F$7978,1,FALSE)</f>
        <v>10.133.8.56</v>
      </c>
      <c r="D3147" s="301" t="s">
        <v>1734</v>
      </c>
      <c r="E3147" s="289" t="s">
        <v>2989</v>
      </c>
      <c r="F3147" s="245">
        <v>2</v>
      </c>
      <c r="G3147" s="299" t="s">
        <v>8012</v>
      </c>
      <c r="H3147" s="180"/>
    </row>
    <row r="3148" spans="1:8" hidden="1">
      <c r="A3148" s="88" t="s">
        <v>7570</v>
      </c>
      <c r="B3148" s="266" t="s">
        <v>7571</v>
      </c>
      <c r="C3148" s="185" t="str">
        <f>VLOOKUP(B3148,[1]Nagios!$B$2:$F$7978,1,FALSE)</f>
        <v>10.133.8.56</v>
      </c>
      <c r="D3148" s="301" t="s">
        <v>7574</v>
      </c>
      <c r="E3148" s="289" t="s">
        <v>2989</v>
      </c>
      <c r="F3148" s="245">
        <v>2</v>
      </c>
      <c r="G3148" s="299" t="s">
        <v>8012</v>
      </c>
      <c r="H3148" s="180" t="s">
        <v>3682</v>
      </c>
    </row>
    <row r="3149" spans="1:8" hidden="1">
      <c r="A3149" s="88" t="s">
        <v>7570</v>
      </c>
      <c r="B3149" s="266" t="s">
        <v>7571</v>
      </c>
      <c r="C3149" s="185" t="str">
        <f>VLOOKUP(B3149,[1]Nagios!$B$2:$F$7978,1,FALSE)</f>
        <v>10.133.8.56</v>
      </c>
      <c r="D3149" s="301" t="s">
        <v>1201</v>
      </c>
      <c r="E3149" s="289" t="s">
        <v>2989</v>
      </c>
      <c r="F3149" s="245">
        <v>2</v>
      </c>
      <c r="G3149" s="299" t="s">
        <v>8012</v>
      </c>
      <c r="H3149" s="180"/>
    </row>
    <row r="3150" spans="1:8" hidden="1">
      <c r="A3150" s="88" t="s">
        <v>7570</v>
      </c>
      <c r="B3150" s="266" t="s">
        <v>7571</v>
      </c>
      <c r="C3150" s="185" t="str">
        <f>VLOOKUP(B3150,[1]Nagios!$B$2:$F$7978,1,FALSE)</f>
        <v>10.133.8.56</v>
      </c>
      <c r="D3150" s="301" t="s">
        <v>7595</v>
      </c>
      <c r="E3150" s="289" t="s">
        <v>2989</v>
      </c>
      <c r="F3150" s="245">
        <v>2</v>
      </c>
      <c r="G3150" s="299" t="s">
        <v>8004</v>
      </c>
      <c r="H3150" s="199"/>
    </row>
    <row r="3151" spans="1:8" hidden="1">
      <c r="A3151" s="88" t="s">
        <v>9063</v>
      </c>
      <c r="B3151" s="266" t="s">
        <v>9064</v>
      </c>
      <c r="C3151" s="185" t="str">
        <f>VLOOKUP(B3151,[1]Nagios!$B$2:$F$7978,1,FALSE)</f>
        <v>10.133.8.81</v>
      </c>
      <c r="D3151" s="301" t="s">
        <v>3140</v>
      </c>
      <c r="E3151" s="206" t="s">
        <v>2989</v>
      </c>
      <c r="F3151" s="245">
        <v>1</v>
      </c>
      <c r="G3151" s="299" t="s">
        <v>8012</v>
      </c>
      <c r="H3151" s="180"/>
    </row>
    <row r="3152" spans="1:8" hidden="1">
      <c r="A3152" s="88" t="s">
        <v>9063</v>
      </c>
      <c r="B3152" s="266" t="s">
        <v>9064</v>
      </c>
      <c r="C3152" s="185" t="str">
        <f>VLOOKUP(B3152,[1]Nagios!$B$2:$F$7978,1,FALSE)</f>
        <v>10.133.8.81</v>
      </c>
      <c r="D3152" s="301" t="s">
        <v>2617</v>
      </c>
      <c r="E3152" s="206" t="s">
        <v>2989</v>
      </c>
      <c r="F3152" s="245">
        <v>1</v>
      </c>
      <c r="G3152" s="299" t="s">
        <v>8012</v>
      </c>
      <c r="H3152" s="180"/>
    </row>
    <row r="3153" spans="1:8" hidden="1">
      <c r="A3153" s="88" t="s">
        <v>9063</v>
      </c>
      <c r="B3153" s="266" t="s">
        <v>9064</v>
      </c>
      <c r="C3153" s="185" t="str">
        <f>VLOOKUP(B3153,[1]Nagios!$B$2:$F$7978,1,FALSE)</f>
        <v>10.133.8.81</v>
      </c>
      <c r="D3153" s="301" t="s">
        <v>6654</v>
      </c>
      <c r="E3153" s="206" t="s">
        <v>2989</v>
      </c>
      <c r="F3153" s="245">
        <v>1</v>
      </c>
      <c r="G3153" s="299" t="s">
        <v>8012</v>
      </c>
      <c r="H3153" s="180"/>
    </row>
    <row r="3154" spans="1:8" hidden="1">
      <c r="A3154" s="88" t="s">
        <v>9063</v>
      </c>
      <c r="B3154" s="266" t="s">
        <v>9064</v>
      </c>
      <c r="C3154" s="185" t="str">
        <f>VLOOKUP(B3154,[1]Nagios!$B$2:$F$7978,1,FALSE)</f>
        <v>10.133.8.81</v>
      </c>
      <c r="D3154" s="301" t="s">
        <v>6519</v>
      </c>
      <c r="E3154" s="206" t="s">
        <v>2989</v>
      </c>
      <c r="F3154" s="245">
        <v>1</v>
      </c>
      <c r="G3154" s="299" t="s">
        <v>8012</v>
      </c>
      <c r="H3154" s="180"/>
    </row>
    <row r="3155" spans="1:8" hidden="1">
      <c r="A3155" s="88" t="s">
        <v>9063</v>
      </c>
      <c r="B3155" s="266" t="s">
        <v>9064</v>
      </c>
      <c r="C3155" s="185" t="str">
        <f>VLOOKUP(B3155,[1]Nagios!$B$2:$F$7978,1,FALSE)</f>
        <v>10.133.8.81</v>
      </c>
      <c r="D3155" s="301" t="s">
        <v>6043</v>
      </c>
      <c r="E3155" s="206" t="s">
        <v>2989</v>
      </c>
      <c r="F3155" s="245">
        <v>1</v>
      </c>
      <c r="G3155" s="299" t="s">
        <v>8012</v>
      </c>
      <c r="H3155" s="180"/>
    </row>
    <row r="3156" spans="1:8" hidden="1">
      <c r="A3156" s="88" t="s">
        <v>9063</v>
      </c>
      <c r="B3156" s="240" t="s">
        <v>9064</v>
      </c>
      <c r="C3156" s="185" t="str">
        <f>VLOOKUP(B3156,[1]Nagios!$B$2:$F$7978,1,FALSE)</f>
        <v>10.133.8.81</v>
      </c>
      <c r="D3156" s="301" t="s">
        <v>2543</v>
      </c>
      <c r="E3156" s="206" t="s">
        <v>2989</v>
      </c>
      <c r="F3156" s="245">
        <v>1</v>
      </c>
      <c r="G3156" s="299" t="s">
        <v>8012</v>
      </c>
      <c r="H3156" s="180"/>
    </row>
    <row r="3157" spans="1:8" hidden="1">
      <c r="A3157" s="88" t="s">
        <v>9063</v>
      </c>
      <c r="B3157" s="240" t="s">
        <v>9064</v>
      </c>
      <c r="C3157" s="185" t="str">
        <f>VLOOKUP(B3157,[1]Nagios!$B$2:$F$7978,1,FALSE)</f>
        <v>10.133.8.81</v>
      </c>
      <c r="D3157" s="301" t="s">
        <v>2544</v>
      </c>
      <c r="E3157" s="206" t="s">
        <v>2989</v>
      </c>
      <c r="F3157" s="245">
        <v>1</v>
      </c>
      <c r="G3157" s="299" t="s">
        <v>1145</v>
      </c>
      <c r="H3157" s="180"/>
    </row>
    <row r="3158" spans="1:8" hidden="1">
      <c r="A3158" s="88" t="s">
        <v>9063</v>
      </c>
      <c r="B3158" s="249" t="s">
        <v>9064</v>
      </c>
      <c r="C3158" s="185" t="str">
        <f>VLOOKUP(B3158,[1]Nagios!$B$2:$F$7978,1,FALSE)</f>
        <v>10.133.8.81</v>
      </c>
      <c r="D3158" s="301" t="s">
        <v>1711</v>
      </c>
      <c r="E3158" s="206" t="s">
        <v>2989</v>
      </c>
      <c r="F3158" s="245">
        <v>1</v>
      </c>
      <c r="G3158" s="299" t="s">
        <v>1145</v>
      </c>
      <c r="H3158" s="180"/>
    </row>
    <row r="3159" spans="1:8" hidden="1">
      <c r="A3159" s="88" t="s">
        <v>9063</v>
      </c>
      <c r="B3159" s="249" t="s">
        <v>9064</v>
      </c>
      <c r="C3159" s="185" t="str">
        <f>VLOOKUP(B3159,[1]Nagios!$B$2:$F$7978,1,FALSE)</f>
        <v>10.133.8.81</v>
      </c>
      <c r="D3159" s="301" t="s">
        <v>1916</v>
      </c>
      <c r="E3159" s="206" t="s">
        <v>2989</v>
      </c>
      <c r="F3159" s="245">
        <v>1</v>
      </c>
      <c r="G3159" s="299" t="s">
        <v>1145</v>
      </c>
      <c r="H3159" s="180"/>
    </row>
    <row r="3160" spans="1:8" hidden="1">
      <c r="A3160" s="249" t="s">
        <v>8822</v>
      </c>
      <c r="B3160" s="249" t="s">
        <v>8823</v>
      </c>
      <c r="C3160" s="185" t="str">
        <f>VLOOKUP(B3160,[1]Nagios!$B$2:$F$7978,1,FALSE)</f>
        <v>10.133.8.51</v>
      </c>
      <c r="D3160" s="301" t="s">
        <v>7260</v>
      </c>
      <c r="E3160" s="206" t="s">
        <v>2989</v>
      </c>
      <c r="F3160" s="245">
        <v>2</v>
      </c>
      <c r="G3160" s="299" t="s">
        <v>8012</v>
      </c>
      <c r="H3160" s="180"/>
    </row>
    <row r="3161" spans="1:8" hidden="1">
      <c r="A3161" s="249" t="s">
        <v>8822</v>
      </c>
      <c r="B3161" s="249" t="s">
        <v>8823</v>
      </c>
      <c r="C3161" s="185" t="str">
        <f>VLOOKUP(B3161,[1]Nagios!$B$2:$F$7978,1,FALSE)</f>
        <v>10.133.8.51</v>
      </c>
      <c r="D3161" s="301" t="s">
        <v>1204</v>
      </c>
      <c r="E3161" s="206" t="s">
        <v>2989</v>
      </c>
      <c r="F3161" s="245">
        <v>2</v>
      </c>
      <c r="G3161" s="299" t="s">
        <v>8012</v>
      </c>
      <c r="H3161" s="180"/>
    </row>
    <row r="3162" spans="1:8" hidden="1">
      <c r="A3162" s="266" t="s">
        <v>8822</v>
      </c>
      <c r="B3162" s="249" t="s">
        <v>8823</v>
      </c>
      <c r="C3162" s="185" t="str">
        <f>VLOOKUP(B3162,[1]Nagios!$B$2:$F$7978,1,FALSE)</f>
        <v>10.133.8.51</v>
      </c>
      <c r="D3162" s="301" t="s">
        <v>2617</v>
      </c>
      <c r="E3162" s="206" t="s">
        <v>2989</v>
      </c>
      <c r="F3162" s="245">
        <v>2</v>
      </c>
      <c r="G3162" s="299" t="s">
        <v>8012</v>
      </c>
      <c r="H3162" s="180"/>
    </row>
    <row r="3163" spans="1:8" hidden="1">
      <c r="A3163" s="266" t="s">
        <v>8822</v>
      </c>
      <c r="B3163" s="249" t="s">
        <v>8823</v>
      </c>
      <c r="C3163" s="185" t="str">
        <f>VLOOKUP(B3163,[1]Nagios!$B$2:$F$7978,1,FALSE)</f>
        <v>10.133.8.51</v>
      </c>
      <c r="D3163" s="301" t="s">
        <v>6654</v>
      </c>
      <c r="E3163" s="206" t="s">
        <v>2989</v>
      </c>
      <c r="F3163" s="245">
        <v>2</v>
      </c>
      <c r="G3163" s="299" t="s">
        <v>8012</v>
      </c>
      <c r="H3163" s="180"/>
    </row>
    <row r="3164" spans="1:8" hidden="1">
      <c r="A3164" s="266" t="s">
        <v>8822</v>
      </c>
      <c r="B3164" s="249" t="s">
        <v>8823</v>
      </c>
      <c r="C3164" s="185" t="str">
        <f>VLOOKUP(B3164,[1]Nagios!$B$2:$F$7978,1,FALSE)</f>
        <v>10.133.8.51</v>
      </c>
      <c r="D3164" s="301" t="s">
        <v>1201</v>
      </c>
      <c r="E3164" s="206" t="s">
        <v>2989</v>
      </c>
      <c r="F3164" s="245">
        <v>2</v>
      </c>
      <c r="G3164" s="299" t="s">
        <v>8012</v>
      </c>
      <c r="H3164" s="180"/>
    </row>
    <row r="3165" spans="1:8" hidden="1">
      <c r="A3165" s="266" t="s">
        <v>8822</v>
      </c>
      <c r="B3165" s="192" t="s">
        <v>8823</v>
      </c>
      <c r="C3165" s="185" t="str">
        <f>VLOOKUP(B3165,[1]Nagios!$B$2:$F$7978,1,FALSE)</f>
        <v>10.133.8.51</v>
      </c>
      <c r="D3165" s="301" t="s">
        <v>6043</v>
      </c>
      <c r="E3165" s="206" t="s">
        <v>2989</v>
      </c>
      <c r="F3165" s="245">
        <v>2</v>
      </c>
      <c r="G3165" s="299" t="s">
        <v>8012</v>
      </c>
      <c r="H3165" s="180"/>
    </row>
    <row r="3166" spans="1:8" hidden="1">
      <c r="A3166" s="266" t="s">
        <v>8822</v>
      </c>
      <c r="B3166" s="249" t="s">
        <v>8823</v>
      </c>
      <c r="C3166" s="185" t="str">
        <f>VLOOKUP(B3166,[1]Nagios!$B$2:$F$7978,1,FALSE)</f>
        <v>10.133.8.51</v>
      </c>
      <c r="D3166" s="301" t="s">
        <v>2543</v>
      </c>
      <c r="E3166" s="206" t="s">
        <v>2989</v>
      </c>
      <c r="F3166" s="245">
        <v>2</v>
      </c>
      <c r="G3166" s="299" t="s">
        <v>7998</v>
      </c>
      <c r="H3166" s="180"/>
    </row>
    <row r="3167" spans="1:8" hidden="1">
      <c r="A3167" s="266" t="s">
        <v>8822</v>
      </c>
      <c r="B3167" s="249" t="s">
        <v>8823</v>
      </c>
      <c r="C3167" s="185" t="str">
        <f>VLOOKUP(B3167,[1]Nagios!$B$2:$F$7978,1,FALSE)</f>
        <v>10.133.8.51</v>
      </c>
      <c r="D3167" s="301" t="s">
        <v>2544</v>
      </c>
      <c r="E3167" s="206" t="s">
        <v>2989</v>
      </c>
      <c r="F3167" s="245">
        <v>2</v>
      </c>
      <c r="G3167" s="299" t="s">
        <v>7998</v>
      </c>
      <c r="H3167" s="180"/>
    </row>
    <row r="3168" spans="1:8" hidden="1">
      <c r="A3168" s="266" t="s">
        <v>8822</v>
      </c>
      <c r="B3168" s="266" t="s">
        <v>8823</v>
      </c>
      <c r="C3168" s="185" t="str">
        <f>VLOOKUP(B3168,[1]Nagios!$B$2:$F$7978,1,FALSE)</f>
        <v>10.133.8.51</v>
      </c>
      <c r="D3168" s="301" t="s">
        <v>9077</v>
      </c>
      <c r="E3168" s="206" t="s">
        <v>2989</v>
      </c>
      <c r="F3168" s="271">
        <v>4</v>
      </c>
      <c r="G3168" s="299" t="s">
        <v>1145</v>
      </c>
      <c r="H3168" s="180"/>
    </row>
    <row r="3169" spans="1:8" hidden="1">
      <c r="A3169" s="266" t="s">
        <v>8822</v>
      </c>
      <c r="B3169" s="266" t="s">
        <v>8823</v>
      </c>
      <c r="C3169" s="185" t="str">
        <f>VLOOKUP(B3169,[1]Nagios!$B$2:$F$7978,1,FALSE)</f>
        <v>10.133.8.51</v>
      </c>
      <c r="D3169" s="301" t="s">
        <v>9078</v>
      </c>
      <c r="E3169" s="206" t="s">
        <v>2989</v>
      </c>
      <c r="F3169" s="271">
        <v>4</v>
      </c>
      <c r="G3169" s="299" t="s">
        <v>1145</v>
      </c>
      <c r="H3169" s="180"/>
    </row>
    <row r="3170" spans="1:8" hidden="1">
      <c r="A3170" s="88" t="s">
        <v>2112</v>
      </c>
      <c r="B3170" s="249" t="s">
        <v>1198</v>
      </c>
      <c r="C3170" s="185" t="str">
        <f>VLOOKUP(B3170,[1]Nagios!$B$2:$F$7978,1,FALSE)</f>
        <v>10.133.55.158</v>
      </c>
      <c r="D3170" s="301" t="s">
        <v>1220</v>
      </c>
      <c r="E3170" s="206" t="s">
        <v>2989</v>
      </c>
      <c r="F3170" s="245">
        <v>3</v>
      </c>
      <c r="G3170" s="299" t="s">
        <v>8012</v>
      </c>
      <c r="H3170" s="180" t="s">
        <v>4406</v>
      </c>
    </row>
    <row r="3171" spans="1:8" hidden="1">
      <c r="A3171" s="88" t="s">
        <v>2112</v>
      </c>
      <c r="B3171" s="240" t="s">
        <v>1198</v>
      </c>
      <c r="C3171" s="185" t="str">
        <f>VLOOKUP(B3171,[1]Nagios!$B$2:$F$7978,1,FALSE)</f>
        <v>10.133.55.158</v>
      </c>
      <c r="D3171" s="301" t="s">
        <v>1204</v>
      </c>
      <c r="E3171" s="206" t="s">
        <v>2989</v>
      </c>
      <c r="F3171" s="245">
        <v>1</v>
      </c>
      <c r="G3171" s="299" t="s">
        <v>8012</v>
      </c>
      <c r="H3171" s="180" t="s">
        <v>4407</v>
      </c>
    </row>
    <row r="3172" spans="1:8" hidden="1">
      <c r="A3172" s="88" t="s">
        <v>2112</v>
      </c>
      <c r="B3172" s="240" t="s">
        <v>1198</v>
      </c>
      <c r="C3172" s="185" t="str">
        <f>VLOOKUP(B3172,[1]Nagios!$B$2:$F$7978,1,FALSE)</f>
        <v>10.133.55.158</v>
      </c>
      <c r="D3172" s="301" t="s">
        <v>2412</v>
      </c>
      <c r="E3172" s="206" t="s">
        <v>2989</v>
      </c>
      <c r="F3172" s="245">
        <v>1</v>
      </c>
      <c r="G3172" s="299" t="s">
        <v>8012</v>
      </c>
      <c r="H3172" s="180" t="s">
        <v>4408</v>
      </c>
    </row>
    <row r="3173" spans="1:8" hidden="1">
      <c r="A3173" s="88" t="s">
        <v>2112</v>
      </c>
      <c r="B3173" s="240" t="s">
        <v>1198</v>
      </c>
      <c r="C3173" s="185" t="str">
        <f>VLOOKUP(B3173,[1]Nagios!$B$2:$F$7978,1,FALSE)</f>
        <v>10.133.55.158</v>
      </c>
      <c r="D3173" s="301" t="s">
        <v>959</v>
      </c>
      <c r="E3173" s="206" t="s">
        <v>2989</v>
      </c>
      <c r="F3173" s="245">
        <v>1</v>
      </c>
      <c r="G3173" s="299" t="s">
        <v>8012</v>
      </c>
      <c r="H3173" s="180" t="s">
        <v>4409</v>
      </c>
    </row>
    <row r="3174" spans="1:8" hidden="1">
      <c r="A3174" s="88" t="s">
        <v>2112</v>
      </c>
      <c r="B3174" s="240" t="s">
        <v>1198</v>
      </c>
      <c r="C3174" s="185" t="str">
        <f>VLOOKUP(B3174,[1]Nagios!$B$2:$F$7978,1,FALSE)</f>
        <v>10.133.55.158</v>
      </c>
      <c r="D3174" s="301" t="s">
        <v>1200</v>
      </c>
      <c r="E3174" s="206" t="s">
        <v>2989</v>
      </c>
      <c r="F3174" s="245">
        <v>1</v>
      </c>
      <c r="G3174" s="299" t="s">
        <v>8012</v>
      </c>
      <c r="H3174" s="180" t="s">
        <v>4410</v>
      </c>
    </row>
    <row r="3175" spans="1:8" hidden="1">
      <c r="A3175" s="88" t="s">
        <v>2112</v>
      </c>
      <c r="B3175" s="240" t="s">
        <v>1198</v>
      </c>
      <c r="C3175" s="185" t="str">
        <f>VLOOKUP(B3175,[1]Nagios!$B$2:$F$7978,1,FALSE)</f>
        <v>10.133.55.158</v>
      </c>
      <c r="D3175" s="301" t="s">
        <v>1201</v>
      </c>
      <c r="E3175" s="206" t="s">
        <v>2992</v>
      </c>
      <c r="F3175" s="245">
        <v>2</v>
      </c>
      <c r="G3175" s="299" t="s">
        <v>8012</v>
      </c>
      <c r="H3175" s="180" t="s">
        <v>4411</v>
      </c>
    </row>
    <row r="3176" spans="1:8" hidden="1">
      <c r="A3176" s="91" t="s">
        <v>2112</v>
      </c>
      <c r="B3176" s="102" t="s">
        <v>1198</v>
      </c>
      <c r="C3176" s="185" t="str">
        <f>VLOOKUP(B3176,[1]Nagios!$B$2:$F$7978,1,FALSE)</f>
        <v>10.133.55.158</v>
      </c>
      <c r="D3176" s="306" t="s">
        <v>1219</v>
      </c>
      <c r="E3176" s="206" t="s">
        <v>2989</v>
      </c>
      <c r="F3176" s="245">
        <v>4</v>
      </c>
      <c r="G3176" s="299" t="s">
        <v>8020</v>
      </c>
      <c r="H3176" s="180"/>
    </row>
    <row r="3177" spans="1:8" hidden="1">
      <c r="A3177" s="91" t="s">
        <v>6573</v>
      </c>
      <c r="B3177" s="102" t="s">
        <v>6725</v>
      </c>
      <c r="C3177" s="185" t="str">
        <f>VLOOKUP(B3177,[1]Nagios!$B$2:$F$7978,1,FALSE)</f>
        <v>10.133.53.55</v>
      </c>
      <c r="D3177" s="317" t="s">
        <v>6747</v>
      </c>
      <c r="E3177" s="206" t="s">
        <v>2989</v>
      </c>
      <c r="F3177" s="245">
        <v>2</v>
      </c>
      <c r="G3177" s="299" t="s">
        <v>7998</v>
      </c>
      <c r="H3177" s="180"/>
    </row>
    <row r="3178" spans="1:8" hidden="1">
      <c r="A3178" s="91" t="s">
        <v>6573</v>
      </c>
      <c r="B3178" s="102" t="s">
        <v>6725</v>
      </c>
      <c r="C3178" s="185" t="str">
        <f>VLOOKUP(B3178,[1]Nagios!$B$2:$F$7978,1,FALSE)</f>
        <v>10.133.53.55</v>
      </c>
      <c r="D3178" s="317" t="s">
        <v>6748</v>
      </c>
      <c r="E3178" s="206" t="s">
        <v>2989</v>
      </c>
      <c r="F3178" s="245">
        <v>2</v>
      </c>
      <c r="G3178" s="299" t="s">
        <v>7998</v>
      </c>
      <c r="H3178" s="180"/>
    </row>
    <row r="3179" spans="1:8" hidden="1">
      <c r="A3179" s="91" t="s">
        <v>6573</v>
      </c>
      <c r="B3179" s="102" t="s">
        <v>6725</v>
      </c>
      <c r="C3179" s="185" t="str">
        <f>VLOOKUP(B3179,[1]Nagios!$B$2:$F$7978,1,FALSE)</f>
        <v>10.133.53.55</v>
      </c>
      <c r="D3179" s="317" t="s">
        <v>6749</v>
      </c>
      <c r="E3179" s="206" t="s">
        <v>2989</v>
      </c>
      <c r="F3179" s="245">
        <v>2</v>
      </c>
      <c r="G3179" s="299" t="s">
        <v>7998</v>
      </c>
      <c r="H3179" s="180"/>
    </row>
    <row r="3180" spans="1:8" hidden="1">
      <c r="A3180" s="91" t="s">
        <v>6573</v>
      </c>
      <c r="B3180" s="102" t="s">
        <v>6725</v>
      </c>
      <c r="C3180" s="185" t="str">
        <f>VLOOKUP(B3180,[1]Nagios!$B$2:$F$7978,1,FALSE)</f>
        <v>10.133.53.55</v>
      </c>
      <c r="D3180" s="306" t="s">
        <v>6750</v>
      </c>
      <c r="E3180" s="206" t="s">
        <v>2989</v>
      </c>
      <c r="F3180" s="271">
        <v>2</v>
      </c>
      <c r="G3180" s="299" t="s">
        <v>7998</v>
      </c>
      <c r="H3180" s="180"/>
    </row>
    <row r="3181" spans="1:8">
      <c r="A3181" s="91" t="s">
        <v>6573</v>
      </c>
      <c r="B3181" s="102" t="s">
        <v>6725</v>
      </c>
      <c r="C3181" s="185" t="str">
        <f>VLOOKUP(B3181,[1]Nagios!$B$2:$F$7978,1,FALSE)</f>
        <v>10.133.53.55</v>
      </c>
      <c r="D3181" s="308" t="s">
        <v>959</v>
      </c>
      <c r="E3181" s="206" t="s">
        <v>2989</v>
      </c>
      <c r="F3181" s="245">
        <v>1</v>
      </c>
      <c r="G3181" s="299" t="s">
        <v>8007</v>
      </c>
      <c r="H3181" s="180"/>
    </row>
    <row r="3182" spans="1:8" hidden="1">
      <c r="A3182" s="91" t="s">
        <v>6573</v>
      </c>
      <c r="B3182" s="102" t="s">
        <v>6725</v>
      </c>
      <c r="C3182" s="185" t="str">
        <f>VLOOKUP(B3182,[1]Nagios!$B$2:$F$7978,1,FALSE)</f>
        <v>10.133.53.55</v>
      </c>
      <c r="D3182" s="301" t="s">
        <v>962</v>
      </c>
      <c r="E3182" s="206" t="s">
        <v>2989</v>
      </c>
      <c r="F3182" s="245">
        <v>3</v>
      </c>
      <c r="G3182" s="299" t="s">
        <v>8012</v>
      </c>
      <c r="H3182" s="180"/>
    </row>
    <row r="3183" spans="1:8" hidden="1">
      <c r="A3183" s="91" t="s">
        <v>6573</v>
      </c>
      <c r="B3183" s="102" t="s">
        <v>6725</v>
      </c>
      <c r="C3183" s="185" t="str">
        <f>VLOOKUP(B3183,[1]Nagios!$B$2:$F$7978,1,FALSE)</f>
        <v>10.133.53.55</v>
      </c>
      <c r="D3183" s="301" t="s">
        <v>963</v>
      </c>
      <c r="E3183" s="206" t="s">
        <v>2989</v>
      </c>
      <c r="F3183" s="245">
        <v>3</v>
      </c>
      <c r="G3183" s="299" t="s">
        <v>8012</v>
      </c>
      <c r="H3183" s="180"/>
    </row>
    <row r="3184" spans="1:8" hidden="1">
      <c r="A3184" s="91" t="s">
        <v>6573</v>
      </c>
      <c r="B3184" s="102" t="s">
        <v>6725</v>
      </c>
      <c r="C3184" s="185" t="str">
        <f>VLOOKUP(B3184,[1]Nagios!$B$2:$F$7978,1,FALSE)</f>
        <v>10.133.53.55</v>
      </c>
      <c r="D3184" s="301" t="s">
        <v>6519</v>
      </c>
      <c r="E3184" s="206" t="s">
        <v>2989</v>
      </c>
      <c r="F3184" s="245">
        <v>1</v>
      </c>
      <c r="G3184" s="299" t="s">
        <v>8012</v>
      </c>
      <c r="H3184" s="180"/>
    </row>
    <row r="3185" spans="1:8" hidden="1">
      <c r="A3185" s="91" t="s">
        <v>6573</v>
      </c>
      <c r="B3185" s="102" t="s">
        <v>6725</v>
      </c>
      <c r="C3185" s="185" t="str">
        <f>VLOOKUP(B3185,[1]Nagios!$B$2:$F$7978,1,FALSE)</f>
        <v>10.133.53.55</v>
      </c>
      <c r="D3185" s="301" t="s">
        <v>961</v>
      </c>
      <c r="E3185" s="206" t="s">
        <v>2989</v>
      </c>
      <c r="F3185" s="245">
        <v>1</v>
      </c>
      <c r="G3185" s="299" t="s">
        <v>8012</v>
      </c>
      <c r="H3185" s="180"/>
    </row>
    <row r="3186" spans="1:8" hidden="1">
      <c r="A3186" s="91" t="s">
        <v>6573</v>
      </c>
      <c r="B3186" s="102" t="s">
        <v>6725</v>
      </c>
      <c r="C3186" s="185" t="str">
        <f>VLOOKUP(B3186,[1]Nagios!$B$2:$F$7978,1,FALSE)</f>
        <v>10.133.53.55</v>
      </c>
      <c r="D3186" s="301" t="s">
        <v>2329</v>
      </c>
      <c r="E3186" s="206" t="s">
        <v>2989</v>
      </c>
      <c r="F3186" s="245">
        <v>3</v>
      </c>
      <c r="G3186" s="299" t="s">
        <v>8012</v>
      </c>
      <c r="H3186" s="180"/>
    </row>
    <row r="3187" spans="1:8" hidden="1">
      <c r="A3187" s="266" t="s">
        <v>8865</v>
      </c>
      <c r="B3187" s="240" t="s">
        <v>8866</v>
      </c>
      <c r="C3187" s="185" t="str">
        <f>VLOOKUP(B3187,[1]Nagios!$B$2:$F$7978,1,FALSE)</f>
        <v>172.16.12.85</v>
      </c>
      <c r="D3187" s="301" t="s">
        <v>8486</v>
      </c>
      <c r="E3187" s="206" t="s">
        <v>2989</v>
      </c>
      <c r="F3187" s="245">
        <v>1</v>
      </c>
      <c r="G3187" s="299" t="s">
        <v>8012</v>
      </c>
      <c r="H3187" s="180"/>
    </row>
    <row r="3188" spans="1:8" hidden="1">
      <c r="A3188" s="266" t="s">
        <v>8865</v>
      </c>
      <c r="B3188" s="240" t="s">
        <v>8866</v>
      </c>
      <c r="C3188" s="185" t="str">
        <f>VLOOKUP(B3188,[1]Nagios!$B$2:$F$7978,1,FALSE)</f>
        <v>172.16.12.85</v>
      </c>
      <c r="D3188" s="301" t="s">
        <v>1204</v>
      </c>
      <c r="E3188" s="206" t="s">
        <v>2989</v>
      </c>
      <c r="F3188" s="245">
        <v>1</v>
      </c>
      <c r="G3188" s="299" t="s">
        <v>8012</v>
      </c>
      <c r="H3188" s="180"/>
    </row>
    <row r="3189" spans="1:8" hidden="1">
      <c r="A3189" s="266" t="s">
        <v>8865</v>
      </c>
      <c r="B3189" s="240" t="s">
        <v>8866</v>
      </c>
      <c r="C3189" s="185" t="str">
        <f>VLOOKUP(B3189,[1]Nagios!$B$2:$F$7978,1,FALSE)</f>
        <v>172.16.12.85</v>
      </c>
      <c r="D3189" s="301" t="s">
        <v>2617</v>
      </c>
      <c r="E3189" s="206" t="s">
        <v>2989</v>
      </c>
      <c r="F3189" s="245">
        <v>1</v>
      </c>
      <c r="G3189" s="299" t="s">
        <v>8012</v>
      </c>
      <c r="H3189" s="180"/>
    </row>
    <row r="3190" spans="1:8" hidden="1">
      <c r="A3190" s="266" t="s">
        <v>8865</v>
      </c>
      <c r="B3190" s="240" t="s">
        <v>8866</v>
      </c>
      <c r="C3190" s="185" t="str">
        <f>VLOOKUP(B3190,[1]Nagios!$B$2:$F$7978,1,FALSE)</f>
        <v>172.16.12.85</v>
      </c>
      <c r="D3190" s="301" t="s">
        <v>6654</v>
      </c>
      <c r="E3190" s="206" t="s">
        <v>2989</v>
      </c>
      <c r="F3190" s="245">
        <v>1</v>
      </c>
      <c r="G3190" s="299" t="s">
        <v>8012</v>
      </c>
      <c r="H3190" s="180"/>
    </row>
    <row r="3191" spans="1:8" hidden="1">
      <c r="A3191" s="266" t="s">
        <v>8865</v>
      </c>
      <c r="B3191" s="240" t="s">
        <v>8866</v>
      </c>
      <c r="C3191" s="185" t="str">
        <f>VLOOKUP(B3191,[1]Nagios!$B$2:$F$7978,1,FALSE)</f>
        <v>172.16.12.85</v>
      </c>
      <c r="D3191" s="301" t="s">
        <v>1201</v>
      </c>
      <c r="E3191" s="206" t="s">
        <v>2989</v>
      </c>
      <c r="F3191" s="245">
        <v>1</v>
      </c>
      <c r="G3191" s="299" t="s">
        <v>8012</v>
      </c>
      <c r="H3191" s="180"/>
    </row>
    <row r="3192" spans="1:8" hidden="1">
      <c r="A3192" s="276" t="s">
        <v>8865</v>
      </c>
      <c r="B3192" s="276" t="s">
        <v>8866</v>
      </c>
      <c r="C3192" s="185" t="str">
        <f>VLOOKUP(B3192,[1]Nagios!$B$2:$F$7978,1,FALSE)</f>
        <v>172.16.12.85</v>
      </c>
      <c r="D3192" s="301" t="s">
        <v>6043</v>
      </c>
      <c r="E3192" s="206" t="s">
        <v>2989</v>
      </c>
      <c r="F3192" s="337">
        <v>1</v>
      </c>
      <c r="G3192" s="299" t="s">
        <v>8012</v>
      </c>
      <c r="H3192" s="180"/>
    </row>
    <row r="3193" spans="1:8" hidden="1">
      <c r="A3193" s="266" t="s">
        <v>8865</v>
      </c>
      <c r="B3193" s="240" t="s">
        <v>8866</v>
      </c>
      <c r="C3193" s="185" t="str">
        <f>VLOOKUP(B3193,[1]Nagios!$B$2:$F$7978,1,FALSE)</f>
        <v>172.16.12.85</v>
      </c>
      <c r="D3193" s="301" t="s">
        <v>2543</v>
      </c>
      <c r="E3193" s="206" t="s">
        <v>2991</v>
      </c>
      <c r="F3193" s="245">
        <v>3</v>
      </c>
      <c r="G3193" s="299" t="s">
        <v>8012</v>
      </c>
      <c r="H3193" s="180"/>
    </row>
    <row r="3194" spans="1:8" hidden="1">
      <c r="A3194" s="88" t="s">
        <v>6838</v>
      </c>
      <c r="B3194" s="249" t="s">
        <v>6839</v>
      </c>
      <c r="C3194" s="185" t="str">
        <f>VLOOKUP(B3194,[1]Nagios!$B$2:$F$7978,1,FALSE)</f>
        <v>172.16.12.58</v>
      </c>
      <c r="D3194" s="301" t="s">
        <v>2325</v>
      </c>
      <c r="E3194" s="206" t="s">
        <v>2989</v>
      </c>
      <c r="F3194" s="262">
        <v>1</v>
      </c>
      <c r="G3194" s="299" t="s">
        <v>8012</v>
      </c>
      <c r="H3194" s="180"/>
    </row>
    <row r="3195" spans="1:8" hidden="1">
      <c r="A3195" s="88" t="s">
        <v>6838</v>
      </c>
      <c r="B3195" s="240" t="s">
        <v>6839</v>
      </c>
      <c r="C3195" s="185" t="str">
        <f>VLOOKUP(B3195,[1]Nagios!$B$2:$F$7978,1,FALSE)</f>
        <v>172.16.12.58</v>
      </c>
      <c r="D3195" s="301" t="s">
        <v>962</v>
      </c>
      <c r="E3195" s="206" t="s">
        <v>2989</v>
      </c>
      <c r="F3195" s="245">
        <v>1</v>
      </c>
      <c r="G3195" s="299" t="s">
        <v>8012</v>
      </c>
      <c r="H3195" s="180"/>
    </row>
    <row r="3196" spans="1:8" hidden="1">
      <c r="A3196" s="88" t="s">
        <v>6838</v>
      </c>
      <c r="B3196" s="240" t="s">
        <v>6839</v>
      </c>
      <c r="C3196" s="185" t="str">
        <f>VLOOKUP(B3196,[1]Nagios!$B$2:$F$7978,1,FALSE)</f>
        <v>172.16.12.58</v>
      </c>
      <c r="D3196" s="301" t="s">
        <v>6696</v>
      </c>
      <c r="E3196" s="206" t="s">
        <v>2989</v>
      </c>
      <c r="F3196" s="245">
        <v>1</v>
      </c>
      <c r="G3196" s="299" t="s">
        <v>8012</v>
      </c>
      <c r="H3196" s="180"/>
    </row>
    <row r="3197" spans="1:8" hidden="1">
      <c r="A3197" s="88" t="s">
        <v>6838</v>
      </c>
      <c r="B3197" s="240" t="s">
        <v>6839</v>
      </c>
      <c r="C3197" s="185" t="str">
        <f>VLOOKUP(B3197,[1]Nagios!$B$2:$F$7978,1,FALSE)</f>
        <v>172.16.12.58</v>
      </c>
      <c r="D3197" s="301" t="s">
        <v>6820</v>
      </c>
      <c r="E3197" s="206" t="s">
        <v>2989</v>
      </c>
      <c r="F3197" s="245">
        <v>1</v>
      </c>
      <c r="G3197" s="299" t="s">
        <v>8012</v>
      </c>
      <c r="H3197" s="180"/>
    </row>
    <row r="3198" spans="1:8" hidden="1">
      <c r="A3198" s="88" t="s">
        <v>6838</v>
      </c>
      <c r="B3198" s="240" t="s">
        <v>6839</v>
      </c>
      <c r="C3198" s="185" t="str">
        <f>VLOOKUP(B3198,[1]Nagios!$B$2:$F$7978,1,FALSE)</f>
        <v>172.16.12.58</v>
      </c>
      <c r="D3198" s="301" t="s">
        <v>2326</v>
      </c>
      <c r="E3198" s="206" t="s">
        <v>2989</v>
      </c>
      <c r="F3198" s="245">
        <v>1</v>
      </c>
      <c r="G3198" s="299" t="s">
        <v>8012</v>
      </c>
      <c r="H3198" s="180"/>
    </row>
    <row r="3199" spans="1:8" hidden="1">
      <c r="A3199" s="88" t="s">
        <v>6838</v>
      </c>
      <c r="B3199" s="240" t="s">
        <v>6839</v>
      </c>
      <c r="C3199" s="185" t="str">
        <f>VLOOKUP(B3199,[1]Nagios!$B$2:$F$7978,1,FALSE)</f>
        <v>172.16.12.58</v>
      </c>
      <c r="D3199" s="301" t="s">
        <v>6698</v>
      </c>
      <c r="E3199" s="206" t="s">
        <v>2989</v>
      </c>
      <c r="F3199" s="245">
        <v>1</v>
      </c>
      <c r="G3199" s="299" t="s">
        <v>8012</v>
      </c>
      <c r="H3199" s="180"/>
    </row>
    <row r="3200" spans="1:8" hidden="1">
      <c r="A3200" s="88" t="s">
        <v>6838</v>
      </c>
      <c r="B3200" s="240" t="s">
        <v>6839</v>
      </c>
      <c r="C3200" s="185" t="str">
        <f>VLOOKUP(B3200,[1]Nagios!$B$2:$F$7978,1,FALSE)</f>
        <v>172.16.12.58</v>
      </c>
      <c r="D3200" s="301" t="s">
        <v>6519</v>
      </c>
      <c r="E3200" s="206" t="s">
        <v>2989</v>
      </c>
      <c r="F3200" s="245">
        <v>1</v>
      </c>
      <c r="G3200" s="299" t="s">
        <v>8012</v>
      </c>
      <c r="H3200" s="180"/>
    </row>
    <row r="3201" spans="1:8" hidden="1">
      <c r="A3201" s="88" t="s">
        <v>7309</v>
      </c>
      <c r="B3201" s="240" t="s">
        <v>7310</v>
      </c>
      <c r="C3201" s="185" t="str">
        <f>VLOOKUP(B3201,[1]Nagios!$B$2:$F$7978,1,FALSE)</f>
        <v>172.16.12.17</v>
      </c>
      <c r="D3201" s="301" t="s">
        <v>7515</v>
      </c>
      <c r="E3201" s="289" t="s">
        <v>2992</v>
      </c>
      <c r="F3201" s="245">
        <v>4</v>
      </c>
      <c r="G3201" s="299" t="s">
        <v>8012</v>
      </c>
      <c r="H3201" s="180"/>
    </row>
    <row r="3202" spans="1:8" hidden="1">
      <c r="A3202" s="88" t="s">
        <v>7309</v>
      </c>
      <c r="B3202" s="240" t="s">
        <v>7310</v>
      </c>
      <c r="C3202" s="185" t="str">
        <f>VLOOKUP(B3202,[1]Nagios!$B$2:$F$7978,1,FALSE)</f>
        <v>172.16.12.17</v>
      </c>
      <c r="D3202" s="301" t="s">
        <v>7512</v>
      </c>
      <c r="E3202" s="289" t="s">
        <v>2992</v>
      </c>
      <c r="F3202" s="245">
        <v>4</v>
      </c>
      <c r="G3202" s="299" t="s">
        <v>8012</v>
      </c>
      <c r="H3202" s="180"/>
    </row>
    <row r="3203" spans="1:8" hidden="1">
      <c r="A3203" s="88" t="s">
        <v>7309</v>
      </c>
      <c r="B3203" s="240" t="s">
        <v>7310</v>
      </c>
      <c r="C3203" s="185" t="str">
        <f>VLOOKUP(B3203,[1]Nagios!$B$2:$F$7978,1,FALSE)</f>
        <v>172.16.12.17</v>
      </c>
      <c r="D3203" s="301" t="s">
        <v>7513</v>
      </c>
      <c r="E3203" s="289" t="s">
        <v>2992</v>
      </c>
      <c r="F3203" s="245">
        <v>4</v>
      </c>
      <c r="G3203" s="299" t="s">
        <v>8012</v>
      </c>
      <c r="H3203" s="180"/>
    </row>
    <row r="3204" spans="1:8" hidden="1">
      <c r="A3204" s="88" t="s">
        <v>7309</v>
      </c>
      <c r="B3204" s="240" t="s">
        <v>7310</v>
      </c>
      <c r="C3204" s="185" t="str">
        <f>VLOOKUP(B3204,[1]Nagios!$B$2:$F$7978,1,FALSE)</f>
        <v>172.16.12.17</v>
      </c>
      <c r="D3204" s="301" t="s">
        <v>7514</v>
      </c>
      <c r="E3204" s="289" t="s">
        <v>2992</v>
      </c>
      <c r="F3204" s="245">
        <v>4</v>
      </c>
      <c r="G3204" s="299" t="s">
        <v>8012</v>
      </c>
      <c r="H3204" s="180"/>
    </row>
    <row r="3205" spans="1:8" hidden="1">
      <c r="A3205" s="88" t="s">
        <v>7309</v>
      </c>
      <c r="B3205" s="240" t="s">
        <v>7310</v>
      </c>
      <c r="C3205" s="185" t="str">
        <f>VLOOKUP(B3205,[1]Nagios!$B$2:$F$7978,1,FALSE)</f>
        <v>172.16.12.17</v>
      </c>
      <c r="D3205" s="301" t="s">
        <v>2330</v>
      </c>
      <c r="E3205" s="289" t="s">
        <v>2992</v>
      </c>
      <c r="F3205" s="245">
        <v>4</v>
      </c>
      <c r="G3205" s="299" t="s">
        <v>8012</v>
      </c>
      <c r="H3205" s="180"/>
    </row>
    <row r="3206" spans="1:8" hidden="1">
      <c r="A3206" s="88" t="s">
        <v>7309</v>
      </c>
      <c r="B3206" s="240" t="s">
        <v>7310</v>
      </c>
      <c r="C3206" s="185" t="str">
        <f>VLOOKUP(B3206,[1]Nagios!$B$2:$F$7978,1,FALSE)</f>
        <v>172.16.12.17</v>
      </c>
      <c r="D3206" s="301" t="s">
        <v>959</v>
      </c>
      <c r="E3206" s="289" t="s">
        <v>2992</v>
      </c>
      <c r="F3206" s="245">
        <v>4</v>
      </c>
      <c r="G3206" s="299" t="s">
        <v>8012</v>
      </c>
      <c r="H3206" s="180"/>
    </row>
    <row r="3207" spans="1:8" hidden="1">
      <c r="A3207" s="88" t="s">
        <v>7309</v>
      </c>
      <c r="B3207" s="240" t="s">
        <v>7310</v>
      </c>
      <c r="C3207" s="185" t="str">
        <f>VLOOKUP(B3207,[1]Nagios!$B$2:$F$7978,1,FALSE)</f>
        <v>172.16.12.17</v>
      </c>
      <c r="D3207" s="301" t="s">
        <v>6177</v>
      </c>
      <c r="E3207" s="289" t="s">
        <v>2992</v>
      </c>
      <c r="F3207" s="245">
        <v>4</v>
      </c>
      <c r="G3207" s="299" t="s">
        <v>8012</v>
      </c>
      <c r="H3207" s="180"/>
    </row>
    <row r="3208" spans="1:8" hidden="1">
      <c r="A3208" s="88" t="s">
        <v>7309</v>
      </c>
      <c r="B3208" s="240" t="s">
        <v>7310</v>
      </c>
      <c r="C3208" s="185" t="str">
        <f>VLOOKUP(B3208,[1]Nagios!$B$2:$F$7978,1,FALSE)</f>
        <v>172.16.12.17</v>
      </c>
      <c r="D3208" s="318" t="s">
        <v>6688</v>
      </c>
      <c r="E3208" s="289" t="s">
        <v>2992</v>
      </c>
      <c r="F3208" s="245">
        <v>3</v>
      </c>
      <c r="G3208" s="299" t="s">
        <v>8012</v>
      </c>
      <c r="H3208" s="199"/>
    </row>
    <row r="3209" spans="1:8" hidden="1">
      <c r="A3209" s="88" t="s">
        <v>7309</v>
      </c>
      <c r="B3209" s="240" t="s">
        <v>7310</v>
      </c>
      <c r="C3209" s="185" t="str">
        <f>VLOOKUP(B3209,[1]Nagios!$B$2:$F$7978,1,FALSE)</f>
        <v>172.16.12.17</v>
      </c>
      <c r="D3209" s="301" t="s">
        <v>1204</v>
      </c>
      <c r="E3209" s="289" t="s">
        <v>2992</v>
      </c>
      <c r="F3209" s="262">
        <v>4</v>
      </c>
      <c r="G3209" s="299" t="s">
        <v>8012</v>
      </c>
      <c r="H3209" s="199"/>
    </row>
    <row r="3210" spans="1:8" hidden="1">
      <c r="A3210" s="88" t="s">
        <v>7309</v>
      </c>
      <c r="B3210" s="88" t="s">
        <v>7310</v>
      </c>
      <c r="C3210" s="185" t="str">
        <f>VLOOKUP(B3210,[1]Nagios!$B$2:$F$7978,1,FALSE)</f>
        <v>172.16.12.17</v>
      </c>
      <c r="D3210" s="303" t="s">
        <v>6288</v>
      </c>
      <c r="E3210" s="289" t="s">
        <v>2992</v>
      </c>
      <c r="F3210" s="269">
        <v>4</v>
      </c>
      <c r="G3210" s="299" t="s">
        <v>7998</v>
      </c>
      <c r="H3210" s="231"/>
    </row>
    <row r="3211" spans="1:8" hidden="1">
      <c r="A3211" s="88" t="s">
        <v>7309</v>
      </c>
      <c r="B3211" s="266" t="s">
        <v>7310</v>
      </c>
      <c r="C3211" s="185" t="str">
        <f>VLOOKUP(B3211,[1]Nagios!$B$2:$F$7978,1,FALSE)</f>
        <v>172.16.12.17</v>
      </c>
      <c r="D3211" s="301" t="s">
        <v>8478</v>
      </c>
      <c r="E3211" s="289" t="s">
        <v>2992</v>
      </c>
      <c r="F3211" s="270">
        <v>4</v>
      </c>
      <c r="G3211" s="299" t="s">
        <v>7998</v>
      </c>
      <c r="H3211" s="199"/>
    </row>
    <row r="3212" spans="1:8" hidden="1">
      <c r="A3212" s="88" t="s">
        <v>7309</v>
      </c>
      <c r="B3212" s="266" t="s">
        <v>7310</v>
      </c>
      <c r="C3212" s="185" t="str">
        <f>VLOOKUP(B3212,[1]Nagios!$B$2:$F$7978,1,FALSE)</f>
        <v>172.16.12.17</v>
      </c>
      <c r="D3212" s="301" t="s">
        <v>8479</v>
      </c>
      <c r="E3212" s="289" t="s">
        <v>2992</v>
      </c>
      <c r="F3212" s="270">
        <v>4</v>
      </c>
      <c r="G3212" s="299" t="s">
        <v>7998</v>
      </c>
      <c r="H3212" s="199"/>
    </row>
    <row r="3213" spans="1:8" hidden="1">
      <c r="A3213" s="88" t="s">
        <v>7309</v>
      </c>
      <c r="B3213" s="266" t="s">
        <v>7310</v>
      </c>
      <c r="C3213" s="185" t="str">
        <f>VLOOKUP(B3213,[1]Nagios!$B$2:$F$7978,1,FALSE)</f>
        <v>172.16.12.17</v>
      </c>
      <c r="D3213" s="301" t="s">
        <v>6287</v>
      </c>
      <c r="E3213" s="289" t="s">
        <v>2992</v>
      </c>
      <c r="F3213" s="270">
        <v>4</v>
      </c>
      <c r="G3213" s="299" t="s">
        <v>7998</v>
      </c>
      <c r="H3213" s="199"/>
    </row>
    <row r="3214" spans="1:8" hidden="1">
      <c r="A3214" s="88" t="s">
        <v>7309</v>
      </c>
      <c r="B3214" s="266" t="s">
        <v>7310</v>
      </c>
      <c r="C3214" s="185" t="str">
        <f>VLOOKUP(B3214,[1]Nagios!$B$2:$F$7978,1,FALSE)</f>
        <v>172.16.12.17</v>
      </c>
      <c r="D3214" s="301" t="s">
        <v>8480</v>
      </c>
      <c r="E3214" s="289" t="s">
        <v>2992</v>
      </c>
      <c r="F3214" s="270">
        <v>4</v>
      </c>
      <c r="G3214" s="299" t="s">
        <v>7998</v>
      </c>
      <c r="H3214" s="199"/>
    </row>
    <row r="3215" spans="1:8" hidden="1">
      <c r="A3215" s="88" t="s">
        <v>7309</v>
      </c>
      <c r="B3215" s="266" t="s">
        <v>7310</v>
      </c>
      <c r="C3215" s="185" t="str">
        <f>VLOOKUP(B3215,[1]Nagios!$B$2:$F$7978,1,FALSE)</f>
        <v>172.16.12.17</v>
      </c>
      <c r="D3215" s="301" t="s">
        <v>8481</v>
      </c>
      <c r="E3215" s="289" t="s">
        <v>2992</v>
      </c>
      <c r="F3215" s="270">
        <v>4</v>
      </c>
      <c r="G3215" s="299" t="s">
        <v>7998</v>
      </c>
      <c r="H3215" s="199"/>
    </row>
    <row r="3216" spans="1:8" hidden="1">
      <c r="A3216" s="88" t="s">
        <v>7309</v>
      </c>
      <c r="B3216" s="266" t="s">
        <v>7310</v>
      </c>
      <c r="C3216" s="185" t="str">
        <f>VLOOKUP(B3216,[1]Nagios!$B$2:$F$7978,1,FALSE)</f>
        <v>172.16.12.17</v>
      </c>
      <c r="D3216" s="301" t="s">
        <v>6286</v>
      </c>
      <c r="E3216" s="289" t="s">
        <v>2992</v>
      </c>
      <c r="F3216" s="270">
        <v>4</v>
      </c>
      <c r="G3216" s="299" t="s">
        <v>7998</v>
      </c>
      <c r="H3216" s="199"/>
    </row>
    <row r="3217" spans="1:8" hidden="1">
      <c r="A3217" s="88" t="s">
        <v>7309</v>
      </c>
      <c r="B3217" s="266" t="s">
        <v>7310</v>
      </c>
      <c r="C3217" s="185" t="str">
        <f>VLOOKUP(B3217,[1]Nagios!$B$2:$F$7978,1,FALSE)</f>
        <v>172.16.12.17</v>
      </c>
      <c r="D3217" s="301" t="s">
        <v>6289</v>
      </c>
      <c r="E3217" s="289" t="s">
        <v>2992</v>
      </c>
      <c r="F3217" s="270">
        <v>4</v>
      </c>
      <c r="G3217" s="299" t="s">
        <v>7998</v>
      </c>
      <c r="H3217" s="199"/>
    </row>
    <row r="3218" spans="1:8" hidden="1">
      <c r="A3218" s="88" t="s">
        <v>7309</v>
      </c>
      <c r="B3218" s="266" t="s">
        <v>7310</v>
      </c>
      <c r="C3218" s="185" t="str">
        <f>VLOOKUP(B3218,[1]Nagios!$B$2:$F$7978,1,FALSE)</f>
        <v>172.16.12.17</v>
      </c>
      <c r="D3218" s="301" t="s">
        <v>8482</v>
      </c>
      <c r="E3218" s="289" t="s">
        <v>2992</v>
      </c>
      <c r="F3218" s="270">
        <v>4</v>
      </c>
      <c r="G3218" s="299" t="s">
        <v>7998</v>
      </c>
      <c r="H3218" s="199"/>
    </row>
    <row r="3219" spans="1:8" hidden="1">
      <c r="A3219" s="88" t="s">
        <v>2547</v>
      </c>
      <c r="B3219" s="266" t="s">
        <v>2548</v>
      </c>
      <c r="C3219" s="185" t="str">
        <f>VLOOKUP(B3219,[1]Nagios!$B$2:$F$7978,1,FALSE)</f>
        <v>172.16.12.20</v>
      </c>
      <c r="D3219" s="301" t="s">
        <v>959</v>
      </c>
      <c r="E3219" s="206" t="s">
        <v>2992</v>
      </c>
      <c r="F3219" s="270">
        <v>4</v>
      </c>
      <c r="G3219" s="299" t="s">
        <v>8012</v>
      </c>
      <c r="H3219" s="180" t="s">
        <v>3582</v>
      </c>
    </row>
    <row r="3220" spans="1:8" hidden="1">
      <c r="A3220" s="88" t="s">
        <v>2547</v>
      </c>
      <c r="B3220" s="266" t="s">
        <v>2548</v>
      </c>
      <c r="C3220" s="185" t="str">
        <f>VLOOKUP(B3220,[1]Nagios!$B$2:$F$7978,1,FALSE)</f>
        <v>172.16.12.20</v>
      </c>
      <c r="D3220" s="301" t="s">
        <v>1204</v>
      </c>
      <c r="E3220" s="206" t="s">
        <v>2992</v>
      </c>
      <c r="F3220" s="270">
        <v>4</v>
      </c>
      <c r="G3220" s="299" t="s">
        <v>8012</v>
      </c>
      <c r="H3220" s="180" t="s">
        <v>3583</v>
      </c>
    </row>
    <row r="3221" spans="1:8" hidden="1">
      <c r="A3221" s="88" t="s">
        <v>2547</v>
      </c>
      <c r="B3221" s="266" t="s">
        <v>2548</v>
      </c>
      <c r="C3221" s="185" t="str">
        <f>VLOOKUP(B3221,[1]Nagios!$B$2:$F$7978,1,FALSE)</f>
        <v>172.16.12.20</v>
      </c>
      <c r="D3221" s="301" t="s">
        <v>1200</v>
      </c>
      <c r="E3221" s="206" t="s">
        <v>2992</v>
      </c>
      <c r="F3221" s="270">
        <v>4</v>
      </c>
      <c r="G3221" s="299" t="s">
        <v>8012</v>
      </c>
      <c r="H3221" s="180" t="s">
        <v>3584</v>
      </c>
    </row>
    <row r="3222" spans="1:8" hidden="1">
      <c r="A3222" s="88" t="s">
        <v>2547</v>
      </c>
      <c r="B3222" s="266" t="s">
        <v>2548</v>
      </c>
      <c r="C3222" s="185" t="str">
        <f>VLOOKUP(B3222,[1]Nagios!$B$2:$F$7978,1,FALSE)</f>
        <v>172.16.12.20</v>
      </c>
      <c r="D3222" s="301" t="s">
        <v>2549</v>
      </c>
      <c r="E3222" s="206" t="s">
        <v>2992</v>
      </c>
      <c r="F3222" s="270">
        <v>4</v>
      </c>
      <c r="G3222" s="299" t="s">
        <v>8012</v>
      </c>
      <c r="H3222" s="180" t="s">
        <v>3585</v>
      </c>
    </row>
    <row r="3223" spans="1:8" hidden="1">
      <c r="A3223" s="88" t="s">
        <v>2547</v>
      </c>
      <c r="B3223" s="266" t="s">
        <v>2548</v>
      </c>
      <c r="C3223" s="185" t="str">
        <f>VLOOKUP(B3223,[1]Nagios!$B$2:$F$7978,1,FALSE)</f>
        <v>172.16.12.20</v>
      </c>
      <c r="D3223" s="301" t="s">
        <v>2550</v>
      </c>
      <c r="E3223" s="206" t="s">
        <v>2992</v>
      </c>
      <c r="F3223" s="270">
        <v>4</v>
      </c>
      <c r="G3223" s="299" t="s">
        <v>8012</v>
      </c>
      <c r="H3223" s="180" t="s">
        <v>3586</v>
      </c>
    </row>
    <row r="3224" spans="1:8" hidden="1">
      <c r="A3224" s="88" t="s">
        <v>2547</v>
      </c>
      <c r="B3224" s="266" t="s">
        <v>2548</v>
      </c>
      <c r="C3224" s="185" t="str">
        <f>VLOOKUP(B3224,[1]Nagios!$B$2:$F$7978,1,FALSE)</f>
        <v>172.16.12.20</v>
      </c>
      <c r="D3224" s="301" t="s">
        <v>1220</v>
      </c>
      <c r="E3224" s="206" t="s">
        <v>2992</v>
      </c>
      <c r="F3224" s="270">
        <v>3</v>
      </c>
      <c r="G3224" s="299" t="s">
        <v>8012</v>
      </c>
      <c r="H3224" s="180" t="s">
        <v>3587</v>
      </c>
    </row>
    <row r="3225" spans="1:8" hidden="1">
      <c r="A3225" s="88" t="s">
        <v>2547</v>
      </c>
      <c r="B3225" s="266" t="s">
        <v>2548</v>
      </c>
      <c r="C3225" s="185" t="str">
        <f>VLOOKUP(B3225,[1]Nagios!$B$2:$F$7978,1,FALSE)</f>
        <v>172.16.12.20</v>
      </c>
      <c r="D3225" s="301" t="s">
        <v>1201</v>
      </c>
      <c r="E3225" s="206" t="s">
        <v>2992</v>
      </c>
      <c r="F3225" s="270">
        <v>2</v>
      </c>
      <c r="G3225" s="299" t="s">
        <v>8012</v>
      </c>
      <c r="H3225" s="180" t="s">
        <v>3588</v>
      </c>
    </row>
    <row r="3226" spans="1:8" hidden="1">
      <c r="A3226" s="88" t="s">
        <v>2547</v>
      </c>
      <c r="B3226" s="266" t="s">
        <v>6044</v>
      </c>
      <c r="C3226" s="185" t="str">
        <f>VLOOKUP(B3226,[1]Nagios!$B$2:$F$7978,1,FALSE)</f>
        <v>172.16.12.16</v>
      </c>
      <c r="D3226" s="301" t="s">
        <v>3189</v>
      </c>
      <c r="E3226" s="206" t="s">
        <v>2992</v>
      </c>
      <c r="F3226" s="270">
        <v>3</v>
      </c>
      <c r="G3226" s="299" t="s">
        <v>8012</v>
      </c>
      <c r="H3226" s="180"/>
    </row>
    <row r="3227" spans="1:8" hidden="1">
      <c r="A3227" s="88" t="s">
        <v>2547</v>
      </c>
      <c r="B3227" s="266" t="s">
        <v>6044</v>
      </c>
      <c r="C3227" s="185" t="str">
        <f>VLOOKUP(B3227,[1]Nagios!$B$2:$F$7978,1,FALSE)</f>
        <v>172.16.12.16</v>
      </c>
      <c r="D3227" s="301" t="s">
        <v>3140</v>
      </c>
      <c r="E3227" s="206" t="s">
        <v>2992</v>
      </c>
      <c r="F3227" s="270">
        <v>4</v>
      </c>
      <c r="G3227" s="299" t="s">
        <v>8012</v>
      </c>
      <c r="H3227" s="180"/>
    </row>
    <row r="3228" spans="1:8" hidden="1">
      <c r="A3228" s="88" t="s">
        <v>2547</v>
      </c>
      <c r="B3228" s="266" t="s">
        <v>6044</v>
      </c>
      <c r="C3228" s="185" t="str">
        <f>VLOOKUP(B3228,[1]Nagios!$B$2:$F$7978,1,FALSE)</f>
        <v>172.16.12.16</v>
      </c>
      <c r="D3228" s="301" t="s">
        <v>6043</v>
      </c>
      <c r="E3228" s="206" t="s">
        <v>2992</v>
      </c>
      <c r="F3228" s="270">
        <v>4</v>
      </c>
      <c r="G3228" s="299" t="s">
        <v>8012</v>
      </c>
      <c r="H3228" s="180"/>
    </row>
    <row r="3229" spans="1:8" hidden="1">
      <c r="A3229" s="88" t="s">
        <v>2547</v>
      </c>
      <c r="B3229" s="240" t="s">
        <v>6044</v>
      </c>
      <c r="C3229" s="185" t="str">
        <f>VLOOKUP(B3229,[1]Nagios!$B$2:$F$7978,1,FALSE)</f>
        <v>172.16.12.16</v>
      </c>
      <c r="D3229" s="301" t="s">
        <v>2543</v>
      </c>
      <c r="E3229" s="206" t="s">
        <v>2992</v>
      </c>
      <c r="F3229" s="245">
        <v>4</v>
      </c>
      <c r="G3229" s="299" t="s">
        <v>8012</v>
      </c>
      <c r="H3229" s="180"/>
    </row>
    <row r="3230" spans="1:8" hidden="1">
      <c r="A3230" s="88" t="s">
        <v>2547</v>
      </c>
      <c r="B3230" s="240" t="s">
        <v>6044</v>
      </c>
      <c r="C3230" s="185" t="str">
        <f>VLOOKUP(B3230,[1]Nagios!$B$2:$F$7978,1,FALSE)</f>
        <v>172.16.12.16</v>
      </c>
      <c r="D3230" s="301" t="s">
        <v>3150</v>
      </c>
      <c r="E3230" s="206" t="s">
        <v>2992</v>
      </c>
      <c r="F3230" s="245">
        <v>4</v>
      </c>
      <c r="G3230" s="299" t="s">
        <v>8012</v>
      </c>
      <c r="H3230" s="180"/>
    </row>
    <row r="3231" spans="1:8" hidden="1">
      <c r="A3231" s="88" t="s">
        <v>2547</v>
      </c>
      <c r="B3231" s="240" t="s">
        <v>6044</v>
      </c>
      <c r="C3231" s="185" t="str">
        <f>VLOOKUP(B3231,[1]Nagios!$B$2:$F$7978,1,FALSE)</f>
        <v>172.16.12.16</v>
      </c>
      <c r="D3231" s="301" t="s">
        <v>1200</v>
      </c>
      <c r="E3231" s="206" t="s">
        <v>2992</v>
      </c>
      <c r="F3231" s="245">
        <v>4</v>
      </c>
      <c r="G3231" s="299" t="s">
        <v>8012</v>
      </c>
      <c r="H3231" s="180"/>
    </row>
    <row r="3232" spans="1:8" hidden="1">
      <c r="A3232" s="88" t="s">
        <v>2547</v>
      </c>
      <c r="B3232" s="240" t="s">
        <v>6044</v>
      </c>
      <c r="C3232" s="185" t="str">
        <f>VLOOKUP(B3232,[1]Nagios!$B$2:$F$7978,1,FALSE)</f>
        <v>172.16.12.16</v>
      </c>
      <c r="D3232" s="301" t="s">
        <v>1201</v>
      </c>
      <c r="E3232" s="206" t="s">
        <v>2992</v>
      </c>
      <c r="F3232" s="245">
        <v>2</v>
      </c>
      <c r="G3232" s="299" t="s">
        <v>8012</v>
      </c>
      <c r="H3232" s="180"/>
    </row>
    <row r="3233" spans="1:8" hidden="1">
      <c r="A3233" s="88" t="s">
        <v>9103</v>
      </c>
      <c r="B3233" s="276" t="s">
        <v>9104</v>
      </c>
      <c r="C3233" s="185" t="str">
        <f>VLOOKUP(B3233,[1]Nagios!$B$2:$F$7978,1,FALSE)</f>
        <v>172.16.12.13</v>
      </c>
      <c r="D3233" s="301" t="s">
        <v>2314</v>
      </c>
      <c r="E3233" s="206" t="s">
        <v>2992</v>
      </c>
      <c r="F3233" s="328">
        <v>4</v>
      </c>
      <c r="G3233" s="299" t="s">
        <v>8012</v>
      </c>
      <c r="H3233" s="180"/>
    </row>
    <row r="3234" spans="1:8" hidden="1">
      <c r="A3234" s="88" t="s">
        <v>9103</v>
      </c>
      <c r="B3234" s="276" t="s">
        <v>9104</v>
      </c>
      <c r="C3234" s="185" t="str">
        <f>VLOOKUP(B3234,[1]Nagios!$B$2:$F$7978,1,FALSE)</f>
        <v>172.16.12.13</v>
      </c>
      <c r="D3234" s="301" t="s">
        <v>1795</v>
      </c>
      <c r="E3234" s="206" t="s">
        <v>2992</v>
      </c>
      <c r="F3234" s="328">
        <v>4</v>
      </c>
      <c r="G3234" s="299" t="s">
        <v>8012</v>
      </c>
      <c r="H3234" s="180"/>
    </row>
    <row r="3235" spans="1:8" hidden="1">
      <c r="A3235" s="88" t="s">
        <v>9103</v>
      </c>
      <c r="B3235" s="276" t="s">
        <v>9104</v>
      </c>
      <c r="C3235" s="185" t="str">
        <f>VLOOKUP(B3235,[1]Nagios!$B$2:$F$7978,1,FALSE)</f>
        <v>172.16.12.13</v>
      </c>
      <c r="D3235" s="301" t="s">
        <v>2330</v>
      </c>
      <c r="E3235" s="206" t="s">
        <v>2992</v>
      </c>
      <c r="F3235" s="328">
        <v>4</v>
      </c>
      <c r="G3235" s="299" t="s">
        <v>8012</v>
      </c>
      <c r="H3235" s="180"/>
    </row>
    <row r="3236" spans="1:8" hidden="1">
      <c r="A3236" s="88" t="s">
        <v>9103</v>
      </c>
      <c r="B3236" s="276" t="s">
        <v>9104</v>
      </c>
      <c r="C3236" s="185" t="str">
        <f>VLOOKUP(B3236,[1]Nagios!$B$2:$F$7978,1,FALSE)</f>
        <v>172.16.12.13</v>
      </c>
      <c r="D3236" s="301" t="s">
        <v>1201</v>
      </c>
      <c r="E3236" s="206" t="s">
        <v>2992</v>
      </c>
      <c r="F3236" s="328">
        <v>4</v>
      </c>
      <c r="G3236" s="299" t="s">
        <v>8012</v>
      </c>
      <c r="H3236" s="180"/>
    </row>
    <row r="3237" spans="1:8" hidden="1">
      <c r="A3237" s="88" t="s">
        <v>9103</v>
      </c>
      <c r="B3237" s="276" t="s">
        <v>9104</v>
      </c>
      <c r="C3237" s="185" t="str">
        <f>VLOOKUP(B3237,[1]Nagios!$B$2:$F$7978,1,FALSE)</f>
        <v>172.16.12.13</v>
      </c>
      <c r="D3237" s="301" t="s">
        <v>2355</v>
      </c>
      <c r="E3237" s="206" t="s">
        <v>2992</v>
      </c>
      <c r="F3237" s="328">
        <v>4</v>
      </c>
      <c r="G3237" s="299" t="s">
        <v>8012</v>
      </c>
      <c r="H3237" s="180"/>
    </row>
    <row r="3238" spans="1:8" hidden="1">
      <c r="A3238" s="88" t="s">
        <v>9103</v>
      </c>
      <c r="B3238" s="276" t="s">
        <v>9104</v>
      </c>
      <c r="C3238" s="185" t="str">
        <f>VLOOKUP(B3238,[1]Nagios!$B$2:$F$7978,1,FALSE)</f>
        <v>172.16.12.13</v>
      </c>
      <c r="D3238" s="301" t="s">
        <v>2356</v>
      </c>
      <c r="E3238" s="206" t="s">
        <v>2992</v>
      </c>
      <c r="F3238" s="328">
        <v>4</v>
      </c>
      <c r="G3238" s="299" t="s">
        <v>8012</v>
      </c>
      <c r="H3238" s="180"/>
    </row>
    <row r="3239" spans="1:8" hidden="1">
      <c r="A3239" s="88" t="s">
        <v>9101</v>
      </c>
      <c r="B3239" s="276" t="s">
        <v>9102</v>
      </c>
      <c r="C3239" s="185" t="str">
        <f>VLOOKUP(B3239,[1]Nagios!$B$2:$F$7978,1,FALSE)</f>
        <v>172.16.12.12</v>
      </c>
      <c r="D3239" s="301" t="s">
        <v>2314</v>
      </c>
      <c r="E3239" s="206" t="s">
        <v>2992</v>
      </c>
      <c r="F3239" s="328">
        <v>4</v>
      </c>
      <c r="G3239" s="299" t="s">
        <v>8012</v>
      </c>
      <c r="H3239" s="180"/>
    </row>
    <row r="3240" spans="1:8" hidden="1">
      <c r="A3240" s="88" t="s">
        <v>9101</v>
      </c>
      <c r="B3240" s="276" t="s">
        <v>9102</v>
      </c>
      <c r="C3240" s="185" t="str">
        <f>VLOOKUP(B3240,[1]Nagios!$B$2:$F$7978,1,FALSE)</f>
        <v>172.16.12.12</v>
      </c>
      <c r="D3240" s="301" t="s">
        <v>1795</v>
      </c>
      <c r="E3240" s="206" t="s">
        <v>2992</v>
      </c>
      <c r="F3240" s="328">
        <v>4</v>
      </c>
      <c r="G3240" s="299" t="s">
        <v>8012</v>
      </c>
      <c r="H3240" s="180"/>
    </row>
    <row r="3241" spans="1:8" hidden="1">
      <c r="A3241" s="88" t="s">
        <v>9101</v>
      </c>
      <c r="B3241" s="276" t="s">
        <v>9102</v>
      </c>
      <c r="C3241" s="185" t="str">
        <f>VLOOKUP(B3241,[1]Nagios!$B$2:$F$7978,1,FALSE)</f>
        <v>172.16.12.12</v>
      </c>
      <c r="D3241" s="301" t="s">
        <v>2330</v>
      </c>
      <c r="E3241" s="206" t="s">
        <v>2992</v>
      </c>
      <c r="F3241" s="328">
        <v>4</v>
      </c>
      <c r="G3241" s="299" t="s">
        <v>8012</v>
      </c>
      <c r="H3241" s="180"/>
    </row>
    <row r="3242" spans="1:8" hidden="1">
      <c r="A3242" s="88" t="s">
        <v>9101</v>
      </c>
      <c r="B3242" s="276" t="s">
        <v>9102</v>
      </c>
      <c r="C3242" s="185" t="str">
        <f>VLOOKUP(B3242,[1]Nagios!$B$2:$F$7978,1,FALSE)</f>
        <v>172.16.12.12</v>
      </c>
      <c r="D3242" s="301" t="s">
        <v>1201</v>
      </c>
      <c r="E3242" s="206" t="s">
        <v>2992</v>
      </c>
      <c r="F3242" s="328">
        <v>4</v>
      </c>
      <c r="G3242" s="299" t="s">
        <v>8012</v>
      </c>
      <c r="H3242" s="180"/>
    </row>
    <row r="3243" spans="1:8" hidden="1">
      <c r="A3243" s="88" t="s">
        <v>9101</v>
      </c>
      <c r="B3243" s="276" t="s">
        <v>9102</v>
      </c>
      <c r="C3243" s="185" t="str">
        <f>VLOOKUP(B3243,[1]Nagios!$B$2:$F$7978,1,FALSE)</f>
        <v>172.16.12.12</v>
      </c>
      <c r="D3243" s="301" t="s">
        <v>2355</v>
      </c>
      <c r="E3243" s="206" t="s">
        <v>2992</v>
      </c>
      <c r="F3243" s="328">
        <v>4</v>
      </c>
      <c r="G3243" s="299" t="s">
        <v>8012</v>
      </c>
      <c r="H3243" s="180"/>
    </row>
    <row r="3244" spans="1:8" hidden="1">
      <c r="A3244" s="88" t="s">
        <v>9101</v>
      </c>
      <c r="B3244" s="276" t="s">
        <v>9102</v>
      </c>
      <c r="C3244" s="185" t="str">
        <f>VLOOKUP(B3244,[1]Nagios!$B$2:$F$7978,1,FALSE)</f>
        <v>172.16.12.12</v>
      </c>
      <c r="D3244" s="301" t="s">
        <v>2356</v>
      </c>
      <c r="E3244" s="206" t="s">
        <v>2992</v>
      </c>
      <c r="F3244" s="328">
        <v>4</v>
      </c>
      <c r="G3244" s="299" t="s">
        <v>8012</v>
      </c>
      <c r="H3244" s="180"/>
    </row>
    <row r="3245" spans="1:8" hidden="1">
      <c r="A3245" s="88" t="s">
        <v>3230</v>
      </c>
      <c r="B3245" s="240" t="s">
        <v>3229</v>
      </c>
      <c r="C3245" s="185" t="str">
        <f>VLOOKUP(B3245,[1]Nagios!$B$2:$F$7978,1,FALSE)</f>
        <v>172.16.12.11</v>
      </c>
      <c r="D3245" s="301" t="s">
        <v>3189</v>
      </c>
      <c r="E3245" s="206" t="s">
        <v>2992</v>
      </c>
      <c r="F3245" s="245">
        <v>3</v>
      </c>
      <c r="G3245" s="299" t="s">
        <v>8012</v>
      </c>
      <c r="H3245" s="180"/>
    </row>
    <row r="3246" spans="1:8" hidden="1">
      <c r="A3246" s="88" t="s">
        <v>3230</v>
      </c>
      <c r="B3246" s="240" t="s">
        <v>3229</v>
      </c>
      <c r="C3246" s="185" t="str">
        <f>VLOOKUP(B3246,[1]Nagios!$B$2:$F$7978,1,FALSE)</f>
        <v>172.16.12.11</v>
      </c>
      <c r="D3246" s="301" t="s">
        <v>2314</v>
      </c>
      <c r="E3246" s="206" t="s">
        <v>2992</v>
      </c>
      <c r="F3246" s="245">
        <v>4</v>
      </c>
      <c r="G3246" s="299" t="s">
        <v>8012</v>
      </c>
      <c r="H3246" s="180"/>
    </row>
    <row r="3247" spans="1:8" hidden="1">
      <c r="A3247" s="88" t="s">
        <v>3230</v>
      </c>
      <c r="B3247" s="240" t="s">
        <v>3229</v>
      </c>
      <c r="C3247" s="185" t="str">
        <f>VLOOKUP(B3247,[1]Nagios!$B$2:$F$7978,1,FALSE)</f>
        <v>172.16.12.11</v>
      </c>
      <c r="D3247" s="301" t="s">
        <v>1795</v>
      </c>
      <c r="E3247" s="206" t="s">
        <v>2992</v>
      </c>
      <c r="F3247" s="245">
        <v>4</v>
      </c>
      <c r="G3247" s="299" t="s">
        <v>8012</v>
      </c>
      <c r="H3247" s="180"/>
    </row>
    <row r="3248" spans="1:8" hidden="1">
      <c r="A3248" s="88" t="s">
        <v>3230</v>
      </c>
      <c r="B3248" s="266" t="s">
        <v>3229</v>
      </c>
      <c r="C3248" s="185" t="str">
        <f>VLOOKUP(B3248,[1]Nagios!$B$2:$F$7978,1,FALSE)</f>
        <v>172.16.12.11</v>
      </c>
      <c r="D3248" s="301" t="s">
        <v>2330</v>
      </c>
      <c r="E3248" s="206" t="s">
        <v>2992</v>
      </c>
      <c r="F3248" s="245">
        <v>4</v>
      </c>
      <c r="G3248" s="299" t="s">
        <v>8012</v>
      </c>
      <c r="H3248" s="180"/>
    </row>
    <row r="3249" spans="1:8" hidden="1">
      <c r="A3249" s="88" t="s">
        <v>3230</v>
      </c>
      <c r="B3249" s="266" t="s">
        <v>3229</v>
      </c>
      <c r="C3249" s="185" t="str">
        <f>VLOOKUP(B3249,[1]Nagios!$B$2:$F$7978,1,FALSE)</f>
        <v>172.16.12.11</v>
      </c>
      <c r="D3249" s="301" t="s">
        <v>1201</v>
      </c>
      <c r="E3249" s="206" t="s">
        <v>2992</v>
      </c>
      <c r="F3249" s="245">
        <v>2</v>
      </c>
      <c r="G3249" s="299" t="s">
        <v>8012</v>
      </c>
      <c r="H3249" s="180"/>
    </row>
    <row r="3250" spans="1:8" hidden="1">
      <c r="A3250" s="88" t="s">
        <v>3230</v>
      </c>
      <c r="B3250" s="266" t="s">
        <v>3229</v>
      </c>
      <c r="C3250" s="185" t="str">
        <f>VLOOKUP(B3250,[1]Nagios!$B$2:$F$7978,1,FALSE)</f>
        <v>172.16.12.11</v>
      </c>
      <c r="D3250" s="301" t="s">
        <v>2355</v>
      </c>
      <c r="E3250" s="206" t="s">
        <v>2992</v>
      </c>
      <c r="F3250" s="245">
        <v>4</v>
      </c>
      <c r="G3250" s="299" t="s">
        <v>8012</v>
      </c>
      <c r="H3250" s="180"/>
    </row>
    <row r="3251" spans="1:8" hidden="1">
      <c r="A3251" s="88" t="s">
        <v>3230</v>
      </c>
      <c r="B3251" s="266" t="s">
        <v>3229</v>
      </c>
      <c r="C3251" s="185" t="str">
        <f>VLOOKUP(B3251,[1]Nagios!$B$2:$F$7978,1,FALSE)</f>
        <v>172.16.12.11</v>
      </c>
      <c r="D3251" s="301" t="s">
        <v>2356</v>
      </c>
      <c r="E3251" s="206" t="s">
        <v>2992</v>
      </c>
      <c r="F3251" s="245">
        <v>4</v>
      </c>
      <c r="G3251" s="299" t="s">
        <v>8012</v>
      </c>
      <c r="H3251" s="180"/>
    </row>
    <row r="3252" spans="1:8" hidden="1">
      <c r="A3252" s="88" t="s">
        <v>3232</v>
      </c>
      <c r="B3252" s="266" t="s">
        <v>3231</v>
      </c>
      <c r="C3252" s="185" t="str">
        <f>VLOOKUP(B3252,[1]Nagios!$B$2:$F$7978,1,FALSE)</f>
        <v>172.16.12.10</v>
      </c>
      <c r="D3252" s="301" t="s">
        <v>2329</v>
      </c>
      <c r="E3252" s="206" t="s">
        <v>2992</v>
      </c>
      <c r="F3252" s="124">
        <v>4</v>
      </c>
      <c r="G3252" s="299" t="s">
        <v>8012</v>
      </c>
      <c r="H3252" s="180"/>
    </row>
    <row r="3253" spans="1:8" hidden="1">
      <c r="A3253" s="88" t="s">
        <v>3232</v>
      </c>
      <c r="B3253" s="266" t="s">
        <v>3231</v>
      </c>
      <c r="C3253" s="185" t="str">
        <f>VLOOKUP(B3253,[1]Nagios!$B$2:$F$7978,1,FALSE)</f>
        <v>172.16.12.10</v>
      </c>
      <c r="D3253" s="301" t="s">
        <v>2314</v>
      </c>
      <c r="E3253" s="206" t="s">
        <v>2992</v>
      </c>
      <c r="F3253" s="245">
        <v>4</v>
      </c>
      <c r="G3253" s="299" t="s">
        <v>8012</v>
      </c>
      <c r="H3253" s="180"/>
    </row>
    <row r="3254" spans="1:8" hidden="1">
      <c r="A3254" s="88" t="s">
        <v>3232</v>
      </c>
      <c r="B3254" s="266" t="s">
        <v>3231</v>
      </c>
      <c r="C3254" s="185" t="str">
        <f>VLOOKUP(B3254,[1]Nagios!$B$2:$F$7978,1,FALSE)</f>
        <v>172.16.12.10</v>
      </c>
      <c r="D3254" s="301" t="s">
        <v>1795</v>
      </c>
      <c r="E3254" s="206" t="s">
        <v>2992</v>
      </c>
      <c r="F3254" s="245">
        <v>4</v>
      </c>
      <c r="G3254" s="299" t="s">
        <v>8012</v>
      </c>
      <c r="H3254" s="180"/>
    </row>
    <row r="3255" spans="1:8" hidden="1">
      <c r="A3255" s="88" t="s">
        <v>3232</v>
      </c>
      <c r="B3255" s="240" t="s">
        <v>3231</v>
      </c>
      <c r="C3255" s="185" t="str">
        <f>VLOOKUP(B3255,[1]Nagios!$B$2:$F$7978,1,FALSE)</f>
        <v>172.16.12.10</v>
      </c>
      <c r="D3255" s="301" t="s">
        <v>2330</v>
      </c>
      <c r="E3255" s="206" t="s">
        <v>2992</v>
      </c>
      <c r="F3255" s="245">
        <v>4</v>
      </c>
      <c r="G3255" s="299" t="s">
        <v>8012</v>
      </c>
      <c r="H3255" s="180"/>
    </row>
    <row r="3256" spans="1:8" hidden="1">
      <c r="A3256" s="88" t="s">
        <v>3232</v>
      </c>
      <c r="B3256" s="240" t="s">
        <v>3231</v>
      </c>
      <c r="C3256" s="185" t="str">
        <f>VLOOKUP(B3256,[1]Nagios!$B$2:$F$7978,1,FALSE)</f>
        <v>172.16.12.10</v>
      </c>
      <c r="D3256" s="301" t="s">
        <v>1201</v>
      </c>
      <c r="E3256" s="206" t="s">
        <v>2992</v>
      </c>
      <c r="F3256" s="245">
        <v>2</v>
      </c>
      <c r="G3256" s="299" t="s">
        <v>8012</v>
      </c>
      <c r="H3256" s="180"/>
    </row>
    <row r="3257" spans="1:8" hidden="1">
      <c r="A3257" s="88" t="s">
        <v>3232</v>
      </c>
      <c r="B3257" s="240" t="s">
        <v>3231</v>
      </c>
      <c r="C3257" s="185" t="str">
        <f>VLOOKUP(B3257,[1]Nagios!$B$2:$F$7978,1,FALSE)</f>
        <v>172.16.12.10</v>
      </c>
      <c r="D3257" s="301" t="s">
        <v>2355</v>
      </c>
      <c r="E3257" s="206" t="s">
        <v>2992</v>
      </c>
      <c r="F3257" s="245">
        <v>4</v>
      </c>
      <c r="G3257" s="299" t="s">
        <v>8012</v>
      </c>
      <c r="H3257" s="180"/>
    </row>
    <row r="3258" spans="1:8" hidden="1">
      <c r="A3258" s="88" t="s">
        <v>3232</v>
      </c>
      <c r="B3258" s="240" t="s">
        <v>3231</v>
      </c>
      <c r="C3258" s="185" t="str">
        <f>VLOOKUP(B3258,[1]Nagios!$B$2:$F$7978,1,FALSE)</f>
        <v>172.16.12.10</v>
      </c>
      <c r="D3258" s="301" t="s">
        <v>2356</v>
      </c>
      <c r="E3258" s="206" t="s">
        <v>2992</v>
      </c>
      <c r="F3258" s="245">
        <v>4</v>
      </c>
      <c r="G3258" s="299" t="s">
        <v>8012</v>
      </c>
      <c r="H3258" s="180"/>
    </row>
    <row r="3259" spans="1:8" hidden="1">
      <c r="A3259" s="88" t="s">
        <v>2392</v>
      </c>
      <c r="B3259" s="96" t="s">
        <v>2393</v>
      </c>
      <c r="C3259" s="185" t="str">
        <f>VLOOKUP(B3259,[1]Nagios!$B$2:$F$7978,1,FALSE)</f>
        <v>10.133.8.93</v>
      </c>
      <c r="D3259" s="307" t="s">
        <v>2314</v>
      </c>
      <c r="E3259" s="206" t="s">
        <v>2989</v>
      </c>
      <c r="F3259" s="245">
        <v>4</v>
      </c>
      <c r="G3259" s="299" t="s">
        <v>8012</v>
      </c>
      <c r="H3259" s="180" t="s">
        <v>4399</v>
      </c>
    </row>
    <row r="3260" spans="1:8" hidden="1">
      <c r="A3260" s="88" t="s">
        <v>2392</v>
      </c>
      <c r="B3260" s="96" t="s">
        <v>2393</v>
      </c>
      <c r="C3260" s="185" t="str">
        <f>VLOOKUP(B3260,[1]Nagios!$B$2:$F$7978,1,FALSE)</f>
        <v>10.133.8.93</v>
      </c>
      <c r="D3260" s="307" t="s">
        <v>1795</v>
      </c>
      <c r="E3260" s="206" t="s">
        <v>2989</v>
      </c>
      <c r="F3260" s="245">
        <v>4</v>
      </c>
      <c r="G3260" s="299" t="s">
        <v>8012</v>
      </c>
      <c r="H3260" s="180" t="s">
        <v>4400</v>
      </c>
    </row>
    <row r="3261" spans="1:8" hidden="1">
      <c r="A3261" s="88" t="s">
        <v>2392</v>
      </c>
      <c r="B3261" s="96" t="s">
        <v>2393</v>
      </c>
      <c r="C3261" s="185" t="str">
        <f>VLOOKUP(B3261,[1]Nagios!$B$2:$F$7978,1,FALSE)</f>
        <v>10.133.8.93</v>
      </c>
      <c r="D3261" s="307" t="s">
        <v>2355</v>
      </c>
      <c r="E3261" s="206" t="s">
        <v>2989</v>
      </c>
      <c r="F3261" s="271">
        <v>4</v>
      </c>
      <c r="G3261" s="299" t="s">
        <v>8012</v>
      </c>
      <c r="H3261" s="180" t="s">
        <v>4401</v>
      </c>
    </row>
    <row r="3262" spans="1:8" hidden="1">
      <c r="A3262" s="88" t="s">
        <v>2392</v>
      </c>
      <c r="B3262" s="96" t="s">
        <v>2393</v>
      </c>
      <c r="C3262" s="185" t="str">
        <f>VLOOKUP(B3262,[1]Nagios!$B$2:$F$7978,1,FALSE)</f>
        <v>10.133.8.93</v>
      </c>
      <c r="D3262" s="307" t="s">
        <v>2394</v>
      </c>
      <c r="E3262" s="206" t="s">
        <v>2989</v>
      </c>
      <c r="F3262" s="271">
        <v>4</v>
      </c>
      <c r="G3262" s="299" t="s">
        <v>8012</v>
      </c>
      <c r="H3262" s="180" t="s">
        <v>4402</v>
      </c>
    </row>
    <row r="3263" spans="1:8" hidden="1">
      <c r="A3263" s="88" t="s">
        <v>2392</v>
      </c>
      <c r="B3263" s="96" t="s">
        <v>2393</v>
      </c>
      <c r="C3263" s="185" t="str">
        <f>VLOOKUP(B3263,[1]Nagios!$B$2:$F$7978,1,FALSE)</f>
        <v>10.133.8.93</v>
      </c>
      <c r="D3263" s="307" t="s">
        <v>1220</v>
      </c>
      <c r="E3263" s="206" t="s">
        <v>2989</v>
      </c>
      <c r="F3263" s="271">
        <v>3</v>
      </c>
      <c r="G3263" s="299" t="s">
        <v>8012</v>
      </c>
      <c r="H3263" s="180" t="s">
        <v>4403</v>
      </c>
    </row>
    <row r="3264" spans="1:8" hidden="1">
      <c r="A3264" s="88" t="s">
        <v>2392</v>
      </c>
      <c r="B3264" s="96" t="s">
        <v>2393</v>
      </c>
      <c r="C3264" s="185" t="str">
        <f>VLOOKUP(B3264,[1]Nagios!$B$2:$F$7978,1,FALSE)</f>
        <v>10.133.8.93</v>
      </c>
      <c r="D3264" s="307" t="s">
        <v>2330</v>
      </c>
      <c r="E3264" s="206" t="s">
        <v>2989</v>
      </c>
      <c r="F3264" s="271">
        <v>4</v>
      </c>
      <c r="G3264" s="299" t="s">
        <v>8012</v>
      </c>
      <c r="H3264" s="180" t="s">
        <v>4404</v>
      </c>
    </row>
    <row r="3265" spans="1:8" hidden="1">
      <c r="A3265" s="88" t="s">
        <v>2392</v>
      </c>
      <c r="B3265" s="96" t="s">
        <v>2393</v>
      </c>
      <c r="C3265" s="185" t="str">
        <f>VLOOKUP(B3265,[1]Nagios!$B$2:$F$7978,1,FALSE)</f>
        <v>10.133.8.93</v>
      </c>
      <c r="D3265" s="301" t="s">
        <v>1201</v>
      </c>
      <c r="E3265" s="206" t="s">
        <v>2992</v>
      </c>
      <c r="F3265" s="271">
        <v>2</v>
      </c>
      <c r="G3265" s="299" t="s">
        <v>8012</v>
      </c>
      <c r="H3265" s="180" t="s">
        <v>4405</v>
      </c>
    </row>
    <row r="3266" spans="1:8" hidden="1">
      <c r="A3266" s="88" t="s">
        <v>2351</v>
      </c>
      <c r="B3266" s="266" t="s">
        <v>2111</v>
      </c>
      <c r="C3266" s="185" t="str">
        <f>VLOOKUP(B3266,[1]Nagios!$B$2:$F$7978,1,FALSE)</f>
        <v>10.133.8.85</v>
      </c>
      <c r="D3266" s="301" t="s">
        <v>1220</v>
      </c>
      <c r="E3266" s="206" t="s">
        <v>2992</v>
      </c>
      <c r="F3266" s="271">
        <v>3</v>
      </c>
      <c r="G3266" s="299" t="s">
        <v>8012</v>
      </c>
      <c r="H3266" s="180" t="s">
        <v>3576</v>
      </c>
    </row>
    <row r="3267" spans="1:8" hidden="1">
      <c r="A3267" s="88" t="s">
        <v>2351</v>
      </c>
      <c r="B3267" s="266" t="s">
        <v>2111</v>
      </c>
      <c r="C3267" s="185" t="str">
        <f>VLOOKUP(B3267,[1]Nagios!$B$2:$F$7978,1,FALSE)</f>
        <v>10.133.8.85</v>
      </c>
      <c r="D3267" s="301" t="s">
        <v>1204</v>
      </c>
      <c r="E3267" s="206" t="s">
        <v>2992</v>
      </c>
      <c r="F3267" s="271">
        <v>3</v>
      </c>
      <c r="G3267" s="299" t="s">
        <v>8012</v>
      </c>
      <c r="H3267" s="180" t="s">
        <v>3577</v>
      </c>
    </row>
    <row r="3268" spans="1:8" hidden="1">
      <c r="A3268" s="88" t="s">
        <v>2351</v>
      </c>
      <c r="B3268" s="266" t="s">
        <v>2111</v>
      </c>
      <c r="C3268" s="185" t="str">
        <f>VLOOKUP(B3268,[1]Nagios!$B$2:$F$7978,1,FALSE)</f>
        <v>10.133.8.85</v>
      </c>
      <c r="D3268" s="301" t="s">
        <v>2171</v>
      </c>
      <c r="E3268" s="206" t="s">
        <v>2992</v>
      </c>
      <c r="F3268" s="271">
        <v>3</v>
      </c>
      <c r="G3268" s="299" t="s">
        <v>8012</v>
      </c>
      <c r="H3268" s="180" t="s">
        <v>3578</v>
      </c>
    </row>
    <row r="3269" spans="1:8" hidden="1">
      <c r="A3269" s="88" t="s">
        <v>2351</v>
      </c>
      <c r="B3269" s="266" t="s">
        <v>2111</v>
      </c>
      <c r="C3269" s="185" t="str">
        <f>VLOOKUP(B3269,[1]Nagios!$B$2:$F$7978,1,FALSE)</f>
        <v>10.133.8.85</v>
      </c>
      <c r="D3269" s="301" t="s">
        <v>959</v>
      </c>
      <c r="E3269" s="206" t="s">
        <v>2992</v>
      </c>
      <c r="F3269" s="271">
        <v>3</v>
      </c>
      <c r="G3269" s="299" t="s">
        <v>8012</v>
      </c>
      <c r="H3269" s="180" t="s">
        <v>3579</v>
      </c>
    </row>
    <row r="3270" spans="1:8" hidden="1">
      <c r="A3270" s="88" t="s">
        <v>2351</v>
      </c>
      <c r="B3270" s="266" t="s">
        <v>2111</v>
      </c>
      <c r="C3270" s="185" t="str">
        <f>VLOOKUP(B3270,[1]Nagios!$B$2:$F$7978,1,FALSE)</f>
        <v>10.133.8.85</v>
      </c>
      <c r="D3270" s="301" t="s">
        <v>1200</v>
      </c>
      <c r="E3270" s="206" t="s">
        <v>2992</v>
      </c>
      <c r="F3270" s="271">
        <v>3</v>
      </c>
      <c r="G3270" s="299" t="s">
        <v>8012</v>
      </c>
      <c r="H3270" s="180" t="s">
        <v>3580</v>
      </c>
    </row>
    <row r="3271" spans="1:8" hidden="1">
      <c r="A3271" s="88" t="s">
        <v>2351</v>
      </c>
      <c r="B3271" s="266" t="s">
        <v>2111</v>
      </c>
      <c r="C3271" s="185" t="str">
        <f>VLOOKUP(B3271,[1]Nagios!$B$2:$F$7978,1,FALSE)</f>
        <v>10.133.8.85</v>
      </c>
      <c r="D3271" s="301" t="s">
        <v>1201</v>
      </c>
      <c r="E3271" s="206" t="s">
        <v>2992</v>
      </c>
      <c r="F3271" s="271">
        <v>2</v>
      </c>
      <c r="G3271" s="299" t="s">
        <v>8012</v>
      </c>
      <c r="H3271" s="180" t="s">
        <v>3581</v>
      </c>
    </row>
    <row r="3272" spans="1:8" hidden="1">
      <c r="A3272" s="88" t="s">
        <v>2351</v>
      </c>
      <c r="B3272" s="266" t="s">
        <v>2111</v>
      </c>
      <c r="C3272" s="185" t="str">
        <f>VLOOKUP(B3272,[1]Nagios!$B$2:$F$7978,1,FALSE)</f>
        <v>10.133.8.85</v>
      </c>
      <c r="D3272" s="301" t="s">
        <v>7891</v>
      </c>
      <c r="E3272" s="291" t="s">
        <v>2989</v>
      </c>
      <c r="F3272" s="250">
        <v>4</v>
      </c>
      <c r="G3272" s="299" t="s">
        <v>7998</v>
      </c>
      <c r="H3272" s="180"/>
    </row>
    <row r="3273" spans="1:8" hidden="1">
      <c r="A3273" s="88" t="s">
        <v>2351</v>
      </c>
      <c r="B3273" s="266" t="s">
        <v>2111</v>
      </c>
      <c r="C3273" s="185" t="str">
        <f>VLOOKUP(B3273,[1]Nagios!$B$2:$F$7978,1,FALSE)</f>
        <v>10.133.8.85</v>
      </c>
      <c r="D3273" s="301" t="s">
        <v>7892</v>
      </c>
      <c r="E3273" s="291" t="s">
        <v>2989</v>
      </c>
      <c r="F3273" s="250">
        <v>4</v>
      </c>
      <c r="G3273" s="299" t="s">
        <v>7998</v>
      </c>
      <c r="H3273" s="180"/>
    </row>
    <row r="3274" spans="1:8" hidden="1">
      <c r="A3274" s="88" t="s">
        <v>2351</v>
      </c>
      <c r="B3274" s="266" t="s">
        <v>2111</v>
      </c>
      <c r="C3274" s="185" t="str">
        <f>VLOOKUP(B3274,[1]Nagios!$B$2:$F$7978,1,FALSE)</f>
        <v>10.133.8.85</v>
      </c>
      <c r="D3274" s="301" t="s">
        <v>7893</v>
      </c>
      <c r="E3274" s="291" t="s">
        <v>2989</v>
      </c>
      <c r="F3274" s="106">
        <v>4</v>
      </c>
      <c r="G3274" s="299" t="s">
        <v>7998</v>
      </c>
      <c r="H3274" s="180"/>
    </row>
    <row r="3275" spans="1:8" hidden="1">
      <c r="A3275" s="88" t="s">
        <v>2351</v>
      </c>
      <c r="B3275" s="88" t="s">
        <v>2111</v>
      </c>
      <c r="C3275" s="185" t="str">
        <f>VLOOKUP(B3275,[1]Nagios!$B$2:$F$7978,1,FALSE)</f>
        <v>10.133.8.85</v>
      </c>
      <c r="D3275" s="303" t="s">
        <v>2733</v>
      </c>
      <c r="E3275" s="291" t="s">
        <v>2989</v>
      </c>
      <c r="F3275" s="269">
        <v>4</v>
      </c>
      <c r="G3275" s="299" t="s">
        <v>7998</v>
      </c>
      <c r="H3275" s="180" t="s">
        <v>5780</v>
      </c>
    </row>
    <row r="3276" spans="1:8" hidden="1">
      <c r="A3276" s="88" t="s">
        <v>2351</v>
      </c>
      <c r="B3276" s="88" t="s">
        <v>2111</v>
      </c>
      <c r="C3276" s="185" t="str">
        <f>VLOOKUP(B3276,[1]Nagios!$B$2:$F$7978,1,FALSE)</f>
        <v>10.133.8.85</v>
      </c>
      <c r="D3276" s="303" t="s">
        <v>2734</v>
      </c>
      <c r="E3276" s="291" t="s">
        <v>2992</v>
      </c>
      <c r="F3276" s="269">
        <v>4</v>
      </c>
      <c r="G3276" s="299" t="s">
        <v>7998</v>
      </c>
      <c r="H3276" s="180" t="s">
        <v>5781</v>
      </c>
    </row>
    <row r="3277" spans="1:8" hidden="1">
      <c r="A3277" s="88" t="s">
        <v>2351</v>
      </c>
      <c r="B3277" s="88" t="s">
        <v>2111</v>
      </c>
      <c r="C3277" s="185" t="str">
        <f>VLOOKUP(B3277,[1]Nagios!$B$2:$F$7978,1,FALSE)</f>
        <v>10.133.8.85</v>
      </c>
      <c r="D3277" s="303" t="s">
        <v>2735</v>
      </c>
      <c r="E3277" s="291" t="s">
        <v>2989</v>
      </c>
      <c r="F3277" s="269">
        <v>4</v>
      </c>
      <c r="G3277" s="299" t="s">
        <v>7998</v>
      </c>
      <c r="H3277" s="180" t="s">
        <v>5782</v>
      </c>
    </row>
    <row r="3278" spans="1:8" hidden="1">
      <c r="A3278" s="88" t="s">
        <v>2351</v>
      </c>
      <c r="B3278" s="88" t="s">
        <v>2111</v>
      </c>
      <c r="C3278" s="185" t="str">
        <f>VLOOKUP(B3278,[1]Nagios!$B$2:$F$7978,1,FALSE)</f>
        <v>10.133.8.85</v>
      </c>
      <c r="D3278" s="303" t="s">
        <v>2736</v>
      </c>
      <c r="E3278" s="291" t="s">
        <v>2989</v>
      </c>
      <c r="F3278" s="269">
        <v>4</v>
      </c>
      <c r="G3278" s="299" t="s">
        <v>7998</v>
      </c>
      <c r="H3278" s="180" t="s">
        <v>5783</v>
      </c>
    </row>
    <row r="3279" spans="1:8" hidden="1">
      <c r="A3279" s="88" t="s">
        <v>2351</v>
      </c>
      <c r="B3279" s="88" t="s">
        <v>2111</v>
      </c>
      <c r="C3279" s="185" t="str">
        <f>VLOOKUP(B3279,[1]Nagios!$B$2:$F$7978,1,FALSE)</f>
        <v>10.133.8.85</v>
      </c>
      <c r="D3279" s="303" t="s">
        <v>2737</v>
      </c>
      <c r="E3279" s="291" t="s">
        <v>2989</v>
      </c>
      <c r="F3279" s="269">
        <v>4</v>
      </c>
      <c r="G3279" s="299" t="s">
        <v>7998</v>
      </c>
      <c r="H3279" s="180" t="s">
        <v>5784</v>
      </c>
    </row>
    <row r="3280" spans="1:8" hidden="1">
      <c r="A3280" s="88" t="s">
        <v>2351</v>
      </c>
      <c r="B3280" s="88" t="s">
        <v>2111</v>
      </c>
      <c r="C3280" s="185" t="str">
        <f>VLOOKUP(B3280,[1]Nagios!$B$2:$F$7978,1,FALSE)</f>
        <v>10.133.8.85</v>
      </c>
      <c r="D3280" s="303" t="s">
        <v>2738</v>
      </c>
      <c r="E3280" s="291" t="s">
        <v>2989</v>
      </c>
      <c r="F3280" s="269">
        <v>4</v>
      </c>
      <c r="G3280" s="299" t="s">
        <v>7998</v>
      </c>
      <c r="H3280" s="180" t="s">
        <v>5785</v>
      </c>
    </row>
    <row r="3281" spans="1:8" hidden="1">
      <c r="A3281" s="88" t="s">
        <v>2351</v>
      </c>
      <c r="B3281" s="88" t="s">
        <v>2111</v>
      </c>
      <c r="C3281" s="185" t="str">
        <f>VLOOKUP(B3281,[1]Nagios!$B$2:$F$7978,1,FALSE)</f>
        <v>10.133.8.85</v>
      </c>
      <c r="D3281" s="303" t="s">
        <v>2739</v>
      </c>
      <c r="E3281" s="291" t="s">
        <v>2989</v>
      </c>
      <c r="F3281" s="269">
        <v>4</v>
      </c>
      <c r="G3281" s="299" t="s">
        <v>7998</v>
      </c>
      <c r="H3281" s="180" t="s">
        <v>5786</v>
      </c>
    </row>
    <row r="3282" spans="1:8" hidden="1">
      <c r="A3282" s="88" t="s">
        <v>2351</v>
      </c>
      <c r="B3282" s="88" t="s">
        <v>2111</v>
      </c>
      <c r="C3282" s="185" t="str">
        <f>VLOOKUP(B3282,[1]Nagios!$B$2:$F$7978,1,FALSE)</f>
        <v>10.133.8.85</v>
      </c>
      <c r="D3282" s="303" t="s">
        <v>2740</v>
      </c>
      <c r="E3282" s="291" t="s">
        <v>2989</v>
      </c>
      <c r="F3282" s="269">
        <v>4</v>
      </c>
      <c r="G3282" s="299" t="s">
        <v>7998</v>
      </c>
      <c r="H3282" s="180" t="s">
        <v>5787</v>
      </c>
    </row>
    <row r="3283" spans="1:8" hidden="1">
      <c r="A3283" s="88" t="s">
        <v>2351</v>
      </c>
      <c r="B3283" s="88" t="s">
        <v>2111</v>
      </c>
      <c r="C3283" s="185" t="str">
        <f>VLOOKUP(B3283,[1]Nagios!$B$2:$F$7978,1,FALSE)</f>
        <v>10.133.8.85</v>
      </c>
      <c r="D3283" s="303" t="s">
        <v>2741</v>
      </c>
      <c r="E3283" s="291" t="s">
        <v>2989</v>
      </c>
      <c r="F3283" s="269">
        <v>4</v>
      </c>
      <c r="G3283" s="299" t="s">
        <v>7998</v>
      </c>
      <c r="H3283" s="180" t="s">
        <v>5788</v>
      </c>
    </row>
    <row r="3284" spans="1:8" hidden="1">
      <c r="A3284" s="88" t="s">
        <v>2351</v>
      </c>
      <c r="B3284" s="88" t="s">
        <v>2111</v>
      </c>
      <c r="C3284" s="185" t="str">
        <f>VLOOKUP(B3284,[1]Nagios!$B$2:$F$7978,1,FALSE)</f>
        <v>10.133.8.85</v>
      </c>
      <c r="D3284" s="303" t="s">
        <v>2734</v>
      </c>
      <c r="E3284" s="291" t="s">
        <v>2992</v>
      </c>
      <c r="F3284" s="269">
        <v>4</v>
      </c>
      <c r="G3284" s="299" t="s">
        <v>7998</v>
      </c>
      <c r="H3284" s="180"/>
    </row>
    <row r="3285" spans="1:8" hidden="1">
      <c r="A3285" s="88" t="s">
        <v>2351</v>
      </c>
      <c r="B3285" s="88" t="s">
        <v>2111</v>
      </c>
      <c r="C3285" s="185" t="str">
        <f>VLOOKUP(B3285,[1]Nagios!$B$2:$F$7978,1,FALSE)</f>
        <v>10.133.8.85</v>
      </c>
      <c r="D3285" s="301" t="s">
        <v>8848</v>
      </c>
      <c r="E3285" s="291" t="s">
        <v>2989</v>
      </c>
      <c r="F3285" s="269">
        <v>4</v>
      </c>
      <c r="G3285" s="299" t="s">
        <v>8020</v>
      </c>
      <c r="H3285" s="180" t="s">
        <v>5781</v>
      </c>
    </row>
    <row r="3286" spans="1:8" hidden="1">
      <c r="A3286" s="88" t="s">
        <v>2395</v>
      </c>
      <c r="B3286" s="96" t="s">
        <v>919</v>
      </c>
      <c r="C3286" s="185" t="str">
        <f>VLOOKUP(B3286,[1]Nagios!$B$2:$F$7978,1,FALSE)</f>
        <v>192.168.3.6</v>
      </c>
      <c r="D3286" s="307" t="s">
        <v>2314</v>
      </c>
      <c r="E3286" s="206" t="s">
        <v>2989</v>
      </c>
      <c r="F3286" s="262">
        <v>1</v>
      </c>
      <c r="G3286" s="299" t="s">
        <v>8012</v>
      </c>
      <c r="H3286" s="180" t="s">
        <v>4393</v>
      </c>
    </row>
    <row r="3287" spans="1:8" hidden="1">
      <c r="A3287" s="88" t="s">
        <v>2395</v>
      </c>
      <c r="B3287" s="96" t="s">
        <v>919</v>
      </c>
      <c r="C3287" s="185" t="str">
        <f>VLOOKUP(B3287,[1]Nagios!$B$2:$F$7978,1,FALSE)</f>
        <v>192.168.3.6</v>
      </c>
      <c r="D3287" s="307" t="s">
        <v>1795</v>
      </c>
      <c r="E3287" s="206" t="s">
        <v>2989</v>
      </c>
      <c r="F3287" s="262">
        <v>1</v>
      </c>
      <c r="G3287" s="299" t="s">
        <v>8012</v>
      </c>
      <c r="H3287" s="180" t="s">
        <v>4394</v>
      </c>
    </row>
    <row r="3288" spans="1:8" hidden="1">
      <c r="A3288" s="88" t="s">
        <v>2395</v>
      </c>
      <c r="B3288" s="96" t="s">
        <v>919</v>
      </c>
      <c r="C3288" s="185" t="str">
        <f>VLOOKUP(B3288,[1]Nagios!$B$2:$F$7978,1,FALSE)</f>
        <v>192.168.3.6</v>
      </c>
      <c r="D3288" s="307" t="s">
        <v>2355</v>
      </c>
      <c r="E3288" s="206" t="s">
        <v>2989</v>
      </c>
      <c r="F3288" s="245">
        <v>1</v>
      </c>
      <c r="G3288" s="299" t="s">
        <v>8012</v>
      </c>
      <c r="H3288" s="180" t="s">
        <v>4395</v>
      </c>
    </row>
    <row r="3289" spans="1:8" hidden="1">
      <c r="A3289" s="88" t="s">
        <v>2395</v>
      </c>
      <c r="B3289" s="96" t="s">
        <v>919</v>
      </c>
      <c r="C3289" s="185" t="str">
        <f>VLOOKUP(B3289,[1]Nagios!$B$2:$F$7978,1,FALSE)</f>
        <v>192.168.3.6</v>
      </c>
      <c r="D3289" s="307" t="s">
        <v>1220</v>
      </c>
      <c r="E3289" s="206" t="s">
        <v>2989</v>
      </c>
      <c r="F3289" s="245">
        <v>3</v>
      </c>
      <c r="G3289" s="299" t="s">
        <v>8012</v>
      </c>
      <c r="H3289" s="180" t="s">
        <v>4396</v>
      </c>
    </row>
    <row r="3290" spans="1:8" hidden="1">
      <c r="A3290" s="88" t="s">
        <v>2395</v>
      </c>
      <c r="B3290" s="96" t="s">
        <v>919</v>
      </c>
      <c r="C3290" s="185" t="str">
        <f>VLOOKUP(B3290,[1]Nagios!$B$2:$F$7978,1,FALSE)</f>
        <v>192.168.3.6</v>
      </c>
      <c r="D3290" s="307" t="s">
        <v>2330</v>
      </c>
      <c r="E3290" s="206" t="s">
        <v>2989</v>
      </c>
      <c r="F3290" s="245">
        <v>1</v>
      </c>
      <c r="G3290" s="299" t="s">
        <v>8012</v>
      </c>
      <c r="H3290" s="180" t="s">
        <v>4397</v>
      </c>
    </row>
    <row r="3291" spans="1:8" hidden="1">
      <c r="A3291" s="88" t="s">
        <v>2395</v>
      </c>
      <c r="B3291" s="96" t="s">
        <v>919</v>
      </c>
      <c r="C3291" s="185" t="str">
        <f>VLOOKUP(B3291,[1]Nagios!$B$2:$F$7978,1,FALSE)</f>
        <v>192.168.3.6</v>
      </c>
      <c r="D3291" s="301" t="s">
        <v>1201</v>
      </c>
      <c r="E3291" s="206" t="s">
        <v>2992</v>
      </c>
      <c r="F3291" s="245">
        <v>2</v>
      </c>
      <c r="G3291" s="299" t="s">
        <v>8012</v>
      </c>
      <c r="H3291" s="180" t="s">
        <v>4398</v>
      </c>
    </row>
    <row r="3292" spans="1:8" hidden="1">
      <c r="A3292" s="88" t="s">
        <v>6937</v>
      </c>
      <c r="B3292" s="249" t="s">
        <v>6936</v>
      </c>
      <c r="C3292" s="185" t="str">
        <f>VLOOKUP(B3292,[1]Nagios!$B$2:$F$7978,1,FALSE)</f>
        <v>10.133.8.234</v>
      </c>
      <c r="D3292" s="301" t="s">
        <v>2325</v>
      </c>
      <c r="E3292" s="206" t="s">
        <v>2992</v>
      </c>
      <c r="F3292" s="245">
        <v>4</v>
      </c>
      <c r="G3292" s="299" t="s">
        <v>8012</v>
      </c>
      <c r="H3292" s="180"/>
    </row>
    <row r="3293" spans="1:8" hidden="1">
      <c r="A3293" s="88" t="s">
        <v>6937</v>
      </c>
      <c r="B3293" s="249" t="s">
        <v>6936</v>
      </c>
      <c r="C3293" s="185" t="str">
        <f>VLOOKUP(B3293,[1]Nagios!$B$2:$F$7978,1,FALSE)</f>
        <v>10.133.8.234</v>
      </c>
      <c r="D3293" s="301" t="s">
        <v>962</v>
      </c>
      <c r="E3293" s="206" t="s">
        <v>2992</v>
      </c>
      <c r="F3293" s="245">
        <v>4</v>
      </c>
      <c r="G3293" s="299" t="s">
        <v>8012</v>
      </c>
      <c r="H3293" s="180"/>
    </row>
    <row r="3294" spans="1:8" hidden="1">
      <c r="A3294" s="88" t="s">
        <v>6937</v>
      </c>
      <c r="B3294" s="240" t="s">
        <v>6936</v>
      </c>
      <c r="C3294" s="185" t="str">
        <f>VLOOKUP(B3294,[1]Nagios!$B$2:$F$7978,1,FALSE)</f>
        <v>10.133.8.234</v>
      </c>
      <c r="D3294" s="301" t="s">
        <v>2326</v>
      </c>
      <c r="E3294" s="206" t="s">
        <v>2992</v>
      </c>
      <c r="F3294" s="245">
        <v>4</v>
      </c>
      <c r="G3294" s="299" t="s">
        <v>8012</v>
      </c>
      <c r="H3294" s="180"/>
    </row>
    <row r="3295" spans="1:8" hidden="1">
      <c r="A3295" s="88" t="s">
        <v>6937</v>
      </c>
      <c r="B3295" s="240" t="s">
        <v>6936</v>
      </c>
      <c r="C3295" s="185" t="str">
        <f>VLOOKUP(B3295,[1]Nagios!$B$2:$F$7978,1,FALSE)</f>
        <v>10.133.8.234</v>
      </c>
      <c r="D3295" s="301" t="s">
        <v>6698</v>
      </c>
      <c r="E3295" s="206" t="s">
        <v>2992</v>
      </c>
      <c r="F3295" s="245">
        <v>4</v>
      </c>
      <c r="G3295" s="299" t="s">
        <v>8012</v>
      </c>
      <c r="H3295" s="180"/>
    </row>
    <row r="3296" spans="1:8" hidden="1">
      <c r="A3296" s="88" t="s">
        <v>6937</v>
      </c>
      <c r="B3296" s="240" t="s">
        <v>6936</v>
      </c>
      <c r="C3296" s="185" t="str">
        <f>VLOOKUP(B3296,[1]Nagios!$B$2:$F$7978,1,FALSE)</f>
        <v>10.133.8.234</v>
      </c>
      <c r="D3296" s="301" t="s">
        <v>6519</v>
      </c>
      <c r="E3296" s="206" t="s">
        <v>2992</v>
      </c>
      <c r="F3296" s="245">
        <v>4</v>
      </c>
      <c r="G3296" s="299" t="s">
        <v>8012</v>
      </c>
      <c r="H3296" s="180"/>
    </row>
    <row r="3297" spans="1:8" hidden="1">
      <c r="A3297" s="88" t="s">
        <v>6937</v>
      </c>
      <c r="B3297" s="240" t="s">
        <v>6936</v>
      </c>
      <c r="C3297" s="185" t="str">
        <f>VLOOKUP(B3297,[1]Nagios!$B$2:$F$7978,1,FALSE)</f>
        <v>10.133.8.234</v>
      </c>
      <c r="D3297" s="301" t="s">
        <v>6884</v>
      </c>
      <c r="E3297" s="206" t="s">
        <v>2992</v>
      </c>
      <c r="F3297" s="245">
        <v>4</v>
      </c>
      <c r="G3297" s="299" t="s">
        <v>8012</v>
      </c>
      <c r="H3297" s="180"/>
    </row>
    <row r="3298" spans="1:8" hidden="1">
      <c r="A3298" s="88" t="s">
        <v>6937</v>
      </c>
      <c r="B3298" s="266" t="s">
        <v>6936</v>
      </c>
      <c r="C3298" s="185" t="str">
        <f>VLOOKUP(B3298,[1]Nagios!$B$2:$F$7978,1,FALSE)</f>
        <v>10.133.8.234</v>
      </c>
      <c r="D3298" s="301" t="s">
        <v>6885</v>
      </c>
      <c r="E3298" s="206" t="s">
        <v>2992</v>
      </c>
      <c r="F3298" s="271">
        <v>4</v>
      </c>
      <c r="G3298" s="299" t="s">
        <v>8012</v>
      </c>
      <c r="H3298" s="180"/>
    </row>
    <row r="3299" spans="1:8" hidden="1">
      <c r="A3299" s="88" t="s">
        <v>6060</v>
      </c>
      <c r="B3299" s="266" t="s">
        <v>6384</v>
      </c>
      <c r="C3299" s="185" t="str">
        <f>VLOOKUP(B3299,[1]Nagios!$B$2:$F$7978,1,FALSE)</f>
        <v>192.168.2.111</v>
      </c>
      <c r="D3299" s="301">
        <v>443</v>
      </c>
      <c r="E3299" s="206" t="s">
        <v>2989</v>
      </c>
      <c r="F3299" s="245">
        <v>3</v>
      </c>
      <c r="G3299" s="299" t="s">
        <v>8004</v>
      </c>
      <c r="H3299" s="180"/>
    </row>
    <row r="3300" spans="1:8" hidden="1">
      <c r="A3300" s="88" t="s">
        <v>2109</v>
      </c>
      <c r="B3300" s="266" t="s">
        <v>1203</v>
      </c>
      <c r="C3300" s="185" t="str">
        <f>VLOOKUP(B3300,[1]Nagios!$B$2:$F$7978,1,FALSE)</f>
        <v>192.168.2.109</v>
      </c>
      <c r="D3300" s="301" t="s">
        <v>1220</v>
      </c>
      <c r="E3300" s="206" t="s">
        <v>2989</v>
      </c>
      <c r="F3300" s="271">
        <v>3</v>
      </c>
      <c r="G3300" s="299" t="s">
        <v>8012</v>
      </c>
      <c r="H3300" s="180" t="s">
        <v>4385</v>
      </c>
    </row>
    <row r="3301" spans="1:8" hidden="1">
      <c r="A3301" s="88" t="s">
        <v>2109</v>
      </c>
      <c r="B3301" s="266" t="s">
        <v>1203</v>
      </c>
      <c r="C3301" s="185" t="str">
        <f>VLOOKUP(B3301,[1]Nagios!$B$2:$F$7978,1,FALSE)</f>
        <v>192.168.2.109</v>
      </c>
      <c r="D3301" s="301" t="s">
        <v>1204</v>
      </c>
      <c r="E3301" s="206" t="s">
        <v>2989</v>
      </c>
      <c r="F3301" s="271">
        <v>4</v>
      </c>
      <c r="G3301" s="299" t="s">
        <v>8012</v>
      </c>
      <c r="H3301" s="180" t="s">
        <v>4386</v>
      </c>
    </row>
    <row r="3302" spans="1:8" hidden="1">
      <c r="A3302" s="88" t="s">
        <v>2109</v>
      </c>
      <c r="B3302" s="240" t="s">
        <v>1203</v>
      </c>
      <c r="C3302" s="185" t="str">
        <f>VLOOKUP(B3302,[1]Nagios!$B$2:$F$7978,1,FALSE)</f>
        <v>192.168.2.109</v>
      </c>
      <c r="D3302" s="301" t="s">
        <v>2419</v>
      </c>
      <c r="E3302" s="206" t="s">
        <v>2989</v>
      </c>
      <c r="F3302" s="245">
        <v>4</v>
      </c>
      <c r="G3302" s="299" t="s">
        <v>8012</v>
      </c>
      <c r="H3302" s="180" t="s">
        <v>4387</v>
      </c>
    </row>
    <row r="3303" spans="1:8" hidden="1">
      <c r="A3303" s="88" t="s">
        <v>2109</v>
      </c>
      <c r="B3303" s="240" t="s">
        <v>1203</v>
      </c>
      <c r="C3303" s="185" t="str">
        <f>VLOOKUP(B3303,[1]Nagios!$B$2:$F$7978,1,FALSE)</f>
        <v>192.168.2.109</v>
      </c>
      <c r="D3303" s="301" t="s">
        <v>2434</v>
      </c>
      <c r="E3303" s="206" t="s">
        <v>2989</v>
      </c>
      <c r="F3303" s="245">
        <v>4</v>
      </c>
      <c r="G3303" s="299" t="s">
        <v>8012</v>
      </c>
      <c r="H3303" s="180" t="s">
        <v>4388</v>
      </c>
    </row>
    <row r="3304" spans="1:8" hidden="1">
      <c r="A3304" s="88" t="s">
        <v>2109</v>
      </c>
      <c r="B3304" s="240" t="s">
        <v>1203</v>
      </c>
      <c r="C3304" s="185" t="str">
        <f>VLOOKUP(B3304,[1]Nagios!$B$2:$F$7978,1,FALSE)</f>
        <v>192.168.2.109</v>
      </c>
      <c r="D3304" s="301" t="s">
        <v>2454</v>
      </c>
      <c r="E3304" s="206" t="s">
        <v>2989</v>
      </c>
      <c r="F3304" s="245">
        <v>4</v>
      </c>
      <c r="G3304" s="299" t="s">
        <v>8012</v>
      </c>
      <c r="H3304" s="180" t="s">
        <v>4389</v>
      </c>
    </row>
    <row r="3305" spans="1:8" hidden="1">
      <c r="A3305" s="88" t="s">
        <v>2109</v>
      </c>
      <c r="B3305" s="266" t="s">
        <v>1203</v>
      </c>
      <c r="C3305" s="185" t="str">
        <f>VLOOKUP(B3305,[1]Nagios!$B$2:$F$7978,1,FALSE)</f>
        <v>192.168.2.109</v>
      </c>
      <c r="D3305" s="301" t="s">
        <v>959</v>
      </c>
      <c r="E3305" s="206" t="s">
        <v>2989</v>
      </c>
      <c r="F3305" s="271">
        <v>4</v>
      </c>
      <c r="G3305" s="299" t="s">
        <v>8012</v>
      </c>
      <c r="H3305" s="180" t="s">
        <v>4390</v>
      </c>
    </row>
    <row r="3306" spans="1:8" hidden="1">
      <c r="A3306" s="88" t="s">
        <v>2109</v>
      </c>
      <c r="B3306" s="266" t="s">
        <v>1203</v>
      </c>
      <c r="C3306" s="185" t="str">
        <f>VLOOKUP(B3306,[1]Nagios!$B$2:$F$7978,1,FALSE)</f>
        <v>192.168.2.109</v>
      </c>
      <c r="D3306" s="301" t="s">
        <v>1200</v>
      </c>
      <c r="E3306" s="206" t="s">
        <v>2989</v>
      </c>
      <c r="F3306" s="271">
        <v>4</v>
      </c>
      <c r="G3306" s="299" t="s">
        <v>8012</v>
      </c>
      <c r="H3306" s="180" t="s">
        <v>4391</v>
      </c>
    </row>
    <row r="3307" spans="1:8" hidden="1">
      <c r="A3307" s="88" t="s">
        <v>2109</v>
      </c>
      <c r="B3307" s="266" t="s">
        <v>1203</v>
      </c>
      <c r="C3307" s="185" t="str">
        <f>VLOOKUP(B3307,[1]Nagios!$B$2:$F$7978,1,FALSE)</f>
        <v>192.168.2.109</v>
      </c>
      <c r="D3307" s="301" t="s">
        <v>1201</v>
      </c>
      <c r="E3307" s="206" t="s">
        <v>2992</v>
      </c>
      <c r="F3307" s="271">
        <v>2</v>
      </c>
      <c r="G3307" s="299" t="s">
        <v>8012</v>
      </c>
      <c r="H3307" s="180" t="s">
        <v>4392</v>
      </c>
    </row>
    <row r="3308" spans="1:8" hidden="1">
      <c r="A3308" s="88" t="s">
        <v>2109</v>
      </c>
      <c r="B3308" s="266" t="s">
        <v>1203</v>
      </c>
      <c r="C3308" s="185" t="str">
        <f>VLOOKUP(B3308,[1]Nagios!$B$2:$F$7978,1,FALSE)</f>
        <v>192.168.2.109</v>
      </c>
      <c r="D3308" s="301" t="s">
        <v>6279</v>
      </c>
      <c r="E3308" s="206" t="s">
        <v>2992</v>
      </c>
      <c r="F3308" s="245">
        <v>4</v>
      </c>
      <c r="G3308" s="299" t="s">
        <v>8020</v>
      </c>
      <c r="H3308" s="180"/>
    </row>
    <row r="3309" spans="1:8" hidden="1">
      <c r="A3309" s="88" t="s">
        <v>2109</v>
      </c>
      <c r="B3309" s="96" t="s">
        <v>1203</v>
      </c>
      <c r="C3309" s="185" t="str">
        <f>VLOOKUP(B3309,[1]Nagios!$B$2:$F$7978,1,FALSE)</f>
        <v>192.168.2.109</v>
      </c>
      <c r="D3309" s="307" t="s">
        <v>6283</v>
      </c>
      <c r="E3309" s="288" t="s">
        <v>2989</v>
      </c>
      <c r="F3309" s="114">
        <v>2</v>
      </c>
      <c r="G3309" s="299" t="s">
        <v>8004</v>
      </c>
      <c r="H3309" s="203"/>
    </row>
    <row r="3310" spans="1:8" hidden="1">
      <c r="A3310" s="88" t="s">
        <v>2108</v>
      </c>
      <c r="B3310" s="88" t="s">
        <v>1194</v>
      </c>
      <c r="C3310" s="185" t="str">
        <f>VLOOKUP(B3310,[1]Nagios!$B$2:$F$7978,1,FALSE)</f>
        <v>10.133.55.80</v>
      </c>
      <c r="D3310" s="303" t="s">
        <v>1220</v>
      </c>
      <c r="E3310" s="291" t="s">
        <v>2989</v>
      </c>
      <c r="F3310" s="245">
        <v>3</v>
      </c>
      <c r="G3310" s="299" t="s">
        <v>8012</v>
      </c>
      <c r="H3310" s="180" t="s">
        <v>4379</v>
      </c>
    </row>
    <row r="3311" spans="1:8" hidden="1">
      <c r="A3311" s="88" t="s">
        <v>2108</v>
      </c>
      <c r="B3311" s="88" t="s">
        <v>1194</v>
      </c>
      <c r="C3311" s="185" t="str">
        <f>VLOOKUP(B3311,[1]Nagios!$B$2:$F$7978,1,FALSE)</f>
        <v>10.133.55.80</v>
      </c>
      <c r="D3311" s="303" t="s">
        <v>1204</v>
      </c>
      <c r="E3311" s="291" t="s">
        <v>2989</v>
      </c>
      <c r="F3311" s="269">
        <v>4</v>
      </c>
      <c r="G3311" s="299" t="s">
        <v>8012</v>
      </c>
      <c r="H3311" s="180" t="s">
        <v>4380</v>
      </c>
    </row>
    <row r="3312" spans="1:8" hidden="1">
      <c r="A3312" s="88" t="s">
        <v>2108</v>
      </c>
      <c r="B3312" s="88" t="s">
        <v>1194</v>
      </c>
      <c r="C3312" s="185" t="str">
        <f>VLOOKUP(B3312,[1]Nagios!$B$2:$F$7978,1,FALSE)</f>
        <v>10.133.55.80</v>
      </c>
      <c r="D3312" s="303" t="s">
        <v>959</v>
      </c>
      <c r="E3312" s="291" t="s">
        <v>2989</v>
      </c>
      <c r="F3312" s="269">
        <v>4</v>
      </c>
      <c r="G3312" s="299" t="s">
        <v>8012</v>
      </c>
      <c r="H3312" s="180" t="s">
        <v>4381</v>
      </c>
    </row>
    <row r="3313" spans="1:8" hidden="1">
      <c r="A3313" s="88" t="s">
        <v>2108</v>
      </c>
      <c r="B3313" s="266" t="s">
        <v>1194</v>
      </c>
      <c r="C3313" s="185" t="str">
        <f>VLOOKUP(B3313,[1]Nagios!$B$2:$F$7978,1,FALSE)</f>
        <v>10.133.55.80</v>
      </c>
      <c r="D3313" s="301" t="s">
        <v>2412</v>
      </c>
      <c r="E3313" s="206" t="s">
        <v>2989</v>
      </c>
      <c r="F3313" s="262">
        <v>4</v>
      </c>
      <c r="G3313" s="299" t="s">
        <v>8012</v>
      </c>
      <c r="H3313" s="180" t="s">
        <v>4382</v>
      </c>
    </row>
    <row r="3314" spans="1:8" hidden="1">
      <c r="A3314" s="88" t="s">
        <v>2108</v>
      </c>
      <c r="B3314" s="266" t="s">
        <v>1194</v>
      </c>
      <c r="C3314" s="185" t="str">
        <f>VLOOKUP(B3314,[1]Nagios!$B$2:$F$7978,1,FALSE)</f>
        <v>10.133.55.80</v>
      </c>
      <c r="D3314" s="301" t="s">
        <v>1200</v>
      </c>
      <c r="E3314" s="206" t="s">
        <v>2989</v>
      </c>
      <c r="F3314" s="262">
        <v>4</v>
      </c>
      <c r="G3314" s="299" t="s">
        <v>8012</v>
      </c>
      <c r="H3314" s="180" t="s">
        <v>4383</v>
      </c>
    </row>
    <row r="3315" spans="1:8" hidden="1">
      <c r="A3315" s="88" t="s">
        <v>2108</v>
      </c>
      <c r="B3315" s="266" t="s">
        <v>1194</v>
      </c>
      <c r="C3315" s="185" t="str">
        <f>VLOOKUP(B3315,[1]Nagios!$B$2:$F$7978,1,FALSE)</f>
        <v>10.133.55.80</v>
      </c>
      <c r="D3315" s="301" t="s">
        <v>1201</v>
      </c>
      <c r="E3315" s="206" t="s">
        <v>2992</v>
      </c>
      <c r="F3315" s="245">
        <v>2</v>
      </c>
      <c r="G3315" s="299" t="s">
        <v>8012</v>
      </c>
      <c r="H3315" s="180" t="s">
        <v>4384</v>
      </c>
    </row>
    <row r="3316" spans="1:8" hidden="1">
      <c r="A3316" s="88" t="s">
        <v>2108</v>
      </c>
      <c r="B3316" s="88" t="s">
        <v>1194</v>
      </c>
      <c r="C3316" s="185" t="str">
        <f>VLOOKUP(B3316,[1]Nagios!$B$2:$F$7978,1,FALSE)</f>
        <v>10.133.55.80</v>
      </c>
      <c r="D3316" s="303" t="s">
        <v>2433</v>
      </c>
      <c r="E3316" s="291" t="s">
        <v>2989</v>
      </c>
      <c r="F3316" s="269">
        <v>4</v>
      </c>
      <c r="G3316" s="299" t="s">
        <v>8012</v>
      </c>
      <c r="H3316" s="180" t="s">
        <v>5039</v>
      </c>
    </row>
    <row r="3317" spans="1:8" hidden="1">
      <c r="A3317" s="88" t="s">
        <v>2108</v>
      </c>
      <c r="B3317" s="88" t="s">
        <v>1194</v>
      </c>
      <c r="C3317" s="185" t="str">
        <f>VLOOKUP(B3317,[1]Nagios!$B$2:$F$7978,1,FALSE)</f>
        <v>10.133.55.80</v>
      </c>
      <c r="D3317" s="303" t="s">
        <v>2453</v>
      </c>
      <c r="E3317" s="291" t="s">
        <v>2989</v>
      </c>
      <c r="F3317" s="269">
        <v>4</v>
      </c>
      <c r="G3317" s="299" t="s">
        <v>8012</v>
      </c>
      <c r="H3317" s="180" t="s">
        <v>5040</v>
      </c>
    </row>
    <row r="3318" spans="1:8" hidden="1">
      <c r="A3318" s="88" t="s">
        <v>2108</v>
      </c>
      <c r="B3318" s="88" t="s">
        <v>1194</v>
      </c>
      <c r="C3318" s="185" t="str">
        <f>VLOOKUP(B3318,[1]Nagios!$B$2:$F$7978,1,FALSE)</f>
        <v>10.133.55.80</v>
      </c>
      <c r="D3318" s="303" t="s">
        <v>6118</v>
      </c>
      <c r="E3318" s="291" t="s">
        <v>2989</v>
      </c>
      <c r="F3318" s="269">
        <v>3</v>
      </c>
      <c r="G3318" s="299" t="s">
        <v>8004</v>
      </c>
      <c r="H3318" s="180"/>
    </row>
    <row r="3319" spans="1:8" hidden="1">
      <c r="A3319" s="88" t="s">
        <v>8926</v>
      </c>
      <c r="B3319" s="88" t="s">
        <v>8900</v>
      </c>
      <c r="C3319" s="185" t="str">
        <f>VLOOKUP(B3319,[1]Nagios!$B$2:$F$7978,1,FALSE)</f>
        <v>10.133.9.59</v>
      </c>
      <c r="D3319" s="301" t="s">
        <v>8486</v>
      </c>
      <c r="E3319" s="289" t="s">
        <v>2992</v>
      </c>
      <c r="F3319" s="262">
        <v>3</v>
      </c>
      <c r="G3319" s="299" t="s">
        <v>8012</v>
      </c>
      <c r="H3319" s="180"/>
    </row>
    <row r="3320" spans="1:8" hidden="1">
      <c r="A3320" s="88" t="s">
        <v>8926</v>
      </c>
      <c r="B3320" s="88" t="s">
        <v>8900</v>
      </c>
      <c r="C3320" s="185" t="str">
        <f>VLOOKUP(B3320,[1]Nagios!$B$2:$F$7978,1,FALSE)</f>
        <v>10.133.9.59</v>
      </c>
      <c r="D3320" s="301" t="s">
        <v>1204</v>
      </c>
      <c r="E3320" s="289" t="s">
        <v>2992</v>
      </c>
      <c r="F3320" s="262">
        <v>3</v>
      </c>
      <c r="G3320" s="299" t="s">
        <v>8012</v>
      </c>
      <c r="H3320" s="180"/>
    </row>
    <row r="3321" spans="1:8" hidden="1">
      <c r="A3321" s="88" t="s">
        <v>8926</v>
      </c>
      <c r="B3321" s="88" t="s">
        <v>8900</v>
      </c>
      <c r="C3321" s="185" t="str">
        <f>VLOOKUP(B3321,[1]Nagios!$B$2:$F$7978,1,FALSE)</f>
        <v>10.133.9.59</v>
      </c>
      <c r="D3321" s="301" t="s">
        <v>2617</v>
      </c>
      <c r="E3321" s="289" t="s">
        <v>2992</v>
      </c>
      <c r="F3321" s="245">
        <v>3</v>
      </c>
      <c r="G3321" s="299" t="s">
        <v>8012</v>
      </c>
      <c r="H3321" s="180"/>
    </row>
    <row r="3322" spans="1:8" hidden="1">
      <c r="A3322" s="88" t="s">
        <v>8926</v>
      </c>
      <c r="B3322" s="88" t="s">
        <v>8900</v>
      </c>
      <c r="C3322" s="185" t="str">
        <f>VLOOKUP(B3322,[1]Nagios!$B$2:$F$7978,1,FALSE)</f>
        <v>10.133.9.59</v>
      </c>
      <c r="D3322" s="301" t="s">
        <v>6654</v>
      </c>
      <c r="E3322" s="289" t="s">
        <v>2992</v>
      </c>
      <c r="F3322" s="245">
        <v>3</v>
      </c>
      <c r="G3322" s="299" t="s">
        <v>8012</v>
      </c>
      <c r="H3322" s="180"/>
    </row>
    <row r="3323" spans="1:8" hidden="1">
      <c r="A3323" s="88" t="s">
        <v>8926</v>
      </c>
      <c r="B3323" s="88" t="s">
        <v>8900</v>
      </c>
      <c r="C3323" s="185" t="str">
        <f>VLOOKUP(B3323,[1]Nagios!$B$2:$F$7978,1,FALSE)</f>
        <v>10.133.9.59</v>
      </c>
      <c r="D3323" s="301" t="s">
        <v>1201</v>
      </c>
      <c r="E3323" s="289" t="s">
        <v>2992</v>
      </c>
      <c r="F3323" s="245">
        <v>3</v>
      </c>
      <c r="G3323" s="299" t="s">
        <v>8012</v>
      </c>
      <c r="H3323" s="180"/>
    </row>
    <row r="3324" spans="1:8" s="232" customFormat="1" hidden="1">
      <c r="A3324" s="88" t="s">
        <v>8926</v>
      </c>
      <c r="B3324" s="88" t="s">
        <v>8900</v>
      </c>
      <c r="C3324" s="185" t="str">
        <f>VLOOKUP(B3324,[1]Nagios!$B$2:$F$7978,1,FALSE)</f>
        <v>10.133.9.59</v>
      </c>
      <c r="D3324" s="301" t="s">
        <v>6043</v>
      </c>
      <c r="E3324" s="289" t="s">
        <v>2992</v>
      </c>
      <c r="F3324" s="245">
        <v>3</v>
      </c>
      <c r="G3324" s="299" t="s">
        <v>8012</v>
      </c>
      <c r="H3324" s="180"/>
    </row>
    <row r="3325" spans="1:8" hidden="1">
      <c r="A3325" s="88" t="s">
        <v>8926</v>
      </c>
      <c r="B3325" s="88" t="s">
        <v>8900</v>
      </c>
      <c r="C3325" s="185" t="str">
        <f>VLOOKUP(B3325,[1]Nagios!$B$2:$F$7978,1,FALSE)</f>
        <v>10.133.9.59</v>
      </c>
      <c r="D3325" s="301" t="s">
        <v>2544</v>
      </c>
      <c r="E3325" s="289" t="s">
        <v>2992</v>
      </c>
      <c r="F3325" s="245">
        <v>3</v>
      </c>
      <c r="G3325" s="299" t="s">
        <v>7998</v>
      </c>
      <c r="H3325" s="180"/>
    </row>
    <row r="3326" spans="1:8" hidden="1">
      <c r="A3326" s="88" t="s">
        <v>8926</v>
      </c>
      <c r="B3326" s="88" t="s">
        <v>8900</v>
      </c>
      <c r="C3326" s="185" t="str">
        <f>VLOOKUP(B3326,[1]Nagios!$B$2:$F$7978,1,FALSE)</f>
        <v>10.133.9.59</v>
      </c>
      <c r="D3326" s="301" t="s">
        <v>1711</v>
      </c>
      <c r="E3326" s="289" t="s">
        <v>2992</v>
      </c>
      <c r="F3326" s="245">
        <v>3</v>
      </c>
      <c r="G3326" s="299" t="s">
        <v>7998</v>
      </c>
      <c r="H3326" s="180"/>
    </row>
    <row r="3327" spans="1:8" hidden="1">
      <c r="A3327" s="88" t="s">
        <v>8926</v>
      </c>
      <c r="B3327" s="88" t="s">
        <v>8900</v>
      </c>
      <c r="C3327" s="185" t="str">
        <f>VLOOKUP(B3327,[1]Nagios!$B$2:$F$7978,1,FALSE)</f>
        <v>10.133.9.59</v>
      </c>
      <c r="D3327" s="304" t="s">
        <v>8487</v>
      </c>
      <c r="E3327" s="289" t="s">
        <v>2992</v>
      </c>
      <c r="F3327" s="245">
        <v>3</v>
      </c>
      <c r="G3327" s="299" t="s">
        <v>7998</v>
      </c>
      <c r="H3327" s="180"/>
    </row>
    <row r="3328" spans="1:8" hidden="1">
      <c r="A3328" s="91" t="s">
        <v>7841</v>
      </c>
      <c r="B3328" s="102" t="s">
        <v>7842</v>
      </c>
      <c r="C3328" s="185" t="str">
        <f>VLOOKUP(B3328,[1]Nagios!$B$2:$F$7978,1,FALSE)</f>
        <v>10.133.8.215</v>
      </c>
      <c r="D3328" s="301" t="s">
        <v>7843</v>
      </c>
      <c r="E3328" s="206" t="s">
        <v>2992</v>
      </c>
      <c r="F3328" s="245">
        <v>4</v>
      </c>
      <c r="G3328" s="299" t="s">
        <v>7998</v>
      </c>
      <c r="H3328" s="180"/>
    </row>
    <row r="3329" spans="1:8" hidden="1">
      <c r="A3329" s="91" t="s">
        <v>7841</v>
      </c>
      <c r="B3329" s="102" t="s">
        <v>7842</v>
      </c>
      <c r="C3329" s="185" t="str">
        <f>VLOOKUP(B3329,[1]Nagios!$B$2:$F$7978,1,FALSE)</f>
        <v>10.133.8.215</v>
      </c>
      <c r="D3329" s="301" t="s">
        <v>7844</v>
      </c>
      <c r="E3329" s="206" t="s">
        <v>2992</v>
      </c>
      <c r="F3329" s="245">
        <v>4</v>
      </c>
      <c r="G3329" s="299" t="s">
        <v>7998</v>
      </c>
      <c r="H3329" s="180"/>
    </row>
    <row r="3330" spans="1:8" hidden="1">
      <c r="A3330" s="91" t="s">
        <v>7841</v>
      </c>
      <c r="B3330" s="102" t="s">
        <v>7842</v>
      </c>
      <c r="C3330" s="185" t="str">
        <f>VLOOKUP(B3330,[1]Nagios!$B$2:$F$7978,1,FALSE)</f>
        <v>10.133.8.215</v>
      </c>
      <c r="D3330" s="301" t="s">
        <v>7845</v>
      </c>
      <c r="E3330" s="206" t="s">
        <v>2992</v>
      </c>
      <c r="F3330" s="245">
        <v>4</v>
      </c>
      <c r="G3330" s="299" t="s">
        <v>7998</v>
      </c>
      <c r="H3330" s="180"/>
    </row>
    <row r="3331" spans="1:8" hidden="1">
      <c r="A3331" s="91" t="s">
        <v>7841</v>
      </c>
      <c r="B3331" s="102" t="s">
        <v>7842</v>
      </c>
      <c r="C3331" s="185" t="str">
        <f>VLOOKUP(B3331,[1]Nagios!$B$2:$F$7978,1,FALSE)</f>
        <v>10.133.8.215</v>
      </c>
      <c r="D3331" s="301" t="s">
        <v>7846</v>
      </c>
      <c r="E3331" s="206" t="s">
        <v>2992</v>
      </c>
      <c r="F3331" s="245">
        <v>4</v>
      </c>
      <c r="G3331" s="299" t="s">
        <v>7998</v>
      </c>
      <c r="H3331" s="180"/>
    </row>
    <row r="3332" spans="1:8" hidden="1">
      <c r="A3332" s="91" t="s">
        <v>7841</v>
      </c>
      <c r="B3332" s="102" t="s">
        <v>7842</v>
      </c>
      <c r="C3332" s="185" t="str">
        <f>VLOOKUP(B3332,[1]Nagios!$B$2:$F$7978,1,FALSE)</f>
        <v>10.133.8.215</v>
      </c>
      <c r="D3332" s="301" t="s">
        <v>7847</v>
      </c>
      <c r="E3332" s="206" t="s">
        <v>2992</v>
      </c>
      <c r="F3332" s="245">
        <v>4</v>
      </c>
      <c r="G3332" s="299" t="s">
        <v>7998</v>
      </c>
      <c r="H3332" s="180"/>
    </row>
    <row r="3333" spans="1:8" hidden="1">
      <c r="A3333" s="91" t="s">
        <v>7841</v>
      </c>
      <c r="B3333" s="102" t="s">
        <v>7842</v>
      </c>
      <c r="C3333" s="185" t="str">
        <f>VLOOKUP(B3333,[1]Nagios!$B$2:$F$7978,1,FALSE)</f>
        <v>10.133.8.215</v>
      </c>
      <c r="D3333" s="301" t="s">
        <v>7848</v>
      </c>
      <c r="E3333" s="206" t="s">
        <v>2992</v>
      </c>
      <c r="F3333" s="245">
        <v>4</v>
      </c>
      <c r="G3333" s="299" t="s">
        <v>7998</v>
      </c>
      <c r="H3333" s="180"/>
    </row>
    <row r="3334" spans="1:8" hidden="1">
      <c r="A3334" s="91" t="s">
        <v>7841</v>
      </c>
      <c r="B3334" s="102" t="s">
        <v>7842</v>
      </c>
      <c r="C3334" s="185" t="str">
        <f>VLOOKUP(B3334,[1]Nagios!$B$2:$F$7978,1,FALSE)</f>
        <v>10.133.8.215</v>
      </c>
      <c r="D3334" s="301" t="s">
        <v>7849</v>
      </c>
      <c r="E3334" s="206" t="s">
        <v>2992</v>
      </c>
      <c r="F3334" s="245">
        <v>4</v>
      </c>
      <c r="G3334" s="299" t="s">
        <v>7998</v>
      </c>
      <c r="H3334" s="180"/>
    </row>
    <row r="3335" spans="1:8" hidden="1">
      <c r="A3335" s="91" t="s">
        <v>7841</v>
      </c>
      <c r="B3335" s="102" t="s">
        <v>7842</v>
      </c>
      <c r="C3335" s="185" t="str">
        <f>VLOOKUP(B3335,[1]Nagios!$B$2:$F$7978,1,FALSE)</f>
        <v>10.133.8.215</v>
      </c>
      <c r="D3335" s="301" t="s">
        <v>7850</v>
      </c>
      <c r="E3335" s="206" t="s">
        <v>2992</v>
      </c>
      <c r="F3335" s="245">
        <v>4</v>
      </c>
      <c r="G3335" s="299" t="s">
        <v>7998</v>
      </c>
      <c r="H3335" s="180"/>
    </row>
    <row r="3336" spans="1:8" hidden="1">
      <c r="A3336" s="91" t="s">
        <v>6567</v>
      </c>
      <c r="B3336" s="102" t="s">
        <v>6566</v>
      </c>
      <c r="C3336" s="185" t="str">
        <f>VLOOKUP(B3336,[1]Nagios!$B$2:$F$7978,1,FALSE)</f>
        <v>10.133.8.172</v>
      </c>
      <c r="D3336" s="306" t="s">
        <v>959</v>
      </c>
      <c r="E3336" s="206" t="s">
        <v>2992</v>
      </c>
      <c r="F3336" s="245">
        <v>1</v>
      </c>
      <c r="G3336" s="299" t="s">
        <v>8012</v>
      </c>
      <c r="H3336" s="180"/>
    </row>
    <row r="3337" spans="1:8" hidden="1">
      <c r="A3337" s="91" t="s">
        <v>6567</v>
      </c>
      <c r="B3337" s="102" t="s">
        <v>6566</v>
      </c>
      <c r="C3337" s="185" t="str">
        <f>VLOOKUP(B3337,[1]Nagios!$B$2:$F$7978,1,FALSE)</f>
        <v>10.133.8.172</v>
      </c>
      <c r="D3337" s="306" t="s">
        <v>962</v>
      </c>
      <c r="E3337" s="206" t="s">
        <v>2992</v>
      </c>
      <c r="F3337" s="245">
        <v>3</v>
      </c>
      <c r="G3337" s="299" t="s">
        <v>8012</v>
      </c>
      <c r="H3337" s="180"/>
    </row>
    <row r="3338" spans="1:8" hidden="1">
      <c r="A3338" s="91" t="s">
        <v>6567</v>
      </c>
      <c r="B3338" s="102" t="s">
        <v>6566</v>
      </c>
      <c r="C3338" s="185" t="str">
        <f>VLOOKUP(B3338,[1]Nagios!$B$2:$F$7978,1,FALSE)</f>
        <v>10.133.8.172</v>
      </c>
      <c r="D3338" s="306" t="s">
        <v>963</v>
      </c>
      <c r="E3338" s="206" t="s">
        <v>2992</v>
      </c>
      <c r="F3338" s="245">
        <v>3</v>
      </c>
      <c r="G3338" s="299" t="s">
        <v>8012</v>
      </c>
      <c r="H3338" s="180"/>
    </row>
    <row r="3339" spans="1:8" hidden="1">
      <c r="A3339" s="91" t="s">
        <v>6567</v>
      </c>
      <c r="B3339" s="102" t="s">
        <v>6566</v>
      </c>
      <c r="C3339" s="185" t="str">
        <f>VLOOKUP(B3339,[1]Nagios!$B$2:$F$7978,1,FALSE)</f>
        <v>10.133.8.172</v>
      </c>
      <c r="D3339" s="306" t="s">
        <v>6519</v>
      </c>
      <c r="E3339" s="206" t="s">
        <v>2992</v>
      </c>
      <c r="F3339" s="245">
        <v>1</v>
      </c>
      <c r="G3339" s="299" t="s">
        <v>8012</v>
      </c>
      <c r="H3339" s="180"/>
    </row>
    <row r="3340" spans="1:8" hidden="1">
      <c r="A3340" s="91" t="s">
        <v>6567</v>
      </c>
      <c r="B3340" s="102" t="s">
        <v>6566</v>
      </c>
      <c r="C3340" s="185" t="str">
        <f>VLOOKUP(B3340,[1]Nagios!$B$2:$F$7978,1,FALSE)</f>
        <v>10.133.8.172</v>
      </c>
      <c r="D3340" s="306" t="s">
        <v>961</v>
      </c>
      <c r="E3340" s="206" t="s">
        <v>2992</v>
      </c>
      <c r="F3340" s="245">
        <v>1</v>
      </c>
      <c r="G3340" s="299" t="s">
        <v>8012</v>
      </c>
      <c r="H3340" s="180"/>
    </row>
    <row r="3341" spans="1:8" hidden="1">
      <c r="A3341" s="91" t="s">
        <v>6567</v>
      </c>
      <c r="B3341" s="102" t="s">
        <v>6566</v>
      </c>
      <c r="C3341" s="185" t="str">
        <f>VLOOKUP(B3341,[1]Nagios!$B$2:$F$7978,1,FALSE)</f>
        <v>10.133.8.172</v>
      </c>
      <c r="D3341" s="306" t="s">
        <v>6972</v>
      </c>
      <c r="E3341" s="206" t="s">
        <v>2992</v>
      </c>
      <c r="F3341" s="245">
        <v>4</v>
      </c>
      <c r="G3341" s="299" t="s">
        <v>7998</v>
      </c>
      <c r="H3341" s="180"/>
    </row>
    <row r="3342" spans="1:8" hidden="1">
      <c r="A3342" s="91" t="s">
        <v>6567</v>
      </c>
      <c r="B3342" s="102" t="s">
        <v>6566</v>
      </c>
      <c r="C3342" s="185" t="str">
        <f>VLOOKUP(B3342,[1]Nagios!$B$2:$F$7978,1,FALSE)</f>
        <v>10.133.8.172</v>
      </c>
      <c r="D3342" s="306" t="s">
        <v>6982</v>
      </c>
      <c r="E3342" s="206" t="s">
        <v>2992</v>
      </c>
      <c r="F3342" s="245">
        <v>4</v>
      </c>
      <c r="G3342" s="299" t="s">
        <v>7998</v>
      </c>
      <c r="H3342" s="180"/>
    </row>
    <row r="3343" spans="1:8" hidden="1">
      <c r="A3343" s="91" t="s">
        <v>6567</v>
      </c>
      <c r="B3343" s="102" t="s">
        <v>6566</v>
      </c>
      <c r="C3343" s="185" t="str">
        <f>VLOOKUP(B3343,[1]Nagios!$B$2:$F$7978,1,FALSE)</f>
        <v>10.133.8.172</v>
      </c>
      <c r="D3343" s="306" t="s">
        <v>6983</v>
      </c>
      <c r="E3343" s="206" t="s">
        <v>2992</v>
      </c>
      <c r="F3343" s="245">
        <v>4</v>
      </c>
      <c r="G3343" s="299" t="s">
        <v>7998</v>
      </c>
      <c r="H3343" s="180"/>
    </row>
    <row r="3344" spans="1:8" hidden="1">
      <c r="A3344" s="91" t="s">
        <v>6567</v>
      </c>
      <c r="B3344" s="102" t="s">
        <v>6566</v>
      </c>
      <c r="C3344" s="185" t="str">
        <f>VLOOKUP(B3344,[1]Nagios!$B$2:$F$7978,1,FALSE)</f>
        <v>10.133.8.172</v>
      </c>
      <c r="D3344" s="306" t="s">
        <v>6984</v>
      </c>
      <c r="E3344" s="206" t="s">
        <v>2992</v>
      </c>
      <c r="F3344" s="245">
        <v>4</v>
      </c>
      <c r="G3344" s="299" t="s">
        <v>7998</v>
      </c>
      <c r="H3344" s="180"/>
    </row>
    <row r="3345" spans="1:8" hidden="1">
      <c r="A3345" s="91" t="s">
        <v>6567</v>
      </c>
      <c r="B3345" s="102" t="s">
        <v>6566</v>
      </c>
      <c r="C3345" s="185" t="str">
        <f>VLOOKUP(B3345,[1]Nagios!$B$2:$F$7978,1,FALSE)</f>
        <v>10.133.8.172</v>
      </c>
      <c r="D3345" s="306" t="s">
        <v>6985</v>
      </c>
      <c r="E3345" s="206" t="s">
        <v>2992</v>
      </c>
      <c r="F3345" s="245">
        <v>4</v>
      </c>
      <c r="G3345" s="299" t="s">
        <v>7998</v>
      </c>
      <c r="H3345" s="180"/>
    </row>
    <row r="3346" spans="1:8" hidden="1">
      <c r="A3346" s="91" t="s">
        <v>6567</v>
      </c>
      <c r="B3346" s="102" t="s">
        <v>6566</v>
      </c>
      <c r="C3346" s="185" t="str">
        <f>VLOOKUP(B3346,[1]Nagios!$B$2:$F$7978,1,FALSE)</f>
        <v>10.133.8.172</v>
      </c>
      <c r="D3346" s="306" t="s">
        <v>6986</v>
      </c>
      <c r="E3346" s="206" t="s">
        <v>2992</v>
      </c>
      <c r="F3346" s="245">
        <v>4</v>
      </c>
      <c r="G3346" s="299" t="s">
        <v>7998</v>
      </c>
      <c r="H3346" s="180"/>
    </row>
    <row r="3347" spans="1:8" hidden="1">
      <c r="A3347" s="91" t="s">
        <v>6567</v>
      </c>
      <c r="B3347" s="102" t="s">
        <v>6566</v>
      </c>
      <c r="C3347" s="185" t="str">
        <f>VLOOKUP(B3347,[1]Nagios!$B$2:$F$7978,1,FALSE)</f>
        <v>10.133.8.172</v>
      </c>
      <c r="D3347" s="306" t="s">
        <v>6987</v>
      </c>
      <c r="E3347" s="206" t="s">
        <v>2992</v>
      </c>
      <c r="F3347" s="245">
        <v>4</v>
      </c>
      <c r="G3347" s="299" t="s">
        <v>7998</v>
      </c>
      <c r="H3347" s="180"/>
    </row>
    <row r="3348" spans="1:8" hidden="1">
      <c r="A3348" s="91" t="s">
        <v>6567</v>
      </c>
      <c r="B3348" s="102" t="s">
        <v>6566</v>
      </c>
      <c r="C3348" s="185" t="str">
        <f>VLOOKUP(B3348,[1]Nagios!$B$2:$F$7978,1,FALSE)</f>
        <v>10.133.8.172</v>
      </c>
      <c r="D3348" s="306" t="s">
        <v>6988</v>
      </c>
      <c r="E3348" s="206" t="s">
        <v>2992</v>
      </c>
      <c r="F3348" s="245">
        <v>4</v>
      </c>
      <c r="G3348" s="299" t="s">
        <v>7998</v>
      </c>
      <c r="H3348" s="180"/>
    </row>
    <row r="3349" spans="1:8" hidden="1">
      <c r="A3349" s="91" t="s">
        <v>6567</v>
      </c>
      <c r="B3349" s="102" t="s">
        <v>6566</v>
      </c>
      <c r="C3349" s="185" t="str">
        <f>VLOOKUP(B3349,[1]Nagios!$B$2:$F$7978,1,FALSE)</f>
        <v>10.133.8.172</v>
      </c>
      <c r="D3349" s="306" t="s">
        <v>6989</v>
      </c>
      <c r="E3349" s="206" t="s">
        <v>2992</v>
      </c>
      <c r="F3349" s="245">
        <v>4</v>
      </c>
      <c r="G3349" s="299" t="s">
        <v>7998</v>
      </c>
      <c r="H3349" s="180"/>
    </row>
    <row r="3350" spans="1:8" hidden="1">
      <c r="A3350" s="91" t="s">
        <v>6567</v>
      </c>
      <c r="B3350" s="102" t="s">
        <v>6566</v>
      </c>
      <c r="C3350" s="185" t="str">
        <f>VLOOKUP(B3350,[1]Nagios!$B$2:$F$7978,1,FALSE)</f>
        <v>10.133.8.172</v>
      </c>
      <c r="D3350" s="301" t="s">
        <v>6973</v>
      </c>
      <c r="E3350" s="206" t="s">
        <v>2992</v>
      </c>
      <c r="F3350" s="245">
        <v>4</v>
      </c>
      <c r="G3350" s="299" t="s">
        <v>7998</v>
      </c>
      <c r="H3350" s="180"/>
    </row>
    <row r="3351" spans="1:8" hidden="1">
      <c r="A3351" s="91" t="s">
        <v>6567</v>
      </c>
      <c r="B3351" s="102" t="s">
        <v>6566</v>
      </c>
      <c r="C3351" s="185" t="str">
        <f>VLOOKUP(B3351,[1]Nagios!$B$2:$F$7978,1,FALSE)</f>
        <v>10.133.8.172</v>
      </c>
      <c r="D3351" s="301" t="s">
        <v>6971</v>
      </c>
      <c r="E3351" s="206" t="s">
        <v>2992</v>
      </c>
      <c r="F3351" s="245">
        <v>4</v>
      </c>
      <c r="G3351" s="299" t="s">
        <v>7998</v>
      </c>
      <c r="H3351" s="180"/>
    </row>
    <row r="3352" spans="1:8" hidden="1">
      <c r="A3352" s="88" t="s">
        <v>6143</v>
      </c>
      <c r="B3352" s="249" t="s">
        <v>6144</v>
      </c>
      <c r="C3352" s="185" t="str">
        <f>VLOOKUP(B3352,[1]Nagios!$B$2:$F$7978,1,FALSE)</f>
        <v>10.133.8.145</v>
      </c>
      <c r="D3352" s="308" t="s">
        <v>6145</v>
      </c>
      <c r="E3352" s="206" t="s">
        <v>2992</v>
      </c>
      <c r="F3352" s="245">
        <v>4</v>
      </c>
      <c r="G3352" s="299" t="s">
        <v>7998</v>
      </c>
      <c r="H3352" s="180"/>
    </row>
    <row r="3353" spans="1:8" hidden="1">
      <c r="A3353" s="88" t="s">
        <v>6143</v>
      </c>
      <c r="B3353" s="249" t="s">
        <v>6144</v>
      </c>
      <c r="C3353" s="185" t="str">
        <f>VLOOKUP(B3353,[1]Nagios!$B$2:$F$7978,1,FALSE)</f>
        <v>10.133.8.145</v>
      </c>
      <c r="D3353" s="308" t="s">
        <v>6146</v>
      </c>
      <c r="E3353" s="206" t="s">
        <v>2992</v>
      </c>
      <c r="F3353" s="245">
        <v>4</v>
      </c>
      <c r="G3353" s="299" t="s">
        <v>7998</v>
      </c>
      <c r="H3353" s="180"/>
    </row>
    <row r="3354" spans="1:8" hidden="1">
      <c r="A3354" s="88" t="s">
        <v>6143</v>
      </c>
      <c r="B3354" s="240" t="s">
        <v>6144</v>
      </c>
      <c r="C3354" s="185" t="str">
        <f>VLOOKUP(B3354,[1]Nagios!$B$2:$F$7978,1,FALSE)</f>
        <v>10.133.8.145</v>
      </c>
      <c r="D3354" s="308" t="s">
        <v>6147</v>
      </c>
      <c r="E3354" s="206" t="s">
        <v>2992</v>
      </c>
      <c r="F3354" s="245">
        <v>4</v>
      </c>
      <c r="G3354" s="299" t="s">
        <v>7998</v>
      </c>
      <c r="H3354" s="180"/>
    </row>
    <row r="3355" spans="1:8" hidden="1">
      <c r="A3355" s="88" t="s">
        <v>6143</v>
      </c>
      <c r="B3355" s="240" t="s">
        <v>6144</v>
      </c>
      <c r="C3355" s="185" t="str">
        <f>VLOOKUP(B3355,[1]Nagios!$B$2:$F$7978,1,FALSE)</f>
        <v>10.133.8.145</v>
      </c>
      <c r="D3355" s="308" t="s">
        <v>6148</v>
      </c>
      <c r="E3355" s="206" t="s">
        <v>2992</v>
      </c>
      <c r="F3355" s="245">
        <v>4</v>
      </c>
      <c r="G3355" s="299" t="s">
        <v>7998</v>
      </c>
      <c r="H3355" s="180"/>
    </row>
    <row r="3356" spans="1:8" hidden="1">
      <c r="A3356" s="88" t="s">
        <v>6143</v>
      </c>
      <c r="B3356" s="266" t="s">
        <v>6144</v>
      </c>
      <c r="C3356" s="185" t="str">
        <f>VLOOKUP(B3356,[1]Nagios!$B$2:$F$7978,1,FALSE)</f>
        <v>10.133.8.145</v>
      </c>
      <c r="D3356" s="308" t="s">
        <v>6149</v>
      </c>
      <c r="E3356" s="206" t="s">
        <v>2992</v>
      </c>
      <c r="F3356" s="245">
        <v>4</v>
      </c>
      <c r="G3356" s="299" t="s">
        <v>7998</v>
      </c>
      <c r="H3356" s="180"/>
    </row>
    <row r="3357" spans="1:8" hidden="1">
      <c r="A3357" s="88" t="s">
        <v>6143</v>
      </c>
      <c r="B3357" s="266" t="s">
        <v>6144</v>
      </c>
      <c r="C3357" s="185" t="str">
        <f>VLOOKUP(B3357,[1]Nagios!$B$2:$F$7978,1,FALSE)</f>
        <v>10.133.8.145</v>
      </c>
      <c r="D3357" s="308" t="s">
        <v>6150</v>
      </c>
      <c r="E3357" s="206" t="s">
        <v>2992</v>
      </c>
      <c r="F3357" s="245">
        <v>4</v>
      </c>
      <c r="G3357" s="299" t="s">
        <v>7998</v>
      </c>
      <c r="H3357" s="180"/>
    </row>
    <row r="3358" spans="1:8" hidden="1">
      <c r="A3358" s="88" t="s">
        <v>6143</v>
      </c>
      <c r="B3358" s="266" t="s">
        <v>6144</v>
      </c>
      <c r="C3358" s="185" t="str">
        <f>VLOOKUP(B3358,[1]Nagios!$B$2:$F$7978,1,FALSE)</f>
        <v>10.133.8.145</v>
      </c>
      <c r="D3358" s="308" t="s">
        <v>6151</v>
      </c>
      <c r="E3358" s="206" t="s">
        <v>2992</v>
      </c>
      <c r="F3358" s="245">
        <v>4</v>
      </c>
      <c r="G3358" s="299" t="s">
        <v>7998</v>
      </c>
      <c r="H3358" s="180"/>
    </row>
    <row r="3359" spans="1:8" hidden="1">
      <c r="A3359" s="88" t="s">
        <v>6143</v>
      </c>
      <c r="B3359" s="266" t="s">
        <v>6144</v>
      </c>
      <c r="C3359" s="185" t="str">
        <f>VLOOKUP(B3359,[1]Nagios!$B$2:$F$7978,1,FALSE)</f>
        <v>10.133.8.145</v>
      </c>
      <c r="D3359" s="308" t="s">
        <v>6152</v>
      </c>
      <c r="E3359" s="206" t="s">
        <v>2992</v>
      </c>
      <c r="F3359" s="245">
        <v>4</v>
      </c>
      <c r="G3359" s="299" t="s">
        <v>7998</v>
      </c>
      <c r="H3359" s="180"/>
    </row>
    <row r="3360" spans="1:8" hidden="1">
      <c r="A3360" s="88" t="s">
        <v>6143</v>
      </c>
      <c r="B3360" s="266" t="s">
        <v>6144</v>
      </c>
      <c r="C3360" s="185" t="str">
        <f>VLOOKUP(B3360,[1]Nagios!$B$2:$F$7978,1,FALSE)</f>
        <v>10.133.8.145</v>
      </c>
      <c r="D3360" s="308" t="s">
        <v>6300</v>
      </c>
      <c r="E3360" s="206" t="s">
        <v>2992</v>
      </c>
      <c r="F3360" s="245">
        <v>4</v>
      </c>
      <c r="G3360" s="299" t="s">
        <v>7998</v>
      </c>
      <c r="H3360" s="180"/>
    </row>
    <row r="3361" spans="1:8" hidden="1">
      <c r="A3361" s="88" t="s">
        <v>6143</v>
      </c>
      <c r="B3361" s="266" t="s">
        <v>6144</v>
      </c>
      <c r="C3361" s="185" t="str">
        <f>VLOOKUP(B3361,[1]Nagios!$B$2:$F$7978,1,FALSE)</f>
        <v>10.133.8.145</v>
      </c>
      <c r="D3361" s="306" t="s">
        <v>1220</v>
      </c>
      <c r="E3361" s="206" t="s">
        <v>2992</v>
      </c>
      <c r="F3361" s="245">
        <v>3</v>
      </c>
      <c r="G3361" s="299" t="s">
        <v>8012</v>
      </c>
      <c r="H3361" s="180"/>
    </row>
    <row r="3362" spans="1:8" hidden="1">
      <c r="A3362" s="88" t="s">
        <v>6143</v>
      </c>
      <c r="B3362" s="266" t="s">
        <v>6144</v>
      </c>
      <c r="C3362" s="185" t="str">
        <f>VLOOKUP(B3362,[1]Nagios!$B$2:$F$7978,1,FALSE)</f>
        <v>10.133.8.145</v>
      </c>
      <c r="D3362" s="306" t="s">
        <v>2314</v>
      </c>
      <c r="E3362" s="206" t="s">
        <v>2992</v>
      </c>
      <c r="F3362" s="245">
        <v>1</v>
      </c>
      <c r="G3362" s="299" t="s">
        <v>8012</v>
      </c>
      <c r="H3362" s="180"/>
    </row>
    <row r="3363" spans="1:8" hidden="1">
      <c r="A3363" s="88" t="s">
        <v>6143</v>
      </c>
      <c r="B3363" s="266" t="s">
        <v>6144</v>
      </c>
      <c r="C3363" s="185" t="str">
        <f>VLOOKUP(B3363,[1]Nagios!$B$2:$F$7978,1,FALSE)</f>
        <v>10.133.8.145</v>
      </c>
      <c r="D3363" s="306" t="s">
        <v>961</v>
      </c>
      <c r="E3363" s="206" t="s">
        <v>2992</v>
      </c>
      <c r="F3363" s="245">
        <v>1</v>
      </c>
      <c r="G3363" s="299" t="s">
        <v>8012</v>
      </c>
      <c r="H3363" s="180"/>
    </row>
    <row r="3364" spans="1:8" hidden="1">
      <c r="A3364" s="88" t="s">
        <v>6143</v>
      </c>
      <c r="B3364" s="266" t="s">
        <v>6144</v>
      </c>
      <c r="C3364" s="185" t="str">
        <f>VLOOKUP(B3364,[1]Nagios!$B$2:$F$7978,1,FALSE)</f>
        <v>10.133.8.145</v>
      </c>
      <c r="D3364" s="306" t="s">
        <v>959</v>
      </c>
      <c r="E3364" s="206" t="s">
        <v>2992</v>
      </c>
      <c r="F3364" s="245">
        <v>1</v>
      </c>
      <c r="G3364" s="299" t="s">
        <v>8012</v>
      </c>
      <c r="H3364" s="180"/>
    </row>
    <row r="3365" spans="1:8" hidden="1">
      <c r="A3365" s="88" t="s">
        <v>6143</v>
      </c>
      <c r="B3365" s="240" t="s">
        <v>6144</v>
      </c>
      <c r="C3365" s="185" t="str">
        <f>VLOOKUP(B3365,[1]Nagios!$B$2:$F$7978,1,FALSE)</f>
        <v>10.133.8.145</v>
      </c>
      <c r="D3365" s="306" t="s">
        <v>2330</v>
      </c>
      <c r="E3365" s="206" t="s">
        <v>2992</v>
      </c>
      <c r="F3365" s="245">
        <v>1</v>
      </c>
      <c r="G3365" s="299" t="s">
        <v>8012</v>
      </c>
      <c r="H3365" s="180"/>
    </row>
    <row r="3366" spans="1:8" hidden="1">
      <c r="A3366" s="88" t="s">
        <v>6143</v>
      </c>
      <c r="B3366" s="240" t="s">
        <v>6144</v>
      </c>
      <c r="C3366" s="185" t="str">
        <f>VLOOKUP(B3366,[1]Nagios!$B$2:$F$7978,1,FALSE)</f>
        <v>10.133.8.145</v>
      </c>
      <c r="D3366" s="306" t="s">
        <v>6220</v>
      </c>
      <c r="E3366" s="206" t="s">
        <v>2992</v>
      </c>
      <c r="F3366" s="245">
        <v>1</v>
      </c>
      <c r="G3366" s="299" t="s">
        <v>8012</v>
      </c>
      <c r="H3366" s="180"/>
    </row>
    <row r="3367" spans="1:8" hidden="1">
      <c r="A3367" s="91" t="s">
        <v>8897</v>
      </c>
      <c r="B3367" s="126" t="s">
        <v>8898</v>
      </c>
      <c r="C3367" s="185" t="str">
        <f>VLOOKUP(B3367,[1]Nagios!$B$2:$F$7978,1,FALSE)</f>
        <v>10.133.9.58</v>
      </c>
      <c r="D3367" s="306" t="s">
        <v>7260</v>
      </c>
      <c r="E3367" s="206" t="s">
        <v>2989</v>
      </c>
      <c r="F3367" s="245">
        <v>2</v>
      </c>
      <c r="G3367" s="299" t="s">
        <v>8012</v>
      </c>
      <c r="H3367" s="180"/>
    </row>
    <row r="3368" spans="1:8" hidden="1">
      <c r="A3368" s="91" t="s">
        <v>8897</v>
      </c>
      <c r="B3368" s="126" t="s">
        <v>8898</v>
      </c>
      <c r="C3368" s="185" t="str">
        <f>VLOOKUP(B3368,[1]Nagios!$B$2:$F$7978,1,FALSE)</f>
        <v>10.133.9.58</v>
      </c>
      <c r="D3368" s="301" t="s">
        <v>962</v>
      </c>
      <c r="E3368" s="206" t="s">
        <v>2989</v>
      </c>
      <c r="F3368" s="245">
        <v>2</v>
      </c>
      <c r="G3368" s="299" t="s">
        <v>8012</v>
      </c>
      <c r="H3368" s="180"/>
    </row>
    <row r="3369" spans="1:8" hidden="1">
      <c r="A3369" s="91" t="s">
        <v>8897</v>
      </c>
      <c r="B3369" s="126" t="s">
        <v>8898</v>
      </c>
      <c r="C3369" s="185" t="str">
        <f>VLOOKUP(B3369,[1]Nagios!$B$2:$F$7978,1,FALSE)</f>
        <v>10.133.9.58</v>
      </c>
      <c r="D3369" s="301" t="s">
        <v>2326</v>
      </c>
      <c r="E3369" s="206" t="s">
        <v>2989</v>
      </c>
      <c r="F3369" s="245">
        <v>2</v>
      </c>
      <c r="G3369" s="299" t="s">
        <v>8012</v>
      </c>
      <c r="H3369" s="180"/>
    </row>
    <row r="3370" spans="1:8" hidden="1">
      <c r="A3370" s="91" t="s">
        <v>8897</v>
      </c>
      <c r="B3370" s="126" t="s">
        <v>8898</v>
      </c>
      <c r="C3370" s="185" t="str">
        <f>VLOOKUP(B3370,[1]Nagios!$B$2:$F$7978,1,FALSE)</f>
        <v>10.133.9.58</v>
      </c>
      <c r="D3370" s="301" t="s">
        <v>6698</v>
      </c>
      <c r="E3370" s="206" t="s">
        <v>2989</v>
      </c>
      <c r="F3370" s="245">
        <v>2</v>
      </c>
      <c r="G3370" s="299" t="s">
        <v>8012</v>
      </c>
      <c r="H3370" s="180"/>
    </row>
    <row r="3371" spans="1:8" hidden="1">
      <c r="A3371" s="91" t="s">
        <v>8897</v>
      </c>
      <c r="B3371" s="126" t="s">
        <v>8898</v>
      </c>
      <c r="C3371" s="185" t="str">
        <f>VLOOKUP(B3371,[1]Nagios!$B$2:$F$7978,1,FALSE)</f>
        <v>10.133.9.58</v>
      </c>
      <c r="D3371" s="301" t="s">
        <v>6519</v>
      </c>
      <c r="E3371" s="206" t="s">
        <v>2989</v>
      </c>
      <c r="F3371" s="245">
        <v>2</v>
      </c>
      <c r="G3371" s="299" t="s">
        <v>8012</v>
      </c>
      <c r="H3371" s="180"/>
    </row>
    <row r="3372" spans="1:8" hidden="1">
      <c r="A3372" s="91" t="s">
        <v>8897</v>
      </c>
      <c r="B3372" s="126" t="s">
        <v>8898</v>
      </c>
      <c r="C3372" s="185" t="str">
        <f>VLOOKUP(B3372,[1]Nagios!$B$2:$F$7978,1,FALSE)</f>
        <v>10.133.9.58</v>
      </c>
      <c r="D3372" s="301" t="s">
        <v>6696</v>
      </c>
      <c r="E3372" s="206" t="s">
        <v>2989</v>
      </c>
      <c r="F3372" s="245">
        <v>2</v>
      </c>
      <c r="G3372" s="299" t="s">
        <v>8012</v>
      </c>
      <c r="H3372" s="180"/>
    </row>
    <row r="3373" spans="1:8" hidden="1">
      <c r="A3373" s="91" t="s">
        <v>8897</v>
      </c>
      <c r="B3373" s="126" t="s">
        <v>8898</v>
      </c>
      <c r="C3373" s="185" t="str">
        <f>VLOOKUP(B3373,[1]Nagios!$B$2:$F$7978,1,FALSE)</f>
        <v>10.133.9.58</v>
      </c>
      <c r="D3373" s="301" t="s">
        <v>8188</v>
      </c>
      <c r="E3373" s="206" t="s">
        <v>2989</v>
      </c>
      <c r="F3373" s="245">
        <v>2</v>
      </c>
      <c r="G3373" s="299" t="s">
        <v>1145</v>
      </c>
      <c r="H3373" s="180"/>
    </row>
    <row r="3374" spans="1:8" hidden="1">
      <c r="A3374" s="91" t="s">
        <v>8897</v>
      </c>
      <c r="B3374" s="126" t="s">
        <v>8898</v>
      </c>
      <c r="C3374" s="185" t="str">
        <f>VLOOKUP(B3374,[1]Nagios!$B$2:$F$7978,1,FALSE)</f>
        <v>10.133.9.58</v>
      </c>
      <c r="D3374" s="301" t="s">
        <v>8189</v>
      </c>
      <c r="E3374" s="206" t="s">
        <v>2989</v>
      </c>
      <c r="F3374" s="262">
        <v>2</v>
      </c>
      <c r="G3374" s="299" t="s">
        <v>1145</v>
      </c>
      <c r="H3374" s="180"/>
    </row>
    <row r="3375" spans="1:8" hidden="1">
      <c r="A3375" s="91" t="s">
        <v>8897</v>
      </c>
      <c r="B3375" s="126" t="s">
        <v>8898</v>
      </c>
      <c r="C3375" s="185" t="str">
        <f>VLOOKUP(B3375,[1]Nagios!$B$2:$F$7978,1,FALSE)</f>
        <v>10.133.9.58</v>
      </c>
      <c r="D3375" s="301" t="s">
        <v>8190</v>
      </c>
      <c r="E3375" s="206" t="s">
        <v>2989</v>
      </c>
      <c r="F3375" s="245">
        <v>2</v>
      </c>
      <c r="G3375" s="299" t="s">
        <v>1145</v>
      </c>
      <c r="H3375" s="180"/>
    </row>
    <row r="3376" spans="1:8" hidden="1">
      <c r="A3376" s="88" t="s">
        <v>8897</v>
      </c>
      <c r="B3376" s="249" t="s">
        <v>8898</v>
      </c>
      <c r="C3376" s="185" t="str">
        <f>VLOOKUP(B3376,[1]Nagios!$B$2:$F$7978,1,FALSE)</f>
        <v>10.133.9.58</v>
      </c>
      <c r="D3376" s="301" t="s">
        <v>9176</v>
      </c>
      <c r="E3376" s="289" t="s">
        <v>2989</v>
      </c>
      <c r="F3376" s="245">
        <v>4</v>
      </c>
      <c r="G3376" s="299" t="s">
        <v>1145</v>
      </c>
      <c r="H3376" s="180"/>
    </row>
    <row r="3377" spans="1:8" hidden="1">
      <c r="A3377" s="88" t="s">
        <v>8897</v>
      </c>
      <c r="B3377" s="249" t="s">
        <v>8898</v>
      </c>
      <c r="C3377" s="185" t="str">
        <f>VLOOKUP(B3377,[1]Nagios!$B$2:$F$7978,1,FALSE)</f>
        <v>10.133.9.58</v>
      </c>
      <c r="D3377" s="301" t="s">
        <v>9177</v>
      </c>
      <c r="E3377" s="289" t="s">
        <v>2989</v>
      </c>
      <c r="F3377" s="245">
        <v>4</v>
      </c>
      <c r="G3377" s="299" t="s">
        <v>1145</v>
      </c>
      <c r="H3377" s="180"/>
    </row>
    <row r="3378" spans="1:8" hidden="1">
      <c r="A3378" s="88" t="s">
        <v>8897</v>
      </c>
      <c r="B3378" s="240" t="s">
        <v>8898</v>
      </c>
      <c r="C3378" s="185" t="str">
        <f>VLOOKUP(B3378,[1]Nagios!$B$2:$F$7978,1,FALSE)</f>
        <v>10.133.9.58</v>
      </c>
      <c r="D3378" s="301" t="s">
        <v>9178</v>
      </c>
      <c r="E3378" s="289" t="s">
        <v>2989</v>
      </c>
      <c r="F3378" s="245">
        <v>4</v>
      </c>
      <c r="G3378" s="299" t="s">
        <v>1145</v>
      </c>
      <c r="H3378" s="180"/>
    </row>
    <row r="3379" spans="1:8" hidden="1">
      <c r="A3379" s="88" t="s">
        <v>8897</v>
      </c>
      <c r="B3379" s="240" t="s">
        <v>8898</v>
      </c>
      <c r="C3379" s="185" t="str">
        <f>VLOOKUP(B3379,[1]Nagios!$B$2:$F$7978,1,FALSE)</f>
        <v>10.133.9.58</v>
      </c>
      <c r="D3379" s="301" t="s">
        <v>9179</v>
      </c>
      <c r="E3379" s="289" t="s">
        <v>2989</v>
      </c>
      <c r="F3379" s="245">
        <v>4</v>
      </c>
      <c r="G3379" s="299" t="s">
        <v>1145</v>
      </c>
      <c r="H3379" s="180"/>
    </row>
    <row r="3380" spans="1:8" hidden="1">
      <c r="A3380" s="88" t="s">
        <v>8897</v>
      </c>
      <c r="B3380" s="240" t="s">
        <v>8898</v>
      </c>
      <c r="C3380" s="185" t="str">
        <f>VLOOKUP(B3380,[1]Nagios!$B$2:$F$7978,1,FALSE)</f>
        <v>10.133.9.58</v>
      </c>
      <c r="D3380" s="301" t="s">
        <v>9180</v>
      </c>
      <c r="E3380" s="289" t="s">
        <v>2989</v>
      </c>
      <c r="F3380" s="245">
        <v>4</v>
      </c>
      <c r="G3380" s="299" t="s">
        <v>1145</v>
      </c>
      <c r="H3380" s="180"/>
    </row>
    <row r="3381" spans="1:8" hidden="1">
      <c r="A3381" s="88" t="s">
        <v>8897</v>
      </c>
      <c r="B3381" s="240" t="s">
        <v>8898</v>
      </c>
      <c r="C3381" s="185" t="str">
        <f>VLOOKUP(B3381,[1]Nagios!$B$2:$F$7978,1,FALSE)</f>
        <v>10.133.9.58</v>
      </c>
      <c r="D3381" s="301" t="s">
        <v>9181</v>
      </c>
      <c r="E3381" s="289" t="s">
        <v>2992</v>
      </c>
      <c r="F3381" s="245">
        <v>4</v>
      </c>
      <c r="G3381" s="299" t="s">
        <v>1145</v>
      </c>
      <c r="H3381" s="180"/>
    </row>
    <row r="3382" spans="1:8" hidden="1">
      <c r="A3382" s="88" t="s">
        <v>8897</v>
      </c>
      <c r="B3382" s="240" t="s">
        <v>8898</v>
      </c>
      <c r="C3382" s="185" t="str">
        <f>VLOOKUP(B3382,[1]Nagios!$B$2:$F$7978,1,FALSE)</f>
        <v>10.133.9.58</v>
      </c>
      <c r="D3382" s="301" t="s">
        <v>9182</v>
      </c>
      <c r="E3382" s="289" t="s">
        <v>2989</v>
      </c>
      <c r="F3382" s="245">
        <v>4</v>
      </c>
      <c r="G3382" s="299" t="s">
        <v>1145</v>
      </c>
      <c r="H3382" s="180"/>
    </row>
    <row r="3383" spans="1:8" hidden="1">
      <c r="A3383" s="88" t="s">
        <v>8897</v>
      </c>
      <c r="B3383" s="240" t="s">
        <v>8898</v>
      </c>
      <c r="C3383" s="185" t="str">
        <f>VLOOKUP(B3383,[1]Nagios!$B$2:$F$7978,1,FALSE)</f>
        <v>10.133.9.58</v>
      </c>
      <c r="D3383" s="301" t="s">
        <v>9183</v>
      </c>
      <c r="E3383" s="289" t="s">
        <v>2989</v>
      </c>
      <c r="F3383" s="245">
        <v>4</v>
      </c>
      <c r="G3383" s="299" t="s">
        <v>1145</v>
      </c>
      <c r="H3383" s="180"/>
    </row>
    <row r="3384" spans="1:8" hidden="1">
      <c r="A3384" s="88" t="s">
        <v>8897</v>
      </c>
      <c r="B3384" s="276" t="s">
        <v>8898</v>
      </c>
      <c r="C3384" s="185" t="str">
        <f>VLOOKUP(B3384,[1]Nagios!$B$2:$F$7978,1,FALSE)</f>
        <v>10.133.9.58</v>
      </c>
      <c r="D3384" s="301" t="s">
        <v>9184</v>
      </c>
      <c r="E3384" s="289" t="s">
        <v>2989</v>
      </c>
      <c r="F3384" s="343">
        <v>4</v>
      </c>
      <c r="G3384" s="299" t="s">
        <v>1145</v>
      </c>
      <c r="H3384" s="180"/>
    </row>
    <row r="3385" spans="1:8" hidden="1">
      <c r="A3385" s="88" t="s">
        <v>8897</v>
      </c>
      <c r="B3385" s="276" t="s">
        <v>8898</v>
      </c>
      <c r="C3385" s="185" t="str">
        <f>VLOOKUP(B3385,[1]Nagios!$B$2:$F$7978,1,FALSE)</f>
        <v>10.133.9.58</v>
      </c>
      <c r="D3385" s="301" t="s">
        <v>9185</v>
      </c>
      <c r="E3385" s="289" t="s">
        <v>2989</v>
      </c>
      <c r="F3385" s="343">
        <v>4</v>
      </c>
      <c r="G3385" s="299" t="s">
        <v>1145</v>
      </c>
      <c r="H3385" s="180"/>
    </row>
    <row r="3386" spans="1:8" hidden="1">
      <c r="A3386" s="88" t="s">
        <v>8897</v>
      </c>
      <c r="B3386" s="276" t="s">
        <v>8898</v>
      </c>
      <c r="C3386" s="185" t="str">
        <f>VLOOKUP(B3386,[1]Nagios!$B$2:$F$7978,1,FALSE)</f>
        <v>10.133.9.58</v>
      </c>
      <c r="D3386" s="301" t="s">
        <v>9186</v>
      </c>
      <c r="E3386" s="289" t="s">
        <v>2989</v>
      </c>
      <c r="F3386" s="343">
        <v>4</v>
      </c>
      <c r="G3386" s="299" t="s">
        <v>1145</v>
      </c>
      <c r="H3386" s="180"/>
    </row>
    <row r="3387" spans="1:8" hidden="1">
      <c r="A3387" s="88" t="s">
        <v>8897</v>
      </c>
      <c r="B3387" s="240" t="s">
        <v>8898</v>
      </c>
      <c r="C3387" s="185" t="str">
        <f>VLOOKUP(B3387,[1]Nagios!$B$2:$F$7978,1,FALSE)</f>
        <v>10.133.9.58</v>
      </c>
      <c r="D3387" s="301" t="s">
        <v>9187</v>
      </c>
      <c r="E3387" s="289" t="s">
        <v>2992</v>
      </c>
      <c r="F3387" s="245">
        <v>4</v>
      </c>
      <c r="G3387" s="299" t="s">
        <v>1145</v>
      </c>
      <c r="H3387" s="180"/>
    </row>
    <row r="3388" spans="1:8" hidden="1">
      <c r="A3388" s="88" t="s">
        <v>6813</v>
      </c>
      <c r="B3388" s="240" t="s">
        <v>6814</v>
      </c>
      <c r="C3388" s="185" t="str">
        <f>VLOOKUP(B3388,[1]Nagios!$B$2:$F$7978,1,FALSE)</f>
        <v>10.133.8.214</v>
      </c>
      <c r="D3388" s="301" t="s">
        <v>2325</v>
      </c>
      <c r="E3388" s="206" t="s">
        <v>2989</v>
      </c>
      <c r="F3388" s="245">
        <v>2</v>
      </c>
      <c r="G3388" s="299" t="s">
        <v>8012</v>
      </c>
      <c r="H3388" s="180"/>
    </row>
    <row r="3389" spans="1:8" hidden="1">
      <c r="A3389" s="88" t="s">
        <v>6813</v>
      </c>
      <c r="B3389" s="240" t="s">
        <v>6814</v>
      </c>
      <c r="C3389" s="185" t="str">
        <f>VLOOKUP(B3389,[1]Nagios!$B$2:$F$7978,1,FALSE)</f>
        <v>10.133.8.214</v>
      </c>
      <c r="D3389" s="301" t="s">
        <v>962</v>
      </c>
      <c r="E3389" s="206" t="s">
        <v>2989</v>
      </c>
      <c r="F3389" s="245">
        <v>2</v>
      </c>
      <c r="G3389" s="299" t="s">
        <v>8012</v>
      </c>
      <c r="H3389" s="180"/>
    </row>
    <row r="3390" spans="1:8" hidden="1">
      <c r="A3390" s="88" t="s">
        <v>6813</v>
      </c>
      <c r="B3390" s="240" t="s">
        <v>6814</v>
      </c>
      <c r="C3390" s="185" t="str">
        <f>VLOOKUP(B3390,[1]Nagios!$B$2:$F$7978,1,FALSE)</f>
        <v>10.133.8.214</v>
      </c>
      <c r="D3390" s="301" t="s">
        <v>6696</v>
      </c>
      <c r="E3390" s="206" t="s">
        <v>2989</v>
      </c>
      <c r="F3390" s="266">
        <v>2</v>
      </c>
      <c r="G3390" s="299" t="s">
        <v>8012</v>
      </c>
      <c r="H3390" s="180"/>
    </row>
    <row r="3391" spans="1:8" hidden="1">
      <c r="A3391" s="88" t="s">
        <v>6813</v>
      </c>
      <c r="B3391" s="240" t="s">
        <v>6814</v>
      </c>
      <c r="C3391" s="185" t="str">
        <f>VLOOKUP(B3391,[1]Nagios!$B$2:$F$7978,1,FALSE)</f>
        <v>10.133.8.214</v>
      </c>
      <c r="D3391" s="301" t="s">
        <v>6815</v>
      </c>
      <c r="E3391" s="206" t="s">
        <v>2989</v>
      </c>
      <c r="F3391" s="245">
        <v>2</v>
      </c>
      <c r="G3391" s="299" t="s">
        <v>7998</v>
      </c>
      <c r="H3391" s="180"/>
    </row>
    <row r="3392" spans="1:8" hidden="1">
      <c r="A3392" s="88" t="s">
        <v>6813</v>
      </c>
      <c r="B3392" s="240" t="s">
        <v>6814</v>
      </c>
      <c r="C3392" s="185" t="str">
        <f>VLOOKUP(B3392,[1]Nagios!$B$2:$F$7978,1,FALSE)</f>
        <v>10.133.8.214</v>
      </c>
      <c r="D3392" s="301" t="s">
        <v>2326</v>
      </c>
      <c r="E3392" s="206" t="s">
        <v>2989</v>
      </c>
      <c r="F3392" s="245">
        <v>2</v>
      </c>
      <c r="G3392" s="299" t="s">
        <v>8012</v>
      </c>
      <c r="H3392" s="180"/>
    </row>
    <row r="3393" spans="1:8" hidden="1">
      <c r="A3393" s="88" t="s">
        <v>6813</v>
      </c>
      <c r="B3393" s="266" t="s">
        <v>6814</v>
      </c>
      <c r="C3393" s="185" t="str">
        <f>VLOOKUP(B3393,[1]Nagios!$B$2:$F$7978,1,FALSE)</f>
        <v>10.133.8.214</v>
      </c>
      <c r="D3393" s="301" t="s">
        <v>6698</v>
      </c>
      <c r="E3393" s="206" t="s">
        <v>2989</v>
      </c>
      <c r="F3393" s="245">
        <v>2</v>
      </c>
      <c r="G3393" s="299" t="s">
        <v>8012</v>
      </c>
      <c r="H3393" s="180"/>
    </row>
    <row r="3394" spans="1:8" hidden="1">
      <c r="A3394" s="88" t="s">
        <v>6813</v>
      </c>
      <c r="B3394" s="266" t="s">
        <v>6814</v>
      </c>
      <c r="C3394" s="185" t="str">
        <f>VLOOKUP(B3394,[1]Nagios!$B$2:$F$7978,1,FALSE)</f>
        <v>10.133.8.214</v>
      </c>
      <c r="D3394" s="301" t="s">
        <v>6519</v>
      </c>
      <c r="E3394" s="206" t="s">
        <v>2989</v>
      </c>
      <c r="F3394" s="245">
        <v>2</v>
      </c>
      <c r="G3394" s="299" t="s">
        <v>8012</v>
      </c>
      <c r="H3394" s="180"/>
    </row>
    <row r="3395" spans="1:8" hidden="1">
      <c r="A3395" s="88" t="s">
        <v>6813</v>
      </c>
      <c r="B3395" s="266" t="s">
        <v>6814</v>
      </c>
      <c r="C3395" s="185" t="str">
        <f>VLOOKUP(B3395,[1]Nagios!$B$2:$F$7978,1,FALSE)</f>
        <v>10.133.8.214</v>
      </c>
      <c r="D3395" s="301" t="s">
        <v>6816</v>
      </c>
      <c r="E3395" s="206" t="s">
        <v>2989</v>
      </c>
      <c r="F3395" s="245">
        <v>2</v>
      </c>
      <c r="G3395" s="299" t="s">
        <v>7998</v>
      </c>
      <c r="H3395" s="180"/>
    </row>
    <row r="3396" spans="1:8" hidden="1">
      <c r="A3396" s="88" t="s">
        <v>6813</v>
      </c>
      <c r="B3396" s="266" t="s">
        <v>6814</v>
      </c>
      <c r="C3396" s="185" t="str">
        <f>VLOOKUP(B3396,[1]Nagios!$B$2:$F$7978,1,FALSE)</f>
        <v>10.133.8.214</v>
      </c>
      <c r="D3396" s="301" t="s">
        <v>6817</v>
      </c>
      <c r="E3396" s="206" t="s">
        <v>2989</v>
      </c>
      <c r="F3396" s="245">
        <v>2</v>
      </c>
      <c r="G3396" s="299" t="s">
        <v>7998</v>
      </c>
      <c r="H3396" s="180"/>
    </row>
    <row r="3397" spans="1:8" hidden="1">
      <c r="A3397" s="266" t="s">
        <v>6813</v>
      </c>
      <c r="B3397" s="266" t="s">
        <v>6814</v>
      </c>
      <c r="C3397" s="185" t="str">
        <f>VLOOKUP(B3397,[1]Nagios!$B$2:$F$7978,1,FALSE)</f>
        <v>10.133.8.214</v>
      </c>
      <c r="D3397" s="301" t="s">
        <v>7631</v>
      </c>
      <c r="E3397" s="206" t="s">
        <v>2989</v>
      </c>
      <c r="F3397" s="245">
        <v>2</v>
      </c>
      <c r="G3397" s="299" t="s">
        <v>7998</v>
      </c>
      <c r="H3397" s="199"/>
    </row>
    <row r="3398" spans="1:8" hidden="1">
      <c r="A3398" s="266" t="s">
        <v>6813</v>
      </c>
      <c r="B3398" s="266" t="s">
        <v>6814</v>
      </c>
      <c r="C3398" s="185" t="str">
        <f>VLOOKUP(B3398,[1]Nagios!$B$2:$F$7978,1,FALSE)</f>
        <v>10.133.8.214</v>
      </c>
      <c r="D3398" s="301" t="s">
        <v>7632</v>
      </c>
      <c r="E3398" s="206" t="s">
        <v>2989</v>
      </c>
      <c r="F3398" s="245">
        <v>2</v>
      </c>
      <c r="G3398" s="299" t="s">
        <v>7998</v>
      </c>
      <c r="H3398" s="199"/>
    </row>
    <row r="3399" spans="1:8" hidden="1">
      <c r="A3399" s="266" t="s">
        <v>6813</v>
      </c>
      <c r="B3399" s="266" t="s">
        <v>6814</v>
      </c>
      <c r="C3399" s="185" t="str">
        <f>VLOOKUP(B3399,[1]Nagios!$B$2:$F$7978,1,FALSE)</f>
        <v>10.133.8.214</v>
      </c>
      <c r="D3399" s="301" t="s">
        <v>7633</v>
      </c>
      <c r="E3399" s="206" t="s">
        <v>2989</v>
      </c>
      <c r="F3399" s="245">
        <v>2</v>
      </c>
      <c r="G3399" s="299" t="s">
        <v>7998</v>
      </c>
      <c r="H3399" s="199"/>
    </row>
    <row r="3400" spans="1:8" hidden="1">
      <c r="A3400" s="266" t="s">
        <v>6813</v>
      </c>
      <c r="B3400" s="266" t="s">
        <v>6814</v>
      </c>
      <c r="C3400" s="185" t="str">
        <f>VLOOKUP(B3400,[1]Nagios!$B$2:$F$7978,1,FALSE)</f>
        <v>10.133.8.214</v>
      </c>
      <c r="D3400" s="301" t="s">
        <v>7634</v>
      </c>
      <c r="E3400" s="206" t="s">
        <v>2992</v>
      </c>
      <c r="F3400" s="245">
        <v>4</v>
      </c>
      <c r="G3400" s="299" t="s">
        <v>7998</v>
      </c>
      <c r="H3400" s="199"/>
    </row>
    <row r="3401" spans="1:8" hidden="1">
      <c r="A3401" s="266" t="s">
        <v>6813</v>
      </c>
      <c r="B3401" s="266" t="s">
        <v>6814</v>
      </c>
      <c r="C3401" s="185" t="str">
        <f>VLOOKUP(B3401,[1]Nagios!$B$2:$F$7978,1,FALSE)</f>
        <v>10.133.8.214</v>
      </c>
      <c r="D3401" s="301" t="s">
        <v>7635</v>
      </c>
      <c r="E3401" s="206" t="s">
        <v>2989</v>
      </c>
      <c r="F3401" s="271">
        <v>2</v>
      </c>
      <c r="G3401" s="299" t="s">
        <v>7998</v>
      </c>
      <c r="H3401" s="199"/>
    </row>
    <row r="3402" spans="1:8" hidden="1">
      <c r="A3402" s="266" t="s">
        <v>6813</v>
      </c>
      <c r="B3402" s="266" t="s">
        <v>6814</v>
      </c>
      <c r="C3402" s="185" t="str">
        <f>VLOOKUP(B3402,[1]Nagios!$B$2:$F$7978,1,FALSE)</f>
        <v>10.133.8.214</v>
      </c>
      <c r="D3402" s="301" t="s">
        <v>7636</v>
      </c>
      <c r="E3402" s="206" t="s">
        <v>2989</v>
      </c>
      <c r="F3402" s="245">
        <v>2</v>
      </c>
      <c r="G3402" s="299" t="s">
        <v>7998</v>
      </c>
      <c r="H3402" s="199"/>
    </row>
    <row r="3403" spans="1:8" hidden="1">
      <c r="A3403" s="266" t="s">
        <v>6813</v>
      </c>
      <c r="B3403" s="266" t="s">
        <v>6814</v>
      </c>
      <c r="C3403" s="185" t="str">
        <f>VLOOKUP(B3403,[1]Nagios!$B$2:$F$7978,1,FALSE)</f>
        <v>10.133.8.214</v>
      </c>
      <c r="D3403" s="301" t="s">
        <v>7637</v>
      </c>
      <c r="E3403" s="206" t="s">
        <v>2989</v>
      </c>
      <c r="F3403" s="245">
        <v>4</v>
      </c>
      <c r="G3403" s="299" t="s">
        <v>7998</v>
      </c>
      <c r="H3403" s="199"/>
    </row>
    <row r="3404" spans="1:8" hidden="1">
      <c r="A3404" s="91" t="s">
        <v>6569</v>
      </c>
      <c r="B3404" s="102" t="s">
        <v>6568</v>
      </c>
      <c r="C3404" s="185" t="str">
        <f>VLOOKUP(B3404,[1]Nagios!$B$2:$F$7978,1,FALSE)</f>
        <v>10.133.8.171</v>
      </c>
      <c r="D3404" s="306" t="s">
        <v>959</v>
      </c>
      <c r="E3404" s="206" t="s">
        <v>2989</v>
      </c>
      <c r="F3404" s="245">
        <v>1</v>
      </c>
      <c r="G3404" s="299" t="s">
        <v>8012</v>
      </c>
      <c r="H3404" s="180"/>
    </row>
    <row r="3405" spans="1:8" hidden="1">
      <c r="A3405" s="91" t="s">
        <v>6569</v>
      </c>
      <c r="B3405" s="102" t="s">
        <v>6568</v>
      </c>
      <c r="C3405" s="185" t="str">
        <f>VLOOKUP(B3405,[1]Nagios!$B$2:$F$7978,1,FALSE)</f>
        <v>10.133.8.171</v>
      </c>
      <c r="D3405" s="306" t="s">
        <v>962</v>
      </c>
      <c r="E3405" s="206" t="s">
        <v>2989</v>
      </c>
      <c r="F3405" s="245">
        <v>3</v>
      </c>
      <c r="G3405" s="299" t="s">
        <v>8012</v>
      </c>
      <c r="H3405" s="180"/>
    </row>
    <row r="3406" spans="1:8" hidden="1">
      <c r="A3406" s="91" t="s">
        <v>6569</v>
      </c>
      <c r="B3406" s="102" t="s">
        <v>6568</v>
      </c>
      <c r="C3406" s="185" t="str">
        <f>VLOOKUP(B3406,[1]Nagios!$B$2:$F$7978,1,FALSE)</f>
        <v>10.133.8.171</v>
      </c>
      <c r="D3406" s="306" t="s">
        <v>963</v>
      </c>
      <c r="E3406" s="206" t="s">
        <v>2989</v>
      </c>
      <c r="F3406" s="245">
        <v>3</v>
      </c>
      <c r="G3406" s="299" t="s">
        <v>8012</v>
      </c>
      <c r="H3406" s="180"/>
    </row>
    <row r="3407" spans="1:8" hidden="1">
      <c r="A3407" s="91" t="s">
        <v>6569</v>
      </c>
      <c r="B3407" s="102" t="s">
        <v>6568</v>
      </c>
      <c r="C3407" s="185" t="str">
        <f>VLOOKUP(B3407,[1]Nagios!$B$2:$F$7978,1,FALSE)</f>
        <v>10.133.8.171</v>
      </c>
      <c r="D3407" s="306" t="s">
        <v>6519</v>
      </c>
      <c r="E3407" s="206" t="s">
        <v>2989</v>
      </c>
      <c r="F3407" s="245">
        <v>1</v>
      </c>
      <c r="G3407" s="299" t="s">
        <v>8012</v>
      </c>
      <c r="H3407" s="180"/>
    </row>
    <row r="3408" spans="1:8" hidden="1">
      <c r="A3408" s="91" t="s">
        <v>6569</v>
      </c>
      <c r="B3408" s="102" t="s">
        <v>6568</v>
      </c>
      <c r="C3408" s="185" t="str">
        <f>VLOOKUP(B3408,[1]Nagios!$B$2:$F$7978,1,FALSE)</f>
        <v>10.133.8.171</v>
      </c>
      <c r="D3408" s="306" t="s">
        <v>961</v>
      </c>
      <c r="E3408" s="206" t="s">
        <v>2989</v>
      </c>
      <c r="F3408" s="245">
        <v>1</v>
      </c>
      <c r="G3408" s="299" t="s">
        <v>8012</v>
      </c>
      <c r="H3408" s="180"/>
    </row>
    <row r="3409" spans="1:8" hidden="1">
      <c r="A3409" s="91" t="s">
        <v>6569</v>
      </c>
      <c r="B3409" s="102" t="s">
        <v>6568</v>
      </c>
      <c r="C3409" s="185" t="str">
        <f>VLOOKUP(B3409,[1]Nagios!$B$2:$F$7978,1,FALSE)</f>
        <v>10.133.8.171</v>
      </c>
      <c r="D3409" s="306" t="s">
        <v>6971</v>
      </c>
      <c r="E3409" s="206" t="s">
        <v>2989</v>
      </c>
      <c r="F3409" s="245">
        <v>4</v>
      </c>
      <c r="G3409" s="299" t="s">
        <v>7998</v>
      </c>
      <c r="H3409" s="180"/>
    </row>
    <row r="3410" spans="1:8" hidden="1">
      <c r="A3410" s="91" t="s">
        <v>6569</v>
      </c>
      <c r="B3410" s="102" t="s">
        <v>6568</v>
      </c>
      <c r="C3410" s="185" t="str">
        <f>VLOOKUP(B3410,[1]Nagios!$B$2:$F$7978,1,FALSE)</f>
        <v>10.133.8.171</v>
      </c>
      <c r="D3410" s="306" t="s">
        <v>6972</v>
      </c>
      <c r="E3410" s="206" t="s">
        <v>2989</v>
      </c>
      <c r="F3410" s="245">
        <v>4</v>
      </c>
      <c r="G3410" s="299" t="s">
        <v>7998</v>
      </c>
      <c r="H3410" s="180"/>
    </row>
    <row r="3411" spans="1:8" hidden="1">
      <c r="A3411" s="91" t="s">
        <v>6569</v>
      </c>
      <c r="B3411" s="102" t="s">
        <v>6568</v>
      </c>
      <c r="C3411" s="185" t="str">
        <f>VLOOKUP(B3411,[1]Nagios!$B$2:$F$7978,1,FALSE)</f>
        <v>10.133.8.171</v>
      </c>
      <c r="D3411" s="306" t="s">
        <v>6973</v>
      </c>
      <c r="E3411" s="206" t="s">
        <v>2989</v>
      </c>
      <c r="F3411" s="245">
        <v>4</v>
      </c>
      <c r="G3411" s="299" t="s">
        <v>7998</v>
      </c>
      <c r="H3411" s="180"/>
    </row>
    <row r="3412" spans="1:8" hidden="1">
      <c r="A3412" s="91" t="s">
        <v>6569</v>
      </c>
      <c r="B3412" s="102" t="s">
        <v>6568</v>
      </c>
      <c r="C3412" s="185" t="str">
        <f>VLOOKUP(B3412,[1]Nagios!$B$2:$F$7978,1,FALSE)</f>
        <v>10.133.8.171</v>
      </c>
      <c r="D3412" s="306" t="s">
        <v>6974</v>
      </c>
      <c r="E3412" s="206" t="s">
        <v>2989</v>
      </c>
      <c r="F3412" s="245">
        <v>4</v>
      </c>
      <c r="G3412" s="299" t="s">
        <v>7998</v>
      </c>
      <c r="H3412" s="180"/>
    </row>
    <row r="3413" spans="1:8" hidden="1">
      <c r="A3413" s="91" t="s">
        <v>6569</v>
      </c>
      <c r="B3413" s="102" t="s">
        <v>6568</v>
      </c>
      <c r="C3413" s="185" t="str">
        <f>VLOOKUP(B3413,[1]Nagios!$B$2:$F$7978,1,FALSE)</f>
        <v>10.133.8.171</v>
      </c>
      <c r="D3413" s="306" t="s">
        <v>6975</v>
      </c>
      <c r="E3413" s="206" t="s">
        <v>2989</v>
      </c>
      <c r="F3413" s="245">
        <v>4</v>
      </c>
      <c r="G3413" s="299" t="s">
        <v>7998</v>
      </c>
      <c r="H3413" s="180"/>
    </row>
    <row r="3414" spans="1:8" hidden="1">
      <c r="A3414" s="91" t="s">
        <v>6569</v>
      </c>
      <c r="B3414" s="102" t="s">
        <v>6568</v>
      </c>
      <c r="C3414" s="185" t="str">
        <f>VLOOKUP(B3414,[1]Nagios!$B$2:$F$7978,1,FALSE)</f>
        <v>10.133.8.171</v>
      </c>
      <c r="D3414" s="306" t="s">
        <v>6976</v>
      </c>
      <c r="E3414" s="206" t="s">
        <v>2989</v>
      </c>
      <c r="F3414" s="245">
        <v>4</v>
      </c>
      <c r="G3414" s="299" t="s">
        <v>7998</v>
      </c>
      <c r="H3414" s="180"/>
    </row>
    <row r="3415" spans="1:8" hidden="1">
      <c r="A3415" s="91" t="s">
        <v>6569</v>
      </c>
      <c r="B3415" s="102" t="s">
        <v>6568</v>
      </c>
      <c r="C3415" s="185" t="str">
        <f>VLOOKUP(B3415,[1]Nagios!$B$2:$F$7978,1,FALSE)</f>
        <v>10.133.8.171</v>
      </c>
      <c r="D3415" s="306" t="s">
        <v>6977</v>
      </c>
      <c r="E3415" s="206" t="s">
        <v>2989</v>
      </c>
      <c r="F3415" s="245">
        <v>4</v>
      </c>
      <c r="G3415" s="299" t="s">
        <v>7998</v>
      </c>
      <c r="H3415" s="180"/>
    </row>
    <row r="3416" spans="1:8" hidden="1">
      <c r="A3416" s="91" t="s">
        <v>6569</v>
      </c>
      <c r="B3416" s="102" t="s">
        <v>6568</v>
      </c>
      <c r="C3416" s="185" t="str">
        <f>VLOOKUP(B3416,[1]Nagios!$B$2:$F$7978,1,FALSE)</f>
        <v>10.133.8.171</v>
      </c>
      <c r="D3416" s="306" t="s">
        <v>6978</v>
      </c>
      <c r="E3416" s="206" t="s">
        <v>2989</v>
      </c>
      <c r="F3416" s="245">
        <v>4</v>
      </c>
      <c r="G3416" s="299" t="s">
        <v>7998</v>
      </c>
      <c r="H3416" s="180"/>
    </row>
    <row r="3417" spans="1:8" hidden="1">
      <c r="A3417" s="91" t="s">
        <v>6569</v>
      </c>
      <c r="B3417" s="102" t="s">
        <v>6568</v>
      </c>
      <c r="C3417" s="185" t="str">
        <f>VLOOKUP(B3417,[1]Nagios!$B$2:$F$7978,1,FALSE)</f>
        <v>10.133.8.171</v>
      </c>
      <c r="D3417" s="306" t="s">
        <v>6979</v>
      </c>
      <c r="E3417" s="206" t="s">
        <v>2992</v>
      </c>
      <c r="F3417" s="245">
        <v>4</v>
      </c>
      <c r="G3417" s="299" t="s">
        <v>7998</v>
      </c>
      <c r="H3417" s="180"/>
    </row>
    <row r="3418" spans="1:8" hidden="1">
      <c r="A3418" s="91" t="s">
        <v>6569</v>
      </c>
      <c r="B3418" s="102" t="s">
        <v>6568</v>
      </c>
      <c r="C3418" s="185" t="str">
        <f>VLOOKUP(B3418,[1]Nagios!$B$2:$F$7978,1,FALSE)</f>
        <v>10.133.8.171</v>
      </c>
      <c r="D3418" s="306" t="s">
        <v>7257</v>
      </c>
      <c r="E3418" s="206" t="s">
        <v>2989</v>
      </c>
      <c r="F3418" s="245">
        <v>4</v>
      </c>
      <c r="G3418" s="299" t="s">
        <v>7998</v>
      </c>
      <c r="H3418" s="180"/>
    </row>
    <row r="3419" spans="1:8" hidden="1">
      <c r="A3419" s="91" t="s">
        <v>6569</v>
      </c>
      <c r="B3419" s="102" t="s">
        <v>6568</v>
      </c>
      <c r="C3419" s="185" t="str">
        <f>VLOOKUP(B3419,[1]Nagios!$B$2:$F$7978,1,FALSE)</f>
        <v>10.133.8.171</v>
      </c>
      <c r="D3419" s="306" t="s">
        <v>7256</v>
      </c>
      <c r="E3419" s="206" t="s">
        <v>2989</v>
      </c>
      <c r="F3419" s="245">
        <v>4</v>
      </c>
      <c r="G3419" s="299" t="s">
        <v>7998</v>
      </c>
      <c r="H3419" s="180"/>
    </row>
    <row r="3420" spans="1:8" hidden="1">
      <c r="A3420" s="91" t="s">
        <v>6569</v>
      </c>
      <c r="B3420" s="102" t="s">
        <v>6568</v>
      </c>
      <c r="C3420" s="185" t="str">
        <f>VLOOKUP(B3420,[1]Nagios!$B$2:$F$7978,1,FALSE)</f>
        <v>10.133.8.171</v>
      </c>
      <c r="D3420" s="306" t="s">
        <v>6980</v>
      </c>
      <c r="E3420" s="206" t="s">
        <v>2989</v>
      </c>
      <c r="F3420" s="245">
        <v>4</v>
      </c>
      <c r="G3420" s="299" t="s">
        <v>7998</v>
      </c>
      <c r="H3420" s="180"/>
    </row>
    <row r="3421" spans="1:8" hidden="1">
      <c r="A3421" s="91" t="s">
        <v>6569</v>
      </c>
      <c r="B3421" s="102" t="s">
        <v>6568</v>
      </c>
      <c r="C3421" s="185" t="str">
        <f>VLOOKUP(B3421,[1]Nagios!$B$2:$F$7978,1,FALSE)</f>
        <v>10.133.8.171</v>
      </c>
      <c r="D3421" s="306" t="s">
        <v>6981</v>
      </c>
      <c r="E3421" s="206" t="s">
        <v>2989</v>
      </c>
      <c r="F3421" s="245">
        <v>4</v>
      </c>
      <c r="G3421" s="299" t="s">
        <v>7998</v>
      </c>
      <c r="H3421" s="180"/>
    </row>
    <row r="3422" spans="1:8" hidden="1">
      <c r="A3422" s="88" t="s">
        <v>6946</v>
      </c>
      <c r="B3422" s="249" t="s">
        <v>6945</v>
      </c>
      <c r="C3422" s="185" t="str">
        <f>VLOOKUP(B3422,[1]Nagios!$B$2:$F$7978,1,FALSE)</f>
        <v>10.133.8.165</v>
      </c>
      <c r="D3422" s="308" t="s">
        <v>6971</v>
      </c>
      <c r="E3422" s="206" t="s">
        <v>2989</v>
      </c>
      <c r="F3422" s="245">
        <v>4</v>
      </c>
      <c r="G3422" s="299" t="s">
        <v>7998</v>
      </c>
      <c r="H3422" s="180"/>
    </row>
    <row r="3423" spans="1:8" hidden="1">
      <c r="A3423" s="88" t="s">
        <v>6946</v>
      </c>
      <c r="B3423" s="249" t="s">
        <v>6945</v>
      </c>
      <c r="C3423" s="185" t="str">
        <f>VLOOKUP(B3423,[1]Nagios!$B$2:$F$7978,1,FALSE)</f>
        <v>10.133.8.165</v>
      </c>
      <c r="D3423" s="308" t="s">
        <v>7240</v>
      </c>
      <c r="E3423" s="206" t="s">
        <v>2989</v>
      </c>
      <c r="F3423" s="245">
        <v>4</v>
      </c>
      <c r="G3423" s="299" t="s">
        <v>7998</v>
      </c>
      <c r="H3423" s="180"/>
    </row>
    <row r="3424" spans="1:8" hidden="1">
      <c r="A3424" s="88" t="s">
        <v>6946</v>
      </c>
      <c r="B3424" s="240" t="s">
        <v>6945</v>
      </c>
      <c r="C3424" s="185" t="str">
        <f>VLOOKUP(B3424,[1]Nagios!$B$2:$F$7978,1,FALSE)</f>
        <v>10.133.8.165</v>
      </c>
      <c r="D3424" s="308" t="s">
        <v>7241</v>
      </c>
      <c r="E3424" s="206" t="s">
        <v>2989</v>
      </c>
      <c r="F3424" s="245">
        <v>4</v>
      </c>
      <c r="G3424" s="299" t="s">
        <v>7998</v>
      </c>
      <c r="H3424" s="180"/>
    </row>
    <row r="3425" spans="1:8" hidden="1">
      <c r="A3425" s="88" t="s">
        <v>6946</v>
      </c>
      <c r="B3425" s="240" t="s">
        <v>6945</v>
      </c>
      <c r="C3425" s="185" t="str">
        <f>VLOOKUP(B3425,[1]Nagios!$B$2:$F$7978,1,FALSE)</f>
        <v>10.133.8.165</v>
      </c>
      <c r="D3425" s="301" t="s">
        <v>6947</v>
      </c>
      <c r="E3425" s="206" t="s">
        <v>2992</v>
      </c>
      <c r="F3425" s="245">
        <v>4</v>
      </c>
      <c r="G3425" s="299" t="s">
        <v>7998</v>
      </c>
      <c r="H3425" s="180"/>
    </row>
    <row r="3426" spans="1:8" hidden="1">
      <c r="A3426" s="88" t="s">
        <v>6946</v>
      </c>
      <c r="B3426" s="240" t="s">
        <v>6945</v>
      </c>
      <c r="C3426" s="185" t="str">
        <f>VLOOKUP(B3426,[1]Nagios!$B$2:$F$7978,1,FALSE)</f>
        <v>10.133.8.165</v>
      </c>
      <c r="D3426" s="308" t="s">
        <v>7242</v>
      </c>
      <c r="E3426" s="206" t="s">
        <v>2989</v>
      </c>
      <c r="F3426" s="245">
        <v>4</v>
      </c>
      <c r="G3426" s="299" t="s">
        <v>7998</v>
      </c>
      <c r="H3426" s="180"/>
    </row>
    <row r="3427" spans="1:8" hidden="1">
      <c r="A3427" s="88" t="s">
        <v>6946</v>
      </c>
      <c r="B3427" s="240" t="s">
        <v>6945</v>
      </c>
      <c r="C3427" s="185" t="str">
        <f>VLOOKUP(B3427,[1]Nagios!$B$2:$F$7978,1,FALSE)</f>
        <v>10.133.8.165</v>
      </c>
      <c r="D3427" s="308" t="s">
        <v>7243</v>
      </c>
      <c r="E3427" s="206" t="s">
        <v>2989</v>
      </c>
      <c r="F3427" s="245">
        <v>4</v>
      </c>
      <c r="G3427" s="299" t="s">
        <v>7998</v>
      </c>
      <c r="H3427" s="180"/>
    </row>
    <row r="3428" spans="1:8" hidden="1">
      <c r="A3428" s="88" t="s">
        <v>6946</v>
      </c>
      <c r="B3428" s="240" t="s">
        <v>6945</v>
      </c>
      <c r="C3428" s="185" t="str">
        <f>VLOOKUP(B3428,[1]Nagios!$B$2:$F$7978,1,FALSE)</f>
        <v>10.133.8.165</v>
      </c>
      <c r="D3428" s="308" t="s">
        <v>7249</v>
      </c>
      <c r="E3428" s="206" t="s">
        <v>2989</v>
      </c>
      <c r="F3428" s="245">
        <v>4</v>
      </c>
      <c r="G3428" s="299" t="s">
        <v>7998</v>
      </c>
      <c r="H3428" s="180"/>
    </row>
    <row r="3429" spans="1:8" hidden="1">
      <c r="A3429" s="88" t="s">
        <v>6946</v>
      </c>
      <c r="B3429" s="240" t="s">
        <v>6945</v>
      </c>
      <c r="C3429" s="185" t="str">
        <f>VLOOKUP(B3429,[1]Nagios!$B$2:$F$7978,1,FALSE)</f>
        <v>10.133.8.165</v>
      </c>
      <c r="D3429" s="308" t="s">
        <v>7248</v>
      </c>
      <c r="E3429" s="206" t="s">
        <v>2989</v>
      </c>
      <c r="F3429" s="245">
        <v>4</v>
      </c>
      <c r="G3429" s="299" t="s">
        <v>7998</v>
      </c>
      <c r="H3429" s="180"/>
    </row>
    <row r="3430" spans="1:8" hidden="1">
      <c r="A3430" s="88" t="s">
        <v>6946</v>
      </c>
      <c r="B3430" s="266" t="s">
        <v>6945</v>
      </c>
      <c r="C3430" s="185" t="str">
        <f>VLOOKUP(B3430,[1]Nagios!$B$2:$F$7978,1,FALSE)</f>
        <v>10.133.8.165</v>
      </c>
      <c r="D3430" s="308" t="s">
        <v>7247</v>
      </c>
      <c r="E3430" s="206" t="s">
        <v>2989</v>
      </c>
      <c r="F3430" s="245">
        <v>4</v>
      </c>
      <c r="G3430" s="299" t="s">
        <v>7998</v>
      </c>
      <c r="H3430" s="180"/>
    </row>
    <row r="3431" spans="1:8" hidden="1">
      <c r="A3431" s="88" t="s">
        <v>6946</v>
      </c>
      <c r="B3431" s="266" t="s">
        <v>6945</v>
      </c>
      <c r="C3431" s="185" t="str">
        <f>VLOOKUP(B3431,[1]Nagios!$B$2:$F$7978,1,FALSE)</f>
        <v>10.133.8.165</v>
      </c>
      <c r="D3431" s="308" t="s">
        <v>7246</v>
      </c>
      <c r="E3431" s="206" t="s">
        <v>2989</v>
      </c>
      <c r="F3431" s="245">
        <v>4</v>
      </c>
      <c r="G3431" s="299" t="s">
        <v>7998</v>
      </c>
      <c r="H3431" s="180"/>
    </row>
    <row r="3432" spans="1:8" hidden="1">
      <c r="A3432" s="88" t="s">
        <v>6946</v>
      </c>
      <c r="B3432" s="266" t="s">
        <v>6945</v>
      </c>
      <c r="C3432" s="185" t="str">
        <f>VLOOKUP(B3432,[1]Nagios!$B$2:$F$7978,1,FALSE)</f>
        <v>10.133.8.165</v>
      </c>
      <c r="D3432" s="308" t="s">
        <v>7245</v>
      </c>
      <c r="E3432" s="206" t="s">
        <v>2989</v>
      </c>
      <c r="F3432" s="245">
        <v>4</v>
      </c>
      <c r="G3432" s="299" t="s">
        <v>7998</v>
      </c>
      <c r="H3432" s="180"/>
    </row>
    <row r="3433" spans="1:8" hidden="1">
      <c r="A3433" s="88" t="s">
        <v>6946</v>
      </c>
      <c r="B3433" s="266" t="s">
        <v>6945</v>
      </c>
      <c r="C3433" s="185" t="str">
        <f>VLOOKUP(B3433,[1]Nagios!$B$2:$F$7978,1,FALSE)</f>
        <v>10.133.8.165</v>
      </c>
      <c r="D3433" s="308" t="s">
        <v>7239</v>
      </c>
      <c r="E3433" s="206" t="s">
        <v>2992</v>
      </c>
      <c r="F3433" s="245">
        <v>4</v>
      </c>
      <c r="G3433" s="299" t="s">
        <v>7998</v>
      </c>
      <c r="H3433" s="180"/>
    </row>
    <row r="3434" spans="1:8" hidden="1">
      <c r="A3434" s="88" t="s">
        <v>6946</v>
      </c>
      <c r="B3434" s="266" t="s">
        <v>6945</v>
      </c>
      <c r="C3434" s="185" t="str">
        <f>VLOOKUP(B3434,[1]Nagios!$B$2:$F$7978,1,FALSE)</f>
        <v>10.133.8.165</v>
      </c>
      <c r="D3434" s="308" t="s">
        <v>7369</v>
      </c>
      <c r="E3434" s="206" t="s">
        <v>2989</v>
      </c>
      <c r="F3434" s="245">
        <v>2</v>
      </c>
      <c r="G3434" s="299" t="s">
        <v>7998</v>
      </c>
      <c r="H3434" s="180"/>
    </row>
    <row r="3435" spans="1:8" hidden="1">
      <c r="A3435" s="88" t="s">
        <v>6946</v>
      </c>
      <c r="B3435" s="266" t="s">
        <v>6945</v>
      </c>
      <c r="C3435" s="185" t="str">
        <f>VLOOKUP(B3435,[1]Nagios!$B$2:$F$7978,1,FALSE)</f>
        <v>10.133.8.165</v>
      </c>
      <c r="D3435" s="319" t="s">
        <v>7370</v>
      </c>
      <c r="E3435" s="206" t="s">
        <v>2989</v>
      </c>
      <c r="F3435" s="245">
        <v>2</v>
      </c>
      <c r="G3435" s="299" t="s">
        <v>8020</v>
      </c>
      <c r="H3435" s="214"/>
    </row>
    <row r="3436" spans="1:8" hidden="1">
      <c r="A3436" s="88" t="s">
        <v>6946</v>
      </c>
      <c r="B3436" s="266" t="s">
        <v>6945</v>
      </c>
      <c r="C3436" s="185" t="str">
        <f>VLOOKUP(B3436,[1]Nagios!$B$2:$F$7978,1,FALSE)</f>
        <v>10.133.8.165</v>
      </c>
      <c r="D3436" s="308" t="s">
        <v>7371</v>
      </c>
      <c r="E3436" s="206" t="s">
        <v>2989</v>
      </c>
      <c r="F3436" s="245">
        <v>2</v>
      </c>
      <c r="G3436" s="299" t="s">
        <v>8020</v>
      </c>
      <c r="H3436" s="180"/>
    </row>
    <row r="3437" spans="1:8" hidden="1">
      <c r="A3437" s="88" t="s">
        <v>6946</v>
      </c>
      <c r="B3437" s="266" t="s">
        <v>6945</v>
      </c>
      <c r="C3437" s="185" t="str">
        <f>VLOOKUP(B3437,[1]Nagios!$B$2:$F$7978,1,FALSE)</f>
        <v>10.133.8.165</v>
      </c>
      <c r="D3437" s="301" t="s">
        <v>7372</v>
      </c>
      <c r="E3437" s="206" t="s">
        <v>2989</v>
      </c>
      <c r="F3437" s="245">
        <v>2</v>
      </c>
      <c r="G3437" s="299" t="s">
        <v>8020</v>
      </c>
      <c r="H3437" s="180"/>
    </row>
    <row r="3438" spans="1:8" hidden="1">
      <c r="A3438" s="88" t="s">
        <v>6946</v>
      </c>
      <c r="B3438" s="266" t="s">
        <v>6945</v>
      </c>
      <c r="C3438" s="185" t="str">
        <f>VLOOKUP(B3438,[1]Nagios!$B$2:$F$7978,1,FALSE)</f>
        <v>10.133.8.165</v>
      </c>
      <c r="D3438" s="308" t="s">
        <v>7373</v>
      </c>
      <c r="E3438" s="206" t="s">
        <v>2989</v>
      </c>
      <c r="F3438" s="245">
        <v>2</v>
      </c>
      <c r="G3438" s="299" t="s">
        <v>8020</v>
      </c>
      <c r="H3438" s="180"/>
    </row>
    <row r="3439" spans="1:8" hidden="1">
      <c r="A3439" s="88" t="s">
        <v>6946</v>
      </c>
      <c r="B3439" s="266" t="s">
        <v>6945</v>
      </c>
      <c r="C3439" s="185" t="str">
        <f>VLOOKUP(B3439,[1]Nagios!$B$2:$F$7978,1,FALSE)</f>
        <v>10.133.8.165</v>
      </c>
      <c r="D3439" s="308" t="s">
        <v>7244</v>
      </c>
      <c r="E3439" s="206" t="s">
        <v>2989</v>
      </c>
      <c r="F3439" s="245">
        <v>4</v>
      </c>
      <c r="G3439" s="299" t="s">
        <v>7998</v>
      </c>
      <c r="H3439" s="180"/>
    </row>
    <row r="3440" spans="1:8" hidden="1">
      <c r="A3440" s="88" t="s">
        <v>6946</v>
      </c>
      <c r="B3440" s="266" t="s">
        <v>6945</v>
      </c>
      <c r="C3440" s="185" t="str">
        <f>VLOOKUP(B3440,[1]Nagios!$B$2:$F$7978,1,FALSE)</f>
        <v>10.133.8.165</v>
      </c>
      <c r="D3440" s="308" t="s">
        <v>8825</v>
      </c>
      <c r="E3440" s="206" t="s">
        <v>2989</v>
      </c>
      <c r="F3440" s="245">
        <v>2</v>
      </c>
      <c r="G3440" s="299" t="s">
        <v>8020</v>
      </c>
      <c r="H3440" s="180"/>
    </row>
    <row r="3441" spans="1:8" hidden="1">
      <c r="A3441" s="91" t="s">
        <v>7689</v>
      </c>
      <c r="B3441" s="102" t="s">
        <v>7688</v>
      </c>
      <c r="C3441" s="185" t="str">
        <f>VLOOKUP(B3441,[1]Nagios!$B$2:$F$7978,1,FALSE)</f>
        <v>10.133.8.218</v>
      </c>
      <c r="D3441" s="306" t="s">
        <v>7260</v>
      </c>
      <c r="E3441" s="206" t="s">
        <v>2992</v>
      </c>
      <c r="F3441" s="245">
        <v>4</v>
      </c>
      <c r="G3441" s="299" t="s">
        <v>8012</v>
      </c>
      <c r="H3441" s="180"/>
    </row>
    <row r="3442" spans="1:8" hidden="1">
      <c r="A3442" s="91" t="s">
        <v>7689</v>
      </c>
      <c r="B3442" s="102" t="s">
        <v>7688</v>
      </c>
      <c r="C3442" s="185" t="str">
        <f>VLOOKUP(B3442,[1]Nagios!$B$2:$F$7978,1,FALSE)</f>
        <v>10.133.8.218</v>
      </c>
      <c r="D3442" s="306" t="s">
        <v>1204</v>
      </c>
      <c r="E3442" s="206" t="s">
        <v>2992</v>
      </c>
      <c r="F3442" s="245">
        <v>4</v>
      </c>
      <c r="G3442" s="299" t="s">
        <v>8012</v>
      </c>
      <c r="H3442" s="180"/>
    </row>
    <row r="3443" spans="1:8" hidden="1">
      <c r="A3443" s="91" t="s">
        <v>7689</v>
      </c>
      <c r="B3443" s="102" t="s">
        <v>7688</v>
      </c>
      <c r="C3443" s="185" t="str">
        <f>VLOOKUP(B3443,[1]Nagios!$B$2:$F$7978,1,FALSE)</f>
        <v>10.133.8.218</v>
      </c>
      <c r="D3443" s="306" t="s">
        <v>2617</v>
      </c>
      <c r="E3443" s="206" t="s">
        <v>2992</v>
      </c>
      <c r="F3443" s="245">
        <v>4</v>
      </c>
      <c r="G3443" s="299" t="s">
        <v>8012</v>
      </c>
      <c r="H3443" s="180"/>
    </row>
    <row r="3444" spans="1:8" hidden="1">
      <c r="A3444" s="91" t="s">
        <v>7689</v>
      </c>
      <c r="B3444" s="102" t="s">
        <v>7688</v>
      </c>
      <c r="C3444" s="185" t="str">
        <f>VLOOKUP(B3444,[1]Nagios!$B$2:$F$7978,1,FALSE)</f>
        <v>10.133.8.218</v>
      </c>
      <c r="D3444" s="306" t="s">
        <v>6654</v>
      </c>
      <c r="E3444" s="206" t="s">
        <v>2992</v>
      </c>
      <c r="F3444" s="245">
        <v>4</v>
      </c>
      <c r="G3444" s="299" t="s">
        <v>8012</v>
      </c>
      <c r="H3444" s="180"/>
    </row>
    <row r="3445" spans="1:8" hidden="1">
      <c r="A3445" s="91" t="s">
        <v>7689</v>
      </c>
      <c r="B3445" s="102" t="s">
        <v>7688</v>
      </c>
      <c r="C3445" s="185" t="str">
        <f>VLOOKUP(B3445,[1]Nagios!$B$2:$F$7978,1,FALSE)</f>
        <v>10.133.8.218</v>
      </c>
      <c r="D3445" s="306" t="s">
        <v>1201</v>
      </c>
      <c r="E3445" s="206" t="s">
        <v>2992</v>
      </c>
      <c r="F3445" s="245">
        <v>4</v>
      </c>
      <c r="G3445" s="299" t="s">
        <v>8012</v>
      </c>
      <c r="H3445" s="180"/>
    </row>
    <row r="3446" spans="1:8" hidden="1">
      <c r="A3446" s="91" t="s">
        <v>7689</v>
      </c>
      <c r="B3446" s="102" t="s">
        <v>7688</v>
      </c>
      <c r="C3446" s="185" t="str">
        <f>VLOOKUP(B3446,[1]Nagios!$B$2:$F$7978,1,FALSE)</f>
        <v>10.133.8.218</v>
      </c>
      <c r="D3446" s="306" t="s">
        <v>6043</v>
      </c>
      <c r="E3446" s="206" t="s">
        <v>2992</v>
      </c>
      <c r="F3446" s="245">
        <v>4</v>
      </c>
      <c r="G3446" s="299" t="s">
        <v>8012</v>
      </c>
      <c r="H3446" s="180"/>
    </row>
    <row r="3447" spans="1:8" hidden="1">
      <c r="A3447" s="88" t="s">
        <v>7689</v>
      </c>
      <c r="B3447" s="118" t="s">
        <v>7688</v>
      </c>
      <c r="C3447" s="185" t="str">
        <f>VLOOKUP(B3447,[1]Nagios!$B$2:$F$7978,1,FALSE)</f>
        <v>10.133.8.218</v>
      </c>
      <c r="D3447" s="301" t="s">
        <v>8953</v>
      </c>
      <c r="E3447" s="289" t="s">
        <v>2992</v>
      </c>
      <c r="F3447" s="245">
        <v>4</v>
      </c>
      <c r="G3447" s="299" t="s">
        <v>7998</v>
      </c>
      <c r="H3447" s="180"/>
    </row>
    <row r="3448" spans="1:8" hidden="1">
      <c r="A3448" s="88" t="s">
        <v>7689</v>
      </c>
      <c r="B3448" s="118" t="s">
        <v>7688</v>
      </c>
      <c r="C3448" s="185" t="str">
        <f>VLOOKUP(B3448,[1]Nagios!$B$2:$F$7978,1,FALSE)</f>
        <v>10.133.8.218</v>
      </c>
      <c r="D3448" s="301" t="s">
        <v>8954</v>
      </c>
      <c r="E3448" s="289" t="s">
        <v>2992</v>
      </c>
      <c r="F3448" s="271">
        <v>4</v>
      </c>
      <c r="G3448" s="299" t="s">
        <v>7998</v>
      </c>
      <c r="H3448" s="180"/>
    </row>
    <row r="3449" spans="1:8" hidden="1">
      <c r="A3449" s="88" t="s">
        <v>7689</v>
      </c>
      <c r="B3449" s="118" t="s">
        <v>7688</v>
      </c>
      <c r="C3449" s="185" t="str">
        <f>VLOOKUP(B3449,[1]Nagios!$B$2:$F$7978,1,FALSE)</f>
        <v>10.133.8.218</v>
      </c>
      <c r="D3449" s="301" t="s">
        <v>8955</v>
      </c>
      <c r="E3449" s="289" t="s">
        <v>2992</v>
      </c>
      <c r="F3449" s="245">
        <v>4</v>
      </c>
      <c r="G3449" s="299" t="s">
        <v>7998</v>
      </c>
      <c r="H3449" s="180"/>
    </row>
    <row r="3450" spans="1:8" hidden="1">
      <c r="A3450" s="88" t="s">
        <v>7689</v>
      </c>
      <c r="B3450" s="118" t="s">
        <v>7688</v>
      </c>
      <c r="C3450" s="185" t="str">
        <f>VLOOKUP(B3450,[1]Nagios!$B$2:$F$7978,1,FALSE)</f>
        <v>10.133.8.218</v>
      </c>
      <c r="D3450" s="301" t="s">
        <v>8956</v>
      </c>
      <c r="E3450" s="289" t="s">
        <v>2992</v>
      </c>
      <c r="F3450" s="271">
        <v>4</v>
      </c>
      <c r="G3450" s="299" t="s">
        <v>7998</v>
      </c>
      <c r="H3450" s="180"/>
    </row>
    <row r="3451" spans="1:8" hidden="1">
      <c r="A3451" s="88" t="s">
        <v>7689</v>
      </c>
      <c r="B3451" s="118" t="s">
        <v>7688</v>
      </c>
      <c r="C3451" s="185" t="str">
        <f>VLOOKUP(B3451,[1]Nagios!$B$2:$F$7978,1,FALSE)</f>
        <v>10.133.8.218</v>
      </c>
      <c r="D3451" s="301" t="s">
        <v>8957</v>
      </c>
      <c r="E3451" s="289" t="s">
        <v>2992</v>
      </c>
      <c r="F3451" s="271">
        <v>4</v>
      </c>
      <c r="G3451" s="299" t="s">
        <v>7998</v>
      </c>
      <c r="H3451" s="180"/>
    </row>
    <row r="3452" spans="1:8" hidden="1">
      <c r="A3452" s="88" t="s">
        <v>7689</v>
      </c>
      <c r="B3452" s="118" t="s">
        <v>7688</v>
      </c>
      <c r="C3452" s="185" t="str">
        <f>VLOOKUP(B3452,[1]Nagios!$B$2:$F$7978,1,FALSE)</f>
        <v>10.133.8.218</v>
      </c>
      <c r="D3452" s="301" t="s">
        <v>8958</v>
      </c>
      <c r="E3452" s="289" t="s">
        <v>2992</v>
      </c>
      <c r="F3452" s="245">
        <v>4</v>
      </c>
      <c r="G3452" s="299" t="s">
        <v>7998</v>
      </c>
      <c r="H3452" s="180"/>
    </row>
    <row r="3453" spans="1:8" hidden="1">
      <c r="A3453" s="88" t="s">
        <v>7689</v>
      </c>
      <c r="B3453" s="118" t="s">
        <v>7688</v>
      </c>
      <c r="C3453" s="185" t="str">
        <f>VLOOKUP(B3453,[1]Nagios!$B$2:$F$7978,1,FALSE)</f>
        <v>10.133.8.218</v>
      </c>
      <c r="D3453" s="301" t="s">
        <v>8959</v>
      </c>
      <c r="E3453" s="289" t="s">
        <v>2992</v>
      </c>
      <c r="F3453" s="245">
        <v>4</v>
      </c>
      <c r="G3453" s="299" t="s">
        <v>7998</v>
      </c>
      <c r="H3453" s="180"/>
    </row>
    <row r="3454" spans="1:8" hidden="1">
      <c r="A3454" s="88" t="s">
        <v>7689</v>
      </c>
      <c r="B3454" s="118" t="s">
        <v>7688</v>
      </c>
      <c r="C3454" s="185" t="str">
        <f>VLOOKUP(B3454,[1]Nagios!$B$2:$F$7978,1,FALSE)</f>
        <v>10.133.8.218</v>
      </c>
      <c r="D3454" s="301" t="s">
        <v>8960</v>
      </c>
      <c r="E3454" s="289" t="s">
        <v>2992</v>
      </c>
      <c r="F3454" s="245">
        <v>4</v>
      </c>
      <c r="G3454" s="299" t="s">
        <v>7998</v>
      </c>
      <c r="H3454" s="180"/>
    </row>
    <row r="3455" spans="1:8" hidden="1">
      <c r="A3455" s="88" t="s">
        <v>7689</v>
      </c>
      <c r="B3455" s="118" t="s">
        <v>7688</v>
      </c>
      <c r="C3455" s="185" t="str">
        <f>VLOOKUP(B3455,[1]Nagios!$B$2:$F$7978,1,FALSE)</f>
        <v>10.133.8.218</v>
      </c>
      <c r="D3455" s="301" t="s">
        <v>8961</v>
      </c>
      <c r="E3455" s="289" t="s">
        <v>2992</v>
      </c>
      <c r="F3455" s="271">
        <v>4</v>
      </c>
      <c r="G3455" s="299" t="s">
        <v>7998</v>
      </c>
      <c r="H3455" s="180"/>
    </row>
    <row r="3456" spans="1:8" hidden="1">
      <c r="A3456" s="88" t="s">
        <v>7689</v>
      </c>
      <c r="B3456" s="118" t="s">
        <v>7688</v>
      </c>
      <c r="C3456" s="185" t="str">
        <f>VLOOKUP(B3456,[1]Nagios!$B$2:$F$7978,1,FALSE)</f>
        <v>10.133.8.218</v>
      </c>
      <c r="D3456" s="301" t="s">
        <v>8962</v>
      </c>
      <c r="E3456" s="289" t="s">
        <v>2992</v>
      </c>
      <c r="F3456" s="245">
        <v>4</v>
      </c>
      <c r="G3456" s="299" t="s">
        <v>7998</v>
      </c>
      <c r="H3456" s="180"/>
    </row>
    <row r="3457" spans="1:8" hidden="1">
      <c r="A3457" s="88" t="s">
        <v>7689</v>
      </c>
      <c r="B3457" s="118" t="s">
        <v>7688</v>
      </c>
      <c r="C3457" s="185" t="str">
        <f>VLOOKUP(B3457,[1]Nagios!$B$2:$F$7978,1,FALSE)</f>
        <v>10.133.8.218</v>
      </c>
      <c r="D3457" s="301" t="s">
        <v>8963</v>
      </c>
      <c r="E3457" s="289" t="s">
        <v>2992</v>
      </c>
      <c r="F3457" s="245">
        <v>4</v>
      </c>
      <c r="G3457" s="299" t="s">
        <v>7998</v>
      </c>
      <c r="H3457" s="180"/>
    </row>
    <row r="3458" spans="1:8" hidden="1">
      <c r="A3458" s="88" t="s">
        <v>7689</v>
      </c>
      <c r="B3458" s="118" t="s">
        <v>7688</v>
      </c>
      <c r="C3458" s="185" t="str">
        <f>VLOOKUP(B3458,[1]Nagios!$B$2:$F$7978,1,FALSE)</f>
        <v>10.133.8.218</v>
      </c>
      <c r="D3458" s="301" t="s">
        <v>8964</v>
      </c>
      <c r="E3458" s="289" t="s">
        <v>2992</v>
      </c>
      <c r="F3458" s="245">
        <v>4</v>
      </c>
      <c r="G3458" s="299" t="s">
        <v>7998</v>
      </c>
      <c r="H3458" s="180"/>
    </row>
    <row r="3459" spans="1:8" hidden="1">
      <c r="A3459" s="88" t="s">
        <v>445</v>
      </c>
      <c r="B3459" s="88" t="s">
        <v>446</v>
      </c>
      <c r="C3459" s="185" t="str">
        <f>VLOOKUP(B3459,[1]Nagios!$B$2:$F$7978,1,FALSE)</f>
        <v>10.133.55.76</v>
      </c>
      <c r="D3459" s="303" t="s">
        <v>2107</v>
      </c>
      <c r="E3459" s="291" t="s">
        <v>2989</v>
      </c>
      <c r="F3459" s="269">
        <v>4</v>
      </c>
      <c r="G3459" s="299" t="s">
        <v>8012</v>
      </c>
      <c r="H3459" s="180" t="s">
        <v>4372</v>
      </c>
    </row>
    <row r="3460" spans="1:8" hidden="1">
      <c r="A3460" s="88" t="s">
        <v>445</v>
      </c>
      <c r="B3460" s="88" t="s">
        <v>446</v>
      </c>
      <c r="C3460" s="185" t="str">
        <f>VLOOKUP(B3460,[1]Nagios!$B$2:$F$7978,1,FALSE)</f>
        <v>10.133.55.76</v>
      </c>
      <c r="D3460" s="303" t="s">
        <v>1220</v>
      </c>
      <c r="E3460" s="291" t="s">
        <v>2989</v>
      </c>
      <c r="F3460" s="245">
        <v>3</v>
      </c>
      <c r="G3460" s="299" t="s">
        <v>8012</v>
      </c>
      <c r="H3460" s="180" t="s">
        <v>4373</v>
      </c>
    </row>
    <row r="3461" spans="1:8" hidden="1">
      <c r="A3461" s="88" t="s">
        <v>445</v>
      </c>
      <c r="B3461" s="88" t="s">
        <v>446</v>
      </c>
      <c r="C3461" s="185" t="str">
        <f>VLOOKUP(B3461,[1]Nagios!$B$2:$F$7978,1,FALSE)</f>
        <v>10.133.55.76</v>
      </c>
      <c r="D3461" s="303" t="s">
        <v>2412</v>
      </c>
      <c r="E3461" s="291" t="s">
        <v>2989</v>
      </c>
      <c r="F3461" s="269">
        <v>4</v>
      </c>
      <c r="G3461" s="299" t="s">
        <v>8012</v>
      </c>
      <c r="H3461" s="180" t="s">
        <v>4374</v>
      </c>
    </row>
    <row r="3462" spans="1:8" hidden="1">
      <c r="A3462" s="88" t="s">
        <v>445</v>
      </c>
      <c r="B3462" s="88" t="s">
        <v>446</v>
      </c>
      <c r="C3462" s="185" t="str">
        <f>VLOOKUP(B3462,[1]Nagios!$B$2:$F$7978,1,FALSE)</f>
        <v>10.133.55.76</v>
      </c>
      <c r="D3462" s="303" t="s">
        <v>959</v>
      </c>
      <c r="E3462" s="291" t="s">
        <v>2989</v>
      </c>
      <c r="F3462" s="269">
        <v>4</v>
      </c>
      <c r="G3462" s="299" t="s">
        <v>8012</v>
      </c>
      <c r="H3462" s="180" t="s">
        <v>4375</v>
      </c>
    </row>
    <row r="3463" spans="1:8" hidden="1">
      <c r="A3463" s="88" t="s">
        <v>445</v>
      </c>
      <c r="B3463" s="249" t="s">
        <v>446</v>
      </c>
      <c r="C3463" s="185" t="str">
        <f>VLOOKUP(B3463,[1]Nagios!$B$2:$F$7978,1,FALSE)</f>
        <v>10.133.55.76</v>
      </c>
      <c r="D3463" s="301" t="s">
        <v>1204</v>
      </c>
      <c r="E3463" s="206" t="s">
        <v>2989</v>
      </c>
      <c r="F3463" s="262">
        <v>4</v>
      </c>
      <c r="G3463" s="299" t="s">
        <v>8012</v>
      </c>
      <c r="H3463" s="180" t="s">
        <v>4376</v>
      </c>
    </row>
    <row r="3464" spans="1:8" hidden="1">
      <c r="A3464" s="88" t="s">
        <v>445</v>
      </c>
      <c r="B3464" s="249" t="s">
        <v>446</v>
      </c>
      <c r="C3464" s="185" t="str">
        <f>VLOOKUP(B3464,[1]Nagios!$B$2:$F$7978,1,FALSE)</f>
        <v>10.133.55.76</v>
      </c>
      <c r="D3464" s="301" t="s">
        <v>1200</v>
      </c>
      <c r="E3464" s="206" t="s">
        <v>2989</v>
      </c>
      <c r="F3464" s="262">
        <v>4</v>
      </c>
      <c r="G3464" s="299" t="s">
        <v>8012</v>
      </c>
      <c r="H3464" s="180" t="s">
        <v>4377</v>
      </c>
    </row>
    <row r="3465" spans="1:8" hidden="1">
      <c r="A3465" s="88" t="s">
        <v>445</v>
      </c>
      <c r="B3465" s="240" t="s">
        <v>446</v>
      </c>
      <c r="C3465" s="185" t="str">
        <f>VLOOKUP(B3465,[1]Nagios!$B$2:$F$7978,1,FALSE)</f>
        <v>10.133.55.76</v>
      </c>
      <c r="D3465" s="301" t="s">
        <v>1201</v>
      </c>
      <c r="E3465" s="206" t="s">
        <v>2992</v>
      </c>
      <c r="F3465" s="245">
        <v>2</v>
      </c>
      <c r="G3465" s="299" t="s">
        <v>8012</v>
      </c>
      <c r="H3465" s="180" t="s">
        <v>4378</v>
      </c>
    </row>
    <row r="3466" spans="1:8" hidden="1">
      <c r="A3466" s="88" t="s">
        <v>445</v>
      </c>
      <c r="B3466" s="88" t="s">
        <v>446</v>
      </c>
      <c r="C3466" s="185" t="str">
        <f>VLOOKUP(B3466,[1]Nagios!$B$2:$F$7978,1,FALSE)</f>
        <v>10.133.55.76</v>
      </c>
      <c r="D3466" s="303" t="s">
        <v>2428</v>
      </c>
      <c r="E3466" s="291" t="s">
        <v>2989</v>
      </c>
      <c r="F3466" s="269">
        <v>4</v>
      </c>
      <c r="G3466" s="299" t="s">
        <v>8012</v>
      </c>
      <c r="H3466" s="180" t="s">
        <v>5038</v>
      </c>
    </row>
    <row r="3467" spans="1:8" hidden="1">
      <c r="A3467" s="89" t="s">
        <v>8055</v>
      </c>
      <c r="B3467" s="102" t="s">
        <v>8056</v>
      </c>
      <c r="C3467" s="185" t="str">
        <f>VLOOKUP(B3467,[1]Nagios!$B$2:$F$7978,1,FALSE)</f>
        <v>172.16.12.79</v>
      </c>
      <c r="D3467" s="301" t="s">
        <v>7260</v>
      </c>
      <c r="E3467" s="206" t="s">
        <v>2989</v>
      </c>
      <c r="F3467" s="245">
        <v>1</v>
      </c>
      <c r="G3467" s="299" t="s">
        <v>8012</v>
      </c>
      <c r="H3467" s="180"/>
    </row>
    <row r="3468" spans="1:8" hidden="1">
      <c r="A3468" s="89" t="s">
        <v>8055</v>
      </c>
      <c r="B3468" s="102" t="s">
        <v>8056</v>
      </c>
      <c r="C3468" s="185" t="str">
        <f>VLOOKUP(B3468,[1]Nagios!$B$2:$F$7978,1,FALSE)</f>
        <v>172.16.12.79</v>
      </c>
      <c r="D3468" s="301" t="s">
        <v>1204</v>
      </c>
      <c r="E3468" s="206" t="s">
        <v>2989</v>
      </c>
      <c r="F3468" s="271">
        <v>1</v>
      </c>
      <c r="G3468" s="299" t="s">
        <v>8012</v>
      </c>
      <c r="H3468" s="180"/>
    </row>
    <row r="3469" spans="1:8" hidden="1">
      <c r="A3469" s="89" t="s">
        <v>8055</v>
      </c>
      <c r="B3469" s="102" t="s">
        <v>8056</v>
      </c>
      <c r="C3469" s="185" t="str">
        <f>VLOOKUP(B3469,[1]Nagios!$B$2:$F$7978,1,FALSE)</f>
        <v>172.16.12.79</v>
      </c>
      <c r="D3469" s="301" t="s">
        <v>2617</v>
      </c>
      <c r="E3469" s="206" t="s">
        <v>2989</v>
      </c>
      <c r="F3469" s="271">
        <v>1</v>
      </c>
      <c r="G3469" s="299" t="s">
        <v>8012</v>
      </c>
      <c r="H3469" s="180"/>
    </row>
    <row r="3470" spans="1:8" hidden="1">
      <c r="A3470" s="89" t="s">
        <v>8055</v>
      </c>
      <c r="B3470" s="102" t="s">
        <v>8056</v>
      </c>
      <c r="C3470" s="185" t="str">
        <f>VLOOKUP(B3470,[1]Nagios!$B$2:$F$7978,1,FALSE)</f>
        <v>172.16.12.79</v>
      </c>
      <c r="D3470" s="301" t="s">
        <v>6654</v>
      </c>
      <c r="E3470" s="206" t="s">
        <v>2989</v>
      </c>
      <c r="F3470" s="271">
        <v>1</v>
      </c>
      <c r="G3470" s="299" t="s">
        <v>8012</v>
      </c>
      <c r="H3470" s="180"/>
    </row>
    <row r="3471" spans="1:8" hidden="1">
      <c r="A3471" s="89" t="s">
        <v>8055</v>
      </c>
      <c r="B3471" s="102" t="s">
        <v>8056</v>
      </c>
      <c r="C3471" s="185" t="str">
        <f>VLOOKUP(B3471,[1]Nagios!$B$2:$F$7978,1,FALSE)</f>
        <v>172.16.12.79</v>
      </c>
      <c r="D3471" s="301" t="s">
        <v>1201</v>
      </c>
      <c r="E3471" s="206" t="s">
        <v>2989</v>
      </c>
      <c r="F3471" s="271">
        <v>1</v>
      </c>
      <c r="G3471" s="299" t="s">
        <v>8012</v>
      </c>
      <c r="H3471" s="180"/>
    </row>
    <row r="3472" spans="1:8" hidden="1">
      <c r="A3472" s="89" t="s">
        <v>8055</v>
      </c>
      <c r="B3472" s="102" t="s">
        <v>8056</v>
      </c>
      <c r="C3472" s="185" t="str">
        <f>VLOOKUP(B3472,[1]Nagios!$B$2:$F$7978,1,FALSE)</f>
        <v>172.16.12.79</v>
      </c>
      <c r="D3472" s="301" t="s">
        <v>6043</v>
      </c>
      <c r="E3472" s="206" t="s">
        <v>2989</v>
      </c>
      <c r="F3472" s="271">
        <v>1</v>
      </c>
      <c r="G3472" s="299" t="s">
        <v>8012</v>
      </c>
      <c r="H3472" s="180"/>
    </row>
    <row r="3473" spans="1:8" hidden="1">
      <c r="A3473" s="89" t="s">
        <v>8055</v>
      </c>
      <c r="B3473" s="102" t="s">
        <v>8056</v>
      </c>
      <c r="C3473" s="185" t="str">
        <f>VLOOKUP(B3473,[1]Nagios!$B$2:$F$7978,1,FALSE)</f>
        <v>172.16.12.79</v>
      </c>
      <c r="D3473" s="301" t="s">
        <v>2543</v>
      </c>
      <c r="E3473" s="206" t="s">
        <v>2989</v>
      </c>
      <c r="F3473" s="271">
        <v>1</v>
      </c>
      <c r="G3473" s="299" t="s">
        <v>8012</v>
      </c>
      <c r="H3473" s="180"/>
    </row>
    <row r="3474" spans="1:8" hidden="1">
      <c r="A3474" s="88" t="s">
        <v>6590</v>
      </c>
      <c r="B3474" s="249" t="s">
        <v>6589</v>
      </c>
      <c r="C3474" s="185" t="str">
        <f>VLOOKUP(B3474,[1]Nagios!$B$2:$F$7978,1,FALSE)</f>
        <v>10.133.8.130</v>
      </c>
      <c r="D3474" s="301" t="s">
        <v>959</v>
      </c>
      <c r="E3474" s="206" t="s">
        <v>2989</v>
      </c>
      <c r="F3474" s="271">
        <v>1</v>
      </c>
      <c r="G3474" s="299" t="s">
        <v>8012</v>
      </c>
      <c r="H3474" s="180"/>
    </row>
    <row r="3475" spans="1:8" hidden="1">
      <c r="A3475" s="88" t="s">
        <v>6590</v>
      </c>
      <c r="B3475" s="249" t="s">
        <v>6589</v>
      </c>
      <c r="C3475" s="185" t="str">
        <f>VLOOKUP(B3475,[1]Nagios!$B$2:$F$7978,1,FALSE)</f>
        <v>10.133.8.130</v>
      </c>
      <c r="D3475" s="301" t="s">
        <v>962</v>
      </c>
      <c r="E3475" s="206" t="s">
        <v>2989</v>
      </c>
      <c r="F3475" s="271">
        <v>3</v>
      </c>
      <c r="G3475" s="299" t="s">
        <v>8012</v>
      </c>
      <c r="H3475" s="180"/>
    </row>
    <row r="3476" spans="1:8" hidden="1">
      <c r="A3476" s="88" t="s">
        <v>6590</v>
      </c>
      <c r="B3476" s="240" t="s">
        <v>6589</v>
      </c>
      <c r="C3476" s="185" t="str">
        <f>VLOOKUP(B3476,[1]Nagios!$B$2:$F$7978,1,FALSE)</f>
        <v>10.133.8.130</v>
      </c>
      <c r="D3476" s="301" t="s">
        <v>963</v>
      </c>
      <c r="E3476" s="206" t="s">
        <v>2989</v>
      </c>
      <c r="F3476" s="271">
        <v>3</v>
      </c>
      <c r="G3476" s="299" t="s">
        <v>8012</v>
      </c>
      <c r="H3476" s="180"/>
    </row>
    <row r="3477" spans="1:8" hidden="1">
      <c r="A3477" s="88" t="s">
        <v>6590</v>
      </c>
      <c r="B3477" s="240" t="s">
        <v>6589</v>
      </c>
      <c r="C3477" s="185" t="str">
        <f>VLOOKUP(B3477,[1]Nagios!$B$2:$F$7978,1,FALSE)</f>
        <v>10.133.8.130</v>
      </c>
      <c r="D3477" s="301" t="s">
        <v>6519</v>
      </c>
      <c r="E3477" s="206" t="s">
        <v>2989</v>
      </c>
      <c r="F3477" s="271">
        <v>1</v>
      </c>
      <c r="G3477" s="299" t="s">
        <v>8012</v>
      </c>
      <c r="H3477" s="180"/>
    </row>
    <row r="3478" spans="1:8" hidden="1">
      <c r="A3478" s="88" t="s">
        <v>6590</v>
      </c>
      <c r="B3478" s="240" t="s">
        <v>6589</v>
      </c>
      <c r="C3478" s="185" t="str">
        <f>VLOOKUP(B3478,[1]Nagios!$B$2:$F$7978,1,FALSE)</f>
        <v>10.133.8.130</v>
      </c>
      <c r="D3478" s="301" t="s">
        <v>961</v>
      </c>
      <c r="E3478" s="206" t="s">
        <v>2989</v>
      </c>
      <c r="F3478" s="271">
        <v>1</v>
      </c>
      <c r="G3478" s="299" t="s">
        <v>8012</v>
      </c>
      <c r="H3478" s="180"/>
    </row>
    <row r="3479" spans="1:8" hidden="1">
      <c r="A3479" s="249" t="s">
        <v>8344</v>
      </c>
      <c r="B3479" s="240" t="s">
        <v>8345</v>
      </c>
      <c r="C3479" s="185" t="str">
        <f>VLOOKUP(B3479,[1]Nagios!$B$2:$F$7978,1,FALSE)</f>
        <v>192.168.3.73</v>
      </c>
      <c r="D3479" s="308" t="s">
        <v>7260</v>
      </c>
      <c r="E3479" s="291" t="s">
        <v>2992</v>
      </c>
      <c r="F3479" s="250">
        <v>4</v>
      </c>
      <c r="G3479" s="299" t="s">
        <v>8012</v>
      </c>
      <c r="H3479" s="180"/>
    </row>
    <row r="3480" spans="1:8" hidden="1">
      <c r="A3480" s="249" t="s">
        <v>8344</v>
      </c>
      <c r="B3480" s="240" t="s">
        <v>8345</v>
      </c>
      <c r="C3480" s="185" t="str">
        <f>VLOOKUP(B3480,[1]Nagios!$B$2:$F$7978,1,FALSE)</f>
        <v>192.168.3.73</v>
      </c>
      <c r="D3480" s="308" t="s">
        <v>1204</v>
      </c>
      <c r="E3480" s="291" t="s">
        <v>2992</v>
      </c>
      <c r="F3480" s="250">
        <v>4</v>
      </c>
      <c r="G3480" s="299" t="s">
        <v>8012</v>
      </c>
      <c r="H3480" s="180"/>
    </row>
    <row r="3481" spans="1:8" hidden="1">
      <c r="A3481" s="240" t="s">
        <v>8344</v>
      </c>
      <c r="B3481" s="240" t="s">
        <v>8345</v>
      </c>
      <c r="C3481" s="185" t="str">
        <f>VLOOKUP(B3481,[1]Nagios!$B$2:$F$7978,1,FALSE)</f>
        <v>192.168.3.73</v>
      </c>
      <c r="D3481" s="308" t="s">
        <v>2617</v>
      </c>
      <c r="E3481" s="291" t="s">
        <v>2992</v>
      </c>
      <c r="F3481" s="106">
        <v>4</v>
      </c>
      <c r="G3481" s="299" t="s">
        <v>8012</v>
      </c>
      <c r="H3481" s="180"/>
    </row>
    <row r="3482" spans="1:8" hidden="1">
      <c r="A3482" s="240" t="s">
        <v>8344</v>
      </c>
      <c r="B3482" s="240" t="s">
        <v>8345</v>
      </c>
      <c r="C3482" s="185" t="str">
        <f>VLOOKUP(B3482,[1]Nagios!$B$2:$F$7978,1,FALSE)</f>
        <v>192.168.3.73</v>
      </c>
      <c r="D3482" s="308" t="s">
        <v>6654</v>
      </c>
      <c r="E3482" s="291" t="s">
        <v>2992</v>
      </c>
      <c r="F3482" s="106">
        <v>4</v>
      </c>
      <c r="G3482" s="299" t="s">
        <v>8012</v>
      </c>
      <c r="H3482" s="180"/>
    </row>
    <row r="3483" spans="1:8" hidden="1">
      <c r="A3483" s="240" t="s">
        <v>8344</v>
      </c>
      <c r="B3483" s="240" t="s">
        <v>8345</v>
      </c>
      <c r="C3483" s="185" t="str">
        <f>VLOOKUP(B3483,[1]Nagios!$B$2:$F$7978,1,FALSE)</f>
        <v>192.168.3.73</v>
      </c>
      <c r="D3483" s="308" t="s">
        <v>1201</v>
      </c>
      <c r="E3483" s="291" t="s">
        <v>2992</v>
      </c>
      <c r="F3483" s="106">
        <v>4</v>
      </c>
      <c r="G3483" s="299" t="s">
        <v>8012</v>
      </c>
      <c r="H3483" s="180"/>
    </row>
    <row r="3484" spans="1:8" hidden="1">
      <c r="A3484" s="240" t="s">
        <v>8344</v>
      </c>
      <c r="B3484" s="240" t="s">
        <v>8345</v>
      </c>
      <c r="C3484" s="185" t="str">
        <f>VLOOKUP(B3484,[1]Nagios!$B$2:$F$7978,1,FALSE)</f>
        <v>192.168.3.73</v>
      </c>
      <c r="D3484" s="308" t="s">
        <v>6043</v>
      </c>
      <c r="E3484" s="291" t="s">
        <v>2992</v>
      </c>
      <c r="F3484" s="106">
        <v>4</v>
      </c>
      <c r="G3484" s="299" t="s">
        <v>8012</v>
      </c>
      <c r="H3484" s="180"/>
    </row>
    <row r="3485" spans="1:8" hidden="1">
      <c r="A3485" s="240" t="s">
        <v>8344</v>
      </c>
      <c r="B3485" s="240" t="s">
        <v>8345</v>
      </c>
      <c r="C3485" s="185" t="str">
        <f>VLOOKUP(B3485,[1]Nagios!$B$2:$F$7978,1,FALSE)</f>
        <v>192.168.3.73</v>
      </c>
      <c r="D3485" s="308" t="s">
        <v>2543</v>
      </c>
      <c r="E3485" s="291" t="s">
        <v>2992</v>
      </c>
      <c r="F3485" s="106">
        <v>4</v>
      </c>
      <c r="G3485" s="299" t="s">
        <v>8012</v>
      </c>
      <c r="H3485" s="180"/>
    </row>
    <row r="3486" spans="1:8" hidden="1">
      <c r="A3486" s="240" t="s">
        <v>8344</v>
      </c>
      <c r="B3486" s="240" t="s">
        <v>8345</v>
      </c>
      <c r="C3486" s="185" t="str">
        <f>VLOOKUP(B3486,[1]Nagios!$B$2:$F$7978,1,FALSE)</f>
        <v>192.168.3.73</v>
      </c>
      <c r="D3486" s="308" t="s">
        <v>1711</v>
      </c>
      <c r="E3486" s="291" t="s">
        <v>2992</v>
      </c>
      <c r="F3486" s="106">
        <v>4</v>
      </c>
      <c r="G3486" s="299" t="s">
        <v>8012</v>
      </c>
      <c r="H3486" s="180"/>
    </row>
    <row r="3487" spans="1:8" hidden="1">
      <c r="A3487" s="240" t="s">
        <v>8344</v>
      </c>
      <c r="B3487" s="240" t="s">
        <v>8345</v>
      </c>
      <c r="C3487" s="185" t="str">
        <f>VLOOKUP(B3487,[1]Nagios!$B$2:$F$7978,1,FALSE)</f>
        <v>192.168.3.73</v>
      </c>
      <c r="D3487" s="308" t="s">
        <v>1916</v>
      </c>
      <c r="E3487" s="291" t="s">
        <v>2992</v>
      </c>
      <c r="F3487" s="106">
        <v>4</v>
      </c>
      <c r="G3487" s="299" t="s">
        <v>8012</v>
      </c>
      <c r="H3487" s="180"/>
    </row>
    <row r="3488" spans="1:8" hidden="1">
      <c r="A3488" s="240" t="s">
        <v>8344</v>
      </c>
      <c r="B3488" s="240" t="s">
        <v>8345</v>
      </c>
      <c r="C3488" s="185" t="str">
        <f>VLOOKUP(B3488,[1]Nagios!$B$2:$F$7978,1,FALSE)</f>
        <v>192.168.3.73</v>
      </c>
      <c r="D3488" s="308" t="s">
        <v>7595</v>
      </c>
      <c r="E3488" s="291" t="s">
        <v>2992</v>
      </c>
      <c r="F3488" s="106">
        <v>4</v>
      </c>
      <c r="G3488" s="299" t="s">
        <v>8004</v>
      </c>
      <c r="H3488" s="180"/>
    </row>
    <row r="3489" spans="1:8" hidden="1">
      <c r="A3489" s="240" t="s">
        <v>8342</v>
      </c>
      <c r="B3489" s="240" t="s">
        <v>8343</v>
      </c>
      <c r="C3489" s="185" t="str">
        <f>VLOOKUP(B3489,[1]Nagios!$B$2:$F$7978,1,FALSE)</f>
        <v>192.168.4.33</v>
      </c>
      <c r="D3489" s="308" t="s">
        <v>7260</v>
      </c>
      <c r="E3489" s="291" t="s">
        <v>2992</v>
      </c>
      <c r="F3489" s="106">
        <v>4</v>
      </c>
      <c r="G3489" s="299" t="s">
        <v>8012</v>
      </c>
      <c r="H3489" s="180"/>
    </row>
    <row r="3490" spans="1:8" hidden="1">
      <c r="A3490" s="240" t="s">
        <v>8342</v>
      </c>
      <c r="B3490" s="240" t="s">
        <v>8343</v>
      </c>
      <c r="C3490" s="185" t="str">
        <f>VLOOKUP(B3490,[1]Nagios!$B$2:$F$7978,1,FALSE)</f>
        <v>192.168.4.33</v>
      </c>
      <c r="D3490" s="308" t="s">
        <v>1204</v>
      </c>
      <c r="E3490" s="291" t="s">
        <v>2992</v>
      </c>
      <c r="F3490" s="106">
        <v>4</v>
      </c>
      <c r="G3490" s="299" t="s">
        <v>8012</v>
      </c>
      <c r="H3490" s="180"/>
    </row>
    <row r="3491" spans="1:8" hidden="1">
      <c r="A3491" s="240" t="s">
        <v>8342</v>
      </c>
      <c r="B3491" s="240" t="s">
        <v>8343</v>
      </c>
      <c r="C3491" s="185" t="str">
        <f>VLOOKUP(B3491,[1]Nagios!$B$2:$F$7978,1,FALSE)</f>
        <v>192.168.4.33</v>
      </c>
      <c r="D3491" s="308" t="s">
        <v>2617</v>
      </c>
      <c r="E3491" s="291" t="s">
        <v>2992</v>
      </c>
      <c r="F3491" s="106">
        <v>4</v>
      </c>
      <c r="G3491" s="299" t="s">
        <v>8012</v>
      </c>
      <c r="H3491" s="180"/>
    </row>
    <row r="3492" spans="1:8" hidden="1">
      <c r="A3492" s="240" t="s">
        <v>8342</v>
      </c>
      <c r="B3492" s="240" t="s">
        <v>8343</v>
      </c>
      <c r="C3492" s="185" t="str">
        <f>VLOOKUP(B3492,[1]Nagios!$B$2:$F$7978,1,FALSE)</f>
        <v>192.168.4.33</v>
      </c>
      <c r="D3492" s="308" t="s">
        <v>6654</v>
      </c>
      <c r="E3492" s="291" t="s">
        <v>2992</v>
      </c>
      <c r="F3492" s="106">
        <v>4</v>
      </c>
      <c r="G3492" s="299" t="s">
        <v>8012</v>
      </c>
      <c r="H3492" s="180"/>
    </row>
    <row r="3493" spans="1:8" hidden="1">
      <c r="A3493" s="240" t="s">
        <v>8342</v>
      </c>
      <c r="B3493" s="240" t="s">
        <v>8343</v>
      </c>
      <c r="C3493" s="185" t="str">
        <f>VLOOKUP(B3493,[1]Nagios!$B$2:$F$7978,1,FALSE)</f>
        <v>192.168.4.33</v>
      </c>
      <c r="D3493" s="308" t="s">
        <v>1201</v>
      </c>
      <c r="E3493" s="291" t="s">
        <v>2992</v>
      </c>
      <c r="F3493" s="106">
        <v>4</v>
      </c>
      <c r="G3493" s="299" t="s">
        <v>8012</v>
      </c>
      <c r="H3493" s="180"/>
    </row>
    <row r="3494" spans="1:8" hidden="1">
      <c r="A3494" s="240" t="s">
        <v>8342</v>
      </c>
      <c r="B3494" s="240" t="s">
        <v>8343</v>
      </c>
      <c r="C3494" s="185" t="str">
        <f>VLOOKUP(B3494,[1]Nagios!$B$2:$F$7978,1,FALSE)</f>
        <v>192.168.4.33</v>
      </c>
      <c r="D3494" s="308" t="s">
        <v>6043</v>
      </c>
      <c r="E3494" s="291" t="s">
        <v>2992</v>
      </c>
      <c r="F3494" s="106">
        <v>4</v>
      </c>
      <c r="G3494" s="299" t="s">
        <v>8012</v>
      </c>
      <c r="H3494" s="180"/>
    </row>
    <row r="3495" spans="1:8" hidden="1">
      <c r="A3495" s="240" t="s">
        <v>8342</v>
      </c>
      <c r="B3495" s="240" t="s">
        <v>8343</v>
      </c>
      <c r="C3495" s="185" t="str">
        <f>VLOOKUP(B3495,[1]Nagios!$B$2:$F$7978,1,FALSE)</f>
        <v>192.168.4.33</v>
      </c>
      <c r="D3495" s="308" t="s">
        <v>8350</v>
      </c>
      <c r="E3495" s="291" t="s">
        <v>2992</v>
      </c>
      <c r="F3495" s="106">
        <v>4</v>
      </c>
      <c r="G3495" s="299" t="s">
        <v>7998</v>
      </c>
      <c r="H3495" s="180"/>
    </row>
    <row r="3496" spans="1:8" hidden="1">
      <c r="A3496" s="240" t="s">
        <v>8342</v>
      </c>
      <c r="B3496" s="240" t="s">
        <v>8343</v>
      </c>
      <c r="C3496" s="185" t="str">
        <f>VLOOKUP(B3496,[1]Nagios!$B$2:$F$7978,1,FALSE)</f>
        <v>192.168.4.33</v>
      </c>
      <c r="D3496" s="308" t="s">
        <v>8351</v>
      </c>
      <c r="E3496" s="291" t="s">
        <v>2992</v>
      </c>
      <c r="F3496" s="106">
        <v>4</v>
      </c>
      <c r="G3496" s="299" t="s">
        <v>7998</v>
      </c>
      <c r="H3496" s="180"/>
    </row>
    <row r="3497" spans="1:8" hidden="1">
      <c r="A3497" s="240" t="s">
        <v>8342</v>
      </c>
      <c r="B3497" s="240" t="s">
        <v>8343</v>
      </c>
      <c r="C3497" s="185" t="str">
        <f>VLOOKUP(B3497,[1]Nagios!$B$2:$F$7978,1,FALSE)</f>
        <v>192.168.4.33</v>
      </c>
      <c r="D3497" s="308" t="s">
        <v>8352</v>
      </c>
      <c r="E3497" s="291" t="s">
        <v>2992</v>
      </c>
      <c r="F3497" s="106">
        <v>4</v>
      </c>
      <c r="G3497" s="299" t="s">
        <v>7998</v>
      </c>
      <c r="H3497" s="180"/>
    </row>
    <row r="3498" spans="1:8" hidden="1">
      <c r="A3498" s="240" t="s">
        <v>8342</v>
      </c>
      <c r="B3498" s="240" t="s">
        <v>8343</v>
      </c>
      <c r="C3498" s="185" t="str">
        <f>VLOOKUP(B3498,[1]Nagios!$B$2:$F$7978,1,FALSE)</f>
        <v>192.168.4.33</v>
      </c>
      <c r="D3498" s="308" t="s">
        <v>8353</v>
      </c>
      <c r="E3498" s="291" t="s">
        <v>2992</v>
      </c>
      <c r="F3498" s="106">
        <v>4</v>
      </c>
      <c r="G3498" s="299" t="s">
        <v>7998</v>
      </c>
      <c r="H3498" s="180"/>
    </row>
    <row r="3499" spans="1:8" hidden="1">
      <c r="A3499" s="240" t="s">
        <v>8342</v>
      </c>
      <c r="B3499" s="240" t="s">
        <v>8343</v>
      </c>
      <c r="C3499" s="185" t="str">
        <f>VLOOKUP(B3499,[1]Nagios!$B$2:$F$7978,1,FALSE)</f>
        <v>192.168.4.33</v>
      </c>
      <c r="D3499" s="308" t="s">
        <v>8354</v>
      </c>
      <c r="E3499" s="291" t="s">
        <v>2992</v>
      </c>
      <c r="F3499" s="106">
        <v>4</v>
      </c>
      <c r="G3499" s="299" t="s">
        <v>7998</v>
      </c>
      <c r="H3499" s="180"/>
    </row>
    <row r="3500" spans="1:8" hidden="1">
      <c r="A3500" s="240" t="s">
        <v>8341</v>
      </c>
      <c r="B3500" s="240" t="s">
        <v>9231</v>
      </c>
      <c r="C3500" s="185" t="str">
        <f>VLOOKUP(B3500,[1]Nagios!$B$2:$F$7978,1,FALSE)</f>
        <v>192.168.5.190</v>
      </c>
      <c r="D3500" s="308" t="s">
        <v>7260</v>
      </c>
      <c r="E3500" s="291" t="s">
        <v>2992</v>
      </c>
      <c r="F3500" s="106">
        <v>4</v>
      </c>
      <c r="G3500" s="299" t="s">
        <v>8012</v>
      </c>
      <c r="H3500" s="180"/>
    </row>
    <row r="3501" spans="1:8" hidden="1">
      <c r="A3501" s="240" t="s">
        <v>8341</v>
      </c>
      <c r="B3501" s="240" t="s">
        <v>9231</v>
      </c>
      <c r="C3501" s="185" t="str">
        <f>VLOOKUP(B3501,[1]Nagios!$B$2:$F$7978,1,FALSE)</f>
        <v>192.168.5.190</v>
      </c>
      <c r="D3501" s="308" t="s">
        <v>1204</v>
      </c>
      <c r="E3501" s="291" t="s">
        <v>2992</v>
      </c>
      <c r="F3501" s="106">
        <v>4</v>
      </c>
      <c r="G3501" s="299" t="s">
        <v>8012</v>
      </c>
      <c r="H3501" s="180"/>
    </row>
    <row r="3502" spans="1:8" hidden="1">
      <c r="A3502" s="240" t="s">
        <v>8341</v>
      </c>
      <c r="B3502" s="240" t="s">
        <v>9231</v>
      </c>
      <c r="C3502" s="185" t="str">
        <f>VLOOKUP(B3502,[1]Nagios!$B$2:$F$7978,1,FALSE)</f>
        <v>192.168.5.190</v>
      </c>
      <c r="D3502" s="308" t="s">
        <v>2617</v>
      </c>
      <c r="E3502" s="291" t="s">
        <v>2992</v>
      </c>
      <c r="F3502" s="106">
        <v>4</v>
      </c>
      <c r="G3502" s="299" t="s">
        <v>8012</v>
      </c>
      <c r="H3502" s="180"/>
    </row>
    <row r="3503" spans="1:8" hidden="1">
      <c r="A3503" s="240" t="s">
        <v>8341</v>
      </c>
      <c r="B3503" s="240" t="s">
        <v>9231</v>
      </c>
      <c r="C3503" s="185" t="str">
        <f>VLOOKUP(B3503,[1]Nagios!$B$2:$F$7978,1,FALSE)</f>
        <v>192.168.5.190</v>
      </c>
      <c r="D3503" s="308" t="s">
        <v>6654</v>
      </c>
      <c r="E3503" s="291" t="s">
        <v>2992</v>
      </c>
      <c r="F3503" s="106">
        <v>4</v>
      </c>
      <c r="G3503" s="299" t="s">
        <v>8012</v>
      </c>
      <c r="H3503" s="180"/>
    </row>
    <row r="3504" spans="1:8" hidden="1">
      <c r="A3504" s="240" t="s">
        <v>8341</v>
      </c>
      <c r="B3504" s="240" t="s">
        <v>9231</v>
      </c>
      <c r="C3504" s="185" t="str">
        <f>VLOOKUP(B3504,[1]Nagios!$B$2:$F$7978,1,FALSE)</f>
        <v>192.168.5.190</v>
      </c>
      <c r="D3504" s="308" t="s">
        <v>1201</v>
      </c>
      <c r="E3504" s="291" t="s">
        <v>2992</v>
      </c>
      <c r="F3504" s="106">
        <v>4</v>
      </c>
      <c r="G3504" s="299" t="s">
        <v>8012</v>
      </c>
      <c r="H3504" s="180"/>
    </row>
    <row r="3505" spans="1:8" hidden="1">
      <c r="A3505" s="240" t="s">
        <v>8341</v>
      </c>
      <c r="B3505" s="240" t="s">
        <v>9231</v>
      </c>
      <c r="C3505" s="185" t="str">
        <f>VLOOKUP(B3505,[1]Nagios!$B$2:$F$7978,1,FALSE)</f>
        <v>192.168.5.190</v>
      </c>
      <c r="D3505" s="308" t="s">
        <v>6043</v>
      </c>
      <c r="E3505" s="291" t="s">
        <v>2992</v>
      </c>
      <c r="F3505" s="106">
        <v>4</v>
      </c>
      <c r="G3505" s="299" t="s">
        <v>8012</v>
      </c>
      <c r="H3505" s="180"/>
    </row>
    <row r="3506" spans="1:8" hidden="1">
      <c r="A3506" s="240" t="s">
        <v>8341</v>
      </c>
      <c r="B3506" s="240" t="s">
        <v>9231</v>
      </c>
      <c r="C3506" s="185" t="str">
        <f>VLOOKUP(B3506,[1]Nagios!$B$2:$F$7978,1,FALSE)</f>
        <v>192.168.5.190</v>
      </c>
      <c r="D3506" s="308" t="s">
        <v>2543</v>
      </c>
      <c r="E3506" s="291" t="s">
        <v>2992</v>
      </c>
      <c r="F3506" s="106">
        <v>4</v>
      </c>
      <c r="G3506" s="299" t="s">
        <v>8012</v>
      </c>
      <c r="H3506" s="180"/>
    </row>
    <row r="3507" spans="1:8" hidden="1">
      <c r="A3507" s="240" t="s">
        <v>8341</v>
      </c>
      <c r="B3507" s="240" t="s">
        <v>9231</v>
      </c>
      <c r="C3507" s="185" t="str">
        <f>VLOOKUP(B3507,[1]Nagios!$B$2:$F$7978,1,FALSE)</f>
        <v>192.168.5.190</v>
      </c>
      <c r="D3507" s="308" t="s">
        <v>1711</v>
      </c>
      <c r="E3507" s="291" t="s">
        <v>2992</v>
      </c>
      <c r="F3507" s="106">
        <v>4</v>
      </c>
      <c r="G3507" s="299" t="s">
        <v>8012</v>
      </c>
      <c r="H3507" s="180"/>
    </row>
    <row r="3508" spans="1:8" hidden="1">
      <c r="A3508" s="240" t="s">
        <v>8341</v>
      </c>
      <c r="B3508" s="240" t="s">
        <v>9231</v>
      </c>
      <c r="C3508" s="185" t="str">
        <f>VLOOKUP(B3508,[1]Nagios!$B$2:$F$7978,1,FALSE)</f>
        <v>192.168.5.190</v>
      </c>
      <c r="D3508" s="308" t="s">
        <v>1916</v>
      </c>
      <c r="E3508" s="291" t="s">
        <v>2992</v>
      </c>
      <c r="F3508" s="106">
        <v>4</v>
      </c>
      <c r="G3508" s="299" t="s">
        <v>8012</v>
      </c>
      <c r="H3508" s="180"/>
    </row>
    <row r="3509" spans="1:8" hidden="1">
      <c r="A3509" s="240" t="s">
        <v>8341</v>
      </c>
      <c r="B3509" s="240" t="s">
        <v>9231</v>
      </c>
      <c r="C3509" s="185" t="str">
        <f>VLOOKUP(B3509,[1]Nagios!$B$2:$F$7978,1,FALSE)</f>
        <v>192.168.5.190</v>
      </c>
      <c r="D3509" s="308" t="s">
        <v>7595</v>
      </c>
      <c r="E3509" s="291" t="s">
        <v>2992</v>
      </c>
      <c r="F3509" s="106">
        <v>4</v>
      </c>
      <c r="G3509" s="299" t="s">
        <v>8004</v>
      </c>
      <c r="H3509" s="180"/>
    </row>
    <row r="3510" spans="1:8" hidden="1">
      <c r="A3510" s="240" t="s">
        <v>8495</v>
      </c>
      <c r="B3510" s="240" t="s">
        <v>8496</v>
      </c>
      <c r="C3510" s="185" t="str">
        <f>VLOOKUP(B3510,[1]Nagios!$B$2:$F$7978,1,FALSE)</f>
        <v>192.168.3.74</v>
      </c>
      <c r="D3510" s="308" t="s">
        <v>8486</v>
      </c>
      <c r="E3510" s="291" t="s">
        <v>2992</v>
      </c>
      <c r="F3510" s="106">
        <v>4</v>
      </c>
      <c r="G3510" s="299" t="s">
        <v>8012</v>
      </c>
      <c r="H3510" s="180"/>
    </row>
    <row r="3511" spans="1:8" hidden="1">
      <c r="A3511" s="240" t="s">
        <v>8495</v>
      </c>
      <c r="B3511" s="240" t="s">
        <v>8496</v>
      </c>
      <c r="C3511" s="185" t="str">
        <f>VLOOKUP(B3511,[1]Nagios!$B$2:$F$7978,1,FALSE)</f>
        <v>192.168.3.74</v>
      </c>
      <c r="D3511" s="308" t="s">
        <v>1204</v>
      </c>
      <c r="E3511" s="291" t="s">
        <v>2992</v>
      </c>
      <c r="F3511" s="106">
        <v>4</v>
      </c>
      <c r="G3511" s="299" t="s">
        <v>8012</v>
      </c>
      <c r="H3511" s="180"/>
    </row>
    <row r="3512" spans="1:8" hidden="1">
      <c r="A3512" s="240" t="s">
        <v>8495</v>
      </c>
      <c r="B3512" s="240" t="s">
        <v>8496</v>
      </c>
      <c r="C3512" s="185" t="str">
        <f>VLOOKUP(B3512,[1]Nagios!$B$2:$F$7978,1,FALSE)</f>
        <v>192.168.3.74</v>
      </c>
      <c r="D3512" s="308" t="s">
        <v>2617</v>
      </c>
      <c r="E3512" s="291" t="s">
        <v>2992</v>
      </c>
      <c r="F3512" s="106">
        <v>4</v>
      </c>
      <c r="G3512" s="299" t="s">
        <v>8012</v>
      </c>
      <c r="H3512" s="180"/>
    </row>
    <row r="3513" spans="1:8" hidden="1">
      <c r="A3513" s="240" t="s">
        <v>8495</v>
      </c>
      <c r="B3513" s="240" t="s">
        <v>8496</v>
      </c>
      <c r="C3513" s="185" t="str">
        <f>VLOOKUP(B3513,[1]Nagios!$B$2:$F$7978,1,FALSE)</f>
        <v>192.168.3.74</v>
      </c>
      <c r="D3513" s="308" t="s">
        <v>6654</v>
      </c>
      <c r="E3513" s="291" t="s">
        <v>2992</v>
      </c>
      <c r="F3513" s="106">
        <v>4</v>
      </c>
      <c r="G3513" s="299" t="s">
        <v>8012</v>
      </c>
      <c r="H3513" s="180"/>
    </row>
    <row r="3514" spans="1:8" hidden="1">
      <c r="A3514" s="240" t="s">
        <v>8495</v>
      </c>
      <c r="B3514" s="240" t="s">
        <v>8496</v>
      </c>
      <c r="C3514" s="185" t="str">
        <f>VLOOKUP(B3514,[1]Nagios!$B$2:$F$7978,1,FALSE)</f>
        <v>192.168.3.74</v>
      </c>
      <c r="D3514" s="308" t="s">
        <v>1201</v>
      </c>
      <c r="E3514" s="291" t="s">
        <v>2992</v>
      </c>
      <c r="F3514" s="106">
        <v>4</v>
      </c>
      <c r="G3514" s="299" t="s">
        <v>8012</v>
      </c>
      <c r="H3514" s="180"/>
    </row>
    <row r="3515" spans="1:8" hidden="1">
      <c r="A3515" s="240" t="s">
        <v>8495</v>
      </c>
      <c r="B3515" s="240" t="s">
        <v>8496</v>
      </c>
      <c r="C3515" s="185" t="str">
        <f>VLOOKUP(B3515,[1]Nagios!$B$2:$F$7978,1,FALSE)</f>
        <v>192.168.3.74</v>
      </c>
      <c r="D3515" s="308" t="s">
        <v>6043</v>
      </c>
      <c r="E3515" s="291" t="s">
        <v>2992</v>
      </c>
      <c r="F3515" s="106">
        <v>4</v>
      </c>
      <c r="G3515" s="299" t="s">
        <v>8012</v>
      </c>
      <c r="H3515" s="180"/>
    </row>
    <row r="3516" spans="1:8" hidden="1">
      <c r="A3516" s="240" t="s">
        <v>8495</v>
      </c>
      <c r="B3516" s="240" t="s">
        <v>8496</v>
      </c>
      <c r="C3516" s="185" t="str">
        <f>VLOOKUP(B3516,[1]Nagios!$B$2:$F$7978,1,FALSE)</f>
        <v>192.168.3.74</v>
      </c>
      <c r="D3516" s="308" t="s">
        <v>2543</v>
      </c>
      <c r="E3516" s="291" t="s">
        <v>2992</v>
      </c>
      <c r="F3516" s="106">
        <v>4</v>
      </c>
      <c r="G3516" s="299" t="s">
        <v>8012</v>
      </c>
      <c r="H3516" s="180"/>
    </row>
    <row r="3517" spans="1:8" hidden="1">
      <c r="A3517" s="240" t="s">
        <v>8495</v>
      </c>
      <c r="B3517" s="240" t="s">
        <v>8496</v>
      </c>
      <c r="C3517" s="185" t="str">
        <f>VLOOKUP(B3517,[1]Nagios!$B$2:$F$7978,1,FALSE)</f>
        <v>192.168.3.74</v>
      </c>
      <c r="D3517" s="308" t="s">
        <v>1711</v>
      </c>
      <c r="E3517" s="291" t="s">
        <v>2992</v>
      </c>
      <c r="F3517" s="106">
        <v>4</v>
      </c>
      <c r="G3517" s="299" t="s">
        <v>8012</v>
      </c>
      <c r="H3517" s="180"/>
    </row>
    <row r="3518" spans="1:8" hidden="1">
      <c r="A3518" s="240" t="s">
        <v>8495</v>
      </c>
      <c r="B3518" s="240" t="s">
        <v>8496</v>
      </c>
      <c r="C3518" s="185" t="str">
        <f>VLOOKUP(B3518,[1]Nagios!$B$2:$F$7978,1,FALSE)</f>
        <v>192.168.3.74</v>
      </c>
      <c r="D3518" s="308" t="s">
        <v>8487</v>
      </c>
      <c r="E3518" s="291" t="s">
        <v>2992</v>
      </c>
      <c r="F3518" s="106">
        <v>4</v>
      </c>
      <c r="G3518" s="299" t="s">
        <v>8012</v>
      </c>
      <c r="H3518" s="180"/>
    </row>
    <row r="3519" spans="1:8" hidden="1">
      <c r="A3519" s="240" t="s">
        <v>8491</v>
      </c>
      <c r="B3519" s="240" t="s">
        <v>8492</v>
      </c>
      <c r="C3519" s="185" t="str">
        <f>VLOOKUP(B3519,[1]Nagios!$B$2:$F$7978,1,FALSE)</f>
        <v>192.168.5.192</v>
      </c>
      <c r="D3519" s="301" t="s">
        <v>8486</v>
      </c>
      <c r="E3519" s="291" t="s">
        <v>2992</v>
      </c>
      <c r="F3519" s="106">
        <v>4</v>
      </c>
      <c r="G3519" s="299" t="s">
        <v>8012</v>
      </c>
      <c r="H3519" s="180"/>
    </row>
    <row r="3520" spans="1:8" hidden="1">
      <c r="A3520" s="240" t="s">
        <v>8491</v>
      </c>
      <c r="B3520" s="240" t="s">
        <v>8492</v>
      </c>
      <c r="C3520" s="185" t="str">
        <f>VLOOKUP(B3520,[1]Nagios!$B$2:$F$7978,1,FALSE)</f>
        <v>192.168.5.192</v>
      </c>
      <c r="D3520" s="301" t="s">
        <v>1204</v>
      </c>
      <c r="E3520" s="291" t="s">
        <v>2992</v>
      </c>
      <c r="F3520" s="106">
        <v>4</v>
      </c>
      <c r="G3520" s="299" t="s">
        <v>8012</v>
      </c>
      <c r="H3520" s="180"/>
    </row>
    <row r="3521" spans="1:8" hidden="1">
      <c r="A3521" s="240" t="s">
        <v>8491</v>
      </c>
      <c r="B3521" s="240" t="s">
        <v>8492</v>
      </c>
      <c r="C3521" s="185" t="str">
        <f>VLOOKUP(B3521,[1]Nagios!$B$2:$F$7978,1,FALSE)</f>
        <v>192.168.5.192</v>
      </c>
      <c r="D3521" s="320" t="s">
        <v>2617</v>
      </c>
      <c r="E3521" s="291" t="s">
        <v>2992</v>
      </c>
      <c r="F3521" s="106">
        <v>4</v>
      </c>
      <c r="G3521" s="299" t="s">
        <v>8012</v>
      </c>
      <c r="H3521" s="180"/>
    </row>
    <row r="3522" spans="1:8" hidden="1">
      <c r="A3522" s="240" t="s">
        <v>8491</v>
      </c>
      <c r="B3522" s="240" t="s">
        <v>8492</v>
      </c>
      <c r="C3522" s="185" t="str">
        <f>VLOOKUP(B3522,[1]Nagios!$B$2:$F$7978,1,FALSE)</f>
        <v>192.168.5.192</v>
      </c>
      <c r="D3522" s="320" t="s">
        <v>6654</v>
      </c>
      <c r="E3522" s="291" t="s">
        <v>2992</v>
      </c>
      <c r="F3522" s="106">
        <v>4</v>
      </c>
      <c r="G3522" s="299" t="s">
        <v>8012</v>
      </c>
      <c r="H3522" s="180"/>
    </row>
    <row r="3523" spans="1:8" hidden="1">
      <c r="A3523" s="240" t="s">
        <v>8491</v>
      </c>
      <c r="B3523" s="240" t="s">
        <v>8492</v>
      </c>
      <c r="C3523" s="185" t="str">
        <f>VLOOKUP(B3523,[1]Nagios!$B$2:$F$7978,1,FALSE)</f>
        <v>192.168.5.192</v>
      </c>
      <c r="D3523" s="301" t="s">
        <v>1201</v>
      </c>
      <c r="E3523" s="291" t="s">
        <v>2992</v>
      </c>
      <c r="F3523" s="106">
        <v>4</v>
      </c>
      <c r="G3523" s="299" t="s">
        <v>8012</v>
      </c>
      <c r="H3523" s="180"/>
    </row>
    <row r="3524" spans="1:8" hidden="1">
      <c r="A3524" s="240" t="s">
        <v>8491</v>
      </c>
      <c r="B3524" s="240" t="s">
        <v>8492</v>
      </c>
      <c r="C3524" s="185" t="str">
        <f>VLOOKUP(B3524,[1]Nagios!$B$2:$F$7978,1,FALSE)</f>
        <v>192.168.5.192</v>
      </c>
      <c r="D3524" s="301" t="s">
        <v>6043</v>
      </c>
      <c r="E3524" s="291" t="s">
        <v>2992</v>
      </c>
      <c r="F3524" s="106">
        <v>4</v>
      </c>
      <c r="G3524" s="299" t="s">
        <v>8012</v>
      </c>
      <c r="H3524" s="180"/>
    </row>
    <row r="3525" spans="1:8" hidden="1">
      <c r="A3525" s="240" t="s">
        <v>8491</v>
      </c>
      <c r="B3525" s="240" t="s">
        <v>8492</v>
      </c>
      <c r="C3525" s="185" t="str">
        <f>VLOOKUP(B3525,[1]Nagios!$B$2:$F$7978,1,FALSE)</f>
        <v>192.168.5.192</v>
      </c>
      <c r="D3525" s="301" t="s">
        <v>2543</v>
      </c>
      <c r="E3525" s="291" t="s">
        <v>2992</v>
      </c>
      <c r="F3525" s="106">
        <v>4</v>
      </c>
      <c r="G3525" s="299" t="s">
        <v>8012</v>
      </c>
      <c r="H3525" s="180"/>
    </row>
    <row r="3526" spans="1:8" hidden="1">
      <c r="A3526" s="240" t="s">
        <v>8491</v>
      </c>
      <c r="B3526" s="240" t="s">
        <v>8492</v>
      </c>
      <c r="C3526" s="185" t="str">
        <f>VLOOKUP(B3526,[1]Nagios!$B$2:$F$7978,1,FALSE)</f>
        <v>192.168.5.192</v>
      </c>
      <c r="D3526" s="301" t="s">
        <v>1711</v>
      </c>
      <c r="E3526" s="291" t="s">
        <v>2992</v>
      </c>
      <c r="F3526" s="106">
        <v>4</v>
      </c>
      <c r="G3526" s="299" t="s">
        <v>8012</v>
      </c>
      <c r="H3526" s="180"/>
    </row>
    <row r="3527" spans="1:8" hidden="1">
      <c r="A3527" s="240" t="s">
        <v>8491</v>
      </c>
      <c r="B3527" s="240" t="s">
        <v>8492</v>
      </c>
      <c r="C3527" s="185" t="str">
        <f>VLOOKUP(B3527,[1]Nagios!$B$2:$F$7978,1,FALSE)</f>
        <v>192.168.5.192</v>
      </c>
      <c r="D3527" s="301" t="s">
        <v>8487</v>
      </c>
      <c r="E3527" s="291" t="s">
        <v>2992</v>
      </c>
      <c r="F3527" s="106">
        <v>4</v>
      </c>
      <c r="G3527" s="299" t="s">
        <v>8012</v>
      </c>
      <c r="H3527" s="180"/>
    </row>
    <row r="3528" spans="1:8" hidden="1">
      <c r="A3528" s="240" t="s">
        <v>8488</v>
      </c>
      <c r="B3528" s="240" t="s">
        <v>8489</v>
      </c>
      <c r="C3528" s="185" t="str">
        <f>VLOOKUP(B3528,[1]Nagios!$B$2:$F$7978,1,FALSE)</f>
        <v>192.168.4.34</v>
      </c>
      <c r="D3528" s="301" t="s">
        <v>8486</v>
      </c>
      <c r="E3528" s="291" t="s">
        <v>2992</v>
      </c>
      <c r="F3528" s="106">
        <v>4</v>
      </c>
      <c r="G3528" s="299" t="s">
        <v>8012</v>
      </c>
      <c r="H3528" s="180"/>
    </row>
    <row r="3529" spans="1:8" hidden="1">
      <c r="A3529" s="240" t="s">
        <v>8488</v>
      </c>
      <c r="B3529" s="240" t="s">
        <v>8489</v>
      </c>
      <c r="C3529" s="185" t="str">
        <f>VLOOKUP(B3529,[1]Nagios!$B$2:$F$7978,1,FALSE)</f>
        <v>192.168.4.34</v>
      </c>
      <c r="D3529" s="301" t="s">
        <v>1204</v>
      </c>
      <c r="E3529" s="291" t="s">
        <v>2992</v>
      </c>
      <c r="F3529" s="106">
        <v>4</v>
      </c>
      <c r="G3529" s="299" t="s">
        <v>8012</v>
      </c>
      <c r="H3529" s="180"/>
    </row>
    <row r="3530" spans="1:8" hidden="1">
      <c r="A3530" s="240" t="s">
        <v>8488</v>
      </c>
      <c r="B3530" s="240" t="s">
        <v>8489</v>
      </c>
      <c r="C3530" s="185" t="str">
        <f>VLOOKUP(B3530,[1]Nagios!$B$2:$F$7978,1,FALSE)</f>
        <v>192.168.4.34</v>
      </c>
      <c r="D3530" s="301" t="s">
        <v>2617</v>
      </c>
      <c r="E3530" s="291" t="s">
        <v>2992</v>
      </c>
      <c r="F3530" s="106">
        <v>4</v>
      </c>
      <c r="G3530" s="299" t="s">
        <v>8012</v>
      </c>
      <c r="H3530" s="180"/>
    </row>
    <row r="3531" spans="1:8" hidden="1">
      <c r="A3531" s="240" t="s">
        <v>8488</v>
      </c>
      <c r="B3531" s="240" t="s">
        <v>8489</v>
      </c>
      <c r="C3531" s="185" t="str">
        <f>VLOOKUP(B3531,[1]Nagios!$B$2:$F$7978,1,FALSE)</f>
        <v>192.168.4.34</v>
      </c>
      <c r="D3531" s="301" t="s">
        <v>6654</v>
      </c>
      <c r="E3531" s="291" t="s">
        <v>2992</v>
      </c>
      <c r="F3531" s="106">
        <v>4</v>
      </c>
      <c r="G3531" s="299" t="s">
        <v>8012</v>
      </c>
      <c r="H3531" s="180"/>
    </row>
    <row r="3532" spans="1:8" hidden="1">
      <c r="A3532" s="240" t="s">
        <v>8488</v>
      </c>
      <c r="B3532" s="240" t="s">
        <v>8489</v>
      </c>
      <c r="C3532" s="185" t="str">
        <f>VLOOKUP(B3532,[1]Nagios!$B$2:$F$7978,1,FALSE)</f>
        <v>192.168.4.34</v>
      </c>
      <c r="D3532" s="301" t="s">
        <v>1201</v>
      </c>
      <c r="E3532" s="291" t="s">
        <v>2992</v>
      </c>
      <c r="F3532" s="106">
        <v>4</v>
      </c>
      <c r="G3532" s="299" t="s">
        <v>8012</v>
      </c>
      <c r="H3532" s="180"/>
    </row>
    <row r="3533" spans="1:8" hidden="1">
      <c r="A3533" s="240" t="s">
        <v>8488</v>
      </c>
      <c r="B3533" s="240" t="s">
        <v>8489</v>
      </c>
      <c r="C3533" s="185" t="str">
        <f>VLOOKUP(B3533,[1]Nagios!$B$2:$F$7978,1,FALSE)</f>
        <v>192.168.4.34</v>
      </c>
      <c r="D3533" s="301" t="s">
        <v>6043</v>
      </c>
      <c r="E3533" s="291" t="s">
        <v>2992</v>
      </c>
      <c r="F3533" s="106">
        <v>4</v>
      </c>
      <c r="G3533" s="299" t="s">
        <v>8012</v>
      </c>
      <c r="H3533" s="180"/>
    </row>
    <row r="3534" spans="1:8" hidden="1">
      <c r="A3534" s="240" t="s">
        <v>8488</v>
      </c>
      <c r="B3534" s="240" t="s">
        <v>8489</v>
      </c>
      <c r="C3534" s="185" t="str">
        <f>VLOOKUP(B3534,[1]Nagios!$B$2:$F$7978,1,FALSE)</f>
        <v>192.168.4.34</v>
      </c>
      <c r="D3534" s="301" t="s">
        <v>2544</v>
      </c>
      <c r="E3534" s="291" t="s">
        <v>2992</v>
      </c>
      <c r="F3534" s="106">
        <v>4</v>
      </c>
      <c r="G3534" s="299" t="s">
        <v>7998</v>
      </c>
      <c r="H3534" s="180"/>
    </row>
    <row r="3535" spans="1:8" hidden="1">
      <c r="A3535" s="240" t="s">
        <v>8488</v>
      </c>
      <c r="B3535" s="240" t="s">
        <v>8489</v>
      </c>
      <c r="C3535" s="185" t="str">
        <f>VLOOKUP(B3535,[1]Nagios!$B$2:$F$7978,1,FALSE)</f>
        <v>192.168.4.34</v>
      </c>
      <c r="D3535" s="301" t="s">
        <v>1711</v>
      </c>
      <c r="E3535" s="291" t="s">
        <v>2992</v>
      </c>
      <c r="F3535" s="106">
        <v>4</v>
      </c>
      <c r="G3535" s="299" t="s">
        <v>7998</v>
      </c>
      <c r="H3535" s="180"/>
    </row>
    <row r="3536" spans="1:8" hidden="1">
      <c r="A3536" s="240" t="s">
        <v>8488</v>
      </c>
      <c r="B3536" s="240" t="s">
        <v>8489</v>
      </c>
      <c r="C3536" s="185" t="str">
        <f>VLOOKUP(B3536,[1]Nagios!$B$2:$F$7978,1,FALSE)</f>
        <v>192.168.4.34</v>
      </c>
      <c r="D3536" s="301" t="s">
        <v>8487</v>
      </c>
      <c r="E3536" s="291" t="s">
        <v>2992</v>
      </c>
      <c r="F3536" s="106">
        <v>4</v>
      </c>
      <c r="G3536" s="299" t="s">
        <v>7998</v>
      </c>
      <c r="H3536" s="180"/>
    </row>
    <row r="3537" spans="1:8" hidden="1">
      <c r="A3537" s="240" t="s">
        <v>8488</v>
      </c>
      <c r="B3537" s="240" t="s">
        <v>8489</v>
      </c>
      <c r="C3537" s="185" t="str">
        <f>VLOOKUP(B3537,[1]Nagios!$B$2:$F$7978,1,FALSE)</f>
        <v>192.168.4.34</v>
      </c>
      <c r="D3537" s="301" t="s">
        <v>2110</v>
      </c>
      <c r="E3537" s="291" t="s">
        <v>2992</v>
      </c>
      <c r="F3537" s="106">
        <v>4</v>
      </c>
      <c r="G3537" s="299" t="s">
        <v>7998</v>
      </c>
      <c r="H3537" s="180"/>
    </row>
    <row r="3538" spans="1:8" hidden="1">
      <c r="A3538" s="240" t="s">
        <v>8488</v>
      </c>
      <c r="B3538" s="240" t="s">
        <v>8489</v>
      </c>
      <c r="C3538" s="185" t="str">
        <f>VLOOKUP(B3538,[1]Nagios!$B$2:$F$7978,1,FALSE)</f>
        <v>192.168.4.34</v>
      </c>
      <c r="D3538" s="301" t="s">
        <v>8490</v>
      </c>
      <c r="E3538" s="291" t="s">
        <v>2992</v>
      </c>
      <c r="F3538" s="106">
        <v>4</v>
      </c>
      <c r="G3538" s="299" t="s">
        <v>7998</v>
      </c>
      <c r="H3538" s="180"/>
    </row>
    <row r="3539" spans="1:8" hidden="1">
      <c r="A3539" s="266" t="s">
        <v>8488</v>
      </c>
      <c r="B3539" s="266" t="s">
        <v>8489</v>
      </c>
      <c r="C3539" s="185" t="str">
        <f>VLOOKUP(B3539,[1]Nagios!$B$2:$F$7978,1,FALSE)</f>
        <v>192.168.4.34</v>
      </c>
      <c r="D3539" s="301" t="s">
        <v>9069</v>
      </c>
      <c r="E3539" s="291" t="s">
        <v>2992</v>
      </c>
      <c r="F3539" s="269">
        <v>4</v>
      </c>
      <c r="G3539" s="299" t="s">
        <v>1145</v>
      </c>
      <c r="H3539" s="180"/>
    </row>
    <row r="3540" spans="1:8" hidden="1">
      <c r="A3540" s="266" t="s">
        <v>8488</v>
      </c>
      <c r="B3540" s="266" t="s">
        <v>8489</v>
      </c>
      <c r="C3540" s="185" t="str">
        <f>VLOOKUP(B3540,[1]Nagios!$B$2:$F$7978,1,FALSE)</f>
        <v>192.168.4.34</v>
      </c>
      <c r="D3540" s="301" t="s">
        <v>9070</v>
      </c>
      <c r="E3540" s="291" t="s">
        <v>2992</v>
      </c>
      <c r="F3540" s="269">
        <v>4</v>
      </c>
      <c r="G3540" s="299" t="s">
        <v>1145</v>
      </c>
      <c r="H3540" s="180"/>
    </row>
    <row r="3541" spans="1:8" hidden="1">
      <c r="A3541" s="240" t="s">
        <v>8484</v>
      </c>
      <c r="B3541" s="240" t="s">
        <v>8485</v>
      </c>
      <c r="C3541" s="185" t="str">
        <f>VLOOKUP(B3541,[1]Nagios!$B$2:$F$7978,1,FALSE)</f>
        <v>192.168.5.193</v>
      </c>
      <c r="D3541" s="301" t="s">
        <v>8486</v>
      </c>
      <c r="E3541" s="291" t="s">
        <v>2992</v>
      </c>
      <c r="F3541" s="106">
        <v>4</v>
      </c>
      <c r="G3541" s="299" t="s">
        <v>8012</v>
      </c>
      <c r="H3541" s="180"/>
    </row>
    <row r="3542" spans="1:8" hidden="1">
      <c r="A3542" s="240" t="s">
        <v>8484</v>
      </c>
      <c r="B3542" s="240" t="s">
        <v>8485</v>
      </c>
      <c r="C3542" s="185" t="str">
        <f>VLOOKUP(B3542,[1]Nagios!$B$2:$F$7978,1,FALSE)</f>
        <v>192.168.5.193</v>
      </c>
      <c r="D3542" s="301" t="s">
        <v>1204</v>
      </c>
      <c r="E3542" s="291" t="s">
        <v>2992</v>
      </c>
      <c r="F3542" s="106">
        <v>4</v>
      </c>
      <c r="G3542" s="299" t="s">
        <v>8012</v>
      </c>
      <c r="H3542" s="180"/>
    </row>
    <row r="3543" spans="1:8" hidden="1">
      <c r="A3543" s="240" t="s">
        <v>8484</v>
      </c>
      <c r="B3543" s="240" t="s">
        <v>8485</v>
      </c>
      <c r="C3543" s="185" t="str">
        <f>VLOOKUP(B3543,[1]Nagios!$B$2:$F$7978,1,FALSE)</f>
        <v>192.168.5.193</v>
      </c>
      <c r="D3543" s="301" t="s">
        <v>2617</v>
      </c>
      <c r="E3543" s="291" t="s">
        <v>2992</v>
      </c>
      <c r="F3543" s="106">
        <v>4</v>
      </c>
      <c r="G3543" s="299" t="s">
        <v>8012</v>
      </c>
      <c r="H3543" s="180"/>
    </row>
    <row r="3544" spans="1:8" hidden="1">
      <c r="A3544" s="240" t="s">
        <v>8484</v>
      </c>
      <c r="B3544" s="240" t="s">
        <v>8485</v>
      </c>
      <c r="C3544" s="185" t="str">
        <f>VLOOKUP(B3544,[1]Nagios!$B$2:$F$7978,1,FALSE)</f>
        <v>192.168.5.193</v>
      </c>
      <c r="D3544" s="301" t="s">
        <v>6654</v>
      </c>
      <c r="E3544" s="291" t="s">
        <v>2992</v>
      </c>
      <c r="F3544" s="106">
        <v>4</v>
      </c>
      <c r="G3544" s="299" t="s">
        <v>8012</v>
      </c>
      <c r="H3544" s="180"/>
    </row>
    <row r="3545" spans="1:8" hidden="1">
      <c r="A3545" s="240" t="s">
        <v>8484</v>
      </c>
      <c r="B3545" s="240" t="s">
        <v>8485</v>
      </c>
      <c r="C3545" s="185" t="str">
        <f>VLOOKUP(B3545,[1]Nagios!$B$2:$F$7978,1,FALSE)</f>
        <v>192.168.5.193</v>
      </c>
      <c r="D3545" s="301" t="s">
        <v>1201</v>
      </c>
      <c r="E3545" s="291" t="s">
        <v>2992</v>
      </c>
      <c r="F3545" s="106">
        <v>4</v>
      </c>
      <c r="G3545" s="299" t="s">
        <v>8012</v>
      </c>
      <c r="H3545" s="180"/>
    </row>
    <row r="3546" spans="1:8" hidden="1">
      <c r="A3546" s="240" t="s">
        <v>8484</v>
      </c>
      <c r="B3546" s="240" t="s">
        <v>8485</v>
      </c>
      <c r="C3546" s="185" t="str">
        <f>VLOOKUP(B3546,[1]Nagios!$B$2:$F$7978,1,FALSE)</f>
        <v>192.168.5.193</v>
      </c>
      <c r="D3546" s="301" t="s">
        <v>6043</v>
      </c>
      <c r="E3546" s="291" t="s">
        <v>2992</v>
      </c>
      <c r="F3546" s="106">
        <v>4</v>
      </c>
      <c r="G3546" s="299" t="s">
        <v>8012</v>
      </c>
      <c r="H3546" s="180"/>
    </row>
    <row r="3547" spans="1:8" hidden="1">
      <c r="A3547" s="240" t="s">
        <v>8484</v>
      </c>
      <c r="B3547" s="240" t="s">
        <v>8485</v>
      </c>
      <c r="C3547" s="185" t="str">
        <f>VLOOKUP(B3547,[1]Nagios!$B$2:$F$7978,1,FALSE)</f>
        <v>192.168.5.193</v>
      </c>
      <c r="D3547" s="301" t="s">
        <v>2543</v>
      </c>
      <c r="E3547" s="291" t="s">
        <v>2992</v>
      </c>
      <c r="F3547" s="106">
        <v>4</v>
      </c>
      <c r="G3547" s="299" t="s">
        <v>8012</v>
      </c>
      <c r="H3547" s="180"/>
    </row>
    <row r="3548" spans="1:8" hidden="1">
      <c r="A3548" s="240" t="s">
        <v>8484</v>
      </c>
      <c r="B3548" s="240" t="s">
        <v>8485</v>
      </c>
      <c r="C3548" s="185" t="str">
        <f>VLOOKUP(B3548,[1]Nagios!$B$2:$F$7978,1,FALSE)</f>
        <v>192.168.5.193</v>
      </c>
      <c r="D3548" s="301" t="s">
        <v>1711</v>
      </c>
      <c r="E3548" s="291" t="s">
        <v>2992</v>
      </c>
      <c r="F3548" s="106">
        <v>4</v>
      </c>
      <c r="G3548" s="299" t="s">
        <v>8012</v>
      </c>
      <c r="H3548" s="180"/>
    </row>
    <row r="3549" spans="1:8" hidden="1">
      <c r="A3549" s="240" t="s">
        <v>8484</v>
      </c>
      <c r="B3549" s="240" t="s">
        <v>8485</v>
      </c>
      <c r="C3549" s="185" t="str">
        <f>VLOOKUP(B3549,[1]Nagios!$B$2:$F$7978,1,FALSE)</f>
        <v>192.168.5.193</v>
      </c>
      <c r="D3549" s="301" t="s">
        <v>8487</v>
      </c>
      <c r="E3549" s="291" t="s">
        <v>2992</v>
      </c>
      <c r="F3549" s="106">
        <v>4</v>
      </c>
      <c r="G3549" s="299" t="s">
        <v>8012</v>
      </c>
      <c r="H3549" s="180"/>
    </row>
    <row r="3550" spans="1:8" hidden="1">
      <c r="A3550" s="240" t="s">
        <v>8168</v>
      </c>
      <c r="B3550" s="240" t="s">
        <v>8169</v>
      </c>
      <c r="C3550" s="185" t="str">
        <f>VLOOKUP(B3550,[1]Nagios!$B$2:$F$7978,1,FALSE)</f>
        <v>192.168.3.72</v>
      </c>
      <c r="D3550" s="308" t="s">
        <v>7260</v>
      </c>
      <c r="E3550" s="291" t="s">
        <v>2992</v>
      </c>
      <c r="F3550" s="106">
        <v>4</v>
      </c>
      <c r="G3550" s="299" t="s">
        <v>8012</v>
      </c>
      <c r="H3550" s="180"/>
    </row>
    <row r="3551" spans="1:8" hidden="1">
      <c r="A3551" s="240" t="s">
        <v>8168</v>
      </c>
      <c r="B3551" s="240" t="s">
        <v>8169</v>
      </c>
      <c r="C3551" s="185" t="str">
        <f>VLOOKUP(B3551,[1]Nagios!$B$2:$F$7978,1,FALSE)</f>
        <v>192.168.3.72</v>
      </c>
      <c r="D3551" s="308" t="s">
        <v>1204</v>
      </c>
      <c r="E3551" s="291" t="s">
        <v>2992</v>
      </c>
      <c r="F3551" s="106">
        <v>4</v>
      </c>
      <c r="G3551" s="299" t="s">
        <v>8012</v>
      </c>
      <c r="H3551" s="180"/>
    </row>
    <row r="3552" spans="1:8" hidden="1">
      <c r="A3552" s="240" t="s">
        <v>8168</v>
      </c>
      <c r="B3552" s="240" t="s">
        <v>8169</v>
      </c>
      <c r="C3552" s="185" t="str">
        <f>VLOOKUP(B3552,[1]Nagios!$B$2:$F$7978,1,FALSE)</f>
        <v>192.168.3.72</v>
      </c>
      <c r="D3552" s="308" t="s">
        <v>2617</v>
      </c>
      <c r="E3552" s="291" t="s">
        <v>2992</v>
      </c>
      <c r="F3552" s="106">
        <v>4</v>
      </c>
      <c r="G3552" s="299" t="s">
        <v>8012</v>
      </c>
      <c r="H3552" s="180"/>
    </row>
    <row r="3553" spans="1:8" hidden="1">
      <c r="A3553" s="240" t="s">
        <v>8168</v>
      </c>
      <c r="B3553" s="240" t="s">
        <v>8169</v>
      </c>
      <c r="C3553" s="185" t="str">
        <f>VLOOKUP(B3553,[1]Nagios!$B$2:$F$7978,1,FALSE)</f>
        <v>192.168.3.72</v>
      </c>
      <c r="D3553" s="308" t="s">
        <v>6654</v>
      </c>
      <c r="E3553" s="291" t="s">
        <v>2992</v>
      </c>
      <c r="F3553" s="106">
        <v>4</v>
      </c>
      <c r="G3553" s="299" t="s">
        <v>8012</v>
      </c>
      <c r="H3553" s="180"/>
    </row>
    <row r="3554" spans="1:8" hidden="1">
      <c r="A3554" s="240" t="s">
        <v>8168</v>
      </c>
      <c r="B3554" s="240" t="s">
        <v>8169</v>
      </c>
      <c r="C3554" s="185" t="str">
        <f>VLOOKUP(B3554,[1]Nagios!$B$2:$F$7978,1,FALSE)</f>
        <v>192.168.3.72</v>
      </c>
      <c r="D3554" s="308" t="s">
        <v>1201</v>
      </c>
      <c r="E3554" s="291" t="s">
        <v>2992</v>
      </c>
      <c r="F3554" s="106">
        <v>4</v>
      </c>
      <c r="G3554" s="299" t="s">
        <v>8012</v>
      </c>
      <c r="H3554" s="180"/>
    </row>
    <row r="3555" spans="1:8" hidden="1">
      <c r="A3555" s="240" t="s">
        <v>8168</v>
      </c>
      <c r="B3555" s="240" t="s">
        <v>8169</v>
      </c>
      <c r="C3555" s="185" t="str">
        <f>VLOOKUP(B3555,[1]Nagios!$B$2:$F$7978,1,FALSE)</f>
        <v>192.168.3.72</v>
      </c>
      <c r="D3555" s="308" t="s">
        <v>7595</v>
      </c>
      <c r="E3555" s="291" t="s">
        <v>2992</v>
      </c>
      <c r="F3555" s="106">
        <v>4</v>
      </c>
      <c r="G3555" s="299" t="s">
        <v>8004</v>
      </c>
      <c r="H3555" s="180"/>
    </row>
    <row r="3556" spans="1:8" hidden="1">
      <c r="A3556" s="240" t="s">
        <v>8168</v>
      </c>
      <c r="B3556" s="240" t="s">
        <v>8169</v>
      </c>
      <c r="C3556" s="185" t="str">
        <f>VLOOKUP(B3556,[1]Nagios!$B$2:$F$7978,1,FALSE)</f>
        <v>192.168.3.72</v>
      </c>
      <c r="D3556" s="308" t="s">
        <v>6043</v>
      </c>
      <c r="E3556" s="291" t="s">
        <v>2992</v>
      </c>
      <c r="F3556" s="106">
        <v>4</v>
      </c>
      <c r="G3556" s="299" t="s">
        <v>8012</v>
      </c>
      <c r="H3556" s="180"/>
    </row>
    <row r="3557" spans="1:8" hidden="1">
      <c r="A3557" s="240" t="s">
        <v>8168</v>
      </c>
      <c r="B3557" s="240" t="s">
        <v>8169</v>
      </c>
      <c r="C3557" s="185" t="str">
        <f>VLOOKUP(B3557,[1]Nagios!$B$2:$F$7978,1,FALSE)</f>
        <v>192.168.3.72</v>
      </c>
      <c r="D3557" s="308" t="s">
        <v>2543</v>
      </c>
      <c r="E3557" s="291" t="s">
        <v>2992</v>
      </c>
      <c r="F3557" s="106">
        <v>4</v>
      </c>
      <c r="G3557" s="299" t="s">
        <v>8012</v>
      </c>
      <c r="H3557" s="180"/>
    </row>
    <row r="3558" spans="1:8" hidden="1">
      <c r="A3558" s="266" t="s">
        <v>8168</v>
      </c>
      <c r="B3558" s="266" t="s">
        <v>8169</v>
      </c>
      <c r="C3558" s="185" t="str">
        <f>VLOOKUP(B3558,[1]Nagios!$B$2:$F$7978,1,FALSE)</f>
        <v>192.168.3.72</v>
      </c>
      <c r="D3558" s="308" t="s">
        <v>1711</v>
      </c>
      <c r="E3558" s="291" t="s">
        <v>2992</v>
      </c>
      <c r="F3558" s="106">
        <v>4</v>
      </c>
      <c r="G3558" s="299" t="s">
        <v>8012</v>
      </c>
      <c r="H3558" s="180"/>
    </row>
    <row r="3559" spans="1:8" hidden="1">
      <c r="A3559" s="240" t="s">
        <v>8168</v>
      </c>
      <c r="B3559" s="240" t="s">
        <v>8169</v>
      </c>
      <c r="C3559" s="185" t="str">
        <f>VLOOKUP(B3559,[1]Nagios!$B$2:$F$7978,1,FALSE)</f>
        <v>192.168.3.72</v>
      </c>
      <c r="D3559" s="308" t="s">
        <v>1916</v>
      </c>
      <c r="E3559" s="291" t="s">
        <v>2992</v>
      </c>
      <c r="F3559" s="106">
        <v>4</v>
      </c>
      <c r="G3559" s="299" t="s">
        <v>8012</v>
      </c>
      <c r="H3559" s="180"/>
    </row>
    <row r="3560" spans="1:8" hidden="1">
      <c r="A3560" s="240" t="s">
        <v>8164</v>
      </c>
      <c r="B3560" s="240" t="s">
        <v>8165</v>
      </c>
      <c r="C3560" s="185" t="str">
        <f>VLOOKUP(B3560,[1]Nagios!$B$2:$F$7978,1,FALSE)</f>
        <v>192.168.4.22</v>
      </c>
      <c r="D3560" s="308" t="s">
        <v>7260</v>
      </c>
      <c r="E3560" s="291" t="s">
        <v>2992</v>
      </c>
      <c r="F3560" s="106">
        <v>4</v>
      </c>
      <c r="G3560" s="299" t="s">
        <v>8012</v>
      </c>
      <c r="H3560" s="180"/>
    </row>
    <row r="3561" spans="1:8" hidden="1">
      <c r="A3561" s="240" t="s">
        <v>8164</v>
      </c>
      <c r="B3561" s="240" t="s">
        <v>8165</v>
      </c>
      <c r="C3561" s="185" t="str">
        <f>VLOOKUP(B3561,[1]Nagios!$B$2:$F$7978,1,FALSE)</f>
        <v>192.168.4.22</v>
      </c>
      <c r="D3561" s="308" t="s">
        <v>1204</v>
      </c>
      <c r="E3561" s="291" t="s">
        <v>2992</v>
      </c>
      <c r="F3561" s="106">
        <v>4</v>
      </c>
      <c r="G3561" s="299" t="s">
        <v>8012</v>
      </c>
      <c r="H3561" s="180"/>
    </row>
    <row r="3562" spans="1:8" hidden="1">
      <c r="A3562" s="240" t="s">
        <v>8164</v>
      </c>
      <c r="B3562" s="240" t="s">
        <v>8165</v>
      </c>
      <c r="C3562" s="185" t="str">
        <f>VLOOKUP(B3562,[1]Nagios!$B$2:$F$7978,1,FALSE)</f>
        <v>192.168.4.22</v>
      </c>
      <c r="D3562" s="308" t="s">
        <v>2617</v>
      </c>
      <c r="E3562" s="291" t="s">
        <v>2992</v>
      </c>
      <c r="F3562" s="106">
        <v>4</v>
      </c>
      <c r="G3562" s="299" t="s">
        <v>8012</v>
      </c>
      <c r="H3562" s="180"/>
    </row>
    <row r="3563" spans="1:8" hidden="1">
      <c r="A3563" s="240" t="s">
        <v>8164</v>
      </c>
      <c r="B3563" s="240" t="s">
        <v>8165</v>
      </c>
      <c r="C3563" s="185" t="str">
        <f>VLOOKUP(B3563,[1]Nagios!$B$2:$F$7978,1,FALSE)</f>
        <v>192.168.4.22</v>
      </c>
      <c r="D3563" s="308" t="s">
        <v>6654</v>
      </c>
      <c r="E3563" s="291" t="s">
        <v>2992</v>
      </c>
      <c r="F3563" s="106">
        <v>4</v>
      </c>
      <c r="G3563" s="299" t="s">
        <v>8012</v>
      </c>
      <c r="H3563" s="180"/>
    </row>
    <row r="3564" spans="1:8" hidden="1">
      <c r="A3564" s="240" t="s">
        <v>8164</v>
      </c>
      <c r="B3564" s="240" t="s">
        <v>8165</v>
      </c>
      <c r="C3564" s="185" t="str">
        <f>VLOOKUP(B3564,[1]Nagios!$B$2:$F$7978,1,FALSE)</f>
        <v>192.168.4.22</v>
      </c>
      <c r="D3564" s="308" t="s">
        <v>1201</v>
      </c>
      <c r="E3564" s="291" t="s">
        <v>2992</v>
      </c>
      <c r="F3564" s="106">
        <v>4</v>
      </c>
      <c r="G3564" s="299" t="s">
        <v>8012</v>
      </c>
      <c r="H3564" s="180"/>
    </row>
    <row r="3565" spans="1:8" hidden="1">
      <c r="A3565" s="240" t="s">
        <v>8164</v>
      </c>
      <c r="B3565" s="240" t="s">
        <v>8165</v>
      </c>
      <c r="C3565" s="185" t="str">
        <f>VLOOKUP(B3565,[1]Nagios!$B$2:$F$7978,1,FALSE)</f>
        <v>192.168.4.22</v>
      </c>
      <c r="D3565" s="308" t="s">
        <v>6043</v>
      </c>
      <c r="E3565" s="291" t="s">
        <v>2992</v>
      </c>
      <c r="F3565" s="106">
        <v>4</v>
      </c>
      <c r="G3565" s="299" t="s">
        <v>8012</v>
      </c>
      <c r="H3565" s="180"/>
    </row>
    <row r="3566" spans="1:8" hidden="1">
      <c r="A3566" s="240" t="s">
        <v>8164</v>
      </c>
      <c r="B3566" s="240" t="s">
        <v>8165</v>
      </c>
      <c r="C3566" s="185" t="str">
        <f>VLOOKUP(B3566,[1]Nagios!$B$2:$F$7978,1,FALSE)</f>
        <v>192.168.4.22</v>
      </c>
      <c r="D3566" s="308" t="s">
        <v>2544</v>
      </c>
      <c r="E3566" s="291" t="s">
        <v>2992</v>
      </c>
      <c r="F3566" s="106">
        <v>4</v>
      </c>
      <c r="G3566" s="299" t="s">
        <v>7998</v>
      </c>
      <c r="H3566" s="180"/>
    </row>
    <row r="3567" spans="1:8" hidden="1">
      <c r="A3567" s="240" t="s">
        <v>8164</v>
      </c>
      <c r="B3567" s="240" t="s">
        <v>8165</v>
      </c>
      <c r="C3567" s="185" t="str">
        <f>VLOOKUP(B3567,[1]Nagios!$B$2:$F$7978,1,FALSE)</f>
        <v>192.168.4.22</v>
      </c>
      <c r="D3567" s="308" t="s">
        <v>2110</v>
      </c>
      <c r="E3567" s="291" t="s">
        <v>2992</v>
      </c>
      <c r="F3567" s="106">
        <v>4</v>
      </c>
      <c r="G3567" s="299" t="s">
        <v>7998</v>
      </c>
      <c r="H3567" s="180"/>
    </row>
    <row r="3568" spans="1:8" hidden="1">
      <c r="A3568" s="240" t="s">
        <v>8164</v>
      </c>
      <c r="B3568" s="240" t="s">
        <v>8165</v>
      </c>
      <c r="C3568" s="185" t="str">
        <f>VLOOKUP(B3568,[1]Nagios!$B$2:$F$7978,1,FALSE)</f>
        <v>192.168.4.22</v>
      </c>
      <c r="D3568" s="308" t="s">
        <v>1711</v>
      </c>
      <c r="E3568" s="291" t="s">
        <v>2992</v>
      </c>
      <c r="F3568" s="106">
        <v>4</v>
      </c>
      <c r="G3568" s="299" t="s">
        <v>7998</v>
      </c>
      <c r="H3568" s="180"/>
    </row>
    <row r="3569" spans="1:8" hidden="1">
      <c r="A3569" s="88" t="s">
        <v>8164</v>
      </c>
      <c r="B3569" s="88" t="s">
        <v>8165</v>
      </c>
      <c r="C3569" s="185" t="str">
        <f>VLOOKUP(B3569,[1]Nagios!$B$2:$F$7978,1,FALSE)</f>
        <v>192.168.4.22</v>
      </c>
      <c r="D3569" s="321" t="s">
        <v>1916</v>
      </c>
      <c r="E3569" s="291" t="s">
        <v>2992</v>
      </c>
      <c r="F3569" s="269">
        <v>4</v>
      </c>
      <c r="G3569" s="303" t="s">
        <v>7998</v>
      </c>
      <c r="H3569" s="227"/>
    </row>
    <row r="3570" spans="1:8" hidden="1">
      <c r="A3570" s="266" t="s">
        <v>8166</v>
      </c>
      <c r="B3570" s="266" t="s">
        <v>8167</v>
      </c>
      <c r="C3570" s="185" t="str">
        <f>VLOOKUP(B3570,[1]Nagios!$B$2:$F$7978,1,FALSE)</f>
        <v>192.168.5.189</v>
      </c>
      <c r="D3570" s="308" t="s">
        <v>7260</v>
      </c>
      <c r="E3570" s="291" t="s">
        <v>2992</v>
      </c>
      <c r="F3570" s="269">
        <v>4</v>
      </c>
      <c r="G3570" s="299" t="s">
        <v>8012</v>
      </c>
      <c r="H3570" s="180"/>
    </row>
    <row r="3571" spans="1:8" s="232" customFormat="1" hidden="1">
      <c r="A3571" s="266" t="s">
        <v>8166</v>
      </c>
      <c r="B3571" s="266" t="s">
        <v>8167</v>
      </c>
      <c r="C3571" s="185" t="str">
        <f>VLOOKUP(B3571,[1]Nagios!$B$2:$F$7978,1,FALSE)</f>
        <v>192.168.5.189</v>
      </c>
      <c r="D3571" s="308" t="s">
        <v>1204</v>
      </c>
      <c r="E3571" s="291" t="s">
        <v>2992</v>
      </c>
      <c r="F3571" s="269">
        <v>4</v>
      </c>
      <c r="G3571" s="299" t="s">
        <v>8012</v>
      </c>
      <c r="H3571" s="180"/>
    </row>
    <row r="3572" spans="1:8" hidden="1">
      <c r="A3572" s="266" t="s">
        <v>8166</v>
      </c>
      <c r="B3572" s="266" t="s">
        <v>8167</v>
      </c>
      <c r="C3572" s="185" t="str">
        <f>VLOOKUP(B3572,[1]Nagios!$B$2:$F$7978,1,FALSE)</f>
        <v>192.168.5.189</v>
      </c>
      <c r="D3572" s="308" t="s">
        <v>2617</v>
      </c>
      <c r="E3572" s="291" t="s">
        <v>2992</v>
      </c>
      <c r="F3572" s="269">
        <v>4</v>
      </c>
      <c r="G3572" s="299" t="s">
        <v>8012</v>
      </c>
      <c r="H3572" s="180"/>
    </row>
    <row r="3573" spans="1:8" hidden="1">
      <c r="A3573" s="266" t="s">
        <v>8166</v>
      </c>
      <c r="B3573" s="266" t="s">
        <v>8167</v>
      </c>
      <c r="C3573" s="185" t="str">
        <f>VLOOKUP(B3573,[1]Nagios!$B$2:$F$7978,1,FALSE)</f>
        <v>192.168.5.189</v>
      </c>
      <c r="D3573" s="308" t="s">
        <v>6654</v>
      </c>
      <c r="E3573" s="291" t="s">
        <v>2992</v>
      </c>
      <c r="F3573" s="269">
        <v>4</v>
      </c>
      <c r="G3573" s="299" t="s">
        <v>8012</v>
      </c>
      <c r="H3573" s="180"/>
    </row>
    <row r="3574" spans="1:8" hidden="1">
      <c r="A3574" s="266" t="s">
        <v>8166</v>
      </c>
      <c r="B3574" s="266" t="s">
        <v>8167</v>
      </c>
      <c r="C3574" s="185" t="str">
        <f>VLOOKUP(B3574,[1]Nagios!$B$2:$F$7978,1,FALSE)</f>
        <v>192.168.5.189</v>
      </c>
      <c r="D3574" s="308" t="s">
        <v>1201</v>
      </c>
      <c r="E3574" s="291" t="s">
        <v>2992</v>
      </c>
      <c r="F3574" s="269">
        <v>4</v>
      </c>
      <c r="G3574" s="299" t="s">
        <v>8012</v>
      </c>
      <c r="H3574" s="180"/>
    </row>
    <row r="3575" spans="1:8" hidden="1">
      <c r="A3575" s="266" t="s">
        <v>8166</v>
      </c>
      <c r="B3575" s="266" t="s">
        <v>8167</v>
      </c>
      <c r="C3575" s="185" t="str">
        <f>VLOOKUP(B3575,[1]Nagios!$B$2:$F$7978,1,FALSE)</f>
        <v>192.168.5.189</v>
      </c>
      <c r="D3575" s="308" t="s">
        <v>7595</v>
      </c>
      <c r="E3575" s="291" t="s">
        <v>2992</v>
      </c>
      <c r="F3575" s="269">
        <v>4</v>
      </c>
      <c r="G3575" s="299" t="s">
        <v>8004</v>
      </c>
      <c r="H3575" s="180"/>
    </row>
    <row r="3576" spans="1:8" hidden="1">
      <c r="A3576" s="266" t="s">
        <v>8166</v>
      </c>
      <c r="B3576" s="266" t="s">
        <v>8167</v>
      </c>
      <c r="C3576" s="185" t="str">
        <f>VLOOKUP(B3576,[1]Nagios!$B$2:$F$7978,1,FALSE)</f>
        <v>192.168.5.189</v>
      </c>
      <c r="D3576" s="308" t="s">
        <v>6043</v>
      </c>
      <c r="E3576" s="291" t="s">
        <v>2992</v>
      </c>
      <c r="F3576" s="269">
        <v>4</v>
      </c>
      <c r="G3576" s="299" t="s">
        <v>8012</v>
      </c>
      <c r="H3576" s="180"/>
    </row>
    <row r="3577" spans="1:8" hidden="1">
      <c r="A3577" s="266" t="s">
        <v>8166</v>
      </c>
      <c r="B3577" s="266" t="s">
        <v>8167</v>
      </c>
      <c r="C3577" s="185" t="str">
        <f>VLOOKUP(B3577,[1]Nagios!$B$2:$F$7978,1,FALSE)</f>
        <v>192.168.5.189</v>
      </c>
      <c r="D3577" s="308" t="s">
        <v>2543</v>
      </c>
      <c r="E3577" s="291" t="s">
        <v>2992</v>
      </c>
      <c r="F3577" s="269">
        <v>4</v>
      </c>
      <c r="G3577" s="299" t="s">
        <v>8012</v>
      </c>
      <c r="H3577" s="180"/>
    </row>
    <row r="3578" spans="1:8" hidden="1">
      <c r="A3578" s="266" t="s">
        <v>8166</v>
      </c>
      <c r="B3578" s="266" t="s">
        <v>8167</v>
      </c>
      <c r="C3578" s="185" t="str">
        <f>VLOOKUP(B3578,[1]Nagios!$B$2:$F$7978,1,FALSE)</f>
        <v>192.168.5.189</v>
      </c>
      <c r="D3578" s="308" t="s">
        <v>1711</v>
      </c>
      <c r="E3578" s="291" t="s">
        <v>2992</v>
      </c>
      <c r="F3578" s="269">
        <v>4</v>
      </c>
      <c r="G3578" s="299" t="s">
        <v>8012</v>
      </c>
      <c r="H3578" s="180"/>
    </row>
    <row r="3579" spans="1:8" hidden="1">
      <c r="A3579" s="266" t="s">
        <v>8166</v>
      </c>
      <c r="B3579" s="266" t="s">
        <v>8167</v>
      </c>
      <c r="C3579" s="185" t="str">
        <f>VLOOKUP(B3579,[1]Nagios!$B$2:$F$7978,1,FALSE)</f>
        <v>192.168.5.189</v>
      </c>
      <c r="D3579" s="308" t="s">
        <v>1916</v>
      </c>
      <c r="E3579" s="291" t="s">
        <v>2992</v>
      </c>
      <c r="F3579" s="269">
        <v>4</v>
      </c>
      <c r="G3579" s="299" t="s">
        <v>8012</v>
      </c>
      <c r="H3579" s="180"/>
    </row>
    <row r="3580" spans="1:8" hidden="1">
      <c r="A3580" s="91" t="s">
        <v>6760</v>
      </c>
      <c r="B3580" s="102" t="s">
        <v>6759</v>
      </c>
      <c r="C3580" s="185" t="str">
        <f>VLOOKUP(B3580,[1]Nagios!$B$2:$F$7978,1,FALSE)</f>
        <v>172.16.12.62</v>
      </c>
      <c r="D3580" s="301" t="s">
        <v>2325</v>
      </c>
      <c r="E3580" s="206" t="s">
        <v>2992</v>
      </c>
      <c r="F3580" s="262">
        <v>3</v>
      </c>
      <c r="G3580" s="299" t="s">
        <v>8012</v>
      </c>
      <c r="H3580" s="180"/>
    </row>
    <row r="3581" spans="1:8" hidden="1">
      <c r="A3581" s="91" t="s">
        <v>6760</v>
      </c>
      <c r="B3581" s="102" t="s">
        <v>6759</v>
      </c>
      <c r="C3581" s="185" t="str">
        <f>VLOOKUP(B3581,[1]Nagios!$B$2:$F$7978,1,FALSE)</f>
        <v>172.16.12.62</v>
      </c>
      <c r="D3581" s="301" t="s">
        <v>962</v>
      </c>
      <c r="E3581" s="206" t="s">
        <v>2992</v>
      </c>
      <c r="F3581" s="262">
        <v>3</v>
      </c>
      <c r="G3581" s="299" t="s">
        <v>8012</v>
      </c>
      <c r="H3581" s="180"/>
    </row>
    <row r="3582" spans="1:8" hidden="1">
      <c r="A3582" s="91" t="s">
        <v>6760</v>
      </c>
      <c r="B3582" s="102" t="s">
        <v>6759</v>
      </c>
      <c r="C3582" s="185" t="str">
        <f>VLOOKUP(B3582,[1]Nagios!$B$2:$F$7978,1,FALSE)</f>
        <v>172.16.12.62</v>
      </c>
      <c r="D3582" s="301" t="s">
        <v>2326</v>
      </c>
      <c r="E3582" s="206" t="s">
        <v>2992</v>
      </c>
      <c r="F3582" s="245">
        <v>3</v>
      </c>
      <c r="G3582" s="299" t="s">
        <v>8012</v>
      </c>
      <c r="H3582" s="180"/>
    </row>
    <row r="3583" spans="1:8" hidden="1">
      <c r="A3583" s="91" t="s">
        <v>6760</v>
      </c>
      <c r="B3583" s="102" t="s">
        <v>6759</v>
      </c>
      <c r="C3583" s="185" t="str">
        <f>VLOOKUP(B3583,[1]Nagios!$B$2:$F$7978,1,FALSE)</f>
        <v>172.16.12.62</v>
      </c>
      <c r="D3583" s="301" t="s">
        <v>6698</v>
      </c>
      <c r="E3583" s="206" t="s">
        <v>2992</v>
      </c>
      <c r="F3583" s="245">
        <v>3</v>
      </c>
      <c r="G3583" s="299" t="s">
        <v>8012</v>
      </c>
      <c r="H3583" s="180"/>
    </row>
    <row r="3584" spans="1:8" hidden="1">
      <c r="A3584" s="91" t="s">
        <v>6760</v>
      </c>
      <c r="B3584" s="102" t="s">
        <v>6759</v>
      </c>
      <c r="C3584" s="185" t="str">
        <f>VLOOKUP(B3584,[1]Nagios!$B$2:$F$7978,1,FALSE)</f>
        <v>172.16.12.62</v>
      </c>
      <c r="D3584" s="301" t="s">
        <v>6519</v>
      </c>
      <c r="E3584" s="206" t="s">
        <v>2992</v>
      </c>
      <c r="F3584" s="245">
        <v>3</v>
      </c>
      <c r="G3584" s="299" t="s">
        <v>8012</v>
      </c>
      <c r="H3584" s="180"/>
    </row>
    <row r="3585" spans="1:8" hidden="1">
      <c r="A3585" s="91" t="s">
        <v>6760</v>
      </c>
      <c r="B3585" s="102" t="s">
        <v>6759</v>
      </c>
      <c r="C3585" s="185" t="str">
        <f>VLOOKUP(B3585,[1]Nagios!$B$2:$F$7978,1,FALSE)</f>
        <v>172.16.12.62</v>
      </c>
      <c r="D3585" s="301" t="s">
        <v>6757</v>
      </c>
      <c r="E3585" s="206" t="s">
        <v>2992</v>
      </c>
      <c r="F3585" s="245">
        <v>3</v>
      </c>
      <c r="G3585" s="299" t="s">
        <v>8012</v>
      </c>
      <c r="H3585" s="180"/>
    </row>
    <row r="3586" spans="1:8" hidden="1">
      <c r="A3586" s="91" t="s">
        <v>6760</v>
      </c>
      <c r="B3586" s="102" t="s">
        <v>6759</v>
      </c>
      <c r="C3586" s="185" t="str">
        <f>VLOOKUP(B3586,[1]Nagios!$B$2:$F$7978,1,FALSE)</f>
        <v>172.16.12.62</v>
      </c>
      <c r="D3586" s="301" t="s">
        <v>8143</v>
      </c>
      <c r="E3586" s="289" t="s">
        <v>2989</v>
      </c>
      <c r="F3586" s="245">
        <v>3</v>
      </c>
      <c r="G3586" s="299" t="s">
        <v>7998</v>
      </c>
      <c r="H3586" s="180"/>
    </row>
    <row r="3587" spans="1:8" hidden="1">
      <c r="A3587" s="91" t="s">
        <v>6760</v>
      </c>
      <c r="B3587" s="102" t="s">
        <v>6759</v>
      </c>
      <c r="C3587" s="185" t="str">
        <f>VLOOKUP(B3587,[1]Nagios!$B$2:$F$7978,1,FALSE)</f>
        <v>172.16.12.62</v>
      </c>
      <c r="D3587" s="301" t="s">
        <v>8144</v>
      </c>
      <c r="E3587" s="289" t="s">
        <v>2989</v>
      </c>
      <c r="F3587" s="245">
        <v>3</v>
      </c>
      <c r="G3587" s="299" t="s">
        <v>7998</v>
      </c>
      <c r="H3587" s="180"/>
    </row>
    <row r="3588" spans="1:8" hidden="1">
      <c r="A3588" s="91" t="s">
        <v>6760</v>
      </c>
      <c r="B3588" s="102" t="s">
        <v>6759</v>
      </c>
      <c r="C3588" s="185" t="str">
        <f>VLOOKUP(B3588,[1]Nagios!$B$2:$F$7978,1,FALSE)</f>
        <v>172.16.12.62</v>
      </c>
      <c r="D3588" s="301" t="s">
        <v>8145</v>
      </c>
      <c r="E3588" s="289" t="s">
        <v>2989</v>
      </c>
      <c r="F3588" s="245">
        <v>3</v>
      </c>
      <c r="G3588" s="299" t="s">
        <v>7998</v>
      </c>
      <c r="H3588" s="180"/>
    </row>
    <row r="3589" spans="1:8" hidden="1">
      <c r="A3589" s="91" t="s">
        <v>6760</v>
      </c>
      <c r="B3589" s="102" t="s">
        <v>6759</v>
      </c>
      <c r="C3589" s="185" t="str">
        <f>VLOOKUP(B3589,[1]Nagios!$B$2:$F$7978,1,FALSE)</f>
        <v>172.16.12.62</v>
      </c>
      <c r="D3589" s="301" t="s">
        <v>8141</v>
      </c>
      <c r="E3589" s="289" t="s">
        <v>2989</v>
      </c>
      <c r="F3589" s="245">
        <v>3</v>
      </c>
      <c r="G3589" s="299" t="s">
        <v>7998</v>
      </c>
      <c r="H3589" s="180"/>
    </row>
    <row r="3590" spans="1:8" hidden="1">
      <c r="A3590" s="91" t="s">
        <v>6760</v>
      </c>
      <c r="B3590" s="102" t="s">
        <v>6759</v>
      </c>
      <c r="C3590" s="185" t="str">
        <f>VLOOKUP(B3590,[1]Nagios!$B$2:$F$7978,1,FALSE)</f>
        <v>172.16.12.62</v>
      </c>
      <c r="D3590" s="301" t="s">
        <v>8142</v>
      </c>
      <c r="E3590" s="289" t="s">
        <v>2989</v>
      </c>
      <c r="F3590" s="245">
        <v>3</v>
      </c>
      <c r="G3590" s="299" t="s">
        <v>7998</v>
      </c>
      <c r="H3590" s="180"/>
    </row>
    <row r="3591" spans="1:8" hidden="1">
      <c r="A3591" s="88" t="s">
        <v>6760</v>
      </c>
      <c r="B3591" s="266" t="s">
        <v>6869</v>
      </c>
      <c r="C3591" s="185" t="str">
        <f>VLOOKUP(B3591,[1]Nagios!$B$2:$F$7978,1,FALSE)</f>
        <v>10.133.8.169</v>
      </c>
      <c r="D3591" s="301" t="s">
        <v>6858</v>
      </c>
      <c r="E3591" s="289" t="s">
        <v>2989</v>
      </c>
      <c r="F3591" s="245">
        <v>3</v>
      </c>
      <c r="G3591" s="299" t="s">
        <v>7998</v>
      </c>
      <c r="H3591" s="180"/>
    </row>
    <row r="3592" spans="1:8" hidden="1">
      <c r="A3592" s="88" t="s">
        <v>6760</v>
      </c>
      <c r="B3592" s="266" t="s">
        <v>6869</v>
      </c>
      <c r="C3592" s="185" t="str">
        <f>VLOOKUP(B3592,[1]Nagios!$B$2:$F$7978,1,FALSE)</f>
        <v>10.133.8.169</v>
      </c>
      <c r="D3592" s="301" t="s">
        <v>6857</v>
      </c>
      <c r="E3592" s="289" t="s">
        <v>2989</v>
      </c>
      <c r="F3592" s="245">
        <v>3</v>
      </c>
      <c r="G3592" s="299" t="s">
        <v>7998</v>
      </c>
      <c r="H3592" s="180"/>
    </row>
    <row r="3593" spans="1:8" hidden="1">
      <c r="A3593" s="88" t="s">
        <v>6760</v>
      </c>
      <c r="B3593" s="266" t="s">
        <v>6869</v>
      </c>
      <c r="C3593" s="185" t="str">
        <f>VLOOKUP(B3593,[1]Nagios!$B$2:$F$7978,1,FALSE)</f>
        <v>10.133.8.169</v>
      </c>
      <c r="D3593" s="301" t="s">
        <v>6870</v>
      </c>
      <c r="E3593" s="289" t="s">
        <v>2989</v>
      </c>
      <c r="F3593" s="245">
        <v>3</v>
      </c>
      <c r="G3593" s="299" t="s">
        <v>7998</v>
      </c>
      <c r="H3593" s="180"/>
    </row>
    <row r="3594" spans="1:8" hidden="1">
      <c r="A3594" s="88" t="s">
        <v>6760</v>
      </c>
      <c r="B3594" s="240" t="s">
        <v>6869</v>
      </c>
      <c r="C3594" s="185" t="str">
        <f>VLOOKUP(B3594,[1]Nagios!$B$2:$F$7978,1,FALSE)</f>
        <v>10.133.8.169</v>
      </c>
      <c r="D3594" s="301" t="s">
        <v>6871</v>
      </c>
      <c r="E3594" s="289" t="s">
        <v>2989</v>
      </c>
      <c r="F3594" s="245">
        <v>3</v>
      </c>
      <c r="G3594" s="299" t="s">
        <v>7998</v>
      </c>
      <c r="H3594" s="180"/>
    </row>
    <row r="3595" spans="1:8" hidden="1">
      <c r="A3595" s="88" t="s">
        <v>6760</v>
      </c>
      <c r="B3595" s="240" t="s">
        <v>6869</v>
      </c>
      <c r="C3595" s="185" t="str">
        <f>VLOOKUP(B3595,[1]Nagios!$B$2:$F$7978,1,FALSE)</f>
        <v>10.133.8.169</v>
      </c>
      <c r="D3595" s="301" t="s">
        <v>6872</v>
      </c>
      <c r="E3595" s="289" t="s">
        <v>2989</v>
      </c>
      <c r="F3595" s="245">
        <v>3</v>
      </c>
      <c r="G3595" s="299" t="s">
        <v>7998</v>
      </c>
      <c r="H3595" s="180"/>
    </row>
    <row r="3596" spans="1:8" hidden="1">
      <c r="A3596" s="91" t="s">
        <v>6756</v>
      </c>
      <c r="B3596" s="102" t="s">
        <v>6755</v>
      </c>
      <c r="C3596" s="185" t="str">
        <f>VLOOKUP(B3596,[1]Nagios!$B$2:$F$7978,1,FALSE)</f>
        <v>172.16.12.61</v>
      </c>
      <c r="D3596" s="301" t="s">
        <v>2325</v>
      </c>
      <c r="E3596" s="206" t="s">
        <v>2992</v>
      </c>
      <c r="F3596" s="245">
        <v>3</v>
      </c>
      <c r="G3596" s="299" t="s">
        <v>8012</v>
      </c>
      <c r="H3596" s="180"/>
    </row>
    <row r="3597" spans="1:8" hidden="1">
      <c r="A3597" s="91" t="s">
        <v>6756</v>
      </c>
      <c r="B3597" s="102" t="s">
        <v>6755</v>
      </c>
      <c r="C3597" s="185" t="str">
        <f>VLOOKUP(B3597,[1]Nagios!$B$2:$F$7978,1,FALSE)</f>
        <v>172.16.12.61</v>
      </c>
      <c r="D3597" s="301" t="s">
        <v>962</v>
      </c>
      <c r="E3597" s="206" t="s">
        <v>2992</v>
      </c>
      <c r="F3597" s="245">
        <v>3</v>
      </c>
      <c r="G3597" s="299" t="s">
        <v>8012</v>
      </c>
      <c r="H3597" s="180"/>
    </row>
    <row r="3598" spans="1:8" hidden="1">
      <c r="A3598" s="91" t="s">
        <v>6756</v>
      </c>
      <c r="B3598" s="102" t="s">
        <v>6755</v>
      </c>
      <c r="C3598" s="185" t="str">
        <f>VLOOKUP(B3598,[1]Nagios!$B$2:$F$7978,1,FALSE)</f>
        <v>172.16.12.61</v>
      </c>
      <c r="D3598" s="301" t="s">
        <v>2326</v>
      </c>
      <c r="E3598" s="206" t="s">
        <v>2992</v>
      </c>
      <c r="F3598" s="245">
        <v>3</v>
      </c>
      <c r="G3598" s="299" t="s">
        <v>8012</v>
      </c>
      <c r="H3598" s="180"/>
    </row>
    <row r="3599" spans="1:8" hidden="1">
      <c r="A3599" s="91" t="s">
        <v>6756</v>
      </c>
      <c r="B3599" s="102" t="s">
        <v>6755</v>
      </c>
      <c r="C3599" s="185" t="str">
        <f>VLOOKUP(B3599,[1]Nagios!$B$2:$F$7978,1,FALSE)</f>
        <v>172.16.12.61</v>
      </c>
      <c r="D3599" s="301" t="s">
        <v>6698</v>
      </c>
      <c r="E3599" s="206" t="s">
        <v>2992</v>
      </c>
      <c r="F3599" s="245">
        <v>3</v>
      </c>
      <c r="G3599" s="299" t="s">
        <v>8012</v>
      </c>
      <c r="H3599" s="180"/>
    </row>
    <row r="3600" spans="1:8" hidden="1">
      <c r="A3600" s="91" t="s">
        <v>6756</v>
      </c>
      <c r="B3600" s="102" t="s">
        <v>6755</v>
      </c>
      <c r="C3600" s="185" t="str">
        <f>VLOOKUP(B3600,[1]Nagios!$B$2:$F$7978,1,FALSE)</f>
        <v>172.16.12.61</v>
      </c>
      <c r="D3600" s="301" t="s">
        <v>6519</v>
      </c>
      <c r="E3600" s="206" t="s">
        <v>2992</v>
      </c>
      <c r="F3600" s="245">
        <v>3</v>
      </c>
      <c r="G3600" s="299" t="s">
        <v>8012</v>
      </c>
      <c r="H3600" s="180"/>
    </row>
    <row r="3601" spans="1:8" hidden="1">
      <c r="A3601" s="91" t="s">
        <v>6756</v>
      </c>
      <c r="B3601" s="102" t="s">
        <v>6755</v>
      </c>
      <c r="C3601" s="185" t="str">
        <f>VLOOKUP(B3601,[1]Nagios!$B$2:$F$7978,1,FALSE)</f>
        <v>172.16.12.61</v>
      </c>
      <c r="D3601" s="301" t="s">
        <v>6757</v>
      </c>
      <c r="E3601" s="206" t="s">
        <v>2992</v>
      </c>
      <c r="F3601" s="245">
        <v>3</v>
      </c>
      <c r="G3601" s="299" t="s">
        <v>8012</v>
      </c>
      <c r="H3601" s="180"/>
    </row>
    <row r="3602" spans="1:8" hidden="1">
      <c r="A3602" s="91" t="s">
        <v>6756</v>
      </c>
      <c r="B3602" s="102" t="s">
        <v>6755</v>
      </c>
      <c r="C3602" s="185" t="str">
        <f>VLOOKUP(B3602,[1]Nagios!$B$2:$F$7978,1,FALSE)</f>
        <v>172.16.12.61</v>
      </c>
      <c r="D3602" s="301" t="s">
        <v>6758</v>
      </c>
      <c r="E3602" s="206" t="s">
        <v>2992</v>
      </c>
      <c r="F3602" s="245">
        <v>3</v>
      </c>
      <c r="G3602" s="299" t="s">
        <v>8012</v>
      </c>
      <c r="H3602" s="180"/>
    </row>
    <row r="3603" spans="1:8" hidden="1">
      <c r="A3603" s="91" t="s">
        <v>6756</v>
      </c>
      <c r="B3603" s="102" t="s">
        <v>6755</v>
      </c>
      <c r="C3603" s="185" t="str">
        <f>VLOOKUP(B3603,[1]Nagios!$B$2:$F$7978,1,FALSE)</f>
        <v>172.16.12.61</v>
      </c>
      <c r="D3603" s="301" t="s">
        <v>7326</v>
      </c>
      <c r="E3603" s="206" t="s">
        <v>2992</v>
      </c>
      <c r="F3603" s="245">
        <v>3</v>
      </c>
      <c r="G3603" s="299" t="s">
        <v>8004</v>
      </c>
      <c r="H3603" s="180"/>
    </row>
    <row r="3604" spans="1:8" hidden="1">
      <c r="A3604" s="91" t="s">
        <v>6756</v>
      </c>
      <c r="B3604" s="102" t="s">
        <v>6755</v>
      </c>
      <c r="C3604" s="185" t="str">
        <f>VLOOKUP(B3604,[1]Nagios!$B$2:$F$7978,1,FALSE)</f>
        <v>172.16.12.61</v>
      </c>
      <c r="D3604" s="301" t="s">
        <v>7516</v>
      </c>
      <c r="E3604" s="206" t="s">
        <v>2992</v>
      </c>
      <c r="F3604" s="245">
        <v>3</v>
      </c>
      <c r="G3604" s="299" t="s">
        <v>8004</v>
      </c>
      <c r="H3604" s="180"/>
    </row>
    <row r="3605" spans="1:8" hidden="1">
      <c r="A3605" s="266" t="s">
        <v>7517</v>
      </c>
      <c r="B3605" s="249" t="s">
        <v>7518</v>
      </c>
      <c r="C3605" s="185" t="str">
        <f>VLOOKUP(B3605,[1]Nagios!$B$2:$F$7978,1,FALSE)</f>
        <v>10.133.8.253</v>
      </c>
      <c r="D3605" s="301" t="s">
        <v>2325</v>
      </c>
      <c r="E3605" s="206" t="s">
        <v>2989</v>
      </c>
      <c r="F3605" s="245">
        <v>2</v>
      </c>
      <c r="G3605" s="299" t="s">
        <v>8012</v>
      </c>
      <c r="H3605" s="199"/>
    </row>
    <row r="3606" spans="1:8" hidden="1">
      <c r="A3606" s="266" t="s">
        <v>7517</v>
      </c>
      <c r="B3606" s="249" t="s">
        <v>7518</v>
      </c>
      <c r="C3606" s="185" t="str">
        <f>VLOOKUP(B3606,[1]Nagios!$B$2:$F$7978,1,FALSE)</f>
        <v>10.133.8.253</v>
      </c>
      <c r="D3606" s="301" t="s">
        <v>962</v>
      </c>
      <c r="E3606" s="206" t="s">
        <v>2989</v>
      </c>
      <c r="F3606" s="245">
        <v>2</v>
      </c>
      <c r="G3606" s="299" t="s">
        <v>8012</v>
      </c>
      <c r="H3606" s="199"/>
    </row>
    <row r="3607" spans="1:8" hidden="1">
      <c r="A3607" s="266" t="s">
        <v>7517</v>
      </c>
      <c r="B3607" s="240" t="s">
        <v>7518</v>
      </c>
      <c r="C3607" s="185" t="str">
        <f>VLOOKUP(B3607,[1]Nagios!$B$2:$F$7978,1,FALSE)</f>
        <v>10.133.8.253</v>
      </c>
      <c r="D3607" s="301" t="s">
        <v>6698</v>
      </c>
      <c r="E3607" s="206" t="s">
        <v>2989</v>
      </c>
      <c r="F3607" s="245">
        <v>2</v>
      </c>
      <c r="G3607" s="299" t="s">
        <v>8012</v>
      </c>
      <c r="H3607" s="199"/>
    </row>
    <row r="3608" spans="1:8" hidden="1">
      <c r="A3608" s="266" t="s">
        <v>7517</v>
      </c>
      <c r="B3608" s="240" t="s">
        <v>7518</v>
      </c>
      <c r="C3608" s="185" t="str">
        <f>VLOOKUP(B3608,[1]Nagios!$B$2:$F$7978,1,FALSE)</f>
        <v>10.133.8.253</v>
      </c>
      <c r="D3608" s="301" t="s">
        <v>6519</v>
      </c>
      <c r="E3608" s="206" t="s">
        <v>2989</v>
      </c>
      <c r="F3608" s="245">
        <v>2</v>
      </c>
      <c r="G3608" s="299" t="s">
        <v>8012</v>
      </c>
      <c r="H3608" s="199"/>
    </row>
    <row r="3609" spans="1:8" hidden="1">
      <c r="A3609" s="266" t="s">
        <v>7517</v>
      </c>
      <c r="B3609" s="240" t="s">
        <v>7518</v>
      </c>
      <c r="C3609" s="185" t="str">
        <f>VLOOKUP(B3609,[1]Nagios!$B$2:$F$7978,1,FALSE)</f>
        <v>10.133.8.253</v>
      </c>
      <c r="D3609" s="301" t="s">
        <v>2326</v>
      </c>
      <c r="E3609" s="206" t="s">
        <v>2989</v>
      </c>
      <c r="F3609" s="245">
        <v>2</v>
      </c>
      <c r="G3609" s="299" t="s">
        <v>8012</v>
      </c>
      <c r="H3609" s="199"/>
    </row>
    <row r="3610" spans="1:8" hidden="1">
      <c r="A3610" s="266" t="s">
        <v>7517</v>
      </c>
      <c r="B3610" s="240" t="s">
        <v>7518</v>
      </c>
      <c r="C3610" s="185" t="str">
        <f>VLOOKUP(B3610,[1]Nagios!$B$2:$F$7978,1,FALSE)</f>
        <v>10.133.8.253</v>
      </c>
      <c r="D3610" s="301" t="s">
        <v>6734</v>
      </c>
      <c r="E3610" s="206" t="s">
        <v>2989</v>
      </c>
      <c r="F3610" s="245">
        <v>2</v>
      </c>
      <c r="G3610" s="299" t="s">
        <v>8012</v>
      </c>
      <c r="H3610" s="199"/>
    </row>
    <row r="3611" spans="1:8" hidden="1">
      <c r="A3611" s="266" t="s">
        <v>7517</v>
      </c>
      <c r="B3611" s="240" t="s">
        <v>7518</v>
      </c>
      <c r="C3611" s="185" t="str">
        <f>VLOOKUP(B3611,[1]Nagios!$B$2:$F$7978,1,FALSE)</f>
        <v>10.133.8.253</v>
      </c>
      <c r="D3611" s="301" t="s">
        <v>7519</v>
      </c>
      <c r="E3611" s="206" t="s">
        <v>2989</v>
      </c>
      <c r="F3611" s="245">
        <v>2</v>
      </c>
      <c r="G3611" s="299" t="s">
        <v>8012</v>
      </c>
      <c r="H3611" s="199"/>
    </row>
    <row r="3612" spans="1:8" hidden="1">
      <c r="A3612" s="88" t="s">
        <v>7298</v>
      </c>
      <c r="B3612" s="240" t="s">
        <v>6223</v>
      </c>
      <c r="C3612" s="185" t="str">
        <f>VLOOKUP(B3612,[1]Nagios!$B$2:$F$7978,1,FALSE)</f>
        <v>172.16.12.24</v>
      </c>
      <c r="D3612" s="301" t="s">
        <v>1204</v>
      </c>
      <c r="E3612" s="289" t="s">
        <v>2992</v>
      </c>
      <c r="F3612" s="245">
        <v>3</v>
      </c>
      <c r="G3612" s="299" t="s">
        <v>8012</v>
      </c>
      <c r="H3612" s="204"/>
    </row>
    <row r="3613" spans="1:8" hidden="1">
      <c r="A3613" s="88" t="s">
        <v>7298</v>
      </c>
      <c r="B3613" s="240" t="s">
        <v>6223</v>
      </c>
      <c r="C3613" s="185" t="str">
        <f>VLOOKUP(B3613,[1]Nagios!$B$2:$F$7978,1,FALSE)</f>
        <v>172.16.12.24</v>
      </c>
      <c r="D3613" s="301" t="s">
        <v>6164</v>
      </c>
      <c r="E3613" s="289" t="s">
        <v>2992</v>
      </c>
      <c r="F3613" s="245">
        <v>3</v>
      </c>
      <c r="G3613" s="299" t="s">
        <v>8012</v>
      </c>
      <c r="H3613" s="180"/>
    </row>
    <row r="3614" spans="1:8" hidden="1">
      <c r="A3614" s="88" t="s">
        <v>7298</v>
      </c>
      <c r="B3614" s="240" t="s">
        <v>6223</v>
      </c>
      <c r="C3614" s="185" t="str">
        <f>VLOOKUP(B3614,[1]Nagios!$B$2:$F$7978,1,FALSE)</f>
        <v>172.16.12.24</v>
      </c>
      <c r="D3614" s="301" t="s">
        <v>7299</v>
      </c>
      <c r="E3614" s="289" t="s">
        <v>2992</v>
      </c>
      <c r="F3614" s="245">
        <v>3</v>
      </c>
      <c r="G3614" s="299" t="s">
        <v>8012</v>
      </c>
      <c r="H3614" s="180"/>
    </row>
    <row r="3615" spans="1:8" hidden="1">
      <c r="A3615" s="88" t="s">
        <v>7298</v>
      </c>
      <c r="B3615" s="240" t="s">
        <v>6223</v>
      </c>
      <c r="C3615" s="185" t="str">
        <f>VLOOKUP(B3615,[1]Nagios!$B$2:$F$7978,1,FALSE)</f>
        <v>172.16.12.24</v>
      </c>
      <c r="D3615" s="301" t="s">
        <v>2330</v>
      </c>
      <c r="E3615" s="289" t="s">
        <v>2992</v>
      </c>
      <c r="F3615" s="245">
        <v>3</v>
      </c>
      <c r="G3615" s="299" t="s">
        <v>8012</v>
      </c>
      <c r="H3615" s="180"/>
    </row>
    <row r="3616" spans="1:8" hidden="1">
      <c r="A3616" s="88" t="s">
        <v>7298</v>
      </c>
      <c r="B3616" s="266" t="s">
        <v>6223</v>
      </c>
      <c r="C3616" s="185" t="str">
        <f>VLOOKUP(B3616,[1]Nagios!$B$2:$F$7978,1,FALSE)</f>
        <v>172.16.12.24</v>
      </c>
      <c r="D3616" s="301" t="s">
        <v>959</v>
      </c>
      <c r="E3616" s="289" t="s">
        <v>2992</v>
      </c>
      <c r="F3616" s="271">
        <v>3</v>
      </c>
      <c r="G3616" s="299" t="s">
        <v>8012</v>
      </c>
      <c r="H3616" s="180"/>
    </row>
    <row r="3617" spans="1:8" hidden="1">
      <c r="A3617" s="88" t="s">
        <v>7298</v>
      </c>
      <c r="B3617" s="240" t="s">
        <v>6223</v>
      </c>
      <c r="C3617" s="185" t="str">
        <f>VLOOKUP(B3617,[1]Nagios!$B$2:$F$7978,1,FALSE)</f>
        <v>172.16.12.24</v>
      </c>
      <c r="D3617" s="301" t="s">
        <v>6177</v>
      </c>
      <c r="E3617" s="289" t="s">
        <v>2992</v>
      </c>
      <c r="F3617" s="245">
        <v>3</v>
      </c>
      <c r="G3617" s="299" t="s">
        <v>8012</v>
      </c>
      <c r="H3617" s="180"/>
    </row>
    <row r="3618" spans="1:8" hidden="1">
      <c r="A3618" s="88" t="s">
        <v>7298</v>
      </c>
      <c r="B3618" s="240" t="s">
        <v>6223</v>
      </c>
      <c r="C3618" s="185" t="str">
        <f>VLOOKUP(B3618,[1]Nagios!$B$2:$F$7978,1,FALSE)</f>
        <v>172.16.12.24</v>
      </c>
      <c r="D3618" s="301" t="s">
        <v>1201</v>
      </c>
      <c r="E3618" s="289" t="s">
        <v>2992</v>
      </c>
      <c r="F3618" s="245">
        <v>3</v>
      </c>
      <c r="G3618" s="299" t="s">
        <v>8012</v>
      </c>
      <c r="H3618" s="180"/>
    </row>
    <row r="3619" spans="1:8" hidden="1">
      <c r="A3619" s="88" t="s">
        <v>8701</v>
      </c>
      <c r="B3619" s="240" t="s">
        <v>7572</v>
      </c>
      <c r="C3619" s="185" t="str">
        <f>VLOOKUP(B3619,[1]Nagios!$B$2:$F$7978,1,FALSE)</f>
        <v>192.168.3.24</v>
      </c>
      <c r="D3619" s="301" t="s">
        <v>1220</v>
      </c>
      <c r="E3619" s="289" t="s">
        <v>2992</v>
      </c>
      <c r="F3619" s="245">
        <v>4</v>
      </c>
      <c r="G3619" s="299" t="s">
        <v>8012</v>
      </c>
      <c r="H3619" s="180" t="s">
        <v>3662</v>
      </c>
    </row>
    <row r="3620" spans="1:8" hidden="1">
      <c r="A3620" s="88" t="s">
        <v>8701</v>
      </c>
      <c r="B3620" s="249" t="s">
        <v>7572</v>
      </c>
      <c r="C3620" s="185" t="str">
        <f>VLOOKUP(B3620,[1]Nagios!$B$2:$F$7978,1,FALSE)</f>
        <v>192.168.3.24</v>
      </c>
      <c r="D3620" s="301" t="s">
        <v>1204</v>
      </c>
      <c r="E3620" s="289" t="s">
        <v>2992</v>
      </c>
      <c r="F3620" s="262">
        <v>4</v>
      </c>
      <c r="G3620" s="299" t="s">
        <v>8012</v>
      </c>
      <c r="H3620" s="180" t="s">
        <v>3663</v>
      </c>
    </row>
    <row r="3621" spans="1:8" hidden="1">
      <c r="A3621" s="88" t="s">
        <v>8701</v>
      </c>
      <c r="B3621" s="240" t="s">
        <v>7572</v>
      </c>
      <c r="C3621" s="185" t="str">
        <f>VLOOKUP(B3621,[1]Nagios!$B$2:$F$7978,1,FALSE)</f>
        <v>192.168.3.24</v>
      </c>
      <c r="D3621" s="301" t="s">
        <v>959</v>
      </c>
      <c r="E3621" s="289" t="s">
        <v>2992</v>
      </c>
      <c r="F3621" s="245">
        <v>4</v>
      </c>
      <c r="G3621" s="299" t="s">
        <v>8012</v>
      </c>
      <c r="H3621" s="180" t="s">
        <v>3664</v>
      </c>
    </row>
    <row r="3622" spans="1:8" hidden="1">
      <c r="A3622" s="88" t="s">
        <v>8701</v>
      </c>
      <c r="B3622" s="240" t="s">
        <v>7572</v>
      </c>
      <c r="C3622" s="185" t="str">
        <f>VLOOKUP(B3622,[1]Nagios!$B$2:$F$7978,1,FALSE)</f>
        <v>192.168.3.24</v>
      </c>
      <c r="D3622" s="301" t="s">
        <v>1200</v>
      </c>
      <c r="E3622" s="289" t="s">
        <v>2992</v>
      </c>
      <c r="F3622" s="245">
        <v>4</v>
      </c>
      <c r="G3622" s="299" t="s">
        <v>8012</v>
      </c>
      <c r="H3622" s="180" t="s">
        <v>3665</v>
      </c>
    </row>
    <row r="3623" spans="1:8" hidden="1">
      <c r="A3623" s="88" t="s">
        <v>8701</v>
      </c>
      <c r="B3623" s="240" t="s">
        <v>7572</v>
      </c>
      <c r="C3623" s="185" t="str">
        <f>VLOOKUP(B3623,[1]Nagios!$B$2:$F$7978,1,FALSE)</f>
        <v>192.168.3.24</v>
      </c>
      <c r="D3623" s="301" t="s">
        <v>1201</v>
      </c>
      <c r="E3623" s="289" t="s">
        <v>2992</v>
      </c>
      <c r="F3623" s="245">
        <v>4</v>
      </c>
      <c r="G3623" s="299" t="s">
        <v>8012</v>
      </c>
      <c r="H3623" s="180" t="s">
        <v>3668</v>
      </c>
    </row>
    <row r="3624" spans="1:8" hidden="1">
      <c r="A3624" s="88" t="s">
        <v>8701</v>
      </c>
      <c r="B3624" s="240" t="s">
        <v>7572</v>
      </c>
      <c r="C3624" s="185" t="str">
        <f>VLOOKUP(B3624,[1]Nagios!$B$2:$F$7978,1,FALSE)</f>
        <v>192.168.3.24</v>
      </c>
      <c r="D3624" s="301" t="s">
        <v>6043</v>
      </c>
      <c r="E3624" s="289" t="s">
        <v>2992</v>
      </c>
      <c r="F3624" s="245">
        <v>4</v>
      </c>
      <c r="G3624" s="299" t="s">
        <v>8012</v>
      </c>
      <c r="H3624" s="180" t="s">
        <v>3666</v>
      </c>
    </row>
    <row r="3625" spans="1:8" hidden="1">
      <c r="A3625" s="88" t="s">
        <v>8701</v>
      </c>
      <c r="B3625" s="240" t="s">
        <v>7572</v>
      </c>
      <c r="C3625" s="185" t="str">
        <f>VLOOKUP(B3625,[1]Nagios!$B$2:$F$7978,1,FALSE)</f>
        <v>192.168.3.24</v>
      </c>
      <c r="D3625" s="301" t="s">
        <v>2544</v>
      </c>
      <c r="E3625" s="289" t="s">
        <v>2992</v>
      </c>
      <c r="F3625" s="245">
        <v>4</v>
      </c>
      <c r="G3625" s="299" t="s">
        <v>8012</v>
      </c>
      <c r="H3625" s="180" t="s">
        <v>3667</v>
      </c>
    </row>
    <row r="3626" spans="1:8" hidden="1">
      <c r="A3626" s="88" t="s">
        <v>8701</v>
      </c>
      <c r="B3626" s="240" t="s">
        <v>7572</v>
      </c>
      <c r="C3626" s="185" t="str">
        <f>VLOOKUP(B3626,[1]Nagios!$B$2:$F$7978,1,FALSE)</f>
        <v>192.168.3.24</v>
      </c>
      <c r="D3626" s="301" t="s">
        <v>1711</v>
      </c>
      <c r="E3626" s="289" t="s">
        <v>2992</v>
      </c>
      <c r="F3626" s="245">
        <v>4</v>
      </c>
      <c r="G3626" s="299" t="s">
        <v>8012</v>
      </c>
      <c r="H3626" s="180" t="s">
        <v>3667</v>
      </c>
    </row>
    <row r="3627" spans="1:8" hidden="1">
      <c r="A3627" s="88" t="s">
        <v>8701</v>
      </c>
      <c r="B3627" s="240" t="s">
        <v>7572</v>
      </c>
      <c r="C3627" s="185" t="str">
        <f>VLOOKUP(B3627,[1]Nagios!$B$2:$F$7978,1,FALSE)</f>
        <v>192.168.3.24</v>
      </c>
      <c r="D3627" s="301" t="s">
        <v>1916</v>
      </c>
      <c r="E3627" s="289" t="s">
        <v>2992</v>
      </c>
      <c r="F3627" s="245">
        <v>4</v>
      </c>
      <c r="G3627" s="299" t="s">
        <v>8012</v>
      </c>
      <c r="H3627" s="180" t="s">
        <v>3667</v>
      </c>
    </row>
    <row r="3628" spans="1:8" hidden="1">
      <c r="A3628" s="88" t="s">
        <v>8701</v>
      </c>
      <c r="B3628" s="240" t="s">
        <v>7572</v>
      </c>
      <c r="C3628" s="185" t="str">
        <f>VLOOKUP(B3628,[1]Nagios!$B$2:$F$7978,1,FALSE)</f>
        <v>192.168.3.24</v>
      </c>
      <c r="D3628" s="301" t="s">
        <v>2110</v>
      </c>
      <c r="E3628" s="289" t="s">
        <v>2992</v>
      </c>
      <c r="F3628" s="245">
        <v>4</v>
      </c>
      <c r="G3628" s="299" t="s">
        <v>8012</v>
      </c>
      <c r="H3628" s="180" t="s">
        <v>3667</v>
      </c>
    </row>
    <row r="3629" spans="1:8" hidden="1">
      <c r="A3629" s="88" t="s">
        <v>8700</v>
      </c>
      <c r="B3629" s="240" t="s">
        <v>7572</v>
      </c>
      <c r="C3629" s="185" t="str">
        <f>VLOOKUP(B3629,[1]Nagios!$B$2:$F$7978,1,FALSE)</f>
        <v>192.168.3.24</v>
      </c>
      <c r="D3629" s="301" t="s">
        <v>1220</v>
      </c>
      <c r="E3629" s="206" t="s">
        <v>2989</v>
      </c>
      <c r="F3629" s="245">
        <v>3</v>
      </c>
      <c r="G3629" s="299" t="s">
        <v>8012</v>
      </c>
      <c r="H3629" s="180" t="s">
        <v>3662</v>
      </c>
    </row>
    <row r="3630" spans="1:8" hidden="1">
      <c r="A3630" s="88" t="s">
        <v>8700</v>
      </c>
      <c r="B3630" s="240" t="s">
        <v>7572</v>
      </c>
      <c r="C3630" s="185" t="str">
        <f>VLOOKUP(B3630,[1]Nagios!$B$2:$F$7978,1,FALSE)</f>
        <v>192.168.3.24</v>
      </c>
      <c r="D3630" s="322" t="s">
        <v>1204</v>
      </c>
      <c r="E3630" s="206" t="s">
        <v>2989</v>
      </c>
      <c r="F3630" s="245">
        <v>3</v>
      </c>
      <c r="G3630" s="299" t="s">
        <v>8012</v>
      </c>
      <c r="H3630" s="180" t="s">
        <v>3663</v>
      </c>
    </row>
    <row r="3631" spans="1:8" hidden="1">
      <c r="A3631" s="88" t="s">
        <v>8700</v>
      </c>
      <c r="B3631" s="240" t="s">
        <v>7572</v>
      </c>
      <c r="C3631" s="185" t="str">
        <f>VLOOKUP(B3631,[1]Nagios!$B$2:$F$7978,1,FALSE)</f>
        <v>192.168.3.24</v>
      </c>
      <c r="D3631" s="301" t="s">
        <v>959</v>
      </c>
      <c r="E3631" s="206" t="s">
        <v>2989</v>
      </c>
      <c r="F3631" s="245">
        <v>3</v>
      </c>
      <c r="G3631" s="299" t="s">
        <v>8012</v>
      </c>
      <c r="H3631" s="180" t="s">
        <v>3664</v>
      </c>
    </row>
    <row r="3632" spans="1:8" hidden="1">
      <c r="A3632" s="88" t="s">
        <v>8700</v>
      </c>
      <c r="B3632" s="240" t="s">
        <v>7572</v>
      </c>
      <c r="C3632" s="185" t="str">
        <f>VLOOKUP(B3632,[1]Nagios!$B$2:$F$7978,1,FALSE)</f>
        <v>192.168.3.24</v>
      </c>
      <c r="D3632" s="301" t="s">
        <v>1200</v>
      </c>
      <c r="E3632" s="206" t="s">
        <v>2989</v>
      </c>
      <c r="F3632" s="245">
        <v>3</v>
      </c>
      <c r="G3632" s="299" t="s">
        <v>8012</v>
      </c>
      <c r="H3632" s="180" t="s">
        <v>3665</v>
      </c>
    </row>
    <row r="3633" spans="1:8" hidden="1">
      <c r="A3633" s="88" t="s">
        <v>8700</v>
      </c>
      <c r="B3633" s="240" t="s">
        <v>7572</v>
      </c>
      <c r="C3633" s="185" t="str">
        <f>VLOOKUP(B3633,[1]Nagios!$B$2:$F$7978,1,FALSE)</f>
        <v>192.168.3.24</v>
      </c>
      <c r="D3633" s="301" t="s">
        <v>1201</v>
      </c>
      <c r="E3633" s="206" t="s">
        <v>2989</v>
      </c>
      <c r="F3633" s="245">
        <v>3</v>
      </c>
      <c r="G3633" s="299" t="s">
        <v>8012</v>
      </c>
      <c r="H3633" s="180" t="s">
        <v>3668</v>
      </c>
    </row>
    <row r="3634" spans="1:8" hidden="1">
      <c r="A3634" s="88" t="s">
        <v>8700</v>
      </c>
      <c r="B3634" s="240" t="s">
        <v>7572</v>
      </c>
      <c r="C3634" s="185" t="str">
        <f>VLOOKUP(B3634,[1]Nagios!$B$2:$F$7978,1,FALSE)</f>
        <v>192.168.3.24</v>
      </c>
      <c r="D3634" s="301" t="s">
        <v>6043</v>
      </c>
      <c r="E3634" s="206" t="s">
        <v>2989</v>
      </c>
      <c r="F3634" s="245">
        <v>3</v>
      </c>
      <c r="G3634" s="299" t="s">
        <v>8012</v>
      </c>
      <c r="H3634" s="180" t="s">
        <v>3666</v>
      </c>
    </row>
    <row r="3635" spans="1:8" hidden="1">
      <c r="A3635" s="88" t="s">
        <v>8700</v>
      </c>
      <c r="B3635" s="240" t="s">
        <v>7572</v>
      </c>
      <c r="C3635" s="185" t="str">
        <f>VLOOKUP(B3635,[1]Nagios!$B$2:$F$7978,1,FALSE)</f>
        <v>192.168.3.24</v>
      </c>
      <c r="D3635" s="301" t="s">
        <v>2544</v>
      </c>
      <c r="E3635" s="206" t="s">
        <v>2989</v>
      </c>
      <c r="F3635" s="245">
        <v>3</v>
      </c>
      <c r="G3635" s="299" t="s">
        <v>8012</v>
      </c>
      <c r="H3635" s="180" t="s">
        <v>3667</v>
      </c>
    </row>
    <row r="3636" spans="1:8" hidden="1">
      <c r="A3636" s="88" t="s">
        <v>8700</v>
      </c>
      <c r="B3636" s="240" t="s">
        <v>7572</v>
      </c>
      <c r="C3636" s="185" t="str">
        <f>VLOOKUP(B3636,[1]Nagios!$B$2:$F$7978,1,FALSE)</f>
        <v>192.168.3.24</v>
      </c>
      <c r="D3636" s="301" t="s">
        <v>1711</v>
      </c>
      <c r="E3636" s="206" t="s">
        <v>2989</v>
      </c>
      <c r="F3636" s="245">
        <v>3</v>
      </c>
      <c r="G3636" s="299" t="s">
        <v>8012</v>
      </c>
      <c r="H3636" s="180" t="s">
        <v>3667</v>
      </c>
    </row>
    <row r="3637" spans="1:8" hidden="1">
      <c r="A3637" s="88" t="s">
        <v>8700</v>
      </c>
      <c r="B3637" s="240" t="s">
        <v>7572</v>
      </c>
      <c r="C3637" s="185" t="str">
        <f>VLOOKUP(B3637,[1]Nagios!$B$2:$F$7978,1,FALSE)</f>
        <v>192.168.3.24</v>
      </c>
      <c r="D3637" s="301" t="s">
        <v>1916</v>
      </c>
      <c r="E3637" s="206" t="s">
        <v>2989</v>
      </c>
      <c r="F3637" s="245">
        <v>3</v>
      </c>
      <c r="G3637" s="299" t="s">
        <v>8012</v>
      </c>
      <c r="H3637" s="180" t="s">
        <v>3667</v>
      </c>
    </row>
    <row r="3638" spans="1:8" hidden="1">
      <c r="A3638" s="88" t="s">
        <v>8700</v>
      </c>
      <c r="B3638" s="240" t="s">
        <v>7572</v>
      </c>
      <c r="C3638" s="185" t="str">
        <f>VLOOKUP(B3638,[1]Nagios!$B$2:$F$7978,1,FALSE)</f>
        <v>192.168.3.24</v>
      </c>
      <c r="D3638" s="301" t="s">
        <v>2110</v>
      </c>
      <c r="E3638" s="206" t="s">
        <v>2989</v>
      </c>
      <c r="F3638" s="245">
        <v>3</v>
      </c>
      <c r="G3638" s="299" t="s">
        <v>8012</v>
      </c>
      <c r="H3638" s="180" t="s">
        <v>3667</v>
      </c>
    </row>
    <row r="3639" spans="1:8" hidden="1">
      <c r="A3639" s="88" t="s">
        <v>7296</v>
      </c>
      <c r="B3639" s="240" t="s">
        <v>6695</v>
      </c>
      <c r="C3639" s="185" t="str">
        <f>VLOOKUP(B3639,[1]Nagios!$B$2:$F$7978,1,FALSE)</f>
        <v>10.133.8.212</v>
      </c>
      <c r="D3639" s="301" t="s">
        <v>1204</v>
      </c>
      <c r="E3639" s="289" t="s">
        <v>2992</v>
      </c>
      <c r="F3639" s="245">
        <v>3</v>
      </c>
      <c r="G3639" s="299" t="s">
        <v>8012</v>
      </c>
      <c r="H3639" s="180"/>
    </row>
    <row r="3640" spans="1:8" hidden="1">
      <c r="A3640" s="88" t="s">
        <v>7296</v>
      </c>
      <c r="B3640" s="240" t="s">
        <v>6695</v>
      </c>
      <c r="C3640" s="185" t="str">
        <f>VLOOKUP(B3640,[1]Nagios!$B$2:$F$7978,1,FALSE)</f>
        <v>10.133.8.212</v>
      </c>
      <c r="D3640" s="301" t="s">
        <v>6164</v>
      </c>
      <c r="E3640" s="289" t="s">
        <v>2992</v>
      </c>
      <c r="F3640" s="245">
        <v>3</v>
      </c>
      <c r="G3640" s="299" t="s">
        <v>8012</v>
      </c>
      <c r="H3640" s="180"/>
    </row>
    <row r="3641" spans="1:8" hidden="1">
      <c r="A3641" s="88" t="s">
        <v>7296</v>
      </c>
      <c r="B3641" s="240" t="s">
        <v>6695</v>
      </c>
      <c r="C3641" s="185" t="str">
        <f>VLOOKUP(B3641,[1]Nagios!$B$2:$F$7978,1,FALSE)</f>
        <v>10.133.8.212</v>
      </c>
      <c r="D3641" s="301" t="s">
        <v>7297</v>
      </c>
      <c r="E3641" s="289" t="s">
        <v>2992</v>
      </c>
      <c r="F3641" s="245">
        <v>3</v>
      </c>
      <c r="G3641" s="299" t="s">
        <v>8012</v>
      </c>
      <c r="H3641" s="180"/>
    </row>
    <row r="3642" spans="1:8" hidden="1">
      <c r="A3642" s="88" t="s">
        <v>7296</v>
      </c>
      <c r="B3642" s="240" t="s">
        <v>6695</v>
      </c>
      <c r="C3642" s="185" t="str">
        <f>VLOOKUP(B3642,[1]Nagios!$B$2:$F$7978,1,FALSE)</f>
        <v>10.133.8.212</v>
      </c>
      <c r="D3642" s="301" t="s">
        <v>2330</v>
      </c>
      <c r="E3642" s="289" t="s">
        <v>2992</v>
      </c>
      <c r="F3642" s="245">
        <v>3</v>
      </c>
      <c r="G3642" s="299" t="s">
        <v>8012</v>
      </c>
      <c r="H3642" s="180"/>
    </row>
    <row r="3643" spans="1:8" hidden="1">
      <c r="A3643" s="88" t="s">
        <v>7296</v>
      </c>
      <c r="B3643" s="240" t="s">
        <v>6695</v>
      </c>
      <c r="C3643" s="185" t="str">
        <f>VLOOKUP(B3643,[1]Nagios!$B$2:$F$7978,1,FALSE)</f>
        <v>10.133.8.212</v>
      </c>
      <c r="D3643" s="301" t="s">
        <v>959</v>
      </c>
      <c r="E3643" s="289" t="s">
        <v>2992</v>
      </c>
      <c r="F3643" s="245">
        <v>3</v>
      </c>
      <c r="G3643" s="299" t="s">
        <v>8012</v>
      </c>
      <c r="H3643" s="180"/>
    </row>
    <row r="3644" spans="1:8" hidden="1">
      <c r="A3644" s="88" t="s">
        <v>7296</v>
      </c>
      <c r="B3644" s="240" t="s">
        <v>6695</v>
      </c>
      <c r="C3644" s="185" t="str">
        <f>VLOOKUP(B3644,[1]Nagios!$B$2:$F$7978,1,FALSE)</f>
        <v>10.133.8.212</v>
      </c>
      <c r="D3644" s="301" t="s">
        <v>6177</v>
      </c>
      <c r="E3644" s="289" t="s">
        <v>2992</v>
      </c>
      <c r="F3644" s="245">
        <v>3</v>
      </c>
      <c r="G3644" s="299" t="s">
        <v>8012</v>
      </c>
      <c r="H3644" s="180"/>
    </row>
    <row r="3645" spans="1:8" hidden="1">
      <c r="A3645" s="88" t="s">
        <v>7296</v>
      </c>
      <c r="B3645" s="240" t="s">
        <v>6695</v>
      </c>
      <c r="C3645" s="185" t="str">
        <f>VLOOKUP(B3645,[1]Nagios!$B$2:$F$7978,1,FALSE)</f>
        <v>10.133.8.212</v>
      </c>
      <c r="D3645" s="301" t="s">
        <v>1201</v>
      </c>
      <c r="E3645" s="289" t="s">
        <v>2992</v>
      </c>
      <c r="F3645" s="245">
        <v>3</v>
      </c>
      <c r="G3645" s="299" t="s">
        <v>8012</v>
      </c>
      <c r="H3645" s="180"/>
    </row>
    <row r="3646" spans="1:8" hidden="1">
      <c r="A3646" s="88" t="s">
        <v>6694</v>
      </c>
      <c r="B3646" s="240" t="s">
        <v>6695</v>
      </c>
      <c r="C3646" s="185" t="str">
        <f>VLOOKUP(B3646,[1]Nagios!$B$2:$F$7978,1,FALSE)</f>
        <v>10.133.8.212</v>
      </c>
      <c r="D3646" s="301" t="s">
        <v>2325</v>
      </c>
      <c r="E3646" s="206" t="s">
        <v>2992</v>
      </c>
      <c r="F3646" s="245">
        <v>3</v>
      </c>
      <c r="G3646" s="299" t="s">
        <v>8012</v>
      </c>
      <c r="H3646" s="180"/>
    </row>
    <row r="3647" spans="1:8" hidden="1">
      <c r="A3647" s="88" t="s">
        <v>6694</v>
      </c>
      <c r="B3647" s="240" t="s">
        <v>6695</v>
      </c>
      <c r="C3647" s="185" t="str">
        <f>VLOOKUP(B3647,[1]Nagios!$B$2:$F$7978,1,FALSE)</f>
        <v>10.133.8.212</v>
      </c>
      <c r="D3647" s="301" t="s">
        <v>962</v>
      </c>
      <c r="E3647" s="206" t="s">
        <v>2992</v>
      </c>
      <c r="F3647" s="245">
        <v>3</v>
      </c>
      <c r="G3647" s="299" t="s">
        <v>8012</v>
      </c>
      <c r="H3647" s="180"/>
    </row>
    <row r="3648" spans="1:8" hidden="1">
      <c r="A3648" s="88" t="s">
        <v>6694</v>
      </c>
      <c r="B3648" s="240" t="s">
        <v>6695</v>
      </c>
      <c r="C3648" s="185" t="str">
        <f>VLOOKUP(B3648,[1]Nagios!$B$2:$F$7978,1,FALSE)</f>
        <v>10.133.8.212</v>
      </c>
      <c r="D3648" s="301" t="s">
        <v>6696</v>
      </c>
      <c r="E3648" s="206" t="s">
        <v>2992</v>
      </c>
      <c r="F3648" s="245">
        <v>3</v>
      </c>
      <c r="G3648" s="299" t="s">
        <v>8012</v>
      </c>
      <c r="H3648" s="180"/>
    </row>
    <row r="3649" spans="1:8" hidden="1">
      <c r="A3649" s="88" t="s">
        <v>6694</v>
      </c>
      <c r="B3649" s="266" t="s">
        <v>6695</v>
      </c>
      <c r="C3649" s="185" t="str">
        <f>VLOOKUP(B3649,[1]Nagios!$B$2:$F$7978,1,FALSE)</f>
        <v>10.133.8.212</v>
      </c>
      <c r="D3649" s="301" t="s">
        <v>6697</v>
      </c>
      <c r="E3649" s="206" t="s">
        <v>2992</v>
      </c>
      <c r="F3649" s="271">
        <v>3</v>
      </c>
      <c r="G3649" s="299" t="s">
        <v>8012</v>
      </c>
      <c r="H3649" s="180"/>
    </row>
    <row r="3650" spans="1:8" hidden="1">
      <c r="A3650" s="88" t="s">
        <v>6694</v>
      </c>
      <c r="B3650" s="266" t="s">
        <v>6695</v>
      </c>
      <c r="C3650" s="185" t="str">
        <f>VLOOKUP(B3650,[1]Nagios!$B$2:$F$7978,1,FALSE)</f>
        <v>10.133.8.212</v>
      </c>
      <c r="D3650" s="301" t="s">
        <v>2326</v>
      </c>
      <c r="E3650" s="206" t="s">
        <v>2992</v>
      </c>
      <c r="F3650" s="271">
        <v>3</v>
      </c>
      <c r="G3650" s="299" t="s">
        <v>8012</v>
      </c>
      <c r="H3650" s="180"/>
    </row>
    <row r="3651" spans="1:8" hidden="1">
      <c r="A3651" s="88" t="s">
        <v>6694</v>
      </c>
      <c r="B3651" s="266" t="s">
        <v>6695</v>
      </c>
      <c r="C3651" s="185" t="str">
        <f>VLOOKUP(B3651,[1]Nagios!$B$2:$F$7978,1,FALSE)</f>
        <v>10.133.8.212</v>
      </c>
      <c r="D3651" s="301" t="s">
        <v>6698</v>
      </c>
      <c r="E3651" s="206" t="s">
        <v>2992</v>
      </c>
      <c r="F3651" s="271">
        <v>3</v>
      </c>
      <c r="G3651" s="299" t="s">
        <v>8012</v>
      </c>
      <c r="H3651" s="180"/>
    </row>
    <row r="3652" spans="1:8" hidden="1">
      <c r="A3652" s="88" t="s">
        <v>6694</v>
      </c>
      <c r="B3652" s="266" t="s">
        <v>6695</v>
      </c>
      <c r="C3652" s="185" t="str">
        <f>VLOOKUP(B3652,[1]Nagios!$B$2:$F$7978,1,FALSE)</f>
        <v>10.133.8.212</v>
      </c>
      <c r="D3652" s="301" t="s">
        <v>6519</v>
      </c>
      <c r="E3652" s="206" t="s">
        <v>2992</v>
      </c>
      <c r="F3652" s="271">
        <v>3</v>
      </c>
      <c r="G3652" s="299" t="s">
        <v>8012</v>
      </c>
      <c r="H3652" s="180"/>
    </row>
    <row r="3653" spans="1:8" hidden="1">
      <c r="A3653" s="88" t="s">
        <v>443</v>
      </c>
      <c r="B3653" s="266" t="s">
        <v>444</v>
      </c>
      <c r="C3653" s="185" t="str">
        <f>VLOOKUP(B3653,[1]Nagios!$B$2:$F$7978,1,FALSE)</f>
        <v>10.133.54.57</v>
      </c>
      <c r="D3653" s="301" t="s">
        <v>1220</v>
      </c>
      <c r="E3653" s="206" t="s">
        <v>2989</v>
      </c>
      <c r="F3653" s="271">
        <v>3</v>
      </c>
      <c r="G3653" s="299" t="s">
        <v>8012</v>
      </c>
      <c r="H3653" s="180" t="s">
        <v>3296</v>
      </c>
    </row>
    <row r="3654" spans="1:8" hidden="1">
      <c r="A3654" s="88" t="s">
        <v>443</v>
      </c>
      <c r="B3654" s="266" t="s">
        <v>444</v>
      </c>
      <c r="C3654" s="185" t="str">
        <f>VLOOKUP(B3654,[1]Nagios!$B$2:$F$7978,1,FALSE)</f>
        <v>10.133.54.57</v>
      </c>
      <c r="D3654" s="301" t="s">
        <v>1204</v>
      </c>
      <c r="E3654" s="206" t="s">
        <v>2989</v>
      </c>
      <c r="F3654" s="271">
        <v>3</v>
      </c>
      <c r="G3654" s="299" t="s">
        <v>8012</v>
      </c>
      <c r="H3654" s="180" t="s">
        <v>3297</v>
      </c>
    </row>
    <row r="3655" spans="1:8" hidden="1">
      <c r="A3655" s="88" t="s">
        <v>443</v>
      </c>
      <c r="B3655" s="266" t="s">
        <v>444</v>
      </c>
      <c r="C3655" s="185" t="str">
        <f>VLOOKUP(B3655,[1]Nagios!$B$2:$F$7978,1,FALSE)</f>
        <v>10.133.54.57</v>
      </c>
      <c r="D3655" s="301" t="s">
        <v>2412</v>
      </c>
      <c r="E3655" s="206" t="s">
        <v>2989</v>
      </c>
      <c r="F3655" s="271">
        <v>3</v>
      </c>
      <c r="G3655" s="299" t="s">
        <v>8012</v>
      </c>
      <c r="H3655" s="180" t="s">
        <v>3298</v>
      </c>
    </row>
    <row r="3656" spans="1:8" hidden="1">
      <c r="A3656" s="88" t="s">
        <v>443</v>
      </c>
      <c r="B3656" s="240" t="s">
        <v>444</v>
      </c>
      <c r="C3656" s="185" t="str">
        <f>VLOOKUP(B3656,[1]Nagios!$B$2:$F$7978,1,FALSE)</f>
        <v>10.133.54.57</v>
      </c>
      <c r="D3656" s="301" t="s">
        <v>2428</v>
      </c>
      <c r="E3656" s="206" t="s">
        <v>2989</v>
      </c>
      <c r="F3656" s="245">
        <v>3</v>
      </c>
      <c r="G3656" s="299" t="s">
        <v>8012</v>
      </c>
      <c r="H3656" s="180" t="s">
        <v>3299</v>
      </c>
    </row>
    <row r="3657" spans="1:8" hidden="1">
      <c r="A3657" s="88" t="s">
        <v>443</v>
      </c>
      <c r="B3657" s="240" t="s">
        <v>444</v>
      </c>
      <c r="C3657" s="185" t="str">
        <f>VLOOKUP(B3657,[1]Nagios!$B$2:$F$7978,1,FALSE)</f>
        <v>10.133.54.57</v>
      </c>
      <c r="D3657" s="301" t="s">
        <v>959</v>
      </c>
      <c r="E3657" s="206" t="s">
        <v>2989</v>
      </c>
      <c r="F3657" s="245">
        <v>3</v>
      </c>
      <c r="G3657" s="299" t="s">
        <v>8012</v>
      </c>
      <c r="H3657" s="180" t="s">
        <v>3300</v>
      </c>
    </row>
    <row r="3658" spans="1:8" hidden="1">
      <c r="A3658" s="88" t="s">
        <v>443</v>
      </c>
      <c r="B3658" s="240" t="s">
        <v>444</v>
      </c>
      <c r="C3658" s="185" t="str">
        <f>VLOOKUP(B3658,[1]Nagios!$B$2:$F$7978,1,FALSE)</f>
        <v>10.133.54.57</v>
      </c>
      <c r="D3658" s="301" t="s">
        <v>1200</v>
      </c>
      <c r="E3658" s="206" t="s">
        <v>2989</v>
      </c>
      <c r="F3658" s="245">
        <v>3</v>
      </c>
      <c r="G3658" s="299" t="s">
        <v>8012</v>
      </c>
      <c r="H3658" s="200" t="s">
        <v>3301</v>
      </c>
    </row>
    <row r="3659" spans="1:8" hidden="1">
      <c r="A3659" s="88" t="s">
        <v>443</v>
      </c>
      <c r="B3659" s="240" t="s">
        <v>444</v>
      </c>
      <c r="C3659" s="185" t="str">
        <f>VLOOKUP(B3659,[1]Nagios!$B$2:$F$7978,1,FALSE)</f>
        <v>10.133.54.57</v>
      </c>
      <c r="D3659" s="301" t="s">
        <v>1201</v>
      </c>
      <c r="E3659" s="206" t="s">
        <v>2992</v>
      </c>
      <c r="F3659" s="245">
        <v>2</v>
      </c>
      <c r="G3659" s="299" t="s">
        <v>8012</v>
      </c>
      <c r="H3659" s="180" t="s">
        <v>3302</v>
      </c>
    </row>
    <row r="3660" spans="1:8" hidden="1">
      <c r="A3660" s="88" t="s">
        <v>8300</v>
      </c>
      <c r="B3660" s="88" t="s">
        <v>8301</v>
      </c>
      <c r="C3660" s="185" t="str">
        <f>VLOOKUP(B3660,[1]Nagios!$B$2:$F$7978,1,FALSE)</f>
        <v>10.133.4.46</v>
      </c>
      <c r="D3660" s="301" t="s">
        <v>1220</v>
      </c>
      <c r="E3660" s="291" t="s">
        <v>2992</v>
      </c>
      <c r="F3660" s="269">
        <v>4</v>
      </c>
      <c r="G3660" s="299" t="s">
        <v>8012</v>
      </c>
      <c r="H3660" s="180"/>
    </row>
    <row r="3661" spans="1:8" hidden="1">
      <c r="A3661" s="88" t="s">
        <v>8300</v>
      </c>
      <c r="B3661" s="88" t="s">
        <v>8301</v>
      </c>
      <c r="C3661" s="185" t="str">
        <f>VLOOKUP(B3661,[1]Nagios!$B$2:$F$7978,1,FALSE)</f>
        <v>10.133.4.46</v>
      </c>
      <c r="D3661" s="301" t="s">
        <v>1204</v>
      </c>
      <c r="E3661" s="291" t="s">
        <v>2992</v>
      </c>
      <c r="F3661" s="269">
        <v>4</v>
      </c>
      <c r="G3661" s="299" t="s">
        <v>8012</v>
      </c>
      <c r="H3661" s="180"/>
    </row>
    <row r="3662" spans="1:8" hidden="1">
      <c r="A3662" s="88" t="s">
        <v>8300</v>
      </c>
      <c r="B3662" s="88" t="s">
        <v>8301</v>
      </c>
      <c r="C3662" s="185" t="str">
        <f>VLOOKUP(B3662,[1]Nagios!$B$2:$F$7978,1,FALSE)</f>
        <v>10.133.4.46</v>
      </c>
      <c r="D3662" s="301" t="s">
        <v>959</v>
      </c>
      <c r="E3662" s="291" t="s">
        <v>2992</v>
      </c>
      <c r="F3662" s="269">
        <v>4</v>
      </c>
      <c r="G3662" s="299" t="s">
        <v>8012</v>
      </c>
      <c r="H3662" s="180"/>
    </row>
    <row r="3663" spans="1:8" hidden="1">
      <c r="A3663" s="88" t="s">
        <v>8300</v>
      </c>
      <c r="B3663" s="88" t="s">
        <v>8301</v>
      </c>
      <c r="C3663" s="185" t="str">
        <f>VLOOKUP(B3663,[1]Nagios!$B$2:$F$7978,1,FALSE)</f>
        <v>10.133.4.46</v>
      </c>
      <c r="D3663" s="301" t="s">
        <v>1200</v>
      </c>
      <c r="E3663" s="291" t="s">
        <v>2992</v>
      </c>
      <c r="F3663" s="269">
        <v>4</v>
      </c>
      <c r="G3663" s="299" t="s">
        <v>8012</v>
      </c>
      <c r="H3663" s="180"/>
    </row>
    <row r="3664" spans="1:8" hidden="1">
      <c r="A3664" s="88" t="s">
        <v>8300</v>
      </c>
      <c r="B3664" s="88" t="s">
        <v>8301</v>
      </c>
      <c r="C3664" s="185" t="str">
        <f>VLOOKUP(B3664,[1]Nagios!$B$2:$F$7978,1,FALSE)</f>
        <v>10.133.4.46</v>
      </c>
      <c r="D3664" s="301" t="s">
        <v>1201</v>
      </c>
      <c r="E3664" s="291" t="s">
        <v>2992</v>
      </c>
      <c r="F3664" s="106">
        <v>4</v>
      </c>
      <c r="G3664" s="299" t="s">
        <v>8012</v>
      </c>
      <c r="H3664" s="180"/>
    </row>
    <row r="3665" spans="1:8" hidden="1">
      <c r="A3665" s="88" t="s">
        <v>8300</v>
      </c>
      <c r="B3665" s="88" t="s">
        <v>8301</v>
      </c>
      <c r="C3665" s="185" t="str">
        <f>VLOOKUP(B3665,[1]Nagios!$B$2:$F$7978,1,FALSE)</f>
        <v>10.133.4.46</v>
      </c>
      <c r="D3665" s="301" t="s">
        <v>6043</v>
      </c>
      <c r="E3665" s="291" t="s">
        <v>2992</v>
      </c>
      <c r="F3665" s="106">
        <v>4</v>
      </c>
      <c r="G3665" s="299" t="s">
        <v>8012</v>
      </c>
      <c r="H3665" s="180"/>
    </row>
    <row r="3666" spans="1:8" hidden="1">
      <c r="A3666" s="88" t="s">
        <v>8300</v>
      </c>
      <c r="B3666" s="88" t="s">
        <v>8301</v>
      </c>
      <c r="C3666" s="185" t="str">
        <f>VLOOKUP(B3666,[1]Nagios!$B$2:$F$7978,1,FALSE)</f>
        <v>10.133.4.46</v>
      </c>
      <c r="D3666" s="301" t="s">
        <v>2543</v>
      </c>
      <c r="E3666" s="291" t="s">
        <v>2992</v>
      </c>
      <c r="F3666" s="106">
        <v>4</v>
      </c>
      <c r="G3666" s="299" t="s">
        <v>8012</v>
      </c>
      <c r="H3666" s="200"/>
    </row>
    <row r="3667" spans="1:8" hidden="1">
      <c r="A3667" s="88" t="s">
        <v>8881</v>
      </c>
      <c r="B3667" s="249" t="s">
        <v>8882</v>
      </c>
      <c r="C3667" s="185" t="str">
        <f>VLOOKUP(B3667,[1]Nagios!$B$2:$F$7978,1,FALSE)</f>
        <v>10.133.9.54</v>
      </c>
      <c r="D3667" s="301" t="s">
        <v>7260</v>
      </c>
      <c r="E3667" s="206" t="s">
        <v>2989</v>
      </c>
      <c r="F3667" s="266">
        <v>2</v>
      </c>
      <c r="G3667" s="299" t="s">
        <v>8012</v>
      </c>
      <c r="H3667" s="180"/>
    </row>
    <row r="3668" spans="1:8" hidden="1">
      <c r="A3668" s="88" t="s">
        <v>8881</v>
      </c>
      <c r="B3668" s="249" t="s">
        <v>8882</v>
      </c>
      <c r="C3668" s="185" t="str">
        <f>VLOOKUP(B3668,[1]Nagios!$B$2:$F$7978,1,FALSE)</f>
        <v>10.133.9.54</v>
      </c>
      <c r="D3668" s="301" t="s">
        <v>962</v>
      </c>
      <c r="E3668" s="206" t="s">
        <v>2989</v>
      </c>
      <c r="F3668" s="276">
        <v>2</v>
      </c>
      <c r="G3668" s="299" t="s">
        <v>8012</v>
      </c>
      <c r="H3668" s="180"/>
    </row>
    <row r="3669" spans="1:8" hidden="1">
      <c r="A3669" s="88" t="s">
        <v>8881</v>
      </c>
      <c r="B3669" s="240" t="s">
        <v>8882</v>
      </c>
      <c r="C3669" s="185" t="str">
        <f>VLOOKUP(B3669,[1]Nagios!$B$2:$F$7978,1,FALSE)</f>
        <v>10.133.9.54</v>
      </c>
      <c r="D3669" s="301" t="s">
        <v>2326</v>
      </c>
      <c r="E3669" s="206" t="s">
        <v>2989</v>
      </c>
      <c r="F3669" s="266">
        <v>2</v>
      </c>
      <c r="G3669" s="299" t="s">
        <v>8012</v>
      </c>
      <c r="H3669" s="180"/>
    </row>
    <row r="3670" spans="1:8" hidden="1">
      <c r="A3670" s="88" t="s">
        <v>8881</v>
      </c>
      <c r="B3670" s="240" t="s">
        <v>8882</v>
      </c>
      <c r="C3670" s="185" t="str">
        <f>VLOOKUP(B3670,[1]Nagios!$B$2:$F$7978,1,FALSE)</f>
        <v>10.133.9.54</v>
      </c>
      <c r="D3670" s="301" t="s">
        <v>6654</v>
      </c>
      <c r="E3670" s="206" t="s">
        <v>2989</v>
      </c>
      <c r="F3670" s="266">
        <v>2</v>
      </c>
      <c r="G3670" s="299" t="s">
        <v>8012</v>
      </c>
      <c r="H3670" s="180"/>
    </row>
    <row r="3671" spans="1:8" hidden="1">
      <c r="A3671" s="88" t="s">
        <v>8881</v>
      </c>
      <c r="B3671" s="240" t="s">
        <v>8882</v>
      </c>
      <c r="C3671" s="185" t="str">
        <f>VLOOKUP(B3671,[1]Nagios!$B$2:$F$7978,1,FALSE)</f>
        <v>10.133.9.54</v>
      </c>
      <c r="D3671" s="301" t="s">
        <v>1201</v>
      </c>
      <c r="E3671" s="206" t="s">
        <v>2989</v>
      </c>
      <c r="F3671" s="266">
        <v>2</v>
      </c>
      <c r="G3671" s="299" t="s">
        <v>8012</v>
      </c>
      <c r="H3671" s="180"/>
    </row>
    <row r="3672" spans="1:8" hidden="1">
      <c r="A3672" s="88" t="s">
        <v>8881</v>
      </c>
      <c r="B3672" s="240" t="s">
        <v>8882</v>
      </c>
      <c r="C3672" s="185" t="str">
        <f>VLOOKUP(B3672,[1]Nagios!$B$2:$F$7978,1,FALSE)</f>
        <v>10.133.9.54</v>
      </c>
      <c r="D3672" s="301" t="s">
        <v>6043</v>
      </c>
      <c r="E3672" s="206" t="s">
        <v>2989</v>
      </c>
      <c r="F3672" s="266">
        <v>2</v>
      </c>
      <c r="G3672" s="299" t="s">
        <v>8012</v>
      </c>
      <c r="H3672" s="180"/>
    </row>
    <row r="3673" spans="1:8" hidden="1">
      <c r="A3673" s="88" t="s">
        <v>8881</v>
      </c>
      <c r="B3673" s="240" t="s">
        <v>8882</v>
      </c>
      <c r="C3673" s="185" t="str">
        <f>VLOOKUP(B3673,[1]Nagios!$B$2:$F$7978,1,FALSE)</f>
        <v>10.133.9.54</v>
      </c>
      <c r="D3673" s="301" t="s">
        <v>2543</v>
      </c>
      <c r="E3673" s="206" t="s">
        <v>2989</v>
      </c>
      <c r="F3673" s="266">
        <v>2</v>
      </c>
      <c r="G3673" s="299" t="s">
        <v>8012</v>
      </c>
      <c r="H3673" s="180"/>
    </row>
    <row r="3674" spans="1:8" hidden="1">
      <c r="A3674" s="88" t="s">
        <v>8881</v>
      </c>
      <c r="B3674" s="240" t="s">
        <v>8882</v>
      </c>
      <c r="C3674" s="185" t="str">
        <f>VLOOKUP(B3674,[1]Nagios!$B$2:$F$7978,1,FALSE)</f>
        <v>10.133.9.54</v>
      </c>
      <c r="D3674" s="301" t="s">
        <v>2544</v>
      </c>
      <c r="E3674" s="206" t="s">
        <v>2989</v>
      </c>
      <c r="F3674" s="266">
        <v>2</v>
      </c>
      <c r="G3674" s="299" t="s">
        <v>1145</v>
      </c>
      <c r="H3674" s="180"/>
    </row>
    <row r="3675" spans="1:8" hidden="1">
      <c r="A3675" s="88" t="s">
        <v>8881</v>
      </c>
      <c r="B3675" s="240" t="s">
        <v>8882</v>
      </c>
      <c r="C3675" s="185" t="str">
        <f>VLOOKUP(B3675,[1]Nagios!$B$2:$F$7978,1,FALSE)</f>
        <v>10.133.9.54</v>
      </c>
      <c r="D3675" s="301" t="s">
        <v>1711</v>
      </c>
      <c r="E3675" s="206" t="s">
        <v>2989</v>
      </c>
      <c r="F3675" s="266">
        <v>2</v>
      </c>
      <c r="G3675" s="299" t="s">
        <v>1145</v>
      </c>
      <c r="H3675" s="180"/>
    </row>
    <row r="3676" spans="1:8" hidden="1">
      <c r="A3676" s="88" t="s">
        <v>8881</v>
      </c>
      <c r="B3676" s="240" t="s">
        <v>8882</v>
      </c>
      <c r="C3676" s="185" t="str">
        <f>VLOOKUP(B3676,[1]Nagios!$B$2:$F$7978,1,FALSE)</f>
        <v>10.133.9.54</v>
      </c>
      <c r="D3676" s="301" t="s">
        <v>1916</v>
      </c>
      <c r="E3676" s="294" t="s">
        <v>2989</v>
      </c>
      <c r="F3676" s="266">
        <v>2</v>
      </c>
      <c r="G3676" s="299" t="s">
        <v>1145</v>
      </c>
      <c r="H3676" s="180"/>
    </row>
    <row r="3677" spans="1:8" hidden="1">
      <c r="A3677" s="88" t="s">
        <v>8881</v>
      </c>
      <c r="B3677" s="240" t="s">
        <v>8882</v>
      </c>
      <c r="C3677" s="185" t="str">
        <f>VLOOKUP(B3677,[1]Nagios!$B$2:$F$7978,1,FALSE)</f>
        <v>10.133.9.54</v>
      </c>
      <c r="D3677" s="301" t="s">
        <v>9006</v>
      </c>
      <c r="E3677" s="291" t="s">
        <v>2992</v>
      </c>
      <c r="F3677" s="91">
        <v>4</v>
      </c>
      <c r="G3677" s="299" t="s">
        <v>1145</v>
      </c>
      <c r="H3677" s="180"/>
    </row>
    <row r="3678" spans="1:8" hidden="1">
      <c r="A3678" s="88" t="s">
        <v>8881</v>
      </c>
      <c r="B3678" s="240" t="s">
        <v>8882</v>
      </c>
      <c r="C3678" s="185" t="str">
        <f>VLOOKUP(B3678,[1]Nagios!$B$2:$F$7978,1,FALSE)</f>
        <v>10.133.9.54</v>
      </c>
      <c r="D3678" s="301" t="s">
        <v>9007</v>
      </c>
      <c r="E3678" s="291" t="s">
        <v>2991</v>
      </c>
      <c r="F3678" s="91">
        <v>4</v>
      </c>
      <c r="G3678" s="299" t="s">
        <v>1145</v>
      </c>
      <c r="H3678" s="180"/>
    </row>
    <row r="3679" spans="1:8" hidden="1">
      <c r="A3679" s="88" t="s">
        <v>8881</v>
      </c>
      <c r="B3679" s="240" t="s">
        <v>8882</v>
      </c>
      <c r="C3679" s="185" t="str">
        <f>VLOOKUP(B3679,[1]Nagios!$B$2:$F$7978,1,FALSE)</f>
        <v>10.133.9.54</v>
      </c>
      <c r="D3679" s="301" t="s">
        <v>9008</v>
      </c>
      <c r="E3679" s="291" t="s">
        <v>2991</v>
      </c>
      <c r="F3679" s="91">
        <v>4</v>
      </c>
      <c r="G3679" s="299" t="s">
        <v>1145</v>
      </c>
      <c r="H3679" s="180"/>
    </row>
    <row r="3680" spans="1:8" hidden="1">
      <c r="A3680" s="88" t="s">
        <v>8881</v>
      </c>
      <c r="B3680" s="240" t="s">
        <v>8882</v>
      </c>
      <c r="C3680" s="185" t="str">
        <f>VLOOKUP(B3680,[1]Nagios!$B$2:$F$7978,1,FALSE)</f>
        <v>10.133.9.54</v>
      </c>
      <c r="D3680" s="301" t="s">
        <v>9009</v>
      </c>
      <c r="E3680" s="291" t="s">
        <v>2991</v>
      </c>
      <c r="F3680" s="91">
        <v>4</v>
      </c>
      <c r="G3680" s="299" t="s">
        <v>1145</v>
      </c>
      <c r="H3680" s="180"/>
    </row>
    <row r="3681" spans="1:8" hidden="1">
      <c r="A3681" s="88" t="s">
        <v>8881</v>
      </c>
      <c r="B3681" s="240" t="s">
        <v>8882</v>
      </c>
      <c r="C3681" s="185" t="str">
        <f>VLOOKUP(B3681,[1]Nagios!$B$2:$F$7978,1,FALSE)</f>
        <v>10.133.9.54</v>
      </c>
      <c r="D3681" s="301" t="s">
        <v>9010</v>
      </c>
      <c r="E3681" s="291" t="s">
        <v>2991</v>
      </c>
      <c r="F3681" s="91">
        <v>4</v>
      </c>
      <c r="G3681" s="299" t="s">
        <v>1145</v>
      </c>
      <c r="H3681" s="180"/>
    </row>
    <row r="3682" spans="1:8" hidden="1">
      <c r="A3682" s="88" t="s">
        <v>8881</v>
      </c>
      <c r="B3682" s="240" t="s">
        <v>8882</v>
      </c>
      <c r="C3682" s="185" t="str">
        <f>VLOOKUP(B3682,[1]Nagios!$B$2:$F$7978,1,FALSE)</f>
        <v>10.133.9.54</v>
      </c>
      <c r="D3682" s="301" t="s">
        <v>9011</v>
      </c>
      <c r="E3682" s="291" t="s">
        <v>2991</v>
      </c>
      <c r="F3682" s="91">
        <v>4</v>
      </c>
      <c r="G3682" s="299" t="s">
        <v>1145</v>
      </c>
      <c r="H3682" s="180"/>
    </row>
    <row r="3683" spans="1:8" hidden="1">
      <c r="A3683" s="88" t="s">
        <v>8881</v>
      </c>
      <c r="B3683" s="240" t="s">
        <v>8882</v>
      </c>
      <c r="C3683" s="185" t="str">
        <f>VLOOKUP(B3683,[1]Nagios!$B$2:$F$7978,1,FALSE)</f>
        <v>10.133.9.54</v>
      </c>
      <c r="D3683" s="301" t="s">
        <v>9012</v>
      </c>
      <c r="E3683" s="291" t="s">
        <v>2991</v>
      </c>
      <c r="F3683" s="91">
        <v>4</v>
      </c>
      <c r="G3683" s="299" t="s">
        <v>1145</v>
      </c>
      <c r="H3683" s="180"/>
    </row>
    <row r="3684" spans="1:8" hidden="1">
      <c r="A3684" s="88" t="s">
        <v>8881</v>
      </c>
      <c r="B3684" s="240" t="s">
        <v>8882</v>
      </c>
      <c r="C3684" s="185" t="str">
        <f>VLOOKUP(B3684,[1]Nagios!$B$2:$F$7978,1,FALSE)</f>
        <v>10.133.9.54</v>
      </c>
      <c r="D3684" s="301" t="s">
        <v>9013</v>
      </c>
      <c r="E3684" s="291" t="s">
        <v>2991</v>
      </c>
      <c r="F3684" s="91">
        <v>4</v>
      </c>
      <c r="G3684" s="299" t="s">
        <v>1145</v>
      </c>
      <c r="H3684" s="180"/>
    </row>
    <row r="3685" spans="1:8" hidden="1">
      <c r="A3685" s="88" t="s">
        <v>8881</v>
      </c>
      <c r="B3685" s="240" t="s">
        <v>8882</v>
      </c>
      <c r="C3685" s="185" t="str">
        <f>VLOOKUP(B3685,[1]Nagios!$B$2:$F$7978,1,FALSE)</f>
        <v>10.133.9.54</v>
      </c>
      <c r="D3685" s="301" t="s">
        <v>9014</v>
      </c>
      <c r="E3685" s="291" t="s">
        <v>2991</v>
      </c>
      <c r="F3685" s="91">
        <v>4</v>
      </c>
      <c r="G3685" s="299" t="s">
        <v>1145</v>
      </c>
      <c r="H3685" s="180"/>
    </row>
    <row r="3686" spans="1:8" hidden="1">
      <c r="A3686" s="88" t="s">
        <v>8881</v>
      </c>
      <c r="B3686" s="240" t="s">
        <v>8882</v>
      </c>
      <c r="C3686" s="185" t="str">
        <f>VLOOKUP(B3686,[1]Nagios!$B$2:$F$7978,1,FALSE)</f>
        <v>10.133.9.54</v>
      </c>
      <c r="D3686" s="301" t="s">
        <v>9015</v>
      </c>
      <c r="E3686" s="291" t="s">
        <v>2991</v>
      </c>
      <c r="F3686" s="281">
        <v>4</v>
      </c>
      <c r="G3686" s="299" t="s">
        <v>1145</v>
      </c>
      <c r="H3686" s="180"/>
    </row>
    <row r="3687" spans="1:8" hidden="1">
      <c r="A3687" s="88" t="s">
        <v>8879</v>
      </c>
      <c r="B3687" s="240" t="s">
        <v>8880</v>
      </c>
      <c r="C3687" s="185" t="str">
        <f>VLOOKUP(B3687,[1]Nagios!$B$2:$F$7978,1,FALSE)</f>
        <v>10.133.9.53</v>
      </c>
      <c r="D3687" s="301" t="s">
        <v>7260</v>
      </c>
      <c r="E3687" s="206" t="s">
        <v>2989</v>
      </c>
      <c r="F3687" s="271">
        <v>2</v>
      </c>
      <c r="G3687" s="299" t="s">
        <v>8012</v>
      </c>
      <c r="H3687" s="180"/>
    </row>
    <row r="3688" spans="1:8" hidden="1">
      <c r="A3688" s="88" t="s">
        <v>8879</v>
      </c>
      <c r="B3688" s="240" t="s">
        <v>8880</v>
      </c>
      <c r="C3688" s="185" t="str">
        <f>VLOOKUP(B3688,[1]Nagios!$B$2:$F$7978,1,FALSE)</f>
        <v>10.133.9.53</v>
      </c>
      <c r="D3688" s="301" t="s">
        <v>962</v>
      </c>
      <c r="E3688" s="294" t="s">
        <v>2989</v>
      </c>
      <c r="F3688" s="123">
        <v>2</v>
      </c>
      <c r="G3688" s="299" t="s">
        <v>8012</v>
      </c>
      <c r="H3688" s="180"/>
    </row>
    <row r="3689" spans="1:8" hidden="1">
      <c r="A3689" s="88" t="s">
        <v>8879</v>
      </c>
      <c r="B3689" s="240" t="s">
        <v>8880</v>
      </c>
      <c r="C3689" s="185" t="str">
        <f>VLOOKUP(B3689,[1]Nagios!$B$2:$F$7978,1,FALSE)</f>
        <v>10.133.9.53</v>
      </c>
      <c r="D3689" s="301" t="s">
        <v>2326</v>
      </c>
      <c r="E3689" s="206" t="s">
        <v>2989</v>
      </c>
      <c r="F3689" s="271">
        <v>2</v>
      </c>
      <c r="G3689" s="299" t="s">
        <v>8012</v>
      </c>
      <c r="H3689" s="180"/>
    </row>
    <row r="3690" spans="1:8" hidden="1">
      <c r="A3690" s="88" t="s">
        <v>8879</v>
      </c>
      <c r="B3690" s="240" t="s">
        <v>8880</v>
      </c>
      <c r="C3690" s="185" t="str">
        <f>VLOOKUP(B3690,[1]Nagios!$B$2:$F$7978,1,FALSE)</f>
        <v>10.133.9.53</v>
      </c>
      <c r="D3690" s="301" t="s">
        <v>6654</v>
      </c>
      <c r="E3690" s="206" t="s">
        <v>2989</v>
      </c>
      <c r="F3690" s="271">
        <v>2</v>
      </c>
      <c r="G3690" s="299" t="s">
        <v>8012</v>
      </c>
      <c r="H3690" s="180"/>
    </row>
    <row r="3691" spans="1:8" hidden="1">
      <c r="A3691" s="88" t="s">
        <v>8879</v>
      </c>
      <c r="B3691" s="240" t="s">
        <v>8880</v>
      </c>
      <c r="C3691" s="185" t="str">
        <f>VLOOKUP(B3691,[1]Nagios!$B$2:$F$7978,1,FALSE)</f>
        <v>10.133.9.53</v>
      </c>
      <c r="D3691" s="301" t="s">
        <v>1201</v>
      </c>
      <c r="E3691" s="294" t="s">
        <v>2989</v>
      </c>
      <c r="F3691" s="123">
        <v>2</v>
      </c>
      <c r="G3691" s="299" t="s">
        <v>8012</v>
      </c>
      <c r="H3691" s="180"/>
    </row>
    <row r="3692" spans="1:8" hidden="1">
      <c r="A3692" s="88" t="s">
        <v>8879</v>
      </c>
      <c r="B3692" s="240" t="s">
        <v>8880</v>
      </c>
      <c r="C3692" s="185" t="str">
        <f>VLOOKUP(B3692,[1]Nagios!$B$2:$F$7978,1,FALSE)</f>
        <v>10.133.9.53</v>
      </c>
      <c r="D3692" s="301" t="s">
        <v>6043</v>
      </c>
      <c r="E3692" s="206" t="s">
        <v>2989</v>
      </c>
      <c r="F3692" s="271">
        <v>2</v>
      </c>
      <c r="G3692" s="299" t="s">
        <v>8012</v>
      </c>
      <c r="H3692" s="180"/>
    </row>
    <row r="3693" spans="1:8" hidden="1">
      <c r="A3693" s="88" t="s">
        <v>8879</v>
      </c>
      <c r="B3693" s="240" t="s">
        <v>8880</v>
      </c>
      <c r="C3693" s="185" t="str">
        <f>VLOOKUP(B3693,[1]Nagios!$B$2:$F$7978,1,FALSE)</f>
        <v>10.133.9.53</v>
      </c>
      <c r="D3693" s="301" t="s">
        <v>2544</v>
      </c>
      <c r="E3693" s="206" t="s">
        <v>2989</v>
      </c>
      <c r="F3693" s="271">
        <v>2</v>
      </c>
      <c r="G3693" s="299" t="s">
        <v>7998</v>
      </c>
      <c r="H3693" s="180"/>
    </row>
    <row r="3694" spans="1:8" hidden="1">
      <c r="A3694" s="88" t="s">
        <v>8879</v>
      </c>
      <c r="B3694" s="240" t="s">
        <v>8880</v>
      </c>
      <c r="C3694" s="185" t="str">
        <f>VLOOKUP(B3694,[1]Nagios!$B$2:$F$7978,1,FALSE)</f>
        <v>10.133.9.53</v>
      </c>
      <c r="D3694" s="301" t="s">
        <v>1711</v>
      </c>
      <c r="E3694" s="206" t="s">
        <v>2989</v>
      </c>
      <c r="F3694" s="271">
        <v>2</v>
      </c>
      <c r="G3694" s="299" t="s">
        <v>7998</v>
      </c>
      <c r="H3694" s="180"/>
    </row>
    <row r="3695" spans="1:8" hidden="1">
      <c r="A3695" s="88" t="s">
        <v>8879</v>
      </c>
      <c r="B3695" s="240" t="s">
        <v>8880</v>
      </c>
      <c r="C3695" s="185" t="str">
        <f>VLOOKUP(B3695,[1]Nagios!$B$2:$F$7978,1,FALSE)</f>
        <v>10.133.9.53</v>
      </c>
      <c r="D3695" s="301" t="s">
        <v>1916</v>
      </c>
      <c r="E3695" s="206" t="s">
        <v>2989</v>
      </c>
      <c r="F3695" s="271">
        <v>2</v>
      </c>
      <c r="G3695" s="299" t="s">
        <v>7998</v>
      </c>
      <c r="H3695" s="180"/>
    </row>
    <row r="3696" spans="1:8" hidden="1">
      <c r="A3696" s="88" t="s">
        <v>8879</v>
      </c>
      <c r="B3696" s="240" t="s">
        <v>8880</v>
      </c>
      <c r="C3696" s="185" t="str">
        <f>VLOOKUP(B3696,[1]Nagios!$B$2:$F$7978,1,FALSE)</f>
        <v>10.133.9.53</v>
      </c>
      <c r="D3696" s="301" t="s">
        <v>9018</v>
      </c>
      <c r="E3696" s="206" t="s">
        <v>2992</v>
      </c>
      <c r="F3696" s="271">
        <v>4</v>
      </c>
      <c r="G3696" s="299" t="s">
        <v>7998</v>
      </c>
      <c r="H3696" s="180"/>
    </row>
    <row r="3697" spans="1:8" hidden="1">
      <c r="A3697" s="88" t="s">
        <v>8879</v>
      </c>
      <c r="B3697" s="240" t="s">
        <v>8880</v>
      </c>
      <c r="C3697" s="185" t="str">
        <f>VLOOKUP(B3697,[1]Nagios!$B$2:$F$7978,1,FALSE)</f>
        <v>10.133.9.53</v>
      </c>
      <c r="D3697" s="301" t="s">
        <v>9019</v>
      </c>
      <c r="E3697" s="206" t="s">
        <v>2989</v>
      </c>
      <c r="F3697" s="245">
        <v>4</v>
      </c>
      <c r="G3697" s="299" t="s">
        <v>7998</v>
      </c>
      <c r="H3697" s="180"/>
    </row>
    <row r="3698" spans="1:8" hidden="1">
      <c r="A3698" s="88" t="s">
        <v>8879</v>
      </c>
      <c r="B3698" s="240" t="s">
        <v>8880</v>
      </c>
      <c r="C3698" s="185" t="str">
        <f>VLOOKUP(B3698,[1]Nagios!$B$2:$F$7978,1,FALSE)</f>
        <v>10.133.9.53</v>
      </c>
      <c r="D3698" s="301" t="s">
        <v>9020</v>
      </c>
      <c r="E3698" s="206" t="s">
        <v>2989</v>
      </c>
      <c r="F3698" s="262">
        <v>4</v>
      </c>
      <c r="G3698" s="299" t="s">
        <v>7998</v>
      </c>
      <c r="H3698" s="180"/>
    </row>
    <row r="3699" spans="1:8" hidden="1">
      <c r="A3699" s="88" t="s">
        <v>8879</v>
      </c>
      <c r="B3699" s="240" t="s">
        <v>8880</v>
      </c>
      <c r="C3699" s="185" t="str">
        <f>VLOOKUP(B3699,[1]Nagios!$B$2:$F$7978,1,FALSE)</f>
        <v>10.133.9.53</v>
      </c>
      <c r="D3699" s="301" t="s">
        <v>9021</v>
      </c>
      <c r="E3699" s="206" t="s">
        <v>2989</v>
      </c>
      <c r="F3699" s="271">
        <v>4</v>
      </c>
      <c r="G3699" s="299" t="s">
        <v>7998</v>
      </c>
      <c r="H3699" s="180"/>
    </row>
    <row r="3700" spans="1:8" hidden="1">
      <c r="A3700" s="88" t="s">
        <v>8879</v>
      </c>
      <c r="B3700" s="240" t="s">
        <v>8880</v>
      </c>
      <c r="C3700" s="185" t="str">
        <f>VLOOKUP(B3700,[1]Nagios!$B$2:$F$7978,1,FALSE)</f>
        <v>10.133.9.53</v>
      </c>
      <c r="D3700" s="301" t="s">
        <v>9022</v>
      </c>
      <c r="E3700" s="206" t="s">
        <v>2989</v>
      </c>
      <c r="F3700" s="245">
        <v>4</v>
      </c>
      <c r="G3700" s="299" t="s">
        <v>7998</v>
      </c>
      <c r="H3700" s="180"/>
    </row>
    <row r="3701" spans="1:8" hidden="1">
      <c r="A3701" s="88" t="s">
        <v>8879</v>
      </c>
      <c r="B3701" s="240" t="s">
        <v>8880</v>
      </c>
      <c r="C3701" s="185" t="str">
        <f>VLOOKUP(B3701,[1]Nagios!$B$2:$F$7978,1,FALSE)</f>
        <v>10.133.9.53</v>
      </c>
      <c r="D3701" s="301" t="s">
        <v>9023</v>
      </c>
      <c r="E3701" s="206" t="s">
        <v>2989</v>
      </c>
      <c r="F3701" s="245">
        <v>4</v>
      </c>
      <c r="G3701" s="299" t="s">
        <v>7998</v>
      </c>
      <c r="H3701" s="180"/>
    </row>
    <row r="3702" spans="1:8" hidden="1">
      <c r="A3702" s="88" t="s">
        <v>8879</v>
      </c>
      <c r="B3702" s="240" t="s">
        <v>8880</v>
      </c>
      <c r="C3702" s="185" t="str">
        <f>VLOOKUP(B3702,[1]Nagios!$B$2:$F$7978,1,FALSE)</f>
        <v>10.133.9.53</v>
      </c>
      <c r="D3702" s="301" t="s">
        <v>9024</v>
      </c>
      <c r="E3702" s="206" t="s">
        <v>2989</v>
      </c>
      <c r="F3702" s="271">
        <v>4</v>
      </c>
      <c r="G3702" s="299" t="s">
        <v>7998</v>
      </c>
      <c r="H3702" s="180"/>
    </row>
    <row r="3703" spans="1:8" hidden="1">
      <c r="A3703" s="88" t="s">
        <v>8879</v>
      </c>
      <c r="B3703" s="240" t="s">
        <v>8880</v>
      </c>
      <c r="C3703" s="185" t="str">
        <f>VLOOKUP(B3703,[1]Nagios!$B$2:$F$7978,1,FALSE)</f>
        <v>10.133.9.53</v>
      </c>
      <c r="D3703" s="301" t="s">
        <v>9025</v>
      </c>
      <c r="E3703" s="206" t="s">
        <v>2989</v>
      </c>
      <c r="F3703" s="245">
        <v>4</v>
      </c>
      <c r="G3703" s="299" t="s">
        <v>7998</v>
      </c>
      <c r="H3703" s="180"/>
    </row>
    <row r="3704" spans="1:8" hidden="1">
      <c r="A3704" s="88" t="s">
        <v>8879</v>
      </c>
      <c r="B3704" s="240" t="s">
        <v>8880</v>
      </c>
      <c r="C3704" s="185" t="str">
        <f>VLOOKUP(B3704,[1]Nagios!$B$2:$F$7978,1,FALSE)</f>
        <v>10.133.9.53</v>
      </c>
      <c r="D3704" s="301" t="s">
        <v>9026</v>
      </c>
      <c r="E3704" s="206" t="s">
        <v>2989</v>
      </c>
      <c r="F3704" s="245">
        <v>4</v>
      </c>
      <c r="G3704" s="299" t="s">
        <v>7998</v>
      </c>
      <c r="H3704" s="180"/>
    </row>
    <row r="3705" spans="1:8" hidden="1">
      <c r="A3705" s="88" t="s">
        <v>8879</v>
      </c>
      <c r="B3705" s="240" t="s">
        <v>8880</v>
      </c>
      <c r="C3705" s="185" t="str">
        <f>VLOOKUP(B3705,[1]Nagios!$B$2:$F$7978,1,FALSE)</f>
        <v>10.133.9.53</v>
      </c>
      <c r="D3705" s="301" t="s">
        <v>9027</v>
      </c>
      <c r="E3705" s="294" t="s">
        <v>2989</v>
      </c>
      <c r="F3705" s="123">
        <v>4</v>
      </c>
      <c r="G3705" s="299" t="s">
        <v>7998</v>
      </c>
      <c r="H3705" s="180"/>
    </row>
    <row r="3706" spans="1:8" hidden="1">
      <c r="A3706" s="88" t="s">
        <v>8877</v>
      </c>
      <c r="B3706" s="240" t="s">
        <v>8878</v>
      </c>
      <c r="C3706" s="185" t="str">
        <f>VLOOKUP(B3706,[1]Nagios!$B$2:$F$7978,1,FALSE)</f>
        <v>10.133.9.52</v>
      </c>
      <c r="D3706" s="301" t="s">
        <v>7260</v>
      </c>
      <c r="E3706" s="206" t="s">
        <v>2989</v>
      </c>
      <c r="F3706" s="245">
        <v>2</v>
      </c>
      <c r="G3706" s="299" t="s">
        <v>8012</v>
      </c>
      <c r="H3706" s="180"/>
    </row>
    <row r="3707" spans="1:8" hidden="1">
      <c r="A3707" s="88" t="s">
        <v>8877</v>
      </c>
      <c r="B3707" s="240" t="s">
        <v>8878</v>
      </c>
      <c r="C3707" s="185" t="str">
        <f>VLOOKUP(B3707,[1]Nagios!$B$2:$F$7978,1,FALSE)</f>
        <v>10.133.9.52</v>
      </c>
      <c r="D3707" s="301" t="s">
        <v>962</v>
      </c>
      <c r="E3707" s="206" t="s">
        <v>2989</v>
      </c>
      <c r="F3707" s="245">
        <v>2</v>
      </c>
      <c r="G3707" s="299" t="s">
        <v>8012</v>
      </c>
      <c r="H3707" s="180"/>
    </row>
    <row r="3708" spans="1:8" hidden="1">
      <c r="A3708" s="88" t="s">
        <v>8877</v>
      </c>
      <c r="B3708" s="240" t="s">
        <v>8878</v>
      </c>
      <c r="C3708" s="185" t="str">
        <f>VLOOKUP(B3708,[1]Nagios!$B$2:$F$7978,1,FALSE)</f>
        <v>10.133.9.52</v>
      </c>
      <c r="D3708" s="301" t="s">
        <v>2326</v>
      </c>
      <c r="E3708" s="206" t="s">
        <v>2989</v>
      </c>
      <c r="F3708" s="245">
        <v>2</v>
      </c>
      <c r="G3708" s="299" t="s">
        <v>8012</v>
      </c>
      <c r="H3708" s="180"/>
    </row>
    <row r="3709" spans="1:8" hidden="1">
      <c r="A3709" s="88" t="s">
        <v>8877</v>
      </c>
      <c r="B3709" s="240" t="s">
        <v>8878</v>
      </c>
      <c r="C3709" s="185" t="str">
        <f>VLOOKUP(B3709,[1]Nagios!$B$2:$F$7978,1,FALSE)</f>
        <v>10.133.9.52</v>
      </c>
      <c r="D3709" s="301" t="s">
        <v>6654</v>
      </c>
      <c r="E3709" s="206" t="s">
        <v>2989</v>
      </c>
      <c r="F3709" s="245">
        <v>2</v>
      </c>
      <c r="G3709" s="299" t="s">
        <v>8012</v>
      </c>
      <c r="H3709" s="180"/>
    </row>
    <row r="3710" spans="1:8" hidden="1">
      <c r="A3710" s="88" t="s">
        <v>8877</v>
      </c>
      <c r="B3710" s="240" t="s">
        <v>8878</v>
      </c>
      <c r="C3710" s="185" t="str">
        <f>VLOOKUP(B3710,[1]Nagios!$B$2:$F$7978,1,FALSE)</f>
        <v>10.133.9.52</v>
      </c>
      <c r="D3710" s="301" t="s">
        <v>1201</v>
      </c>
      <c r="E3710" s="206" t="s">
        <v>2989</v>
      </c>
      <c r="F3710" s="245">
        <v>2</v>
      </c>
      <c r="G3710" s="299" t="s">
        <v>8012</v>
      </c>
      <c r="H3710" s="180"/>
    </row>
    <row r="3711" spans="1:8" hidden="1">
      <c r="A3711" s="88" t="s">
        <v>8877</v>
      </c>
      <c r="B3711" s="240" t="s">
        <v>8878</v>
      </c>
      <c r="C3711" s="185" t="str">
        <f>VLOOKUP(B3711,[1]Nagios!$B$2:$F$7978,1,FALSE)</f>
        <v>10.133.9.52</v>
      </c>
      <c r="D3711" s="301" t="s">
        <v>6043</v>
      </c>
      <c r="E3711" s="294" t="s">
        <v>2989</v>
      </c>
      <c r="F3711" s="123">
        <v>2</v>
      </c>
      <c r="G3711" s="299" t="s">
        <v>8012</v>
      </c>
      <c r="H3711" s="180"/>
    </row>
    <row r="3712" spans="1:8" hidden="1">
      <c r="A3712" s="88" t="s">
        <v>8877</v>
      </c>
      <c r="B3712" s="240" t="s">
        <v>8878</v>
      </c>
      <c r="C3712" s="185" t="str">
        <f>VLOOKUP(B3712,[1]Nagios!$B$2:$F$7978,1,FALSE)</f>
        <v>10.133.9.52</v>
      </c>
      <c r="D3712" s="301" t="s">
        <v>2543</v>
      </c>
      <c r="E3712" s="206" t="s">
        <v>2989</v>
      </c>
      <c r="F3712" s="271">
        <v>2</v>
      </c>
      <c r="G3712" s="299" t="s">
        <v>8012</v>
      </c>
      <c r="H3712" s="180"/>
    </row>
    <row r="3713" spans="1:8" hidden="1">
      <c r="A3713" s="88" t="s">
        <v>8877</v>
      </c>
      <c r="B3713" s="276" t="s">
        <v>8878</v>
      </c>
      <c r="C3713" s="185" t="str">
        <f>VLOOKUP(B3713,[1]Nagios!$B$2:$F$7978,1,FALSE)</f>
        <v>10.133.9.52</v>
      </c>
      <c r="D3713" s="301" t="s">
        <v>1711</v>
      </c>
      <c r="E3713" s="206" t="s">
        <v>2989</v>
      </c>
      <c r="F3713" s="330">
        <v>2</v>
      </c>
      <c r="G3713" s="299" t="s">
        <v>8012</v>
      </c>
      <c r="H3713" s="180"/>
    </row>
    <row r="3714" spans="1:8" hidden="1">
      <c r="A3714" s="88" t="s">
        <v>8877</v>
      </c>
      <c r="B3714" s="240" t="s">
        <v>8878</v>
      </c>
      <c r="C3714" s="185" t="str">
        <f>VLOOKUP(B3714,[1]Nagios!$B$2:$F$7978,1,FALSE)</f>
        <v>10.133.9.52</v>
      </c>
      <c r="D3714" s="301" t="s">
        <v>9125</v>
      </c>
      <c r="E3714" s="206" t="s">
        <v>2989</v>
      </c>
      <c r="F3714" s="271">
        <v>4</v>
      </c>
      <c r="G3714" s="299" t="s">
        <v>1152</v>
      </c>
      <c r="H3714" s="180"/>
    </row>
    <row r="3715" spans="1:8" hidden="1">
      <c r="A3715" s="88" t="s">
        <v>7167</v>
      </c>
      <c r="B3715" s="240" t="s">
        <v>7573</v>
      </c>
      <c r="C3715" s="185" t="str">
        <f>VLOOKUP(B3715,[1]Nagios!$B$2:$F$7978,1,FALSE)</f>
        <v>192.168.4.27</v>
      </c>
      <c r="D3715" s="301" t="s">
        <v>2325</v>
      </c>
      <c r="E3715" s="206" t="s">
        <v>2989</v>
      </c>
      <c r="F3715" s="271">
        <v>1</v>
      </c>
      <c r="G3715" s="299" t="s">
        <v>8012</v>
      </c>
      <c r="H3715" s="180"/>
    </row>
    <row r="3716" spans="1:8" hidden="1">
      <c r="A3716" s="88" t="s">
        <v>7167</v>
      </c>
      <c r="B3716" s="240" t="s">
        <v>7573</v>
      </c>
      <c r="C3716" s="185" t="str">
        <f>VLOOKUP(B3716,[1]Nagios!$B$2:$F$7978,1,FALSE)</f>
        <v>192.168.4.27</v>
      </c>
      <c r="D3716" s="301" t="s">
        <v>962</v>
      </c>
      <c r="E3716" s="206" t="s">
        <v>2989</v>
      </c>
      <c r="F3716" s="271">
        <v>1</v>
      </c>
      <c r="G3716" s="299" t="s">
        <v>8012</v>
      </c>
      <c r="H3716" s="180"/>
    </row>
    <row r="3717" spans="1:8" hidden="1">
      <c r="A3717" s="88" t="s">
        <v>7167</v>
      </c>
      <c r="B3717" s="240" t="s">
        <v>7573</v>
      </c>
      <c r="C3717" s="185" t="str">
        <f>VLOOKUP(B3717,[1]Nagios!$B$2:$F$7978,1,FALSE)</f>
        <v>192.168.4.27</v>
      </c>
      <c r="D3717" s="301" t="s">
        <v>2326</v>
      </c>
      <c r="E3717" s="206" t="s">
        <v>2989</v>
      </c>
      <c r="F3717" s="271">
        <v>1</v>
      </c>
      <c r="G3717" s="299" t="s">
        <v>8012</v>
      </c>
      <c r="H3717" s="180"/>
    </row>
    <row r="3718" spans="1:8" hidden="1">
      <c r="A3718" s="88" t="s">
        <v>7167</v>
      </c>
      <c r="B3718" s="240" t="s">
        <v>7573</v>
      </c>
      <c r="C3718" s="185" t="str">
        <f>VLOOKUP(B3718,[1]Nagios!$B$2:$F$7978,1,FALSE)</f>
        <v>192.168.4.27</v>
      </c>
      <c r="D3718" s="301" t="s">
        <v>6698</v>
      </c>
      <c r="E3718" s="206" t="s">
        <v>2989</v>
      </c>
      <c r="F3718" s="271">
        <v>1</v>
      </c>
      <c r="G3718" s="299" t="s">
        <v>8012</v>
      </c>
      <c r="H3718" s="180"/>
    </row>
    <row r="3719" spans="1:8" hidden="1">
      <c r="A3719" s="88" t="s">
        <v>7167</v>
      </c>
      <c r="B3719" s="240" t="s">
        <v>7573</v>
      </c>
      <c r="C3719" s="185" t="str">
        <f>VLOOKUP(B3719,[1]Nagios!$B$2:$F$7978,1,FALSE)</f>
        <v>192.168.4.27</v>
      </c>
      <c r="D3719" s="301" t="s">
        <v>6519</v>
      </c>
      <c r="E3719" s="206" t="s">
        <v>2989</v>
      </c>
      <c r="F3719" s="271">
        <v>1</v>
      </c>
      <c r="G3719" s="299" t="s">
        <v>8012</v>
      </c>
      <c r="H3719" s="180"/>
    </row>
    <row r="3720" spans="1:8" hidden="1">
      <c r="A3720" s="88" t="s">
        <v>7167</v>
      </c>
      <c r="B3720" s="240" t="s">
        <v>7573</v>
      </c>
      <c r="C3720" s="185" t="str">
        <f>VLOOKUP(B3720,[1]Nagios!$B$2:$F$7978,1,FALSE)</f>
        <v>192.168.4.27</v>
      </c>
      <c r="D3720" s="301" t="s">
        <v>7168</v>
      </c>
      <c r="E3720" s="206" t="s">
        <v>2989</v>
      </c>
      <c r="F3720" s="245">
        <v>1</v>
      </c>
      <c r="G3720" s="299" t="s">
        <v>8012</v>
      </c>
      <c r="H3720" s="180"/>
    </row>
    <row r="3721" spans="1:8" hidden="1">
      <c r="A3721" s="88" t="s">
        <v>7167</v>
      </c>
      <c r="B3721" s="266" t="s">
        <v>7573</v>
      </c>
      <c r="C3721" s="185" t="str">
        <f>VLOOKUP(B3721,[1]Nagios!$B$2:$F$7978,1,FALSE)</f>
        <v>192.168.4.27</v>
      </c>
      <c r="D3721" s="301" t="s">
        <v>6716</v>
      </c>
      <c r="E3721" s="206" t="s">
        <v>2989</v>
      </c>
      <c r="F3721" s="245">
        <v>1</v>
      </c>
      <c r="G3721" s="299" t="s">
        <v>8012</v>
      </c>
      <c r="H3721" s="180"/>
    </row>
    <row r="3722" spans="1:8" hidden="1">
      <c r="A3722" s="88" t="s">
        <v>7167</v>
      </c>
      <c r="B3722" s="266" t="s">
        <v>7573</v>
      </c>
      <c r="C3722" s="185" t="str">
        <f>VLOOKUP(B3722,[1]Nagios!$B$2:$F$7978,1,FALSE)</f>
        <v>192.168.4.27</v>
      </c>
      <c r="D3722" s="301" t="s">
        <v>7169</v>
      </c>
      <c r="E3722" s="206" t="s">
        <v>2989</v>
      </c>
      <c r="F3722" s="245">
        <v>2</v>
      </c>
      <c r="G3722" s="299" t="s">
        <v>7998</v>
      </c>
      <c r="H3722" s="180"/>
    </row>
    <row r="3723" spans="1:8" hidden="1">
      <c r="A3723" s="88" t="s">
        <v>7167</v>
      </c>
      <c r="B3723" s="266" t="s">
        <v>7573</v>
      </c>
      <c r="C3723" s="185" t="str">
        <f>VLOOKUP(B3723,[1]Nagios!$B$2:$F$7978,1,FALSE)</f>
        <v>192.168.4.27</v>
      </c>
      <c r="D3723" s="301" t="s">
        <v>8171</v>
      </c>
      <c r="E3723" s="206" t="s">
        <v>2989</v>
      </c>
      <c r="F3723" s="271">
        <v>4</v>
      </c>
      <c r="G3723" s="299" t="s">
        <v>7998</v>
      </c>
      <c r="H3723" s="180"/>
    </row>
    <row r="3724" spans="1:8" hidden="1">
      <c r="A3724" s="88" t="s">
        <v>7399</v>
      </c>
      <c r="B3724" s="266" t="s">
        <v>7572</v>
      </c>
      <c r="C3724" s="185" t="str">
        <f>VLOOKUP(B3724,[1]Nagios!$B$2:$F$7978,1,FALSE)</f>
        <v>192.168.3.24</v>
      </c>
      <c r="D3724" s="301" t="s">
        <v>1220</v>
      </c>
      <c r="E3724" s="289" t="s">
        <v>2989</v>
      </c>
      <c r="F3724" s="113">
        <v>1</v>
      </c>
      <c r="G3724" s="299" t="s">
        <v>8012</v>
      </c>
      <c r="H3724" s="180" t="s">
        <v>3662</v>
      </c>
    </row>
    <row r="3725" spans="1:8" hidden="1">
      <c r="A3725" s="88" t="s">
        <v>7399</v>
      </c>
      <c r="B3725" s="266" t="s">
        <v>7572</v>
      </c>
      <c r="C3725" s="185" t="str">
        <f>VLOOKUP(B3725,[1]Nagios!$B$2:$F$7978,1,FALSE)</f>
        <v>192.168.3.24</v>
      </c>
      <c r="D3725" s="301" t="s">
        <v>1204</v>
      </c>
      <c r="E3725" s="289" t="s">
        <v>2989</v>
      </c>
      <c r="F3725" s="113">
        <v>1</v>
      </c>
      <c r="G3725" s="299" t="s">
        <v>8012</v>
      </c>
      <c r="H3725" s="180" t="s">
        <v>3663</v>
      </c>
    </row>
    <row r="3726" spans="1:8" hidden="1">
      <c r="A3726" s="88" t="s">
        <v>7399</v>
      </c>
      <c r="B3726" s="266" t="s">
        <v>7572</v>
      </c>
      <c r="C3726" s="185" t="str">
        <f>VLOOKUP(B3726,[1]Nagios!$B$2:$F$7978,1,FALSE)</f>
        <v>192.168.3.24</v>
      </c>
      <c r="D3726" s="301" t="s">
        <v>959</v>
      </c>
      <c r="E3726" s="289" t="s">
        <v>2989</v>
      </c>
      <c r="F3726" s="113">
        <v>1</v>
      </c>
      <c r="G3726" s="299" t="s">
        <v>8012</v>
      </c>
      <c r="H3726" s="180" t="s">
        <v>3664</v>
      </c>
    </row>
    <row r="3727" spans="1:8" hidden="1">
      <c r="A3727" s="88" t="s">
        <v>7399</v>
      </c>
      <c r="B3727" s="266" t="s">
        <v>7572</v>
      </c>
      <c r="C3727" s="185" t="str">
        <f>VLOOKUP(B3727,[1]Nagios!$B$2:$F$7978,1,FALSE)</f>
        <v>192.168.3.24</v>
      </c>
      <c r="D3727" s="301" t="s">
        <v>1200</v>
      </c>
      <c r="E3727" s="289" t="s">
        <v>2989</v>
      </c>
      <c r="F3727" s="113">
        <v>1</v>
      </c>
      <c r="G3727" s="299" t="s">
        <v>8012</v>
      </c>
      <c r="H3727" s="180" t="s">
        <v>3665</v>
      </c>
    </row>
    <row r="3728" spans="1:8" hidden="1">
      <c r="A3728" s="88" t="s">
        <v>7399</v>
      </c>
      <c r="B3728" s="266" t="s">
        <v>7572</v>
      </c>
      <c r="C3728" s="185" t="str">
        <f>VLOOKUP(B3728,[1]Nagios!$B$2:$F$7978,1,FALSE)</f>
        <v>192.168.3.24</v>
      </c>
      <c r="D3728" s="301" t="s">
        <v>6043</v>
      </c>
      <c r="E3728" s="289" t="s">
        <v>2989</v>
      </c>
      <c r="F3728" s="113">
        <v>1</v>
      </c>
      <c r="G3728" s="299" t="s">
        <v>8012</v>
      </c>
      <c r="H3728" s="180" t="s">
        <v>3666</v>
      </c>
    </row>
    <row r="3729" spans="1:8" hidden="1">
      <c r="A3729" s="88" t="s">
        <v>7399</v>
      </c>
      <c r="B3729" s="266" t="s">
        <v>7572</v>
      </c>
      <c r="C3729" s="185" t="str">
        <f>VLOOKUP(B3729,[1]Nagios!$B$2:$F$7978,1,FALSE)</f>
        <v>192.168.3.24</v>
      </c>
      <c r="D3729" s="301" t="s">
        <v>2543</v>
      </c>
      <c r="E3729" s="289" t="s">
        <v>2989</v>
      </c>
      <c r="F3729" s="113">
        <v>1</v>
      </c>
      <c r="G3729" s="299" t="s">
        <v>8012</v>
      </c>
      <c r="H3729" s="180" t="s">
        <v>3667</v>
      </c>
    </row>
    <row r="3730" spans="1:8" hidden="1">
      <c r="A3730" s="88" t="s">
        <v>7399</v>
      </c>
      <c r="B3730" s="240" t="s">
        <v>7572</v>
      </c>
      <c r="C3730" s="185" t="str">
        <f>VLOOKUP(B3730,[1]Nagios!$B$2:$F$7978,1,FALSE)</f>
        <v>192.168.3.24</v>
      </c>
      <c r="D3730" s="301" t="s">
        <v>1201</v>
      </c>
      <c r="E3730" s="289" t="s">
        <v>2989</v>
      </c>
      <c r="F3730" s="113">
        <v>1</v>
      </c>
      <c r="G3730" s="299" t="s">
        <v>8012</v>
      </c>
      <c r="H3730" s="180" t="s">
        <v>3668</v>
      </c>
    </row>
    <row r="3731" spans="1:8" hidden="1">
      <c r="A3731" s="89" t="s">
        <v>3118</v>
      </c>
      <c r="B3731" s="102" t="s">
        <v>3119</v>
      </c>
      <c r="C3731" s="185" t="str">
        <f>VLOOKUP(B3731,[1]Nagios!$B$2:$F$7978,1,FALSE)</f>
        <v>10.133.8.129</v>
      </c>
      <c r="D3731" s="308" t="s">
        <v>3103</v>
      </c>
      <c r="E3731" s="289" t="s">
        <v>2989</v>
      </c>
      <c r="F3731" s="271">
        <v>1</v>
      </c>
      <c r="G3731" s="299" t="s">
        <v>8012</v>
      </c>
      <c r="H3731" s="180"/>
    </row>
    <row r="3732" spans="1:8" hidden="1">
      <c r="A3732" s="89" t="s">
        <v>3118</v>
      </c>
      <c r="B3732" s="102" t="s">
        <v>3119</v>
      </c>
      <c r="C3732" s="185" t="str">
        <f>VLOOKUP(B3732,[1]Nagios!$B$2:$F$7978,1,FALSE)</f>
        <v>10.133.8.129</v>
      </c>
      <c r="D3732" s="308" t="s">
        <v>3105</v>
      </c>
      <c r="E3732" s="206" t="s">
        <v>2992</v>
      </c>
      <c r="F3732" s="271">
        <v>2</v>
      </c>
      <c r="G3732" s="299" t="s">
        <v>8012</v>
      </c>
      <c r="H3732" s="180"/>
    </row>
    <row r="3733" spans="1:8" hidden="1">
      <c r="A3733" s="89" t="s">
        <v>3118</v>
      </c>
      <c r="B3733" s="102" t="s">
        <v>3119</v>
      </c>
      <c r="C3733" s="185" t="str">
        <f>VLOOKUP(B3733,[1]Nagios!$B$2:$F$7978,1,FALSE)</f>
        <v>10.133.8.129</v>
      </c>
      <c r="D3733" s="308" t="s">
        <v>3106</v>
      </c>
      <c r="E3733" s="289" t="s">
        <v>2989</v>
      </c>
      <c r="F3733" s="271">
        <v>1</v>
      </c>
      <c r="G3733" s="299" t="s">
        <v>8012</v>
      </c>
      <c r="H3733" s="180"/>
    </row>
    <row r="3734" spans="1:8" hidden="1">
      <c r="A3734" s="89" t="s">
        <v>3118</v>
      </c>
      <c r="B3734" s="102" t="s">
        <v>3119</v>
      </c>
      <c r="C3734" s="185" t="str">
        <f>VLOOKUP(B3734,[1]Nagios!$B$2:$F$7978,1,FALSE)</f>
        <v>10.133.8.129</v>
      </c>
      <c r="D3734" s="308" t="s">
        <v>3107</v>
      </c>
      <c r="E3734" s="289" t="s">
        <v>2989</v>
      </c>
      <c r="F3734" s="271">
        <v>1</v>
      </c>
      <c r="G3734" s="299" t="s">
        <v>8012</v>
      </c>
      <c r="H3734" s="180"/>
    </row>
    <row r="3735" spans="1:8" hidden="1">
      <c r="A3735" s="89" t="s">
        <v>3118</v>
      </c>
      <c r="B3735" s="102" t="s">
        <v>3119</v>
      </c>
      <c r="C3735" s="185" t="str">
        <f>VLOOKUP(B3735,[1]Nagios!$B$2:$F$7978,1,FALSE)</f>
        <v>10.133.8.129</v>
      </c>
      <c r="D3735" s="308" t="s">
        <v>3108</v>
      </c>
      <c r="E3735" s="289" t="s">
        <v>2989</v>
      </c>
      <c r="F3735" s="271">
        <v>1</v>
      </c>
      <c r="G3735" s="299" t="s">
        <v>8012</v>
      </c>
      <c r="H3735" s="180"/>
    </row>
    <row r="3736" spans="1:8" hidden="1">
      <c r="A3736" s="89" t="s">
        <v>3118</v>
      </c>
      <c r="B3736" s="102" t="s">
        <v>3119</v>
      </c>
      <c r="C3736" s="185" t="str">
        <f>VLOOKUP(B3736,[1]Nagios!$B$2:$F$7978,1,FALSE)</f>
        <v>10.133.8.129</v>
      </c>
      <c r="D3736" s="308" t="s">
        <v>3110</v>
      </c>
      <c r="E3736" s="289" t="s">
        <v>2989</v>
      </c>
      <c r="F3736" s="245">
        <v>2</v>
      </c>
      <c r="G3736" s="299" t="s">
        <v>7998</v>
      </c>
      <c r="H3736" s="180"/>
    </row>
    <row r="3737" spans="1:8" hidden="1">
      <c r="A3737" s="89" t="s">
        <v>3118</v>
      </c>
      <c r="B3737" s="102" t="s">
        <v>3119</v>
      </c>
      <c r="C3737" s="185" t="str">
        <f>VLOOKUP(B3737,[1]Nagios!$B$2:$F$7978,1,FALSE)</f>
        <v>10.133.8.129</v>
      </c>
      <c r="D3737" s="308" t="s">
        <v>3111</v>
      </c>
      <c r="E3737" s="289" t="s">
        <v>2989</v>
      </c>
      <c r="F3737" s="245">
        <v>3</v>
      </c>
      <c r="G3737" s="299" t="s">
        <v>8012</v>
      </c>
      <c r="H3737" s="180"/>
    </row>
    <row r="3738" spans="1:8" hidden="1">
      <c r="A3738" s="89" t="s">
        <v>3118</v>
      </c>
      <c r="B3738" s="102" t="s">
        <v>3119</v>
      </c>
      <c r="C3738" s="185" t="str">
        <f>VLOOKUP(B3738,[1]Nagios!$B$2:$F$7978,1,FALSE)</f>
        <v>10.133.8.129</v>
      </c>
      <c r="D3738" s="306" t="s">
        <v>6574</v>
      </c>
      <c r="E3738" s="289" t="s">
        <v>2989</v>
      </c>
      <c r="F3738" s="245">
        <v>2</v>
      </c>
      <c r="G3738" s="299" t="s">
        <v>7998</v>
      </c>
      <c r="H3738" s="180"/>
    </row>
    <row r="3739" spans="1:8" hidden="1">
      <c r="A3739" s="89" t="s">
        <v>3118</v>
      </c>
      <c r="B3739" s="102" t="s">
        <v>3119</v>
      </c>
      <c r="C3739" s="185" t="str">
        <f>VLOOKUP(B3739,[1]Nagios!$B$2:$F$7978,1,FALSE)</f>
        <v>10.133.8.129</v>
      </c>
      <c r="D3739" s="301" t="s">
        <v>6861</v>
      </c>
      <c r="E3739" s="289" t="s">
        <v>2989</v>
      </c>
      <c r="F3739" s="245">
        <v>2</v>
      </c>
      <c r="G3739" s="299" t="s">
        <v>7998</v>
      </c>
      <c r="H3739" s="180"/>
    </row>
    <row r="3740" spans="1:8" hidden="1">
      <c r="A3740" s="249" t="s">
        <v>8601</v>
      </c>
      <c r="B3740" s="249" t="s">
        <v>8602</v>
      </c>
      <c r="C3740" s="185" t="str">
        <f>VLOOKUP(B3740,[1]Nagios!$B$2:$F$7978,1,FALSE)</f>
        <v>172.16.12.81</v>
      </c>
      <c r="D3740" s="301" t="s">
        <v>8486</v>
      </c>
      <c r="E3740" s="291" t="s">
        <v>2989</v>
      </c>
      <c r="F3740" s="269">
        <v>1</v>
      </c>
      <c r="G3740" s="299" t="s">
        <v>8012</v>
      </c>
      <c r="H3740" s="180"/>
    </row>
    <row r="3741" spans="1:8" hidden="1">
      <c r="A3741" s="249" t="s">
        <v>8601</v>
      </c>
      <c r="B3741" s="249" t="s">
        <v>8602</v>
      </c>
      <c r="C3741" s="185" t="str">
        <f>VLOOKUP(B3741,[1]Nagios!$B$2:$F$7978,1,FALSE)</f>
        <v>172.16.12.81</v>
      </c>
      <c r="D3741" s="301" t="s">
        <v>1204</v>
      </c>
      <c r="E3741" s="291" t="s">
        <v>2989</v>
      </c>
      <c r="F3741" s="269">
        <v>1</v>
      </c>
      <c r="G3741" s="299" t="s">
        <v>8012</v>
      </c>
      <c r="H3741" s="180"/>
    </row>
    <row r="3742" spans="1:8" hidden="1">
      <c r="A3742" s="240" t="s">
        <v>8601</v>
      </c>
      <c r="B3742" s="240" t="s">
        <v>8602</v>
      </c>
      <c r="C3742" s="185" t="str">
        <f>VLOOKUP(B3742,[1]Nagios!$B$2:$F$7978,1,FALSE)</f>
        <v>172.16.12.81</v>
      </c>
      <c r="D3742" s="301" t="s">
        <v>2617</v>
      </c>
      <c r="E3742" s="291" t="s">
        <v>2989</v>
      </c>
      <c r="F3742" s="269">
        <v>1</v>
      </c>
      <c r="G3742" s="299" t="s">
        <v>8012</v>
      </c>
      <c r="H3742" s="180"/>
    </row>
    <row r="3743" spans="1:8" hidden="1">
      <c r="A3743" s="240" t="s">
        <v>8601</v>
      </c>
      <c r="B3743" s="240" t="s">
        <v>8602</v>
      </c>
      <c r="C3743" s="185" t="str">
        <f>VLOOKUP(B3743,[1]Nagios!$B$2:$F$7978,1,FALSE)</f>
        <v>172.16.12.81</v>
      </c>
      <c r="D3743" s="301" t="s">
        <v>6654</v>
      </c>
      <c r="E3743" s="291" t="s">
        <v>2989</v>
      </c>
      <c r="F3743" s="269">
        <v>1</v>
      </c>
      <c r="G3743" s="299" t="s">
        <v>8012</v>
      </c>
      <c r="H3743" s="180"/>
    </row>
    <row r="3744" spans="1:8" hidden="1">
      <c r="A3744" s="240" t="s">
        <v>8601</v>
      </c>
      <c r="B3744" s="240" t="s">
        <v>8602</v>
      </c>
      <c r="C3744" s="185" t="str">
        <f>VLOOKUP(B3744,[1]Nagios!$B$2:$F$7978,1,FALSE)</f>
        <v>172.16.12.81</v>
      </c>
      <c r="D3744" s="301" t="s">
        <v>1201</v>
      </c>
      <c r="E3744" s="291" t="s">
        <v>2989</v>
      </c>
      <c r="F3744" s="269">
        <v>1</v>
      </c>
      <c r="G3744" s="299" t="s">
        <v>8012</v>
      </c>
      <c r="H3744" s="180"/>
    </row>
    <row r="3745" spans="1:8" hidden="1">
      <c r="A3745" s="240" t="s">
        <v>8601</v>
      </c>
      <c r="B3745" s="240" t="s">
        <v>8602</v>
      </c>
      <c r="C3745" s="185" t="str">
        <f>VLOOKUP(B3745,[1]Nagios!$B$2:$F$7978,1,FALSE)</f>
        <v>172.16.12.81</v>
      </c>
      <c r="D3745" s="301" t="s">
        <v>6043</v>
      </c>
      <c r="E3745" s="291" t="s">
        <v>2989</v>
      </c>
      <c r="F3745" s="269">
        <v>1</v>
      </c>
      <c r="G3745" s="299" t="s">
        <v>8012</v>
      </c>
      <c r="H3745" s="180"/>
    </row>
    <row r="3746" spans="1:8" hidden="1">
      <c r="A3746" s="240" t="s">
        <v>8601</v>
      </c>
      <c r="B3746" s="240" t="s">
        <v>8602</v>
      </c>
      <c r="C3746" s="185" t="str">
        <f>VLOOKUP(B3746,[1]Nagios!$B$2:$F$7978,1,FALSE)</f>
        <v>172.16.12.81</v>
      </c>
      <c r="D3746" s="301" t="s">
        <v>2543</v>
      </c>
      <c r="E3746" s="291" t="s">
        <v>2989</v>
      </c>
      <c r="F3746" s="269">
        <v>1</v>
      </c>
      <c r="G3746" s="299" t="s">
        <v>8012</v>
      </c>
      <c r="H3746" s="180"/>
    </row>
    <row r="3747" spans="1:8" hidden="1">
      <c r="A3747" s="240" t="s">
        <v>7961</v>
      </c>
      <c r="B3747" s="240" t="s">
        <v>7962</v>
      </c>
      <c r="C3747" s="185" t="str">
        <f>VLOOKUP(B3747,[1]Nagios!$B$2:$F$7978,1,FALSE)</f>
        <v>192.168.5.149</v>
      </c>
      <c r="D3747" s="301" t="s">
        <v>7260</v>
      </c>
      <c r="E3747" s="206" t="s">
        <v>2989</v>
      </c>
      <c r="F3747" s="262">
        <v>1</v>
      </c>
      <c r="G3747" s="299" t="s">
        <v>8012</v>
      </c>
      <c r="H3747" s="180"/>
    </row>
    <row r="3748" spans="1:8" hidden="1">
      <c r="A3748" s="240" t="s">
        <v>7961</v>
      </c>
      <c r="B3748" s="240" t="s">
        <v>7962</v>
      </c>
      <c r="C3748" s="185" t="str">
        <f>VLOOKUP(B3748,[1]Nagios!$B$2:$F$7978,1,FALSE)</f>
        <v>192.168.5.149</v>
      </c>
      <c r="D3748" s="301" t="s">
        <v>1204</v>
      </c>
      <c r="E3748" s="206" t="s">
        <v>2989</v>
      </c>
      <c r="F3748" s="262">
        <v>1</v>
      </c>
      <c r="G3748" s="299" t="s">
        <v>8012</v>
      </c>
      <c r="H3748" s="180"/>
    </row>
    <row r="3749" spans="1:8" hidden="1">
      <c r="A3749" s="240" t="s">
        <v>7961</v>
      </c>
      <c r="B3749" s="240" t="s">
        <v>7962</v>
      </c>
      <c r="C3749" s="185" t="str">
        <f>VLOOKUP(B3749,[1]Nagios!$B$2:$F$7978,1,FALSE)</f>
        <v>192.168.5.149</v>
      </c>
      <c r="D3749" s="301" t="s">
        <v>7957</v>
      </c>
      <c r="E3749" s="206" t="s">
        <v>2989</v>
      </c>
      <c r="F3749" s="245">
        <v>1</v>
      </c>
      <c r="G3749" s="299" t="s">
        <v>8012</v>
      </c>
      <c r="H3749" s="180"/>
    </row>
    <row r="3750" spans="1:8" hidden="1">
      <c r="A3750" s="240" t="s">
        <v>7961</v>
      </c>
      <c r="B3750" s="240" t="s">
        <v>7962</v>
      </c>
      <c r="C3750" s="185" t="str">
        <f>VLOOKUP(B3750,[1]Nagios!$B$2:$F$7978,1,FALSE)</f>
        <v>192.168.5.149</v>
      </c>
      <c r="D3750" s="301" t="s">
        <v>959</v>
      </c>
      <c r="E3750" s="206" t="s">
        <v>2989</v>
      </c>
      <c r="F3750" s="245">
        <v>1</v>
      </c>
      <c r="G3750" s="299" t="s">
        <v>8012</v>
      </c>
      <c r="H3750" s="180"/>
    </row>
    <row r="3751" spans="1:8" hidden="1">
      <c r="A3751" s="240" t="s">
        <v>7961</v>
      </c>
      <c r="B3751" s="240" t="s">
        <v>7962</v>
      </c>
      <c r="C3751" s="185" t="str">
        <f>VLOOKUP(B3751,[1]Nagios!$B$2:$F$7978,1,FALSE)</f>
        <v>192.168.5.149</v>
      </c>
      <c r="D3751" s="301" t="s">
        <v>7958</v>
      </c>
      <c r="E3751" s="206" t="s">
        <v>2989</v>
      </c>
      <c r="F3751" s="245">
        <v>1</v>
      </c>
      <c r="G3751" s="299" t="s">
        <v>8012</v>
      </c>
      <c r="H3751" s="180"/>
    </row>
    <row r="3752" spans="1:8" hidden="1">
      <c r="A3752" s="240" t="s">
        <v>7961</v>
      </c>
      <c r="B3752" s="240" t="s">
        <v>7962</v>
      </c>
      <c r="C3752" s="185" t="str">
        <f>VLOOKUP(B3752,[1]Nagios!$B$2:$F$7978,1,FALSE)</f>
        <v>192.168.5.149</v>
      </c>
      <c r="D3752" s="301" t="s">
        <v>6220</v>
      </c>
      <c r="E3752" s="206" t="s">
        <v>2989</v>
      </c>
      <c r="F3752" s="245">
        <v>1</v>
      </c>
      <c r="G3752" s="299" t="s">
        <v>8012</v>
      </c>
      <c r="H3752" s="180"/>
    </row>
    <row r="3753" spans="1:8" hidden="1">
      <c r="A3753" s="240" t="s">
        <v>7961</v>
      </c>
      <c r="B3753" s="240" t="s">
        <v>7962</v>
      </c>
      <c r="C3753" s="185" t="str">
        <f>VLOOKUP(B3753,[1]Nagios!$B$2:$F$7978,1,FALSE)</f>
        <v>192.168.5.149</v>
      </c>
      <c r="D3753" s="301" t="s">
        <v>8174</v>
      </c>
      <c r="E3753" s="206" t="s">
        <v>2989</v>
      </c>
      <c r="F3753" s="245">
        <v>4</v>
      </c>
      <c r="G3753" s="299" t="s">
        <v>7998</v>
      </c>
      <c r="H3753" s="180"/>
    </row>
    <row r="3754" spans="1:8" hidden="1">
      <c r="A3754" s="240" t="s">
        <v>7961</v>
      </c>
      <c r="B3754" s="240" t="s">
        <v>7962</v>
      </c>
      <c r="C3754" s="185" t="str">
        <f>VLOOKUP(B3754,[1]Nagios!$B$2:$F$7978,1,FALSE)</f>
        <v>192.168.5.149</v>
      </c>
      <c r="D3754" s="301" t="s">
        <v>8175</v>
      </c>
      <c r="E3754" s="206" t="s">
        <v>2989</v>
      </c>
      <c r="F3754" s="245">
        <v>4</v>
      </c>
      <c r="G3754" s="299" t="s">
        <v>7998</v>
      </c>
      <c r="H3754" s="180"/>
    </row>
    <row r="3755" spans="1:8" hidden="1">
      <c r="A3755" s="240" t="s">
        <v>7961</v>
      </c>
      <c r="B3755" s="240" t="s">
        <v>7962</v>
      </c>
      <c r="C3755" s="185" t="str">
        <f>VLOOKUP(B3755,[1]Nagios!$B$2:$F$7978,1,FALSE)</f>
        <v>192.168.5.149</v>
      </c>
      <c r="D3755" s="301" t="s">
        <v>8176</v>
      </c>
      <c r="E3755" s="206" t="s">
        <v>2989</v>
      </c>
      <c r="F3755" s="245">
        <v>4</v>
      </c>
      <c r="G3755" s="299" t="s">
        <v>7998</v>
      </c>
      <c r="H3755" s="180"/>
    </row>
    <row r="3756" spans="1:8" hidden="1">
      <c r="A3756" s="240" t="s">
        <v>7961</v>
      </c>
      <c r="B3756" s="240" t="s">
        <v>7962</v>
      </c>
      <c r="C3756" s="185" t="str">
        <f>VLOOKUP(B3756,[1]Nagios!$B$2:$F$7978,1,FALSE)</f>
        <v>192.168.5.149</v>
      </c>
      <c r="D3756" s="322" t="s">
        <v>8177</v>
      </c>
      <c r="E3756" s="206" t="s">
        <v>2989</v>
      </c>
      <c r="F3756" s="245">
        <v>4</v>
      </c>
      <c r="G3756" s="299" t="s">
        <v>7998</v>
      </c>
      <c r="H3756" s="180"/>
    </row>
    <row r="3757" spans="1:8" hidden="1">
      <c r="A3757" s="240" t="s">
        <v>7961</v>
      </c>
      <c r="B3757" s="240" t="s">
        <v>7962</v>
      </c>
      <c r="C3757" s="185" t="str">
        <f>VLOOKUP(B3757,[1]Nagios!$B$2:$F$7978,1,FALSE)</f>
        <v>192.168.5.149</v>
      </c>
      <c r="D3757" s="301" t="s">
        <v>8178</v>
      </c>
      <c r="E3757" s="206" t="s">
        <v>2989</v>
      </c>
      <c r="F3757" s="245">
        <v>4</v>
      </c>
      <c r="G3757" s="299" t="s">
        <v>7998</v>
      </c>
      <c r="H3757" s="180"/>
    </row>
    <row r="3758" spans="1:8" hidden="1">
      <c r="A3758" s="240" t="s">
        <v>7959</v>
      </c>
      <c r="B3758" s="276" t="s">
        <v>9096</v>
      </c>
      <c r="C3758" s="185" t="str">
        <f>VLOOKUP(B3758,[1]Nagios!$B$2:$F$7978,1,FALSE)</f>
        <v>192.168.5.196</v>
      </c>
      <c r="D3758" s="301" t="s">
        <v>1204</v>
      </c>
      <c r="E3758" s="206" t="s">
        <v>2992</v>
      </c>
      <c r="F3758" s="245">
        <v>3</v>
      </c>
      <c r="G3758" s="299" t="s">
        <v>8012</v>
      </c>
      <c r="H3758" s="180"/>
    </row>
    <row r="3759" spans="1:8" hidden="1">
      <c r="A3759" s="240" t="s">
        <v>7959</v>
      </c>
      <c r="B3759" s="276" t="s">
        <v>9096</v>
      </c>
      <c r="C3759" s="185" t="str">
        <f>VLOOKUP(B3759,[1]Nagios!$B$2:$F$7978,1,FALSE)</f>
        <v>192.168.5.196</v>
      </c>
      <c r="D3759" s="301" t="s">
        <v>959</v>
      </c>
      <c r="E3759" s="206" t="s">
        <v>2992</v>
      </c>
      <c r="F3759" s="245">
        <v>3</v>
      </c>
      <c r="G3759" s="299" t="s">
        <v>8012</v>
      </c>
      <c r="H3759" s="180"/>
    </row>
    <row r="3760" spans="1:8" hidden="1">
      <c r="A3760" s="240" t="s">
        <v>7959</v>
      </c>
      <c r="B3760" s="276" t="s">
        <v>9096</v>
      </c>
      <c r="C3760" s="185" t="str">
        <f>VLOOKUP(B3760,[1]Nagios!$B$2:$F$7978,1,FALSE)</f>
        <v>192.168.5.196</v>
      </c>
      <c r="D3760" s="301" t="s">
        <v>7958</v>
      </c>
      <c r="E3760" s="206" t="s">
        <v>2992</v>
      </c>
      <c r="F3760" s="245">
        <v>3</v>
      </c>
      <c r="G3760" s="299" t="s">
        <v>8012</v>
      </c>
      <c r="H3760" s="180"/>
    </row>
    <row r="3761" spans="1:8" hidden="1">
      <c r="A3761" s="240" t="s">
        <v>7959</v>
      </c>
      <c r="B3761" s="276" t="s">
        <v>9096</v>
      </c>
      <c r="C3761" s="185" t="str">
        <f>VLOOKUP(B3761,[1]Nagios!$B$2:$F$7978,1,FALSE)</f>
        <v>192.168.5.196</v>
      </c>
      <c r="D3761" s="301" t="s">
        <v>6220</v>
      </c>
      <c r="E3761" s="206" t="s">
        <v>2992</v>
      </c>
      <c r="F3761" s="245">
        <v>3</v>
      </c>
      <c r="G3761" s="299" t="s">
        <v>8012</v>
      </c>
      <c r="H3761" s="180"/>
    </row>
    <row r="3762" spans="1:8" hidden="1">
      <c r="A3762" s="240" t="s">
        <v>7959</v>
      </c>
      <c r="B3762" s="276" t="s">
        <v>9096</v>
      </c>
      <c r="C3762" s="185" t="str">
        <f>VLOOKUP(B3762,[1]Nagios!$B$2:$F$7978,1,FALSE)</f>
        <v>192.168.5.196</v>
      </c>
      <c r="D3762" s="301" t="s">
        <v>6043</v>
      </c>
      <c r="E3762" s="206" t="s">
        <v>2992</v>
      </c>
      <c r="F3762" s="245">
        <v>3</v>
      </c>
      <c r="G3762" s="299" t="s">
        <v>8012</v>
      </c>
      <c r="H3762" s="180"/>
    </row>
    <row r="3763" spans="1:8" hidden="1">
      <c r="A3763" s="240" t="s">
        <v>7959</v>
      </c>
      <c r="B3763" s="276" t="s">
        <v>9096</v>
      </c>
      <c r="C3763" s="185" t="str">
        <f>VLOOKUP(B3763,[1]Nagios!$B$2:$F$7978,1,FALSE)</f>
        <v>192.168.5.196</v>
      </c>
      <c r="D3763" s="301" t="s">
        <v>2543</v>
      </c>
      <c r="E3763" s="206" t="s">
        <v>2992</v>
      </c>
      <c r="F3763" s="245">
        <v>3</v>
      </c>
      <c r="G3763" s="299" t="s">
        <v>7998</v>
      </c>
      <c r="H3763" s="180"/>
    </row>
    <row r="3764" spans="1:8" hidden="1">
      <c r="A3764" s="240" t="s">
        <v>7959</v>
      </c>
      <c r="B3764" s="276" t="s">
        <v>9096</v>
      </c>
      <c r="C3764" s="185" t="str">
        <f>VLOOKUP(B3764,[1]Nagios!$B$2:$F$7978,1,FALSE)</f>
        <v>192.168.5.196</v>
      </c>
      <c r="D3764" s="301" t="s">
        <v>2544</v>
      </c>
      <c r="E3764" s="206" t="s">
        <v>2992</v>
      </c>
      <c r="F3764" s="245">
        <v>3</v>
      </c>
      <c r="G3764" s="299" t="s">
        <v>7998</v>
      </c>
      <c r="H3764" s="180"/>
    </row>
    <row r="3765" spans="1:8" hidden="1">
      <c r="A3765" s="240" t="s">
        <v>7959</v>
      </c>
      <c r="B3765" s="276" t="s">
        <v>9096</v>
      </c>
      <c r="C3765" s="185" t="str">
        <f>VLOOKUP(B3765,[1]Nagios!$B$2:$F$7978,1,FALSE)</f>
        <v>192.168.5.196</v>
      </c>
      <c r="D3765" s="301" t="s">
        <v>1711</v>
      </c>
      <c r="E3765" s="206" t="s">
        <v>2992</v>
      </c>
      <c r="F3765" s="245">
        <v>3</v>
      </c>
      <c r="G3765" s="299" t="s">
        <v>7998</v>
      </c>
      <c r="H3765" s="180"/>
    </row>
    <row r="3766" spans="1:8" hidden="1">
      <c r="A3766" s="240" t="s">
        <v>7959</v>
      </c>
      <c r="B3766" s="276" t="s">
        <v>9096</v>
      </c>
      <c r="C3766" s="185" t="str">
        <f>VLOOKUP(B3766,[1]Nagios!$B$2:$F$7978,1,FALSE)</f>
        <v>192.168.5.196</v>
      </c>
      <c r="D3766" s="301" t="s">
        <v>1916</v>
      </c>
      <c r="E3766" s="206" t="s">
        <v>2992</v>
      </c>
      <c r="F3766" s="245">
        <v>3</v>
      </c>
      <c r="G3766" s="299" t="s">
        <v>7998</v>
      </c>
      <c r="H3766" s="180"/>
    </row>
    <row r="3767" spans="1:8" hidden="1">
      <c r="A3767" s="240" t="s">
        <v>7959</v>
      </c>
      <c r="B3767" s="276" t="s">
        <v>9096</v>
      </c>
      <c r="C3767" s="185" t="str">
        <f>VLOOKUP(B3767,[1]Nagios!$B$2:$F$7978,1,FALSE)</f>
        <v>192.168.5.196</v>
      </c>
      <c r="D3767" s="301" t="s">
        <v>2110</v>
      </c>
      <c r="E3767" s="206" t="s">
        <v>2992</v>
      </c>
      <c r="F3767" s="245">
        <v>3</v>
      </c>
      <c r="G3767" s="299" t="s">
        <v>7998</v>
      </c>
      <c r="H3767" s="180"/>
    </row>
    <row r="3768" spans="1:8" hidden="1">
      <c r="A3768" s="276" t="s">
        <v>9095</v>
      </c>
      <c r="B3768" s="276" t="s">
        <v>7960</v>
      </c>
      <c r="C3768" s="185" t="str">
        <f>VLOOKUP(B3768,[1]Nagios!$B$2:$F$7978,1,FALSE)</f>
        <v>192.168.5.150</v>
      </c>
      <c r="D3768" s="301" t="s">
        <v>7260</v>
      </c>
      <c r="E3768" s="206" t="s">
        <v>2992</v>
      </c>
      <c r="F3768" s="327">
        <v>3</v>
      </c>
      <c r="G3768" s="299" t="s">
        <v>8012</v>
      </c>
      <c r="H3768" s="180"/>
    </row>
    <row r="3769" spans="1:8" hidden="1">
      <c r="A3769" s="276" t="s">
        <v>9095</v>
      </c>
      <c r="B3769" s="276" t="s">
        <v>7960</v>
      </c>
      <c r="C3769" s="185" t="str">
        <f>VLOOKUP(B3769,[1]Nagios!$B$2:$F$7978,1,FALSE)</f>
        <v>192.168.5.150</v>
      </c>
      <c r="D3769" s="301" t="s">
        <v>1204</v>
      </c>
      <c r="E3769" s="206" t="s">
        <v>2992</v>
      </c>
      <c r="F3769" s="327">
        <v>3</v>
      </c>
      <c r="G3769" s="299" t="s">
        <v>8012</v>
      </c>
      <c r="H3769" s="180"/>
    </row>
    <row r="3770" spans="1:8" hidden="1">
      <c r="A3770" s="276" t="s">
        <v>9095</v>
      </c>
      <c r="B3770" s="276" t="s">
        <v>7960</v>
      </c>
      <c r="C3770" s="185" t="str">
        <f>VLOOKUP(B3770,[1]Nagios!$B$2:$F$7978,1,FALSE)</f>
        <v>192.168.5.150</v>
      </c>
      <c r="D3770" s="301" t="s">
        <v>7957</v>
      </c>
      <c r="E3770" s="206" t="s">
        <v>2992</v>
      </c>
      <c r="F3770" s="327">
        <v>3</v>
      </c>
      <c r="G3770" s="299" t="s">
        <v>8012</v>
      </c>
      <c r="H3770" s="180"/>
    </row>
    <row r="3771" spans="1:8" hidden="1">
      <c r="A3771" s="276" t="s">
        <v>9095</v>
      </c>
      <c r="B3771" s="276" t="s">
        <v>7960</v>
      </c>
      <c r="C3771" s="185" t="str">
        <f>VLOOKUP(B3771,[1]Nagios!$B$2:$F$7978,1,FALSE)</f>
        <v>192.168.5.150</v>
      </c>
      <c r="D3771" s="301" t="s">
        <v>959</v>
      </c>
      <c r="E3771" s="206" t="s">
        <v>2992</v>
      </c>
      <c r="F3771" s="327">
        <v>3</v>
      </c>
      <c r="G3771" s="299" t="s">
        <v>8012</v>
      </c>
      <c r="H3771" s="180"/>
    </row>
    <row r="3772" spans="1:8" hidden="1">
      <c r="A3772" s="276" t="s">
        <v>9095</v>
      </c>
      <c r="B3772" s="276" t="s">
        <v>7960</v>
      </c>
      <c r="C3772" s="185" t="str">
        <f>VLOOKUP(B3772,[1]Nagios!$B$2:$F$7978,1,FALSE)</f>
        <v>192.168.5.150</v>
      </c>
      <c r="D3772" s="301" t="s">
        <v>7958</v>
      </c>
      <c r="E3772" s="206" t="s">
        <v>2992</v>
      </c>
      <c r="F3772" s="327">
        <v>3</v>
      </c>
      <c r="G3772" s="299" t="s">
        <v>8012</v>
      </c>
      <c r="H3772" s="180"/>
    </row>
    <row r="3773" spans="1:8" hidden="1">
      <c r="A3773" s="276" t="s">
        <v>9095</v>
      </c>
      <c r="B3773" s="276" t="s">
        <v>7960</v>
      </c>
      <c r="C3773" s="185" t="str">
        <f>VLOOKUP(B3773,[1]Nagios!$B$2:$F$7978,1,FALSE)</f>
        <v>192.168.5.150</v>
      </c>
      <c r="D3773" s="301" t="s">
        <v>6220</v>
      </c>
      <c r="E3773" s="206" t="s">
        <v>2992</v>
      </c>
      <c r="F3773" s="327">
        <v>3</v>
      </c>
      <c r="G3773" s="299" t="s">
        <v>8012</v>
      </c>
      <c r="H3773" s="180"/>
    </row>
    <row r="3774" spans="1:8" hidden="1">
      <c r="A3774" s="276" t="s">
        <v>9095</v>
      </c>
      <c r="B3774" s="276" t="s">
        <v>7960</v>
      </c>
      <c r="C3774" s="185" t="str">
        <f>VLOOKUP(B3774,[1]Nagios!$B$2:$F$7978,1,FALSE)</f>
        <v>192.168.5.150</v>
      </c>
      <c r="D3774" s="301" t="s">
        <v>8174</v>
      </c>
      <c r="E3774" s="206" t="s">
        <v>2992</v>
      </c>
      <c r="F3774" s="327">
        <v>3</v>
      </c>
      <c r="G3774" s="299" t="s">
        <v>7998</v>
      </c>
      <c r="H3774" s="180"/>
    </row>
    <row r="3775" spans="1:8" hidden="1">
      <c r="A3775" s="276" t="s">
        <v>9095</v>
      </c>
      <c r="B3775" s="276" t="s">
        <v>7960</v>
      </c>
      <c r="C3775" s="185" t="str">
        <f>VLOOKUP(B3775,[1]Nagios!$B$2:$F$7978,1,FALSE)</f>
        <v>192.168.5.150</v>
      </c>
      <c r="D3775" s="301" t="s">
        <v>8175</v>
      </c>
      <c r="E3775" s="206" t="s">
        <v>2992</v>
      </c>
      <c r="F3775" s="327">
        <v>3</v>
      </c>
      <c r="G3775" s="299" t="s">
        <v>7998</v>
      </c>
      <c r="H3775" s="180"/>
    </row>
    <row r="3776" spans="1:8" hidden="1">
      <c r="A3776" s="276" t="s">
        <v>9095</v>
      </c>
      <c r="B3776" s="276" t="s">
        <v>7960</v>
      </c>
      <c r="C3776" s="185" t="str">
        <f>VLOOKUP(B3776,[1]Nagios!$B$2:$F$7978,1,FALSE)</f>
        <v>192.168.5.150</v>
      </c>
      <c r="D3776" s="301" t="s">
        <v>8176</v>
      </c>
      <c r="E3776" s="206" t="s">
        <v>2992</v>
      </c>
      <c r="F3776" s="327">
        <v>3</v>
      </c>
      <c r="G3776" s="299" t="s">
        <v>7998</v>
      </c>
      <c r="H3776" s="180"/>
    </row>
    <row r="3777" spans="1:8" hidden="1">
      <c r="A3777" s="276" t="s">
        <v>9095</v>
      </c>
      <c r="B3777" s="276" t="s">
        <v>7960</v>
      </c>
      <c r="C3777" s="185" t="str">
        <f>VLOOKUP(B3777,[1]Nagios!$B$2:$F$7978,1,FALSE)</f>
        <v>192.168.5.150</v>
      </c>
      <c r="D3777" s="301" t="s">
        <v>8177</v>
      </c>
      <c r="E3777" s="206" t="s">
        <v>2992</v>
      </c>
      <c r="F3777" s="327">
        <v>3</v>
      </c>
      <c r="G3777" s="299" t="s">
        <v>7998</v>
      </c>
      <c r="H3777" s="180"/>
    </row>
    <row r="3778" spans="1:8" hidden="1">
      <c r="A3778" s="276" t="s">
        <v>9095</v>
      </c>
      <c r="B3778" s="276" t="s">
        <v>7960</v>
      </c>
      <c r="C3778" s="185" t="str">
        <f>VLOOKUP(B3778,[1]Nagios!$B$2:$F$7978,1,FALSE)</f>
        <v>192.168.5.150</v>
      </c>
      <c r="D3778" s="301" t="s">
        <v>8178</v>
      </c>
      <c r="E3778" s="206" t="s">
        <v>2992</v>
      </c>
      <c r="F3778" s="327">
        <v>3</v>
      </c>
      <c r="G3778" s="299" t="s">
        <v>7998</v>
      </c>
      <c r="H3778" s="180"/>
    </row>
    <row r="3779" spans="1:8" hidden="1">
      <c r="A3779" s="276" t="s">
        <v>9095</v>
      </c>
      <c r="B3779" s="276" t="s">
        <v>7960</v>
      </c>
      <c r="C3779" s="185" t="str">
        <f>VLOOKUP(B3779,[1]Nagios!$B$2:$F$7978,1,FALSE)</f>
        <v>192.168.5.150</v>
      </c>
      <c r="D3779" s="301" t="s">
        <v>9070</v>
      </c>
      <c r="E3779" s="206" t="s">
        <v>2992</v>
      </c>
      <c r="F3779" s="344">
        <v>4</v>
      </c>
      <c r="G3779" s="299" t="s">
        <v>7998</v>
      </c>
      <c r="H3779" s="180"/>
    </row>
    <row r="3780" spans="1:8" hidden="1">
      <c r="A3780" s="276" t="s">
        <v>9095</v>
      </c>
      <c r="B3780" s="276" t="s">
        <v>7960</v>
      </c>
      <c r="C3780" s="185" t="str">
        <f>VLOOKUP(B3780,[1]Nagios!$B$2:$F$7978,1,FALSE)</f>
        <v>192.168.5.150</v>
      </c>
      <c r="D3780" s="301" t="s">
        <v>9069</v>
      </c>
      <c r="E3780" s="206" t="s">
        <v>2992</v>
      </c>
      <c r="F3780" s="327">
        <v>4</v>
      </c>
      <c r="G3780" s="299" t="s">
        <v>7998</v>
      </c>
      <c r="H3780" s="180"/>
    </row>
    <row r="3781" spans="1:8" hidden="1">
      <c r="A3781" s="276" t="s">
        <v>9097</v>
      </c>
      <c r="B3781" s="276" t="s">
        <v>9098</v>
      </c>
      <c r="C3781" s="185" t="str">
        <f>VLOOKUP(B3781,[1]Nagios!$B$2:$F$7978,1,FALSE)</f>
        <v>192.168.5.194</v>
      </c>
      <c r="D3781" s="301" t="s">
        <v>1204</v>
      </c>
      <c r="E3781" s="206" t="s">
        <v>2989</v>
      </c>
      <c r="F3781" s="327">
        <v>3</v>
      </c>
      <c r="G3781" s="299" t="s">
        <v>8012</v>
      </c>
      <c r="H3781" s="180"/>
    </row>
    <row r="3782" spans="1:8" hidden="1">
      <c r="A3782" s="276" t="s">
        <v>9097</v>
      </c>
      <c r="B3782" s="276" t="s">
        <v>9098</v>
      </c>
      <c r="C3782" s="185" t="str">
        <f>VLOOKUP(B3782,[1]Nagios!$B$2:$F$7978,1,FALSE)</f>
        <v>192.168.5.194</v>
      </c>
      <c r="D3782" s="301" t="s">
        <v>959</v>
      </c>
      <c r="E3782" s="206" t="s">
        <v>2989</v>
      </c>
      <c r="F3782" s="327">
        <v>3</v>
      </c>
      <c r="G3782" s="299" t="s">
        <v>8012</v>
      </c>
      <c r="H3782" s="180"/>
    </row>
    <row r="3783" spans="1:8" hidden="1">
      <c r="A3783" s="276" t="s">
        <v>9097</v>
      </c>
      <c r="B3783" s="276" t="s">
        <v>9098</v>
      </c>
      <c r="C3783" s="185" t="str">
        <f>VLOOKUP(B3783,[1]Nagios!$B$2:$F$7978,1,FALSE)</f>
        <v>192.168.5.194</v>
      </c>
      <c r="D3783" s="301" t="s">
        <v>7958</v>
      </c>
      <c r="E3783" s="206" t="s">
        <v>2989</v>
      </c>
      <c r="F3783" s="327">
        <v>3</v>
      </c>
      <c r="G3783" s="299" t="s">
        <v>8012</v>
      </c>
      <c r="H3783" s="180"/>
    </row>
    <row r="3784" spans="1:8" hidden="1">
      <c r="A3784" s="276" t="s">
        <v>9097</v>
      </c>
      <c r="B3784" s="276" t="s">
        <v>9098</v>
      </c>
      <c r="C3784" s="185" t="str">
        <f>VLOOKUP(B3784,[1]Nagios!$B$2:$F$7978,1,FALSE)</f>
        <v>192.168.5.194</v>
      </c>
      <c r="D3784" s="301" t="s">
        <v>6220</v>
      </c>
      <c r="E3784" s="206" t="s">
        <v>2989</v>
      </c>
      <c r="F3784" s="327">
        <v>3</v>
      </c>
      <c r="G3784" s="299" t="s">
        <v>8012</v>
      </c>
      <c r="H3784" s="180"/>
    </row>
    <row r="3785" spans="1:8" hidden="1">
      <c r="A3785" s="276" t="s">
        <v>9097</v>
      </c>
      <c r="B3785" s="276" t="s">
        <v>9098</v>
      </c>
      <c r="C3785" s="185" t="str">
        <f>VLOOKUP(B3785,[1]Nagios!$B$2:$F$7978,1,FALSE)</f>
        <v>192.168.5.194</v>
      </c>
      <c r="D3785" s="301" t="s">
        <v>6043</v>
      </c>
      <c r="E3785" s="206" t="s">
        <v>2989</v>
      </c>
      <c r="F3785" s="327">
        <v>3</v>
      </c>
      <c r="G3785" s="299" t="s">
        <v>8012</v>
      </c>
      <c r="H3785" s="180"/>
    </row>
    <row r="3786" spans="1:8" hidden="1">
      <c r="A3786" s="276" t="s">
        <v>9097</v>
      </c>
      <c r="B3786" s="276" t="s">
        <v>9098</v>
      </c>
      <c r="C3786" s="185" t="str">
        <f>VLOOKUP(B3786,[1]Nagios!$B$2:$F$7978,1,FALSE)</f>
        <v>192.168.5.194</v>
      </c>
      <c r="D3786" s="301" t="s">
        <v>2543</v>
      </c>
      <c r="E3786" s="206" t="s">
        <v>2989</v>
      </c>
      <c r="F3786" s="327">
        <v>3</v>
      </c>
      <c r="G3786" s="299" t="s">
        <v>7998</v>
      </c>
      <c r="H3786" s="180"/>
    </row>
    <row r="3787" spans="1:8" hidden="1">
      <c r="A3787" s="276" t="s">
        <v>9097</v>
      </c>
      <c r="B3787" s="276" t="s">
        <v>9098</v>
      </c>
      <c r="C3787" s="185" t="str">
        <f>VLOOKUP(B3787,[1]Nagios!$B$2:$F$7978,1,FALSE)</f>
        <v>192.168.5.194</v>
      </c>
      <c r="D3787" s="301" t="s">
        <v>2544</v>
      </c>
      <c r="E3787" s="206" t="s">
        <v>2989</v>
      </c>
      <c r="F3787" s="327">
        <v>3</v>
      </c>
      <c r="G3787" s="299" t="s">
        <v>7998</v>
      </c>
      <c r="H3787" s="180"/>
    </row>
    <row r="3788" spans="1:8" hidden="1">
      <c r="A3788" s="276" t="s">
        <v>9097</v>
      </c>
      <c r="B3788" s="276" t="s">
        <v>9098</v>
      </c>
      <c r="C3788" s="185" t="str">
        <f>VLOOKUP(B3788,[1]Nagios!$B$2:$F$7978,1,FALSE)</f>
        <v>192.168.5.194</v>
      </c>
      <c r="D3788" s="301" t="s">
        <v>1711</v>
      </c>
      <c r="E3788" s="206" t="s">
        <v>2989</v>
      </c>
      <c r="F3788" s="327">
        <v>3</v>
      </c>
      <c r="G3788" s="299" t="s">
        <v>7998</v>
      </c>
      <c r="H3788" s="180"/>
    </row>
    <row r="3789" spans="1:8" hidden="1">
      <c r="A3789" s="276" t="s">
        <v>9097</v>
      </c>
      <c r="B3789" s="276" t="s">
        <v>9098</v>
      </c>
      <c r="C3789" s="185" t="str">
        <f>VLOOKUP(B3789,[1]Nagios!$B$2:$F$7978,1,FALSE)</f>
        <v>192.168.5.194</v>
      </c>
      <c r="D3789" s="301" t="s">
        <v>1916</v>
      </c>
      <c r="E3789" s="206" t="s">
        <v>2989</v>
      </c>
      <c r="F3789" s="327">
        <v>3</v>
      </c>
      <c r="G3789" s="299" t="s">
        <v>7998</v>
      </c>
      <c r="H3789" s="180"/>
    </row>
    <row r="3790" spans="1:8" hidden="1">
      <c r="A3790" s="276" t="s">
        <v>9097</v>
      </c>
      <c r="B3790" s="276" t="s">
        <v>9096</v>
      </c>
      <c r="C3790" s="185" t="str">
        <f>VLOOKUP(B3790,[1]Nagios!$B$2:$F$7978,1,FALSE)</f>
        <v>192.168.5.196</v>
      </c>
      <c r="D3790" s="301" t="s">
        <v>2110</v>
      </c>
      <c r="E3790" s="206" t="s">
        <v>2989</v>
      </c>
      <c r="F3790" s="344">
        <v>3</v>
      </c>
      <c r="G3790" s="299" t="s">
        <v>7998</v>
      </c>
      <c r="H3790" s="180"/>
    </row>
    <row r="3791" spans="1:8" hidden="1">
      <c r="A3791" s="276" t="s">
        <v>9097</v>
      </c>
      <c r="B3791" s="276" t="s">
        <v>9096</v>
      </c>
      <c r="C3791" s="185" t="str">
        <f>VLOOKUP(B3791,[1]Nagios!$B$2:$F$7978,1,FALSE)</f>
        <v>192.168.5.196</v>
      </c>
      <c r="D3791" s="301" t="s">
        <v>9070</v>
      </c>
      <c r="E3791" s="206" t="s">
        <v>2989</v>
      </c>
      <c r="F3791" s="344">
        <v>3</v>
      </c>
      <c r="G3791" s="299" t="s">
        <v>7998</v>
      </c>
      <c r="H3791" s="180"/>
    </row>
    <row r="3792" spans="1:8" hidden="1">
      <c r="A3792" s="276" t="s">
        <v>9097</v>
      </c>
      <c r="B3792" s="276" t="s">
        <v>9096</v>
      </c>
      <c r="C3792" s="185" t="str">
        <f>VLOOKUP(B3792,[1]Nagios!$B$2:$F$7978,1,FALSE)</f>
        <v>192.168.5.196</v>
      </c>
      <c r="D3792" s="301" t="s">
        <v>9069</v>
      </c>
      <c r="E3792" s="206" t="s">
        <v>2989</v>
      </c>
      <c r="F3792" s="327">
        <v>3</v>
      </c>
      <c r="G3792" s="299" t="s">
        <v>7998</v>
      </c>
      <c r="H3792" s="180"/>
    </row>
    <row r="3793" spans="1:8" hidden="1">
      <c r="A3793" s="276" t="s">
        <v>9099</v>
      </c>
      <c r="B3793" s="276" t="s">
        <v>9100</v>
      </c>
      <c r="C3793" s="185" t="str">
        <f>VLOOKUP(B3793,[1]Nagios!$B$2:$F$7978,1,FALSE)</f>
        <v>192.168.5.195</v>
      </c>
      <c r="D3793" s="301" t="s">
        <v>1204</v>
      </c>
      <c r="E3793" s="206" t="s">
        <v>2989</v>
      </c>
      <c r="F3793" s="327">
        <v>3</v>
      </c>
      <c r="G3793" s="299" t="s">
        <v>8012</v>
      </c>
      <c r="H3793" s="180"/>
    </row>
    <row r="3794" spans="1:8" hidden="1">
      <c r="A3794" s="276" t="s">
        <v>9099</v>
      </c>
      <c r="B3794" s="276" t="s">
        <v>9100</v>
      </c>
      <c r="C3794" s="185" t="str">
        <f>VLOOKUP(B3794,[1]Nagios!$B$2:$F$7978,1,FALSE)</f>
        <v>192.168.5.195</v>
      </c>
      <c r="D3794" s="301" t="s">
        <v>959</v>
      </c>
      <c r="E3794" s="206" t="s">
        <v>2989</v>
      </c>
      <c r="F3794" s="327">
        <v>3</v>
      </c>
      <c r="G3794" s="299" t="s">
        <v>8012</v>
      </c>
      <c r="H3794" s="180"/>
    </row>
    <row r="3795" spans="1:8" hidden="1">
      <c r="A3795" s="276" t="s">
        <v>9099</v>
      </c>
      <c r="B3795" s="276" t="s">
        <v>9100</v>
      </c>
      <c r="C3795" s="185" t="str">
        <f>VLOOKUP(B3795,[1]Nagios!$B$2:$F$7978,1,FALSE)</f>
        <v>192.168.5.195</v>
      </c>
      <c r="D3795" s="301" t="s">
        <v>7958</v>
      </c>
      <c r="E3795" s="206" t="s">
        <v>2989</v>
      </c>
      <c r="F3795" s="327">
        <v>3</v>
      </c>
      <c r="G3795" s="299" t="s">
        <v>8012</v>
      </c>
      <c r="H3795" s="180"/>
    </row>
    <row r="3796" spans="1:8" hidden="1">
      <c r="A3796" s="276" t="s">
        <v>9099</v>
      </c>
      <c r="B3796" s="276" t="s">
        <v>9100</v>
      </c>
      <c r="C3796" s="185" t="str">
        <f>VLOOKUP(B3796,[1]Nagios!$B$2:$F$7978,1,FALSE)</f>
        <v>192.168.5.195</v>
      </c>
      <c r="D3796" s="301" t="s">
        <v>6220</v>
      </c>
      <c r="E3796" s="206" t="s">
        <v>2989</v>
      </c>
      <c r="F3796" s="327">
        <v>3</v>
      </c>
      <c r="G3796" s="299" t="s">
        <v>8012</v>
      </c>
      <c r="H3796" s="180"/>
    </row>
    <row r="3797" spans="1:8" hidden="1">
      <c r="A3797" s="276" t="s">
        <v>9099</v>
      </c>
      <c r="B3797" s="276" t="s">
        <v>9100</v>
      </c>
      <c r="C3797" s="185" t="str">
        <f>VLOOKUP(B3797,[1]Nagios!$B$2:$F$7978,1,FALSE)</f>
        <v>192.168.5.195</v>
      </c>
      <c r="D3797" s="301" t="s">
        <v>6043</v>
      </c>
      <c r="E3797" s="206" t="s">
        <v>2989</v>
      </c>
      <c r="F3797" s="327">
        <v>3</v>
      </c>
      <c r="G3797" s="299" t="s">
        <v>8012</v>
      </c>
      <c r="H3797" s="180"/>
    </row>
    <row r="3798" spans="1:8" hidden="1">
      <c r="A3798" s="276" t="s">
        <v>9099</v>
      </c>
      <c r="B3798" s="276" t="s">
        <v>9100</v>
      </c>
      <c r="C3798" s="185" t="str">
        <f>VLOOKUP(B3798,[1]Nagios!$B$2:$F$7978,1,FALSE)</f>
        <v>192.168.5.195</v>
      </c>
      <c r="D3798" s="301" t="s">
        <v>2543</v>
      </c>
      <c r="E3798" s="206" t="s">
        <v>2989</v>
      </c>
      <c r="F3798" s="327">
        <v>3</v>
      </c>
      <c r="G3798" s="299" t="s">
        <v>7998</v>
      </c>
      <c r="H3798" s="180"/>
    </row>
    <row r="3799" spans="1:8" hidden="1">
      <c r="A3799" s="276" t="s">
        <v>9099</v>
      </c>
      <c r="B3799" s="276" t="s">
        <v>9100</v>
      </c>
      <c r="C3799" s="185" t="str">
        <f>VLOOKUP(B3799,[1]Nagios!$B$2:$F$7978,1,FALSE)</f>
        <v>192.168.5.195</v>
      </c>
      <c r="D3799" s="301" t="s">
        <v>2544</v>
      </c>
      <c r="E3799" s="206" t="s">
        <v>2989</v>
      </c>
      <c r="F3799" s="327">
        <v>3</v>
      </c>
      <c r="G3799" s="299" t="s">
        <v>7998</v>
      </c>
      <c r="H3799" s="180"/>
    </row>
    <row r="3800" spans="1:8" hidden="1">
      <c r="A3800" s="276" t="s">
        <v>9099</v>
      </c>
      <c r="B3800" s="276" t="s">
        <v>9100</v>
      </c>
      <c r="C3800" s="185" t="str">
        <f>VLOOKUP(B3800,[1]Nagios!$B$2:$F$7978,1,FALSE)</f>
        <v>192.168.5.195</v>
      </c>
      <c r="D3800" s="301" t="s">
        <v>1711</v>
      </c>
      <c r="E3800" s="206" t="s">
        <v>2989</v>
      </c>
      <c r="F3800" s="327">
        <v>3</v>
      </c>
      <c r="G3800" s="299" t="s">
        <v>7998</v>
      </c>
      <c r="H3800" s="180"/>
    </row>
    <row r="3801" spans="1:8" hidden="1">
      <c r="A3801" s="276" t="s">
        <v>9099</v>
      </c>
      <c r="B3801" s="276" t="s">
        <v>9100</v>
      </c>
      <c r="C3801" s="185" t="str">
        <f>VLOOKUP(B3801,[1]Nagios!$B$2:$F$7978,1,FALSE)</f>
        <v>192.168.5.195</v>
      </c>
      <c r="D3801" s="301" t="s">
        <v>1916</v>
      </c>
      <c r="E3801" s="206" t="s">
        <v>2989</v>
      </c>
      <c r="F3801" s="327">
        <v>3</v>
      </c>
      <c r="G3801" s="299" t="s">
        <v>7998</v>
      </c>
      <c r="H3801" s="180"/>
    </row>
    <row r="3802" spans="1:8" hidden="1">
      <c r="A3802" s="276" t="s">
        <v>9099</v>
      </c>
      <c r="B3802" s="276" t="s">
        <v>9100</v>
      </c>
      <c r="C3802" s="185" t="str">
        <f>VLOOKUP(B3802,[1]Nagios!$B$2:$F$7978,1,FALSE)</f>
        <v>192.168.5.195</v>
      </c>
      <c r="D3802" s="301" t="s">
        <v>2110</v>
      </c>
      <c r="E3802" s="206" t="s">
        <v>2989</v>
      </c>
      <c r="F3802" s="344">
        <v>3</v>
      </c>
      <c r="G3802" s="299" t="s">
        <v>7998</v>
      </c>
      <c r="H3802" s="180"/>
    </row>
    <row r="3803" spans="1:8" hidden="1">
      <c r="A3803" s="276" t="s">
        <v>9099</v>
      </c>
      <c r="B3803" s="276" t="s">
        <v>9100</v>
      </c>
      <c r="C3803" s="185" t="str">
        <f>VLOOKUP(B3803,[1]Nagios!$B$2:$F$7978,1,FALSE)</f>
        <v>192.168.5.195</v>
      </c>
      <c r="D3803" s="301" t="s">
        <v>9070</v>
      </c>
      <c r="E3803" s="206" t="s">
        <v>2989</v>
      </c>
      <c r="F3803" s="344">
        <v>3</v>
      </c>
      <c r="G3803" s="299" t="s">
        <v>7998</v>
      </c>
      <c r="H3803" s="180"/>
    </row>
    <row r="3804" spans="1:8" hidden="1">
      <c r="A3804" s="276" t="s">
        <v>9099</v>
      </c>
      <c r="B3804" s="276" t="s">
        <v>9100</v>
      </c>
      <c r="C3804" s="185" t="str">
        <f>VLOOKUP(B3804,[1]Nagios!$B$2:$F$7978,1,FALSE)</f>
        <v>192.168.5.195</v>
      </c>
      <c r="D3804" s="301" t="s">
        <v>9069</v>
      </c>
      <c r="E3804" s="206" t="s">
        <v>2989</v>
      </c>
      <c r="F3804" s="327">
        <v>3</v>
      </c>
      <c r="G3804" s="299" t="s">
        <v>7998</v>
      </c>
      <c r="H3804" s="180"/>
    </row>
    <row r="3805" spans="1:8" hidden="1">
      <c r="A3805" s="266" t="s">
        <v>7955</v>
      </c>
      <c r="B3805" s="240" t="s">
        <v>7956</v>
      </c>
      <c r="C3805" s="185" t="str">
        <f>VLOOKUP(B3805,[1]Nagios!$B$2:$F$7978,1,FALSE)</f>
        <v>192.168.5.148</v>
      </c>
      <c r="D3805" s="301" t="s">
        <v>1204</v>
      </c>
      <c r="E3805" s="206" t="s">
        <v>2989</v>
      </c>
      <c r="F3805" s="245">
        <v>1</v>
      </c>
      <c r="G3805" s="299" t="s">
        <v>8012</v>
      </c>
      <c r="H3805" s="180"/>
    </row>
    <row r="3806" spans="1:8" hidden="1">
      <c r="A3806" s="266" t="s">
        <v>7955</v>
      </c>
      <c r="B3806" s="240" t="s">
        <v>7956</v>
      </c>
      <c r="C3806" s="185" t="str">
        <f>VLOOKUP(B3806,[1]Nagios!$B$2:$F$7978,1,FALSE)</f>
        <v>192.168.5.148</v>
      </c>
      <c r="D3806" s="301" t="s">
        <v>7957</v>
      </c>
      <c r="E3806" s="206" t="s">
        <v>2989</v>
      </c>
      <c r="F3806" s="245">
        <v>1</v>
      </c>
      <c r="G3806" s="299" t="s">
        <v>8012</v>
      </c>
      <c r="H3806" s="180"/>
    </row>
    <row r="3807" spans="1:8" hidden="1">
      <c r="A3807" s="266" t="s">
        <v>7955</v>
      </c>
      <c r="B3807" s="240" t="s">
        <v>7956</v>
      </c>
      <c r="C3807" s="185" t="str">
        <f>VLOOKUP(B3807,[1]Nagios!$B$2:$F$7978,1,FALSE)</f>
        <v>192.168.5.148</v>
      </c>
      <c r="D3807" s="301" t="s">
        <v>959</v>
      </c>
      <c r="E3807" s="206" t="s">
        <v>2989</v>
      </c>
      <c r="F3807" s="245">
        <v>1</v>
      </c>
      <c r="G3807" s="299" t="s">
        <v>8012</v>
      </c>
      <c r="H3807" s="180"/>
    </row>
    <row r="3808" spans="1:8" hidden="1">
      <c r="A3808" s="266" t="s">
        <v>7955</v>
      </c>
      <c r="B3808" s="240" t="s">
        <v>7956</v>
      </c>
      <c r="C3808" s="185" t="str">
        <f>VLOOKUP(B3808,[1]Nagios!$B$2:$F$7978,1,FALSE)</f>
        <v>192.168.5.148</v>
      </c>
      <c r="D3808" s="301" t="s">
        <v>7958</v>
      </c>
      <c r="E3808" s="206" t="s">
        <v>2989</v>
      </c>
      <c r="F3808" s="245">
        <v>1</v>
      </c>
      <c r="G3808" s="299" t="s">
        <v>8012</v>
      </c>
      <c r="H3808" s="180"/>
    </row>
    <row r="3809" spans="1:8" hidden="1">
      <c r="A3809" s="266" t="s">
        <v>7955</v>
      </c>
      <c r="B3809" s="240" t="s">
        <v>7956</v>
      </c>
      <c r="C3809" s="185" t="str">
        <f>VLOOKUP(B3809,[1]Nagios!$B$2:$F$7978,1,FALSE)</f>
        <v>192.168.5.148</v>
      </c>
      <c r="D3809" s="301" t="s">
        <v>6220</v>
      </c>
      <c r="E3809" s="206" t="s">
        <v>2989</v>
      </c>
      <c r="F3809" s="245">
        <v>1</v>
      </c>
      <c r="G3809" s="299" t="s">
        <v>8012</v>
      </c>
      <c r="H3809" s="180"/>
    </row>
    <row r="3810" spans="1:8" hidden="1">
      <c r="A3810" s="266" t="s">
        <v>7955</v>
      </c>
      <c r="B3810" s="240" t="s">
        <v>7956</v>
      </c>
      <c r="C3810" s="185" t="str">
        <f>VLOOKUP(B3810,[1]Nagios!$B$2:$F$7978,1,FALSE)</f>
        <v>192.168.5.148</v>
      </c>
      <c r="D3810" s="301" t="s">
        <v>8174</v>
      </c>
      <c r="E3810" s="206" t="s">
        <v>2989</v>
      </c>
      <c r="F3810" s="245">
        <v>4</v>
      </c>
      <c r="G3810" s="299" t="s">
        <v>7998</v>
      </c>
      <c r="H3810" s="180"/>
    </row>
    <row r="3811" spans="1:8" hidden="1">
      <c r="A3811" s="266" t="s">
        <v>7955</v>
      </c>
      <c r="B3811" s="266" t="s">
        <v>7956</v>
      </c>
      <c r="C3811" s="185" t="str">
        <f>VLOOKUP(B3811,[1]Nagios!$B$2:$F$7978,1,FALSE)</f>
        <v>192.168.5.148</v>
      </c>
      <c r="D3811" s="301" t="s">
        <v>8175</v>
      </c>
      <c r="E3811" s="206" t="s">
        <v>2989</v>
      </c>
      <c r="F3811" s="271">
        <v>4</v>
      </c>
      <c r="G3811" s="299" t="s">
        <v>7998</v>
      </c>
      <c r="H3811" s="180"/>
    </row>
    <row r="3812" spans="1:8" hidden="1">
      <c r="A3812" s="266" t="s">
        <v>7955</v>
      </c>
      <c r="B3812" s="266" t="s">
        <v>7956</v>
      </c>
      <c r="C3812" s="185" t="str">
        <f>VLOOKUP(B3812,[1]Nagios!$B$2:$F$7978,1,FALSE)</f>
        <v>192.168.5.148</v>
      </c>
      <c r="D3812" s="301" t="s">
        <v>8176</v>
      </c>
      <c r="E3812" s="206" t="s">
        <v>2989</v>
      </c>
      <c r="F3812" s="271">
        <v>4</v>
      </c>
      <c r="G3812" s="299" t="s">
        <v>7998</v>
      </c>
      <c r="H3812" s="180"/>
    </row>
    <row r="3813" spans="1:8" hidden="1">
      <c r="A3813" s="266" t="s">
        <v>7955</v>
      </c>
      <c r="B3813" s="266" t="s">
        <v>7956</v>
      </c>
      <c r="C3813" s="185" t="str">
        <f>VLOOKUP(B3813,[1]Nagios!$B$2:$F$7978,1,FALSE)</f>
        <v>192.168.5.148</v>
      </c>
      <c r="D3813" s="301" t="s">
        <v>8177</v>
      </c>
      <c r="E3813" s="206" t="s">
        <v>2989</v>
      </c>
      <c r="F3813" s="271">
        <v>4</v>
      </c>
      <c r="G3813" s="299" t="s">
        <v>7998</v>
      </c>
      <c r="H3813" s="180"/>
    </row>
    <row r="3814" spans="1:8" hidden="1">
      <c r="A3814" s="266" t="s">
        <v>7955</v>
      </c>
      <c r="B3814" s="240" t="s">
        <v>7956</v>
      </c>
      <c r="C3814" s="185" t="str">
        <f>VLOOKUP(B3814,[1]Nagios!$B$2:$F$7978,1,FALSE)</f>
        <v>192.168.5.148</v>
      </c>
      <c r="D3814" s="301" t="s">
        <v>8178</v>
      </c>
      <c r="E3814" s="206" t="s">
        <v>2989</v>
      </c>
      <c r="F3814" s="245">
        <v>4</v>
      </c>
      <c r="G3814" s="299" t="s">
        <v>7998</v>
      </c>
      <c r="H3814" s="180"/>
    </row>
    <row r="3815" spans="1:8" hidden="1">
      <c r="A3815" s="88" t="s">
        <v>441</v>
      </c>
      <c r="B3815" s="240" t="s">
        <v>442</v>
      </c>
      <c r="C3815" s="185" t="str">
        <f>VLOOKUP(B3815,[1]Nagios!$B$2:$F$7978,1,FALSE)</f>
        <v>10.133.54.33</v>
      </c>
      <c r="D3815" s="301" t="s">
        <v>1220</v>
      </c>
      <c r="E3815" s="206" t="s">
        <v>2992</v>
      </c>
      <c r="F3815" s="245">
        <v>3</v>
      </c>
      <c r="G3815" s="299" t="s">
        <v>8012</v>
      </c>
      <c r="H3815" s="180" t="s">
        <v>3289</v>
      </c>
    </row>
    <row r="3816" spans="1:8" hidden="1">
      <c r="A3816" s="88" t="s">
        <v>441</v>
      </c>
      <c r="B3816" s="142" t="s">
        <v>442</v>
      </c>
      <c r="C3816" s="185" t="str">
        <f>VLOOKUP(B3816,[1]Nagios!$B$2:$F$7978,1,FALSE)</f>
        <v>10.133.54.33</v>
      </c>
      <c r="D3816" s="301" t="s">
        <v>1204</v>
      </c>
      <c r="E3816" s="206" t="s">
        <v>2992</v>
      </c>
      <c r="F3816" s="245">
        <v>3</v>
      </c>
      <c r="G3816" s="299" t="s">
        <v>8012</v>
      </c>
      <c r="H3816" s="180" t="s">
        <v>3290</v>
      </c>
    </row>
    <row r="3817" spans="1:8" hidden="1">
      <c r="A3817" s="88" t="s">
        <v>441</v>
      </c>
      <c r="B3817" s="142" t="s">
        <v>442</v>
      </c>
      <c r="C3817" s="185" t="str">
        <f>VLOOKUP(B3817,[1]Nagios!$B$2:$F$7978,1,FALSE)</f>
        <v>10.133.54.33</v>
      </c>
      <c r="D3817" s="301" t="s">
        <v>2412</v>
      </c>
      <c r="E3817" s="206" t="s">
        <v>2992</v>
      </c>
      <c r="F3817" s="245">
        <v>3</v>
      </c>
      <c r="G3817" s="299" t="s">
        <v>8012</v>
      </c>
      <c r="H3817" s="180" t="s">
        <v>3291</v>
      </c>
    </row>
    <row r="3818" spans="1:8" hidden="1">
      <c r="A3818" s="88" t="s">
        <v>441</v>
      </c>
      <c r="B3818" s="240" t="s">
        <v>442</v>
      </c>
      <c r="C3818" s="185" t="str">
        <f>VLOOKUP(B3818,[1]Nagios!$B$2:$F$7978,1,FALSE)</f>
        <v>10.133.54.33</v>
      </c>
      <c r="D3818" s="301" t="s">
        <v>1734</v>
      </c>
      <c r="E3818" s="206" t="s">
        <v>2992</v>
      </c>
      <c r="F3818" s="245">
        <v>3</v>
      </c>
      <c r="G3818" s="299" t="s">
        <v>8012</v>
      </c>
      <c r="H3818" s="180" t="s">
        <v>3292</v>
      </c>
    </row>
    <row r="3819" spans="1:8" hidden="1">
      <c r="A3819" s="88" t="s">
        <v>441</v>
      </c>
      <c r="B3819" s="240" t="s">
        <v>442</v>
      </c>
      <c r="C3819" s="185" t="str">
        <f>VLOOKUP(B3819,[1]Nagios!$B$2:$F$7978,1,FALSE)</f>
        <v>10.133.54.33</v>
      </c>
      <c r="D3819" s="301" t="s">
        <v>959</v>
      </c>
      <c r="E3819" s="206" t="s">
        <v>2992</v>
      </c>
      <c r="F3819" s="245">
        <v>3</v>
      </c>
      <c r="G3819" s="299" t="s">
        <v>8012</v>
      </c>
      <c r="H3819" s="180" t="s">
        <v>3293</v>
      </c>
    </row>
    <row r="3820" spans="1:8" hidden="1">
      <c r="A3820" s="88" t="s">
        <v>441</v>
      </c>
      <c r="B3820" s="240" t="s">
        <v>442</v>
      </c>
      <c r="C3820" s="185" t="str">
        <f>VLOOKUP(B3820,[1]Nagios!$B$2:$F$7978,1,FALSE)</f>
        <v>10.133.54.33</v>
      </c>
      <c r="D3820" s="301" t="s">
        <v>1200</v>
      </c>
      <c r="E3820" s="206" t="s">
        <v>2992</v>
      </c>
      <c r="F3820" s="245">
        <v>3</v>
      </c>
      <c r="G3820" s="299" t="s">
        <v>8012</v>
      </c>
      <c r="H3820" s="180" t="s">
        <v>3294</v>
      </c>
    </row>
    <row r="3821" spans="1:8" hidden="1">
      <c r="A3821" s="88" t="s">
        <v>441</v>
      </c>
      <c r="B3821" s="240" t="s">
        <v>442</v>
      </c>
      <c r="C3821" s="185" t="str">
        <f>VLOOKUP(B3821,[1]Nagios!$B$2:$F$7978,1,FALSE)</f>
        <v>10.133.54.33</v>
      </c>
      <c r="D3821" s="301" t="s">
        <v>1201</v>
      </c>
      <c r="E3821" s="206" t="s">
        <v>2992</v>
      </c>
      <c r="F3821" s="245">
        <v>2</v>
      </c>
      <c r="G3821" s="299" t="s">
        <v>8012</v>
      </c>
      <c r="H3821" s="180" t="s">
        <v>3295</v>
      </c>
    </row>
    <row r="3822" spans="1:8" hidden="1">
      <c r="A3822" s="88" t="s">
        <v>441</v>
      </c>
      <c r="B3822" s="88" t="s">
        <v>442</v>
      </c>
      <c r="C3822" s="185" t="str">
        <f>VLOOKUP(B3822,[1]Nagios!$B$2:$F$7978,1,FALSE)</f>
        <v>10.133.54.33</v>
      </c>
      <c r="D3822" s="303" t="s">
        <v>2688</v>
      </c>
      <c r="E3822" s="288" t="s">
        <v>2992</v>
      </c>
      <c r="F3822" s="114">
        <v>3</v>
      </c>
      <c r="G3822" s="299" t="s">
        <v>7998</v>
      </c>
      <c r="H3822" s="180" t="s">
        <v>5778</v>
      </c>
    </row>
    <row r="3823" spans="1:8" hidden="1">
      <c r="A3823" s="88" t="s">
        <v>441</v>
      </c>
      <c r="B3823" s="88" t="s">
        <v>442</v>
      </c>
      <c r="C3823" s="185" t="str">
        <f>VLOOKUP(B3823,[1]Nagios!$B$2:$F$7978,1,FALSE)</f>
        <v>10.133.54.33</v>
      </c>
      <c r="D3823" s="303" t="s">
        <v>2689</v>
      </c>
      <c r="E3823" s="288" t="s">
        <v>2992</v>
      </c>
      <c r="F3823" s="114">
        <v>3</v>
      </c>
      <c r="G3823" s="299" t="s">
        <v>7998</v>
      </c>
      <c r="H3823" s="180" t="s">
        <v>5779</v>
      </c>
    </row>
    <row r="3824" spans="1:8" hidden="1">
      <c r="A3824" s="88" t="s">
        <v>441</v>
      </c>
      <c r="B3824" s="88" t="s">
        <v>442</v>
      </c>
      <c r="C3824" s="185" t="str">
        <f>VLOOKUP(B3824,[1]Nagios!$B$2:$F$7978,1,FALSE)</f>
        <v>10.133.54.33</v>
      </c>
      <c r="D3824" s="303" t="s">
        <v>6118</v>
      </c>
      <c r="E3824" s="288" t="s">
        <v>2992</v>
      </c>
      <c r="F3824" s="114">
        <v>3</v>
      </c>
      <c r="G3824" s="299" t="s">
        <v>8004</v>
      </c>
      <c r="H3824" s="180"/>
    </row>
    <row r="3825" spans="1:8" hidden="1">
      <c r="A3825" s="88" t="s">
        <v>1535</v>
      </c>
      <c r="B3825" s="249" t="s">
        <v>1536</v>
      </c>
      <c r="C3825" s="185" t="str">
        <f>VLOOKUP(B3825,[1]Nagios!$B$2:$F$7978,1,FALSE)</f>
        <v>10.133.55.199</v>
      </c>
      <c r="D3825" s="301" t="s">
        <v>1220</v>
      </c>
      <c r="E3825" s="206" t="s">
        <v>2989</v>
      </c>
      <c r="F3825" s="262">
        <v>3</v>
      </c>
      <c r="G3825" s="299" t="s">
        <v>8012</v>
      </c>
      <c r="H3825" s="180" t="s">
        <v>4365</v>
      </c>
    </row>
    <row r="3826" spans="1:8" hidden="1">
      <c r="A3826" s="88" t="s">
        <v>1535</v>
      </c>
      <c r="B3826" s="249" t="s">
        <v>1536</v>
      </c>
      <c r="C3826" s="185" t="str">
        <f>VLOOKUP(B3826,[1]Nagios!$B$2:$F$7978,1,FALSE)</f>
        <v>10.133.55.199</v>
      </c>
      <c r="D3826" s="301" t="s">
        <v>1204</v>
      </c>
      <c r="E3826" s="206" t="s">
        <v>2989</v>
      </c>
      <c r="F3826" s="262">
        <v>4</v>
      </c>
      <c r="G3826" s="299" t="s">
        <v>8012</v>
      </c>
      <c r="H3826" s="180" t="s">
        <v>4366</v>
      </c>
    </row>
    <row r="3827" spans="1:8" hidden="1">
      <c r="A3827" s="88" t="s">
        <v>1535</v>
      </c>
      <c r="B3827" s="266" t="s">
        <v>1536</v>
      </c>
      <c r="C3827" s="185" t="str">
        <f>VLOOKUP(B3827,[1]Nagios!$B$2:$F$7978,1,FALSE)</f>
        <v>10.133.55.199</v>
      </c>
      <c r="D3827" s="301" t="s">
        <v>2171</v>
      </c>
      <c r="E3827" s="206" t="s">
        <v>2989</v>
      </c>
      <c r="F3827" s="271">
        <v>4</v>
      </c>
      <c r="G3827" s="299" t="s">
        <v>8012</v>
      </c>
      <c r="H3827" s="180" t="s">
        <v>4367</v>
      </c>
    </row>
    <row r="3828" spans="1:8" hidden="1">
      <c r="A3828" s="88" t="s">
        <v>1535</v>
      </c>
      <c r="B3828" s="266" t="s">
        <v>7885</v>
      </c>
      <c r="C3828" s="185" t="str">
        <f>VLOOKUP(B3828,[1]Nagios!$B$2:$F$7978,1,FALSE)</f>
        <v>ba</v>
      </c>
      <c r="D3828" s="301" t="s">
        <v>1734</v>
      </c>
      <c r="E3828" s="206" t="s">
        <v>2989</v>
      </c>
      <c r="F3828" s="271">
        <v>4</v>
      </c>
      <c r="G3828" s="299" t="s">
        <v>8012</v>
      </c>
      <c r="H3828" s="180" t="s">
        <v>4368</v>
      </c>
    </row>
    <row r="3829" spans="1:8" hidden="1">
      <c r="A3829" s="88" t="s">
        <v>1535</v>
      </c>
      <c r="B3829" s="240" t="s">
        <v>1536</v>
      </c>
      <c r="C3829" s="185" t="str">
        <f>VLOOKUP(B3829,[1]Nagios!$B$2:$F$7978,1,FALSE)</f>
        <v>10.133.55.199</v>
      </c>
      <c r="D3829" s="301" t="s">
        <v>959</v>
      </c>
      <c r="E3829" s="206" t="s">
        <v>2989</v>
      </c>
      <c r="F3829" s="245">
        <v>4</v>
      </c>
      <c r="G3829" s="299" t="s">
        <v>8012</v>
      </c>
      <c r="H3829" s="180" t="s">
        <v>4369</v>
      </c>
    </row>
    <row r="3830" spans="1:8" hidden="1">
      <c r="A3830" s="88" t="s">
        <v>1535</v>
      </c>
      <c r="B3830" s="240" t="s">
        <v>1536</v>
      </c>
      <c r="C3830" s="185" t="str">
        <f>VLOOKUP(B3830,[1]Nagios!$B$2:$F$7978,1,FALSE)</f>
        <v>10.133.55.199</v>
      </c>
      <c r="D3830" s="301" t="s">
        <v>1200</v>
      </c>
      <c r="E3830" s="206" t="s">
        <v>2989</v>
      </c>
      <c r="F3830" s="245">
        <v>4</v>
      </c>
      <c r="G3830" s="299" t="s">
        <v>8012</v>
      </c>
      <c r="H3830" s="180" t="s">
        <v>4370</v>
      </c>
    </row>
    <row r="3831" spans="1:8" hidden="1">
      <c r="A3831" s="88" t="s">
        <v>1535</v>
      </c>
      <c r="B3831" s="240" t="s">
        <v>1536</v>
      </c>
      <c r="C3831" s="185" t="str">
        <f>VLOOKUP(B3831,[1]Nagios!$B$2:$F$7978,1,FALSE)</f>
        <v>10.133.55.199</v>
      </c>
      <c r="D3831" s="301" t="s">
        <v>1201</v>
      </c>
      <c r="E3831" s="206" t="s">
        <v>2992</v>
      </c>
      <c r="F3831" s="245">
        <v>2</v>
      </c>
      <c r="G3831" s="299" t="s">
        <v>8012</v>
      </c>
      <c r="H3831" s="180" t="s">
        <v>4371</v>
      </c>
    </row>
    <row r="3832" spans="1:8" hidden="1">
      <c r="A3832" s="88" t="s">
        <v>1535</v>
      </c>
      <c r="B3832" s="266" t="s">
        <v>1536</v>
      </c>
      <c r="C3832" s="185" t="str">
        <f>VLOOKUP(B3832,[1]Nagios!$B$2:$F$7978,1,FALSE)</f>
        <v>10.133.55.199</v>
      </c>
      <c r="D3832" s="301" t="s">
        <v>9079</v>
      </c>
      <c r="E3832" s="206" t="s">
        <v>2989</v>
      </c>
      <c r="F3832" s="271">
        <v>4</v>
      </c>
      <c r="G3832" s="299" t="s">
        <v>1145</v>
      </c>
      <c r="H3832" s="180"/>
    </row>
    <row r="3833" spans="1:8" hidden="1">
      <c r="A3833" s="88" t="s">
        <v>1746</v>
      </c>
      <c r="B3833" s="240" t="s">
        <v>1745</v>
      </c>
      <c r="C3833" s="185" t="str">
        <f>VLOOKUP(B3833,[1]Nagios!$B$2:$F$7978,1,FALSE)</f>
        <v>192.168.3.20</v>
      </c>
      <c r="D3833" s="301" t="s">
        <v>1220</v>
      </c>
      <c r="E3833" s="288" t="s">
        <v>2989</v>
      </c>
      <c r="F3833" s="245">
        <v>3</v>
      </c>
      <c r="G3833" s="299" t="s">
        <v>8012</v>
      </c>
      <c r="H3833" s="180" t="s">
        <v>4359</v>
      </c>
    </row>
    <row r="3834" spans="1:8" hidden="1">
      <c r="A3834" s="88" t="s">
        <v>1746</v>
      </c>
      <c r="B3834" s="240" t="s">
        <v>1745</v>
      </c>
      <c r="C3834" s="185" t="str">
        <f>VLOOKUP(B3834,[1]Nagios!$B$2:$F$7978,1,FALSE)</f>
        <v>192.168.3.20</v>
      </c>
      <c r="D3834" s="301" t="s">
        <v>1204</v>
      </c>
      <c r="E3834" s="288" t="s">
        <v>2989</v>
      </c>
      <c r="F3834" s="245">
        <v>1</v>
      </c>
      <c r="G3834" s="299" t="s">
        <v>8012</v>
      </c>
      <c r="H3834" s="180" t="s">
        <v>4360</v>
      </c>
    </row>
    <row r="3835" spans="1:8" hidden="1">
      <c r="A3835" s="88" t="s">
        <v>1746</v>
      </c>
      <c r="B3835" s="240" t="s">
        <v>1745</v>
      </c>
      <c r="C3835" s="185" t="str">
        <f>VLOOKUP(B3835,[1]Nagios!$B$2:$F$7978,1,FALSE)</f>
        <v>192.168.3.20</v>
      </c>
      <c r="D3835" s="301" t="s">
        <v>2171</v>
      </c>
      <c r="E3835" s="288" t="s">
        <v>2989</v>
      </c>
      <c r="F3835" s="245">
        <v>1</v>
      </c>
      <c r="G3835" s="299" t="s">
        <v>8012</v>
      </c>
      <c r="H3835" s="180" t="s">
        <v>4361</v>
      </c>
    </row>
    <row r="3836" spans="1:8" hidden="1">
      <c r="A3836" s="88" t="s">
        <v>1746</v>
      </c>
      <c r="B3836" s="240" t="s">
        <v>1745</v>
      </c>
      <c r="C3836" s="185" t="str">
        <f>VLOOKUP(B3836,[1]Nagios!$B$2:$F$7978,1,FALSE)</f>
        <v>192.168.3.20</v>
      </c>
      <c r="D3836" s="301" t="s">
        <v>959</v>
      </c>
      <c r="E3836" s="288" t="s">
        <v>2989</v>
      </c>
      <c r="F3836" s="245">
        <v>1</v>
      </c>
      <c r="G3836" s="299" t="s">
        <v>8012</v>
      </c>
      <c r="H3836" s="180" t="s">
        <v>4362</v>
      </c>
    </row>
    <row r="3837" spans="1:8" hidden="1">
      <c r="A3837" s="88" t="s">
        <v>1746</v>
      </c>
      <c r="B3837" s="240" t="s">
        <v>1745</v>
      </c>
      <c r="C3837" s="185" t="str">
        <f>VLOOKUP(B3837,[1]Nagios!$B$2:$F$7978,1,FALSE)</f>
        <v>192.168.3.20</v>
      </c>
      <c r="D3837" s="301" t="s">
        <v>1200</v>
      </c>
      <c r="E3837" s="288" t="s">
        <v>2989</v>
      </c>
      <c r="F3837" s="245">
        <v>1</v>
      </c>
      <c r="G3837" s="299" t="s">
        <v>8012</v>
      </c>
      <c r="H3837" s="180" t="s">
        <v>4363</v>
      </c>
    </row>
    <row r="3838" spans="1:8" hidden="1">
      <c r="A3838" s="88" t="s">
        <v>1746</v>
      </c>
      <c r="B3838" s="240" t="s">
        <v>1745</v>
      </c>
      <c r="C3838" s="185" t="str">
        <f>VLOOKUP(B3838,[1]Nagios!$B$2:$F$7978,1,FALSE)</f>
        <v>192.168.3.20</v>
      </c>
      <c r="D3838" s="301" t="s">
        <v>1201</v>
      </c>
      <c r="E3838" s="206" t="s">
        <v>2992</v>
      </c>
      <c r="F3838" s="245">
        <v>2</v>
      </c>
      <c r="G3838" s="299" t="s">
        <v>8012</v>
      </c>
      <c r="H3838" s="180" t="s">
        <v>4364</v>
      </c>
    </row>
    <row r="3839" spans="1:8" hidden="1">
      <c r="A3839" s="88" t="s">
        <v>1746</v>
      </c>
      <c r="B3839" s="240" t="s">
        <v>1745</v>
      </c>
      <c r="C3839" s="185" t="str">
        <f>VLOOKUP(B3839,[1]Nagios!$B$2:$F$7978,1,FALSE)</f>
        <v>192.168.3.20</v>
      </c>
      <c r="D3839" s="301" t="s">
        <v>1748</v>
      </c>
      <c r="E3839" s="288" t="s">
        <v>2989</v>
      </c>
      <c r="F3839" s="114">
        <v>2</v>
      </c>
      <c r="G3839" s="299" t="s">
        <v>8004</v>
      </c>
      <c r="H3839" s="180"/>
    </row>
    <row r="3840" spans="1:8" hidden="1">
      <c r="A3840" s="88" t="s">
        <v>1746</v>
      </c>
      <c r="B3840" s="240" t="s">
        <v>1745</v>
      </c>
      <c r="C3840" s="185" t="str">
        <f>VLOOKUP(B3840,[1]Nagios!$B$2:$F$7978,1,FALSE)</f>
        <v>192.168.3.20</v>
      </c>
      <c r="D3840" s="301" t="s">
        <v>1749</v>
      </c>
      <c r="E3840" s="288" t="s">
        <v>2989</v>
      </c>
      <c r="F3840" s="114">
        <v>2</v>
      </c>
      <c r="G3840" s="299" t="s">
        <v>8004</v>
      </c>
      <c r="H3840" s="180"/>
    </row>
    <row r="3841" spans="1:8" hidden="1">
      <c r="A3841" s="88" t="s">
        <v>1746</v>
      </c>
      <c r="B3841" s="240" t="s">
        <v>1745</v>
      </c>
      <c r="C3841" s="185" t="str">
        <f>VLOOKUP(B3841,[1]Nagios!$B$2:$F$7978,1,FALSE)</f>
        <v>192.168.3.20</v>
      </c>
      <c r="D3841" s="301" t="s">
        <v>1586</v>
      </c>
      <c r="E3841" s="288" t="s">
        <v>2989</v>
      </c>
      <c r="F3841" s="262">
        <v>3</v>
      </c>
      <c r="G3841" s="299" t="s">
        <v>8000</v>
      </c>
      <c r="H3841" s="180" t="s">
        <v>5489</v>
      </c>
    </row>
    <row r="3842" spans="1:8" hidden="1">
      <c r="A3842" s="88" t="s">
        <v>1746</v>
      </c>
      <c r="B3842" s="240" t="s">
        <v>1745</v>
      </c>
      <c r="C3842" s="185" t="str">
        <f>VLOOKUP(B3842,[1]Nagios!$B$2:$F$7978,1,FALSE)</f>
        <v>192.168.3.20</v>
      </c>
      <c r="D3842" s="301" t="s">
        <v>1747</v>
      </c>
      <c r="E3842" s="288" t="s">
        <v>2989</v>
      </c>
      <c r="F3842" s="262">
        <v>3</v>
      </c>
      <c r="G3842" s="299" t="s">
        <v>8000</v>
      </c>
      <c r="H3842" s="180" t="s">
        <v>5490</v>
      </c>
    </row>
    <row r="3843" spans="1:8" hidden="1">
      <c r="A3843" s="88" t="s">
        <v>1746</v>
      </c>
      <c r="B3843" s="240" t="s">
        <v>1745</v>
      </c>
      <c r="C3843" s="185" t="str">
        <f>VLOOKUP(B3843,[1]Nagios!$B$2:$F$7978,1,FALSE)</f>
        <v>192.168.3.20</v>
      </c>
      <c r="D3843" s="301" t="s">
        <v>1750</v>
      </c>
      <c r="E3843" s="288" t="s">
        <v>2989</v>
      </c>
      <c r="F3843" s="245">
        <v>4</v>
      </c>
      <c r="G3843" s="299" t="s">
        <v>8000</v>
      </c>
      <c r="H3843" s="180" t="s">
        <v>5491</v>
      </c>
    </row>
    <row r="3844" spans="1:8" hidden="1">
      <c r="A3844" s="88" t="s">
        <v>1746</v>
      </c>
      <c r="B3844" s="240" t="s">
        <v>1745</v>
      </c>
      <c r="C3844" s="185" t="str">
        <f>VLOOKUP(B3844,[1]Nagios!$B$2:$F$7978,1,FALSE)</f>
        <v>192.168.3.20</v>
      </c>
      <c r="D3844" s="301" t="s">
        <v>1751</v>
      </c>
      <c r="E3844" s="288" t="s">
        <v>2989</v>
      </c>
      <c r="F3844" s="245">
        <v>4</v>
      </c>
      <c r="G3844" s="299" t="s">
        <v>8000</v>
      </c>
      <c r="H3844" s="180" t="s">
        <v>5492</v>
      </c>
    </row>
    <row r="3845" spans="1:8" hidden="1">
      <c r="A3845" s="88" t="s">
        <v>1746</v>
      </c>
      <c r="B3845" s="240" t="s">
        <v>1745</v>
      </c>
      <c r="C3845" s="185" t="str">
        <f>VLOOKUP(B3845,[1]Nagios!$B$2:$F$7978,1,FALSE)</f>
        <v>192.168.3.20</v>
      </c>
      <c r="D3845" s="301" t="s">
        <v>1752</v>
      </c>
      <c r="E3845" s="288" t="s">
        <v>2989</v>
      </c>
      <c r="F3845" s="245">
        <v>4</v>
      </c>
      <c r="G3845" s="299" t="s">
        <v>8000</v>
      </c>
      <c r="H3845" s="180" t="s">
        <v>5493</v>
      </c>
    </row>
    <row r="3846" spans="1:8" hidden="1">
      <c r="A3846" s="88" t="s">
        <v>1746</v>
      </c>
      <c r="B3846" s="240" t="s">
        <v>1745</v>
      </c>
      <c r="C3846" s="185" t="str">
        <f>VLOOKUP(B3846,[1]Nagios!$B$2:$F$7978,1,FALSE)</f>
        <v>192.168.3.20</v>
      </c>
      <c r="D3846" s="301" t="s">
        <v>1753</v>
      </c>
      <c r="E3846" s="288" t="s">
        <v>2989</v>
      </c>
      <c r="F3846" s="245">
        <v>4</v>
      </c>
      <c r="G3846" s="299" t="s">
        <v>8000</v>
      </c>
      <c r="H3846" s="180" t="s">
        <v>5494</v>
      </c>
    </row>
    <row r="3847" spans="1:8" hidden="1">
      <c r="A3847" s="88" t="s">
        <v>1746</v>
      </c>
      <c r="B3847" s="240" t="s">
        <v>1745</v>
      </c>
      <c r="C3847" s="185" t="str">
        <f>VLOOKUP(B3847,[1]Nagios!$B$2:$F$7978,1,FALSE)</f>
        <v>192.168.3.20</v>
      </c>
      <c r="D3847" s="301" t="s">
        <v>1754</v>
      </c>
      <c r="E3847" s="288" t="s">
        <v>2989</v>
      </c>
      <c r="F3847" s="245">
        <v>4</v>
      </c>
      <c r="G3847" s="299" t="s">
        <v>8000</v>
      </c>
      <c r="H3847" s="180" t="s">
        <v>5495</v>
      </c>
    </row>
    <row r="3848" spans="1:8" hidden="1">
      <c r="A3848" s="88" t="s">
        <v>1746</v>
      </c>
      <c r="B3848" s="240" t="s">
        <v>1745</v>
      </c>
      <c r="C3848" s="185" t="str">
        <f>VLOOKUP(B3848,[1]Nagios!$B$2:$F$7978,1,FALSE)</f>
        <v>192.168.3.20</v>
      </c>
      <c r="D3848" s="301" t="s">
        <v>1755</v>
      </c>
      <c r="E3848" s="288" t="s">
        <v>2989</v>
      </c>
      <c r="F3848" s="245">
        <v>4</v>
      </c>
      <c r="G3848" s="299" t="s">
        <v>8000</v>
      </c>
      <c r="H3848" s="180" t="s">
        <v>5496</v>
      </c>
    </row>
    <row r="3849" spans="1:8" hidden="1">
      <c r="A3849" s="88" t="s">
        <v>1746</v>
      </c>
      <c r="B3849" s="240" t="s">
        <v>1745</v>
      </c>
      <c r="C3849" s="185" t="str">
        <f>VLOOKUP(B3849,[1]Nagios!$B$2:$F$7978,1,FALSE)</f>
        <v>192.168.3.20</v>
      </c>
      <c r="D3849" s="301" t="s">
        <v>1756</v>
      </c>
      <c r="E3849" s="288" t="s">
        <v>2989</v>
      </c>
      <c r="F3849" s="245">
        <v>4</v>
      </c>
      <c r="G3849" s="299" t="s">
        <v>8000</v>
      </c>
      <c r="H3849" s="180" t="s">
        <v>5497</v>
      </c>
    </row>
    <row r="3850" spans="1:8" hidden="1">
      <c r="A3850" s="88" t="s">
        <v>1746</v>
      </c>
      <c r="B3850" s="240" t="s">
        <v>1745</v>
      </c>
      <c r="C3850" s="185" t="str">
        <f>VLOOKUP(B3850,[1]Nagios!$B$2:$F$7978,1,FALSE)</f>
        <v>192.168.3.20</v>
      </c>
      <c r="D3850" s="301" t="s">
        <v>1757</v>
      </c>
      <c r="E3850" s="288" t="s">
        <v>2989</v>
      </c>
      <c r="F3850" s="245">
        <v>4</v>
      </c>
      <c r="G3850" s="299" t="s">
        <v>8000</v>
      </c>
      <c r="H3850" s="180" t="s">
        <v>5498</v>
      </c>
    </row>
    <row r="3851" spans="1:8" hidden="1">
      <c r="A3851" s="88" t="s">
        <v>1746</v>
      </c>
      <c r="B3851" s="240" t="s">
        <v>1745</v>
      </c>
      <c r="C3851" s="185" t="str">
        <f>VLOOKUP(B3851,[1]Nagios!$B$2:$F$7978,1,FALSE)</f>
        <v>192.168.3.20</v>
      </c>
      <c r="D3851" s="301" t="s">
        <v>1758</v>
      </c>
      <c r="E3851" s="288" t="s">
        <v>2989</v>
      </c>
      <c r="F3851" s="245">
        <v>4</v>
      </c>
      <c r="G3851" s="299" t="s">
        <v>8000</v>
      </c>
      <c r="H3851" s="180" t="s">
        <v>5499</v>
      </c>
    </row>
    <row r="3852" spans="1:8" hidden="1">
      <c r="A3852" s="88" t="s">
        <v>1746</v>
      </c>
      <c r="B3852" s="240" t="s">
        <v>1745</v>
      </c>
      <c r="C3852" s="185" t="str">
        <f>VLOOKUP(B3852,[1]Nagios!$B$2:$F$7978,1,FALSE)</f>
        <v>192.168.3.20</v>
      </c>
      <c r="D3852" s="301" t="s">
        <v>1759</v>
      </c>
      <c r="E3852" s="288" t="s">
        <v>2989</v>
      </c>
      <c r="F3852" s="245">
        <v>2</v>
      </c>
      <c r="G3852" s="299" t="s">
        <v>8000</v>
      </c>
      <c r="H3852" s="180" t="s">
        <v>5500</v>
      </c>
    </row>
    <row r="3853" spans="1:8" hidden="1">
      <c r="A3853" s="88" t="s">
        <v>1746</v>
      </c>
      <c r="B3853" s="240" t="s">
        <v>1745</v>
      </c>
      <c r="C3853" s="185" t="str">
        <f>VLOOKUP(B3853,[1]Nagios!$B$2:$F$7978,1,FALSE)</f>
        <v>192.168.3.20</v>
      </c>
      <c r="D3853" s="301" t="s">
        <v>1760</v>
      </c>
      <c r="E3853" s="288" t="s">
        <v>2989</v>
      </c>
      <c r="F3853" s="245">
        <v>4</v>
      </c>
      <c r="G3853" s="299" t="s">
        <v>8000</v>
      </c>
      <c r="H3853" s="180" t="s">
        <v>5501</v>
      </c>
    </row>
    <row r="3854" spans="1:8" hidden="1">
      <c r="A3854" s="88" t="s">
        <v>1746</v>
      </c>
      <c r="B3854" s="240" t="s">
        <v>1745</v>
      </c>
      <c r="C3854" s="185" t="str">
        <f>VLOOKUP(B3854,[1]Nagios!$B$2:$F$7978,1,FALSE)</f>
        <v>192.168.3.20</v>
      </c>
      <c r="D3854" s="301" t="s">
        <v>1761</v>
      </c>
      <c r="E3854" s="288" t="s">
        <v>2989</v>
      </c>
      <c r="F3854" s="245">
        <v>4</v>
      </c>
      <c r="G3854" s="299" t="s">
        <v>8000</v>
      </c>
      <c r="H3854" s="180" t="s">
        <v>5502</v>
      </c>
    </row>
    <row r="3855" spans="1:8" hidden="1">
      <c r="A3855" s="88" t="s">
        <v>1746</v>
      </c>
      <c r="B3855" s="266" t="s">
        <v>1745</v>
      </c>
      <c r="C3855" s="185" t="str">
        <f>VLOOKUP(B3855,[1]Nagios!$B$2:$F$7978,1,FALSE)</f>
        <v>192.168.3.20</v>
      </c>
      <c r="D3855" s="301" t="s">
        <v>1762</v>
      </c>
      <c r="E3855" s="288" t="s">
        <v>2989</v>
      </c>
      <c r="F3855" s="245">
        <v>4</v>
      </c>
      <c r="G3855" s="299" t="s">
        <v>8000</v>
      </c>
      <c r="H3855" s="180" t="s">
        <v>5503</v>
      </c>
    </row>
    <row r="3856" spans="1:8" hidden="1">
      <c r="A3856" s="88" t="s">
        <v>1746</v>
      </c>
      <c r="B3856" s="240" t="s">
        <v>1745</v>
      </c>
      <c r="C3856" s="185" t="str">
        <f>VLOOKUP(B3856,[1]Nagios!$B$2:$F$7978,1,FALSE)</f>
        <v>192.168.3.20</v>
      </c>
      <c r="D3856" s="301" t="s">
        <v>1763</v>
      </c>
      <c r="E3856" s="288" t="s">
        <v>2989</v>
      </c>
      <c r="F3856" s="245">
        <v>4</v>
      </c>
      <c r="G3856" s="299" t="s">
        <v>8000</v>
      </c>
      <c r="H3856" s="180" t="s">
        <v>5504</v>
      </c>
    </row>
    <row r="3857" spans="1:8" hidden="1">
      <c r="A3857" s="88" t="s">
        <v>1746</v>
      </c>
      <c r="B3857" s="240" t="s">
        <v>1745</v>
      </c>
      <c r="C3857" s="185" t="str">
        <f>VLOOKUP(B3857,[1]Nagios!$B$2:$F$7978,1,FALSE)</f>
        <v>192.168.3.20</v>
      </c>
      <c r="D3857" s="301" t="s">
        <v>1764</v>
      </c>
      <c r="E3857" s="288" t="s">
        <v>2989</v>
      </c>
      <c r="F3857" s="245">
        <v>4</v>
      </c>
      <c r="G3857" s="299" t="s">
        <v>8000</v>
      </c>
      <c r="H3857" s="180" t="s">
        <v>5505</v>
      </c>
    </row>
    <row r="3858" spans="1:8" hidden="1">
      <c r="A3858" s="88" t="s">
        <v>1746</v>
      </c>
      <c r="B3858" s="240" t="s">
        <v>1745</v>
      </c>
      <c r="C3858" s="185" t="str">
        <f>VLOOKUP(B3858,[1]Nagios!$B$2:$F$7978,1,FALSE)</f>
        <v>192.168.3.20</v>
      </c>
      <c r="D3858" s="301" t="s">
        <v>1765</v>
      </c>
      <c r="E3858" s="288" t="s">
        <v>2989</v>
      </c>
      <c r="F3858" s="245">
        <v>4</v>
      </c>
      <c r="G3858" s="299" t="s">
        <v>8000</v>
      </c>
      <c r="H3858" s="180" t="s">
        <v>5506</v>
      </c>
    </row>
    <row r="3859" spans="1:8" hidden="1">
      <c r="A3859" s="88" t="s">
        <v>1746</v>
      </c>
      <c r="B3859" s="240" t="s">
        <v>1745</v>
      </c>
      <c r="C3859" s="185" t="str">
        <f>VLOOKUP(B3859,[1]Nagios!$B$2:$F$7978,1,FALSE)</f>
        <v>192.168.3.20</v>
      </c>
      <c r="D3859" s="301" t="s">
        <v>1766</v>
      </c>
      <c r="E3859" s="288" t="s">
        <v>2989</v>
      </c>
      <c r="F3859" s="245">
        <v>4</v>
      </c>
      <c r="G3859" s="299" t="s">
        <v>8000</v>
      </c>
      <c r="H3859" s="180" t="s">
        <v>5507</v>
      </c>
    </row>
    <row r="3860" spans="1:8" hidden="1">
      <c r="A3860" s="88" t="s">
        <v>1746</v>
      </c>
      <c r="B3860" s="240" t="s">
        <v>1745</v>
      </c>
      <c r="C3860" s="185" t="str">
        <f>VLOOKUP(B3860,[1]Nagios!$B$2:$F$7978,1,FALSE)</f>
        <v>192.168.3.20</v>
      </c>
      <c r="D3860" s="301" t="s">
        <v>1767</v>
      </c>
      <c r="E3860" s="288" t="s">
        <v>2989</v>
      </c>
      <c r="F3860" s="245">
        <v>4</v>
      </c>
      <c r="G3860" s="299" t="s">
        <v>8000</v>
      </c>
      <c r="H3860" s="180" t="s">
        <v>5508</v>
      </c>
    </row>
    <row r="3861" spans="1:8" hidden="1">
      <c r="A3861" s="88" t="s">
        <v>1746</v>
      </c>
      <c r="B3861" s="240" t="s">
        <v>1745</v>
      </c>
      <c r="C3861" s="185" t="str">
        <f>VLOOKUP(B3861,[1]Nagios!$B$2:$F$7978,1,FALSE)</f>
        <v>192.168.3.20</v>
      </c>
      <c r="D3861" s="301" t="s">
        <v>1768</v>
      </c>
      <c r="E3861" s="288" t="s">
        <v>2989</v>
      </c>
      <c r="F3861" s="245">
        <v>4</v>
      </c>
      <c r="G3861" s="299" t="s">
        <v>8000</v>
      </c>
      <c r="H3861" s="180" t="s">
        <v>5509</v>
      </c>
    </row>
    <row r="3862" spans="1:8" hidden="1">
      <c r="A3862" s="88" t="s">
        <v>1746</v>
      </c>
      <c r="B3862" s="266" t="s">
        <v>1745</v>
      </c>
      <c r="C3862" s="185" t="str">
        <f>VLOOKUP(B3862,[1]Nagios!$B$2:$F$7978,1,FALSE)</f>
        <v>192.168.3.20</v>
      </c>
      <c r="D3862" s="301" t="s">
        <v>6329</v>
      </c>
      <c r="E3862" s="206" t="s">
        <v>8837</v>
      </c>
      <c r="F3862" s="245"/>
      <c r="G3862" s="299" t="s">
        <v>8004</v>
      </c>
      <c r="H3862" s="180" t="s">
        <v>8836</v>
      </c>
    </row>
    <row r="3863" spans="1:8" hidden="1">
      <c r="A3863" s="88" t="s">
        <v>1746</v>
      </c>
      <c r="B3863" s="266" t="s">
        <v>1745</v>
      </c>
      <c r="C3863" s="185" t="str">
        <f>VLOOKUP(B3863,[1]Nagios!$B$2:$F$7978,1,FALSE)</f>
        <v>192.168.3.20</v>
      </c>
      <c r="D3863" s="301" t="s">
        <v>7963</v>
      </c>
      <c r="E3863" s="295" t="s">
        <v>7852</v>
      </c>
      <c r="F3863" s="245" t="s">
        <v>660</v>
      </c>
      <c r="G3863" s="299" t="s">
        <v>8000</v>
      </c>
      <c r="H3863" s="180"/>
    </row>
    <row r="3864" spans="1:8" hidden="1">
      <c r="A3864" s="88" t="s">
        <v>1746</v>
      </c>
      <c r="B3864" s="266" t="s">
        <v>1745</v>
      </c>
      <c r="C3864" s="185" t="str">
        <f>VLOOKUP(B3864,[1]Nagios!$B$2:$F$7978,1,FALSE)</f>
        <v>192.168.3.20</v>
      </c>
      <c r="D3864" s="301" t="s">
        <v>6329</v>
      </c>
      <c r="E3864" s="206" t="s">
        <v>8837</v>
      </c>
      <c r="F3864" s="245"/>
      <c r="G3864" s="299" t="s">
        <v>8004</v>
      </c>
      <c r="H3864" s="180" t="s">
        <v>8836</v>
      </c>
    </row>
    <row r="3865" spans="1:8" hidden="1">
      <c r="A3865" s="88" t="s">
        <v>1746</v>
      </c>
      <c r="B3865" s="266" t="s">
        <v>1745</v>
      </c>
      <c r="C3865" s="185" t="str">
        <f>VLOOKUP(B3865,[1]Nagios!$B$2:$F$7978,1,FALSE)</f>
        <v>192.168.3.20</v>
      </c>
      <c r="D3865" s="301" t="s">
        <v>7954</v>
      </c>
      <c r="E3865" s="206" t="s">
        <v>8837</v>
      </c>
      <c r="F3865" s="245"/>
      <c r="G3865" s="299" t="s">
        <v>8004</v>
      </c>
      <c r="H3865" s="180" t="s">
        <v>8836</v>
      </c>
    </row>
    <row r="3866" spans="1:8" hidden="1">
      <c r="A3866" s="88" t="s">
        <v>2106</v>
      </c>
      <c r="B3866" s="88" t="s">
        <v>1456</v>
      </c>
      <c r="C3866" s="185" t="str">
        <f>VLOOKUP(B3866,[1]Nagios!$B$2:$F$7978,1,FALSE)</f>
        <v>10.133.8.49</v>
      </c>
      <c r="D3866" s="303" t="s">
        <v>1220</v>
      </c>
      <c r="E3866" s="206" t="s">
        <v>2989</v>
      </c>
      <c r="F3866" s="245">
        <v>3</v>
      </c>
      <c r="G3866" s="299" t="s">
        <v>8012</v>
      </c>
      <c r="H3866" s="180" t="s">
        <v>4353</v>
      </c>
    </row>
    <row r="3867" spans="1:8" hidden="1">
      <c r="A3867" s="88" t="s">
        <v>2106</v>
      </c>
      <c r="B3867" s="266" t="s">
        <v>1456</v>
      </c>
      <c r="C3867" s="185" t="str">
        <f>VLOOKUP(B3867,[1]Nagios!$B$2:$F$7978,1,FALSE)</f>
        <v>10.133.8.49</v>
      </c>
      <c r="D3867" s="301" t="s">
        <v>1204</v>
      </c>
      <c r="E3867" s="206" t="s">
        <v>2989</v>
      </c>
      <c r="F3867" s="245">
        <v>4</v>
      </c>
      <c r="G3867" s="299" t="s">
        <v>8012</v>
      </c>
      <c r="H3867" s="180" t="s">
        <v>4354</v>
      </c>
    </row>
    <row r="3868" spans="1:8" hidden="1">
      <c r="A3868" s="88" t="s">
        <v>2106</v>
      </c>
      <c r="B3868" s="266" t="s">
        <v>1456</v>
      </c>
      <c r="C3868" s="185" t="str">
        <f>VLOOKUP(B3868,[1]Nagios!$B$2:$F$7978,1,FALSE)</f>
        <v>10.133.8.49</v>
      </c>
      <c r="D3868" s="301" t="s">
        <v>2171</v>
      </c>
      <c r="E3868" s="206" t="s">
        <v>2989</v>
      </c>
      <c r="F3868" s="245">
        <v>4</v>
      </c>
      <c r="G3868" s="299" t="s">
        <v>8012</v>
      </c>
      <c r="H3868" s="180" t="s">
        <v>4355</v>
      </c>
    </row>
    <row r="3869" spans="1:8" hidden="1">
      <c r="A3869" s="88" t="s">
        <v>2106</v>
      </c>
      <c r="B3869" s="266" t="s">
        <v>1456</v>
      </c>
      <c r="C3869" s="185" t="str">
        <f>VLOOKUP(B3869,[1]Nagios!$B$2:$F$7978,1,FALSE)</f>
        <v>10.133.8.49</v>
      </c>
      <c r="D3869" s="301" t="s">
        <v>8187</v>
      </c>
      <c r="E3869" s="206" t="s">
        <v>2989</v>
      </c>
      <c r="F3869" s="245">
        <v>4</v>
      </c>
      <c r="G3869" s="299" t="s">
        <v>8012</v>
      </c>
      <c r="H3869" s="180"/>
    </row>
    <row r="3870" spans="1:8" hidden="1">
      <c r="A3870" s="88" t="s">
        <v>2106</v>
      </c>
      <c r="B3870" s="266" t="s">
        <v>1456</v>
      </c>
      <c r="C3870" s="185" t="str">
        <f>VLOOKUP(B3870,[1]Nagios!$B$2:$F$7978,1,FALSE)</f>
        <v>10.133.8.49</v>
      </c>
      <c r="D3870" s="301" t="s">
        <v>959</v>
      </c>
      <c r="E3870" s="206" t="s">
        <v>2989</v>
      </c>
      <c r="F3870" s="271">
        <v>4</v>
      </c>
      <c r="G3870" s="299" t="s">
        <v>8012</v>
      </c>
      <c r="H3870" s="180" t="s">
        <v>4356</v>
      </c>
    </row>
    <row r="3871" spans="1:8" hidden="1">
      <c r="A3871" s="88" t="s">
        <v>2106</v>
      </c>
      <c r="B3871" s="266" t="s">
        <v>1456</v>
      </c>
      <c r="C3871" s="185" t="str">
        <f>VLOOKUP(B3871,[1]Nagios!$B$2:$F$7978,1,FALSE)</f>
        <v>10.133.8.49</v>
      </c>
      <c r="D3871" s="301" t="s">
        <v>1200</v>
      </c>
      <c r="E3871" s="206" t="s">
        <v>2989</v>
      </c>
      <c r="F3871" s="271">
        <v>4</v>
      </c>
      <c r="G3871" s="299" t="s">
        <v>8012</v>
      </c>
      <c r="H3871" s="180" t="s">
        <v>4357</v>
      </c>
    </row>
    <row r="3872" spans="1:8" hidden="1">
      <c r="A3872" s="88" t="s">
        <v>2106</v>
      </c>
      <c r="B3872" s="266" t="s">
        <v>1456</v>
      </c>
      <c r="C3872" s="185" t="str">
        <f>VLOOKUP(B3872,[1]Nagios!$B$2:$F$7978,1,FALSE)</f>
        <v>10.133.8.49</v>
      </c>
      <c r="D3872" s="301" t="s">
        <v>1201</v>
      </c>
      <c r="E3872" s="206" t="s">
        <v>2992</v>
      </c>
      <c r="F3872" s="245">
        <v>2</v>
      </c>
      <c r="G3872" s="299" t="s">
        <v>8012</v>
      </c>
      <c r="H3872" s="180" t="s">
        <v>4358</v>
      </c>
    </row>
    <row r="3873" spans="1:8" hidden="1">
      <c r="A3873" s="88" t="s">
        <v>9156</v>
      </c>
      <c r="B3873" s="88" t="s">
        <v>9157</v>
      </c>
      <c r="C3873" s="185" t="str">
        <f>VLOOKUP(B3873,[1]Nagios!$B$2:$F$7978,1,FALSE)</f>
        <v>10.133.4.47</v>
      </c>
      <c r="D3873" s="303" t="s">
        <v>1204</v>
      </c>
      <c r="E3873" s="206" t="s">
        <v>2991</v>
      </c>
      <c r="F3873" s="333">
        <v>4</v>
      </c>
      <c r="G3873" s="299" t="s">
        <v>8012</v>
      </c>
      <c r="H3873" s="180"/>
    </row>
    <row r="3874" spans="1:8" hidden="1">
      <c r="A3874" s="88" t="s">
        <v>9156</v>
      </c>
      <c r="B3874" s="88" t="s">
        <v>9157</v>
      </c>
      <c r="C3874" s="185" t="str">
        <f>VLOOKUP(B3874,[1]Nagios!$B$2:$F$7978,1,FALSE)</f>
        <v>10.133.4.47</v>
      </c>
      <c r="D3874" s="303" t="s">
        <v>2617</v>
      </c>
      <c r="E3874" s="206" t="s">
        <v>2991</v>
      </c>
      <c r="F3874" s="333">
        <v>4</v>
      </c>
      <c r="G3874" s="299" t="s">
        <v>8012</v>
      </c>
      <c r="H3874" s="180"/>
    </row>
    <row r="3875" spans="1:8" hidden="1">
      <c r="A3875" s="88" t="s">
        <v>9156</v>
      </c>
      <c r="B3875" s="88" t="s">
        <v>9157</v>
      </c>
      <c r="C3875" s="185" t="str">
        <f>VLOOKUP(B3875,[1]Nagios!$B$2:$F$7978,1,FALSE)</f>
        <v>10.133.4.47</v>
      </c>
      <c r="D3875" s="303" t="s">
        <v>6654</v>
      </c>
      <c r="E3875" s="206" t="s">
        <v>2991</v>
      </c>
      <c r="F3875" s="333">
        <v>4</v>
      </c>
      <c r="G3875" s="299" t="s">
        <v>8012</v>
      </c>
      <c r="H3875" s="180"/>
    </row>
    <row r="3876" spans="1:8" hidden="1">
      <c r="A3876" s="88" t="s">
        <v>9156</v>
      </c>
      <c r="B3876" s="88" t="s">
        <v>9157</v>
      </c>
      <c r="C3876" s="185" t="str">
        <f>VLOOKUP(B3876,[1]Nagios!$B$2:$F$7978,1,FALSE)</f>
        <v>10.133.4.47</v>
      </c>
      <c r="D3876" s="303" t="s">
        <v>1201</v>
      </c>
      <c r="E3876" s="206" t="s">
        <v>2991</v>
      </c>
      <c r="F3876" s="333">
        <v>4</v>
      </c>
      <c r="G3876" s="299" t="s">
        <v>8012</v>
      </c>
      <c r="H3876" s="180"/>
    </row>
    <row r="3877" spans="1:8" hidden="1">
      <c r="A3877" s="88" t="s">
        <v>9156</v>
      </c>
      <c r="B3877" s="88" t="s">
        <v>9157</v>
      </c>
      <c r="C3877" s="185" t="str">
        <f>VLOOKUP(B3877,[1]Nagios!$B$2:$F$7978,1,FALSE)</f>
        <v>10.133.4.47</v>
      </c>
      <c r="D3877" s="303" t="s">
        <v>6043</v>
      </c>
      <c r="E3877" s="206" t="s">
        <v>2991</v>
      </c>
      <c r="F3877" s="333">
        <v>4</v>
      </c>
      <c r="G3877" s="299" t="s">
        <v>8012</v>
      </c>
      <c r="H3877" s="180"/>
    </row>
    <row r="3878" spans="1:8" hidden="1">
      <c r="A3878" s="88" t="s">
        <v>9156</v>
      </c>
      <c r="B3878" s="88" t="s">
        <v>9157</v>
      </c>
      <c r="C3878" s="185" t="str">
        <f>VLOOKUP(B3878,[1]Nagios!$B$2:$F$7978,1,FALSE)</f>
        <v>10.133.4.47</v>
      </c>
      <c r="D3878" s="303" t="s">
        <v>2543</v>
      </c>
      <c r="E3878" s="206" t="s">
        <v>2991</v>
      </c>
      <c r="F3878" s="333">
        <v>4</v>
      </c>
      <c r="G3878" s="299" t="s">
        <v>8012</v>
      </c>
      <c r="H3878" s="180"/>
    </row>
    <row r="3879" spans="1:8" hidden="1">
      <c r="A3879" s="88" t="s">
        <v>7980</v>
      </c>
      <c r="B3879" s="88" t="s">
        <v>7981</v>
      </c>
      <c r="C3879" s="185" t="str">
        <f>VLOOKUP(B3879,[1]Nagios!$B$2:$F$7978,1,FALSE)</f>
        <v>10.133.4.45</v>
      </c>
      <c r="D3879" s="303" t="s">
        <v>7260</v>
      </c>
      <c r="E3879" s="206" t="s">
        <v>2992</v>
      </c>
      <c r="F3879" s="245">
        <v>3</v>
      </c>
      <c r="G3879" s="299" t="s">
        <v>8012</v>
      </c>
      <c r="H3879" s="180"/>
    </row>
    <row r="3880" spans="1:8" hidden="1">
      <c r="A3880" s="88" t="s">
        <v>7980</v>
      </c>
      <c r="B3880" s="88" t="s">
        <v>7981</v>
      </c>
      <c r="C3880" s="185" t="str">
        <f>VLOOKUP(B3880,[1]Nagios!$B$2:$F$7978,1,FALSE)</f>
        <v>10.133.4.45</v>
      </c>
      <c r="D3880" s="303" t="s">
        <v>1204</v>
      </c>
      <c r="E3880" s="206" t="s">
        <v>2992</v>
      </c>
      <c r="F3880" s="245">
        <v>3</v>
      </c>
      <c r="G3880" s="299" t="s">
        <v>8012</v>
      </c>
      <c r="H3880" s="180"/>
    </row>
    <row r="3881" spans="1:8" hidden="1">
      <c r="A3881" s="88" t="s">
        <v>7980</v>
      </c>
      <c r="B3881" s="88" t="s">
        <v>7981</v>
      </c>
      <c r="C3881" s="185" t="str">
        <f>VLOOKUP(B3881,[1]Nagios!$B$2:$F$7978,1,FALSE)</f>
        <v>10.133.4.45</v>
      </c>
      <c r="D3881" s="303" t="s">
        <v>2617</v>
      </c>
      <c r="E3881" s="206" t="s">
        <v>2992</v>
      </c>
      <c r="F3881" s="245">
        <v>3</v>
      </c>
      <c r="G3881" s="299" t="s">
        <v>8012</v>
      </c>
      <c r="H3881" s="180"/>
    </row>
    <row r="3882" spans="1:8" hidden="1">
      <c r="A3882" s="88" t="s">
        <v>7980</v>
      </c>
      <c r="B3882" s="88" t="s">
        <v>7981</v>
      </c>
      <c r="C3882" s="185" t="str">
        <f>VLOOKUP(B3882,[1]Nagios!$B$2:$F$7978,1,FALSE)</f>
        <v>10.133.4.45</v>
      </c>
      <c r="D3882" s="303" t="s">
        <v>6654</v>
      </c>
      <c r="E3882" s="206" t="s">
        <v>2992</v>
      </c>
      <c r="F3882" s="245">
        <v>3</v>
      </c>
      <c r="G3882" s="299" t="s">
        <v>8012</v>
      </c>
      <c r="H3882" s="180"/>
    </row>
    <row r="3883" spans="1:8" hidden="1">
      <c r="A3883" s="88" t="s">
        <v>7980</v>
      </c>
      <c r="B3883" s="88" t="s">
        <v>7981</v>
      </c>
      <c r="C3883" s="185" t="str">
        <f>VLOOKUP(B3883,[1]Nagios!$B$2:$F$7978,1,FALSE)</f>
        <v>10.133.4.45</v>
      </c>
      <c r="D3883" s="303" t="s">
        <v>1201</v>
      </c>
      <c r="E3883" s="206" t="s">
        <v>2992</v>
      </c>
      <c r="F3883" s="245">
        <v>3</v>
      </c>
      <c r="G3883" s="299" t="s">
        <v>8012</v>
      </c>
      <c r="H3883" s="180"/>
    </row>
    <row r="3884" spans="1:8" hidden="1">
      <c r="A3884" s="88" t="s">
        <v>7980</v>
      </c>
      <c r="B3884" s="88" t="s">
        <v>7981</v>
      </c>
      <c r="C3884" s="185" t="str">
        <f>VLOOKUP(B3884,[1]Nagios!$B$2:$F$7978,1,FALSE)</f>
        <v>10.133.4.45</v>
      </c>
      <c r="D3884" s="303" t="s">
        <v>6043</v>
      </c>
      <c r="E3884" s="206" t="s">
        <v>2992</v>
      </c>
      <c r="F3884" s="245">
        <v>3</v>
      </c>
      <c r="G3884" s="299" t="s">
        <v>8012</v>
      </c>
      <c r="H3884" s="180"/>
    </row>
    <row r="3885" spans="1:8" hidden="1">
      <c r="A3885" s="88" t="s">
        <v>7980</v>
      </c>
      <c r="B3885" s="88" t="s">
        <v>7981</v>
      </c>
      <c r="C3885" s="185" t="str">
        <f>VLOOKUP(B3885,[1]Nagios!$B$2:$F$7978,1,FALSE)</f>
        <v>10.133.4.45</v>
      </c>
      <c r="D3885" s="303" t="s">
        <v>2543</v>
      </c>
      <c r="E3885" s="206" t="s">
        <v>2992</v>
      </c>
      <c r="F3885" s="245">
        <v>3</v>
      </c>
      <c r="G3885" s="299" t="s">
        <v>8012</v>
      </c>
      <c r="H3885" s="180"/>
    </row>
    <row r="3886" spans="1:8" hidden="1">
      <c r="A3886" s="88" t="s">
        <v>7979</v>
      </c>
      <c r="B3886" s="88" t="s">
        <v>1192</v>
      </c>
      <c r="C3886" s="185" t="str">
        <f>VLOOKUP(B3886,[1]Nagios!$B$2:$F$7978,1,FALSE)</f>
        <v>10.133.54.107</v>
      </c>
      <c r="D3886" s="303" t="s">
        <v>1220</v>
      </c>
      <c r="E3886" s="206" t="s">
        <v>2989</v>
      </c>
      <c r="F3886" s="245">
        <v>3</v>
      </c>
      <c r="G3886" s="299" t="s">
        <v>8012</v>
      </c>
      <c r="H3886" s="180"/>
    </row>
    <row r="3887" spans="1:8" hidden="1">
      <c r="A3887" s="88" t="s">
        <v>7979</v>
      </c>
      <c r="B3887" s="88" t="s">
        <v>1192</v>
      </c>
      <c r="C3887" s="185" t="str">
        <f>VLOOKUP(B3887,[1]Nagios!$B$2:$F$7978,1,FALSE)</f>
        <v>10.133.54.107</v>
      </c>
      <c r="D3887" s="303" t="s">
        <v>1204</v>
      </c>
      <c r="E3887" s="206" t="s">
        <v>2989</v>
      </c>
      <c r="F3887" s="269">
        <v>2</v>
      </c>
      <c r="G3887" s="299" t="s">
        <v>8012</v>
      </c>
      <c r="H3887" s="180"/>
    </row>
    <row r="3888" spans="1:8" hidden="1">
      <c r="A3888" s="88" t="s">
        <v>7979</v>
      </c>
      <c r="B3888" s="88" t="s">
        <v>1192</v>
      </c>
      <c r="C3888" s="185" t="str">
        <f>VLOOKUP(B3888,[1]Nagios!$B$2:$F$7978,1,FALSE)</f>
        <v>10.133.54.107</v>
      </c>
      <c r="D3888" s="303" t="s">
        <v>959</v>
      </c>
      <c r="E3888" s="206" t="s">
        <v>2989</v>
      </c>
      <c r="F3888" s="269">
        <v>2</v>
      </c>
      <c r="G3888" s="299" t="s">
        <v>8012</v>
      </c>
      <c r="H3888" s="180"/>
    </row>
    <row r="3889" spans="1:8" hidden="1">
      <c r="A3889" s="88" t="s">
        <v>7979</v>
      </c>
      <c r="B3889" s="88" t="s">
        <v>1192</v>
      </c>
      <c r="C3889" s="185" t="str">
        <f>VLOOKUP(B3889,[1]Nagios!$B$2:$F$7978,1,FALSE)</f>
        <v>10.133.54.107</v>
      </c>
      <c r="D3889" s="303" t="s">
        <v>2412</v>
      </c>
      <c r="E3889" s="206" t="s">
        <v>2989</v>
      </c>
      <c r="F3889" s="262">
        <v>4</v>
      </c>
      <c r="G3889" s="299" t="s">
        <v>8012</v>
      </c>
      <c r="H3889" s="180"/>
    </row>
    <row r="3890" spans="1:8" hidden="1">
      <c r="A3890" s="88" t="s">
        <v>7979</v>
      </c>
      <c r="B3890" s="88" t="s">
        <v>1192</v>
      </c>
      <c r="C3890" s="185" t="str">
        <f>VLOOKUP(B3890,[1]Nagios!$B$2:$F$7978,1,FALSE)</f>
        <v>10.133.54.107</v>
      </c>
      <c r="D3890" s="303" t="s">
        <v>1200</v>
      </c>
      <c r="E3890" s="206" t="s">
        <v>2989</v>
      </c>
      <c r="F3890" s="262">
        <v>4</v>
      </c>
      <c r="G3890" s="299" t="s">
        <v>8012</v>
      </c>
      <c r="H3890" s="180"/>
    </row>
    <row r="3891" spans="1:8" hidden="1">
      <c r="A3891" s="88" t="s">
        <v>7979</v>
      </c>
      <c r="B3891" s="88" t="s">
        <v>1192</v>
      </c>
      <c r="C3891" s="185" t="str">
        <f>VLOOKUP(B3891,[1]Nagios!$B$2:$F$7978,1,FALSE)</f>
        <v>10.133.54.107</v>
      </c>
      <c r="D3891" s="303" t="s">
        <v>1201</v>
      </c>
      <c r="E3891" s="206" t="s">
        <v>2992</v>
      </c>
      <c r="F3891" s="245">
        <v>2</v>
      </c>
      <c r="G3891" s="299" t="s">
        <v>8012</v>
      </c>
      <c r="H3891" s="180"/>
    </row>
    <row r="3892" spans="1:8" hidden="1">
      <c r="A3892" s="88" t="s">
        <v>7619</v>
      </c>
      <c r="B3892" s="249" t="s">
        <v>7620</v>
      </c>
      <c r="C3892" s="185" t="str">
        <f>VLOOKUP(B3892,[1]Nagios!$B$2:$F$7978,1,FALSE)</f>
        <v>10.133.4.44</v>
      </c>
      <c r="D3892" s="301" t="s">
        <v>1204</v>
      </c>
      <c r="E3892" s="289" t="s">
        <v>2989</v>
      </c>
      <c r="F3892" s="245">
        <v>2</v>
      </c>
      <c r="G3892" s="299" t="s">
        <v>8012</v>
      </c>
      <c r="H3892" s="180"/>
    </row>
    <row r="3893" spans="1:8" hidden="1">
      <c r="A3893" s="88" t="s">
        <v>7619</v>
      </c>
      <c r="B3893" s="249" t="s">
        <v>7620</v>
      </c>
      <c r="C3893" s="185" t="str">
        <f>VLOOKUP(B3893,[1]Nagios!$B$2:$F$7978,1,FALSE)</f>
        <v>10.133.4.44</v>
      </c>
      <c r="D3893" s="301" t="s">
        <v>2330</v>
      </c>
      <c r="E3893" s="289" t="s">
        <v>2989</v>
      </c>
      <c r="F3893" s="245">
        <v>2</v>
      </c>
      <c r="G3893" s="299" t="s">
        <v>8012</v>
      </c>
      <c r="H3893" s="180"/>
    </row>
    <row r="3894" spans="1:8" hidden="1">
      <c r="A3894" s="88" t="s">
        <v>7619</v>
      </c>
      <c r="B3894" s="240" t="s">
        <v>7620</v>
      </c>
      <c r="C3894" s="185" t="str">
        <f>VLOOKUP(B3894,[1]Nagios!$B$2:$F$7978,1,FALSE)</f>
        <v>10.133.4.44</v>
      </c>
      <c r="D3894" s="301" t="s">
        <v>959</v>
      </c>
      <c r="E3894" s="289" t="s">
        <v>2989</v>
      </c>
      <c r="F3894" s="263">
        <v>2</v>
      </c>
      <c r="G3894" s="299" t="s">
        <v>8012</v>
      </c>
      <c r="H3894" s="180"/>
    </row>
    <row r="3895" spans="1:8" hidden="1">
      <c r="A3895" s="88" t="s">
        <v>7619</v>
      </c>
      <c r="B3895" s="240" t="s">
        <v>7620</v>
      </c>
      <c r="C3895" s="185" t="str">
        <f>VLOOKUP(B3895,[1]Nagios!$B$2:$F$7978,1,FALSE)</f>
        <v>10.133.4.44</v>
      </c>
      <c r="D3895" s="301" t="s">
        <v>6177</v>
      </c>
      <c r="E3895" s="289" t="s">
        <v>2989</v>
      </c>
      <c r="F3895" s="245">
        <v>2</v>
      </c>
      <c r="G3895" s="299" t="s">
        <v>8012</v>
      </c>
      <c r="H3895" s="180"/>
    </row>
    <row r="3896" spans="1:8" hidden="1">
      <c r="A3896" s="88" t="s">
        <v>7619</v>
      </c>
      <c r="B3896" s="240" t="s">
        <v>7620</v>
      </c>
      <c r="C3896" s="185" t="str">
        <f>VLOOKUP(B3896,[1]Nagios!$B$2:$F$7978,1,FALSE)</f>
        <v>10.133.4.44</v>
      </c>
      <c r="D3896" s="301" t="s">
        <v>1201</v>
      </c>
      <c r="E3896" s="289" t="s">
        <v>2989</v>
      </c>
      <c r="F3896" s="263">
        <v>2</v>
      </c>
      <c r="G3896" s="299" t="s">
        <v>8012</v>
      </c>
      <c r="H3896" s="180"/>
    </row>
    <row r="3897" spans="1:8" hidden="1">
      <c r="A3897" s="88" t="s">
        <v>7619</v>
      </c>
      <c r="B3897" s="88" t="s">
        <v>7620</v>
      </c>
      <c r="C3897" s="185" t="str">
        <f>VLOOKUP(B3897,[1]Nagios!$B$2:$F$7978,1,FALSE)</f>
        <v>10.133.4.44</v>
      </c>
      <c r="D3897" s="303" t="s">
        <v>2370</v>
      </c>
      <c r="E3897" s="289" t="s">
        <v>2989</v>
      </c>
      <c r="F3897" s="263">
        <v>2</v>
      </c>
      <c r="G3897" s="299" t="s">
        <v>8012</v>
      </c>
      <c r="H3897" s="180"/>
    </row>
    <row r="3898" spans="1:8" hidden="1">
      <c r="A3898" s="88" t="s">
        <v>7619</v>
      </c>
      <c r="B3898" s="88" t="s">
        <v>7620</v>
      </c>
      <c r="C3898" s="185" t="str">
        <f>VLOOKUP(B3898,[1]Nagios!$B$2:$F$7978,1,FALSE)</f>
        <v>10.133.4.44</v>
      </c>
      <c r="D3898" s="303" t="s">
        <v>2353</v>
      </c>
      <c r="E3898" s="289" t="s">
        <v>2989</v>
      </c>
      <c r="F3898" s="245">
        <v>2</v>
      </c>
      <c r="G3898" s="299" t="s">
        <v>8012</v>
      </c>
      <c r="H3898" s="180"/>
    </row>
    <row r="3899" spans="1:8" hidden="1">
      <c r="A3899" s="88" t="s">
        <v>7332</v>
      </c>
      <c r="B3899" s="249" t="s">
        <v>7353</v>
      </c>
      <c r="C3899" s="185" t="str">
        <f>VLOOKUP(B3899,[1]Nagios!$B$2:$F$7978,1,FALSE)</f>
        <v>10.133.4.43</v>
      </c>
      <c r="D3899" s="301" t="s">
        <v>1204</v>
      </c>
      <c r="E3899" s="289" t="s">
        <v>2989</v>
      </c>
      <c r="F3899" s="245">
        <v>2</v>
      </c>
      <c r="G3899" s="299" t="s">
        <v>8012</v>
      </c>
      <c r="H3899" s="180"/>
    </row>
    <row r="3900" spans="1:8" hidden="1">
      <c r="A3900" s="88" t="s">
        <v>7332</v>
      </c>
      <c r="B3900" s="249" t="s">
        <v>7353</v>
      </c>
      <c r="C3900" s="185" t="str">
        <f>VLOOKUP(B3900,[1]Nagios!$B$2:$F$7978,1,FALSE)</f>
        <v>10.133.4.43</v>
      </c>
      <c r="D3900" s="301" t="s">
        <v>2330</v>
      </c>
      <c r="E3900" s="289" t="s">
        <v>2989</v>
      </c>
      <c r="F3900" s="245">
        <v>2</v>
      </c>
      <c r="G3900" s="299" t="s">
        <v>8012</v>
      </c>
      <c r="H3900" s="180"/>
    </row>
    <row r="3901" spans="1:8" hidden="1">
      <c r="A3901" s="88" t="s">
        <v>7332</v>
      </c>
      <c r="B3901" s="240" t="s">
        <v>7353</v>
      </c>
      <c r="C3901" s="185" t="str">
        <f>VLOOKUP(B3901,[1]Nagios!$B$2:$F$7978,1,FALSE)</f>
        <v>10.133.4.43</v>
      </c>
      <c r="D3901" s="301" t="s">
        <v>959</v>
      </c>
      <c r="E3901" s="289" t="s">
        <v>2989</v>
      </c>
      <c r="F3901" s="245">
        <v>2</v>
      </c>
      <c r="G3901" s="299" t="s">
        <v>8012</v>
      </c>
      <c r="H3901" s="180"/>
    </row>
    <row r="3902" spans="1:8" hidden="1">
      <c r="A3902" s="88" t="s">
        <v>7332</v>
      </c>
      <c r="B3902" s="240" t="s">
        <v>7353</v>
      </c>
      <c r="C3902" s="185" t="str">
        <f>VLOOKUP(B3902,[1]Nagios!$B$2:$F$7978,1,FALSE)</f>
        <v>10.133.4.43</v>
      </c>
      <c r="D3902" s="301" t="s">
        <v>6177</v>
      </c>
      <c r="E3902" s="289" t="s">
        <v>2989</v>
      </c>
      <c r="F3902" s="245">
        <v>2</v>
      </c>
      <c r="G3902" s="299" t="s">
        <v>8012</v>
      </c>
      <c r="H3902" s="180"/>
    </row>
    <row r="3903" spans="1:8" hidden="1">
      <c r="A3903" s="88" t="s">
        <v>7332</v>
      </c>
      <c r="B3903" s="240" t="s">
        <v>7353</v>
      </c>
      <c r="C3903" s="185" t="str">
        <f>VLOOKUP(B3903,[1]Nagios!$B$2:$F$7978,1,FALSE)</f>
        <v>10.133.4.43</v>
      </c>
      <c r="D3903" s="301" t="s">
        <v>1201</v>
      </c>
      <c r="E3903" s="289" t="s">
        <v>2989</v>
      </c>
      <c r="F3903" s="245">
        <v>2</v>
      </c>
      <c r="G3903" s="299" t="s">
        <v>8012</v>
      </c>
      <c r="H3903" s="180"/>
    </row>
    <row r="3904" spans="1:8" hidden="1">
      <c r="A3904" s="88" t="s">
        <v>7332</v>
      </c>
      <c r="B3904" s="240" t="s">
        <v>7353</v>
      </c>
      <c r="C3904" s="185" t="str">
        <f>VLOOKUP(B3904,[1]Nagios!$B$2:$F$7978,1,FALSE)</f>
        <v>10.133.4.43</v>
      </c>
      <c r="D3904" s="301" t="s">
        <v>2370</v>
      </c>
      <c r="E3904" s="289" t="s">
        <v>2989</v>
      </c>
      <c r="F3904" s="245">
        <v>2</v>
      </c>
      <c r="G3904" s="299" t="s">
        <v>8012</v>
      </c>
      <c r="H3904" s="180"/>
    </row>
    <row r="3905" spans="1:8" hidden="1">
      <c r="A3905" s="88" t="s">
        <v>7332</v>
      </c>
      <c r="B3905" s="266" t="s">
        <v>7353</v>
      </c>
      <c r="C3905" s="185" t="str">
        <f>VLOOKUP(B3905,[1]Nagios!$B$2:$F$7978,1,FALSE)</f>
        <v>10.133.4.43</v>
      </c>
      <c r="D3905" s="301" t="s">
        <v>2353</v>
      </c>
      <c r="E3905" s="289" t="s">
        <v>2989</v>
      </c>
      <c r="F3905" s="245">
        <v>2</v>
      </c>
      <c r="G3905" s="299" t="s">
        <v>8012</v>
      </c>
      <c r="H3905" s="180"/>
    </row>
    <row r="3906" spans="1:8" hidden="1">
      <c r="A3906" s="88" t="s">
        <v>7331</v>
      </c>
      <c r="B3906" s="266" t="s">
        <v>7352</v>
      </c>
      <c r="C3906" s="185" t="str">
        <f>VLOOKUP(B3906,[1]Nagios!$B$2:$F$7978,1,FALSE)</f>
        <v>10.133.4.42</v>
      </c>
      <c r="D3906" s="301" t="s">
        <v>1204</v>
      </c>
      <c r="E3906" s="289" t="s">
        <v>2989</v>
      </c>
      <c r="F3906" s="271">
        <v>2</v>
      </c>
      <c r="G3906" s="299" t="s">
        <v>8012</v>
      </c>
      <c r="H3906" s="180"/>
    </row>
    <row r="3907" spans="1:8" hidden="1">
      <c r="A3907" s="88" t="s">
        <v>7331</v>
      </c>
      <c r="B3907" s="266" t="s">
        <v>7352</v>
      </c>
      <c r="C3907" s="185" t="str">
        <f>VLOOKUP(B3907,[1]Nagios!$B$2:$F$7978,1,FALSE)</f>
        <v>10.133.4.42</v>
      </c>
      <c r="D3907" s="301" t="s">
        <v>2330</v>
      </c>
      <c r="E3907" s="371" t="s">
        <v>2989</v>
      </c>
      <c r="F3907" s="370">
        <v>2</v>
      </c>
      <c r="G3907" s="299" t="s">
        <v>8012</v>
      </c>
      <c r="H3907" s="180"/>
    </row>
    <row r="3908" spans="1:8" hidden="1">
      <c r="A3908" s="88" t="s">
        <v>7331</v>
      </c>
      <c r="B3908" s="240" t="s">
        <v>7352</v>
      </c>
      <c r="C3908" s="185" t="str">
        <f>VLOOKUP(B3908,[1]Nagios!$B$2:$F$7978,1,FALSE)</f>
        <v>10.133.4.42</v>
      </c>
      <c r="D3908" s="301" t="s">
        <v>959</v>
      </c>
      <c r="E3908" s="289" t="s">
        <v>2989</v>
      </c>
      <c r="F3908" s="245">
        <v>2</v>
      </c>
      <c r="G3908" s="299" t="s">
        <v>8012</v>
      </c>
      <c r="H3908" s="180"/>
    </row>
    <row r="3909" spans="1:8" hidden="1">
      <c r="A3909" s="88" t="s">
        <v>7331</v>
      </c>
      <c r="B3909" s="240" t="s">
        <v>7352</v>
      </c>
      <c r="C3909" s="185" t="str">
        <f>VLOOKUP(B3909,[1]Nagios!$B$2:$F$7978,1,FALSE)</f>
        <v>10.133.4.42</v>
      </c>
      <c r="D3909" s="301" t="s">
        <v>6177</v>
      </c>
      <c r="E3909" s="371" t="s">
        <v>2989</v>
      </c>
      <c r="F3909" s="370">
        <v>2</v>
      </c>
      <c r="G3909" s="299" t="s">
        <v>8012</v>
      </c>
      <c r="H3909" s="180"/>
    </row>
    <row r="3910" spans="1:8" hidden="1">
      <c r="A3910" s="88" t="s">
        <v>7331</v>
      </c>
      <c r="B3910" s="240" t="s">
        <v>7352</v>
      </c>
      <c r="C3910" s="185" t="str">
        <f>VLOOKUP(B3910,[1]Nagios!$B$2:$F$7978,1,FALSE)</f>
        <v>10.133.4.42</v>
      </c>
      <c r="D3910" s="301" t="s">
        <v>1201</v>
      </c>
      <c r="E3910" s="371" t="s">
        <v>2989</v>
      </c>
      <c r="F3910" s="370">
        <v>2</v>
      </c>
      <c r="G3910" s="299" t="s">
        <v>8012</v>
      </c>
      <c r="H3910" s="180"/>
    </row>
    <row r="3911" spans="1:8" hidden="1">
      <c r="A3911" s="88" t="s">
        <v>7331</v>
      </c>
      <c r="B3911" s="240" t="s">
        <v>7352</v>
      </c>
      <c r="C3911" s="185" t="str">
        <f>VLOOKUP(B3911,[1]Nagios!$B$2:$F$7978,1,FALSE)</f>
        <v>10.133.4.42</v>
      </c>
      <c r="D3911" s="301" t="s">
        <v>2370</v>
      </c>
      <c r="E3911" s="289" t="s">
        <v>2989</v>
      </c>
      <c r="F3911" s="245">
        <v>2</v>
      </c>
      <c r="G3911" s="299" t="s">
        <v>8012</v>
      </c>
      <c r="H3911" s="180"/>
    </row>
    <row r="3912" spans="1:8" hidden="1">
      <c r="A3912" s="88" t="s">
        <v>7331</v>
      </c>
      <c r="B3912" s="240" t="s">
        <v>7352</v>
      </c>
      <c r="C3912" s="185" t="str">
        <f>VLOOKUP(B3912,[1]Nagios!$B$2:$F$7978,1,FALSE)</f>
        <v>10.133.4.42</v>
      </c>
      <c r="D3912" s="301" t="s">
        <v>2353</v>
      </c>
      <c r="E3912" s="289" t="s">
        <v>2989</v>
      </c>
      <c r="F3912" s="245">
        <v>2</v>
      </c>
      <c r="G3912" s="299" t="s">
        <v>8012</v>
      </c>
      <c r="H3912" s="180"/>
    </row>
    <row r="3913" spans="1:8" hidden="1">
      <c r="A3913" s="88" t="s">
        <v>7982</v>
      </c>
      <c r="B3913" s="240" t="s">
        <v>1193</v>
      </c>
      <c r="C3913" s="185" t="str">
        <f>VLOOKUP(B3913,[1]Nagios!$B$2:$F$7978,1,FALSE)</f>
        <v>10.133.54.108</v>
      </c>
      <c r="D3913" s="301" t="s">
        <v>2412</v>
      </c>
      <c r="E3913" s="206" t="s">
        <v>2992</v>
      </c>
      <c r="F3913" s="245">
        <v>2</v>
      </c>
      <c r="G3913" s="299" t="s">
        <v>8012</v>
      </c>
      <c r="H3913" s="180" t="s">
        <v>3286</v>
      </c>
    </row>
    <row r="3914" spans="1:8" hidden="1">
      <c r="A3914" s="88" t="s">
        <v>7982</v>
      </c>
      <c r="B3914" s="240" t="s">
        <v>1193</v>
      </c>
      <c r="C3914" s="185" t="str">
        <f>VLOOKUP(B3914,[1]Nagios!$B$2:$F$7978,1,FALSE)</f>
        <v>10.133.54.108</v>
      </c>
      <c r="D3914" s="301" t="s">
        <v>1200</v>
      </c>
      <c r="E3914" s="206" t="s">
        <v>2992</v>
      </c>
      <c r="F3914" s="245">
        <v>2</v>
      </c>
      <c r="G3914" s="299" t="s">
        <v>8012</v>
      </c>
      <c r="H3914" s="180" t="s">
        <v>3287</v>
      </c>
    </row>
    <row r="3915" spans="1:8" hidden="1">
      <c r="A3915" s="88" t="s">
        <v>7982</v>
      </c>
      <c r="B3915" s="240" t="s">
        <v>1193</v>
      </c>
      <c r="C3915" s="185" t="str">
        <f>VLOOKUP(B3915,[1]Nagios!$B$2:$F$7978,1,FALSE)</f>
        <v>10.133.54.108</v>
      </c>
      <c r="D3915" s="301" t="s">
        <v>1201</v>
      </c>
      <c r="E3915" s="206" t="s">
        <v>2992</v>
      </c>
      <c r="F3915" s="245">
        <v>2</v>
      </c>
      <c r="G3915" s="299" t="s">
        <v>8012</v>
      </c>
      <c r="H3915" s="180" t="s">
        <v>3288</v>
      </c>
    </row>
    <row r="3916" spans="1:8" hidden="1">
      <c r="A3916" s="88" t="s">
        <v>7982</v>
      </c>
      <c r="B3916" s="88" t="s">
        <v>1193</v>
      </c>
      <c r="C3916" s="185" t="str">
        <f>VLOOKUP(B3916,[1]Nagios!$B$2:$F$7978,1,FALSE)</f>
        <v>10.133.54.108</v>
      </c>
      <c r="D3916" s="303" t="s">
        <v>1220</v>
      </c>
      <c r="E3916" s="206" t="s">
        <v>2989</v>
      </c>
      <c r="F3916" s="245">
        <v>3</v>
      </c>
      <c r="G3916" s="299" t="s">
        <v>8012</v>
      </c>
      <c r="H3916" s="180" t="s">
        <v>4350</v>
      </c>
    </row>
    <row r="3917" spans="1:8" hidden="1">
      <c r="A3917" s="88" t="s">
        <v>7982</v>
      </c>
      <c r="B3917" s="88" t="s">
        <v>1193</v>
      </c>
      <c r="C3917" s="185" t="str">
        <f>VLOOKUP(B3917,[1]Nagios!$B$2:$F$7978,1,FALSE)</f>
        <v>10.133.54.108</v>
      </c>
      <c r="D3917" s="303" t="s">
        <v>1204</v>
      </c>
      <c r="E3917" s="206" t="s">
        <v>2989</v>
      </c>
      <c r="F3917" s="269">
        <v>2</v>
      </c>
      <c r="G3917" s="299" t="s">
        <v>8012</v>
      </c>
      <c r="H3917" s="180" t="s">
        <v>4351</v>
      </c>
    </row>
    <row r="3918" spans="1:8" hidden="1">
      <c r="A3918" s="88" t="s">
        <v>7982</v>
      </c>
      <c r="B3918" s="88" t="s">
        <v>1193</v>
      </c>
      <c r="C3918" s="185" t="str">
        <f>VLOOKUP(B3918,[1]Nagios!$B$2:$F$7978,1,FALSE)</f>
        <v>10.133.54.108</v>
      </c>
      <c r="D3918" s="303" t="s">
        <v>959</v>
      </c>
      <c r="E3918" s="206" t="s">
        <v>2989</v>
      </c>
      <c r="F3918" s="269">
        <v>2</v>
      </c>
      <c r="G3918" s="299" t="s">
        <v>8012</v>
      </c>
      <c r="H3918" s="180" t="s">
        <v>4352</v>
      </c>
    </row>
    <row r="3919" spans="1:8" hidden="1">
      <c r="A3919" s="88" t="s">
        <v>7164</v>
      </c>
      <c r="B3919" s="249" t="s">
        <v>7163</v>
      </c>
      <c r="C3919" s="185" t="str">
        <f>VLOOKUP(B3919,[1]Nagios!$B$2:$F$7978,1,FALSE)</f>
        <v>192.168.21.39</v>
      </c>
      <c r="D3919" s="301" t="s">
        <v>2325</v>
      </c>
      <c r="E3919" s="206" t="s">
        <v>2989</v>
      </c>
      <c r="F3919" s="262">
        <v>3</v>
      </c>
      <c r="G3919" s="299" t="s">
        <v>8012</v>
      </c>
      <c r="H3919" s="180"/>
    </row>
    <row r="3920" spans="1:8" hidden="1">
      <c r="A3920" s="88" t="s">
        <v>7164</v>
      </c>
      <c r="B3920" s="249" t="s">
        <v>7163</v>
      </c>
      <c r="C3920" s="185" t="str">
        <f>VLOOKUP(B3920,[1]Nagios!$B$2:$F$7978,1,FALSE)</f>
        <v>192.168.21.39</v>
      </c>
      <c r="D3920" s="301" t="s">
        <v>962</v>
      </c>
      <c r="E3920" s="206" t="s">
        <v>2989</v>
      </c>
      <c r="F3920" s="271">
        <v>3</v>
      </c>
      <c r="G3920" s="299" t="s">
        <v>8012</v>
      </c>
      <c r="H3920" s="180"/>
    </row>
    <row r="3921" spans="1:8" hidden="1">
      <c r="A3921" s="88" t="s">
        <v>7164</v>
      </c>
      <c r="B3921" s="240" t="s">
        <v>7163</v>
      </c>
      <c r="C3921" s="185" t="str">
        <f>VLOOKUP(B3921,[1]Nagios!$B$2:$F$7978,1,FALSE)</f>
        <v>192.168.21.39</v>
      </c>
      <c r="D3921" s="301" t="s">
        <v>2326</v>
      </c>
      <c r="E3921" s="206" t="s">
        <v>2989</v>
      </c>
      <c r="F3921" s="271">
        <v>3</v>
      </c>
      <c r="G3921" s="299" t="s">
        <v>8012</v>
      </c>
      <c r="H3921" s="180"/>
    </row>
    <row r="3922" spans="1:8" hidden="1">
      <c r="A3922" s="88" t="s">
        <v>7164</v>
      </c>
      <c r="B3922" s="240" t="s">
        <v>7163</v>
      </c>
      <c r="C3922" s="185" t="str">
        <f>VLOOKUP(B3922,[1]Nagios!$B$2:$F$7978,1,FALSE)</f>
        <v>192.168.21.39</v>
      </c>
      <c r="D3922" s="301" t="s">
        <v>6698</v>
      </c>
      <c r="E3922" s="206" t="s">
        <v>2989</v>
      </c>
      <c r="F3922" s="246">
        <v>3</v>
      </c>
      <c r="G3922" s="299" t="s">
        <v>8012</v>
      </c>
      <c r="H3922" s="180"/>
    </row>
    <row r="3923" spans="1:8" hidden="1">
      <c r="A3923" s="88" t="s">
        <v>7164</v>
      </c>
      <c r="B3923" s="266" t="s">
        <v>7163</v>
      </c>
      <c r="C3923" s="185" t="str">
        <f>VLOOKUP(B3923,[1]Nagios!$B$2:$F$7978,1,FALSE)</f>
        <v>192.168.21.39</v>
      </c>
      <c r="D3923" s="301" t="s">
        <v>6519</v>
      </c>
      <c r="E3923" s="206" t="s">
        <v>2989</v>
      </c>
      <c r="F3923" s="271">
        <v>3</v>
      </c>
      <c r="G3923" s="299" t="s">
        <v>8012</v>
      </c>
      <c r="H3923" s="180"/>
    </row>
    <row r="3924" spans="1:8" hidden="1">
      <c r="A3924" s="88" t="s">
        <v>7164</v>
      </c>
      <c r="B3924" s="266" t="s">
        <v>7163</v>
      </c>
      <c r="C3924" s="185" t="str">
        <f>VLOOKUP(B3924,[1]Nagios!$B$2:$F$7978,1,FALSE)</f>
        <v>192.168.21.39</v>
      </c>
      <c r="D3924" s="301" t="s">
        <v>6884</v>
      </c>
      <c r="E3924" s="206" t="s">
        <v>2989</v>
      </c>
      <c r="F3924" s="271">
        <v>3</v>
      </c>
      <c r="G3924" s="299" t="s">
        <v>8012</v>
      </c>
      <c r="H3924" s="180"/>
    </row>
    <row r="3925" spans="1:8" hidden="1">
      <c r="A3925" s="88" t="s">
        <v>7164</v>
      </c>
      <c r="B3925" s="266" t="s">
        <v>7163</v>
      </c>
      <c r="C3925" s="185" t="str">
        <f>VLOOKUP(B3925,[1]Nagios!$B$2:$F$7978,1,FALSE)</f>
        <v>192.168.21.39</v>
      </c>
      <c r="D3925" s="301" t="s">
        <v>6885</v>
      </c>
      <c r="E3925" s="206" t="s">
        <v>2989</v>
      </c>
      <c r="F3925" s="271">
        <v>3</v>
      </c>
      <c r="G3925" s="299" t="s">
        <v>8012</v>
      </c>
      <c r="H3925" s="180"/>
    </row>
    <row r="3926" spans="1:8" hidden="1">
      <c r="A3926" s="88" t="s">
        <v>1588</v>
      </c>
      <c r="B3926" s="266" t="s">
        <v>1587</v>
      </c>
      <c r="C3926" s="185" t="str">
        <f>VLOOKUP(B3926,[1]Nagios!$B$2:$F$7978,1,FALSE)</f>
        <v>10.133.8.65</v>
      </c>
      <c r="D3926" s="301" t="s">
        <v>1220</v>
      </c>
      <c r="E3926" s="206" t="s">
        <v>2992</v>
      </c>
      <c r="F3926" s="271">
        <v>3</v>
      </c>
      <c r="G3926" s="299" t="s">
        <v>8012</v>
      </c>
      <c r="H3926" s="180" t="s">
        <v>3278</v>
      </c>
    </row>
    <row r="3927" spans="1:8" hidden="1">
      <c r="A3927" s="88" t="s">
        <v>1588</v>
      </c>
      <c r="B3927" s="266" t="s">
        <v>1587</v>
      </c>
      <c r="C3927" s="185" t="str">
        <f>VLOOKUP(B3927,[1]Nagios!$B$2:$F$7978,1,FALSE)</f>
        <v>10.133.8.65</v>
      </c>
      <c r="D3927" s="301" t="s">
        <v>1204</v>
      </c>
      <c r="E3927" s="206" t="s">
        <v>2992</v>
      </c>
      <c r="F3927" s="271">
        <v>1</v>
      </c>
      <c r="G3927" s="299" t="s">
        <v>8012</v>
      </c>
      <c r="H3927" s="180" t="s">
        <v>3279</v>
      </c>
    </row>
    <row r="3928" spans="1:8" hidden="1">
      <c r="A3928" s="88" t="s">
        <v>1588</v>
      </c>
      <c r="B3928" s="266" t="s">
        <v>1587</v>
      </c>
      <c r="C3928" s="185" t="str">
        <f>VLOOKUP(B3928,[1]Nagios!$B$2:$F$7978,1,FALSE)</f>
        <v>10.133.8.65</v>
      </c>
      <c r="D3928" s="301" t="s">
        <v>2032</v>
      </c>
      <c r="E3928" s="206" t="s">
        <v>2992</v>
      </c>
      <c r="F3928" s="271">
        <v>1</v>
      </c>
      <c r="G3928" s="299" t="s">
        <v>8012</v>
      </c>
      <c r="H3928" s="180" t="s">
        <v>3280</v>
      </c>
    </row>
    <row r="3929" spans="1:8" hidden="1">
      <c r="A3929" s="88" t="s">
        <v>1588</v>
      </c>
      <c r="B3929" s="88" t="s">
        <v>1587</v>
      </c>
      <c r="C3929" s="185" t="str">
        <f>VLOOKUP(B3929,[1]Nagios!$B$2:$F$7978,1,FALSE)</f>
        <v>10.133.8.65</v>
      </c>
      <c r="D3929" s="303" t="s">
        <v>2152</v>
      </c>
      <c r="E3929" s="291" t="s">
        <v>2992</v>
      </c>
      <c r="F3929" s="269">
        <v>1</v>
      </c>
      <c r="G3929" s="303" t="s">
        <v>7998</v>
      </c>
      <c r="H3929" s="180" t="s">
        <v>3281</v>
      </c>
    </row>
    <row r="3930" spans="1:8" hidden="1">
      <c r="A3930" s="88" t="s">
        <v>1588</v>
      </c>
      <c r="B3930" s="88" t="s">
        <v>1587</v>
      </c>
      <c r="C3930" s="185" t="str">
        <f>VLOOKUP(B3930,[1]Nagios!$B$2:$F$7978,1,FALSE)</f>
        <v>10.133.8.65</v>
      </c>
      <c r="D3930" s="303" t="s">
        <v>2443</v>
      </c>
      <c r="E3930" s="291" t="s">
        <v>2992</v>
      </c>
      <c r="F3930" s="269">
        <v>1</v>
      </c>
      <c r="G3930" s="303" t="s">
        <v>7998</v>
      </c>
      <c r="H3930" s="180" t="s">
        <v>3282</v>
      </c>
    </row>
    <row r="3931" spans="1:8" hidden="1">
      <c r="A3931" s="88" t="s">
        <v>1588</v>
      </c>
      <c r="B3931" s="240" t="s">
        <v>1587</v>
      </c>
      <c r="C3931" s="185" t="str">
        <f>VLOOKUP(B3931,[1]Nagios!$B$2:$F$7978,1,FALSE)</f>
        <v>10.133.8.65</v>
      </c>
      <c r="D3931" s="301" t="s">
        <v>959</v>
      </c>
      <c r="E3931" s="206" t="s">
        <v>2992</v>
      </c>
      <c r="F3931" s="245">
        <v>1</v>
      </c>
      <c r="G3931" s="299" t="s">
        <v>8012</v>
      </c>
      <c r="H3931" s="180" t="s">
        <v>3283</v>
      </c>
    </row>
    <row r="3932" spans="1:8" hidden="1">
      <c r="A3932" s="88" t="s">
        <v>1588</v>
      </c>
      <c r="B3932" s="240" t="s">
        <v>1587</v>
      </c>
      <c r="C3932" s="185" t="str">
        <f>VLOOKUP(B3932,[1]Nagios!$B$2:$F$7978,1,FALSE)</f>
        <v>10.133.8.65</v>
      </c>
      <c r="D3932" s="301" t="s">
        <v>1200</v>
      </c>
      <c r="E3932" s="206" t="s">
        <v>2992</v>
      </c>
      <c r="F3932" s="245">
        <v>1</v>
      </c>
      <c r="G3932" s="299" t="s">
        <v>8012</v>
      </c>
      <c r="H3932" s="180" t="s">
        <v>3284</v>
      </c>
    </row>
    <row r="3933" spans="1:8" hidden="1">
      <c r="A3933" s="88" t="s">
        <v>1588</v>
      </c>
      <c r="B3933" s="240" t="s">
        <v>1587</v>
      </c>
      <c r="C3933" s="185" t="str">
        <f>VLOOKUP(B3933,[1]Nagios!$B$2:$F$7978,1,FALSE)</f>
        <v>10.133.8.65</v>
      </c>
      <c r="D3933" s="301" t="s">
        <v>1201</v>
      </c>
      <c r="E3933" s="206" t="s">
        <v>2992</v>
      </c>
      <c r="F3933" s="245">
        <v>2</v>
      </c>
      <c r="G3933" s="299" t="s">
        <v>8012</v>
      </c>
      <c r="H3933" s="180" t="s">
        <v>3285</v>
      </c>
    </row>
    <row r="3934" spans="1:8" hidden="1">
      <c r="A3934" s="88" t="s">
        <v>1588</v>
      </c>
      <c r="B3934" s="88" t="s">
        <v>1587</v>
      </c>
      <c r="C3934" s="185" t="str">
        <f>VLOOKUP(B3934,[1]Nagios!$B$2:$F$7978,1,FALSE)</f>
        <v>10.133.8.65</v>
      </c>
      <c r="D3934" s="303" t="s">
        <v>2682</v>
      </c>
      <c r="E3934" s="206" t="s">
        <v>2992</v>
      </c>
      <c r="F3934" s="269">
        <v>4</v>
      </c>
      <c r="G3934" s="299" t="s">
        <v>7998</v>
      </c>
      <c r="H3934" s="180" t="s">
        <v>5654</v>
      </c>
    </row>
    <row r="3935" spans="1:8" hidden="1">
      <c r="A3935" s="88" t="s">
        <v>1588</v>
      </c>
      <c r="B3935" s="88" t="s">
        <v>1587</v>
      </c>
      <c r="C3935" s="185" t="str">
        <f>VLOOKUP(B3935,[1]Nagios!$B$2:$F$7978,1,FALSE)</f>
        <v>10.133.8.65</v>
      </c>
      <c r="D3935" s="303" t="s">
        <v>2683</v>
      </c>
      <c r="E3935" s="206" t="s">
        <v>2992</v>
      </c>
      <c r="F3935" s="269">
        <v>4</v>
      </c>
      <c r="G3935" s="299" t="s">
        <v>7998</v>
      </c>
      <c r="H3935" s="180" t="s">
        <v>5655</v>
      </c>
    </row>
    <row r="3936" spans="1:8" hidden="1">
      <c r="A3936" s="88" t="s">
        <v>1588</v>
      </c>
      <c r="B3936" s="88" t="s">
        <v>1587</v>
      </c>
      <c r="C3936" s="185" t="str">
        <f>VLOOKUP(B3936,[1]Nagios!$B$2:$F$7978,1,FALSE)</f>
        <v>10.133.8.65</v>
      </c>
      <c r="D3936" s="303" t="s">
        <v>2684</v>
      </c>
      <c r="E3936" s="206" t="s">
        <v>2992</v>
      </c>
      <c r="F3936" s="269">
        <v>4</v>
      </c>
      <c r="G3936" s="299" t="s">
        <v>7998</v>
      </c>
      <c r="H3936" s="180" t="s">
        <v>5656</v>
      </c>
    </row>
    <row r="3937" spans="1:8" hidden="1">
      <c r="A3937" s="88" t="s">
        <v>1588</v>
      </c>
      <c r="B3937" s="88" t="s">
        <v>1587</v>
      </c>
      <c r="C3937" s="185" t="str">
        <f>VLOOKUP(B3937,[1]Nagios!$B$2:$F$7978,1,FALSE)</f>
        <v>10.133.8.65</v>
      </c>
      <c r="D3937" s="303" t="s">
        <v>2685</v>
      </c>
      <c r="E3937" s="206" t="s">
        <v>2992</v>
      </c>
      <c r="F3937" s="269">
        <v>4</v>
      </c>
      <c r="G3937" s="299" t="s">
        <v>7998</v>
      </c>
      <c r="H3937" s="180" t="s">
        <v>5657</v>
      </c>
    </row>
    <row r="3938" spans="1:8" hidden="1">
      <c r="A3938" s="88" t="s">
        <v>1588</v>
      </c>
      <c r="B3938" s="88" t="s">
        <v>1587</v>
      </c>
      <c r="C3938" s="185" t="str">
        <f>VLOOKUP(B3938,[1]Nagios!$B$2:$F$7978,1,FALSE)</f>
        <v>10.133.8.65</v>
      </c>
      <c r="D3938" s="303" t="s">
        <v>2686</v>
      </c>
      <c r="E3938" s="206" t="s">
        <v>2992</v>
      </c>
      <c r="F3938" s="269">
        <v>4</v>
      </c>
      <c r="G3938" s="299" t="s">
        <v>7998</v>
      </c>
      <c r="H3938" s="180" t="s">
        <v>5658</v>
      </c>
    </row>
    <row r="3939" spans="1:8" hidden="1">
      <c r="A3939" s="88" t="s">
        <v>1588</v>
      </c>
      <c r="B3939" s="88" t="s">
        <v>1587</v>
      </c>
      <c r="C3939" s="185" t="str">
        <f>VLOOKUP(B3939,[1]Nagios!$B$2:$F$7978,1,FALSE)</f>
        <v>10.133.8.65</v>
      </c>
      <c r="D3939" s="303" t="s">
        <v>2687</v>
      </c>
      <c r="E3939" s="206" t="s">
        <v>2992</v>
      </c>
      <c r="F3939" s="269">
        <v>4</v>
      </c>
      <c r="G3939" s="299" t="s">
        <v>7998</v>
      </c>
      <c r="H3939" s="180" t="s">
        <v>5659</v>
      </c>
    </row>
    <row r="3940" spans="1:8" hidden="1">
      <c r="A3940" s="88" t="s">
        <v>1584</v>
      </c>
      <c r="B3940" s="249" t="s">
        <v>1585</v>
      </c>
      <c r="C3940" s="185" t="str">
        <f>VLOOKUP(B3940,[1]Nagios!$B$2:$F$7978,1,FALSE)</f>
        <v>10.133.8.64</v>
      </c>
      <c r="D3940" s="301" t="s">
        <v>1220</v>
      </c>
      <c r="E3940" s="206" t="s">
        <v>2992</v>
      </c>
      <c r="F3940" s="262">
        <v>3</v>
      </c>
      <c r="G3940" s="299" t="s">
        <v>8012</v>
      </c>
      <c r="H3940" s="180" t="s">
        <v>4342</v>
      </c>
    </row>
    <row r="3941" spans="1:8" hidden="1">
      <c r="A3941" s="88" t="s">
        <v>1584</v>
      </c>
      <c r="B3941" s="249" t="s">
        <v>1585</v>
      </c>
      <c r="C3941" s="185" t="str">
        <f>VLOOKUP(B3941,[1]Nagios!$B$2:$F$7978,1,FALSE)</f>
        <v>10.133.8.64</v>
      </c>
      <c r="D3941" s="301" t="s">
        <v>1204</v>
      </c>
      <c r="E3941" s="206" t="s">
        <v>2992</v>
      </c>
      <c r="F3941" s="262">
        <v>3</v>
      </c>
      <c r="G3941" s="299" t="s">
        <v>8012</v>
      </c>
      <c r="H3941" s="180" t="s">
        <v>4343</v>
      </c>
    </row>
    <row r="3942" spans="1:8" hidden="1">
      <c r="A3942" s="88" t="s">
        <v>1584</v>
      </c>
      <c r="B3942" s="240" t="s">
        <v>1585</v>
      </c>
      <c r="C3942" s="185" t="str">
        <f>VLOOKUP(B3942,[1]Nagios!$B$2:$F$7978,1,FALSE)</f>
        <v>10.133.8.64</v>
      </c>
      <c r="D3942" s="301" t="s">
        <v>2032</v>
      </c>
      <c r="E3942" s="206" t="s">
        <v>2992</v>
      </c>
      <c r="F3942" s="245">
        <v>3</v>
      </c>
      <c r="G3942" s="299" t="s">
        <v>8012</v>
      </c>
      <c r="H3942" s="180" t="s">
        <v>4344</v>
      </c>
    </row>
    <row r="3943" spans="1:8" hidden="1">
      <c r="A3943" s="88" t="s">
        <v>1584</v>
      </c>
      <c r="B3943" s="240" t="s">
        <v>1585</v>
      </c>
      <c r="C3943" s="185" t="str">
        <f>VLOOKUP(B3943,[1]Nagios!$B$2:$F$7978,1,FALSE)</f>
        <v>10.133.8.64</v>
      </c>
      <c r="D3943" s="301" t="s">
        <v>2152</v>
      </c>
      <c r="E3943" s="206" t="s">
        <v>2992</v>
      </c>
      <c r="F3943" s="245">
        <v>3</v>
      </c>
      <c r="G3943" s="299" t="s">
        <v>8012</v>
      </c>
      <c r="H3943" s="180" t="s">
        <v>4345</v>
      </c>
    </row>
    <row r="3944" spans="1:8" hidden="1">
      <c r="A3944" s="88" t="s">
        <v>1584</v>
      </c>
      <c r="B3944" s="266" t="s">
        <v>1585</v>
      </c>
      <c r="C3944" s="185" t="str">
        <f>VLOOKUP(B3944,[1]Nagios!$B$2:$F$7978,1,FALSE)</f>
        <v>10.133.8.64</v>
      </c>
      <c r="D3944" s="301" t="s">
        <v>2443</v>
      </c>
      <c r="E3944" s="206" t="s">
        <v>2992</v>
      </c>
      <c r="F3944" s="271">
        <v>3</v>
      </c>
      <c r="G3944" s="299" t="s">
        <v>8012</v>
      </c>
      <c r="H3944" s="180" t="s">
        <v>4346</v>
      </c>
    </row>
    <row r="3945" spans="1:8" hidden="1">
      <c r="A3945" s="88" t="s">
        <v>1584</v>
      </c>
      <c r="B3945" s="266" t="s">
        <v>1585</v>
      </c>
      <c r="C3945" s="185" t="str">
        <f>VLOOKUP(B3945,[1]Nagios!$B$2:$F$7978,1,FALSE)</f>
        <v>10.133.8.64</v>
      </c>
      <c r="D3945" s="301" t="s">
        <v>959</v>
      </c>
      <c r="E3945" s="206" t="s">
        <v>2992</v>
      </c>
      <c r="F3945" s="271">
        <v>3</v>
      </c>
      <c r="G3945" s="299" t="s">
        <v>8012</v>
      </c>
      <c r="H3945" s="180" t="s">
        <v>4347</v>
      </c>
    </row>
    <row r="3946" spans="1:8" hidden="1">
      <c r="A3946" s="88" t="s">
        <v>1584</v>
      </c>
      <c r="B3946" s="266" t="s">
        <v>1585</v>
      </c>
      <c r="C3946" s="185" t="str">
        <f>VLOOKUP(B3946,[1]Nagios!$B$2:$F$7978,1,FALSE)</f>
        <v>10.133.8.64</v>
      </c>
      <c r="D3946" s="301" t="s">
        <v>1200</v>
      </c>
      <c r="E3946" s="206" t="s">
        <v>2992</v>
      </c>
      <c r="F3946" s="271">
        <v>3</v>
      </c>
      <c r="G3946" s="299" t="s">
        <v>8012</v>
      </c>
      <c r="H3946" s="180" t="s">
        <v>4348</v>
      </c>
    </row>
    <row r="3947" spans="1:8" hidden="1">
      <c r="A3947" s="88" t="s">
        <v>1584</v>
      </c>
      <c r="B3947" s="266" t="s">
        <v>1585</v>
      </c>
      <c r="C3947" s="185" t="str">
        <f>VLOOKUP(B3947,[1]Nagios!$B$2:$F$7978,1,FALSE)</f>
        <v>10.133.8.64</v>
      </c>
      <c r="D3947" s="301" t="s">
        <v>1201</v>
      </c>
      <c r="E3947" s="206" t="s">
        <v>2992</v>
      </c>
      <c r="F3947" s="271">
        <v>2</v>
      </c>
      <c r="G3947" s="299" t="s">
        <v>8012</v>
      </c>
      <c r="H3947" s="180" t="s">
        <v>4349</v>
      </c>
    </row>
    <row r="3948" spans="1:8" hidden="1">
      <c r="A3948" s="88" t="s">
        <v>2343</v>
      </c>
      <c r="B3948" s="266" t="s">
        <v>2105</v>
      </c>
      <c r="C3948" s="185" t="str">
        <f>VLOOKUP(B3948,[1]Nagios!$B$2:$F$7978,1,FALSE)</f>
        <v>10.133.8.88</v>
      </c>
      <c r="D3948" s="301" t="s">
        <v>1220</v>
      </c>
      <c r="E3948" s="206" t="s">
        <v>2989</v>
      </c>
      <c r="F3948" s="271">
        <v>3</v>
      </c>
      <c r="G3948" s="299" t="s">
        <v>8012</v>
      </c>
      <c r="H3948" s="180" t="s">
        <v>4335</v>
      </c>
    </row>
    <row r="3949" spans="1:8" hidden="1">
      <c r="A3949" s="88" t="s">
        <v>2343</v>
      </c>
      <c r="B3949" s="266" t="s">
        <v>2105</v>
      </c>
      <c r="C3949" s="185" t="str">
        <f>VLOOKUP(B3949,[1]Nagios!$B$2:$F$7978,1,FALSE)</f>
        <v>10.133.8.88</v>
      </c>
      <c r="D3949" s="301" t="s">
        <v>1204</v>
      </c>
      <c r="E3949" s="206" t="s">
        <v>2989</v>
      </c>
      <c r="F3949" s="271">
        <v>1</v>
      </c>
      <c r="G3949" s="299" t="s">
        <v>8012</v>
      </c>
      <c r="H3949" s="180" t="s">
        <v>4336</v>
      </c>
    </row>
    <row r="3950" spans="1:8" hidden="1">
      <c r="A3950" s="88" t="s">
        <v>2343</v>
      </c>
      <c r="B3950" s="266" t="s">
        <v>2105</v>
      </c>
      <c r="C3950" s="185" t="str">
        <f>VLOOKUP(B3950,[1]Nagios!$B$2:$F$7978,1,FALSE)</f>
        <v>10.133.8.88</v>
      </c>
      <c r="D3950" s="301" t="s">
        <v>2171</v>
      </c>
      <c r="E3950" s="206" t="s">
        <v>2989</v>
      </c>
      <c r="F3950" s="271">
        <v>1</v>
      </c>
      <c r="G3950" s="299" t="s">
        <v>8012</v>
      </c>
      <c r="H3950" s="180" t="s">
        <v>4337</v>
      </c>
    </row>
    <row r="3951" spans="1:8" hidden="1">
      <c r="A3951" s="88" t="s">
        <v>2343</v>
      </c>
      <c r="B3951" s="266" t="s">
        <v>2105</v>
      </c>
      <c r="C3951" s="185" t="str">
        <f>VLOOKUP(B3951,[1]Nagios!$B$2:$F$7978,1,FALSE)</f>
        <v>10.133.8.88</v>
      </c>
      <c r="D3951" s="301" t="s">
        <v>1734</v>
      </c>
      <c r="E3951" s="291" t="s">
        <v>2989</v>
      </c>
      <c r="F3951" s="269">
        <v>1</v>
      </c>
      <c r="G3951" s="299" t="s">
        <v>7998</v>
      </c>
      <c r="H3951" s="180" t="s">
        <v>4338</v>
      </c>
    </row>
    <row r="3952" spans="1:8" hidden="1">
      <c r="A3952" s="88" t="s">
        <v>2343</v>
      </c>
      <c r="B3952" s="266" t="s">
        <v>2105</v>
      </c>
      <c r="C3952" s="185" t="str">
        <f>VLOOKUP(B3952,[1]Nagios!$B$2:$F$7978,1,FALSE)</f>
        <v>10.133.8.88</v>
      </c>
      <c r="D3952" s="301" t="s">
        <v>1916</v>
      </c>
      <c r="E3952" s="291" t="s">
        <v>2989</v>
      </c>
      <c r="F3952" s="269">
        <v>2</v>
      </c>
      <c r="G3952" s="299" t="s">
        <v>7998</v>
      </c>
      <c r="H3952" s="180" t="s">
        <v>4339</v>
      </c>
    </row>
    <row r="3953" spans="1:8" hidden="1">
      <c r="A3953" s="88" t="s">
        <v>2343</v>
      </c>
      <c r="B3953" s="266" t="s">
        <v>2105</v>
      </c>
      <c r="C3953" s="185" t="str">
        <f>VLOOKUP(B3953,[1]Nagios!$B$2:$F$7978,1,FALSE)</f>
        <v>10.133.8.88</v>
      </c>
      <c r="D3953" s="301" t="s">
        <v>1200</v>
      </c>
      <c r="E3953" s="206" t="s">
        <v>2989</v>
      </c>
      <c r="F3953" s="271">
        <v>1</v>
      </c>
      <c r="G3953" s="299" t="s">
        <v>8012</v>
      </c>
      <c r="H3953" s="180" t="s">
        <v>4340</v>
      </c>
    </row>
    <row r="3954" spans="1:8" hidden="1">
      <c r="A3954" s="88" t="s">
        <v>2343</v>
      </c>
      <c r="B3954" s="240" t="s">
        <v>2105</v>
      </c>
      <c r="C3954" s="185" t="str">
        <f>VLOOKUP(B3954,[1]Nagios!$B$2:$F$7978,1,FALSE)</f>
        <v>10.133.8.88</v>
      </c>
      <c r="D3954" s="301" t="s">
        <v>1201</v>
      </c>
      <c r="E3954" s="206" t="s">
        <v>2992</v>
      </c>
      <c r="F3954" s="245">
        <v>2</v>
      </c>
      <c r="G3954" s="299" t="s">
        <v>8012</v>
      </c>
      <c r="H3954" s="180" t="s">
        <v>4341</v>
      </c>
    </row>
    <row r="3955" spans="1:8" hidden="1">
      <c r="A3955" s="88" t="s">
        <v>2343</v>
      </c>
      <c r="B3955" s="88" t="s">
        <v>2105</v>
      </c>
      <c r="C3955" s="185" t="str">
        <f>VLOOKUP(B3955,[1]Nagios!$B$2:$F$7978,1,FALSE)</f>
        <v>10.133.8.88</v>
      </c>
      <c r="D3955" s="303" t="s">
        <v>2676</v>
      </c>
      <c r="E3955" s="291" t="s">
        <v>2989</v>
      </c>
      <c r="F3955" s="269">
        <v>4</v>
      </c>
      <c r="G3955" s="299" t="s">
        <v>7998</v>
      </c>
      <c r="H3955" s="180" t="s">
        <v>5768</v>
      </c>
    </row>
    <row r="3956" spans="1:8" hidden="1">
      <c r="A3956" s="88" t="s">
        <v>2343</v>
      </c>
      <c r="B3956" s="88" t="s">
        <v>2105</v>
      </c>
      <c r="C3956" s="185" t="str">
        <f>VLOOKUP(B3956,[1]Nagios!$B$2:$F$7978,1,FALSE)</f>
        <v>10.133.8.88</v>
      </c>
      <c r="D3956" s="303" t="s">
        <v>2677</v>
      </c>
      <c r="E3956" s="291" t="s">
        <v>2989</v>
      </c>
      <c r="F3956" s="269">
        <v>4</v>
      </c>
      <c r="G3956" s="299" t="s">
        <v>7998</v>
      </c>
      <c r="H3956" s="180" t="s">
        <v>5769</v>
      </c>
    </row>
    <row r="3957" spans="1:8" hidden="1">
      <c r="A3957" s="88" t="s">
        <v>2343</v>
      </c>
      <c r="B3957" s="88" t="s">
        <v>2105</v>
      </c>
      <c r="C3957" s="185" t="str">
        <f>VLOOKUP(B3957,[1]Nagios!$B$2:$F$7978,1,FALSE)</f>
        <v>10.133.8.88</v>
      </c>
      <c r="D3957" s="303" t="s">
        <v>2678</v>
      </c>
      <c r="E3957" s="291" t="s">
        <v>2989</v>
      </c>
      <c r="F3957" s="269">
        <v>4</v>
      </c>
      <c r="G3957" s="299" t="s">
        <v>7998</v>
      </c>
      <c r="H3957" s="180" t="s">
        <v>5770</v>
      </c>
    </row>
    <row r="3958" spans="1:8" hidden="1">
      <c r="A3958" s="88" t="s">
        <v>2343</v>
      </c>
      <c r="B3958" s="88" t="s">
        <v>2105</v>
      </c>
      <c r="C3958" s="185" t="str">
        <f>VLOOKUP(B3958,[1]Nagios!$B$2:$F$7978,1,FALSE)</f>
        <v>10.133.8.88</v>
      </c>
      <c r="D3958" s="303" t="s">
        <v>2679</v>
      </c>
      <c r="E3958" s="291" t="s">
        <v>2989</v>
      </c>
      <c r="F3958" s="269">
        <v>4</v>
      </c>
      <c r="G3958" s="299" t="s">
        <v>7998</v>
      </c>
      <c r="H3958" s="180" t="s">
        <v>5771</v>
      </c>
    </row>
    <row r="3959" spans="1:8" hidden="1">
      <c r="A3959" s="138" t="s">
        <v>2343</v>
      </c>
      <c r="B3959" s="138" t="s">
        <v>2105</v>
      </c>
      <c r="C3959" s="185" t="str">
        <f>VLOOKUP(B3959,[1]Nagios!$B$2:$F$7978,1,FALSE)</f>
        <v>10.133.8.88</v>
      </c>
      <c r="D3959" s="302" t="s">
        <v>2680</v>
      </c>
      <c r="E3959" s="290" t="s">
        <v>2989</v>
      </c>
      <c r="F3959" s="139">
        <v>4</v>
      </c>
      <c r="G3959" s="302" t="s">
        <v>7998</v>
      </c>
      <c r="H3959" s="217" t="s">
        <v>5772</v>
      </c>
    </row>
    <row r="3960" spans="1:8" hidden="1">
      <c r="A3960" s="88" t="s">
        <v>2343</v>
      </c>
      <c r="B3960" s="88" t="s">
        <v>2105</v>
      </c>
      <c r="C3960" s="185" t="str">
        <f>VLOOKUP(B3960,[1]Nagios!$B$2:$F$7978,1,FALSE)</f>
        <v>10.133.8.88</v>
      </c>
      <c r="D3960" s="303" t="s">
        <v>2681</v>
      </c>
      <c r="E3960" s="291" t="s">
        <v>2992</v>
      </c>
      <c r="F3960" s="269">
        <v>4</v>
      </c>
      <c r="G3960" s="299" t="s">
        <v>7998</v>
      </c>
      <c r="H3960" s="180" t="s">
        <v>5773</v>
      </c>
    </row>
    <row r="3961" spans="1:8" hidden="1">
      <c r="A3961" s="88" t="s">
        <v>2343</v>
      </c>
      <c r="B3961" s="88" t="s">
        <v>2105</v>
      </c>
      <c r="C3961" s="185" t="str">
        <f>VLOOKUP(B3961,[1]Nagios!$B$2:$F$7978,1,FALSE)</f>
        <v>10.133.8.88</v>
      </c>
      <c r="D3961" s="303" t="s">
        <v>8890</v>
      </c>
      <c r="E3961" s="291" t="s">
        <v>2989</v>
      </c>
      <c r="F3961" s="269">
        <v>4</v>
      </c>
      <c r="G3961" s="299" t="s">
        <v>7998</v>
      </c>
      <c r="H3961" s="180" t="s">
        <v>5774</v>
      </c>
    </row>
    <row r="3962" spans="1:8" hidden="1">
      <c r="A3962" s="88" t="s">
        <v>2343</v>
      </c>
      <c r="B3962" s="88" t="s">
        <v>2105</v>
      </c>
      <c r="C3962" s="185" t="str">
        <f>VLOOKUP(B3962,[1]Nagios!$B$2:$F$7978,1,FALSE)</f>
        <v>10.133.8.88</v>
      </c>
      <c r="D3962" s="303" t="s">
        <v>8889</v>
      </c>
      <c r="E3962" s="291" t="s">
        <v>2989</v>
      </c>
      <c r="F3962" s="269">
        <v>4</v>
      </c>
      <c r="G3962" s="299" t="s">
        <v>7998</v>
      </c>
      <c r="H3962" s="180" t="s">
        <v>5775</v>
      </c>
    </row>
    <row r="3963" spans="1:8" hidden="1">
      <c r="A3963" s="88" t="s">
        <v>2343</v>
      </c>
      <c r="B3963" s="88" t="s">
        <v>2105</v>
      </c>
      <c r="C3963" s="185" t="str">
        <f>VLOOKUP(B3963,[1]Nagios!$B$2:$F$7978,1,FALSE)</f>
        <v>10.133.8.88</v>
      </c>
      <c r="D3963" s="303" t="s">
        <v>2786</v>
      </c>
      <c r="E3963" s="291" t="s">
        <v>2989</v>
      </c>
      <c r="F3963" s="269">
        <v>4</v>
      </c>
      <c r="G3963" s="299" t="s">
        <v>7998</v>
      </c>
      <c r="H3963" s="180" t="s">
        <v>5776</v>
      </c>
    </row>
    <row r="3964" spans="1:8" hidden="1">
      <c r="A3964" s="88" t="s">
        <v>2343</v>
      </c>
      <c r="B3964" s="88" t="s">
        <v>2105</v>
      </c>
      <c r="C3964" s="185" t="str">
        <f>VLOOKUP(B3964,[1]Nagios!$B$2:$F$7978,1,FALSE)</f>
        <v>10.133.8.88</v>
      </c>
      <c r="D3964" s="303" t="s">
        <v>2483</v>
      </c>
      <c r="E3964" s="291" t="s">
        <v>2989</v>
      </c>
      <c r="F3964" s="269">
        <v>4</v>
      </c>
      <c r="G3964" s="299" t="s">
        <v>7998</v>
      </c>
      <c r="H3964" s="180" t="s">
        <v>5777</v>
      </c>
    </row>
    <row r="3965" spans="1:8" hidden="1">
      <c r="A3965" s="88" t="s">
        <v>2357</v>
      </c>
      <c r="B3965" s="249" t="s">
        <v>2105</v>
      </c>
      <c r="C3965" s="185" t="str">
        <f>VLOOKUP(B3965,[1]Nagios!$B$2:$F$7978,1,FALSE)</f>
        <v>10.133.8.88</v>
      </c>
      <c r="D3965" s="301" t="s">
        <v>1795</v>
      </c>
      <c r="E3965" s="206" t="s">
        <v>2989</v>
      </c>
      <c r="F3965" s="262">
        <v>1</v>
      </c>
      <c r="G3965" s="299" t="s">
        <v>8012</v>
      </c>
      <c r="H3965" s="180" t="s">
        <v>4334</v>
      </c>
    </row>
    <row r="3966" spans="1:8" hidden="1">
      <c r="A3966" s="88" t="s">
        <v>2103</v>
      </c>
      <c r="B3966" s="249" t="s">
        <v>2104</v>
      </c>
      <c r="C3966" s="185" t="str">
        <f>VLOOKUP(B3966,[1]Nagios!$B$2:$F$7978,1,FALSE)</f>
        <v>10.133.8.89</v>
      </c>
      <c r="D3966" s="301" t="s">
        <v>1220</v>
      </c>
      <c r="E3966" s="206" t="s">
        <v>2989</v>
      </c>
      <c r="F3966" s="262">
        <v>3</v>
      </c>
      <c r="G3966" s="299" t="s">
        <v>8012</v>
      </c>
      <c r="H3966" s="180" t="s">
        <v>4322</v>
      </c>
    </row>
    <row r="3967" spans="1:8" hidden="1">
      <c r="A3967" s="88" t="s">
        <v>2103</v>
      </c>
      <c r="B3967" s="266" t="s">
        <v>2104</v>
      </c>
      <c r="C3967" s="185" t="str">
        <f>VLOOKUP(B3967,[1]Nagios!$B$2:$F$7978,1,FALSE)</f>
        <v>10.133.8.89</v>
      </c>
      <c r="D3967" s="301" t="s">
        <v>1204</v>
      </c>
      <c r="E3967" s="206" t="s">
        <v>2989</v>
      </c>
      <c r="F3967" s="271">
        <v>1</v>
      </c>
      <c r="G3967" s="299" t="s">
        <v>8012</v>
      </c>
      <c r="H3967" s="180" t="s">
        <v>4323</v>
      </c>
    </row>
    <row r="3968" spans="1:8" hidden="1">
      <c r="A3968" s="88" t="s">
        <v>2103</v>
      </c>
      <c r="B3968" s="240" t="s">
        <v>2104</v>
      </c>
      <c r="C3968" s="185" t="str">
        <f>VLOOKUP(B3968,[1]Nagios!$B$2:$F$7978,1,FALSE)</f>
        <v>10.133.8.89</v>
      </c>
      <c r="D3968" s="301" t="s">
        <v>2171</v>
      </c>
      <c r="E3968" s="206" t="s">
        <v>2989</v>
      </c>
      <c r="F3968" s="245">
        <v>1</v>
      </c>
      <c r="G3968" s="299" t="s">
        <v>8012</v>
      </c>
      <c r="H3968" s="180" t="s">
        <v>4324</v>
      </c>
    </row>
    <row r="3969" spans="1:8" hidden="1">
      <c r="A3969" s="88" t="s">
        <v>2103</v>
      </c>
      <c r="B3969" s="240" t="s">
        <v>2104</v>
      </c>
      <c r="C3969" s="185" t="str">
        <f>VLOOKUP(B3969,[1]Nagios!$B$2:$F$7978,1,FALSE)</f>
        <v>10.133.8.89</v>
      </c>
      <c r="D3969" s="301" t="s">
        <v>1734</v>
      </c>
      <c r="E3969" s="206" t="s">
        <v>2989</v>
      </c>
      <c r="F3969" s="245">
        <v>1</v>
      </c>
      <c r="G3969" s="299" t="s">
        <v>8012</v>
      </c>
      <c r="H3969" s="180" t="s">
        <v>4325</v>
      </c>
    </row>
    <row r="3970" spans="1:8" hidden="1">
      <c r="A3970" s="88" t="s">
        <v>2103</v>
      </c>
      <c r="B3970" s="240" t="s">
        <v>2104</v>
      </c>
      <c r="C3970" s="185" t="str">
        <f>VLOOKUP(B3970,[1]Nagios!$B$2:$F$7978,1,FALSE)</f>
        <v>10.133.8.89</v>
      </c>
      <c r="D3970" s="301" t="s">
        <v>959</v>
      </c>
      <c r="E3970" s="206" t="s">
        <v>2989</v>
      </c>
      <c r="F3970" s="245">
        <v>1</v>
      </c>
      <c r="G3970" s="299" t="s">
        <v>8012</v>
      </c>
      <c r="H3970" s="180" t="s">
        <v>4326</v>
      </c>
    </row>
    <row r="3971" spans="1:8" hidden="1">
      <c r="A3971" s="88" t="s">
        <v>2103</v>
      </c>
      <c r="B3971" s="240" t="s">
        <v>2104</v>
      </c>
      <c r="C3971" s="185" t="str">
        <f>VLOOKUP(B3971,[1]Nagios!$B$2:$F$7978,1,FALSE)</f>
        <v>10.133.8.89</v>
      </c>
      <c r="D3971" s="301" t="s">
        <v>1200</v>
      </c>
      <c r="E3971" s="206" t="s">
        <v>2989</v>
      </c>
      <c r="F3971" s="245">
        <v>1</v>
      </c>
      <c r="G3971" s="299" t="s">
        <v>8012</v>
      </c>
      <c r="H3971" s="180" t="s">
        <v>4327</v>
      </c>
    </row>
    <row r="3972" spans="1:8" hidden="1">
      <c r="A3972" s="88" t="s">
        <v>2103</v>
      </c>
      <c r="B3972" s="240" t="s">
        <v>2104</v>
      </c>
      <c r="C3972" s="185" t="str">
        <f>VLOOKUP(B3972,[1]Nagios!$B$2:$F$7978,1,FALSE)</f>
        <v>10.133.8.89</v>
      </c>
      <c r="D3972" s="301" t="s">
        <v>1201</v>
      </c>
      <c r="E3972" s="206" t="s">
        <v>2992</v>
      </c>
      <c r="F3972" s="245">
        <v>2</v>
      </c>
      <c r="G3972" s="299" t="s">
        <v>8012</v>
      </c>
      <c r="H3972" s="180" t="s">
        <v>4328</v>
      </c>
    </row>
    <row r="3973" spans="1:8" hidden="1">
      <c r="A3973" s="88" t="s">
        <v>2318</v>
      </c>
      <c r="B3973" s="240" t="s">
        <v>2104</v>
      </c>
      <c r="C3973" s="185" t="str">
        <f>VLOOKUP(B3973,[1]Nagios!$B$2:$F$7978,1,FALSE)</f>
        <v>10.133.8.89</v>
      </c>
      <c r="D3973" s="301" t="s">
        <v>2314</v>
      </c>
      <c r="E3973" s="206" t="s">
        <v>2989</v>
      </c>
      <c r="F3973" s="245">
        <v>1</v>
      </c>
      <c r="G3973" s="299" t="s">
        <v>8012</v>
      </c>
      <c r="H3973" s="180" t="s">
        <v>4329</v>
      </c>
    </row>
    <row r="3974" spans="1:8" hidden="1">
      <c r="A3974" s="88" t="s">
        <v>2318</v>
      </c>
      <c r="B3974" s="240" t="s">
        <v>2104</v>
      </c>
      <c r="C3974" s="185" t="str">
        <f>VLOOKUP(B3974,[1]Nagios!$B$2:$F$7978,1,FALSE)</f>
        <v>10.133.8.89</v>
      </c>
      <c r="D3974" s="301" t="s">
        <v>2354</v>
      </c>
      <c r="E3974" s="206" t="s">
        <v>2989</v>
      </c>
      <c r="F3974" s="245">
        <v>1</v>
      </c>
      <c r="G3974" s="299" t="s">
        <v>8012</v>
      </c>
      <c r="H3974" s="180" t="s">
        <v>4330</v>
      </c>
    </row>
    <row r="3975" spans="1:8" hidden="1">
      <c r="A3975" s="88" t="s">
        <v>2318</v>
      </c>
      <c r="B3975" s="240" t="s">
        <v>2104</v>
      </c>
      <c r="C3975" s="185" t="str">
        <f>VLOOKUP(B3975,[1]Nagios!$B$2:$F$7978,1,FALSE)</f>
        <v>10.133.8.89</v>
      </c>
      <c r="D3975" s="301" t="s">
        <v>1201</v>
      </c>
      <c r="E3975" s="206" t="s">
        <v>2992</v>
      </c>
      <c r="F3975" s="245">
        <v>2</v>
      </c>
      <c r="G3975" s="299" t="s">
        <v>8012</v>
      </c>
      <c r="H3975" s="180" t="s">
        <v>4331</v>
      </c>
    </row>
    <row r="3976" spans="1:8" hidden="1">
      <c r="A3976" s="88" t="s">
        <v>2318</v>
      </c>
      <c r="B3976" s="266" t="s">
        <v>2104</v>
      </c>
      <c r="C3976" s="185" t="str">
        <f>VLOOKUP(B3976,[1]Nagios!$B$2:$F$7978,1,FALSE)</f>
        <v>10.133.8.89</v>
      </c>
      <c r="D3976" s="301" t="s">
        <v>2355</v>
      </c>
      <c r="E3976" s="206" t="s">
        <v>2989</v>
      </c>
      <c r="F3976" s="271">
        <v>1</v>
      </c>
      <c r="G3976" s="299" t="s">
        <v>8012</v>
      </c>
      <c r="H3976" s="180" t="s">
        <v>4332</v>
      </c>
    </row>
    <row r="3977" spans="1:8" hidden="1">
      <c r="A3977" s="88" t="s">
        <v>2318</v>
      </c>
      <c r="B3977" s="266" t="s">
        <v>2104</v>
      </c>
      <c r="C3977" s="185" t="str">
        <f>VLOOKUP(B3977,[1]Nagios!$B$2:$F$7978,1,FALSE)</f>
        <v>10.133.8.89</v>
      </c>
      <c r="D3977" s="301" t="s">
        <v>2356</v>
      </c>
      <c r="E3977" s="206" t="s">
        <v>2989</v>
      </c>
      <c r="F3977" s="271">
        <v>1</v>
      </c>
      <c r="G3977" s="299" t="s">
        <v>8012</v>
      </c>
      <c r="H3977" s="180" t="s">
        <v>4333</v>
      </c>
    </row>
    <row r="3978" spans="1:8" hidden="1">
      <c r="A3978" s="101" t="s">
        <v>2318</v>
      </c>
      <c r="B3978" s="134" t="s">
        <v>2104</v>
      </c>
      <c r="C3978" s="185" t="str">
        <f>VLOOKUP(B3978,[1]Nagios!$B$2:$F$7978,1,FALSE)</f>
        <v>10.133.8.89</v>
      </c>
      <c r="D3978" s="311" t="s">
        <v>2319</v>
      </c>
      <c r="E3978" s="288" t="s">
        <v>2992</v>
      </c>
      <c r="F3978" s="114">
        <v>3</v>
      </c>
      <c r="G3978" s="299" t="s">
        <v>8004</v>
      </c>
      <c r="H3978" s="180"/>
    </row>
    <row r="3979" spans="1:8" hidden="1">
      <c r="A3979" s="88" t="s">
        <v>1539</v>
      </c>
      <c r="B3979" s="266" t="s">
        <v>1538</v>
      </c>
      <c r="C3979" s="185" t="str">
        <f>VLOOKUP(B3979,[1]Nagios!$B$2:$F$7978,1,FALSE)</f>
        <v>10.133.8.58</v>
      </c>
      <c r="D3979" s="301" t="s">
        <v>1220</v>
      </c>
      <c r="E3979" s="206" t="s">
        <v>2992</v>
      </c>
      <c r="F3979" s="271">
        <v>3</v>
      </c>
      <c r="G3979" s="299" t="s">
        <v>8012</v>
      </c>
      <c r="H3979" s="180" t="s">
        <v>3568</v>
      </c>
    </row>
    <row r="3980" spans="1:8" hidden="1">
      <c r="A3980" s="88" t="s">
        <v>1539</v>
      </c>
      <c r="B3980" s="266" t="s">
        <v>1538</v>
      </c>
      <c r="C3980" s="185" t="str">
        <f>VLOOKUP(B3980,[1]Nagios!$B$2:$F$7978,1,FALSE)</f>
        <v>10.133.8.58</v>
      </c>
      <c r="D3980" s="301" t="s">
        <v>1204</v>
      </c>
      <c r="E3980" s="206" t="s">
        <v>2992</v>
      </c>
      <c r="F3980" s="271">
        <v>3</v>
      </c>
      <c r="G3980" s="299" t="s">
        <v>8012</v>
      </c>
      <c r="H3980" s="180" t="s">
        <v>3569</v>
      </c>
    </row>
    <row r="3981" spans="1:8" hidden="1">
      <c r="A3981" s="88" t="s">
        <v>1539</v>
      </c>
      <c r="B3981" s="266" t="s">
        <v>1538</v>
      </c>
      <c r="C3981" s="185" t="str">
        <f>VLOOKUP(B3981,[1]Nagios!$B$2:$F$7978,1,FALSE)</f>
        <v>10.133.8.58</v>
      </c>
      <c r="D3981" s="301" t="s">
        <v>2171</v>
      </c>
      <c r="E3981" s="206" t="s">
        <v>2992</v>
      </c>
      <c r="F3981" s="271">
        <v>3</v>
      </c>
      <c r="G3981" s="299" t="s">
        <v>8012</v>
      </c>
      <c r="H3981" s="180" t="s">
        <v>3570</v>
      </c>
    </row>
    <row r="3982" spans="1:8" hidden="1">
      <c r="A3982" s="88" t="s">
        <v>1539</v>
      </c>
      <c r="B3982" s="266" t="s">
        <v>1538</v>
      </c>
      <c r="C3982" s="185" t="str">
        <f>VLOOKUP(B3982,[1]Nagios!$B$2:$F$7978,1,FALSE)</f>
        <v>10.133.8.58</v>
      </c>
      <c r="D3982" s="301" t="s">
        <v>1734</v>
      </c>
      <c r="E3982" s="291" t="s">
        <v>2992</v>
      </c>
      <c r="F3982" s="269">
        <v>3</v>
      </c>
      <c r="G3982" s="299" t="s">
        <v>7998</v>
      </c>
      <c r="H3982" s="180" t="s">
        <v>3571</v>
      </c>
    </row>
    <row r="3983" spans="1:8" hidden="1">
      <c r="A3983" s="88" t="s">
        <v>1539</v>
      </c>
      <c r="B3983" s="240" t="s">
        <v>1538</v>
      </c>
      <c r="C3983" s="185" t="str">
        <f>VLOOKUP(B3983,[1]Nagios!$B$2:$F$7978,1,FALSE)</f>
        <v>10.133.8.58</v>
      </c>
      <c r="D3983" s="301" t="s">
        <v>2033</v>
      </c>
      <c r="E3983" s="291" t="s">
        <v>2992</v>
      </c>
      <c r="F3983" s="269">
        <v>3</v>
      </c>
      <c r="G3983" s="299" t="s">
        <v>7998</v>
      </c>
      <c r="H3983" s="180" t="s">
        <v>3572</v>
      </c>
    </row>
    <row r="3984" spans="1:8" hidden="1">
      <c r="A3984" s="88" t="s">
        <v>1539</v>
      </c>
      <c r="B3984" s="240" t="s">
        <v>1538</v>
      </c>
      <c r="C3984" s="185" t="str">
        <f>VLOOKUP(B3984,[1]Nagios!$B$2:$F$7978,1,FALSE)</f>
        <v>10.133.8.58</v>
      </c>
      <c r="D3984" s="301" t="s">
        <v>959</v>
      </c>
      <c r="E3984" s="206" t="s">
        <v>2992</v>
      </c>
      <c r="F3984" s="245">
        <v>3</v>
      </c>
      <c r="G3984" s="299" t="s">
        <v>8012</v>
      </c>
      <c r="H3984" s="180" t="s">
        <v>3573</v>
      </c>
    </row>
    <row r="3985" spans="1:8" hidden="1">
      <c r="A3985" s="88" t="s">
        <v>1539</v>
      </c>
      <c r="B3985" s="240" t="s">
        <v>1538</v>
      </c>
      <c r="C3985" s="185" t="str">
        <f>VLOOKUP(B3985,[1]Nagios!$B$2:$F$7978,1,FALSE)</f>
        <v>10.133.8.58</v>
      </c>
      <c r="D3985" s="301" t="s">
        <v>1200</v>
      </c>
      <c r="E3985" s="206" t="s">
        <v>2992</v>
      </c>
      <c r="F3985" s="245">
        <v>3</v>
      </c>
      <c r="G3985" s="299" t="s">
        <v>8012</v>
      </c>
      <c r="H3985" s="180" t="s">
        <v>3574</v>
      </c>
    </row>
    <row r="3986" spans="1:8" hidden="1">
      <c r="A3986" s="88" t="s">
        <v>1539</v>
      </c>
      <c r="B3986" s="240" t="s">
        <v>1538</v>
      </c>
      <c r="C3986" s="185" t="str">
        <f>VLOOKUP(B3986,[1]Nagios!$B$2:$F$7978,1,FALSE)</f>
        <v>10.133.8.58</v>
      </c>
      <c r="D3986" s="301" t="s">
        <v>1201</v>
      </c>
      <c r="E3986" s="206" t="s">
        <v>2992</v>
      </c>
      <c r="F3986" s="245">
        <v>2</v>
      </c>
      <c r="G3986" s="299" t="s">
        <v>8012</v>
      </c>
      <c r="H3986" s="180" t="s">
        <v>3575</v>
      </c>
    </row>
    <row r="3987" spans="1:8" hidden="1">
      <c r="A3987" s="88" t="s">
        <v>1539</v>
      </c>
      <c r="B3987" s="88" t="s">
        <v>1538</v>
      </c>
      <c r="C3987" s="185" t="str">
        <f>VLOOKUP(B3987,[1]Nagios!$B$2:$F$7978,1,FALSE)</f>
        <v>10.133.8.58</v>
      </c>
      <c r="D3987" s="303" t="s">
        <v>2693</v>
      </c>
      <c r="E3987" s="206" t="s">
        <v>2992</v>
      </c>
      <c r="F3987" s="269">
        <v>4</v>
      </c>
      <c r="G3987" s="299" t="s">
        <v>7998</v>
      </c>
      <c r="H3987" s="180" t="s">
        <v>5647</v>
      </c>
    </row>
    <row r="3988" spans="1:8" hidden="1">
      <c r="A3988" s="88" t="s">
        <v>1539</v>
      </c>
      <c r="B3988" s="88" t="s">
        <v>1538</v>
      </c>
      <c r="C3988" s="185" t="str">
        <f>VLOOKUP(B3988,[1]Nagios!$B$2:$F$7978,1,FALSE)</f>
        <v>10.133.8.58</v>
      </c>
      <c r="D3988" s="303" t="s">
        <v>2694</v>
      </c>
      <c r="E3988" s="206" t="s">
        <v>2992</v>
      </c>
      <c r="F3988" s="269">
        <v>4</v>
      </c>
      <c r="G3988" s="299" t="s">
        <v>7998</v>
      </c>
      <c r="H3988" s="180" t="s">
        <v>5648</v>
      </c>
    </row>
    <row r="3989" spans="1:8" hidden="1">
      <c r="A3989" s="88" t="s">
        <v>1539</v>
      </c>
      <c r="B3989" s="88" t="s">
        <v>1538</v>
      </c>
      <c r="C3989" s="185" t="str">
        <f>VLOOKUP(B3989,[1]Nagios!$B$2:$F$7978,1,FALSE)</f>
        <v>10.133.8.58</v>
      </c>
      <c r="D3989" s="303" t="s">
        <v>2695</v>
      </c>
      <c r="E3989" s="206" t="s">
        <v>2992</v>
      </c>
      <c r="F3989" s="269">
        <v>4</v>
      </c>
      <c r="G3989" s="299" t="s">
        <v>7998</v>
      </c>
      <c r="H3989" s="180" t="s">
        <v>5649</v>
      </c>
    </row>
    <row r="3990" spans="1:8" hidden="1">
      <c r="A3990" s="88" t="s">
        <v>1539</v>
      </c>
      <c r="B3990" s="88" t="s">
        <v>1538</v>
      </c>
      <c r="C3990" s="185" t="str">
        <f>VLOOKUP(B3990,[1]Nagios!$B$2:$F$7978,1,FALSE)</f>
        <v>10.133.8.58</v>
      </c>
      <c r="D3990" s="303" t="s">
        <v>2696</v>
      </c>
      <c r="E3990" s="206" t="s">
        <v>2992</v>
      </c>
      <c r="F3990" s="269">
        <v>4</v>
      </c>
      <c r="G3990" s="299" t="s">
        <v>7998</v>
      </c>
      <c r="H3990" s="180" t="s">
        <v>5650</v>
      </c>
    </row>
    <row r="3991" spans="1:8" hidden="1">
      <c r="A3991" s="88" t="s">
        <v>1539</v>
      </c>
      <c r="B3991" s="88" t="s">
        <v>1538</v>
      </c>
      <c r="C3991" s="185" t="str">
        <f>VLOOKUP(B3991,[1]Nagios!$B$2:$F$7978,1,FALSE)</f>
        <v>10.133.8.58</v>
      </c>
      <c r="D3991" s="303" t="s">
        <v>2673</v>
      </c>
      <c r="E3991" s="206" t="s">
        <v>2992</v>
      </c>
      <c r="F3991" s="269">
        <v>4</v>
      </c>
      <c r="G3991" s="299" t="s">
        <v>7998</v>
      </c>
      <c r="H3991" s="180" t="s">
        <v>5651</v>
      </c>
    </row>
    <row r="3992" spans="1:8" hidden="1">
      <c r="A3992" s="88" t="s">
        <v>1539</v>
      </c>
      <c r="B3992" s="88" t="s">
        <v>1538</v>
      </c>
      <c r="C3992" s="185" t="str">
        <f>VLOOKUP(B3992,[1]Nagios!$B$2:$F$7978,1,FALSE)</f>
        <v>10.133.8.58</v>
      </c>
      <c r="D3992" s="303" t="s">
        <v>2674</v>
      </c>
      <c r="E3992" s="291" t="s">
        <v>2992</v>
      </c>
      <c r="F3992" s="269">
        <v>4</v>
      </c>
      <c r="G3992" s="299" t="s">
        <v>7998</v>
      </c>
      <c r="H3992" s="180" t="s">
        <v>5652</v>
      </c>
    </row>
    <row r="3993" spans="1:8" hidden="1">
      <c r="A3993" s="88" t="s">
        <v>1539</v>
      </c>
      <c r="B3993" s="88" t="s">
        <v>1538</v>
      </c>
      <c r="C3993" s="185" t="str">
        <f>VLOOKUP(B3993,[1]Nagios!$B$2:$F$7978,1,FALSE)</f>
        <v>10.133.8.58</v>
      </c>
      <c r="D3993" s="303" t="s">
        <v>2675</v>
      </c>
      <c r="E3993" s="206" t="s">
        <v>2992</v>
      </c>
      <c r="F3993" s="269">
        <v>4</v>
      </c>
      <c r="G3993" s="299" t="s">
        <v>7998</v>
      </c>
      <c r="H3993" s="180" t="s">
        <v>5653</v>
      </c>
    </row>
    <row r="3994" spans="1:8" hidden="1">
      <c r="A3994" s="88" t="s">
        <v>1541</v>
      </c>
      <c r="B3994" s="249" t="s">
        <v>1540</v>
      </c>
      <c r="C3994" s="185" t="str">
        <f>VLOOKUP(B3994,[1]Nagios!$B$2:$F$7978,1,FALSE)</f>
        <v>10.133.8.59</v>
      </c>
      <c r="D3994" s="301" t="s">
        <v>1220</v>
      </c>
      <c r="E3994" s="206" t="s">
        <v>2992</v>
      </c>
      <c r="F3994" s="262">
        <v>3</v>
      </c>
      <c r="G3994" s="299" t="s">
        <v>8012</v>
      </c>
      <c r="H3994" s="180" t="s">
        <v>3271</v>
      </c>
    </row>
    <row r="3995" spans="1:8" hidden="1">
      <c r="A3995" s="88" t="s">
        <v>1541</v>
      </c>
      <c r="B3995" s="249" t="s">
        <v>1540</v>
      </c>
      <c r="C3995" s="185" t="str">
        <f>VLOOKUP(B3995,[1]Nagios!$B$2:$F$7978,1,FALSE)</f>
        <v>10.133.8.59</v>
      </c>
      <c r="D3995" s="301" t="s">
        <v>1204</v>
      </c>
      <c r="E3995" s="206" t="s">
        <v>2992</v>
      </c>
      <c r="F3995" s="262">
        <v>1</v>
      </c>
      <c r="G3995" s="299" t="s">
        <v>8012</v>
      </c>
      <c r="H3995" s="180" t="s">
        <v>3272</v>
      </c>
    </row>
    <row r="3996" spans="1:8" hidden="1">
      <c r="A3996" s="88" t="s">
        <v>1541</v>
      </c>
      <c r="B3996" s="240" t="s">
        <v>1540</v>
      </c>
      <c r="C3996" s="185" t="str">
        <f>VLOOKUP(B3996,[1]Nagios!$B$2:$F$7978,1,FALSE)</f>
        <v>10.133.8.59</v>
      </c>
      <c r="D3996" s="301" t="s">
        <v>2171</v>
      </c>
      <c r="E3996" s="206" t="s">
        <v>2992</v>
      </c>
      <c r="F3996" s="245">
        <v>1</v>
      </c>
      <c r="G3996" s="299" t="s">
        <v>8012</v>
      </c>
      <c r="H3996" s="180" t="s">
        <v>3273</v>
      </c>
    </row>
    <row r="3997" spans="1:8" hidden="1">
      <c r="A3997" s="88" t="s">
        <v>1541</v>
      </c>
      <c r="B3997" s="240" t="s">
        <v>1540</v>
      </c>
      <c r="C3997" s="185" t="str">
        <f>VLOOKUP(B3997,[1]Nagios!$B$2:$F$7978,1,FALSE)</f>
        <v>10.133.8.59</v>
      </c>
      <c r="D3997" s="301" t="s">
        <v>1734</v>
      </c>
      <c r="E3997" s="206" t="s">
        <v>2992</v>
      </c>
      <c r="F3997" s="245">
        <v>1</v>
      </c>
      <c r="G3997" s="299" t="s">
        <v>8012</v>
      </c>
      <c r="H3997" s="180" t="s">
        <v>3274</v>
      </c>
    </row>
    <row r="3998" spans="1:8" hidden="1">
      <c r="A3998" s="88" t="s">
        <v>1541</v>
      </c>
      <c r="B3998" s="240" t="s">
        <v>1540</v>
      </c>
      <c r="C3998" s="185" t="str">
        <f>VLOOKUP(B3998,[1]Nagios!$B$2:$F$7978,1,FALSE)</f>
        <v>10.133.8.59</v>
      </c>
      <c r="D3998" s="301" t="s">
        <v>959</v>
      </c>
      <c r="E3998" s="206" t="s">
        <v>2992</v>
      </c>
      <c r="F3998" s="245">
        <v>1</v>
      </c>
      <c r="G3998" s="299" t="s">
        <v>8012</v>
      </c>
      <c r="H3998" s="180" t="s">
        <v>3275</v>
      </c>
    </row>
    <row r="3999" spans="1:8" hidden="1">
      <c r="A3999" s="88" t="s">
        <v>1541</v>
      </c>
      <c r="B3999" s="240" t="s">
        <v>1540</v>
      </c>
      <c r="C3999" s="185" t="str">
        <f>VLOOKUP(B3999,[1]Nagios!$B$2:$F$7978,1,FALSE)</f>
        <v>10.133.8.59</v>
      </c>
      <c r="D3999" s="301" t="s">
        <v>1200</v>
      </c>
      <c r="E3999" s="206" t="s">
        <v>2992</v>
      </c>
      <c r="F3999" s="245">
        <v>1</v>
      </c>
      <c r="G3999" s="299" t="s">
        <v>8012</v>
      </c>
      <c r="H3999" s="180" t="s">
        <v>3276</v>
      </c>
    </row>
    <row r="4000" spans="1:8" hidden="1">
      <c r="A4000" s="88" t="s">
        <v>1541</v>
      </c>
      <c r="B4000" s="240" t="s">
        <v>1540</v>
      </c>
      <c r="C4000" s="185" t="str">
        <f>VLOOKUP(B4000,[1]Nagios!$B$2:$F$7978,1,FALSE)</f>
        <v>10.133.8.59</v>
      </c>
      <c r="D4000" s="301" t="s">
        <v>1201</v>
      </c>
      <c r="E4000" s="206" t="s">
        <v>2992</v>
      </c>
      <c r="F4000" s="245">
        <v>2</v>
      </c>
      <c r="G4000" s="299" t="s">
        <v>8012</v>
      </c>
      <c r="H4000" s="180" t="s">
        <v>3277</v>
      </c>
    </row>
    <row r="4001" spans="1:8" hidden="1">
      <c r="A4001" s="88" t="s">
        <v>2101</v>
      </c>
      <c r="B4001" s="240" t="s">
        <v>2102</v>
      </c>
      <c r="C4001" s="185" t="str">
        <f>VLOOKUP(B4001,[1]Nagios!$B$2:$F$7978,1,FALSE)</f>
        <v>10.133.8.87</v>
      </c>
      <c r="D4001" s="301" t="s">
        <v>1220</v>
      </c>
      <c r="E4001" s="206" t="s">
        <v>2989</v>
      </c>
      <c r="F4001" s="245">
        <v>3</v>
      </c>
      <c r="G4001" s="299" t="s">
        <v>8012</v>
      </c>
      <c r="H4001" s="180" t="s">
        <v>4312</v>
      </c>
    </row>
    <row r="4002" spans="1:8" hidden="1">
      <c r="A4002" s="88" t="s">
        <v>2101</v>
      </c>
      <c r="B4002" s="240" t="s">
        <v>2102</v>
      </c>
      <c r="C4002" s="185" t="str">
        <f>VLOOKUP(B4002,[1]Nagios!$B$2:$F$7978,1,FALSE)</f>
        <v>10.133.8.87</v>
      </c>
      <c r="D4002" s="301" t="s">
        <v>959</v>
      </c>
      <c r="E4002" s="206" t="s">
        <v>2989</v>
      </c>
      <c r="F4002" s="245">
        <v>4</v>
      </c>
      <c r="G4002" s="299" t="s">
        <v>8012</v>
      </c>
      <c r="H4002" s="180" t="s">
        <v>4313</v>
      </c>
    </row>
    <row r="4003" spans="1:8" hidden="1">
      <c r="A4003" s="88" t="s">
        <v>2101</v>
      </c>
      <c r="B4003" s="240" t="s">
        <v>2102</v>
      </c>
      <c r="C4003" s="185" t="str">
        <f>VLOOKUP(B4003,[1]Nagios!$B$2:$F$7978,1,FALSE)</f>
        <v>10.133.8.87</v>
      </c>
      <c r="D4003" s="301" t="s">
        <v>1200</v>
      </c>
      <c r="E4003" s="206" t="s">
        <v>2989</v>
      </c>
      <c r="F4003" s="245">
        <v>4</v>
      </c>
      <c r="G4003" s="299" t="s">
        <v>8012</v>
      </c>
      <c r="H4003" s="180" t="s">
        <v>4314</v>
      </c>
    </row>
    <row r="4004" spans="1:8" hidden="1">
      <c r="A4004" s="88" t="s">
        <v>2101</v>
      </c>
      <c r="B4004" s="240" t="s">
        <v>2102</v>
      </c>
      <c r="C4004" s="185" t="str">
        <f>VLOOKUP(B4004,[1]Nagios!$B$2:$F$7978,1,FALSE)</f>
        <v>10.133.8.87</v>
      </c>
      <c r="D4004" s="301" t="s">
        <v>2352</v>
      </c>
      <c r="E4004" s="206" t="s">
        <v>2989</v>
      </c>
      <c r="F4004" s="245">
        <v>4</v>
      </c>
      <c r="G4004" s="299" t="s">
        <v>8012</v>
      </c>
      <c r="H4004" s="180" t="s">
        <v>4315</v>
      </c>
    </row>
    <row r="4005" spans="1:8" hidden="1">
      <c r="A4005" s="88" t="s">
        <v>2101</v>
      </c>
      <c r="B4005" s="240" t="s">
        <v>2102</v>
      </c>
      <c r="C4005" s="185" t="str">
        <f>VLOOKUP(B4005,[1]Nagios!$B$2:$F$7978,1,FALSE)</f>
        <v>10.133.8.87</v>
      </c>
      <c r="D4005" s="301" t="s">
        <v>962</v>
      </c>
      <c r="E4005" s="206" t="s">
        <v>2989</v>
      </c>
      <c r="F4005" s="245">
        <v>4</v>
      </c>
      <c r="G4005" s="299" t="s">
        <v>8012</v>
      </c>
      <c r="H4005" s="180" t="s">
        <v>4316</v>
      </c>
    </row>
    <row r="4006" spans="1:8" hidden="1">
      <c r="A4006" s="88" t="s">
        <v>2101</v>
      </c>
      <c r="B4006" s="240" t="s">
        <v>2102</v>
      </c>
      <c r="C4006" s="185" t="str">
        <f>VLOOKUP(B4006,[1]Nagios!$B$2:$F$7978,1,FALSE)</f>
        <v>10.133.8.87</v>
      </c>
      <c r="D4006" s="301" t="s">
        <v>2171</v>
      </c>
      <c r="E4006" s="206" t="s">
        <v>2989</v>
      </c>
      <c r="F4006" s="245">
        <v>4</v>
      </c>
      <c r="G4006" s="299" t="s">
        <v>8012</v>
      </c>
      <c r="H4006" s="180" t="s">
        <v>4317</v>
      </c>
    </row>
    <row r="4007" spans="1:8" hidden="1">
      <c r="A4007" s="88" t="s">
        <v>2101</v>
      </c>
      <c r="B4007" s="240" t="s">
        <v>2102</v>
      </c>
      <c r="C4007" s="185" t="str">
        <f>VLOOKUP(B4007,[1]Nagios!$B$2:$F$7978,1,FALSE)</f>
        <v>10.133.8.87</v>
      </c>
      <c r="D4007" s="301" t="s">
        <v>1734</v>
      </c>
      <c r="E4007" s="206" t="s">
        <v>2989</v>
      </c>
      <c r="F4007" s="245">
        <v>4</v>
      </c>
      <c r="G4007" s="299" t="s">
        <v>8012</v>
      </c>
      <c r="H4007" s="180" t="s">
        <v>4318</v>
      </c>
    </row>
    <row r="4008" spans="1:8" hidden="1">
      <c r="A4008" s="88" t="s">
        <v>2101</v>
      </c>
      <c r="B4008" s="240" t="s">
        <v>2102</v>
      </c>
      <c r="C4008" s="185" t="str">
        <f>VLOOKUP(B4008,[1]Nagios!$B$2:$F$7978,1,FALSE)</f>
        <v>10.133.8.87</v>
      </c>
      <c r="D4008" s="301" t="s">
        <v>2326</v>
      </c>
      <c r="E4008" s="206" t="s">
        <v>2989</v>
      </c>
      <c r="F4008" s="245">
        <v>4</v>
      </c>
      <c r="G4008" s="299" t="s">
        <v>8012</v>
      </c>
      <c r="H4008" s="180" t="s">
        <v>4319</v>
      </c>
    </row>
    <row r="4009" spans="1:8" hidden="1">
      <c r="A4009" s="88" t="s">
        <v>2101</v>
      </c>
      <c r="B4009" s="240" t="s">
        <v>2102</v>
      </c>
      <c r="C4009" s="185" t="str">
        <f>VLOOKUP(B4009,[1]Nagios!$B$2:$F$7978,1,FALSE)</f>
        <v>10.133.8.87</v>
      </c>
      <c r="D4009" s="301" t="s">
        <v>2348</v>
      </c>
      <c r="E4009" s="206" t="s">
        <v>2989</v>
      </c>
      <c r="F4009" s="245">
        <v>4</v>
      </c>
      <c r="G4009" s="299" t="s">
        <v>8012</v>
      </c>
      <c r="H4009" s="180" t="s">
        <v>4320</v>
      </c>
    </row>
    <row r="4010" spans="1:8" hidden="1">
      <c r="A4010" s="88" t="s">
        <v>2101</v>
      </c>
      <c r="B4010" s="240" t="s">
        <v>2102</v>
      </c>
      <c r="C4010" s="185" t="str">
        <f>VLOOKUP(B4010,[1]Nagios!$B$2:$F$7978,1,FALSE)</f>
        <v>10.133.8.87</v>
      </c>
      <c r="D4010" s="301" t="s">
        <v>1201</v>
      </c>
      <c r="E4010" s="206" t="s">
        <v>2992</v>
      </c>
      <c r="F4010" s="245">
        <v>2</v>
      </c>
      <c r="G4010" s="299" t="s">
        <v>8012</v>
      </c>
      <c r="H4010" s="180" t="s">
        <v>4321</v>
      </c>
    </row>
    <row r="4011" spans="1:8" hidden="1">
      <c r="A4011" s="88" t="s">
        <v>2100</v>
      </c>
      <c r="B4011" s="240" t="s">
        <v>1366</v>
      </c>
      <c r="C4011" s="185" t="str">
        <f>VLOOKUP(B4011,[1]Nagios!$B$2:$F$7978,1,FALSE)</f>
        <v>10.133.8.46</v>
      </c>
      <c r="D4011" s="301" t="s">
        <v>1220</v>
      </c>
      <c r="E4011" s="206" t="s">
        <v>2992</v>
      </c>
      <c r="F4011" s="245">
        <v>3</v>
      </c>
      <c r="G4011" s="299" t="s">
        <v>8012</v>
      </c>
      <c r="H4011" s="180" t="s">
        <v>3560</v>
      </c>
    </row>
    <row r="4012" spans="1:8" hidden="1">
      <c r="A4012" s="88" t="s">
        <v>2100</v>
      </c>
      <c r="B4012" s="240" t="s">
        <v>1366</v>
      </c>
      <c r="C4012" s="185" t="str">
        <f>VLOOKUP(B4012,[1]Nagios!$B$2:$F$7978,1,FALSE)</f>
        <v>10.133.8.46</v>
      </c>
      <c r="D4012" s="301" t="s">
        <v>1204</v>
      </c>
      <c r="E4012" s="206" t="s">
        <v>2992</v>
      </c>
      <c r="F4012" s="245">
        <v>4</v>
      </c>
      <c r="G4012" s="299" t="s">
        <v>8012</v>
      </c>
      <c r="H4012" s="180" t="s">
        <v>3561</v>
      </c>
    </row>
    <row r="4013" spans="1:8" hidden="1">
      <c r="A4013" s="88" t="s">
        <v>2100</v>
      </c>
      <c r="B4013" s="266" t="s">
        <v>1366</v>
      </c>
      <c r="C4013" s="185" t="str">
        <f>VLOOKUP(B4013,[1]Nagios!$B$2:$F$7978,1,FALSE)</f>
        <v>10.133.8.46</v>
      </c>
      <c r="D4013" s="301" t="s">
        <v>2171</v>
      </c>
      <c r="E4013" s="206" t="s">
        <v>2992</v>
      </c>
      <c r="F4013" s="271">
        <v>4</v>
      </c>
      <c r="G4013" s="299" t="s">
        <v>8012</v>
      </c>
      <c r="H4013" s="180" t="s">
        <v>3562</v>
      </c>
    </row>
    <row r="4014" spans="1:8" hidden="1">
      <c r="A4014" s="88" t="s">
        <v>2100</v>
      </c>
      <c r="B4014" s="266" t="s">
        <v>1366</v>
      </c>
      <c r="C4014" s="185" t="str">
        <f>VLOOKUP(B4014,[1]Nagios!$B$2:$F$7978,1,FALSE)</f>
        <v>10.133.8.46</v>
      </c>
      <c r="D4014" s="301" t="s">
        <v>1734</v>
      </c>
      <c r="E4014" s="206" t="s">
        <v>2992</v>
      </c>
      <c r="F4014" s="271">
        <v>4</v>
      </c>
      <c r="G4014" s="299" t="s">
        <v>8012</v>
      </c>
      <c r="H4014" s="180" t="s">
        <v>3563</v>
      </c>
    </row>
    <row r="4015" spans="1:8" hidden="1">
      <c r="A4015" s="88" t="s">
        <v>2100</v>
      </c>
      <c r="B4015" s="266" t="s">
        <v>1366</v>
      </c>
      <c r="C4015" s="185" t="str">
        <f>VLOOKUP(B4015,[1]Nagios!$B$2:$F$7978,1,FALSE)</f>
        <v>10.133.8.46</v>
      </c>
      <c r="D4015" s="301" t="s">
        <v>2136</v>
      </c>
      <c r="E4015" s="206" t="s">
        <v>2992</v>
      </c>
      <c r="F4015" s="271">
        <v>4</v>
      </c>
      <c r="G4015" s="299" t="s">
        <v>8012</v>
      </c>
      <c r="H4015" s="180" t="s">
        <v>3564</v>
      </c>
    </row>
    <row r="4016" spans="1:8" hidden="1">
      <c r="A4016" s="88" t="s">
        <v>2100</v>
      </c>
      <c r="B4016" s="240" t="s">
        <v>1366</v>
      </c>
      <c r="C4016" s="185" t="str">
        <f>VLOOKUP(B4016,[1]Nagios!$B$2:$F$7978,1,FALSE)</f>
        <v>10.133.8.46</v>
      </c>
      <c r="D4016" s="301" t="s">
        <v>959</v>
      </c>
      <c r="E4016" s="206" t="s">
        <v>2992</v>
      </c>
      <c r="F4016" s="245">
        <v>4</v>
      </c>
      <c r="G4016" s="299" t="s">
        <v>8012</v>
      </c>
      <c r="H4016" s="180" t="s">
        <v>3565</v>
      </c>
    </row>
    <row r="4017" spans="1:8" hidden="1">
      <c r="A4017" s="88" t="s">
        <v>2100</v>
      </c>
      <c r="B4017" s="240" t="s">
        <v>1366</v>
      </c>
      <c r="C4017" s="185" t="str">
        <f>VLOOKUP(B4017,[1]Nagios!$B$2:$F$7978,1,FALSE)</f>
        <v>10.133.8.46</v>
      </c>
      <c r="D4017" s="301" t="s">
        <v>1200</v>
      </c>
      <c r="E4017" s="206" t="s">
        <v>2992</v>
      </c>
      <c r="F4017" s="245">
        <v>4</v>
      </c>
      <c r="G4017" s="299" t="s">
        <v>8012</v>
      </c>
      <c r="H4017" s="180" t="s">
        <v>3566</v>
      </c>
    </row>
    <row r="4018" spans="1:8" hidden="1">
      <c r="A4018" s="88" t="s">
        <v>2100</v>
      </c>
      <c r="B4018" s="240" t="s">
        <v>1366</v>
      </c>
      <c r="C4018" s="185" t="str">
        <f>VLOOKUP(B4018,[1]Nagios!$B$2:$F$7978,1,FALSE)</f>
        <v>10.133.8.46</v>
      </c>
      <c r="D4018" s="301" t="s">
        <v>1201</v>
      </c>
      <c r="E4018" s="206" t="s">
        <v>2992</v>
      </c>
      <c r="F4018" s="245">
        <v>2</v>
      </c>
      <c r="G4018" s="299" t="s">
        <v>8012</v>
      </c>
      <c r="H4018" s="180" t="s">
        <v>3567</v>
      </c>
    </row>
    <row r="4019" spans="1:8" hidden="1">
      <c r="A4019" s="88" t="s">
        <v>2099</v>
      </c>
      <c r="B4019" s="240" t="s">
        <v>1365</v>
      </c>
      <c r="C4019" s="185" t="str">
        <f>VLOOKUP(B4019,[1]Nagios!$B$2:$F$7978,1,FALSE)</f>
        <v>10.133.8.45</v>
      </c>
      <c r="D4019" s="301" t="s">
        <v>1220</v>
      </c>
      <c r="E4019" s="206" t="s">
        <v>2992</v>
      </c>
      <c r="F4019" s="245">
        <v>3</v>
      </c>
      <c r="G4019" s="299" t="s">
        <v>8012</v>
      </c>
      <c r="H4019" s="180" t="s">
        <v>3555</v>
      </c>
    </row>
    <row r="4020" spans="1:8" hidden="1">
      <c r="A4020" s="88" t="s">
        <v>2099</v>
      </c>
      <c r="B4020" s="240" t="s">
        <v>1365</v>
      </c>
      <c r="C4020" s="185" t="str">
        <f>VLOOKUP(B4020,[1]Nagios!$B$2:$F$7978,1,FALSE)</f>
        <v>10.133.8.45</v>
      </c>
      <c r="D4020" s="301" t="s">
        <v>1204</v>
      </c>
      <c r="E4020" s="206" t="s">
        <v>2992</v>
      </c>
      <c r="F4020" s="245">
        <v>3</v>
      </c>
      <c r="G4020" s="299" t="s">
        <v>8012</v>
      </c>
      <c r="H4020" s="180" t="s">
        <v>3556</v>
      </c>
    </row>
    <row r="4021" spans="1:8" hidden="1">
      <c r="A4021" s="88" t="s">
        <v>2099</v>
      </c>
      <c r="B4021" s="240" t="s">
        <v>1365</v>
      </c>
      <c r="C4021" s="185" t="str">
        <f>VLOOKUP(B4021,[1]Nagios!$B$2:$F$7978,1,FALSE)</f>
        <v>10.133.8.45</v>
      </c>
      <c r="D4021" s="301" t="s">
        <v>959</v>
      </c>
      <c r="E4021" s="206" t="s">
        <v>2992</v>
      </c>
      <c r="F4021" s="245">
        <v>3</v>
      </c>
      <c r="G4021" s="299" t="s">
        <v>8012</v>
      </c>
      <c r="H4021" s="180" t="s">
        <v>3557</v>
      </c>
    </row>
    <row r="4022" spans="1:8" hidden="1">
      <c r="A4022" s="88" t="s">
        <v>2099</v>
      </c>
      <c r="B4022" s="240" t="s">
        <v>1365</v>
      </c>
      <c r="C4022" s="185" t="str">
        <f>VLOOKUP(B4022,[1]Nagios!$B$2:$F$7978,1,FALSE)</f>
        <v>10.133.8.45</v>
      </c>
      <c r="D4022" s="301" t="s">
        <v>1200</v>
      </c>
      <c r="E4022" s="206" t="s">
        <v>2992</v>
      </c>
      <c r="F4022" s="245">
        <v>3</v>
      </c>
      <c r="G4022" s="299" t="s">
        <v>8012</v>
      </c>
      <c r="H4022" s="180" t="s">
        <v>3558</v>
      </c>
    </row>
    <row r="4023" spans="1:8" hidden="1">
      <c r="A4023" s="88" t="s">
        <v>2099</v>
      </c>
      <c r="B4023" s="240" t="s">
        <v>1365</v>
      </c>
      <c r="C4023" s="185" t="str">
        <f>VLOOKUP(B4023,[1]Nagios!$B$2:$F$7978,1,FALSE)</f>
        <v>10.133.8.45</v>
      </c>
      <c r="D4023" s="301" t="s">
        <v>1201</v>
      </c>
      <c r="E4023" s="206" t="s">
        <v>2992</v>
      </c>
      <c r="F4023" s="245">
        <v>2</v>
      </c>
      <c r="G4023" s="299" t="s">
        <v>8012</v>
      </c>
      <c r="H4023" s="180" t="s">
        <v>3559</v>
      </c>
    </row>
    <row r="4024" spans="1:8" hidden="1">
      <c r="A4024" s="88" t="s">
        <v>2099</v>
      </c>
      <c r="B4024" s="88" t="s">
        <v>1365</v>
      </c>
      <c r="C4024" s="185" t="str">
        <f>VLOOKUP(B4024,[1]Nagios!$B$2:$F$7978,1,FALSE)</f>
        <v>10.133.8.45</v>
      </c>
      <c r="D4024" s="303" t="s">
        <v>2171</v>
      </c>
      <c r="E4024" s="206" t="s">
        <v>2989</v>
      </c>
      <c r="F4024" s="269">
        <v>2</v>
      </c>
      <c r="G4024" s="299" t="s">
        <v>8012</v>
      </c>
      <c r="H4024" s="180" t="s">
        <v>4309</v>
      </c>
    </row>
    <row r="4025" spans="1:8" hidden="1">
      <c r="A4025" s="88" t="s">
        <v>2099</v>
      </c>
      <c r="B4025" s="88" t="s">
        <v>1365</v>
      </c>
      <c r="C4025" s="185" t="str">
        <f>VLOOKUP(B4025,[1]Nagios!$B$2:$F$7978,1,FALSE)</f>
        <v>10.133.8.45</v>
      </c>
      <c r="D4025" s="303" t="s">
        <v>1734</v>
      </c>
      <c r="E4025" s="206" t="s">
        <v>2989</v>
      </c>
      <c r="F4025" s="269">
        <v>2</v>
      </c>
      <c r="G4025" s="299" t="s">
        <v>8012</v>
      </c>
      <c r="H4025" s="180" t="s">
        <v>4310</v>
      </c>
    </row>
    <row r="4026" spans="1:8" hidden="1">
      <c r="A4026" s="88" t="s">
        <v>2099</v>
      </c>
      <c r="B4026" s="88" t="s">
        <v>1365</v>
      </c>
      <c r="C4026" s="185" t="str">
        <f>VLOOKUP(B4026,[1]Nagios!$B$2:$F$7978,1,FALSE)</f>
        <v>10.133.8.45</v>
      </c>
      <c r="D4026" s="303" t="s">
        <v>2136</v>
      </c>
      <c r="E4026" s="206" t="s">
        <v>2989</v>
      </c>
      <c r="F4026" s="269">
        <v>2</v>
      </c>
      <c r="G4026" s="299" t="s">
        <v>8012</v>
      </c>
      <c r="H4026" s="180" t="s">
        <v>4311</v>
      </c>
    </row>
    <row r="4027" spans="1:8" hidden="1">
      <c r="A4027" s="88" t="s">
        <v>9155</v>
      </c>
      <c r="B4027" s="276" t="s">
        <v>9154</v>
      </c>
      <c r="C4027" s="185" t="str">
        <f>VLOOKUP(B4027,[1]Nagios!$B$2:$F$7978,1,FALSE)</f>
        <v>10.133.9.72</v>
      </c>
      <c r="D4027" s="301" t="s">
        <v>1204</v>
      </c>
      <c r="E4027" s="291" t="s">
        <v>2992</v>
      </c>
      <c r="F4027" s="332">
        <v>4</v>
      </c>
      <c r="G4027" s="299" t="s">
        <v>8012</v>
      </c>
      <c r="H4027" s="180"/>
    </row>
    <row r="4028" spans="1:8" hidden="1">
      <c r="A4028" s="88" t="s">
        <v>9155</v>
      </c>
      <c r="B4028" s="276" t="s">
        <v>9154</v>
      </c>
      <c r="C4028" s="185" t="str">
        <f>VLOOKUP(B4028,[1]Nagios!$B$2:$F$7978,1,FALSE)</f>
        <v>10.133.9.72</v>
      </c>
      <c r="D4028" s="301" t="s">
        <v>2617</v>
      </c>
      <c r="E4028" s="291" t="s">
        <v>2992</v>
      </c>
      <c r="F4028" s="332">
        <v>4</v>
      </c>
      <c r="G4028" s="299" t="s">
        <v>8012</v>
      </c>
      <c r="H4028" s="180"/>
    </row>
    <row r="4029" spans="1:8" hidden="1">
      <c r="A4029" s="88" t="s">
        <v>9155</v>
      </c>
      <c r="B4029" s="276" t="s">
        <v>9154</v>
      </c>
      <c r="C4029" s="185" t="str">
        <f>VLOOKUP(B4029,[1]Nagios!$B$2:$F$7978,1,FALSE)</f>
        <v>10.133.9.72</v>
      </c>
      <c r="D4029" s="301" t="s">
        <v>6654</v>
      </c>
      <c r="E4029" s="291" t="s">
        <v>2992</v>
      </c>
      <c r="F4029" s="332">
        <v>4</v>
      </c>
      <c r="G4029" s="299" t="s">
        <v>8012</v>
      </c>
      <c r="H4029" s="180"/>
    </row>
    <row r="4030" spans="1:8" hidden="1">
      <c r="A4030" s="88" t="s">
        <v>9155</v>
      </c>
      <c r="B4030" s="276" t="s">
        <v>9154</v>
      </c>
      <c r="C4030" s="185" t="str">
        <f>VLOOKUP(B4030,[1]Nagios!$B$2:$F$7978,1,FALSE)</f>
        <v>10.133.9.72</v>
      </c>
      <c r="D4030" s="301" t="s">
        <v>1201</v>
      </c>
      <c r="E4030" s="291" t="s">
        <v>2992</v>
      </c>
      <c r="F4030" s="332">
        <v>4</v>
      </c>
      <c r="G4030" s="299" t="s">
        <v>8012</v>
      </c>
      <c r="H4030" s="180"/>
    </row>
    <row r="4031" spans="1:8" hidden="1">
      <c r="A4031" s="88" t="s">
        <v>9155</v>
      </c>
      <c r="B4031" s="276" t="s">
        <v>9154</v>
      </c>
      <c r="C4031" s="185" t="str">
        <f>VLOOKUP(B4031,[1]Nagios!$B$2:$F$7978,1,FALSE)</f>
        <v>10.133.9.72</v>
      </c>
      <c r="D4031" s="301" t="s">
        <v>6043</v>
      </c>
      <c r="E4031" s="291" t="s">
        <v>2992</v>
      </c>
      <c r="F4031" s="332">
        <v>4</v>
      </c>
      <c r="G4031" s="299" t="s">
        <v>8012</v>
      </c>
      <c r="H4031" s="180"/>
    </row>
    <row r="4032" spans="1:8" hidden="1">
      <c r="A4032" s="88" t="s">
        <v>9155</v>
      </c>
      <c r="B4032" s="276" t="s">
        <v>9154</v>
      </c>
      <c r="C4032" s="185" t="str">
        <f>VLOOKUP(B4032,[1]Nagios!$B$2:$F$7978,1,FALSE)</f>
        <v>10.133.9.72</v>
      </c>
      <c r="D4032" s="301" t="s">
        <v>2543</v>
      </c>
      <c r="E4032" s="291" t="s">
        <v>2992</v>
      </c>
      <c r="F4032" s="332">
        <v>4</v>
      </c>
      <c r="G4032" s="299" t="s">
        <v>8012</v>
      </c>
      <c r="H4032" s="180"/>
    </row>
    <row r="4033" spans="1:8" hidden="1">
      <c r="A4033" s="88" t="s">
        <v>9155</v>
      </c>
      <c r="B4033" s="276" t="s">
        <v>9154</v>
      </c>
      <c r="C4033" s="185" t="str">
        <f>VLOOKUP(B4033,[1]Nagios!$B$2:$F$7978,1,FALSE)</f>
        <v>10.133.9.72</v>
      </c>
      <c r="D4033" s="301" t="s">
        <v>2544</v>
      </c>
      <c r="E4033" s="291" t="s">
        <v>2992</v>
      </c>
      <c r="F4033" s="332">
        <v>4</v>
      </c>
      <c r="G4033" s="299" t="s">
        <v>1145</v>
      </c>
      <c r="H4033" s="180"/>
    </row>
    <row r="4034" spans="1:8" hidden="1">
      <c r="A4034" s="88" t="s">
        <v>9155</v>
      </c>
      <c r="B4034" s="276" t="s">
        <v>9154</v>
      </c>
      <c r="C4034" s="185" t="str">
        <f>VLOOKUP(B4034,[1]Nagios!$B$2:$F$7978,1,FALSE)</f>
        <v>10.133.9.72</v>
      </c>
      <c r="D4034" s="301" t="s">
        <v>1711</v>
      </c>
      <c r="E4034" s="291" t="s">
        <v>2992</v>
      </c>
      <c r="F4034" s="332">
        <v>4</v>
      </c>
      <c r="G4034" s="299" t="s">
        <v>1145</v>
      </c>
      <c r="H4034" s="180"/>
    </row>
    <row r="4035" spans="1:8" hidden="1">
      <c r="A4035" s="88" t="s">
        <v>9155</v>
      </c>
      <c r="B4035" s="276" t="s">
        <v>9154</v>
      </c>
      <c r="C4035" s="185" t="str">
        <f>VLOOKUP(B4035,[1]Nagios!$B$2:$F$7978,1,FALSE)</f>
        <v>10.133.9.72</v>
      </c>
      <c r="D4035" s="301" t="s">
        <v>1916</v>
      </c>
      <c r="E4035" s="291" t="s">
        <v>2992</v>
      </c>
      <c r="F4035" s="332">
        <v>4</v>
      </c>
      <c r="G4035" s="299" t="s">
        <v>1145</v>
      </c>
      <c r="H4035" s="180"/>
    </row>
    <row r="4036" spans="1:8" hidden="1">
      <c r="A4036" s="88" t="s">
        <v>9155</v>
      </c>
      <c r="B4036" s="276" t="s">
        <v>9154</v>
      </c>
      <c r="C4036" s="185" t="str">
        <f>VLOOKUP(B4036,[1]Nagios!$B$2:$F$7978,1,FALSE)</f>
        <v>10.133.9.72</v>
      </c>
      <c r="D4036" s="301" t="s">
        <v>2110</v>
      </c>
      <c r="E4036" s="291" t="s">
        <v>2992</v>
      </c>
      <c r="F4036" s="332">
        <v>4</v>
      </c>
      <c r="G4036" s="299" t="s">
        <v>1145</v>
      </c>
      <c r="H4036" s="180"/>
    </row>
    <row r="4037" spans="1:8" hidden="1">
      <c r="A4037" s="88" t="s">
        <v>9152</v>
      </c>
      <c r="B4037" s="276" t="s">
        <v>9153</v>
      </c>
      <c r="C4037" s="185" t="str">
        <f>VLOOKUP(B4037,[1]Nagios!$B$2:$F$7978,1,FALSE)</f>
        <v>10.133.9.71</v>
      </c>
      <c r="D4037" s="301" t="s">
        <v>1204</v>
      </c>
      <c r="E4037" s="291" t="s">
        <v>2991</v>
      </c>
      <c r="F4037" s="332">
        <v>3</v>
      </c>
      <c r="G4037" s="299" t="s">
        <v>8012</v>
      </c>
      <c r="H4037" s="180"/>
    </row>
    <row r="4038" spans="1:8" hidden="1">
      <c r="A4038" s="88" t="s">
        <v>9152</v>
      </c>
      <c r="B4038" s="276" t="s">
        <v>9153</v>
      </c>
      <c r="C4038" s="185" t="str">
        <f>VLOOKUP(B4038,[1]Nagios!$B$2:$F$7978,1,FALSE)</f>
        <v>10.133.9.71</v>
      </c>
      <c r="D4038" s="301" t="s">
        <v>2617</v>
      </c>
      <c r="E4038" s="291" t="s">
        <v>2991</v>
      </c>
      <c r="F4038" s="332">
        <v>3</v>
      </c>
      <c r="G4038" s="299" t="s">
        <v>8012</v>
      </c>
      <c r="H4038" s="180"/>
    </row>
    <row r="4039" spans="1:8" hidden="1">
      <c r="A4039" s="88" t="s">
        <v>9152</v>
      </c>
      <c r="B4039" s="276" t="s">
        <v>9153</v>
      </c>
      <c r="C4039" s="185" t="str">
        <f>VLOOKUP(B4039,[1]Nagios!$B$2:$F$7978,1,FALSE)</f>
        <v>10.133.9.71</v>
      </c>
      <c r="D4039" s="301" t="s">
        <v>6654</v>
      </c>
      <c r="E4039" s="291" t="s">
        <v>2991</v>
      </c>
      <c r="F4039" s="332">
        <v>3</v>
      </c>
      <c r="G4039" s="299" t="s">
        <v>8012</v>
      </c>
      <c r="H4039" s="180"/>
    </row>
    <row r="4040" spans="1:8" hidden="1">
      <c r="A4040" s="88" t="s">
        <v>9152</v>
      </c>
      <c r="B4040" s="276" t="s">
        <v>9153</v>
      </c>
      <c r="C4040" s="185" t="str">
        <f>VLOOKUP(B4040,[1]Nagios!$B$2:$F$7978,1,FALSE)</f>
        <v>10.133.9.71</v>
      </c>
      <c r="D4040" s="301" t="s">
        <v>1201</v>
      </c>
      <c r="E4040" s="291" t="s">
        <v>2991</v>
      </c>
      <c r="F4040" s="332">
        <v>3</v>
      </c>
      <c r="G4040" s="299" t="s">
        <v>8012</v>
      </c>
      <c r="H4040" s="180"/>
    </row>
    <row r="4041" spans="1:8" hidden="1">
      <c r="A4041" s="88" t="s">
        <v>9152</v>
      </c>
      <c r="B4041" s="276" t="s">
        <v>9153</v>
      </c>
      <c r="C4041" s="185" t="str">
        <f>VLOOKUP(B4041,[1]Nagios!$B$2:$F$7978,1,FALSE)</f>
        <v>10.133.9.71</v>
      </c>
      <c r="D4041" s="301" t="s">
        <v>6043</v>
      </c>
      <c r="E4041" s="291" t="s">
        <v>2991</v>
      </c>
      <c r="F4041" s="332">
        <v>3</v>
      </c>
      <c r="G4041" s="299" t="s">
        <v>8012</v>
      </c>
      <c r="H4041" s="180"/>
    </row>
    <row r="4042" spans="1:8" hidden="1">
      <c r="A4042" s="88" t="s">
        <v>9152</v>
      </c>
      <c r="B4042" s="276" t="s">
        <v>9153</v>
      </c>
      <c r="C4042" s="185" t="str">
        <f>VLOOKUP(B4042,[1]Nagios!$B$2:$F$7978,1,FALSE)</f>
        <v>10.133.9.71</v>
      </c>
      <c r="D4042" s="301" t="s">
        <v>2543</v>
      </c>
      <c r="E4042" s="291" t="s">
        <v>2991</v>
      </c>
      <c r="F4042" s="332">
        <v>3</v>
      </c>
      <c r="G4042" s="299" t="s">
        <v>8012</v>
      </c>
      <c r="H4042" s="180"/>
    </row>
    <row r="4043" spans="1:8" hidden="1">
      <c r="A4043" s="88" t="s">
        <v>9152</v>
      </c>
      <c r="B4043" s="276" t="s">
        <v>9153</v>
      </c>
      <c r="C4043" s="185" t="str">
        <f>VLOOKUP(B4043,[1]Nagios!$B$2:$F$7978,1,FALSE)</f>
        <v>10.133.9.71</v>
      </c>
      <c r="D4043" s="301" t="s">
        <v>2544</v>
      </c>
      <c r="E4043" s="291" t="s">
        <v>2991</v>
      </c>
      <c r="F4043" s="332">
        <v>3</v>
      </c>
      <c r="G4043" s="299" t="s">
        <v>1145</v>
      </c>
      <c r="H4043" s="180"/>
    </row>
    <row r="4044" spans="1:8" hidden="1">
      <c r="A4044" s="88" t="s">
        <v>9152</v>
      </c>
      <c r="B4044" s="276" t="s">
        <v>9153</v>
      </c>
      <c r="C4044" s="185" t="str">
        <f>VLOOKUP(B4044,[1]Nagios!$B$2:$F$7978,1,FALSE)</f>
        <v>10.133.9.71</v>
      </c>
      <c r="D4044" s="301" t="s">
        <v>1711</v>
      </c>
      <c r="E4044" s="291" t="s">
        <v>2991</v>
      </c>
      <c r="F4044" s="332">
        <v>3</v>
      </c>
      <c r="G4044" s="299" t="s">
        <v>1145</v>
      </c>
      <c r="H4044" s="180"/>
    </row>
    <row r="4045" spans="1:8" hidden="1">
      <c r="A4045" s="88" t="s">
        <v>9152</v>
      </c>
      <c r="B4045" s="276" t="s">
        <v>9153</v>
      </c>
      <c r="C4045" s="185" t="str">
        <f>VLOOKUP(B4045,[1]Nagios!$B$2:$F$7978,1,FALSE)</f>
        <v>10.133.9.71</v>
      </c>
      <c r="D4045" s="301" t="s">
        <v>1916</v>
      </c>
      <c r="E4045" s="291" t="s">
        <v>2991</v>
      </c>
      <c r="F4045" s="332">
        <v>3</v>
      </c>
      <c r="G4045" s="299" t="s">
        <v>1145</v>
      </c>
      <c r="H4045" s="180"/>
    </row>
    <row r="4046" spans="1:8" hidden="1">
      <c r="A4046" s="88" t="s">
        <v>9152</v>
      </c>
      <c r="B4046" s="276" t="s">
        <v>9153</v>
      </c>
      <c r="C4046" s="185" t="str">
        <f>VLOOKUP(B4046,[1]Nagios!$B$2:$F$7978,1,FALSE)</f>
        <v>10.133.9.71</v>
      </c>
      <c r="D4046" s="301" t="s">
        <v>2110</v>
      </c>
      <c r="E4046" s="291" t="s">
        <v>2991</v>
      </c>
      <c r="F4046" s="332">
        <v>3</v>
      </c>
      <c r="G4046" s="299" t="s">
        <v>1145</v>
      </c>
      <c r="H4046" s="180"/>
    </row>
    <row r="4047" spans="1:8" hidden="1">
      <c r="A4047" s="88" t="s">
        <v>8253</v>
      </c>
      <c r="B4047" s="249" t="s">
        <v>8254</v>
      </c>
      <c r="C4047" s="185" t="str">
        <f>VLOOKUP(B4047,[1]Nagios!$B$2:$F$7978,1,FALSE)</f>
        <v>10.133.9.27</v>
      </c>
      <c r="D4047" s="301" t="s">
        <v>7260</v>
      </c>
      <c r="E4047" s="291" t="s">
        <v>2991</v>
      </c>
      <c r="F4047" s="262">
        <v>2</v>
      </c>
      <c r="G4047" s="299" t="s">
        <v>8012</v>
      </c>
      <c r="H4047" s="180"/>
    </row>
    <row r="4048" spans="1:8" hidden="1">
      <c r="A4048" s="88" t="s">
        <v>8253</v>
      </c>
      <c r="B4048" s="249" t="s">
        <v>8254</v>
      </c>
      <c r="C4048" s="185" t="str">
        <f>VLOOKUP(B4048,[1]Nagios!$B$2:$F$7978,1,FALSE)</f>
        <v>10.133.9.27</v>
      </c>
      <c r="D4048" s="301" t="s">
        <v>1204</v>
      </c>
      <c r="E4048" s="291" t="s">
        <v>2991</v>
      </c>
      <c r="F4048" s="262">
        <v>2</v>
      </c>
      <c r="G4048" s="299" t="s">
        <v>8012</v>
      </c>
      <c r="H4048" s="180"/>
    </row>
    <row r="4049" spans="1:8" hidden="1">
      <c r="A4049" s="88" t="s">
        <v>8253</v>
      </c>
      <c r="B4049" s="240" t="s">
        <v>8254</v>
      </c>
      <c r="C4049" s="185" t="str">
        <f>VLOOKUP(B4049,[1]Nagios!$B$2:$F$7978,1,FALSE)</f>
        <v>10.133.9.27</v>
      </c>
      <c r="D4049" s="301" t="s">
        <v>2617</v>
      </c>
      <c r="E4049" s="291" t="s">
        <v>2991</v>
      </c>
      <c r="F4049" s="245">
        <v>2</v>
      </c>
      <c r="G4049" s="299" t="s">
        <v>8012</v>
      </c>
      <c r="H4049" s="180"/>
    </row>
    <row r="4050" spans="1:8" hidden="1">
      <c r="A4050" s="88" t="s">
        <v>8253</v>
      </c>
      <c r="B4050" s="240" t="s">
        <v>8254</v>
      </c>
      <c r="C4050" s="185" t="str">
        <f>VLOOKUP(B4050,[1]Nagios!$B$2:$F$7978,1,FALSE)</f>
        <v>10.133.9.27</v>
      </c>
      <c r="D4050" s="301" t="s">
        <v>6654</v>
      </c>
      <c r="E4050" s="291" t="s">
        <v>2991</v>
      </c>
      <c r="F4050" s="245">
        <v>2</v>
      </c>
      <c r="G4050" s="299" t="s">
        <v>8012</v>
      </c>
      <c r="H4050" s="180"/>
    </row>
    <row r="4051" spans="1:8" hidden="1">
      <c r="A4051" s="88" t="s">
        <v>8253</v>
      </c>
      <c r="B4051" s="240" t="s">
        <v>8254</v>
      </c>
      <c r="C4051" s="185" t="str">
        <f>VLOOKUP(B4051,[1]Nagios!$B$2:$F$7978,1,FALSE)</f>
        <v>10.133.9.27</v>
      </c>
      <c r="D4051" s="301" t="s">
        <v>1201</v>
      </c>
      <c r="E4051" s="291" t="s">
        <v>2991</v>
      </c>
      <c r="F4051" s="271">
        <v>2</v>
      </c>
      <c r="G4051" s="299" t="s">
        <v>8012</v>
      </c>
      <c r="H4051" s="180"/>
    </row>
    <row r="4052" spans="1:8" hidden="1">
      <c r="A4052" s="88" t="s">
        <v>8253</v>
      </c>
      <c r="B4052" s="240" t="s">
        <v>8254</v>
      </c>
      <c r="C4052" s="185" t="str">
        <f>VLOOKUP(B4052,[1]Nagios!$B$2:$F$7978,1,FALSE)</f>
        <v>10.133.9.27</v>
      </c>
      <c r="D4052" s="301" t="s">
        <v>6043</v>
      </c>
      <c r="E4052" s="291" t="s">
        <v>2991</v>
      </c>
      <c r="F4052" s="271">
        <v>2</v>
      </c>
      <c r="G4052" s="299" t="s">
        <v>8012</v>
      </c>
      <c r="H4052" s="180"/>
    </row>
    <row r="4053" spans="1:8" hidden="1">
      <c r="A4053" s="88" t="s">
        <v>8253</v>
      </c>
      <c r="B4053" s="240" t="s">
        <v>8254</v>
      </c>
      <c r="C4053" s="185" t="str">
        <f>VLOOKUP(B4053,[1]Nagios!$B$2:$F$7978,1,FALSE)</f>
        <v>10.133.9.27</v>
      </c>
      <c r="D4053" s="301" t="s">
        <v>2543</v>
      </c>
      <c r="E4053" s="291" t="s">
        <v>2991</v>
      </c>
      <c r="F4053" s="271">
        <v>2</v>
      </c>
      <c r="G4053" s="299" t="s">
        <v>8012</v>
      </c>
      <c r="H4053" s="180"/>
    </row>
    <row r="4054" spans="1:8" s="355" customFormat="1" hidden="1">
      <c r="A4054" s="352" t="s">
        <v>9194</v>
      </c>
      <c r="B4054" s="352"/>
      <c r="C4054" s="350" t="e">
        <f>VLOOKUP(B4054,[1]Nagios!$B$2:$F$7978,1,FALSE)</f>
        <v>#N/A</v>
      </c>
      <c r="D4054" s="364" t="s">
        <v>1795</v>
      </c>
      <c r="E4054" s="368" t="s">
        <v>2992</v>
      </c>
      <c r="F4054" s="360">
        <v>4</v>
      </c>
      <c r="G4054" s="364" t="s">
        <v>1155</v>
      </c>
      <c r="H4054" s="354"/>
    </row>
    <row r="4055" spans="1:8" hidden="1">
      <c r="A4055" s="88" t="s">
        <v>7506</v>
      </c>
      <c r="B4055" s="240" t="s">
        <v>7505</v>
      </c>
      <c r="C4055" s="185" t="str">
        <f>VLOOKUP(B4055,[1]Nagios!$B$2:$F$7978,1,FALSE)</f>
        <v>172.16.12.72</v>
      </c>
      <c r="D4055" s="301" t="s">
        <v>1220</v>
      </c>
      <c r="E4055" s="289" t="s">
        <v>2989</v>
      </c>
      <c r="F4055" s="271">
        <v>3</v>
      </c>
      <c r="G4055" s="299" t="s">
        <v>8012</v>
      </c>
      <c r="H4055" s="180" t="s">
        <v>3662</v>
      </c>
    </row>
    <row r="4056" spans="1:8" hidden="1">
      <c r="A4056" s="88" t="s">
        <v>7506</v>
      </c>
      <c r="B4056" s="240" t="s">
        <v>7505</v>
      </c>
      <c r="C4056" s="185" t="str">
        <f>VLOOKUP(B4056,[1]Nagios!$B$2:$F$7978,1,FALSE)</f>
        <v>172.16.12.72</v>
      </c>
      <c r="D4056" s="301" t="s">
        <v>1204</v>
      </c>
      <c r="E4056" s="289" t="s">
        <v>2989</v>
      </c>
      <c r="F4056" s="271">
        <v>3</v>
      </c>
      <c r="G4056" s="299" t="s">
        <v>8012</v>
      </c>
      <c r="H4056" s="180" t="s">
        <v>3663</v>
      </c>
    </row>
    <row r="4057" spans="1:8" hidden="1">
      <c r="A4057" s="88" t="s">
        <v>7506</v>
      </c>
      <c r="B4057" s="240" t="s">
        <v>7505</v>
      </c>
      <c r="C4057" s="185" t="str">
        <f>VLOOKUP(B4057,[1]Nagios!$B$2:$F$7978,1,FALSE)</f>
        <v>172.16.12.72</v>
      </c>
      <c r="D4057" s="301" t="s">
        <v>1200</v>
      </c>
      <c r="E4057" s="289" t="s">
        <v>2989</v>
      </c>
      <c r="F4057" s="271">
        <v>3</v>
      </c>
      <c r="G4057" s="299" t="s">
        <v>8012</v>
      </c>
      <c r="H4057" s="180" t="s">
        <v>3664</v>
      </c>
    </row>
    <row r="4058" spans="1:8" hidden="1">
      <c r="A4058" s="88" t="s">
        <v>7506</v>
      </c>
      <c r="B4058" s="240" t="s">
        <v>7505</v>
      </c>
      <c r="C4058" s="185" t="str">
        <f>VLOOKUP(B4058,[1]Nagios!$B$2:$F$7978,1,FALSE)</f>
        <v>172.16.12.72</v>
      </c>
      <c r="D4058" s="301" t="s">
        <v>959</v>
      </c>
      <c r="E4058" s="289" t="s">
        <v>2989</v>
      </c>
      <c r="F4058" s="271">
        <v>3</v>
      </c>
      <c r="G4058" s="299" t="s">
        <v>8012</v>
      </c>
      <c r="H4058" s="180" t="s">
        <v>3665</v>
      </c>
    </row>
    <row r="4059" spans="1:8" hidden="1">
      <c r="A4059" s="88" t="s">
        <v>7506</v>
      </c>
      <c r="B4059" s="240" t="s">
        <v>7505</v>
      </c>
      <c r="C4059" s="185" t="str">
        <f>VLOOKUP(B4059,[1]Nagios!$B$2:$F$7978,1,FALSE)</f>
        <v>172.16.12.72</v>
      </c>
      <c r="D4059" s="301" t="s">
        <v>1201</v>
      </c>
      <c r="E4059" s="289" t="s">
        <v>2989</v>
      </c>
      <c r="F4059" s="245">
        <v>3</v>
      </c>
      <c r="G4059" s="299" t="s">
        <v>8012</v>
      </c>
      <c r="H4059" s="180" t="s">
        <v>3666</v>
      </c>
    </row>
    <row r="4060" spans="1:8" hidden="1">
      <c r="A4060" s="88" t="s">
        <v>7506</v>
      </c>
      <c r="B4060" s="240" t="s">
        <v>7505</v>
      </c>
      <c r="C4060" s="185" t="str">
        <f>VLOOKUP(B4060,[1]Nagios!$B$2:$F$7978,1,FALSE)</f>
        <v>172.16.12.72</v>
      </c>
      <c r="D4060" s="301" t="s">
        <v>7507</v>
      </c>
      <c r="E4060" s="289" t="s">
        <v>2989</v>
      </c>
      <c r="F4060" s="245">
        <v>3</v>
      </c>
      <c r="G4060" s="299" t="s">
        <v>8012</v>
      </c>
      <c r="H4060" s="180" t="s">
        <v>3667</v>
      </c>
    </row>
    <row r="4061" spans="1:8" hidden="1">
      <c r="A4061" s="88" t="s">
        <v>7506</v>
      </c>
      <c r="B4061" s="240" t="s">
        <v>7505</v>
      </c>
      <c r="C4061" s="185" t="str">
        <f>VLOOKUP(B4061,[1]Nagios!$B$2:$F$7978,1,FALSE)</f>
        <v>172.16.12.72</v>
      </c>
      <c r="D4061" s="301" t="s">
        <v>7508</v>
      </c>
      <c r="E4061" s="289" t="s">
        <v>2989</v>
      </c>
      <c r="F4061" s="245">
        <v>3</v>
      </c>
      <c r="G4061" s="299" t="s">
        <v>8012</v>
      </c>
      <c r="H4061" s="180" t="s">
        <v>3668</v>
      </c>
    </row>
    <row r="4062" spans="1:8" hidden="1">
      <c r="A4062" s="88" t="s">
        <v>7506</v>
      </c>
      <c r="B4062" s="240" t="s">
        <v>7505</v>
      </c>
      <c r="C4062" s="185" t="str">
        <f>VLOOKUP(B4062,[1]Nagios!$B$2:$F$7978,1,FALSE)</f>
        <v>172.16.12.72</v>
      </c>
      <c r="D4062" s="301" t="s">
        <v>7509</v>
      </c>
      <c r="E4062" s="289" t="s">
        <v>2989</v>
      </c>
      <c r="F4062" s="245">
        <v>3</v>
      </c>
      <c r="G4062" s="299" t="s">
        <v>8012</v>
      </c>
      <c r="H4062" s="180" t="s">
        <v>3669</v>
      </c>
    </row>
    <row r="4063" spans="1:8" hidden="1">
      <c r="A4063" s="266" t="s">
        <v>8468</v>
      </c>
      <c r="B4063" s="240" t="s">
        <v>8469</v>
      </c>
      <c r="C4063" s="185" t="str">
        <f>VLOOKUP(B4063,[1]Nagios!$B$2:$F$7978,1,FALSE)</f>
        <v>10.133.9.33</v>
      </c>
      <c r="D4063" s="301" t="s">
        <v>7260</v>
      </c>
      <c r="E4063" s="291" t="s">
        <v>2989</v>
      </c>
      <c r="F4063" s="269">
        <v>1</v>
      </c>
      <c r="G4063" s="299" t="s">
        <v>8012</v>
      </c>
      <c r="H4063" s="180"/>
    </row>
    <row r="4064" spans="1:8" hidden="1">
      <c r="A4064" s="266" t="s">
        <v>8468</v>
      </c>
      <c r="B4064" s="240" t="s">
        <v>8469</v>
      </c>
      <c r="C4064" s="185" t="str">
        <f>VLOOKUP(B4064,[1]Nagios!$B$2:$F$7978,1,FALSE)</f>
        <v>10.133.9.33</v>
      </c>
      <c r="D4064" s="301" t="s">
        <v>1204</v>
      </c>
      <c r="E4064" s="291" t="s">
        <v>2989</v>
      </c>
      <c r="F4064" s="269">
        <v>1</v>
      </c>
      <c r="G4064" s="299" t="s">
        <v>8012</v>
      </c>
      <c r="H4064" s="180"/>
    </row>
    <row r="4065" spans="1:8" hidden="1">
      <c r="A4065" s="266" t="s">
        <v>8468</v>
      </c>
      <c r="B4065" s="240" t="s">
        <v>8469</v>
      </c>
      <c r="C4065" s="185" t="str">
        <f>VLOOKUP(B4065,[1]Nagios!$B$2:$F$7978,1,FALSE)</f>
        <v>10.133.9.33</v>
      </c>
      <c r="D4065" s="301" t="s">
        <v>2617</v>
      </c>
      <c r="E4065" s="291" t="s">
        <v>2989</v>
      </c>
      <c r="F4065" s="269">
        <v>1</v>
      </c>
      <c r="G4065" s="299" t="s">
        <v>8012</v>
      </c>
      <c r="H4065" s="180"/>
    </row>
    <row r="4066" spans="1:8" hidden="1">
      <c r="A4066" s="249" t="s">
        <v>8468</v>
      </c>
      <c r="B4066" s="249" t="s">
        <v>8469</v>
      </c>
      <c r="C4066" s="185" t="str">
        <f>VLOOKUP(B4066,[1]Nagios!$B$2:$F$7978,1,FALSE)</f>
        <v>10.133.9.33</v>
      </c>
      <c r="D4066" s="301" t="s">
        <v>6654</v>
      </c>
      <c r="E4066" s="291" t="s">
        <v>2989</v>
      </c>
      <c r="F4066" s="269">
        <v>1</v>
      </c>
      <c r="G4066" s="299" t="s">
        <v>8012</v>
      </c>
      <c r="H4066" s="180"/>
    </row>
    <row r="4067" spans="1:8" hidden="1">
      <c r="A4067" s="249" t="s">
        <v>8468</v>
      </c>
      <c r="B4067" s="249" t="s">
        <v>8469</v>
      </c>
      <c r="C4067" s="185" t="str">
        <f>VLOOKUP(B4067,[1]Nagios!$B$2:$F$7978,1,FALSE)</f>
        <v>10.133.9.33</v>
      </c>
      <c r="D4067" s="301" t="s">
        <v>1201</v>
      </c>
      <c r="E4067" s="291" t="s">
        <v>2989</v>
      </c>
      <c r="F4067" s="269">
        <v>1</v>
      </c>
      <c r="G4067" s="299" t="s">
        <v>8012</v>
      </c>
      <c r="H4067" s="180"/>
    </row>
    <row r="4068" spans="1:8" hidden="1">
      <c r="A4068" s="266" t="s">
        <v>8468</v>
      </c>
      <c r="B4068" s="240" t="s">
        <v>8469</v>
      </c>
      <c r="C4068" s="185" t="str">
        <f>VLOOKUP(B4068,[1]Nagios!$B$2:$F$7978,1,FALSE)</f>
        <v>10.133.9.33</v>
      </c>
      <c r="D4068" s="301" t="s">
        <v>6043</v>
      </c>
      <c r="E4068" s="291" t="s">
        <v>2989</v>
      </c>
      <c r="F4068" s="269">
        <v>1</v>
      </c>
      <c r="G4068" s="299" t="s">
        <v>8012</v>
      </c>
      <c r="H4068" s="180"/>
    </row>
    <row r="4069" spans="1:8" hidden="1">
      <c r="A4069" s="266" t="s">
        <v>8468</v>
      </c>
      <c r="B4069" s="240" t="s">
        <v>8469</v>
      </c>
      <c r="C4069" s="185" t="str">
        <f>VLOOKUP(B4069,[1]Nagios!$B$2:$F$7978,1,FALSE)</f>
        <v>10.133.9.33</v>
      </c>
      <c r="D4069" s="301" t="s">
        <v>2543</v>
      </c>
      <c r="E4069" s="291" t="s">
        <v>2989</v>
      </c>
      <c r="F4069" s="269">
        <v>1</v>
      </c>
      <c r="G4069" s="299" t="s">
        <v>8012</v>
      </c>
      <c r="H4069" s="180"/>
    </row>
    <row r="4070" spans="1:8" hidden="1">
      <c r="A4070" s="88" t="s">
        <v>7554</v>
      </c>
      <c r="B4070" s="240" t="s">
        <v>7555</v>
      </c>
      <c r="C4070" s="185" t="str">
        <f>VLOOKUP(B4070,[1]Nagios!$B$2:$F$7978,1,FALSE)</f>
        <v>10.133.8.247</v>
      </c>
      <c r="D4070" s="301" t="s">
        <v>1220</v>
      </c>
      <c r="E4070" s="289" t="s">
        <v>2989</v>
      </c>
      <c r="F4070" s="262">
        <v>1</v>
      </c>
      <c r="G4070" s="299" t="s">
        <v>8012</v>
      </c>
      <c r="H4070" s="180" t="s">
        <v>3670</v>
      </c>
    </row>
    <row r="4071" spans="1:8" hidden="1">
      <c r="A4071" s="88" t="s">
        <v>7554</v>
      </c>
      <c r="B4071" s="240" t="s">
        <v>7555</v>
      </c>
      <c r="C4071" s="185" t="str">
        <f>VLOOKUP(B4071,[1]Nagios!$B$2:$F$7978,1,FALSE)</f>
        <v>10.133.8.247</v>
      </c>
      <c r="D4071" s="301" t="s">
        <v>1204</v>
      </c>
      <c r="E4071" s="289" t="s">
        <v>2989</v>
      </c>
      <c r="F4071" s="262">
        <v>1</v>
      </c>
      <c r="G4071" s="299" t="s">
        <v>8012</v>
      </c>
      <c r="H4071" s="180" t="s">
        <v>3671</v>
      </c>
    </row>
    <row r="4072" spans="1:8" hidden="1">
      <c r="A4072" s="88" t="s">
        <v>7554</v>
      </c>
      <c r="B4072" s="240" t="s">
        <v>7555</v>
      </c>
      <c r="C4072" s="185" t="str">
        <f>VLOOKUP(B4072,[1]Nagios!$B$2:$F$7978,1,FALSE)</f>
        <v>10.133.8.247</v>
      </c>
      <c r="D4072" s="301" t="s">
        <v>2617</v>
      </c>
      <c r="E4072" s="289" t="s">
        <v>2989</v>
      </c>
      <c r="F4072" s="245">
        <v>1</v>
      </c>
      <c r="G4072" s="299" t="s">
        <v>8012</v>
      </c>
      <c r="H4072" s="180" t="s">
        <v>3672</v>
      </c>
    </row>
    <row r="4073" spans="1:8" hidden="1">
      <c r="A4073" s="88" t="s">
        <v>7554</v>
      </c>
      <c r="B4073" s="240" t="s">
        <v>7555</v>
      </c>
      <c r="C4073" s="185" t="str">
        <f>VLOOKUP(B4073,[1]Nagios!$B$2:$F$7978,1,FALSE)</f>
        <v>10.133.8.247</v>
      </c>
      <c r="D4073" s="301" t="s">
        <v>1200</v>
      </c>
      <c r="E4073" s="289" t="s">
        <v>2989</v>
      </c>
      <c r="F4073" s="245">
        <v>1</v>
      </c>
      <c r="G4073" s="299" t="s">
        <v>8012</v>
      </c>
      <c r="H4073" s="180" t="s">
        <v>3673</v>
      </c>
    </row>
    <row r="4074" spans="1:8" hidden="1">
      <c r="A4074" s="88" t="s">
        <v>7554</v>
      </c>
      <c r="B4074" s="240" t="s">
        <v>7555</v>
      </c>
      <c r="C4074" s="185" t="str">
        <f>VLOOKUP(B4074,[1]Nagios!$B$2:$F$7978,1,FALSE)</f>
        <v>10.133.8.247</v>
      </c>
      <c r="D4074" s="301" t="s">
        <v>6043</v>
      </c>
      <c r="E4074" s="289" t="s">
        <v>2989</v>
      </c>
      <c r="F4074" s="245">
        <v>1</v>
      </c>
      <c r="G4074" s="299" t="s">
        <v>8012</v>
      </c>
      <c r="H4074" s="180" t="s">
        <v>3674</v>
      </c>
    </row>
    <row r="4075" spans="1:8" hidden="1">
      <c r="A4075" s="88" t="s">
        <v>7554</v>
      </c>
      <c r="B4075" s="240" t="s">
        <v>7555</v>
      </c>
      <c r="C4075" s="185" t="str">
        <f>VLOOKUP(B4075,[1]Nagios!$B$2:$F$7978,1,FALSE)</f>
        <v>10.133.8.247</v>
      </c>
      <c r="D4075" s="301" t="s">
        <v>2543</v>
      </c>
      <c r="E4075" s="289" t="s">
        <v>2989</v>
      </c>
      <c r="F4075" s="245">
        <v>1</v>
      </c>
      <c r="G4075" s="299" t="s">
        <v>8012</v>
      </c>
      <c r="H4075" s="180" t="s">
        <v>3675</v>
      </c>
    </row>
    <row r="4076" spans="1:8" hidden="1">
      <c r="A4076" s="88" t="s">
        <v>7554</v>
      </c>
      <c r="B4076" s="240" t="s">
        <v>7555</v>
      </c>
      <c r="C4076" s="185" t="str">
        <f>VLOOKUP(B4076,[1]Nagios!$B$2:$F$7978,1,FALSE)</f>
        <v>10.133.8.247</v>
      </c>
      <c r="D4076" s="301" t="s">
        <v>1201</v>
      </c>
      <c r="E4076" s="289" t="s">
        <v>2989</v>
      </c>
      <c r="F4076" s="245">
        <v>1</v>
      </c>
      <c r="G4076" s="299" t="s">
        <v>8012</v>
      </c>
      <c r="H4076" s="180" t="s">
        <v>3676</v>
      </c>
    </row>
    <row r="4077" spans="1:8" hidden="1">
      <c r="A4077" s="266" t="s">
        <v>9059</v>
      </c>
      <c r="B4077" s="240" t="s">
        <v>9060</v>
      </c>
      <c r="C4077" s="185" t="str">
        <f>VLOOKUP(B4077,[1]Nagios!$B$2:$F$7978,1,FALSE)</f>
        <v>192.168.5.111</v>
      </c>
      <c r="D4077" s="301" t="s">
        <v>1204</v>
      </c>
      <c r="E4077" s="206" t="s">
        <v>2989</v>
      </c>
      <c r="F4077" s="271">
        <v>1</v>
      </c>
      <c r="G4077" s="299" t="s">
        <v>8012</v>
      </c>
      <c r="H4077" s="180"/>
    </row>
    <row r="4078" spans="1:8" hidden="1">
      <c r="A4078" s="266" t="s">
        <v>9059</v>
      </c>
      <c r="B4078" s="240" t="s">
        <v>9060</v>
      </c>
      <c r="C4078" s="185" t="str">
        <f>VLOOKUP(B4078,[1]Nagios!$B$2:$F$7978,1,FALSE)</f>
        <v>192.168.5.111</v>
      </c>
      <c r="D4078" s="301" t="s">
        <v>2617</v>
      </c>
      <c r="E4078" s="206" t="s">
        <v>2989</v>
      </c>
      <c r="F4078" s="271">
        <v>1</v>
      </c>
      <c r="G4078" s="299" t="s">
        <v>8012</v>
      </c>
      <c r="H4078" s="180"/>
    </row>
    <row r="4079" spans="1:8" hidden="1">
      <c r="A4079" s="266" t="s">
        <v>9059</v>
      </c>
      <c r="B4079" s="240" t="s">
        <v>9060</v>
      </c>
      <c r="C4079" s="185" t="str">
        <f>VLOOKUP(B4079,[1]Nagios!$B$2:$F$7978,1,FALSE)</f>
        <v>192.168.5.111</v>
      </c>
      <c r="D4079" s="301" t="s">
        <v>6654</v>
      </c>
      <c r="E4079" s="206" t="s">
        <v>2989</v>
      </c>
      <c r="F4079" s="271">
        <v>1</v>
      </c>
      <c r="G4079" s="299" t="s">
        <v>8012</v>
      </c>
      <c r="H4079" s="180"/>
    </row>
    <row r="4080" spans="1:8" hidden="1">
      <c r="A4080" s="266" t="s">
        <v>9059</v>
      </c>
      <c r="B4080" s="240" t="s">
        <v>9060</v>
      </c>
      <c r="C4080" s="185" t="str">
        <f>VLOOKUP(B4080,[1]Nagios!$B$2:$F$7978,1,FALSE)</f>
        <v>192.168.5.111</v>
      </c>
      <c r="D4080" s="301" t="s">
        <v>1201</v>
      </c>
      <c r="E4080" s="206" t="s">
        <v>2989</v>
      </c>
      <c r="F4080" s="271">
        <v>1</v>
      </c>
      <c r="G4080" s="299" t="s">
        <v>8012</v>
      </c>
      <c r="H4080" s="180"/>
    </row>
    <row r="4081" spans="1:8" hidden="1">
      <c r="A4081" s="266" t="s">
        <v>9059</v>
      </c>
      <c r="B4081" s="240" t="s">
        <v>9060</v>
      </c>
      <c r="C4081" s="185" t="str">
        <f>VLOOKUP(B4081,[1]Nagios!$B$2:$F$7978,1,FALSE)</f>
        <v>192.168.5.111</v>
      </c>
      <c r="D4081" s="301" t="s">
        <v>6043</v>
      </c>
      <c r="E4081" s="206" t="s">
        <v>2989</v>
      </c>
      <c r="F4081" s="271">
        <v>1</v>
      </c>
      <c r="G4081" s="299" t="s">
        <v>8012</v>
      </c>
      <c r="H4081" s="180"/>
    </row>
    <row r="4082" spans="1:8" hidden="1">
      <c r="A4082" s="266" t="s">
        <v>9059</v>
      </c>
      <c r="B4082" s="240" t="s">
        <v>9060</v>
      </c>
      <c r="C4082" s="185" t="str">
        <f>VLOOKUP(B4082,[1]Nagios!$B$2:$F$7978,1,FALSE)</f>
        <v>192.168.5.111</v>
      </c>
      <c r="D4082" s="301" t="s">
        <v>2543</v>
      </c>
      <c r="E4082" s="206" t="s">
        <v>2989</v>
      </c>
      <c r="F4082" s="271">
        <v>1</v>
      </c>
      <c r="G4082" s="299" t="s">
        <v>8012</v>
      </c>
      <c r="H4082" s="180"/>
    </row>
    <row r="4083" spans="1:8" hidden="1">
      <c r="A4083" s="266" t="s">
        <v>9059</v>
      </c>
      <c r="B4083" s="240" t="s">
        <v>9060</v>
      </c>
      <c r="C4083" s="185" t="str">
        <f>VLOOKUP(B4083,[1]Nagios!$B$2:$F$7978,1,FALSE)</f>
        <v>192.168.5.111</v>
      </c>
      <c r="D4083" s="301" t="s">
        <v>2544</v>
      </c>
      <c r="E4083" s="206" t="s">
        <v>2989</v>
      </c>
      <c r="F4083" s="271">
        <v>1</v>
      </c>
      <c r="G4083" s="299" t="s">
        <v>8012</v>
      </c>
      <c r="H4083" s="180"/>
    </row>
    <row r="4084" spans="1:8" hidden="1">
      <c r="A4084" s="88" t="s">
        <v>7266</v>
      </c>
      <c r="B4084" s="240" t="s">
        <v>7265</v>
      </c>
      <c r="C4084" s="185" t="str">
        <f>VLOOKUP(B4084,[1]Nagios!$B$2:$F$7978,1,FALSE)</f>
        <v>10.133.8.239</v>
      </c>
      <c r="D4084" s="301" t="s">
        <v>1204</v>
      </c>
      <c r="E4084" s="289" t="s">
        <v>2992</v>
      </c>
      <c r="F4084" s="245">
        <v>4</v>
      </c>
      <c r="G4084" s="299" t="s">
        <v>8012</v>
      </c>
      <c r="H4084" s="180"/>
    </row>
    <row r="4085" spans="1:8" hidden="1">
      <c r="A4085" s="88" t="s">
        <v>7266</v>
      </c>
      <c r="B4085" s="240" t="s">
        <v>7265</v>
      </c>
      <c r="C4085" s="185" t="str">
        <f>VLOOKUP(B4085,[1]Nagios!$B$2:$F$7978,1,FALSE)</f>
        <v>10.133.8.239</v>
      </c>
      <c r="D4085" s="301" t="s">
        <v>6043</v>
      </c>
      <c r="E4085" s="289" t="s">
        <v>2992</v>
      </c>
      <c r="F4085" s="245">
        <v>4</v>
      </c>
      <c r="G4085" s="299" t="s">
        <v>8012</v>
      </c>
      <c r="H4085" s="180"/>
    </row>
    <row r="4086" spans="1:8" hidden="1">
      <c r="A4086" s="88" t="s">
        <v>7266</v>
      </c>
      <c r="B4086" s="240" t="s">
        <v>7265</v>
      </c>
      <c r="C4086" s="185" t="str">
        <f>VLOOKUP(B4086,[1]Nagios!$B$2:$F$7978,1,FALSE)</f>
        <v>10.133.8.239</v>
      </c>
      <c r="D4086" s="301" t="s">
        <v>6654</v>
      </c>
      <c r="E4086" s="289" t="s">
        <v>2992</v>
      </c>
      <c r="F4086" s="245">
        <v>4</v>
      </c>
      <c r="G4086" s="299" t="s">
        <v>8012</v>
      </c>
      <c r="H4086" s="180"/>
    </row>
    <row r="4087" spans="1:8" hidden="1">
      <c r="A4087" s="88" t="s">
        <v>7266</v>
      </c>
      <c r="B4087" s="240" t="s">
        <v>7265</v>
      </c>
      <c r="C4087" s="185" t="str">
        <f>VLOOKUP(B4087,[1]Nagios!$B$2:$F$7978,1,FALSE)</f>
        <v>10.133.8.239</v>
      </c>
      <c r="D4087" s="301" t="s">
        <v>2617</v>
      </c>
      <c r="E4087" s="289" t="s">
        <v>2992</v>
      </c>
      <c r="F4087" s="245">
        <v>4</v>
      </c>
      <c r="G4087" s="299" t="s">
        <v>8012</v>
      </c>
      <c r="H4087" s="180"/>
    </row>
    <row r="4088" spans="1:8" hidden="1">
      <c r="A4088" s="88" t="s">
        <v>7266</v>
      </c>
      <c r="B4088" s="240" t="s">
        <v>7265</v>
      </c>
      <c r="C4088" s="185" t="str">
        <f>VLOOKUP(B4088,[1]Nagios!$B$2:$F$7978,1,FALSE)</f>
        <v>10.133.8.239</v>
      </c>
      <c r="D4088" s="301" t="s">
        <v>1201</v>
      </c>
      <c r="E4088" s="289" t="s">
        <v>2992</v>
      </c>
      <c r="F4088" s="245">
        <v>4</v>
      </c>
      <c r="G4088" s="299" t="s">
        <v>8012</v>
      </c>
      <c r="H4088" s="180"/>
    </row>
    <row r="4089" spans="1:8" hidden="1">
      <c r="A4089" s="88" t="s">
        <v>7266</v>
      </c>
      <c r="B4089" s="240" t="s">
        <v>7265</v>
      </c>
      <c r="C4089" s="185" t="str">
        <f>VLOOKUP(B4089,[1]Nagios!$B$2:$F$7978,1,FALSE)</f>
        <v>10.133.8.239</v>
      </c>
      <c r="D4089" s="301" t="s">
        <v>2543</v>
      </c>
      <c r="E4089" s="289" t="s">
        <v>2992</v>
      </c>
      <c r="F4089" s="245">
        <v>4</v>
      </c>
      <c r="G4089" s="299" t="s">
        <v>8012</v>
      </c>
      <c r="H4089" s="180"/>
    </row>
    <row r="4090" spans="1:8" hidden="1">
      <c r="A4090" s="88" t="s">
        <v>7266</v>
      </c>
      <c r="B4090" s="266" t="s">
        <v>7265</v>
      </c>
      <c r="C4090" s="185" t="str">
        <f>VLOOKUP(B4090,[1]Nagios!$B$2:$F$7978,1,FALSE)</f>
        <v>10.133.8.239</v>
      </c>
      <c r="D4090" s="301" t="s">
        <v>9070</v>
      </c>
      <c r="E4090" s="289" t="s">
        <v>2992</v>
      </c>
      <c r="F4090" s="271">
        <v>4</v>
      </c>
      <c r="G4090" s="299" t="s">
        <v>1145</v>
      </c>
      <c r="H4090" s="180"/>
    </row>
    <row r="4091" spans="1:8" hidden="1">
      <c r="A4091" s="88" t="s">
        <v>6850</v>
      </c>
      <c r="B4091" s="240" t="s">
        <v>6849</v>
      </c>
      <c r="C4091" s="185" t="str">
        <f>VLOOKUP(B4091,[1]Nagios!$B$2:$F$7978,1,FALSE)</f>
        <v>10.133.8.232</v>
      </c>
      <c r="D4091" s="307" t="s">
        <v>2325</v>
      </c>
      <c r="E4091" s="206" t="s">
        <v>2989</v>
      </c>
      <c r="F4091" s="245">
        <v>2</v>
      </c>
      <c r="G4091" s="299" t="s">
        <v>8012</v>
      </c>
      <c r="H4091" s="180"/>
    </row>
    <row r="4092" spans="1:8" hidden="1">
      <c r="A4092" s="88" t="s">
        <v>6850</v>
      </c>
      <c r="B4092" s="240" t="s">
        <v>6849</v>
      </c>
      <c r="C4092" s="185" t="str">
        <f>VLOOKUP(B4092,[1]Nagios!$B$2:$F$7978,1,FALSE)</f>
        <v>10.133.8.232</v>
      </c>
      <c r="D4092" s="301" t="s">
        <v>962</v>
      </c>
      <c r="E4092" s="206" t="s">
        <v>2989</v>
      </c>
      <c r="F4092" s="245">
        <v>2</v>
      </c>
      <c r="G4092" s="299" t="s">
        <v>8012</v>
      </c>
      <c r="H4092" s="180"/>
    </row>
    <row r="4093" spans="1:8" hidden="1">
      <c r="A4093" s="88" t="s">
        <v>6850</v>
      </c>
      <c r="B4093" s="240" t="s">
        <v>6849</v>
      </c>
      <c r="C4093" s="185" t="str">
        <f>VLOOKUP(B4093,[1]Nagios!$B$2:$F$7978,1,FALSE)</f>
        <v>10.133.8.232</v>
      </c>
      <c r="D4093" s="301" t="s">
        <v>6698</v>
      </c>
      <c r="E4093" s="206" t="s">
        <v>2989</v>
      </c>
      <c r="F4093" s="245">
        <v>2</v>
      </c>
      <c r="G4093" s="299" t="s">
        <v>8012</v>
      </c>
      <c r="H4093" s="180"/>
    </row>
    <row r="4094" spans="1:8" hidden="1">
      <c r="A4094" s="88" t="s">
        <v>6850</v>
      </c>
      <c r="B4094" s="240" t="s">
        <v>6849</v>
      </c>
      <c r="C4094" s="185" t="str">
        <f>VLOOKUP(B4094,[1]Nagios!$B$2:$F$7978,1,FALSE)</f>
        <v>10.133.8.232</v>
      </c>
      <c r="D4094" s="301" t="s">
        <v>6519</v>
      </c>
      <c r="E4094" s="206" t="s">
        <v>2989</v>
      </c>
      <c r="F4094" s="271">
        <v>2</v>
      </c>
      <c r="G4094" s="299" t="s">
        <v>8012</v>
      </c>
      <c r="H4094" s="180"/>
    </row>
    <row r="4095" spans="1:8" hidden="1">
      <c r="A4095" s="88" t="s">
        <v>6850</v>
      </c>
      <c r="B4095" s="249" t="s">
        <v>6849</v>
      </c>
      <c r="C4095" s="185" t="str">
        <f>VLOOKUP(B4095,[1]Nagios!$B$2:$F$7978,1,FALSE)</f>
        <v>10.133.8.232</v>
      </c>
      <c r="D4095" s="301" t="s">
        <v>2326</v>
      </c>
      <c r="E4095" s="206" t="s">
        <v>2989</v>
      </c>
      <c r="F4095" s="245">
        <v>2</v>
      </c>
      <c r="G4095" s="299" t="s">
        <v>8012</v>
      </c>
      <c r="H4095" s="180"/>
    </row>
    <row r="4096" spans="1:8" hidden="1">
      <c r="A4096" s="88" t="s">
        <v>6850</v>
      </c>
      <c r="B4096" s="249" t="s">
        <v>6849</v>
      </c>
      <c r="C4096" s="185" t="str">
        <f>VLOOKUP(B4096,[1]Nagios!$B$2:$F$7978,1,FALSE)</f>
        <v>10.133.8.232</v>
      </c>
      <c r="D4096" s="301" t="s">
        <v>6734</v>
      </c>
      <c r="E4096" s="206" t="s">
        <v>2989</v>
      </c>
      <c r="F4096" s="245">
        <v>2</v>
      </c>
      <c r="G4096" s="299" t="s">
        <v>8012</v>
      </c>
      <c r="H4096" s="180"/>
    </row>
    <row r="4097" spans="1:8" hidden="1">
      <c r="A4097" s="88" t="s">
        <v>6850</v>
      </c>
      <c r="B4097" s="266" t="s">
        <v>6849</v>
      </c>
      <c r="C4097" s="185" t="str">
        <f>VLOOKUP(B4097,[1]Nagios!$B$2:$F$7978,1,FALSE)</f>
        <v>10.133.8.232</v>
      </c>
      <c r="D4097" s="301" t="s">
        <v>6851</v>
      </c>
      <c r="E4097" s="206" t="s">
        <v>2989</v>
      </c>
      <c r="F4097" s="245">
        <v>2</v>
      </c>
      <c r="G4097" s="299" t="s">
        <v>7998</v>
      </c>
      <c r="H4097" s="180"/>
    </row>
    <row r="4098" spans="1:8" hidden="1">
      <c r="A4098" s="88" t="s">
        <v>6850</v>
      </c>
      <c r="B4098" s="266" t="s">
        <v>6849</v>
      </c>
      <c r="C4098" s="185" t="str">
        <f>VLOOKUP(B4098,[1]Nagios!$B$2:$F$7978,1,FALSE)</f>
        <v>10.133.8.232</v>
      </c>
      <c r="D4098" s="301" t="s">
        <v>6852</v>
      </c>
      <c r="E4098" s="206" t="s">
        <v>2989</v>
      </c>
      <c r="F4098" s="245">
        <v>2</v>
      </c>
      <c r="G4098" s="299" t="s">
        <v>7998</v>
      </c>
      <c r="H4098" s="180"/>
    </row>
    <row r="4099" spans="1:8" hidden="1">
      <c r="A4099" s="88" t="s">
        <v>6850</v>
      </c>
      <c r="B4099" s="266" t="s">
        <v>6849</v>
      </c>
      <c r="C4099" s="185" t="str">
        <f>VLOOKUP(B4099,[1]Nagios!$B$2:$F$7978,1,FALSE)</f>
        <v>10.133.8.232</v>
      </c>
      <c r="D4099" s="301" t="s">
        <v>6857</v>
      </c>
      <c r="E4099" s="206" t="s">
        <v>2989</v>
      </c>
      <c r="F4099" s="245">
        <v>2</v>
      </c>
      <c r="G4099" s="299" t="s">
        <v>7998</v>
      </c>
      <c r="H4099" s="180"/>
    </row>
    <row r="4100" spans="1:8" hidden="1">
      <c r="A4100" s="88" t="s">
        <v>6850</v>
      </c>
      <c r="B4100" s="266" t="s">
        <v>6849</v>
      </c>
      <c r="C4100" s="185" t="str">
        <f>VLOOKUP(B4100,[1]Nagios!$B$2:$F$7978,1,FALSE)</f>
        <v>10.133.8.232</v>
      </c>
      <c r="D4100" s="301" t="s">
        <v>6858</v>
      </c>
      <c r="E4100" s="206" t="s">
        <v>2989</v>
      </c>
      <c r="F4100" s="245">
        <v>2</v>
      </c>
      <c r="G4100" s="299" t="s">
        <v>7998</v>
      </c>
      <c r="H4100" s="180"/>
    </row>
    <row r="4101" spans="1:8" hidden="1">
      <c r="A4101" s="88" t="s">
        <v>6847</v>
      </c>
      <c r="B4101" s="266" t="s">
        <v>6846</v>
      </c>
      <c r="C4101" s="185" t="str">
        <f>VLOOKUP(B4101,[1]Nagios!$B$2:$F$7978,1,FALSE)</f>
        <v>10.133.8.231</v>
      </c>
      <c r="D4101" s="307" t="s">
        <v>2325</v>
      </c>
      <c r="E4101" s="206" t="s">
        <v>2989</v>
      </c>
      <c r="F4101" s="245">
        <v>2</v>
      </c>
      <c r="G4101" s="299" t="s">
        <v>8012</v>
      </c>
      <c r="H4101" s="180"/>
    </row>
    <row r="4102" spans="1:8" hidden="1">
      <c r="A4102" s="88" t="s">
        <v>6847</v>
      </c>
      <c r="B4102" s="266" t="s">
        <v>6846</v>
      </c>
      <c r="C4102" s="185" t="str">
        <f>VLOOKUP(B4102,[1]Nagios!$B$2:$F$7978,1,FALSE)</f>
        <v>10.133.8.231</v>
      </c>
      <c r="D4102" s="301" t="s">
        <v>962</v>
      </c>
      <c r="E4102" s="206" t="s">
        <v>2989</v>
      </c>
      <c r="F4102" s="262">
        <v>2</v>
      </c>
      <c r="G4102" s="299" t="s">
        <v>8012</v>
      </c>
      <c r="H4102" s="180"/>
    </row>
    <row r="4103" spans="1:8" hidden="1">
      <c r="A4103" s="88" t="s">
        <v>6847</v>
      </c>
      <c r="B4103" s="266" t="s">
        <v>6846</v>
      </c>
      <c r="C4103" s="185" t="str">
        <f>VLOOKUP(B4103,[1]Nagios!$B$2:$F$7978,1,FALSE)</f>
        <v>10.133.8.231</v>
      </c>
      <c r="D4103" s="301" t="s">
        <v>6698</v>
      </c>
      <c r="E4103" s="206" t="s">
        <v>2989</v>
      </c>
      <c r="F4103" s="262">
        <v>2</v>
      </c>
      <c r="G4103" s="299" t="s">
        <v>8012</v>
      </c>
      <c r="H4103" s="180"/>
    </row>
    <row r="4104" spans="1:8" hidden="1">
      <c r="A4104" s="88" t="s">
        <v>6847</v>
      </c>
      <c r="B4104" s="266" t="s">
        <v>6846</v>
      </c>
      <c r="C4104" s="185" t="str">
        <f>VLOOKUP(B4104,[1]Nagios!$B$2:$F$7978,1,FALSE)</f>
        <v>10.133.8.231</v>
      </c>
      <c r="D4104" s="301" t="s">
        <v>6519</v>
      </c>
      <c r="E4104" s="206" t="s">
        <v>2989</v>
      </c>
      <c r="F4104" s="271">
        <v>2</v>
      </c>
      <c r="G4104" s="299" t="s">
        <v>8012</v>
      </c>
      <c r="H4104" s="180"/>
    </row>
    <row r="4105" spans="1:8" hidden="1">
      <c r="A4105" s="88" t="s">
        <v>6847</v>
      </c>
      <c r="B4105" s="266" t="s">
        <v>6846</v>
      </c>
      <c r="C4105" s="185" t="str">
        <f>VLOOKUP(B4105,[1]Nagios!$B$2:$F$7978,1,FALSE)</f>
        <v>10.133.8.231</v>
      </c>
      <c r="D4105" s="301" t="s">
        <v>2326</v>
      </c>
      <c r="E4105" s="206" t="s">
        <v>2989</v>
      </c>
      <c r="F4105" s="271">
        <v>2</v>
      </c>
      <c r="G4105" s="299" t="s">
        <v>8012</v>
      </c>
      <c r="H4105" s="180"/>
    </row>
    <row r="4106" spans="1:8" hidden="1">
      <c r="A4106" s="88" t="s">
        <v>6847</v>
      </c>
      <c r="B4106" s="266" t="s">
        <v>6846</v>
      </c>
      <c r="C4106" s="185" t="str">
        <f>VLOOKUP(B4106,[1]Nagios!$B$2:$F$7978,1,FALSE)</f>
        <v>10.133.8.231</v>
      </c>
      <c r="D4106" s="301" t="s">
        <v>6734</v>
      </c>
      <c r="E4106" s="206" t="s">
        <v>2989</v>
      </c>
      <c r="F4106" s="271">
        <v>2</v>
      </c>
      <c r="G4106" s="299" t="s">
        <v>8012</v>
      </c>
      <c r="H4106" s="180"/>
    </row>
    <row r="4107" spans="1:8" hidden="1">
      <c r="A4107" s="88" t="s">
        <v>6847</v>
      </c>
      <c r="B4107" s="266" t="s">
        <v>6846</v>
      </c>
      <c r="C4107" s="185" t="str">
        <f>VLOOKUP(B4107,[1]Nagios!$B$2:$F$7978,1,FALSE)</f>
        <v>10.133.8.231</v>
      </c>
      <c r="D4107" s="301" t="s">
        <v>6848</v>
      </c>
      <c r="E4107" s="206" t="s">
        <v>2989</v>
      </c>
      <c r="F4107" s="271">
        <v>2</v>
      </c>
      <c r="G4107" s="299" t="s">
        <v>8012</v>
      </c>
      <c r="H4107" s="180"/>
    </row>
    <row r="4108" spans="1:8" hidden="1">
      <c r="A4108" s="88" t="s">
        <v>2098</v>
      </c>
      <c r="B4108" s="266" t="s">
        <v>655</v>
      </c>
      <c r="C4108" s="185" t="str">
        <f>VLOOKUP(B4108,[1]Nagios!$B$2:$F$7978,1,FALSE)</f>
        <v>10.133.54.232</v>
      </c>
      <c r="D4108" s="301" t="s">
        <v>1204</v>
      </c>
      <c r="E4108" s="206" t="s">
        <v>2989</v>
      </c>
      <c r="F4108" s="271">
        <v>1</v>
      </c>
      <c r="G4108" s="299" t="s">
        <v>8012</v>
      </c>
      <c r="H4108" s="180" t="s">
        <v>4302</v>
      </c>
    </row>
    <row r="4109" spans="1:8" hidden="1">
      <c r="A4109" s="88" t="s">
        <v>2098</v>
      </c>
      <c r="B4109" s="249" t="s">
        <v>655</v>
      </c>
      <c r="C4109" s="185" t="str">
        <f>VLOOKUP(B4109,[1]Nagios!$B$2:$F$7978,1,FALSE)</f>
        <v>10.133.54.232</v>
      </c>
      <c r="D4109" s="301" t="s">
        <v>2417</v>
      </c>
      <c r="E4109" s="206" t="s">
        <v>2989</v>
      </c>
      <c r="F4109" s="245">
        <v>1</v>
      </c>
      <c r="G4109" s="299" t="s">
        <v>8012</v>
      </c>
      <c r="H4109" s="180" t="s">
        <v>4303</v>
      </c>
    </row>
    <row r="4110" spans="1:8" hidden="1">
      <c r="A4110" s="88" t="s">
        <v>2098</v>
      </c>
      <c r="B4110" s="249" t="s">
        <v>655</v>
      </c>
      <c r="C4110" s="185" t="str">
        <f>VLOOKUP(B4110,[1]Nagios!$B$2:$F$7978,1,FALSE)</f>
        <v>10.133.54.232</v>
      </c>
      <c r="D4110" s="301" t="s">
        <v>2432</v>
      </c>
      <c r="E4110" s="206" t="s">
        <v>2989</v>
      </c>
      <c r="F4110" s="245">
        <v>1</v>
      </c>
      <c r="G4110" s="299" t="s">
        <v>8012</v>
      </c>
      <c r="H4110" s="180" t="s">
        <v>4304</v>
      </c>
    </row>
    <row r="4111" spans="1:8" hidden="1">
      <c r="A4111" s="88" t="s">
        <v>2098</v>
      </c>
      <c r="B4111" s="249" t="s">
        <v>655</v>
      </c>
      <c r="C4111" s="185" t="str">
        <f>VLOOKUP(B4111,[1]Nagios!$B$2:$F$7978,1,FALSE)</f>
        <v>10.133.54.232</v>
      </c>
      <c r="D4111" s="301" t="s">
        <v>2468</v>
      </c>
      <c r="E4111" s="206" t="s">
        <v>2989</v>
      </c>
      <c r="F4111" s="245">
        <v>1</v>
      </c>
      <c r="G4111" s="299" t="s">
        <v>8012</v>
      </c>
      <c r="H4111" s="180" t="s">
        <v>4305</v>
      </c>
    </row>
    <row r="4112" spans="1:8" hidden="1">
      <c r="A4112" s="88" t="s">
        <v>2098</v>
      </c>
      <c r="B4112" s="249" t="s">
        <v>655</v>
      </c>
      <c r="C4112" s="185" t="str">
        <f>VLOOKUP(B4112,[1]Nagios!$B$2:$F$7978,1,FALSE)</f>
        <v>10.133.54.232</v>
      </c>
      <c r="D4112" s="301" t="s">
        <v>959</v>
      </c>
      <c r="E4112" s="206" t="s">
        <v>2989</v>
      </c>
      <c r="F4112" s="245">
        <v>1</v>
      </c>
      <c r="G4112" s="299" t="s">
        <v>8012</v>
      </c>
      <c r="H4112" s="180" t="s">
        <v>4306</v>
      </c>
    </row>
    <row r="4113" spans="1:8" hidden="1">
      <c r="A4113" s="88" t="s">
        <v>2098</v>
      </c>
      <c r="B4113" s="249" t="s">
        <v>655</v>
      </c>
      <c r="C4113" s="185" t="str">
        <f>VLOOKUP(B4113,[1]Nagios!$B$2:$F$7978,1,FALSE)</f>
        <v>10.133.54.232</v>
      </c>
      <c r="D4113" s="301" t="s">
        <v>1200</v>
      </c>
      <c r="E4113" s="206" t="s">
        <v>2989</v>
      </c>
      <c r="F4113" s="245">
        <v>1</v>
      </c>
      <c r="G4113" s="299" t="s">
        <v>8012</v>
      </c>
      <c r="H4113" s="180" t="s">
        <v>4307</v>
      </c>
    </row>
    <row r="4114" spans="1:8" hidden="1">
      <c r="A4114" s="88" t="s">
        <v>2098</v>
      </c>
      <c r="B4114" s="249" t="s">
        <v>655</v>
      </c>
      <c r="C4114" s="185" t="str">
        <f>VLOOKUP(B4114,[1]Nagios!$B$2:$F$7978,1,FALSE)</f>
        <v>10.133.54.232</v>
      </c>
      <c r="D4114" s="301" t="s">
        <v>1201</v>
      </c>
      <c r="E4114" s="206" t="s">
        <v>2992</v>
      </c>
      <c r="F4114" s="245">
        <v>2</v>
      </c>
      <c r="G4114" s="299" t="s">
        <v>8012</v>
      </c>
      <c r="H4114" s="180" t="s">
        <v>4308</v>
      </c>
    </row>
    <row r="4115" spans="1:8" hidden="1">
      <c r="A4115" s="91" t="s">
        <v>6275</v>
      </c>
      <c r="B4115" s="102" t="s">
        <v>655</v>
      </c>
      <c r="C4115" s="185" t="str">
        <f>VLOOKUP(B4115,[1]Nagios!$B$2:$F$7978,1,FALSE)</f>
        <v>10.133.54.232</v>
      </c>
      <c r="D4115" s="306" t="s">
        <v>6431</v>
      </c>
      <c r="E4115" s="206" t="s">
        <v>2989</v>
      </c>
      <c r="F4115" s="262">
        <v>4</v>
      </c>
      <c r="G4115" s="299" t="s">
        <v>7998</v>
      </c>
      <c r="H4115" s="180"/>
    </row>
    <row r="4116" spans="1:8" hidden="1">
      <c r="A4116" s="88" t="s">
        <v>2397</v>
      </c>
      <c r="B4116" s="96" t="s">
        <v>2396</v>
      </c>
      <c r="C4116" s="185" t="str">
        <f>VLOOKUP(B4116,[1]Nagios!$B$2:$F$7978,1,FALSE)</f>
        <v>10.133.8.94</v>
      </c>
      <c r="D4116" s="307" t="s">
        <v>2314</v>
      </c>
      <c r="E4116" s="206" t="s">
        <v>2989</v>
      </c>
      <c r="F4116" s="262">
        <v>1</v>
      </c>
      <c r="G4116" s="299" t="s">
        <v>8012</v>
      </c>
      <c r="H4116" s="180" t="s">
        <v>4296</v>
      </c>
    </row>
    <row r="4117" spans="1:8" hidden="1">
      <c r="A4117" s="88" t="s">
        <v>2397</v>
      </c>
      <c r="B4117" s="96" t="s">
        <v>2396</v>
      </c>
      <c r="C4117" s="185" t="str">
        <f>VLOOKUP(B4117,[1]Nagios!$B$2:$F$7978,1,FALSE)</f>
        <v>10.133.8.94</v>
      </c>
      <c r="D4117" s="307" t="s">
        <v>1795</v>
      </c>
      <c r="E4117" s="206" t="s">
        <v>2989</v>
      </c>
      <c r="F4117" s="262">
        <v>1</v>
      </c>
      <c r="G4117" s="299" t="s">
        <v>8012</v>
      </c>
      <c r="H4117" s="180" t="s">
        <v>4297</v>
      </c>
    </row>
    <row r="4118" spans="1:8" hidden="1">
      <c r="A4118" s="88" t="s">
        <v>2397</v>
      </c>
      <c r="B4118" s="96" t="s">
        <v>2396</v>
      </c>
      <c r="C4118" s="185" t="str">
        <f>VLOOKUP(B4118,[1]Nagios!$B$2:$F$7978,1,FALSE)</f>
        <v>10.133.8.94</v>
      </c>
      <c r="D4118" s="307" t="s">
        <v>2355</v>
      </c>
      <c r="E4118" s="206" t="s">
        <v>2989</v>
      </c>
      <c r="F4118" s="262">
        <v>1</v>
      </c>
      <c r="G4118" s="299" t="s">
        <v>8012</v>
      </c>
      <c r="H4118" s="180" t="s">
        <v>4298</v>
      </c>
    </row>
    <row r="4119" spans="1:8" hidden="1">
      <c r="A4119" s="88" t="s">
        <v>2397</v>
      </c>
      <c r="B4119" s="96" t="s">
        <v>2396</v>
      </c>
      <c r="C4119" s="185" t="str">
        <f>VLOOKUP(B4119,[1]Nagios!$B$2:$F$7978,1,FALSE)</f>
        <v>10.133.8.94</v>
      </c>
      <c r="D4119" s="307" t="s">
        <v>1220</v>
      </c>
      <c r="E4119" s="206" t="s">
        <v>2989</v>
      </c>
      <c r="F4119" s="262">
        <v>3</v>
      </c>
      <c r="G4119" s="299" t="s">
        <v>8012</v>
      </c>
      <c r="H4119" s="180" t="s">
        <v>4299</v>
      </c>
    </row>
    <row r="4120" spans="1:8" hidden="1">
      <c r="A4120" s="88" t="s">
        <v>2397</v>
      </c>
      <c r="B4120" s="96" t="s">
        <v>2396</v>
      </c>
      <c r="C4120" s="185" t="str">
        <f>VLOOKUP(B4120,[1]Nagios!$B$2:$F$7978,1,FALSE)</f>
        <v>10.133.8.94</v>
      </c>
      <c r="D4120" s="307" t="s">
        <v>2330</v>
      </c>
      <c r="E4120" s="206" t="s">
        <v>2989</v>
      </c>
      <c r="F4120" s="245">
        <v>1</v>
      </c>
      <c r="G4120" s="299" t="s">
        <v>8012</v>
      </c>
      <c r="H4120" s="180" t="s">
        <v>4300</v>
      </c>
    </row>
    <row r="4121" spans="1:8" hidden="1">
      <c r="A4121" s="88" t="s">
        <v>2397</v>
      </c>
      <c r="B4121" s="96" t="s">
        <v>2396</v>
      </c>
      <c r="C4121" s="185" t="str">
        <f>VLOOKUP(B4121,[1]Nagios!$B$2:$F$7978,1,FALSE)</f>
        <v>10.133.8.94</v>
      </c>
      <c r="D4121" s="301" t="s">
        <v>1201</v>
      </c>
      <c r="E4121" s="206" t="s">
        <v>2992</v>
      </c>
      <c r="F4121" s="262">
        <v>2</v>
      </c>
      <c r="G4121" s="299" t="s">
        <v>8012</v>
      </c>
      <c r="H4121" s="180" t="s">
        <v>4301</v>
      </c>
    </row>
    <row r="4122" spans="1:8" hidden="1">
      <c r="A4122" s="88" t="s">
        <v>2397</v>
      </c>
      <c r="B4122" s="88" t="s">
        <v>2396</v>
      </c>
      <c r="C4122" s="185" t="str">
        <f>VLOOKUP(B4122,[1]Nagios!$B$2:$F$7978,1,FALSE)</f>
        <v>10.133.8.94</v>
      </c>
      <c r="D4122" s="303" t="s">
        <v>2394</v>
      </c>
      <c r="E4122" s="206" t="s">
        <v>2991</v>
      </c>
      <c r="F4122" s="269">
        <v>3</v>
      </c>
      <c r="G4122" s="299" t="s">
        <v>7998</v>
      </c>
      <c r="H4122" s="180" t="s">
        <v>5633</v>
      </c>
    </row>
    <row r="4123" spans="1:8" hidden="1">
      <c r="A4123" s="88" t="s">
        <v>2397</v>
      </c>
      <c r="B4123" s="88" t="s">
        <v>2396</v>
      </c>
      <c r="C4123" s="185" t="str">
        <f>VLOOKUP(B4123,[1]Nagios!$B$2:$F$7978,1,FALSE)</f>
        <v>10.133.8.94</v>
      </c>
      <c r="D4123" s="303" t="s">
        <v>2398</v>
      </c>
      <c r="E4123" s="206" t="s">
        <v>2991</v>
      </c>
      <c r="F4123" s="250">
        <v>3</v>
      </c>
      <c r="G4123" s="299" t="s">
        <v>7998</v>
      </c>
      <c r="H4123" s="180" t="s">
        <v>5634</v>
      </c>
    </row>
    <row r="4124" spans="1:8" hidden="1">
      <c r="A4124" s="88" t="s">
        <v>2397</v>
      </c>
      <c r="B4124" s="88" t="s">
        <v>2396</v>
      </c>
      <c r="C4124" s="185" t="str">
        <f>VLOOKUP(B4124,[1]Nagios!$B$2:$F$7978,1,FALSE)</f>
        <v>10.133.8.94</v>
      </c>
      <c r="D4124" s="303" t="s">
        <v>2399</v>
      </c>
      <c r="E4124" s="206" t="s">
        <v>2991</v>
      </c>
      <c r="F4124" s="250">
        <v>3</v>
      </c>
      <c r="G4124" s="299" t="s">
        <v>7998</v>
      </c>
      <c r="H4124" s="206" t="s">
        <v>5635</v>
      </c>
    </row>
    <row r="4125" spans="1:8" hidden="1">
      <c r="A4125" s="88" t="s">
        <v>2397</v>
      </c>
      <c r="B4125" s="88" t="s">
        <v>2396</v>
      </c>
      <c r="C4125" s="185" t="str">
        <f>VLOOKUP(B4125,[1]Nagios!$B$2:$F$7978,1,FALSE)</f>
        <v>10.133.8.94</v>
      </c>
      <c r="D4125" s="303" t="s">
        <v>2400</v>
      </c>
      <c r="E4125" s="206" t="s">
        <v>2991</v>
      </c>
      <c r="F4125" s="250">
        <v>3</v>
      </c>
      <c r="G4125" s="299" t="s">
        <v>7998</v>
      </c>
      <c r="H4125" s="180" t="s">
        <v>5636</v>
      </c>
    </row>
    <row r="4126" spans="1:8" hidden="1">
      <c r="A4126" s="91" t="s">
        <v>2397</v>
      </c>
      <c r="B4126" s="102" t="s">
        <v>2396</v>
      </c>
      <c r="C4126" s="185" t="str">
        <f>VLOOKUP(B4126,[1]Nagios!$B$2:$F$7978,1,FALSE)</f>
        <v>10.133.8.94</v>
      </c>
      <c r="D4126" s="306" t="s">
        <v>6535</v>
      </c>
      <c r="E4126" s="206" t="s">
        <v>2991</v>
      </c>
      <c r="F4126" s="250">
        <v>3</v>
      </c>
      <c r="G4126" s="299" t="s">
        <v>7998</v>
      </c>
      <c r="H4126" s="180"/>
    </row>
    <row r="4127" spans="1:8" hidden="1">
      <c r="A4127" s="88" t="s">
        <v>7293</v>
      </c>
      <c r="B4127" s="266" t="s">
        <v>7294</v>
      </c>
      <c r="C4127" s="185" t="str">
        <f>VLOOKUP(B4127,[1]Nagios!$B$2:$F$7978,1,FALSE)</f>
        <v>10.133.8.96</v>
      </c>
      <c r="D4127" s="301" t="s">
        <v>1204</v>
      </c>
      <c r="E4127" s="206" t="s">
        <v>2989</v>
      </c>
      <c r="F4127" s="271">
        <v>2</v>
      </c>
      <c r="G4127" s="299" t="s">
        <v>8012</v>
      </c>
      <c r="H4127" s="180"/>
    </row>
    <row r="4128" spans="1:8" hidden="1">
      <c r="A4128" s="88" t="s">
        <v>7293</v>
      </c>
      <c r="B4128" s="266" t="s">
        <v>7294</v>
      </c>
      <c r="C4128" s="185" t="str">
        <f>VLOOKUP(B4128,[1]Nagios!$B$2:$F$7978,1,FALSE)</f>
        <v>10.133.8.96</v>
      </c>
      <c r="D4128" s="301" t="s">
        <v>6164</v>
      </c>
      <c r="E4128" s="206" t="s">
        <v>2989</v>
      </c>
      <c r="F4128" s="271">
        <v>2</v>
      </c>
      <c r="G4128" s="299" t="s">
        <v>8012</v>
      </c>
      <c r="H4128" s="180"/>
    </row>
    <row r="4129" spans="1:8" hidden="1">
      <c r="A4129" s="88" t="s">
        <v>7293</v>
      </c>
      <c r="B4129" s="249" t="s">
        <v>7294</v>
      </c>
      <c r="C4129" s="185" t="str">
        <f>VLOOKUP(B4129,[1]Nagios!$B$2:$F$7978,1,FALSE)</f>
        <v>10.133.8.96</v>
      </c>
      <c r="D4129" s="301" t="s">
        <v>7295</v>
      </c>
      <c r="E4129" s="206" t="s">
        <v>2989</v>
      </c>
      <c r="F4129" s="245">
        <v>2</v>
      </c>
      <c r="G4129" s="299" t="s">
        <v>8012</v>
      </c>
      <c r="H4129" s="180"/>
    </row>
    <row r="4130" spans="1:8" hidden="1">
      <c r="A4130" s="88" t="s">
        <v>7293</v>
      </c>
      <c r="B4130" s="249" t="s">
        <v>7294</v>
      </c>
      <c r="C4130" s="185" t="str">
        <f>VLOOKUP(B4130,[1]Nagios!$B$2:$F$7978,1,FALSE)</f>
        <v>10.133.8.96</v>
      </c>
      <c r="D4130" s="301" t="s">
        <v>2330</v>
      </c>
      <c r="E4130" s="206" t="s">
        <v>2989</v>
      </c>
      <c r="F4130" s="245">
        <v>2</v>
      </c>
      <c r="G4130" s="299" t="s">
        <v>8012</v>
      </c>
      <c r="H4130" s="180"/>
    </row>
    <row r="4131" spans="1:8" hidden="1">
      <c r="A4131" s="88" t="s">
        <v>7293</v>
      </c>
      <c r="B4131" s="249" t="s">
        <v>7294</v>
      </c>
      <c r="C4131" s="185" t="str">
        <f>VLOOKUP(B4131,[1]Nagios!$B$2:$F$7978,1,FALSE)</f>
        <v>10.133.8.96</v>
      </c>
      <c r="D4131" s="301" t="s">
        <v>959</v>
      </c>
      <c r="E4131" s="206" t="s">
        <v>2989</v>
      </c>
      <c r="F4131" s="245">
        <v>2</v>
      </c>
      <c r="G4131" s="299" t="s">
        <v>8012</v>
      </c>
      <c r="H4131" s="180"/>
    </row>
    <row r="4132" spans="1:8" hidden="1">
      <c r="A4132" s="88" t="s">
        <v>7293</v>
      </c>
      <c r="B4132" s="249" t="s">
        <v>7294</v>
      </c>
      <c r="C4132" s="185" t="str">
        <f>VLOOKUP(B4132,[1]Nagios!$B$2:$F$7978,1,FALSE)</f>
        <v>10.133.8.96</v>
      </c>
      <c r="D4132" s="301" t="s">
        <v>6177</v>
      </c>
      <c r="E4132" s="206" t="s">
        <v>2989</v>
      </c>
      <c r="F4132" s="245">
        <v>2</v>
      </c>
      <c r="G4132" s="299" t="s">
        <v>8012</v>
      </c>
      <c r="H4132" s="180"/>
    </row>
    <row r="4133" spans="1:8" hidden="1">
      <c r="A4133" s="88" t="s">
        <v>7293</v>
      </c>
      <c r="B4133" s="249" t="s">
        <v>7294</v>
      </c>
      <c r="C4133" s="185" t="str">
        <f>VLOOKUP(B4133,[1]Nagios!$B$2:$F$7978,1,FALSE)</f>
        <v>10.133.8.96</v>
      </c>
      <c r="D4133" s="301" t="s">
        <v>1201</v>
      </c>
      <c r="E4133" s="206" t="s">
        <v>2989</v>
      </c>
      <c r="F4133" s="262">
        <v>2</v>
      </c>
      <c r="G4133" s="299" t="s">
        <v>8012</v>
      </c>
      <c r="H4133" s="180"/>
    </row>
    <row r="4134" spans="1:8" hidden="1">
      <c r="A4134" s="89" t="s">
        <v>3122</v>
      </c>
      <c r="B4134" s="102" t="s">
        <v>2552</v>
      </c>
      <c r="C4134" s="185" t="str">
        <f>VLOOKUP(B4134,[1]Nagios!$B$2:$F$7978,1,FALSE)</f>
        <v>10.133.8.120</v>
      </c>
      <c r="D4134" s="308" t="s">
        <v>3103</v>
      </c>
      <c r="E4134" s="289" t="s">
        <v>2989</v>
      </c>
      <c r="F4134" s="262">
        <v>1</v>
      </c>
      <c r="G4134" s="299" t="s">
        <v>8012</v>
      </c>
      <c r="H4134" s="180"/>
    </row>
    <row r="4135" spans="1:8" hidden="1">
      <c r="A4135" s="89" t="s">
        <v>3122</v>
      </c>
      <c r="B4135" s="102" t="s">
        <v>2552</v>
      </c>
      <c r="C4135" s="185" t="str">
        <f>VLOOKUP(B4135,[1]Nagios!$B$2:$F$7978,1,FALSE)</f>
        <v>10.133.8.120</v>
      </c>
      <c r="D4135" s="301" t="s">
        <v>1201</v>
      </c>
      <c r="E4135" s="206" t="s">
        <v>2992</v>
      </c>
      <c r="F4135" s="271">
        <v>2</v>
      </c>
      <c r="G4135" s="299" t="s">
        <v>8012</v>
      </c>
      <c r="H4135" s="180"/>
    </row>
    <row r="4136" spans="1:8" hidden="1">
      <c r="A4136" s="89" t="s">
        <v>3122</v>
      </c>
      <c r="B4136" s="102" t="s">
        <v>2552</v>
      </c>
      <c r="C4136" s="185" t="str">
        <f>VLOOKUP(B4136,[1]Nagios!$B$2:$F$7978,1,FALSE)</f>
        <v>10.133.8.120</v>
      </c>
      <c r="D4136" s="308" t="s">
        <v>3106</v>
      </c>
      <c r="E4136" s="289" t="s">
        <v>2989</v>
      </c>
      <c r="F4136" s="271">
        <v>1</v>
      </c>
      <c r="G4136" s="299" t="s">
        <v>8012</v>
      </c>
      <c r="H4136" s="180"/>
    </row>
    <row r="4137" spans="1:8" hidden="1">
      <c r="A4137" s="89" t="s">
        <v>3122</v>
      </c>
      <c r="B4137" s="102" t="s">
        <v>2552</v>
      </c>
      <c r="C4137" s="185" t="str">
        <f>VLOOKUP(B4137,[1]Nagios!$B$2:$F$7978,1,FALSE)</f>
        <v>10.133.8.120</v>
      </c>
      <c r="D4137" s="308" t="s">
        <v>3107</v>
      </c>
      <c r="E4137" s="289" t="s">
        <v>2989</v>
      </c>
      <c r="F4137" s="271">
        <v>1</v>
      </c>
      <c r="G4137" s="299" t="s">
        <v>8012</v>
      </c>
      <c r="H4137" s="180"/>
    </row>
    <row r="4138" spans="1:8" hidden="1">
      <c r="A4138" s="89" t="s">
        <v>3122</v>
      </c>
      <c r="B4138" s="102" t="s">
        <v>2552</v>
      </c>
      <c r="C4138" s="185" t="str">
        <f>VLOOKUP(B4138,[1]Nagios!$B$2:$F$7978,1,FALSE)</f>
        <v>10.133.8.120</v>
      </c>
      <c r="D4138" s="308" t="s">
        <v>3108</v>
      </c>
      <c r="E4138" s="289" t="s">
        <v>2989</v>
      </c>
      <c r="F4138" s="271">
        <v>1</v>
      </c>
      <c r="G4138" s="299" t="s">
        <v>8012</v>
      </c>
      <c r="H4138" s="180"/>
    </row>
    <row r="4139" spans="1:8" hidden="1">
      <c r="A4139" s="89" t="s">
        <v>3122</v>
      </c>
      <c r="B4139" s="102" t="s">
        <v>2552</v>
      </c>
      <c r="C4139" s="185" t="str">
        <f>VLOOKUP(B4139,[1]Nagios!$B$2:$F$7978,1,FALSE)</f>
        <v>10.133.8.120</v>
      </c>
      <c r="D4139" s="308" t="s">
        <v>3110</v>
      </c>
      <c r="E4139" s="289" t="s">
        <v>2989</v>
      </c>
      <c r="F4139" s="262">
        <v>1</v>
      </c>
      <c r="G4139" s="299" t="s">
        <v>8012</v>
      </c>
      <c r="H4139" s="180"/>
    </row>
    <row r="4140" spans="1:8" hidden="1">
      <c r="A4140" s="89" t="s">
        <v>3122</v>
      </c>
      <c r="B4140" s="102" t="s">
        <v>2552</v>
      </c>
      <c r="C4140" s="185" t="str">
        <f>VLOOKUP(B4140,[1]Nagios!$B$2:$F$7978,1,FALSE)</f>
        <v>10.133.8.120</v>
      </c>
      <c r="D4140" s="308" t="s">
        <v>3111</v>
      </c>
      <c r="E4140" s="289" t="s">
        <v>2989</v>
      </c>
      <c r="F4140" s="245">
        <v>3</v>
      </c>
      <c r="G4140" s="299" t="s">
        <v>8012</v>
      </c>
      <c r="H4140" s="180"/>
    </row>
    <row r="4141" spans="1:8" hidden="1">
      <c r="A4141" s="88" t="s">
        <v>2546</v>
      </c>
      <c r="B4141" s="88" t="s">
        <v>2552</v>
      </c>
      <c r="C4141" s="185" t="str">
        <f>VLOOKUP(B4141,[1]Nagios!$B$2:$F$7978,1,FALSE)</f>
        <v>10.133.8.120</v>
      </c>
      <c r="D4141" s="303" t="s">
        <v>2551</v>
      </c>
      <c r="E4141" s="291" t="s">
        <v>2989</v>
      </c>
      <c r="F4141" s="269">
        <v>1</v>
      </c>
      <c r="G4141" s="299" t="s">
        <v>7998</v>
      </c>
      <c r="H4141" s="180" t="s">
        <v>5764</v>
      </c>
    </row>
    <row r="4142" spans="1:8" hidden="1">
      <c r="A4142" s="88" t="s">
        <v>2546</v>
      </c>
      <c r="B4142" s="88" t="s">
        <v>2552</v>
      </c>
      <c r="C4142" s="185" t="str">
        <f>VLOOKUP(B4142,[1]Nagios!$B$2:$F$7978,1,FALSE)</f>
        <v>10.133.8.120</v>
      </c>
      <c r="D4142" s="303" t="s">
        <v>2553</v>
      </c>
      <c r="E4142" s="291" t="s">
        <v>2989</v>
      </c>
      <c r="F4142" s="269">
        <v>2</v>
      </c>
      <c r="G4142" s="299" t="s">
        <v>7998</v>
      </c>
      <c r="H4142" s="180" t="s">
        <v>5765</v>
      </c>
    </row>
    <row r="4143" spans="1:8" hidden="1">
      <c r="A4143" s="88" t="s">
        <v>2546</v>
      </c>
      <c r="B4143" s="88" t="s">
        <v>2552</v>
      </c>
      <c r="C4143" s="185" t="str">
        <f>VLOOKUP(B4143,[1]Nagios!$B$2:$F$7978,1,FALSE)</f>
        <v>10.133.8.120</v>
      </c>
      <c r="D4143" s="303" t="s">
        <v>2554</v>
      </c>
      <c r="E4143" s="291" t="s">
        <v>2989</v>
      </c>
      <c r="F4143" s="269">
        <v>2</v>
      </c>
      <c r="G4143" s="299" t="s">
        <v>7998</v>
      </c>
      <c r="H4143" s="180" t="s">
        <v>5766</v>
      </c>
    </row>
    <row r="4144" spans="1:8" hidden="1">
      <c r="A4144" s="88" t="s">
        <v>2546</v>
      </c>
      <c r="B4144" s="88" t="s">
        <v>2552</v>
      </c>
      <c r="C4144" s="185" t="str">
        <f>VLOOKUP(B4144,[1]Nagios!$B$2:$F$7978,1,FALSE)</f>
        <v>10.133.8.120</v>
      </c>
      <c r="D4144" s="303" t="s">
        <v>2555</v>
      </c>
      <c r="E4144" s="291" t="s">
        <v>2989</v>
      </c>
      <c r="F4144" s="269">
        <v>2</v>
      </c>
      <c r="G4144" s="299" t="s">
        <v>7998</v>
      </c>
      <c r="H4144" s="180" t="s">
        <v>5767</v>
      </c>
    </row>
    <row r="4145" spans="1:8" hidden="1">
      <c r="A4145" s="88" t="s">
        <v>2546</v>
      </c>
      <c r="B4145" s="88" t="s">
        <v>2552</v>
      </c>
      <c r="C4145" s="185" t="str">
        <f>VLOOKUP(B4145,[1]Nagios!$B$2:$F$7978,1,FALSE)</f>
        <v>10.133.8.120</v>
      </c>
      <c r="D4145" s="303" t="s">
        <v>6118</v>
      </c>
      <c r="E4145" s="291" t="s">
        <v>2989</v>
      </c>
      <c r="F4145" s="269">
        <v>3</v>
      </c>
      <c r="G4145" s="299" t="s">
        <v>8004</v>
      </c>
      <c r="H4145" s="180"/>
    </row>
    <row r="4146" spans="1:8" hidden="1">
      <c r="A4146" s="88" t="s">
        <v>2546</v>
      </c>
      <c r="B4146" s="88" t="s">
        <v>2552</v>
      </c>
      <c r="C4146" s="185" t="str">
        <f>VLOOKUP(B4146,[1]Nagios!$B$2:$F$7978,1,FALSE)</f>
        <v>10.133.8.120</v>
      </c>
      <c r="D4146" s="305">
        <v>443</v>
      </c>
      <c r="E4146" s="291" t="s">
        <v>2989</v>
      </c>
      <c r="F4146" s="269">
        <v>3</v>
      </c>
      <c r="G4146" s="299" t="s">
        <v>8004</v>
      </c>
      <c r="H4146" s="202"/>
    </row>
    <row r="4147" spans="1:8" hidden="1">
      <c r="A4147" s="88" t="s">
        <v>2097</v>
      </c>
      <c r="B4147" s="266" t="s">
        <v>1272</v>
      </c>
      <c r="C4147" s="185" t="str">
        <f>VLOOKUP(B4147,[1]Nagios!$B$2:$F$7978,1,FALSE)</f>
        <v>10.133.54.147</v>
      </c>
      <c r="D4147" s="301" t="s">
        <v>1204</v>
      </c>
      <c r="E4147" s="206" t="s">
        <v>2992</v>
      </c>
      <c r="F4147" s="262">
        <v>3</v>
      </c>
      <c r="G4147" s="299" t="s">
        <v>8012</v>
      </c>
      <c r="H4147" s="180" t="s">
        <v>3549</v>
      </c>
    </row>
    <row r="4148" spans="1:8" hidden="1">
      <c r="A4148" s="88" t="s">
        <v>2097</v>
      </c>
      <c r="B4148" s="266" t="s">
        <v>1272</v>
      </c>
      <c r="C4148" s="185" t="str">
        <f>VLOOKUP(B4148,[1]Nagios!$B$2:$F$7978,1,FALSE)</f>
        <v>10.133.54.147</v>
      </c>
      <c r="D4148" s="301" t="s">
        <v>2171</v>
      </c>
      <c r="E4148" s="206" t="s">
        <v>2992</v>
      </c>
      <c r="F4148" s="262">
        <v>3</v>
      </c>
      <c r="G4148" s="299" t="s">
        <v>8012</v>
      </c>
      <c r="H4148" s="180" t="s">
        <v>3550</v>
      </c>
    </row>
    <row r="4149" spans="1:8" hidden="1">
      <c r="A4149" s="88" t="s">
        <v>2097</v>
      </c>
      <c r="B4149" s="266" t="s">
        <v>1272</v>
      </c>
      <c r="C4149" s="185" t="str">
        <f>VLOOKUP(B4149,[1]Nagios!$B$2:$F$7978,1,FALSE)</f>
        <v>10.133.54.147</v>
      </c>
      <c r="D4149" s="301" t="s">
        <v>2424</v>
      </c>
      <c r="E4149" s="206" t="s">
        <v>2992</v>
      </c>
      <c r="F4149" s="262">
        <v>3</v>
      </c>
      <c r="G4149" s="299" t="s">
        <v>8012</v>
      </c>
      <c r="H4149" s="180" t="s">
        <v>3551</v>
      </c>
    </row>
    <row r="4150" spans="1:8" hidden="1">
      <c r="A4150" s="88" t="s">
        <v>2097</v>
      </c>
      <c r="B4150" s="266" t="s">
        <v>1272</v>
      </c>
      <c r="C4150" s="185" t="str">
        <f>VLOOKUP(B4150,[1]Nagios!$B$2:$F$7978,1,FALSE)</f>
        <v>10.133.54.147</v>
      </c>
      <c r="D4150" s="301" t="s">
        <v>959</v>
      </c>
      <c r="E4150" s="206" t="s">
        <v>2992</v>
      </c>
      <c r="F4150" s="245">
        <v>3</v>
      </c>
      <c r="G4150" s="299" t="s">
        <v>8012</v>
      </c>
      <c r="H4150" s="180" t="s">
        <v>3552</v>
      </c>
    </row>
    <row r="4151" spans="1:8" hidden="1">
      <c r="A4151" s="88" t="s">
        <v>2097</v>
      </c>
      <c r="B4151" s="266" t="s">
        <v>1272</v>
      </c>
      <c r="C4151" s="185" t="str">
        <f>VLOOKUP(B4151,[1]Nagios!$B$2:$F$7978,1,FALSE)</f>
        <v>10.133.54.147</v>
      </c>
      <c r="D4151" s="301" t="s">
        <v>1200</v>
      </c>
      <c r="E4151" s="206" t="s">
        <v>2992</v>
      </c>
      <c r="F4151" s="245">
        <v>3</v>
      </c>
      <c r="G4151" s="299" t="s">
        <v>8012</v>
      </c>
      <c r="H4151" s="180" t="s">
        <v>3553</v>
      </c>
    </row>
    <row r="4152" spans="1:8" hidden="1">
      <c r="A4152" s="88" t="s">
        <v>2097</v>
      </c>
      <c r="B4152" s="266" t="s">
        <v>1272</v>
      </c>
      <c r="C4152" s="185" t="str">
        <f>VLOOKUP(B4152,[1]Nagios!$B$2:$F$7978,1,FALSE)</f>
        <v>10.133.54.147</v>
      </c>
      <c r="D4152" s="301" t="s">
        <v>1201</v>
      </c>
      <c r="E4152" s="206" t="s">
        <v>2992</v>
      </c>
      <c r="F4152" s="245">
        <v>2</v>
      </c>
      <c r="G4152" s="299" t="s">
        <v>8012</v>
      </c>
      <c r="H4152" s="180" t="s">
        <v>3554</v>
      </c>
    </row>
    <row r="4153" spans="1:8" hidden="1">
      <c r="A4153" s="88" t="s">
        <v>2097</v>
      </c>
      <c r="B4153" s="88" t="s">
        <v>1272</v>
      </c>
      <c r="C4153" s="185" t="str">
        <f>VLOOKUP(B4153,[1]Nagios!$B$2:$F$7978,1,FALSE)</f>
        <v>10.133.54.147</v>
      </c>
      <c r="D4153" s="303" t="s">
        <v>1273</v>
      </c>
      <c r="E4153" s="291" t="s">
        <v>2992</v>
      </c>
      <c r="F4153" s="269">
        <v>3</v>
      </c>
      <c r="G4153" s="299" t="s">
        <v>8012</v>
      </c>
      <c r="H4153" s="180" t="s">
        <v>4295</v>
      </c>
    </row>
    <row r="4154" spans="1:8" hidden="1">
      <c r="A4154" s="88" t="s">
        <v>2097</v>
      </c>
      <c r="B4154" s="88" t="s">
        <v>1272</v>
      </c>
      <c r="C4154" s="185" t="str">
        <f>VLOOKUP(B4154,[1]Nagios!$B$2:$F$7978,1,FALSE)</f>
        <v>10.133.54.147</v>
      </c>
      <c r="D4154" s="303" t="s">
        <v>1617</v>
      </c>
      <c r="E4154" s="206" t="s">
        <v>2991</v>
      </c>
      <c r="F4154" s="269">
        <v>4</v>
      </c>
      <c r="G4154" s="299" t="s">
        <v>7998</v>
      </c>
      <c r="H4154" s="180" t="s">
        <v>5644</v>
      </c>
    </row>
    <row r="4155" spans="1:8" hidden="1">
      <c r="A4155" s="88" t="s">
        <v>2097</v>
      </c>
      <c r="B4155" s="88" t="s">
        <v>1272</v>
      </c>
      <c r="C4155" s="185" t="str">
        <f>VLOOKUP(B4155,[1]Nagios!$B$2:$F$7978,1,FALSE)</f>
        <v>10.133.54.147</v>
      </c>
      <c r="D4155" s="303" t="s">
        <v>1618</v>
      </c>
      <c r="E4155" s="206" t="s">
        <v>2991</v>
      </c>
      <c r="F4155" s="269">
        <v>4</v>
      </c>
      <c r="G4155" s="299" t="s">
        <v>7998</v>
      </c>
      <c r="H4155" s="180" t="s">
        <v>5645</v>
      </c>
    </row>
    <row r="4156" spans="1:8" hidden="1">
      <c r="A4156" s="88" t="s">
        <v>2097</v>
      </c>
      <c r="B4156" s="88" t="s">
        <v>1272</v>
      </c>
      <c r="C4156" s="185" t="str">
        <f>VLOOKUP(B4156,[1]Nagios!$B$2:$F$7978,1,FALSE)</f>
        <v>10.133.54.147</v>
      </c>
      <c r="D4156" s="303" t="s">
        <v>2452</v>
      </c>
      <c r="E4156" s="206" t="s">
        <v>2991</v>
      </c>
      <c r="F4156" s="269">
        <v>4</v>
      </c>
      <c r="G4156" s="299" t="s">
        <v>7998</v>
      </c>
      <c r="H4156" s="180" t="s">
        <v>5646</v>
      </c>
    </row>
    <row r="4157" spans="1:8" hidden="1">
      <c r="A4157" s="88" t="s">
        <v>7556</v>
      </c>
      <c r="B4157" s="249" t="s">
        <v>6063</v>
      </c>
      <c r="C4157" s="185" t="str">
        <f>VLOOKUP(B4157,[1]Nagios!$B$2:$F$7978,1,FALSE)</f>
        <v>172.16.4.105</v>
      </c>
      <c r="D4157" s="301" t="s">
        <v>1220</v>
      </c>
      <c r="E4157" s="289" t="s">
        <v>2989</v>
      </c>
      <c r="F4157" s="245">
        <v>3</v>
      </c>
      <c r="G4157" s="299" t="s">
        <v>8012</v>
      </c>
      <c r="H4157" s="180"/>
    </row>
    <row r="4158" spans="1:8" hidden="1">
      <c r="A4158" s="88" t="s">
        <v>7556</v>
      </c>
      <c r="B4158" s="249" t="s">
        <v>6063</v>
      </c>
      <c r="C4158" s="185" t="str">
        <f>VLOOKUP(B4158,[1]Nagios!$B$2:$F$7978,1,FALSE)</f>
        <v>172.16.4.105</v>
      </c>
      <c r="D4158" s="301" t="s">
        <v>1204</v>
      </c>
      <c r="E4158" s="289" t="s">
        <v>2989</v>
      </c>
      <c r="F4158" s="245">
        <v>3</v>
      </c>
      <c r="G4158" s="299" t="s">
        <v>8012</v>
      </c>
      <c r="H4158" s="180"/>
    </row>
    <row r="4159" spans="1:8" hidden="1">
      <c r="A4159" s="88" t="s">
        <v>7556</v>
      </c>
      <c r="B4159" s="249" t="s">
        <v>6063</v>
      </c>
      <c r="C4159" s="185" t="str">
        <f>VLOOKUP(B4159,[1]Nagios!$B$2:$F$7978,1,FALSE)</f>
        <v>172.16.4.105</v>
      </c>
      <c r="D4159" s="301" t="s">
        <v>6734</v>
      </c>
      <c r="E4159" s="289" t="s">
        <v>2989</v>
      </c>
      <c r="F4159" s="245">
        <v>3</v>
      </c>
      <c r="G4159" s="299" t="s">
        <v>8012</v>
      </c>
      <c r="H4159" s="180"/>
    </row>
    <row r="4160" spans="1:8" hidden="1">
      <c r="A4160" s="88" t="s">
        <v>7556</v>
      </c>
      <c r="B4160" s="249" t="s">
        <v>6063</v>
      </c>
      <c r="C4160" s="185" t="str">
        <f>VLOOKUP(B4160,[1]Nagios!$B$2:$F$7978,1,FALSE)</f>
        <v>172.16.4.105</v>
      </c>
      <c r="D4160" s="301" t="s">
        <v>6735</v>
      </c>
      <c r="E4160" s="289" t="s">
        <v>2989</v>
      </c>
      <c r="F4160" s="245">
        <v>3</v>
      </c>
      <c r="G4160" s="299" t="s">
        <v>8012</v>
      </c>
      <c r="H4160" s="180"/>
    </row>
    <row r="4161" spans="1:8" hidden="1">
      <c r="A4161" s="88" t="s">
        <v>7556</v>
      </c>
      <c r="B4161" s="249" t="s">
        <v>6063</v>
      </c>
      <c r="C4161" s="185" t="str">
        <f>VLOOKUP(B4161,[1]Nagios!$B$2:$F$7978,1,FALSE)</f>
        <v>172.16.4.105</v>
      </c>
      <c r="D4161" s="301" t="s">
        <v>959</v>
      </c>
      <c r="E4161" s="289" t="s">
        <v>2989</v>
      </c>
      <c r="F4161" s="245">
        <v>3</v>
      </c>
      <c r="G4161" s="299" t="s">
        <v>8012</v>
      </c>
      <c r="H4161" s="180"/>
    </row>
    <row r="4162" spans="1:8" hidden="1">
      <c r="A4162" s="88" t="s">
        <v>7556</v>
      </c>
      <c r="B4162" s="249" t="s">
        <v>6063</v>
      </c>
      <c r="C4162" s="185" t="str">
        <f>VLOOKUP(B4162,[1]Nagios!$B$2:$F$7978,1,FALSE)</f>
        <v>172.16.4.105</v>
      </c>
      <c r="D4162" s="301" t="s">
        <v>1200</v>
      </c>
      <c r="E4162" s="289" t="s">
        <v>2989</v>
      </c>
      <c r="F4162" s="245">
        <v>3</v>
      </c>
      <c r="G4162" s="299" t="s">
        <v>8012</v>
      </c>
      <c r="H4162" s="180"/>
    </row>
    <row r="4163" spans="1:8" hidden="1">
      <c r="A4163" s="88" t="s">
        <v>7556</v>
      </c>
      <c r="B4163" s="249" t="s">
        <v>6063</v>
      </c>
      <c r="C4163" s="185" t="str">
        <f>VLOOKUP(B4163,[1]Nagios!$B$2:$F$7978,1,FALSE)</f>
        <v>172.16.4.105</v>
      </c>
      <c r="D4163" s="301" t="s">
        <v>1201</v>
      </c>
      <c r="E4163" s="289" t="s">
        <v>2989</v>
      </c>
      <c r="F4163" s="245">
        <v>3</v>
      </c>
      <c r="G4163" s="299" t="s">
        <v>8012</v>
      </c>
      <c r="H4163" s="180"/>
    </row>
    <row r="4164" spans="1:8" hidden="1">
      <c r="A4164" s="91" t="s">
        <v>8869</v>
      </c>
      <c r="B4164" s="126" t="s">
        <v>8870</v>
      </c>
      <c r="C4164" s="185" t="str">
        <f>VLOOKUP(B4164,[1]Nagios!$B$2:$F$7978,1,FALSE)</f>
        <v>10.133.9.49</v>
      </c>
      <c r="D4164" s="306" t="s">
        <v>7260</v>
      </c>
      <c r="E4164" s="206" t="s">
        <v>2989</v>
      </c>
      <c r="F4164" s="245">
        <v>1</v>
      </c>
      <c r="G4164" s="299" t="s">
        <v>8012</v>
      </c>
      <c r="H4164" s="180"/>
    </row>
    <row r="4165" spans="1:8" hidden="1">
      <c r="A4165" s="91" t="s">
        <v>8869</v>
      </c>
      <c r="B4165" s="126" t="s">
        <v>8870</v>
      </c>
      <c r="C4165" s="185" t="str">
        <f>VLOOKUP(B4165,[1]Nagios!$B$2:$F$7978,1,FALSE)</f>
        <v>10.133.9.49</v>
      </c>
      <c r="D4165" s="301" t="s">
        <v>962</v>
      </c>
      <c r="E4165" s="206" t="s">
        <v>2989</v>
      </c>
      <c r="F4165" s="245">
        <v>1</v>
      </c>
      <c r="G4165" s="299" t="s">
        <v>8012</v>
      </c>
      <c r="H4165" s="180"/>
    </row>
    <row r="4166" spans="1:8" hidden="1">
      <c r="A4166" s="91" t="s">
        <v>8869</v>
      </c>
      <c r="B4166" s="126" t="s">
        <v>8870</v>
      </c>
      <c r="C4166" s="185" t="str">
        <f>VLOOKUP(B4166,[1]Nagios!$B$2:$F$7978,1,FALSE)</f>
        <v>10.133.9.49</v>
      </c>
      <c r="D4166" s="301" t="s">
        <v>2326</v>
      </c>
      <c r="E4166" s="206" t="s">
        <v>2989</v>
      </c>
      <c r="F4166" s="245">
        <v>1</v>
      </c>
      <c r="G4166" s="299" t="s">
        <v>8012</v>
      </c>
      <c r="H4166" s="180"/>
    </row>
    <row r="4167" spans="1:8" hidden="1">
      <c r="A4167" s="91" t="s">
        <v>8869</v>
      </c>
      <c r="B4167" s="126" t="s">
        <v>8870</v>
      </c>
      <c r="C4167" s="185" t="str">
        <f>VLOOKUP(B4167,[1]Nagios!$B$2:$F$7978,1,FALSE)</f>
        <v>10.133.9.49</v>
      </c>
      <c r="D4167" s="301" t="s">
        <v>6698</v>
      </c>
      <c r="E4167" s="206" t="s">
        <v>2989</v>
      </c>
      <c r="F4167" s="245">
        <v>1</v>
      </c>
      <c r="G4167" s="299" t="s">
        <v>8012</v>
      </c>
      <c r="H4167" s="180"/>
    </row>
    <row r="4168" spans="1:8" hidden="1">
      <c r="A4168" s="91" t="s">
        <v>8869</v>
      </c>
      <c r="B4168" s="126" t="s">
        <v>8870</v>
      </c>
      <c r="C4168" s="185" t="str">
        <f>VLOOKUP(B4168,[1]Nagios!$B$2:$F$7978,1,FALSE)</f>
        <v>10.133.9.49</v>
      </c>
      <c r="D4168" s="301" t="s">
        <v>6519</v>
      </c>
      <c r="E4168" s="206" t="s">
        <v>2989</v>
      </c>
      <c r="F4168" s="245">
        <v>1</v>
      </c>
      <c r="G4168" s="299" t="s">
        <v>8012</v>
      </c>
      <c r="H4168" s="180"/>
    </row>
    <row r="4169" spans="1:8" hidden="1">
      <c r="A4169" s="91" t="s">
        <v>8869</v>
      </c>
      <c r="B4169" s="126" t="s">
        <v>8870</v>
      </c>
      <c r="C4169" s="185" t="str">
        <f>VLOOKUP(B4169,[1]Nagios!$B$2:$F$7978,1,FALSE)</f>
        <v>10.133.9.49</v>
      </c>
      <c r="D4169" s="301" t="s">
        <v>6696</v>
      </c>
      <c r="E4169" s="206" t="s">
        <v>2989</v>
      </c>
      <c r="F4169" s="245">
        <v>1</v>
      </c>
      <c r="G4169" s="299" t="s">
        <v>8012</v>
      </c>
      <c r="H4169" s="180"/>
    </row>
    <row r="4170" spans="1:8" hidden="1">
      <c r="A4170" s="91" t="s">
        <v>8869</v>
      </c>
      <c r="B4170" s="126" t="s">
        <v>8870</v>
      </c>
      <c r="C4170" s="185" t="str">
        <f>VLOOKUP(B4170,[1]Nagios!$B$2:$F$7978,1,FALSE)</f>
        <v>10.133.9.49</v>
      </c>
      <c r="D4170" s="301" t="s">
        <v>8187</v>
      </c>
      <c r="E4170" s="206" t="s">
        <v>2989</v>
      </c>
      <c r="F4170" s="245">
        <v>1</v>
      </c>
      <c r="G4170" s="299" t="s">
        <v>8012</v>
      </c>
      <c r="H4170" s="180"/>
    </row>
    <row r="4171" spans="1:8" hidden="1">
      <c r="A4171" s="88" t="s">
        <v>2096</v>
      </c>
      <c r="B4171" s="240" t="s">
        <v>1482</v>
      </c>
      <c r="C4171" s="185" t="str">
        <f>VLOOKUP(B4171,[1]Nagios!$B$2:$F$7978,1,FALSE)</f>
        <v>10.133.55.198</v>
      </c>
      <c r="D4171" s="301" t="s">
        <v>1220</v>
      </c>
      <c r="E4171" s="206" t="s">
        <v>2989</v>
      </c>
      <c r="F4171" s="245">
        <v>3</v>
      </c>
      <c r="G4171" s="299" t="s">
        <v>8012</v>
      </c>
      <c r="H4171" s="180" t="s">
        <v>4287</v>
      </c>
    </row>
    <row r="4172" spans="1:8" hidden="1">
      <c r="A4172" s="91" t="s">
        <v>9161</v>
      </c>
      <c r="B4172" s="126" t="s">
        <v>9162</v>
      </c>
      <c r="C4172" s="185" t="str">
        <f>VLOOKUP(B4172,[1]Nagios!$B$2:$F$7978,1,FALSE)</f>
        <v>172.16.12.77</v>
      </c>
      <c r="D4172" s="301" t="s">
        <v>962</v>
      </c>
      <c r="E4172" s="206" t="s">
        <v>2989</v>
      </c>
      <c r="F4172" s="335">
        <v>1</v>
      </c>
      <c r="G4172" s="299" t="s">
        <v>8012</v>
      </c>
      <c r="H4172" s="180"/>
    </row>
    <row r="4173" spans="1:8" hidden="1">
      <c r="A4173" s="91" t="s">
        <v>9161</v>
      </c>
      <c r="B4173" s="126" t="s">
        <v>9162</v>
      </c>
      <c r="C4173" s="185" t="str">
        <f>VLOOKUP(B4173,[1]Nagios!$B$2:$F$7978,1,FALSE)</f>
        <v>172.16.12.77</v>
      </c>
      <c r="D4173" s="301" t="s">
        <v>2326</v>
      </c>
      <c r="E4173" s="206" t="s">
        <v>2989</v>
      </c>
      <c r="F4173" s="335">
        <v>1</v>
      </c>
      <c r="G4173" s="299" t="s">
        <v>8012</v>
      </c>
      <c r="H4173" s="180"/>
    </row>
    <row r="4174" spans="1:8" hidden="1">
      <c r="A4174" s="91" t="s">
        <v>9161</v>
      </c>
      <c r="B4174" s="126" t="s">
        <v>9162</v>
      </c>
      <c r="C4174" s="185" t="str">
        <f>VLOOKUP(B4174,[1]Nagios!$B$2:$F$7978,1,FALSE)</f>
        <v>172.16.12.77</v>
      </c>
      <c r="D4174" s="301" t="s">
        <v>6698</v>
      </c>
      <c r="E4174" s="206" t="s">
        <v>2989</v>
      </c>
      <c r="F4174" s="335">
        <v>1</v>
      </c>
      <c r="G4174" s="299" t="s">
        <v>8012</v>
      </c>
      <c r="H4174" s="180"/>
    </row>
    <row r="4175" spans="1:8" hidden="1">
      <c r="A4175" s="91" t="s">
        <v>9161</v>
      </c>
      <c r="B4175" s="126" t="s">
        <v>9162</v>
      </c>
      <c r="C4175" s="185" t="str">
        <f>VLOOKUP(B4175,[1]Nagios!$B$2:$F$7978,1,FALSE)</f>
        <v>172.16.12.77</v>
      </c>
      <c r="D4175" s="301" t="s">
        <v>6519</v>
      </c>
      <c r="E4175" s="206" t="s">
        <v>2989</v>
      </c>
      <c r="F4175" s="335">
        <v>1</v>
      </c>
      <c r="G4175" s="299" t="s">
        <v>8012</v>
      </c>
      <c r="H4175" s="180"/>
    </row>
    <row r="4176" spans="1:8" hidden="1">
      <c r="A4176" s="91" t="s">
        <v>9161</v>
      </c>
      <c r="B4176" s="126" t="s">
        <v>9162</v>
      </c>
      <c r="C4176" s="185" t="str">
        <f>VLOOKUP(B4176,[1]Nagios!$B$2:$F$7978,1,FALSE)</f>
        <v>172.16.12.77</v>
      </c>
      <c r="D4176" s="301" t="s">
        <v>6696</v>
      </c>
      <c r="E4176" s="206" t="s">
        <v>2989</v>
      </c>
      <c r="F4176" s="335">
        <v>1</v>
      </c>
      <c r="G4176" s="299" t="s">
        <v>8012</v>
      </c>
      <c r="H4176" s="180"/>
    </row>
    <row r="4177" spans="1:8" hidden="1">
      <c r="A4177" s="91" t="s">
        <v>9161</v>
      </c>
      <c r="B4177" s="126" t="s">
        <v>9162</v>
      </c>
      <c r="C4177" s="185" t="str">
        <f>VLOOKUP(B4177,[1]Nagios!$B$2:$F$7978,1,FALSE)</f>
        <v>172.16.12.77</v>
      </c>
      <c r="D4177" s="301" t="s">
        <v>8187</v>
      </c>
      <c r="E4177" s="206" t="s">
        <v>2989</v>
      </c>
      <c r="F4177" s="335">
        <v>1</v>
      </c>
      <c r="G4177" s="299" t="s">
        <v>8012</v>
      </c>
      <c r="H4177" s="180"/>
    </row>
    <row r="4178" spans="1:8" hidden="1">
      <c r="A4178" s="91" t="s">
        <v>9163</v>
      </c>
      <c r="B4178" s="126" t="s">
        <v>9164</v>
      </c>
      <c r="C4178" s="185" t="str">
        <f>VLOOKUP(B4178,[1]Nagios!$B$2:$F$7978,1,FALSE)</f>
        <v>172.16.12.107</v>
      </c>
      <c r="D4178" s="301" t="s">
        <v>962</v>
      </c>
      <c r="E4178" s="206" t="s">
        <v>2992</v>
      </c>
      <c r="F4178" s="335">
        <v>4</v>
      </c>
      <c r="G4178" s="299" t="s">
        <v>8012</v>
      </c>
      <c r="H4178" s="180"/>
    </row>
    <row r="4179" spans="1:8" hidden="1">
      <c r="A4179" s="91" t="s">
        <v>9163</v>
      </c>
      <c r="B4179" s="126" t="s">
        <v>9164</v>
      </c>
      <c r="C4179" s="185" t="str">
        <f>VLOOKUP(B4179,[1]Nagios!$B$2:$F$7978,1,FALSE)</f>
        <v>172.16.12.107</v>
      </c>
      <c r="D4179" s="301" t="s">
        <v>2326</v>
      </c>
      <c r="E4179" s="206" t="s">
        <v>2992</v>
      </c>
      <c r="F4179" s="335">
        <v>4</v>
      </c>
      <c r="G4179" s="299" t="s">
        <v>8012</v>
      </c>
      <c r="H4179" s="180"/>
    </row>
    <row r="4180" spans="1:8" hidden="1">
      <c r="A4180" s="91" t="s">
        <v>9163</v>
      </c>
      <c r="B4180" s="126" t="s">
        <v>9164</v>
      </c>
      <c r="C4180" s="185" t="str">
        <f>VLOOKUP(B4180,[1]Nagios!$B$2:$F$7978,1,FALSE)</f>
        <v>172.16.12.107</v>
      </c>
      <c r="D4180" s="301" t="s">
        <v>6698</v>
      </c>
      <c r="E4180" s="206" t="s">
        <v>2992</v>
      </c>
      <c r="F4180" s="335">
        <v>4</v>
      </c>
      <c r="G4180" s="299" t="s">
        <v>8012</v>
      </c>
      <c r="H4180" s="180"/>
    </row>
    <row r="4181" spans="1:8" hidden="1">
      <c r="A4181" s="91" t="s">
        <v>9163</v>
      </c>
      <c r="B4181" s="126" t="s">
        <v>9164</v>
      </c>
      <c r="C4181" s="185" t="str">
        <f>VLOOKUP(B4181,[1]Nagios!$B$2:$F$7978,1,FALSE)</f>
        <v>172.16.12.107</v>
      </c>
      <c r="D4181" s="301" t="s">
        <v>6519</v>
      </c>
      <c r="E4181" s="206" t="s">
        <v>2992</v>
      </c>
      <c r="F4181" s="335">
        <v>4</v>
      </c>
      <c r="G4181" s="299" t="s">
        <v>8012</v>
      </c>
      <c r="H4181" s="180"/>
    </row>
    <row r="4182" spans="1:8" hidden="1">
      <c r="A4182" s="91" t="s">
        <v>9163</v>
      </c>
      <c r="B4182" s="126" t="s">
        <v>9164</v>
      </c>
      <c r="C4182" s="185" t="str">
        <f>VLOOKUP(B4182,[1]Nagios!$B$2:$F$7978,1,FALSE)</f>
        <v>172.16.12.107</v>
      </c>
      <c r="D4182" s="301" t="s">
        <v>6696</v>
      </c>
      <c r="E4182" s="206" t="s">
        <v>2992</v>
      </c>
      <c r="F4182" s="335">
        <v>4</v>
      </c>
      <c r="G4182" s="299" t="s">
        <v>8012</v>
      </c>
      <c r="H4182" s="180"/>
    </row>
    <row r="4183" spans="1:8" hidden="1">
      <c r="A4183" s="91" t="s">
        <v>9163</v>
      </c>
      <c r="B4183" s="126" t="s">
        <v>9164</v>
      </c>
      <c r="C4183" s="185" t="str">
        <f>VLOOKUP(B4183,[1]Nagios!$B$2:$F$7978,1,FALSE)</f>
        <v>172.16.12.107</v>
      </c>
      <c r="D4183" s="301" t="s">
        <v>8187</v>
      </c>
      <c r="E4183" s="206" t="s">
        <v>2992</v>
      </c>
      <c r="F4183" s="335">
        <v>4</v>
      </c>
      <c r="G4183" s="299" t="s">
        <v>8012</v>
      </c>
      <c r="H4183" s="180"/>
    </row>
    <row r="4184" spans="1:8" hidden="1">
      <c r="A4184" s="91" t="s">
        <v>9165</v>
      </c>
      <c r="B4184" s="126" t="s">
        <v>9166</v>
      </c>
      <c r="C4184" s="185" t="str">
        <f>VLOOKUP(B4184,[1]Nagios!$B$2:$F$7978,1,FALSE)</f>
        <v>172.16.12.108</v>
      </c>
      <c r="D4184" s="301" t="s">
        <v>962</v>
      </c>
      <c r="E4184" s="206" t="s">
        <v>2992</v>
      </c>
      <c r="F4184" s="335">
        <v>4</v>
      </c>
      <c r="G4184" s="299" t="s">
        <v>8012</v>
      </c>
      <c r="H4184" s="180"/>
    </row>
    <row r="4185" spans="1:8" hidden="1">
      <c r="A4185" s="91" t="s">
        <v>9165</v>
      </c>
      <c r="B4185" s="126" t="s">
        <v>9166</v>
      </c>
      <c r="C4185" s="185" t="str">
        <f>VLOOKUP(B4185,[1]Nagios!$B$2:$F$7978,1,FALSE)</f>
        <v>172.16.12.108</v>
      </c>
      <c r="D4185" s="301" t="s">
        <v>2326</v>
      </c>
      <c r="E4185" s="206" t="s">
        <v>2992</v>
      </c>
      <c r="F4185" s="335">
        <v>4</v>
      </c>
      <c r="G4185" s="299" t="s">
        <v>8012</v>
      </c>
      <c r="H4185" s="180"/>
    </row>
    <row r="4186" spans="1:8" hidden="1">
      <c r="A4186" s="91" t="s">
        <v>9165</v>
      </c>
      <c r="B4186" s="126" t="s">
        <v>9166</v>
      </c>
      <c r="C4186" s="185" t="str">
        <f>VLOOKUP(B4186,[1]Nagios!$B$2:$F$7978,1,FALSE)</f>
        <v>172.16.12.108</v>
      </c>
      <c r="D4186" s="301" t="s">
        <v>6698</v>
      </c>
      <c r="E4186" s="206" t="s">
        <v>2992</v>
      </c>
      <c r="F4186" s="335">
        <v>4</v>
      </c>
      <c r="G4186" s="299" t="s">
        <v>8012</v>
      </c>
      <c r="H4186" s="180"/>
    </row>
    <row r="4187" spans="1:8" hidden="1">
      <c r="A4187" s="91" t="s">
        <v>9165</v>
      </c>
      <c r="B4187" s="126" t="s">
        <v>9166</v>
      </c>
      <c r="C4187" s="185" t="str">
        <f>VLOOKUP(B4187,[1]Nagios!$B$2:$F$7978,1,FALSE)</f>
        <v>172.16.12.108</v>
      </c>
      <c r="D4187" s="301" t="s">
        <v>6519</v>
      </c>
      <c r="E4187" s="206" t="s">
        <v>2992</v>
      </c>
      <c r="F4187" s="335">
        <v>4</v>
      </c>
      <c r="G4187" s="299" t="s">
        <v>8012</v>
      </c>
      <c r="H4187" s="180"/>
    </row>
    <row r="4188" spans="1:8" hidden="1">
      <c r="A4188" s="91" t="s">
        <v>9165</v>
      </c>
      <c r="B4188" s="126" t="s">
        <v>9166</v>
      </c>
      <c r="C4188" s="185" t="str">
        <f>VLOOKUP(B4188,[1]Nagios!$B$2:$F$7978,1,FALSE)</f>
        <v>172.16.12.108</v>
      </c>
      <c r="D4188" s="301" t="s">
        <v>6696</v>
      </c>
      <c r="E4188" s="206" t="s">
        <v>2992</v>
      </c>
      <c r="F4188" s="335">
        <v>4</v>
      </c>
      <c r="G4188" s="299" t="s">
        <v>8012</v>
      </c>
      <c r="H4188" s="180"/>
    </row>
    <row r="4189" spans="1:8" ht="13.5" hidden="1" customHeight="1">
      <c r="A4189" s="91" t="s">
        <v>9165</v>
      </c>
      <c r="B4189" s="126" t="s">
        <v>9166</v>
      </c>
      <c r="C4189" s="185" t="str">
        <f>VLOOKUP(B4189,[1]Nagios!$B$2:$F$7978,1,FALSE)</f>
        <v>172.16.12.108</v>
      </c>
      <c r="D4189" s="301" t="s">
        <v>8187</v>
      </c>
      <c r="E4189" s="206" t="s">
        <v>2992</v>
      </c>
      <c r="F4189" s="335">
        <v>4</v>
      </c>
      <c r="G4189" s="299" t="s">
        <v>8012</v>
      </c>
      <c r="H4189" s="180"/>
    </row>
    <row r="4190" spans="1:8" hidden="1">
      <c r="A4190" s="88" t="s">
        <v>2096</v>
      </c>
      <c r="B4190" s="276" t="s">
        <v>1482</v>
      </c>
      <c r="C4190" s="185" t="str">
        <f>VLOOKUP(B4190,[1]Nagios!$B$2:$F$7978,1,FALSE)</f>
        <v>10.133.55.198</v>
      </c>
      <c r="D4190" s="301" t="s">
        <v>1220</v>
      </c>
      <c r="E4190" s="206" t="s">
        <v>2989</v>
      </c>
      <c r="F4190" s="335">
        <v>3</v>
      </c>
      <c r="G4190" s="299" t="s">
        <v>8012</v>
      </c>
      <c r="H4190" s="180" t="s">
        <v>4287</v>
      </c>
    </row>
    <row r="4191" spans="1:8" hidden="1">
      <c r="A4191" s="88" t="s">
        <v>2096</v>
      </c>
      <c r="B4191" s="240" t="s">
        <v>1482</v>
      </c>
      <c r="C4191" s="185" t="str">
        <f>VLOOKUP(B4191,[1]Nagios!$B$2:$F$7978,1,FALSE)</f>
        <v>10.133.55.198</v>
      </c>
      <c r="D4191" s="301" t="s">
        <v>1204</v>
      </c>
      <c r="E4191" s="206" t="s">
        <v>2989</v>
      </c>
      <c r="F4191" s="245">
        <v>1</v>
      </c>
      <c r="G4191" s="299" t="s">
        <v>8012</v>
      </c>
      <c r="H4191" s="180" t="s">
        <v>4288</v>
      </c>
    </row>
    <row r="4192" spans="1:8" hidden="1">
      <c r="A4192" s="88" t="s">
        <v>2096</v>
      </c>
      <c r="B4192" s="240" t="s">
        <v>1482</v>
      </c>
      <c r="C4192" s="185" t="str">
        <f>VLOOKUP(B4192,[1]Nagios!$B$2:$F$7978,1,FALSE)</f>
        <v>10.133.55.198</v>
      </c>
      <c r="D4192" s="301" t="s">
        <v>1485</v>
      </c>
      <c r="E4192" s="206" t="s">
        <v>2989</v>
      </c>
      <c r="F4192" s="245">
        <v>1</v>
      </c>
      <c r="G4192" s="299" t="s">
        <v>8012</v>
      </c>
      <c r="H4192" s="180" t="s">
        <v>4289</v>
      </c>
    </row>
    <row r="4193" spans="1:8" hidden="1">
      <c r="A4193" s="88" t="s">
        <v>2096</v>
      </c>
      <c r="B4193" s="240" t="s">
        <v>1482</v>
      </c>
      <c r="C4193" s="185" t="str">
        <f>VLOOKUP(B4193,[1]Nagios!$B$2:$F$7978,1,FALSE)</f>
        <v>10.133.55.198</v>
      </c>
      <c r="D4193" s="301" t="s">
        <v>2171</v>
      </c>
      <c r="E4193" s="206" t="s">
        <v>2989</v>
      </c>
      <c r="F4193" s="245">
        <v>1</v>
      </c>
      <c r="G4193" s="299" t="s">
        <v>8012</v>
      </c>
      <c r="H4193" s="180" t="s">
        <v>4290</v>
      </c>
    </row>
    <row r="4194" spans="1:8" hidden="1">
      <c r="A4194" s="88" t="s">
        <v>2096</v>
      </c>
      <c r="B4194" s="240" t="s">
        <v>1482</v>
      </c>
      <c r="C4194" s="185" t="str">
        <f>VLOOKUP(B4194,[1]Nagios!$B$2:$F$7978,1,FALSE)</f>
        <v>10.133.55.198</v>
      </c>
      <c r="D4194" s="301" t="s">
        <v>959</v>
      </c>
      <c r="E4194" s="206" t="s">
        <v>2989</v>
      </c>
      <c r="F4194" s="245">
        <v>1</v>
      </c>
      <c r="G4194" s="299" t="s">
        <v>8012</v>
      </c>
      <c r="H4194" s="180" t="s">
        <v>4291</v>
      </c>
    </row>
    <row r="4195" spans="1:8" hidden="1">
      <c r="A4195" s="88" t="s">
        <v>2096</v>
      </c>
      <c r="B4195" s="240" t="s">
        <v>1482</v>
      </c>
      <c r="C4195" s="185" t="str">
        <f>VLOOKUP(B4195,[1]Nagios!$B$2:$F$7978,1,FALSE)</f>
        <v>10.133.55.198</v>
      </c>
      <c r="D4195" s="301" t="s">
        <v>1200</v>
      </c>
      <c r="E4195" s="206" t="s">
        <v>2989</v>
      </c>
      <c r="F4195" s="245">
        <v>1</v>
      </c>
      <c r="G4195" s="299" t="s">
        <v>8012</v>
      </c>
      <c r="H4195" s="180" t="s">
        <v>4292</v>
      </c>
    </row>
    <row r="4196" spans="1:8" hidden="1">
      <c r="A4196" s="88" t="s">
        <v>2096</v>
      </c>
      <c r="B4196" s="240" t="s">
        <v>1482</v>
      </c>
      <c r="C4196" s="185" t="str">
        <f>VLOOKUP(B4196,[1]Nagios!$B$2:$F$7978,1,FALSE)</f>
        <v>10.133.55.198</v>
      </c>
      <c r="D4196" s="301" t="s">
        <v>1201</v>
      </c>
      <c r="E4196" s="206" t="s">
        <v>2992</v>
      </c>
      <c r="F4196" s="245">
        <v>2</v>
      </c>
      <c r="G4196" s="299" t="s">
        <v>8012</v>
      </c>
      <c r="H4196" s="180" t="s">
        <v>4293</v>
      </c>
    </row>
    <row r="4197" spans="1:8" hidden="1">
      <c r="A4197" s="88" t="s">
        <v>2096</v>
      </c>
      <c r="B4197" s="240" t="s">
        <v>1482</v>
      </c>
      <c r="C4197" s="185" t="str">
        <f>VLOOKUP(B4197,[1]Nagios!$B$2:$F$7978,1,FALSE)</f>
        <v>10.133.55.198</v>
      </c>
      <c r="D4197" s="301" t="s">
        <v>1484</v>
      </c>
      <c r="E4197" s="206" t="s">
        <v>2989</v>
      </c>
      <c r="F4197" s="245">
        <v>1</v>
      </c>
      <c r="G4197" s="299" t="s">
        <v>8012</v>
      </c>
      <c r="H4197" s="180" t="s">
        <v>4294</v>
      </c>
    </row>
    <row r="4198" spans="1:8" hidden="1">
      <c r="A4198" s="88" t="s">
        <v>2095</v>
      </c>
      <c r="B4198" s="249" t="s">
        <v>1486</v>
      </c>
      <c r="C4198" s="185" t="str">
        <f>VLOOKUP(B4198,[1]Nagios!$B$2:$F$7978,1,FALSE)</f>
        <v>10.133.55.197</v>
      </c>
      <c r="D4198" s="301" t="s">
        <v>1220</v>
      </c>
      <c r="E4198" s="206" t="s">
        <v>2989</v>
      </c>
      <c r="F4198" s="262">
        <v>3</v>
      </c>
      <c r="G4198" s="299" t="s">
        <v>8012</v>
      </c>
      <c r="H4198" s="180" t="s">
        <v>4280</v>
      </c>
    </row>
    <row r="4199" spans="1:8" hidden="1">
      <c r="A4199" s="88" t="s">
        <v>2095</v>
      </c>
      <c r="B4199" s="249" t="s">
        <v>1486</v>
      </c>
      <c r="C4199" s="185" t="str">
        <f>VLOOKUP(B4199,[1]Nagios!$B$2:$F$7978,1,FALSE)</f>
        <v>10.133.55.197</v>
      </c>
      <c r="D4199" s="301" t="s">
        <v>1204</v>
      </c>
      <c r="E4199" s="206" t="s">
        <v>2989</v>
      </c>
      <c r="F4199" s="262">
        <v>1</v>
      </c>
      <c r="G4199" s="299" t="s">
        <v>8012</v>
      </c>
      <c r="H4199" s="180" t="s">
        <v>4281</v>
      </c>
    </row>
    <row r="4200" spans="1:8" hidden="1">
      <c r="A4200" s="88" t="s">
        <v>2095</v>
      </c>
      <c r="B4200" s="266" t="s">
        <v>1486</v>
      </c>
      <c r="C4200" s="185" t="str">
        <f>VLOOKUP(B4200,[1]Nagios!$B$2:$F$7978,1,FALSE)</f>
        <v>10.133.55.197</v>
      </c>
      <c r="D4200" s="301" t="s">
        <v>1485</v>
      </c>
      <c r="E4200" s="206" t="s">
        <v>2989</v>
      </c>
      <c r="F4200" s="271">
        <v>1</v>
      </c>
      <c r="G4200" s="299" t="s">
        <v>8012</v>
      </c>
      <c r="H4200" s="180" t="s">
        <v>4282</v>
      </c>
    </row>
    <row r="4201" spans="1:8" hidden="1">
      <c r="A4201" s="88" t="s">
        <v>2095</v>
      </c>
      <c r="B4201" s="240" t="s">
        <v>1486</v>
      </c>
      <c r="C4201" s="185" t="str">
        <f>VLOOKUP(B4201,[1]Nagios!$B$2:$F$7978,1,FALSE)</f>
        <v>10.133.55.197</v>
      </c>
      <c r="D4201" s="301" t="s">
        <v>2171</v>
      </c>
      <c r="E4201" s="206" t="s">
        <v>2989</v>
      </c>
      <c r="F4201" s="245">
        <v>1</v>
      </c>
      <c r="G4201" s="299" t="s">
        <v>8012</v>
      </c>
      <c r="H4201" s="180" t="s">
        <v>4283</v>
      </c>
    </row>
    <row r="4202" spans="1:8" hidden="1">
      <c r="A4202" s="88" t="s">
        <v>2095</v>
      </c>
      <c r="B4202" s="240" t="s">
        <v>1486</v>
      </c>
      <c r="C4202" s="185" t="str">
        <f>VLOOKUP(B4202,[1]Nagios!$B$2:$F$7978,1,FALSE)</f>
        <v>10.133.55.197</v>
      </c>
      <c r="D4202" s="301" t="s">
        <v>959</v>
      </c>
      <c r="E4202" s="206" t="s">
        <v>2989</v>
      </c>
      <c r="F4202" s="245">
        <v>1</v>
      </c>
      <c r="G4202" s="299" t="s">
        <v>8012</v>
      </c>
      <c r="H4202" s="180" t="s">
        <v>4284</v>
      </c>
    </row>
    <row r="4203" spans="1:8" hidden="1">
      <c r="A4203" s="88" t="s">
        <v>2095</v>
      </c>
      <c r="B4203" s="240" t="s">
        <v>1486</v>
      </c>
      <c r="C4203" s="185" t="str">
        <f>VLOOKUP(B4203,[1]Nagios!$B$2:$F$7978,1,FALSE)</f>
        <v>10.133.55.197</v>
      </c>
      <c r="D4203" s="301" t="s">
        <v>1200</v>
      </c>
      <c r="E4203" s="206" t="s">
        <v>2989</v>
      </c>
      <c r="F4203" s="245">
        <v>1</v>
      </c>
      <c r="G4203" s="299" t="s">
        <v>8012</v>
      </c>
      <c r="H4203" s="180" t="s">
        <v>4285</v>
      </c>
    </row>
    <row r="4204" spans="1:8" hidden="1">
      <c r="A4204" s="88" t="s">
        <v>2095</v>
      </c>
      <c r="B4204" s="249" t="s">
        <v>1486</v>
      </c>
      <c r="C4204" s="185" t="str">
        <f>VLOOKUP(B4204,[1]Nagios!$B$2:$F$7978,1,FALSE)</f>
        <v>10.133.55.197</v>
      </c>
      <c r="D4204" s="301" t="s">
        <v>1201</v>
      </c>
      <c r="E4204" s="206" t="s">
        <v>2992</v>
      </c>
      <c r="F4204" s="262">
        <v>2</v>
      </c>
      <c r="G4204" s="299" t="s">
        <v>8012</v>
      </c>
      <c r="H4204" s="180" t="s">
        <v>4286</v>
      </c>
    </row>
    <row r="4205" spans="1:8" hidden="1">
      <c r="A4205" s="88" t="s">
        <v>2094</v>
      </c>
      <c r="B4205" s="249" t="s">
        <v>1367</v>
      </c>
      <c r="C4205" s="185" t="str">
        <f>VLOOKUP(B4205,[1]Nagios!$B$2:$F$7978,1,FALSE)</f>
        <v>10.133.8.38</v>
      </c>
      <c r="D4205" s="301" t="s">
        <v>1220</v>
      </c>
      <c r="E4205" s="206" t="s">
        <v>2992</v>
      </c>
      <c r="F4205" s="262">
        <v>3</v>
      </c>
      <c r="G4205" s="299" t="s">
        <v>8012</v>
      </c>
      <c r="H4205" s="180" t="s">
        <v>3540</v>
      </c>
    </row>
    <row r="4206" spans="1:8" hidden="1">
      <c r="A4206" s="88" t="s">
        <v>2094</v>
      </c>
      <c r="B4206" s="266" t="s">
        <v>1367</v>
      </c>
      <c r="C4206" s="185" t="str">
        <f>VLOOKUP(B4206,[1]Nagios!$B$2:$F$7978,1,FALSE)</f>
        <v>10.133.8.38</v>
      </c>
      <c r="D4206" s="301" t="s">
        <v>1204</v>
      </c>
      <c r="E4206" s="206" t="s">
        <v>2992</v>
      </c>
      <c r="F4206" s="271">
        <v>3</v>
      </c>
      <c r="G4206" s="299" t="s">
        <v>8012</v>
      </c>
      <c r="H4206" s="180" t="s">
        <v>3541</v>
      </c>
    </row>
    <row r="4207" spans="1:8" hidden="1">
      <c r="A4207" s="88" t="s">
        <v>2094</v>
      </c>
      <c r="B4207" s="249" t="s">
        <v>1367</v>
      </c>
      <c r="C4207" s="185" t="str">
        <f>VLOOKUP(B4207,[1]Nagios!$B$2:$F$7978,1,FALSE)</f>
        <v>10.133.8.38</v>
      </c>
      <c r="D4207" s="301" t="s">
        <v>2171</v>
      </c>
      <c r="E4207" s="206" t="s">
        <v>2992</v>
      </c>
      <c r="F4207" s="245">
        <v>3</v>
      </c>
      <c r="G4207" s="299" t="s">
        <v>8012</v>
      </c>
      <c r="H4207" s="180" t="s">
        <v>3542</v>
      </c>
    </row>
    <row r="4208" spans="1:8" hidden="1">
      <c r="A4208" s="88" t="s">
        <v>2094</v>
      </c>
      <c r="B4208" s="266" t="s">
        <v>1367</v>
      </c>
      <c r="C4208" s="185" t="str">
        <f>VLOOKUP(B4208,[1]Nagios!$B$2:$F$7978,1,FALSE)</f>
        <v>10.133.8.38</v>
      </c>
      <c r="D4208" s="301" t="s">
        <v>1734</v>
      </c>
      <c r="E4208" s="206" t="s">
        <v>2992</v>
      </c>
      <c r="F4208" s="245">
        <v>3</v>
      </c>
      <c r="G4208" s="299" t="s">
        <v>8012</v>
      </c>
      <c r="H4208" s="180" t="s">
        <v>3543</v>
      </c>
    </row>
    <row r="4209" spans="1:8" hidden="1">
      <c r="A4209" s="88" t="s">
        <v>2094</v>
      </c>
      <c r="B4209" s="266" t="s">
        <v>1367</v>
      </c>
      <c r="C4209" s="185" t="str">
        <f>VLOOKUP(B4209,[1]Nagios!$B$2:$F$7978,1,FALSE)</f>
        <v>10.133.8.38</v>
      </c>
      <c r="D4209" s="301" t="s">
        <v>2033</v>
      </c>
      <c r="E4209" s="206" t="s">
        <v>2992</v>
      </c>
      <c r="F4209" s="245">
        <v>3</v>
      </c>
      <c r="G4209" s="299" t="s">
        <v>8012</v>
      </c>
      <c r="H4209" s="180" t="s">
        <v>3544</v>
      </c>
    </row>
    <row r="4210" spans="1:8" hidden="1">
      <c r="A4210" s="88" t="s">
        <v>2094</v>
      </c>
      <c r="B4210" s="266" t="s">
        <v>1367</v>
      </c>
      <c r="C4210" s="185" t="str">
        <f>VLOOKUP(B4210,[1]Nagios!$B$2:$F$7978,1,FALSE)</f>
        <v>10.133.8.38</v>
      </c>
      <c r="D4210" s="301" t="s">
        <v>1916</v>
      </c>
      <c r="E4210" s="206" t="s">
        <v>2992</v>
      </c>
      <c r="F4210" s="245">
        <v>3</v>
      </c>
      <c r="G4210" s="299" t="s">
        <v>8012</v>
      </c>
      <c r="H4210" s="180" t="s">
        <v>3545</v>
      </c>
    </row>
    <row r="4211" spans="1:8" hidden="1">
      <c r="A4211" s="88" t="s">
        <v>2094</v>
      </c>
      <c r="B4211" s="249" t="s">
        <v>1367</v>
      </c>
      <c r="C4211" s="185" t="str">
        <f>VLOOKUP(B4211,[1]Nagios!$B$2:$F$7978,1,FALSE)</f>
        <v>10.133.8.38</v>
      </c>
      <c r="D4211" s="301" t="s">
        <v>959</v>
      </c>
      <c r="E4211" s="206" t="s">
        <v>2992</v>
      </c>
      <c r="F4211" s="262">
        <v>3</v>
      </c>
      <c r="G4211" s="299" t="s">
        <v>8012</v>
      </c>
      <c r="H4211" s="180" t="s">
        <v>3546</v>
      </c>
    </row>
    <row r="4212" spans="1:8" hidden="1">
      <c r="A4212" s="88" t="s">
        <v>2094</v>
      </c>
      <c r="B4212" s="240" t="s">
        <v>1367</v>
      </c>
      <c r="C4212" s="185" t="str">
        <f>VLOOKUP(B4212,[1]Nagios!$B$2:$F$7978,1,FALSE)</f>
        <v>10.133.8.38</v>
      </c>
      <c r="D4212" s="301" t="s">
        <v>1200</v>
      </c>
      <c r="E4212" s="206" t="s">
        <v>2992</v>
      </c>
      <c r="F4212" s="245">
        <v>3</v>
      </c>
      <c r="G4212" s="299" t="s">
        <v>8012</v>
      </c>
      <c r="H4212" s="180" t="s">
        <v>3547</v>
      </c>
    </row>
    <row r="4213" spans="1:8" hidden="1">
      <c r="A4213" s="88" t="s">
        <v>2094</v>
      </c>
      <c r="B4213" s="240" t="s">
        <v>1367</v>
      </c>
      <c r="C4213" s="185" t="str">
        <f>VLOOKUP(B4213,[1]Nagios!$B$2:$F$7978,1,FALSE)</f>
        <v>10.133.8.38</v>
      </c>
      <c r="D4213" s="301" t="s">
        <v>1201</v>
      </c>
      <c r="E4213" s="206" t="s">
        <v>2992</v>
      </c>
      <c r="F4213" s="245">
        <v>2</v>
      </c>
      <c r="G4213" s="299" t="s">
        <v>8012</v>
      </c>
      <c r="H4213" s="180" t="s">
        <v>3548</v>
      </c>
    </row>
    <row r="4214" spans="1:8" hidden="1">
      <c r="A4214" s="88" t="s">
        <v>2094</v>
      </c>
      <c r="B4214" s="240" t="s">
        <v>1367</v>
      </c>
      <c r="C4214" s="185" t="str">
        <f>VLOOKUP(B4214,[1]Nagios!$B$2:$F$7978,1,FALSE)</f>
        <v>10.133.8.38</v>
      </c>
      <c r="D4214" s="301" t="s">
        <v>3126</v>
      </c>
      <c r="E4214" s="206" t="s">
        <v>2992</v>
      </c>
      <c r="F4214" s="245">
        <v>4</v>
      </c>
      <c r="G4214" s="299" t="s">
        <v>7998</v>
      </c>
      <c r="H4214" s="180"/>
    </row>
    <row r="4215" spans="1:8" hidden="1">
      <c r="A4215" s="88" t="s">
        <v>2094</v>
      </c>
      <c r="B4215" s="240" t="s">
        <v>1367</v>
      </c>
      <c r="C4215" s="185" t="str">
        <f>VLOOKUP(B4215,[1]Nagios!$B$2:$F$7978,1,FALSE)</f>
        <v>10.133.8.38</v>
      </c>
      <c r="D4215" s="301" t="s">
        <v>3127</v>
      </c>
      <c r="E4215" s="206" t="s">
        <v>2992</v>
      </c>
      <c r="F4215" s="245">
        <v>4</v>
      </c>
      <c r="G4215" s="299" t="s">
        <v>7998</v>
      </c>
      <c r="H4215" s="180"/>
    </row>
    <row r="4216" spans="1:8" hidden="1">
      <c r="A4216" s="88" t="s">
        <v>2094</v>
      </c>
      <c r="B4216" s="240" t="s">
        <v>1367</v>
      </c>
      <c r="C4216" s="185" t="str">
        <f>VLOOKUP(B4216,[1]Nagios!$B$2:$F$7978,1,FALSE)</f>
        <v>10.133.8.38</v>
      </c>
      <c r="D4216" s="301" t="s">
        <v>3128</v>
      </c>
      <c r="E4216" s="206" t="s">
        <v>2992</v>
      </c>
      <c r="F4216" s="245">
        <v>4</v>
      </c>
      <c r="G4216" s="299" t="s">
        <v>7998</v>
      </c>
      <c r="H4216" s="180"/>
    </row>
    <row r="4217" spans="1:8" hidden="1">
      <c r="A4217" s="88" t="s">
        <v>2094</v>
      </c>
      <c r="B4217" s="249" t="s">
        <v>1367</v>
      </c>
      <c r="C4217" s="185" t="str">
        <f>VLOOKUP(B4217,[1]Nagios!$B$2:$F$7978,1,FALSE)</f>
        <v>10.133.8.38</v>
      </c>
      <c r="D4217" s="301" t="s">
        <v>3129</v>
      </c>
      <c r="E4217" s="206" t="s">
        <v>2992</v>
      </c>
      <c r="F4217" s="262">
        <v>4</v>
      </c>
      <c r="G4217" s="299" t="s">
        <v>7998</v>
      </c>
      <c r="H4217" s="180"/>
    </row>
    <row r="4218" spans="1:8" hidden="1">
      <c r="A4218" s="88" t="s">
        <v>2094</v>
      </c>
      <c r="B4218" s="88" t="s">
        <v>1367</v>
      </c>
      <c r="C4218" s="185" t="str">
        <f>VLOOKUP(B4218,[1]Nagios!$B$2:$F$7978,1,FALSE)</f>
        <v>10.133.8.38</v>
      </c>
      <c r="D4218" s="303" t="s">
        <v>3130</v>
      </c>
      <c r="E4218" s="291" t="s">
        <v>2992</v>
      </c>
      <c r="F4218" s="269">
        <v>4</v>
      </c>
      <c r="G4218" s="299" t="s">
        <v>7998</v>
      </c>
      <c r="H4218" s="180"/>
    </row>
    <row r="4219" spans="1:8" hidden="1">
      <c r="A4219" s="88" t="s">
        <v>2094</v>
      </c>
      <c r="B4219" s="249" t="s">
        <v>1367</v>
      </c>
      <c r="C4219" s="185" t="str">
        <f>VLOOKUP(B4219,[1]Nagios!$B$2:$F$7978,1,FALSE)</f>
        <v>10.133.8.38</v>
      </c>
      <c r="D4219" s="301" t="s">
        <v>3131</v>
      </c>
      <c r="E4219" s="206" t="s">
        <v>2992</v>
      </c>
      <c r="F4219" s="262">
        <v>4</v>
      </c>
      <c r="G4219" s="299" t="s">
        <v>7998</v>
      </c>
      <c r="H4219" s="180"/>
    </row>
    <row r="4220" spans="1:8" hidden="1">
      <c r="A4220" s="88" t="s">
        <v>2094</v>
      </c>
      <c r="B4220" s="249" t="s">
        <v>1367</v>
      </c>
      <c r="C4220" s="185" t="str">
        <f>VLOOKUP(B4220,[1]Nagios!$B$2:$F$7978,1,FALSE)</f>
        <v>10.133.8.38</v>
      </c>
      <c r="D4220" s="301" t="s">
        <v>3132</v>
      </c>
      <c r="E4220" s="206" t="s">
        <v>2992</v>
      </c>
      <c r="F4220" s="262">
        <v>4</v>
      </c>
      <c r="G4220" s="299" t="s">
        <v>7998</v>
      </c>
      <c r="H4220" s="180"/>
    </row>
    <row r="4221" spans="1:8" hidden="1">
      <c r="A4221" s="88" t="s">
        <v>2094</v>
      </c>
      <c r="B4221" s="266" t="s">
        <v>1367</v>
      </c>
      <c r="C4221" s="185" t="str">
        <f>VLOOKUP(B4221,[1]Nagios!$B$2:$F$7978,1,FALSE)</f>
        <v>10.133.8.38</v>
      </c>
      <c r="D4221" s="301" t="s">
        <v>3133</v>
      </c>
      <c r="E4221" s="206" t="s">
        <v>2992</v>
      </c>
      <c r="F4221" s="271">
        <v>4</v>
      </c>
      <c r="G4221" s="299" t="s">
        <v>7998</v>
      </c>
      <c r="H4221" s="180"/>
    </row>
    <row r="4222" spans="1:8" hidden="1">
      <c r="A4222" s="88" t="s">
        <v>2094</v>
      </c>
      <c r="B4222" s="266" t="s">
        <v>1367</v>
      </c>
      <c r="C4222" s="185" t="str">
        <f>VLOOKUP(B4222,[1]Nagios!$B$2:$F$7978,1,FALSE)</f>
        <v>10.133.8.38</v>
      </c>
      <c r="D4222" s="301" t="s">
        <v>3134</v>
      </c>
      <c r="E4222" s="206" t="s">
        <v>2992</v>
      </c>
      <c r="F4222" s="245">
        <v>4</v>
      </c>
      <c r="G4222" s="299" t="s">
        <v>7998</v>
      </c>
      <c r="H4222" s="180"/>
    </row>
    <row r="4223" spans="1:8" hidden="1">
      <c r="A4223" s="88" t="s">
        <v>2094</v>
      </c>
      <c r="B4223" s="266" t="s">
        <v>1367</v>
      </c>
      <c r="C4223" s="185" t="str">
        <f>VLOOKUP(B4223,[1]Nagios!$B$2:$F$7978,1,FALSE)</f>
        <v>10.133.8.38</v>
      </c>
      <c r="D4223" s="301" t="s">
        <v>3135</v>
      </c>
      <c r="E4223" s="206" t="s">
        <v>2992</v>
      </c>
      <c r="F4223" s="245">
        <v>4</v>
      </c>
      <c r="G4223" s="299" t="s">
        <v>7998</v>
      </c>
      <c r="H4223" s="180"/>
    </row>
    <row r="4224" spans="1:8" hidden="1">
      <c r="A4224" s="138" t="s">
        <v>2094</v>
      </c>
      <c r="B4224" s="138" t="s">
        <v>1367</v>
      </c>
      <c r="C4224" s="185" t="str">
        <f>VLOOKUP(B4224,[1]Nagios!$B$2:$F$7978,1,FALSE)</f>
        <v>10.133.8.38</v>
      </c>
      <c r="D4224" s="302" t="s">
        <v>3136</v>
      </c>
      <c r="E4224" s="290" t="s">
        <v>2992</v>
      </c>
      <c r="F4224" s="139">
        <v>4</v>
      </c>
      <c r="G4224" s="299" t="s">
        <v>7998</v>
      </c>
      <c r="H4224" s="180"/>
    </row>
    <row r="4225" spans="1:8" hidden="1">
      <c r="A4225" s="88" t="s">
        <v>2094</v>
      </c>
      <c r="B4225" s="266" t="s">
        <v>1367</v>
      </c>
      <c r="C4225" s="185" t="str">
        <f>VLOOKUP(B4225,[1]Nagios!$B$2:$F$7978,1,FALSE)</f>
        <v>10.133.8.38</v>
      </c>
      <c r="D4225" s="301" t="s">
        <v>3137</v>
      </c>
      <c r="E4225" s="206" t="s">
        <v>2992</v>
      </c>
      <c r="F4225" s="245">
        <v>4</v>
      </c>
      <c r="G4225" s="299" t="s">
        <v>7998</v>
      </c>
      <c r="H4225" s="180"/>
    </row>
    <row r="4226" spans="1:8" hidden="1">
      <c r="A4226" s="91" t="s">
        <v>2094</v>
      </c>
      <c r="B4226" s="102" t="s">
        <v>1367</v>
      </c>
      <c r="C4226" s="185" t="str">
        <f>VLOOKUP(B4226,[1]Nagios!$B$2:$F$7978,1,FALSE)</f>
        <v>10.133.8.38</v>
      </c>
      <c r="D4226" s="306" t="s">
        <v>1734</v>
      </c>
      <c r="E4226" s="206" t="s">
        <v>2992</v>
      </c>
      <c r="F4226" s="245">
        <v>3</v>
      </c>
      <c r="G4226" s="299" t="s">
        <v>7998</v>
      </c>
      <c r="H4226" s="180"/>
    </row>
    <row r="4227" spans="1:8" hidden="1">
      <c r="A4227" s="91" t="s">
        <v>2094</v>
      </c>
      <c r="B4227" s="102" t="s">
        <v>1367</v>
      </c>
      <c r="C4227" s="185" t="str">
        <f>VLOOKUP(B4227,[1]Nagios!$B$2:$F$7978,1,FALSE)</f>
        <v>10.133.8.38</v>
      </c>
      <c r="D4227" s="306" t="s">
        <v>2033</v>
      </c>
      <c r="E4227" s="206" t="s">
        <v>2992</v>
      </c>
      <c r="F4227" s="262">
        <v>3</v>
      </c>
      <c r="G4227" s="299" t="s">
        <v>7998</v>
      </c>
      <c r="H4227" s="180"/>
    </row>
    <row r="4228" spans="1:8" hidden="1">
      <c r="A4228" s="91" t="s">
        <v>2094</v>
      </c>
      <c r="B4228" s="102" t="s">
        <v>1367</v>
      </c>
      <c r="C4228" s="185" t="str">
        <f>VLOOKUP(B4228,[1]Nagios!$B$2:$F$7978,1,FALSE)</f>
        <v>10.133.8.38</v>
      </c>
      <c r="D4228" s="306" t="s">
        <v>1916</v>
      </c>
      <c r="E4228" s="206" t="s">
        <v>2992</v>
      </c>
      <c r="F4228" s="262">
        <v>3</v>
      </c>
      <c r="G4228" s="299" t="s">
        <v>7998</v>
      </c>
      <c r="H4228" s="180"/>
    </row>
    <row r="4229" spans="1:8" hidden="1">
      <c r="A4229" s="88" t="s">
        <v>1292</v>
      </c>
      <c r="B4229" s="266" t="s">
        <v>1290</v>
      </c>
      <c r="C4229" s="185" t="str">
        <f>VLOOKUP(B4229,[1]Nagios!$B$2:$F$7978,1,FALSE)</f>
        <v>10.133.8.37</v>
      </c>
      <c r="D4229" s="301" t="s">
        <v>1220</v>
      </c>
      <c r="E4229" s="206" t="s">
        <v>2992</v>
      </c>
      <c r="F4229" s="271">
        <v>3</v>
      </c>
      <c r="G4229" s="299" t="s">
        <v>8012</v>
      </c>
      <c r="H4229" s="180" t="s">
        <v>3530</v>
      </c>
    </row>
    <row r="4230" spans="1:8" hidden="1">
      <c r="A4230" s="88" t="s">
        <v>1292</v>
      </c>
      <c r="B4230" s="240" t="s">
        <v>1290</v>
      </c>
      <c r="C4230" s="185" t="str">
        <f>VLOOKUP(B4230,[1]Nagios!$B$2:$F$7978,1,FALSE)</f>
        <v>10.133.8.37</v>
      </c>
      <c r="D4230" s="301" t="s">
        <v>1204</v>
      </c>
      <c r="E4230" s="206" t="s">
        <v>2992</v>
      </c>
      <c r="F4230" s="245">
        <v>3</v>
      </c>
      <c r="G4230" s="299" t="s">
        <v>8012</v>
      </c>
      <c r="H4230" s="180" t="s">
        <v>3531</v>
      </c>
    </row>
    <row r="4231" spans="1:8" hidden="1">
      <c r="A4231" s="88" t="s">
        <v>1292</v>
      </c>
      <c r="B4231" s="240" t="s">
        <v>1290</v>
      </c>
      <c r="C4231" s="185" t="str">
        <f>VLOOKUP(B4231,[1]Nagios!$B$2:$F$7978,1,FALSE)</f>
        <v>10.133.8.37</v>
      </c>
      <c r="D4231" s="301" t="s">
        <v>2414</v>
      </c>
      <c r="E4231" s="206" t="s">
        <v>2992</v>
      </c>
      <c r="F4231" s="245">
        <v>3</v>
      </c>
      <c r="G4231" s="299" t="s">
        <v>8012</v>
      </c>
      <c r="H4231" s="180" t="s">
        <v>3532</v>
      </c>
    </row>
    <row r="4232" spans="1:8" hidden="1">
      <c r="A4232" s="88" t="s">
        <v>1292</v>
      </c>
      <c r="B4232" s="249" t="s">
        <v>1290</v>
      </c>
      <c r="C4232" s="185" t="str">
        <f>VLOOKUP(B4232,[1]Nagios!$B$2:$F$7978,1,FALSE)</f>
        <v>10.133.8.37</v>
      </c>
      <c r="D4232" s="301" t="s">
        <v>2432</v>
      </c>
      <c r="E4232" s="206" t="s">
        <v>2992</v>
      </c>
      <c r="F4232" s="262">
        <v>3</v>
      </c>
      <c r="G4232" s="299" t="s">
        <v>8012</v>
      </c>
      <c r="H4232" s="180" t="s">
        <v>3533</v>
      </c>
    </row>
    <row r="4233" spans="1:8" hidden="1">
      <c r="A4233" s="88" t="s">
        <v>1292</v>
      </c>
      <c r="B4233" s="249" t="s">
        <v>1290</v>
      </c>
      <c r="C4233" s="185" t="str">
        <f>VLOOKUP(B4233,[1]Nagios!$B$2:$F$7978,1,FALSE)</f>
        <v>10.133.8.37</v>
      </c>
      <c r="D4233" s="301" t="s">
        <v>2451</v>
      </c>
      <c r="E4233" s="206" t="s">
        <v>2992</v>
      </c>
      <c r="F4233" s="245">
        <v>3</v>
      </c>
      <c r="G4233" s="299" t="s">
        <v>8012</v>
      </c>
      <c r="H4233" s="180" t="s">
        <v>3534</v>
      </c>
    </row>
    <row r="4234" spans="1:8" hidden="1">
      <c r="A4234" s="88" t="s">
        <v>1292</v>
      </c>
      <c r="B4234" s="249" t="s">
        <v>1290</v>
      </c>
      <c r="C4234" s="185" t="str">
        <f>VLOOKUP(B4234,[1]Nagios!$B$2:$F$7978,1,FALSE)</f>
        <v>10.133.8.37</v>
      </c>
      <c r="D4234" s="301" t="s">
        <v>1291</v>
      </c>
      <c r="E4234" s="206" t="s">
        <v>2992</v>
      </c>
      <c r="F4234" s="245">
        <v>3</v>
      </c>
      <c r="G4234" s="299" t="s">
        <v>8012</v>
      </c>
      <c r="H4234" s="180" t="s">
        <v>3535</v>
      </c>
    </row>
    <row r="4235" spans="1:8" hidden="1">
      <c r="A4235" s="88" t="s">
        <v>1292</v>
      </c>
      <c r="B4235" s="249" t="s">
        <v>1290</v>
      </c>
      <c r="C4235" s="185" t="str">
        <f>VLOOKUP(B4235,[1]Nagios!$B$2:$F$7978,1,FALSE)</f>
        <v>10.133.8.37</v>
      </c>
      <c r="D4235" s="301" t="s">
        <v>2468</v>
      </c>
      <c r="E4235" s="206" t="s">
        <v>2992</v>
      </c>
      <c r="F4235" s="245">
        <v>3</v>
      </c>
      <c r="G4235" s="299" t="s">
        <v>8012</v>
      </c>
      <c r="H4235" s="180" t="s">
        <v>3536</v>
      </c>
    </row>
    <row r="4236" spans="1:8" hidden="1">
      <c r="A4236" s="88" t="s">
        <v>1292</v>
      </c>
      <c r="B4236" s="249" t="s">
        <v>1290</v>
      </c>
      <c r="C4236" s="185" t="str">
        <f>VLOOKUP(B4236,[1]Nagios!$B$2:$F$7978,1,FALSE)</f>
        <v>10.133.8.37</v>
      </c>
      <c r="D4236" s="301" t="s">
        <v>959</v>
      </c>
      <c r="E4236" s="206" t="s">
        <v>2992</v>
      </c>
      <c r="F4236" s="245">
        <v>3</v>
      </c>
      <c r="G4236" s="299" t="s">
        <v>8012</v>
      </c>
      <c r="H4236" s="180" t="s">
        <v>3537</v>
      </c>
    </row>
    <row r="4237" spans="1:8" hidden="1">
      <c r="A4237" s="88" t="s">
        <v>1292</v>
      </c>
      <c r="B4237" s="249" t="s">
        <v>1290</v>
      </c>
      <c r="C4237" s="185" t="str">
        <f>VLOOKUP(B4237,[1]Nagios!$B$2:$F$7978,1,FALSE)</f>
        <v>10.133.8.37</v>
      </c>
      <c r="D4237" s="301" t="s">
        <v>1200</v>
      </c>
      <c r="E4237" s="206" t="s">
        <v>2992</v>
      </c>
      <c r="F4237" s="245">
        <v>3</v>
      </c>
      <c r="G4237" s="299" t="s">
        <v>8012</v>
      </c>
      <c r="H4237" s="180" t="s">
        <v>3538</v>
      </c>
    </row>
    <row r="4238" spans="1:8" hidden="1">
      <c r="A4238" s="88" t="s">
        <v>1292</v>
      </c>
      <c r="B4238" s="249" t="s">
        <v>1290</v>
      </c>
      <c r="C4238" s="185" t="str">
        <f>VLOOKUP(B4238,[1]Nagios!$B$2:$F$7978,1,FALSE)</f>
        <v>10.133.8.37</v>
      </c>
      <c r="D4238" s="301" t="s">
        <v>1201</v>
      </c>
      <c r="E4238" s="206" t="s">
        <v>2992</v>
      </c>
      <c r="F4238" s="245">
        <v>2</v>
      </c>
      <c r="G4238" s="299" t="s">
        <v>8012</v>
      </c>
      <c r="H4238" s="180" t="s">
        <v>3539</v>
      </c>
    </row>
    <row r="4239" spans="1:8" hidden="1">
      <c r="A4239" s="88" t="s">
        <v>1292</v>
      </c>
      <c r="B4239" s="88" t="s">
        <v>1290</v>
      </c>
      <c r="C4239" s="185" t="str">
        <f>VLOOKUP(B4239,[1]Nagios!$B$2:$F$7978,1,FALSE)</f>
        <v>10.133.8.37</v>
      </c>
      <c r="D4239" s="303" t="s">
        <v>1681</v>
      </c>
      <c r="E4239" s="206" t="s">
        <v>2992</v>
      </c>
      <c r="F4239" s="269">
        <v>4</v>
      </c>
      <c r="G4239" s="299" t="s">
        <v>7998</v>
      </c>
      <c r="H4239" s="180" t="s">
        <v>5643</v>
      </c>
    </row>
    <row r="4240" spans="1:8" hidden="1">
      <c r="A4240" s="88" t="s">
        <v>2403</v>
      </c>
      <c r="B4240" s="96" t="s">
        <v>2402</v>
      </c>
      <c r="C4240" s="185" t="str">
        <f>VLOOKUP(B4240,[1]Nagios!$B$2:$F$7978,1,FALSE)</f>
        <v>10.133.8.70</v>
      </c>
      <c r="D4240" s="307" t="s">
        <v>2314</v>
      </c>
      <c r="E4240" s="206" t="s">
        <v>2992</v>
      </c>
      <c r="F4240" s="262">
        <v>3</v>
      </c>
      <c r="G4240" s="299" t="s">
        <v>8012</v>
      </c>
      <c r="H4240" s="180" t="s">
        <v>3523</v>
      </c>
    </row>
    <row r="4241" spans="1:8" hidden="1">
      <c r="A4241" s="88" t="s">
        <v>2403</v>
      </c>
      <c r="B4241" s="96" t="s">
        <v>2402</v>
      </c>
      <c r="C4241" s="185" t="str">
        <f>VLOOKUP(B4241,[1]Nagios!$B$2:$F$7978,1,FALSE)</f>
        <v>10.133.8.70</v>
      </c>
      <c r="D4241" s="307" t="s">
        <v>1795</v>
      </c>
      <c r="E4241" s="206" t="s">
        <v>2992</v>
      </c>
      <c r="F4241" s="245">
        <v>3</v>
      </c>
      <c r="G4241" s="299" t="s">
        <v>8012</v>
      </c>
      <c r="H4241" s="180" t="s">
        <v>3524</v>
      </c>
    </row>
    <row r="4242" spans="1:8" hidden="1">
      <c r="A4242" s="88" t="s">
        <v>2403</v>
      </c>
      <c r="B4242" s="96" t="s">
        <v>2402</v>
      </c>
      <c r="C4242" s="185" t="str">
        <f>VLOOKUP(B4242,[1]Nagios!$B$2:$F$7978,1,FALSE)</f>
        <v>10.133.8.70</v>
      </c>
      <c r="D4242" s="307" t="s">
        <v>2355</v>
      </c>
      <c r="E4242" s="206" t="s">
        <v>2992</v>
      </c>
      <c r="F4242" s="245">
        <v>3</v>
      </c>
      <c r="G4242" s="299" t="s">
        <v>8012</v>
      </c>
      <c r="H4242" s="180" t="s">
        <v>3525</v>
      </c>
    </row>
    <row r="4243" spans="1:8" hidden="1">
      <c r="A4243" s="88" t="s">
        <v>2403</v>
      </c>
      <c r="B4243" s="96" t="s">
        <v>2402</v>
      </c>
      <c r="C4243" s="185" t="str">
        <f>VLOOKUP(B4243,[1]Nagios!$B$2:$F$7978,1,FALSE)</f>
        <v>10.133.8.70</v>
      </c>
      <c r="D4243" s="307" t="s">
        <v>2401</v>
      </c>
      <c r="E4243" s="206" t="s">
        <v>2992</v>
      </c>
      <c r="F4243" s="245">
        <v>3</v>
      </c>
      <c r="G4243" s="299" t="s">
        <v>8012</v>
      </c>
      <c r="H4243" s="180" t="s">
        <v>3526</v>
      </c>
    </row>
    <row r="4244" spans="1:8" hidden="1">
      <c r="A4244" s="88" t="s">
        <v>2403</v>
      </c>
      <c r="B4244" s="96" t="s">
        <v>2402</v>
      </c>
      <c r="C4244" s="185" t="str">
        <f>VLOOKUP(B4244,[1]Nagios!$B$2:$F$7978,1,FALSE)</f>
        <v>10.133.8.70</v>
      </c>
      <c r="D4244" s="307" t="s">
        <v>1220</v>
      </c>
      <c r="E4244" s="206" t="s">
        <v>2992</v>
      </c>
      <c r="F4244" s="245">
        <v>3</v>
      </c>
      <c r="G4244" s="299" t="s">
        <v>8012</v>
      </c>
      <c r="H4244" s="180" t="s">
        <v>3527</v>
      </c>
    </row>
    <row r="4245" spans="1:8" hidden="1">
      <c r="A4245" s="88" t="s">
        <v>2403</v>
      </c>
      <c r="B4245" s="96" t="s">
        <v>2402</v>
      </c>
      <c r="C4245" s="185" t="str">
        <f>VLOOKUP(B4245,[1]Nagios!$B$2:$F$7978,1,FALSE)</f>
        <v>10.133.8.70</v>
      </c>
      <c r="D4245" s="307" t="s">
        <v>2330</v>
      </c>
      <c r="E4245" s="206" t="s">
        <v>2992</v>
      </c>
      <c r="F4245" s="245">
        <v>3</v>
      </c>
      <c r="G4245" s="299" t="s">
        <v>8012</v>
      </c>
      <c r="H4245" s="180" t="s">
        <v>3528</v>
      </c>
    </row>
    <row r="4246" spans="1:8" hidden="1">
      <c r="A4246" s="88" t="s">
        <v>2403</v>
      </c>
      <c r="B4246" s="96" t="s">
        <v>2402</v>
      </c>
      <c r="C4246" s="185" t="str">
        <f>VLOOKUP(B4246,[1]Nagios!$B$2:$F$7978,1,FALSE)</f>
        <v>10.133.8.70</v>
      </c>
      <c r="D4246" s="301" t="s">
        <v>1201</v>
      </c>
      <c r="E4246" s="206" t="s">
        <v>2992</v>
      </c>
      <c r="F4246" s="245">
        <v>2</v>
      </c>
      <c r="G4246" s="299" t="s">
        <v>8012</v>
      </c>
      <c r="H4246" s="180" t="s">
        <v>3529</v>
      </c>
    </row>
    <row r="4247" spans="1:8" hidden="1">
      <c r="A4247" s="89" t="s">
        <v>2403</v>
      </c>
      <c r="B4247" s="115" t="s">
        <v>2402</v>
      </c>
      <c r="C4247" s="185" t="str">
        <f>VLOOKUP(B4247,[1]Nagios!$B$2:$F$7978,1,FALSE)</f>
        <v>10.133.8.70</v>
      </c>
      <c r="D4247" s="309" t="s">
        <v>2394</v>
      </c>
      <c r="E4247" s="292" t="s">
        <v>7217</v>
      </c>
      <c r="F4247" s="127">
        <v>3</v>
      </c>
      <c r="G4247" s="299" t="s">
        <v>8020</v>
      </c>
      <c r="H4247" s="208" t="s">
        <v>3233</v>
      </c>
    </row>
    <row r="4248" spans="1:8" hidden="1">
      <c r="A4248" s="88" t="s">
        <v>1715</v>
      </c>
      <c r="B4248" s="240" t="s">
        <v>1716</v>
      </c>
      <c r="C4248" s="185" t="str">
        <f>VLOOKUP(B4248,[1]Nagios!$B$2:$F$7978,1,FALSE)</f>
        <v>10.133.8.69</v>
      </c>
      <c r="D4248" s="301" t="s">
        <v>1220</v>
      </c>
      <c r="E4248" s="206" t="s">
        <v>2992</v>
      </c>
      <c r="F4248" s="245">
        <v>3</v>
      </c>
      <c r="G4248" s="299" t="s">
        <v>8012</v>
      </c>
      <c r="H4248" s="180" t="s">
        <v>3514</v>
      </c>
    </row>
    <row r="4249" spans="1:8" hidden="1">
      <c r="A4249" s="88" t="s">
        <v>1715</v>
      </c>
      <c r="B4249" s="249" t="s">
        <v>1716</v>
      </c>
      <c r="C4249" s="185" t="str">
        <f>VLOOKUP(B4249,[1]Nagios!$B$2:$F$7978,1,FALSE)</f>
        <v>10.133.8.69</v>
      </c>
      <c r="D4249" s="301" t="s">
        <v>1204</v>
      </c>
      <c r="E4249" s="206" t="s">
        <v>2992</v>
      </c>
      <c r="F4249" s="262">
        <v>4</v>
      </c>
      <c r="G4249" s="299" t="s">
        <v>8012</v>
      </c>
      <c r="H4249" s="180" t="s">
        <v>3515</v>
      </c>
    </row>
    <row r="4250" spans="1:8" hidden="1">
      <c r="A4250" s="88" t="s">
        <v>1715</v>
      </c>
      <c r="B4250" s="249" t="s">
        <v>1716</v>
      </c>
      <c r="C4250" s="185" t="str">
        <f>VLOOKUP(B4250,[1]Nagios!$B$2:$F$7978,1,FALSE)</f>
        <v>10.133.8.69</v>
      </c>
      <c r="D4250" s="301" t="s">
        <v>2413</v>
      </c>
      <c r="E4250" s="206" t="s">
        <v>2992</v>
      </c>
      <c r="F4250" s="262">
        <v>4</v>
      </c>
      <c r="G4250" s="299" t="s">
        <v>8012</v>
      </c>
      <c r="H4250" s="180" t="s">
        <v>3516</v>
      </c>
    </row>
    <row r="4251" spans="1:8" hidden="1">
      <c r="A4251" s="88" t="s">
        <v>1715</v>
      </c>
      <c r="B4251" s="266" t="s">
        <v>1716</v>
      </c>
      <c r="C4251" s="185" t="str">
        <f>VLOOKUP(B4251,[1]Nagios!$B$2:$F$7978,1,FALSE)</f>
        <v>10.133.8.69</v>
      </c>
      <c r="D4251" s="301" t="s">
        <v>2421</v>
      </c>
      <c r="E4251" s="206" t="s">
        <v>2992</v>
      </c>
      <c r="F4251" s="271">
        <v>4</v>
      </c>
      <c r="G4251" s="299" t="s">
        <v>8012</v>
      </c>
      <c r="H4251" s="180" t="s">
        <v>3517</v>
      </c>
    </row>
    <row r="4252" spans="1:8" hidden="1">
      <c r="A4252" s="88" t="s">
        <v>1715</v>
      </c>
      <c r="B4252" s="240" t="s">
        <v>1716</v>
      </c>
      <c r="C4252" s="185" t="str">
        <f>VLOOKUP(B4252,[1]Nagios!$B$2:$F$7978,1,FALSE)</f>
        <v>10.133.8.69</v>
      </c>
      <c r="D4252" s="301" t="s">
        <v>2442</v>
      </c>
      <c r="E4252" s="206" t="s">
        <v>2992</v>
      </c>
      <c r="F4252" s="245">
        <v>4</v>
      </c>
      <c r="G4252" s="299" t="s">
        <v>8012</v>
      </c>
      <c r="H4252" s="180" t="s">
        <v>3518</v>
      </c>
    </row>
    <row r="4253" spans="1:8" hidden="1">
      <c r="A4253" s="88" t="s">
        <v>1715</v>
      </c>
      <c r="B4253" s="240" t="s">
        <v>1716</v>
      </c>
      <c r="C4253" s="185" t="str">
        <f>VLOOKUP(B4253,[1]Nagios!$B$2:$F$7978,1,FALSE)</f>
        <v>10.133.8.69</v>
      </c>
      <c r="D4253" s="301" t="s">
        <v>1899</v>
      </c>
      <c r="E4253" s="206" t="s">
        <v>2992</v>
      </c>
      <c r="F4253" s="245">
        <v>4</v>
      </c>
      <c r="G4253" s="299" t="s">
        <v>8012</v>
      </c>
      <c r="H4253" s="180" t="s">
        <v>3519</v>
      </c>
    </row>
    <row r="4254" spans="1:8" hidden="1">
      <c r="A4254" s="88" t="s">
        <v>1715</v>
      </c>
      <c r="B4254" s="240" t="s">
        <v>1716</v>
      </c>
      <c r="C4254" s="185" t="str">
        <f>VLOOKUP(B4254,[1]Nagios!$B$2:$F$7978,1,FALSE)</f>
        <v>10.133.8.69</v>
      </c>
      <c r="D4254" s="301" t="s">
        <v>959</v>
      </c>
      <c r="E4254" s="206" t="s">
        <v>2992</v>
      </c>
      <c r="F4254" s="245">
        <v>4</v>
      </c>
      <c r="G4254" s="299" t="s">
        <v>8012</v>
      </c>
      <c r="H4254" s="180" t="s">
        <v>3520</v>
      </c>
    </row>
    <row r="4255" spans="1:8" hidden="1">
      <c r="A4255" s="88" t="s">
        <v>1715</v>
      </c>
      <c r="B4255" s="240" t="s">
        <v>1716</v>
      </c>
      <c r="C4255" s="185" t="str">
        <f>VLOOKUP(B4255,[1]Nagios!$B$2:$F$7978,1,FALSE)</f>
        <v>10.133.8.69</v>
      </c>
      <c r="D4255" s="301" t="s">
        <v>1200</v>
      </c>
      <c r="E4255" s="206" t="s">
        <v>2992</v>
      </c>
      <c r="F4255" s="245">
        <v>4</v>
      </c>
      <c r="G4255" s="299" t="s">
        <v>8012</v>
      </c>
      <c r="H4255" s="180" t="s">
        <v>3521</v>
      </c>
    </row>
    <row r="4256" spans="1:8" hidden="1">
      <c r="A4256" s="88" t="s">
        <v>1715</v>
      </c>
      <c r="B4256" s="240" t="s">
        <v>1716</v>
      </c>
      <c r="C4256" s="185" t="str">
        <f>VLOOKUP(B4256,[1]Nagios!$B$2:$F$7978,1,FALSE)</f>
        <v>10.133.8.69</v>
      </c>
      <c r="D4256" s="301" t="s">
        <v>1201</v>
      </c>
      <c r="E4256" s="206" t="s">
        <v>2992</v>
      </c>
      <c r="F4256" s="245">
        <v>2</v>
      </c>
      <c r="G4256" s="299" t="s">
        <v>8012</v>
      </c>
      <c r="H4256" s="180" t="s">
        <v>3522</v>
      </c>
    </row>
    <row r="4257" spans="1:8" hidden="1">
      <c r="A4257" s="88" t="s">
        <v>1715</v>
      </c>
      <c r="B4257" s="240" t="s">
        <v>1716</v>
      </c>
      <c r="C4257" s="185" t="str">
        <f>VLOOKUP(B4257,[1]Nagios!$B$2:$F$7978,1,FALSE)</f>
        <v>10.133.8.69</v>
      </c>
      <c r="D4257" s="301" t="s">
        <v>6118</v>
      </c>
      <c r="E4257" s="206" t="s">
        <v>2992</v>
      </c>
      <c r="F4257" s="245">
        <v>3</v>
      </c>
      <c r="G4257" s="299" t="s">
        <v>8004</v>
      </c>
      <c r="H4257" s="180"/>
    </row>
    <row r="4258" spans="1:8" hidden="1">
      <c r="A4258" s="88" t="s">
        <v>1713</v>
      </c>
      <c r="B4258" s="240" t="s">
        <v>1714</v>
      </c>
      <c r="C4258" s="185" t="str">
        <f>VLOOKUP(B4258,[1]Nagios!$B$2:$F$7978,1,FALSE)</f>
        <v>10.133.8.68</v>
      </c>
      <c r="D4258" s="301" t="s">
        <v>1900</v>
      </c>
      <c r="E4258" s="206" t="s">
        <v>2989</v>
      </c>
      <c r="F4258" s="245">
        <v>1</v>
      </c>
      <c r="G4258" s="299" t="s">
        <v>8012</v>
      </c>
      <c r="H4258" s="180" t="s">
        <v>4269</v>
      </c>
    </row>
    <row r="4259" spans="1:8" hidden="1">
      <c r="A4259" s="88" t="s">
        <v>1713</v>
      </c>
      <c r="B4259" s="240" t="s">
        <v>1714</v>
      </c>
      <c r="C4259" s="185" t="str">
        <f>VLOOKUP(B4259,[1]Nagios!$B$2:$F$7978,1,FALSE)</f>
        <v>10.133.8.68</v>
      </c>
      <c r="D4259" s="301" t="s">
        <v>1231</v>
      </c>
      <c r="E4259" s="206" t="s">
        <v>2989</v>
      </c>
      <c r="F4259" s="245">
        <v>1</v>
      </c>
      <c r="G4259" s="299" t="s">
        <v>8012</v>
      </c>
      <c r="H4259" s="180" t="s">
        <v>4270</v>
      </c>
    </row>
    <row r="4260" spans="1:8" hidden="1">
      <c r="A4260" s="88" t="s">
        <v>1713</v>
      </c>
      <c r="B4260" s="240" t="s">
        <v>1714</v>
      </c>
      <c r="C4260" s="185" t="str">
        <f>VLOOKUP(B4260,[1]Nagios!$B$2:$F$7978,1,FALSE)</f>
        <v>10.133.8.68</v>
      </c>
      <c r="D4260" s="301" t="s">
        <v>1220</v>
      </c>
      <c r="E4260" s="206" t="s">
        <v>2989</v>
      </c>
      <c r="F4260" s="245">
        <v>3</v>
      </c>
      <c r="G4260" s="299" t="s">
        <v>8012</v>
      </c>
      <c r="H4260" s="180" t="s">
        <v>4271</v>
      </c>
    </row>
    <row r="4261" spans="1:8" hidden="1">
      <c r="A4261" s="88" t="s">
        <v>1713</v>
      </c>
      <c r="B4261" s="240" t="s">
        <v>1714</v>
      </c>
      <c r="C4261" s="185" t="str">
        <f>VLOOKUP(B4261,[1]Nagios!$B$2:$F$7978,1,FALSE)</f>
        <v>10.133.8.68</v>
      </c>
      <c r="D4261" s="301" t="s">
        <v>1204</v>
      </c>
      <c r="E4261" s="206" t="s">
        <v>2989</v>
      </c>
      <c r="F4261" s="245">
        <v>1</v>
      </c>
      <c r="G4261" s="299" t="s">
        <v>8012</v>
      </c>
      <c r="H4261" s="180" t="s">
        <v>4272</v>
      </c>
    </row>
    <row r="4262" spans="1:8" hidden="1">
      <c r="A4262" s="88" t="s">
        <v>1713</v>
      </c>
      <c r="B4262" s="249" t="s">
        <v>1714</v>
      </c>
      <c r="C4262" s="185" t="str">
        <f>VLOOKUP(B4262,[1]Nagios!$B$2:$F$7978,1,FALSE)</f>
        <v>10.133.8.68</v>
      </c>
      <c r="D4262" s="301" t="s">
        <v>2413</v>
      </c>
      <c r="E4262" s="206" t="s">
        <v>2989</v>
      </c>
      <c r="F4262" s="262">
        <v>1</v>
      </c>
      <c r="G4262" s="299" t="s">
        <v>8012</v>
      </c>
      <c r="H4262" s="180" t="s">
        <v>4273</v>
      </c>
    </row>
    <row r="4263" spans="1:8" hidden="1">
      <c r="A4263" s="88" t="s">
        <v>1713</v>
      </c>
      <c r="B4263" s="240" t="s">
        <v>1714</v>
      </c>
      <c r="C4263" s="185" t="str">
        <f>VLOOKUP(B4263,[1]Nagios!$B$2:$F$7978,1,FALSE)</f>
        <v>10.133.8.68</v>
      </c>
      <c r="D4263" s="301" t="s">
        <v>2421</v>
      </c>
      <c r="E4263" s="206" t="s">
        <v>2989</v>
      </c>
      <c r="F4263" s="245">
        <v>1</v>
      </c>
      <c r="G4263" s="299" t="s">
        <v>8012</v>
      </c>
      <c r="H4263" s="180" t="s">
        <v>4274</v>
      </c>
    </row>
    <row r="4264" spans="1:8" hidden="1">
      <c r="A4264" s="88" t="s">
        <v>1713</v>
      </c>
      <c r="B4264" s="240" t="s">
        <v>1714</v>
      </c>
      <c r="C4264" s="185" t="str">
        <f>VLOOKUP(B4264,[1]Nagios!$B$2:$F$7978,1,FALSE)</f>
        <v>10.133.8.68</v>
      </c>
      <c r="D4264" s="301" t="s">
        <v>2442</v>
      </c>
      <c r="E4264" s="206" t="s">
        <v>2989</v>
      </c>
      <c r="F4264" s="245">
        <v>1</v>
      </c>
      <c r="G4264" s="299" t="s">
        <v>8012</v>
      </c>
      <c r="H4264" s="180" t="s">
        <v>4275</v>
      </c>
    </row>
    <row r="4265" spans="1:8" hidden="1">
      <c r="A4265" s="88" t="s">
        <v>1713</v>
      </c>
      <c r="B4265" s="240" t="s">
        <v>1714</v>
      </c>
      <c r="C4265" s="185" t="str">
        <f>VLOOKUP(B4265,[1]Nagios!$B$2:$F$7978,1,FALSE)</f>
        <v>10.133.8.68</v>
      </c>
      <c r="D4265" s="301" t="s">
        <v>1899</v>
      </c>
      <c r="E4265" s="206" t="s">
        <v>2989</v>
      </c>
      <c r="F4265" s="245">
        <v>1</v>
      </c>
      <c r="G4265" s="299" t="s">
        <v>8012</v>
      </c>
      <c r="H4265" s="180" t="s">
        <v>4276</v>
      </c>
    </row>
    <row r="4266" spans="1:8" hidden="1">
      <c r="A4266" s="88" t="s">
        <v>1713</v>
      </c>
      <c r="B4266" s="249" t="s">
        <v>1714</v>
      </c>
      <c r="C4266" s="185" t="str">
        <f>VLOOKUP(B4266,[1]Nagios!$B$2:$F$7978,1,FALSE)</f>
        <v>10.133.8.68</v>
      </c>
      <c r="D4266" s="301" t="s">
        <v>959</v>
      </c>
      <c r="E4266" s="206" t="s">
        <v>2989</v>
      </c>
      <c r="F4266" s="262">
        <v>1</v>
      </c>
      <c r="G4266" s="299" t="s">
        <v>8012</v>
      </c>
      <c r="H4266" s="180" t="s">
        <v>4277</v>
      </c>
    </row>
    <row r="4267" spans="1:8" hidden="1">
      <c r="A4267" s="88" t="s">
        <v>1713</v>
      </c>
      <c r="B4267" s="249" t="s">
        <v>1714</v>
      </c>
      <c r="C4267" s="185" t="str">
        <f>VLOOKUP(B4267,[1]Nagios!$B$2:$F$7978,1,FALSE)</f>
        <v>10.133.8.68</v>
      </c>
      <c r="D4267" s="301" t="s">
        <v>1200</v>
      </c>
      <c r="E4267" s="206" t="s">
        <v>2989</v>
      </c>
      <c r="F4267" s="262">
        <v>1</v>
      </c>
      <c r="G4267" s="299" t="s">
        <v>8012</v>
      </c>
      <c r="H4267" s="180" t="s">
        <v>4278</v>
      </c>
    </row>
    <row r="4268" spans="1:8" hidden="1">
      <c r="A4268" s="88" t="s">
        <v>1713</v>
      </c>
      <c r="B4268" s="266" t="s">
        <v>1714</v>
      </c>
      <c r="C4268" s="185" t="str">
        <f>VLOOKUP(B4268,[1]Nagios!$B$2:$F$7978,1,FALSE)</f>
        <v>10.133.8.68</v>
      </c>
      <c r="D4268" s="301" t="s">
        <v>1201</v>
      </c>
      <c r="E4268" s="206" t="s">
        <v>2992</v>
      </c>
      <c r="F4268" s="271">
        <v>2</v>
      </c>
      <c r="G4268" s="299" t="s">
        <v>8012</v>
      </c>
      <c r="H4268" s="180" t="s">
        <v>4279</v>
      </c>
    </row>
    <row r="4269" spans="1:8" hidden="1">
      <c r="A4269" s="88" t="s">
        <v>1713</v>
      </c>
      <c r="B4269" s="88" t="s">
        <v>1714</v>
      </c>
      <c r="C4269" s="185" t="str">
        <f>VLOOKUP(B4269,[1]Nagios!$B$2:$F$7978,1,FALSE)</f>
        <v>10.133.8.68</v>
      </c>
      <c r="D4269" s="303" t="s">
        <v>2387</v>
      </c>
      <c r="E4269" s="206" t="s">
        <v>2989</v>
      </c>
      <c r="F4269" s="250">
        <v>2</v>
      </c>
      <c r="G4269" s="299" t="s">
        <v>7998</v>
      </c>
      <c r="H4269" s="180" t="s">
        <v>5763</v>
      </c>
    </row>
    <row r="4270" spans="1:8" hidden="1">
      <c r="A4270" s="88" t="s">
        <v>1713</v>
      </c>
      <c r="B4270" s="266" t="s">
        <v>1714</v>
      </c>
      <c r="C4270" s="185" t="str">
        <f>VLOOKUP(B4270,[1]Nagios!$B$2:$F$7978,1,FALSE)</f>
        <v>10.133.8.68</v>
      </c>
      <c r="D4270" s="301" t="s">
        <v>6859</v>
      </c>
      <c r="E4270" s="206" t="s">
        <v>2989</v>
      </c>
      <c r="F4270" s="245">
        <v>1</v>
      </c>
      <c r="G4270" s="299" t="s">
        <v>7995</v>
      </c>
      <c r="H4270" s="180"/>
    </row>
    <row r="4271" spans="1:8" hidden="1">
      <c r="A4271" s="101" t="s">
        <v>1710</v>
      </c>
      <c r="B4271" s="240" t="s">
        <v>1712</v>
      </c>
      <c r="C4271" s="185" t="str">
        <f>VLOOKUP(B4271,[1]Nagios!$B$2:$F$7978,1,FALSE)</f>
        <v>10.133.8.67</v>
      </c>
      <c r="D4271" s="323" t="s">
        <v>2332</v>
      </c>
      <c r="E4271" s="206" t="s">
        <v>2989</v>
      </c>
      <c r="F4271" s="245">
        <v>1</v>
      </c>
      <c r="G4271" s="299" t="s">
        <v>8012</v>
      </c>
      <c r="H4271" s="180" t="s">
        <v>4254</v>
      </c>
    </row>
    <row r="4272" spans="1:8" ht="30" hidden="1">
      <c r="A4272" s="101" t="s">
        <v>1710</v>
      </c>
      <c r="B4272" s="240" t="s">
        <v>1712</v>
      </c>
      <c r="C4272" s="185" t="str">
        <f>VLOOKUP(B4272,[1]Nagios!$B$2:$F$7978,1,FALSE)</f>
        <v>10.133.8.67</v>
      </c>
      <c r="D4272" s="323" t="s">
        <v>2333</v>
      </c>
      <c r="E4272" s="206" t="s">
        <v>2989</v>
      </c>
      <c r="F4272" s="245">
        <v>1</v>
      </c>
      <c r="G4272" s="299" t="s">
        <v>8012</v>
      </c>
      <c r="H4272" s="180" t="s">
        <v>4255</v>
      </c>
    </row>
    <row r="4273" spans="1:8" hidden="1">
      <c r="A4273" s="101" t="s">
        <v>1710</v>
      </c>
      <c r="B4273" s="240" t="s">
        <v>1712</v>
      </c>
      <c r="C4273" s="185" t="str">
        <f>VLOOKUP(B4273,[1]Nagios!$B$2:$F$7978,1,FALSE)</f>
        <v>10.133.8.67</v>
      </c>
      <c r="D4273" s="323" t="s">
        <v>2334</v>
      </c>
      <c r="E4273" s="206" t="s">
        <v>2989</v>
      </c>
      <c r="F4273" s="245">
        <v>1</v>
      </c>
      <c r="G4273" s="299" t="s">
        <v>8012</v>
      </c>
      <c r="H4273" s="180" t="s">
        <v>4256</v>
      </c>
    </row>
    <row r="4274" spans="1:8" hidden="1">
      <c r="A4274" s="101" t="s">
        <v>1710</v>
      </c>
      <c r="B4274" s="249" t="s">
        <v>1712</v>
      </c>
      <c r="C4274" s="185" t="str">
        <f>VLOOKUP(B4274,[1]Nagios!$B$2:$F$7978,1,FALSE)</f>
        <v>10.133.8.67</v>
      </c>
      <c r="D4274" s="323" t="s">
        <v>2335</v>
      </c>
      <c r="E4274" s="206" t="s">
        <v>2989</v>
      </c>
      <c r="F4274" s="262">
        <v>1</v>
      </c>
      <c r="G4274" s="299" t="s">
        <v>8012</v>
      </c>
      <c r="H4274" s="180" t="s">
        <v>4257</v>
      </c>
    </row>
    <row r="4275" spans="1:8" ht="30" hidden="1">
      <c r="A4275" s="101" t="s">
        <v>1710</v>
      </c>
      <c r="B4275" s="249" t="s">
        <v>1712</v>
      </c>
      <c r="C4275" s="185" t="str">
        <f>VLOOKUP(B4275,[1]Nagios!$B$2:$F$7978,1,FALSE)</f>
        <v>10.133.8.67</v>
      </c>
      <c r="D4275" s="323" t="s">
        <v>2336</v>
      </c>
      <c r="E4275" s="206" t="s">
        <v>2989</v>
      </c>
      <c r="F4275" s="262">
        <v>1</v>
      </c>
      <c r="G4275" s="299" t="s">
        <v>8012</v>
      </c>
      <c r="H4275" s="200" t="s">
        <v>4258</v>
      </c>
    </row>
    <row r="4276" spans="1:8" hidden="1">
      <c r="A4276" s="101" t="s">
        <v>1710</v>
      </c>
      <c r="B4276" s="266" t="s">
        <v>1712</v>
      </c>
      <c r="C4276" s="185" t="str">
        <f>VLOOKUP(B4276,[1]Nagios!$B$2:$F$7978,1,FALSE)</f>
        <v>10.133.8.67</v>
      </c>
      <c r="D4276" s="323" t="s">
        <v>2337</v>
      </c>
      <c r="E4276" s="206" t="s">
        <v>2989</v>
      </c>
      <c r="F4276" s="271">
        <v>1</v>
      </c>
      <c r="G4276" s="299" t="s">
        <v>8012</v>
      </c>
      <c r="H4276" s="180" t="s">
        <v>4259</v>
      </c>
    </row>
    <row r="4277" spans="1:8" hidden="1">
      <c r="A4277" s="88" t="s">
        <v>1710</v>
      </c>
      <c r="B4277" s="266" t="s">
        <v>1712</v>
      </c>
      <c r="C4277" s="185" t="str">
        <f>VLOOKUP(B4277,[1]Nagios!$B$2:$F$7978,1,FALSE)</f>
        <v>10.133.8.67</v>
      </c>
      <c r="D4277" s="301" t="s">
        <v>1220</v>
      </c>
      <c r="E4277" s="206" t="s">
        <v>2989</v>
      </c>
      <c r="F4277" s="271">
        <v>3</v>
      </c>
      <c r="G4277" s="299" t="s">
        <v>8012</v>
      </c>
      <c r="H4277" s="180" t="s">
        <v>4260</v>
      </c>
    </row>
    <row r="4278" spans="1:8" hidden="1">
      <c r="A4278" s="88" t="s">
        <v>1710</v>
      </c>
      <c r="B4278" s="266" t="s">
        <v>1712</v>
      </c>
      <c r="C4278" s="185" t="str">
        <f>VLOOKUP(B4278,[1]Nagios!$B$2:$F$7978,1,FALSE)</f>
        <v>10.133.8.67</v>
      </c>
      <c r="D4278" s="301" t="s">
        <v>1204</v>
      </c>
      <c r="E4278" s="206" t="s">
        <v>2989</v>
      </c>
      <c r="F4278" s="271">
        <v>1</v>
      </c>
      <c r="G4278" s="299" t="s">
        <v>8012</v>
      </c>
      <c r="H4278" s="180" t="s">
        <v>4261</v>
      </c>
    </row>
    <row r="4279" spans="1:8" hidden="1">
      <c r="A4279" s="88" t="s">
        <v>1710</v>
      </c>
      <c r="B4279" s="266" t="s">
        <v>1712</v>
      </c>
      <c r="C4279" s="185" t="str">
        <f>VLOOKUP(B4279,[1]Nagios!$B$2:$F$7978,1,FALSE)</f>
        <v>10.133.8.67</v>
      </c>
      <c r="D4279" s="301" t="s">
        <v>2413</v>
      </c>
      <c r="E4279" s="206" t="s">
        <v>2989</v>
      </c>
      <c r="F4279" s="271">
        <v>1</v>
      </c>
      <c r="G4279" s="299" t="s">
        <v>8012</v>
      </c>
      <c r="H4279" s="180" t="s">
        <v>4262</v>
      </c>
    </row>
    <row r="4280" spans="1:8" hidden="1">
      <c r="A4280" s="88" t="s">
        <v>1710</v>
      </c>
      <c r="B4280" s="266" t="s">
        <v>1712</v>
      </c>
      <c r="C4280" s="185" t="str">
        <f>VLOOKUP(B4280,[1]Nagios!$B$2:$F$7978,1,FALSE)</f>
        <v>10.133.8.67</v>
      </c>
      <c r="D4280" s="301" t="s">
        <v>2421</v>
      </c>
      <c r="E4280" s="206" t="s">
        <v>2989</v>
      </c>
      <c r="F4280" s="271">
        <v>1</v>
      </c>
      <c r="G4280" s="299" t="s">
        <v>8012</v>
      </c>
      <c r="H4280" s="180" t="s">
        <v>4263</v>
      </c>
    </row>
    <row r="4281" spans="1:8" hidden="1">
      <c r="A4281" s="88" t="s">
        <v>1710</v>
      </c>
      <c r="B4281" s="266" t="s">
        <v>1712</v>
      </c>
      <c r="C4281" s="185" t="str">
        <f>VLOOKUP(B4281,[1]Nagios!$B$2:$F$7978,1,FALSE)</f>
        <v>10.133.8.67</v>
      </c>
      <c r="D4281" s="301" t="s">
        <v>2442</v>
      </c>
      <c r="E4281" s="206" t="s">
        <v>2989</v>
      </c>
      <c r="F4281" s="271">
        <v>1</v>
      </c>
      <c r="G4281" s="299" t="s">
        <v>8012</v>
      </c>
      <c r="H4281" s="180" t="s">
        <v>4264</v>
      </c>
    </row>
    <row r="4282" spans="1:8" hidden="1">
      <c r="A4282" s="88" t="s">
        <v>1710</v>
      </c>
      <c r="B4282" s="266" t="s">
        <v>1712</v>
      </c>
      <c r="C4282" s="185" t="str">
        <f>VLOOKUP(B4282,[1]Nagios!$B$2:$F$7978,1,FALSE)</f>
        <v>10.133.8.67</v>
      </c>
      <c r="D4282" s="301" t="s">
        <v>1899</v>
      </c>
      <c r="E4282" s="206" t="s">
        <v>2989</v>
      </c>
      <c r="F4282" s="271">
        <v>1</v>
      </c>
      <c r="G4282" s="299" t="s">
        <v>8012</v>
      </c>
      <c r="H4282" s="180" t="s">
        <v>4265</v>
      </c>
    </row>
    <row r="4283" spans="1:8" hidden="1">
      <c r="A4283" s="88" t="s">
        <v>1710</v>
      </c>
      <c r="B4283" s="266" t="s">
        <v>1712</v>
      </c>
      <c r="C4283" s="185" t="str">
        <f>VLOOKUP(B4283,[1]Nagios!$B$2:$F$7978,1,FALSE)</f>
        <v>10.133.8.67</v>
      </c>
      <c r="D4283" s="301" t="s">
        <v>959</v>
      </c>
      <c r="E4283" s="206" t="s">
        <v>2989</v>
      </c>
      <c r="F4283" s="245">
        <v>1</v>
      </c>
      <c r="G4283" s="299" t="s">
        <v>8012</v>
      </c>
      <c r="H4283" s="180" t="s">
        <v>4266</v>
      </c>
    </row>
    <row r="4284" spans="1:8" hidden="1">
      <c r="A4284" s="88" t="s">
        <v>1710</v>
      </c>
      <c r="B4284" s="266" t="s">
        <v>1712</v>
      </c>
      <c r="C4284" s="185" t="str">
        <f>VLOOKUP(B4284,[1]Nagios!$B$2:$F$7978,1,FALSE)</f>
        <v>10.133.8.67</v>
      </c>
      <c r="D4284" s="301" t="s">
        <v>1200</v>
      </c>
      <c r="E4284" s="206" t="s">
        <v>2989</v>
      </c>
      <c r="F4284" s="245">
        <v>1</v>
      </c>
      <c r="G4284" s="299" t="s">
        <v>8012</v>
      </c>
      <c r="H4284" s="180" t="s">
        <v>4267</v>
      </c>
    </row>
    <row r="4285" spans="1:8" hidden="1">
      <c r="A4285" s="88" t="s">
        <v>1710</v>
      </c>
      <c r="B4285" s="266" t="s">
        <v>1712</v>
      </c>
      <c r="C4285" s="185" t="str">
        <f>VLOOKUP(B4285,[1]Nagios!$B$2:$F$7978,1,FALSE)</f>
        <v>10.133.8.67</v>
      </c>
      <c r="D4285" s="301" t="s">
        <v>1201</v>
      </c>
      <c r="E4285" s="206" t="s">
        <v>2992</v>
      </c>
      <c r="F4285" s="245">
        <v>2</v>
      </c>
      <c r="G4285" s="299" t="s">
        <v>8012</v>
      </c>
      <c r="H4285" s="180" t="s">
        <v>4268</v>
      </c>
    </row>
    <row r="4286" spans="1:8" hidden="1">
      <c r="A4286" s="101" t="s">
        <v>2320</v>
      </c>
      <c r="B4286" s="88" t="s">
        <v>1712</v>
      </c>
      <c r="C4286" s="185" t="str">
        <f>VLOOKUP(B4286,[1]Nagios!$B$2:$F$7978,1,FALSE)</f>
        <v>10.133.8.67</v>
      </c>
      <c r="D4286" s="303" t="s">
        <v>2387</v>
      </c>
      <c r="E4286" s="206" t="s">
        <v>2991</v>
      </c>
      <c r="F4286" s="269">
        <v>3</v>
      </c>
      <c r="G4286" s="299" t="s">
        <v>7998</v>
      </c>
      <c r="H4286" s="180" t="s">
        <v>5632</v>
      </c>
    </row>
    <row r="4287" spans="1:8" hidden="1">
      <c r="A4287" s="101" t="s">
        <v>2320</v>
      </c>
      <c r="B4287" s="88" t="s">
        <v>1712</v>
      </c>
      <c r="C4287" s="185" t="str">
        <f>VLOOKUP(B4287,[1]Nagios!$B$2:$F$7978,1,FALSE)</f>
        <v>10.133.8.67</v>
      </c>
      <c r="D4287" s="303" t="s">
        <v>6118</v>
      </c>
      <c r="E4287" s="206" t="s">
        <v>2989</v>
      </c>
      <c r="F4287" s="269">
        <v>2</v>
      </c>
      <c r="G4287" s="299" t="s">
        <v>8004</v>
      </c>
      <c r="H4287" s="180"/>
    </row>
    <row r="4288" spans="1:8" hidden="1">
      <c r="A4288" s="88" t="s">
        <v>8988</v>
      </c>
      <c r="B4288" s="249" t="s">
        <v>8989</v>
      </c>
      <c r="C4288" s="185" t="str">
        <f>VLOOKUP(B4288,[1]Nagios!$B$2:$F$7978,1,FALSE)</f>
        <v>172.16.12.91</v>
      </c>
      <c r="D4288" s="301" t="s">
        <v>1204</v>
      </c>
      <c r="E4288" s="289" t="s">
        <v>2989</v>
      </c>
      <c r="F4288" s="245">
        <v>3</v>
      </c>
      <c r="G4288" s="299" t="s">
        <v>8012</v>
      </c>
      <c r="H4288" s="180"/>
    </row>
    <row r="4289" spans="1:8" hidden="1">
      <c r="A4289" s="88" t="s">
        <v>8988</v>
      </c>
      <c r="B4289" s="249" t="s">
        <v>8989</v>
      </c>
      <c r="C4289" s="185" t="str">
        <f>VLOOKUP(B4289,[1]Nagios!$B$2:$F$7978,1,FALSE)</f>
        <v>172.16.12.91</v>
      </c>
      <c r="D4289" s="301" t="s">
        <v>2617</v>
      </c>
      <c r="E4289" s="289" t="s">
        <v>2989</v>
      </c>
      <c r="F4289" s="245">
        <v>3</v>
      </c>
      <c r="G4289" s="299" t="s">
        <v>8012</v>
      </c>
      <c r="H4289" s="180"/>
    </row>
    <row r="4290" spans="1:8" hidden="1">
      <c r="A4290" s="88" t="s">
        <v>8988</v>
      </c>
      <c r="B4290" s="249" t="s">
        <v>8989</v>
      </c>
      <c r="C4290" s="185" t="str">
        <f>VLOOKUP(B4290,[1]Nagios!$B$2:$F$7978,1,FALSE)</f>
        <v>172.16.12.91</v>
      </c>
      <c r="D4290" s="301" t="s">
        <v>6654</v>
      </c>
      <c r="E4290" s="289" t="s">
        <v>2989</v>
      </c>
      <c r="F4290" s="245">
        <v>3</v>
      </c>
      <c r="G4290" s="299" t="s">
        <v>8012</v>
      </c>
      <c r="H4290" s="180"/>
    </row>
    <row r="4291" spans="1:8" hidden="1">
      <c r="A4291" s="88" t="s">
        <v>8988</v>
      </c>
      <c r="B4291" s="249" t="s">
        <v>8989</v>
      </c>
      <c r="C4291" s="185" t="str">
        <f>VLOOKUP(B4291,[1]Nagios!$B$2:$F$7978,1,FALSE)</f>
        <v>172.16.12.91</v>
      </c>
      <c r="D4291" s="301" t="s">
        <v>1201</v>
      </c>
      <c r="E4291" s="289" t="s">
        <v>2989</v>
      </c>
      <c r="F4291" s="245">
        <v>3</v>
      </c>
      <c r="G4291" s="299" t="s">
        <v>8012</v>
      </c>
      <c r="H4291" s="180"/>
    </row>
    <row r="4292" spans="1:8" hidden="1">
      <c r="A4292" s="88" t="s">
        <v>8988</v>
      </c>
      <c r="B4292" s="249" t="s">
        <v>8989</v>
      </c>
      <c r="C4292" s="185" t="str">
        <f>VLOOKUP(B4292,[1]Nagios!$B$2:$F$7978,1,FALSE)</f>
        <v>172.16.12.91</v>
      </c>
      <c r="D4292" s="301" t="s">
        <v>6043</v>
      </c>
      <c r="E4292" s="289" t="s">
        <v>2989</v>
      </c>
      <c r="F4292" s="245">
        <v>3</v>
      </c>
      <c r="G4292" s="299" t="s">
        <v>8012</v>
      </c>
      <c r="H4292" s="180"/>
    </row>
    <row r="4293" spans="1:8" hidden="1">
      <c r="A4293" s="88" t="s">
        <v>8988</v>
      </c>
      <c r="B4293" s="249" t="s">
        <v>8989</v>
      </c>
      <c r="C4293" s="185" t="str">
        <f>VLOOKUP(B4293,[1]Nagios!$B$2:$F$7978,1,FALSE)</f>
        <v>172.16.12.91</v>
      </c>
      <c r="D4293" s="301" t="s">
        <v>2543</v>
      </c>
      <c r="E4293" s="289" t="s">
        <v>2989</v>
      </c>
      <c r="F4293" s="245">
        <v>3</v>
      </c>
      <c r="G4293" s="299" t="s">
        <v>8012</v>
      </c>
      <c r="H4293" s="180"/>
    </row>
    <row r="4294" spans="1:8" hidden="1">
      <c r="A4294" s="103" t="s">
        <v>7366</v>
      </c>
      <c r="B4294" s="140" t="s">
        <v>7365</v>
      </c>
      <c r="C4294" s="185" t="str">
        <f>VLOOKUP(B4294,[1]Nagios!$B$2:$F$7978,1,FALSE)</f>
        <v>172.16.12.69</v>
      </c>
      <c r="D4294" s="301" t="s">
        <v>1204</v>
      </c>
      <c r="E4294" s="289" t="s">
        <v>2989</v>
      </c>
      <c r="F4294" s="245">
        <v>1</v>
      </c>
      <c r="G4294" s="299" t="s">
        <v>8012</v>
      </c>
      <c r="H4294" s="180"/>
    </row>
    <row r="4295" spans="1:8" hidden="1">
      <c r="A4295" s="103" t="s">
        <v>7366</v>
      </c>
      <c r="B4295" s="140" t="s">
        <v>7365</v>
      </c>
      <c r="C4295" s="185" t="str">
        <f>VLOOKUP(B4295,[1]Nagios!$B$2:$F$7978,1,FALSE)</f>
        <v>172.16.12.69</v>
      </c>
      <c r="D4295" s="301" t="s">
        <v>2330</v>
      </c>
      <c r="E4295" s="289" t="s">
        <v>2989</v>
      </c>
      <c r="F4295" s="245">
        <v>1</v>
      </c>
      <c r="G4295" s="299" t="s">
        <v>8012</v>
      </c>
      <c r="H4295" s="180"/>
    </row>
    <row r="4296" spans="1:8" hidden="1">
      <c r="A4296" s="103" t="s">
        <v>7366</v>
      </c>
      <c r="B4296" s="140" t="s">
        <v>7365</v>
      </c>
      <c r="C4296" s="185" t="str">
        <f>VLOOKUP(B4296,[1]Nagios!$B$2:$F$7978,1,FALSE)</f>
        <v>172.16.12.69</v>
      </c>
      <c r="D4296" s="301" t="s">
        <v>959</v>
      </c>
      <c r="E4296" s="289" t="s">
        <v>2989</v>
      </c>
      <c r="F4296" s="245">
        <v>1</v>
      </c>
      <c r="G4296" s="299" t="s">
        <v>8012</v>
      </c>
      <c r="H4296" s="180"/>
    </row>
    <row r="4297" spans="1:8" hidden="1">
      <c r="A4297" s="103" t="s">
        <v>7366</v>
      </c>
      <c r="B4297" s="140" t="s">
        <v>7365</v>
      </c>
      <c r="C4297" s="185" t="str">
        <f>VLOOKUP(B4297,[1]Nagios!$B$2:$F$7978,1,FALSE)</f>
        <v>172.16.12.69</v>
      </c>
      <c r="D4297" s="301" t="s">
        <v>6177</v>
      </c>
      <c r="E4297" s="289" t="s">
        <v>2989</v>
      </c>
      <c r="F4297" s="245">
        <v>1</v>
      </c>
      <c r="G4297" s="299" t="s">
        <v>8012</v>
      </c>
      <c r="H4297" s="180"/>
    </row>
    <row r="4298" spans="1:8" hidden="1">
      <c r="A4298" s="103" t="s">
        <v>7366</v>
      </c>
      <c r="B4298" s="140" t="s">
        <v>7365</v>
      </c>
      <c r="C4298" s="185" t="str">
        <f>VLOOKUP(B4298,[1]Nagios!$B$2:$F$7978,1,FALSE)</f>
        <v>172.16.12.69</v>
      </c>
      <c r="D4298" s="301" t="s">
        <v>1201</v>
      </c>
      <c r="E4298" s="289" t="s">
        <v>2989</v>
      </c>
      <c r="F4298" s="245">
        <v>1</v>
      </c>
      <c r="G4298" s="299" t="s">
        <v>8012</v>
      </c>
      <c r="H4298" s="180"/>
    </row>
    <row r="4299" spans="1:8" hidden="1">
      <c r="A4299" s="103" t="s">
        <v>7366</v>
      </c>
      <c r="B4299" s="140" t="s">
        <v>7365</v>
      </c>
      <c r="C4299" s="185" t="str">
        <f>VLOOKUP(B4299,[1]Nagios!$B$2:$F$7978,1,FALSE)</f>
        <v>172.16.12.69</v>
      </c>
      <c r="D4299" s="301" t="s">
        <v>2370</v>
      </c>
      <c r="E4299" s="289" t="s">
        <v>2989</v>
      </c>
      <c r="F4299" s="245">
        <v>1</v>
      </c>
      <c r="G4299" s="299" t="s">
        <v>8012</v>
      </c>
      <c r="H4299" s="180"/>
    </row>
    <row r="4300" spans="1:8" hidden="1">
      <c r="A4300" s="103" t="s">
        <v>7366</v>
      </c>
      <c r="B4300" s="140" t="s">
        <v>7365</v>
      </c>
      <c r="C4300" s="185" t="str">
        <f>VLOOKUP(B4300,[1]Nagios!$B$2:$F$7978,1,FALSE)</f>
        <v>172.16.12.69</v>
      </c>
      <c r="D4300" s="301" t="s">
        <v>7326</v>
      </c>
      <c r="E4300" s="289" t="s">
        <v>2992</v>
      </c>
      <c r="F4300" s="245">
        <v>4</v>
      </c>
      <c r="G4300" s="299" t="s">
        <v>8004</v>
      </c>
      <c r="H4300" s="180"/>
    </row>
    <row r="4301" spans="1:8" hidden="1">
      <c r="A4301" s="103" t="s">
        <v>7366</v>
      </c>
      <c r="B4301" s="140" t="s">
        <v>7365</v>
      </c>
      <c r="C4301" s="185" t="str">
        <f>VLOOKUP(B4301,[1]Nagios!$B$2:$F$7978,1,FALSE)</f>
        <v>172.16.12.69</v>
      </c>
      <c r="D4301" s="301" t="s">
        <v>2353</v>
      </c>
      <c r="E4301" s="289" t="s">
        <v>2989</v>
      </c>
      <c r="F4301" s="245">
        <v>1</v>
      </c>
      <c r="G4301" s="299" t="s">
        <v>8012</v>
      </c>
      <c r="H4301" s="180"/>
    </row>
    <row r="4302" spans="1:8" hidden="1">
      <c r="A4302" s="88" t="s">
        <v>6836</v>
      </c>
      <c r="B4302" s="240" t="s">
        <v>6837</v>
      </c>
      <c r="C4302" s="185" t="str">
        <f>VLOOKUP(B4302,[1]Nagios!$B$2:$F$7978,1,FALSE)</f>
        <v>172.16.12.57</v>
      </c>
      <c r="D4302" s="301" t="s">
        <v>2325</v>
      </c>
      <c r="E4302" s="206" t="s">
        <v>2989</v>
      </c>
      <c r="F4302" s="245">
        <v>1</v>
      </c>
      <c r="G4302" s="299" t="s">
        <v>8012</v>
      </c>
      <c r="H4302" s="180"/>
    </row>
    <row r="4303" spans="1:8" hidden="1">
      <c r="A4303" s="88" t="s">
        <v>6836</v>
      </c>
      <c r="B4303" s="240" t="s">
        <v>6837</v>
      </c>
      <c r="C4303" s="185" t="str">
        <f>VLOOKUP(B4303,[1]Nagios!$B$2:$F$7978,1,FALSE)</f>
        <v>172.16.12.57</v>
      </c>
      <c r="D4303" s="301" t="s">
        <v>962</v>
      </c>
      <c r="E4303" s="206" t="s">
        <v>2989</v>
      </c>
      <c r="F4303" s="245">
        <v>1</v>
      </c>
      <c r="G4303" s="299" t="s">
        <v>8012</v>
      </c>
      <c r="H4303" s="180"/>
    </row>
    <row r="4304" spans="1:8" hidden="1">
      <c r="A4304" s="88" t="s">
        <v>6836</v>
      </c>
      <c r="B4304" s="240" t="s">
        <v>6837</v>
      </c>
      <c r="C4304" s="185" t="str">
        <f>VLOOKUP(B4304,[1]Nagios!$B$2:$F$7978,1,FALSE)</f>
        <v>172.16.12.57</v>
      </c>
      <c r="D4304" s="301" t="s">
        <v>6696</v>
      </c>
      <c r="E4304" s="206" t="s">
        <v>2989</v>
      </c>
      <c r="F4304" s="245">
        <v>1</v>
      </c>
      <c r="G4304" s="299" t="s">
        <v>8012</v>
      </c>
      <c r="H4304" s="180"/>
    </row>
    <row r="4305" spans="1:8" hidden="1">
      <c r="A4305" s="88" t="s">
        <v>6836</v>
      </c>
      <c r="B4305" s="240" t="s">
        <v>6837</v>
      </c>
      <c r="C4305" s="185" t="str">
        <f>VLOOKUP(B4305,[1]Nagios!$B$2:$F$7978,1,FALSE)</f>
        <v>172.16.12.57</v>
      </c>
      <c r="D4305" s="301" t="s">
        <v>6831</v>
      </c>
      <c r="E4305" s="206" t="s">
        <v>2989</v>
      </c>
      <c r="F4305" s="245">
        <v>1</v>
      </c>
      <c r="G4305" s="299" t="s">
        <v>7998</v>
      </c>
      <c r="H4305" s="180"/>
    </row>
    <row r="4306" spans="1:8" hidden="1">
      <c r="A4306" s="88" t="s">
        <v>6836</v>
      </c>
      <c r="B4306" s="240" t="s">
        <v>6837</v>
      </c>
      <c r="C4306" s="185" t="str">
        <f>VLOOKUP(B4306,[1]Nagios!$B$2:$F$7978,1,FALSE)</f>
        <v>172.16.12.57</v>
      </c>
      <c r="D4306" s="301" t="s">
        <v>6832</v>
      </c>
      <c r="E4306" s="206" t="s">
        <v>2989</v>
      </c>
      <c r="F4306" s="245">
        <v>1</v>
      </c>
      <c r="G4306" s="299" t="s">
        <v>7998</v>
      </c>
      <c r="H4306" s="180"/>
    </row>
    <row r="4307" spans="1:8" hidden="1">
      <c r="A4307" s="88" t="s">
        <v>6836</v>
      </c>
      <c r="B4307" s="249" t="s">
        <v>6837</v>
      </c>
      <c r="C4307" s="185" t="str">
        <f>VLOOKUP(B4307,[1]Nagios!$B$2:$F$7978,1,FALSE)</f>
        <v>172.16.12.57</v>
      </c>
      <c r="D4307" s="301" t="s">
        <v>6833</v>
      </c>
      <c r="E4307" s="206" t="s">
        <v>2989</v>
      </c>
      <c r="F4307" s="262">
        <v>1</v>
      </c>
      <c r="G4307" s="299" t="s">
        <v>7998</v>
      </c>
      <c r="H4307" s="180"/>
    </row>
    <row r="4308" spans="1:8" hidden="1">
      <c r="A4308" s="88" t="s">
        <v>6836</v>
      </c>
      <c r="B4308" s="249" t="s">
        <v>6837</v>
      </c>
      <c r="C4308" s="185" t="str">
        <f>VLOOKUP(B4308,[1]Nagios!$B$2:$F$7978,1,FALSE)</f>
        <v>172.16.12.57</v>
      </c>
      <c r="D4308" s="301" t="s">
        <v>6834</v>
      </c>
      <c r="E4308" s="206" t="s">
        <v>2989</v>
      </c>
      <c r="F4308" s="262">
        <v>1</v>
      </c>
      <c r="G4308" s="299" t="s">
        <v>7998</v>
      </c>
      <c r="H4308" s="180"/>
    </row>
    <row r="4309" spans="1:8" hidden="1">
      <c r="A4309" s="88" t="s">
        <v>6836</v>
      </c>
      <c r="B4309" s="266" t="s">
        <v>6837</v>
      </c>
      <c r="C4309" s="185" t="str">
        <f>VLOOKUP(B4309,[1]Nagios!$B$2:$F$7978,1,FALSE)</f>
        <v>172.16.12.57</v>
      </c>
      <c r="D4309" s="301" t="s">
        <v>6835</v>
      </c>
      <c r="E4309" s="206" t="s">
        <v>2989</v>
      </c>
      <c r="F4309" s="271">
        <v>1</v>
      </c>
      <c r="G4309" s="299" t="s">
        <v>7998</v>
      </c>
      <c r="H4309" s="180"/>
    </row>
    <row r="4310" spans="1:8" hidden="1">
      <c r="A4310" s="88" t="s">
        <v>6836</v>
      </c>
      <c r="B4310" s="240" t="s">
        <v>6837</v>
      </c>
      <c r="C4310" s="185" t="str">
        <f>VLOOKUP(B4310,[1]Nagios!$B$2:$F$7978,1,FALSE)</f>
        <v>172.16.12.57</v>
      </c>
      <c r="D4310" s="301" t="s">
        <v>2326</v>
      </c>
      <c r="E4310" s="206" t="s">
        <v>2989</v>
      </c>
      <c r="F4310" s="245">
        <v>1</v>
      </c>
      <c r="G4310" s="299" t="s">
        <v>8012</v>
      </c>
      <c r="H4310" s="180"/>
    </row>
    <row r="4311" spans="1:8" hidden="1">
      <c r="A4311" s="88" t="s">
        <v>6836</v>
      </c>
      <c r="B4311" s="240" t="s">
        <v>6837</v>
      </c>
      <c r="C4311" s="185" t="str">
        <f>VLOOKUP(B4311,[1]Nagios!$B$2:$F$7978,1,FALSE)</f>
        <v>172.16.12.57</v>
      </c>
      <c r="D4311" s="301" t="s">
        <v>6698</v>
      </c>
      <c r="E4311" s="206" t="s">
        <v>2989</v>
      </c>
      <c r="F4311" s="245">
        <v>1</v>
      </c>
      <c r="G4311" s="299" t="s">
        <v>8012</v>
      </c>
      <c r="H4311" s="180"/>
    </row>
    <row r="4312" spans="1:8" hidden="1">
      <c r="A4312" s="88" t="s">
        <v>6836</v>
      </c>
      <c r="B4312" s="240" t="s">
        <v>6837</v>
      </c>
      <c r="C4312" s="185" t="str">
        <f>VLOOKUP(B4312,[1]Nagios!$B$2:$F$7978,1,FALSE)</f>
        <v>172.16.12.57</v>
      </c>
      <c r="D4312" s="301" t="s">
        <v>6519</v>
      </c>
      <c r="E4312" s="206" t="s">
        <v>2989</v>
      </c>
      <c r="F4312" s="245">
        <v>1</v>
      </c>
      <c r="G4312" s="299" t="s">
        <v>8012</v>
      </c>
      <c r="H4312" s="180"/>
    </row>
    <row r="4313" spans="1:8" hidden="1">
      <c r="A4313" s="88" t="s">
        <v>6829</v>
      </c>
      <c r="B4313" s="240" t="s">
        <v>6830</v>
      </c>
      <c r="C4313" s="185" t="str">
        <f>VLOOKUP(B4313,[1]Nagios!$B$2:$F$7978,1,FALSE)</f>
        <v>172.16.12.56</v>
      </c>
      <c r="D4313" s="301" t="s">
        <v>2325</v>
      </c>
      <c r="E4313" s="206" t="s">
        <v>2989</v>
      </c>
      <c r="F4313" s="245">
        <v>1</v>
      </c>
      <c r="G4313" s="299" t="s">
        <v>8012</v>
      </c>
      <c r="H4313" s="180"/>
    </row>
    <row r="4314" spans="1:8" hidden="1">
      <c r="A4314" s="88" t="s">
        <v>6829</v>
      </c>
      <c r="B4314" s="249" t="s">
        <v>6830</v>
      </c>
      <c r="C4314" s="185" t="str">
        <f>VLOOKUP(B4314,[1]Nagios!$B$2:$F$7978,1,FALSE)</f>
        <v>172.16.12.56</v>
      </c>
      <c r="D4314" s="301" t="s">
        <v>962</v>
      </c>
      <c r="E4314" s="206" t="s">
        <v>2989</v>
      </c>
      <c r="F4314" s="262">
        <v>1</v>
      </c>
      <c r="G4314" s="299" t="s">
        <v>8012</v>
      </c>
      <c r="H4314" s="180"/>
    </row>
    <row r="4315" spans="1:8" hidden="1">
      <c r="A4315" s="88" t="s">
        <v>6829</v>
      </c>
      <c r="B4315" s="249" t="s">
        <v>6830</v>
      </c>
      <c r="C4315" s="185" t="str">
        <f>VLOOKUP(B4315,[1]Nagios!$B$2:$F$7978,1,FALSE)</f>
        <v>172.16.12.56</v>
      </c>
      <c r="D4315" s="301" t="s">
        <v>6696</v>
      </c>
      <c r="E4315" s="206" t="s">
        <v>2989</v>
      </c>
      <c r="F4315" s="262">
        <v>1</v>
      </c>
      <c r="G4315" s="299" t="s">
        <v>8012</v>
      </c>
      <c r="H4315" s="180"/>
    </row>
    <row r="4316" spans="1:8" hidden="1">
      <c r="A4316" s="88" t="s">
        <v>6829</v>
      </c>
      <c r="B4316" s="266" t="s">
        <v>6830</v>
      </c>
      <c r="C4316" s="185" t="str">
        <f>VLOOKUP(B4316,[1]Nagios!$B$2:$F$7978,1,FALSE)</f>
        <v>172.16.12.56</v>
      </c>
      <c r="D4316" s="301" t="s">
        <v>6831</v>
      </c>
      <c r="E4316" s="206" t="s">
        <v>2989</v>
      </c>
      <c r="F4316" s="271">
        <v>1</v>
      </c>
      <c r="G4316" s="299" t="s">
        <v>7998</v>
      </c>
      <c r="H4316" s="180"/>
    </row>
    <row r="4317" spans="1:8" hidden="1">
      <c r="A4317" s="88" t="s">
        <v>6829</v>
      </c>
      <c r="B4317" s="266" t="s">
        <v>6830</v>
      </c>
      <c r="C4317" s="185" t="str">
        <f>VLOOKUP(B4317,[1]Nagios!$B$2:$F$7978,1,FALSE)</f>
        <v>172.16.12.56</v>
      </c>
      <c r="D4317" s="301" t="s">
        <v>6832</v>
      </c>
      <c r="E4317" s="206" t="s">
        <v>2989</v>
      </c>
      <c r="F4317" s="271">
        <v>1</v>
      </c>
      <c r="G4317" s="299" t="s">
        <v>7998</v>
      </c>
      <c r="H4317" s="180"/>
    </row>
    <row r="4318" spans="1:8" hidden="1">
      <c r="A4318" s="88" t="s">
        <v>6829</v>
      </c>
      <c r="B4318" s="266" t="s">
        <v>6830</v>
      </c>
      <c r="C4318" s="185" t="str">
        <f>VLOOKUP(B4318,[1]Nagios!$B$2:$F$7978,1,FALSE)</f>
        <v>172.16.12.56</v>
      </c>
      <c r="D4318" s="301" t="s">
        <v>6833</v>
      </c>
      <c r="E4318" s="206" t="s">
        <v>2989</v>
      </c>
      <c r="F4318" s="271">
        <v>1</v>
      </c>
      <c r="G4318" s="299" t="s">
        <v>7998</v>
      </c>
      <c r="H4318" s="180"/>
    </row>
    <row r="4319" spans="1:8" hidden="1">
      <c r="A4319" s="88" t="s">
        <v>6829</v>
      </c>
      <c r="B4319" s="266" t="s">
        <v>6830</v>
      </c>
      <c r="C4319" s="185" t="str">
        <f>VLOOKUP(B4319,[1]Nagios!$B$2:$F$7978,1,FALSE)</f>
        <v>172.16.12.56</v>
      </c>
      <c r="D4319" s="301" t="s">
        <v>6834</v>
      </c>
      <c r="E4319" s="206" t="s">
        <v>2989</v>
      </c>
      <c r="F4319" s="271">
        <v>1</v>
      </c>
      <c r="G4319" s="299" t="s">
        <v>7998</v>
      </c>
      <c r="H4319" s="180"/>
    </row>
    <row r="4320" spans="1:8" hidden="1">
      <c r="A4320" s="88" t="s">
        <v>6829</v>
      </c>
      <c r="B4320" s="266" t="s">
        <v>6830</v>
      </c>
      <c r="C4320" s="185" t="str">
        <f>VLOOKUP(B4320,[1]Nagios!$B$2:$F$7978,1,FALSE)</f>
        <v>172.16.12.56</v>
      </c>
      <c r="D4320" s="301" t="s">
        <v>6835</v>
      </c>
      <c r="E4320" s="206" t="s">
        <v>2989</v>
      </c>
      <c r="F4320" s="271">
        <v>1</v>
      </c>
      <c r="G4320" s="299" t="s">
        <v>7998</v>
      </c>
      <c r="H4320" s="180"/>
    </row>
    <row r="4321" spans="1:8" hidden="1">
      <c r="A4321" s="88" t="s">
        <v>6829</v>
      </c>
      <c r="B4321" s="266" t="s">
        <v>6830</v>
      </c>
      <c r="C4321" s="185" t="str">
        <f>VLOOKUP(B4321,[1]Nagios!$B$2:$F$7978,1,FALSE)</f>
        <v>172.16.12.56</v>
      </c>
      <c r="D4321" s="301" t="s">
        <v>2326</v>
      </c>
      <c r="E4321" s="206" t="s">
        <v>2989</v>
      </c>
      <c r="F4321" s="271">
        <v>1</v>
      </c>
      <c r="G4321" s="299" t="s">
        <v>8012</v>
      </c>
      <c r="H4321" s="180"/>
    </row>
    <row r="4322" spans="1:8" hidden="1">
      <c r="A4322" s="88" t="s">
        <v>6829</v>
      </c>
      <c r="B4322" s="266" t="s">
        <v>6830</v>
      </c>
      <c r="C4322" s="185" t="str">
        <f>VLOOKUP(B4322,[1]Nagios!$B$2:$F$7978,1,FALSE)</f>
        <v>172.16.12.56</v>
      </c>
      <c r="D4322" s="301" t="s">
        <v>6698</v>
      </c>
      <c r="E4322" s="206" t="s">
        <v>2989</v>
      </c>
      <c r="F4322" s="271">
        <v>1</v>
      </c>
      <c r="G4322" s="299" t="s">
        <v>8012</v>
      </c>
      <c r="H4322" s="180"/>
    </row>
    <row r="4323" spans="1:8" hidden="1">
      <c r="A4323" s="88" t="s">
        <v>6829</v>
      </c>
      <c r="B4323" s="266" t="s">
        <v>6830</v>
      </c>
      <c r="C4323" s="185" t="str">
        <f>VLOOKUP(B4323,[1]Nagios!$B$2:$F$7978,1,FALSE)</f>
        <v>172.16.12.56</v>
      </c>
      <c r="D4323" s="301" t="s">
        <v>6519</v>
      </c>
      <c r="E4323" s="206" t="s">
        <v>2989</v>
      </c>
      <c r="F4323" s="245">
        <v>1</v>
      </c>
      <c r="G4323" s="299" t="s">
        <v>8012</v>
      </c>
      <c r="H4323" s="180"/>
    </row>
    <row r="4324" spans="1:8" hidden="1">
      <c r="A4324" s="266" t="s">
        <v>6829</v>
      </c>
      <c r="B4324" s="240" t="s">
        <v>6830</v>
      </c>
      <c r="C4324" s="185" t="str">
        <f>VLOOKUP(B4324,[1]Nagios!$B$2:$F$7978,1,FALSE)</f>
        <v>172.16.12.56</v>
      </c>
      <c r="D4324" s="301" t="s">
        <v>8921</v>
      </c>
      <c r="E4324" s="206" t="s">
        <v>6273</v>
      </c>
      <c r="F4324" s="245">
        <v>1</v>
      </c>
      <c r="G4324" s="299" t="s">
        <v>8017</v>
      </c>
      <c r="H4324" s="180"/>
    </row>
    <row r="4325" spans="1:8" hidden="1">
      <c r="A4325" s="266" t="s">
        <v>6829</v>
      </c>
      <c r="B4325" s="240" t="s">
        <v>6830</v>
      </c>
      <c r="C4325" s="185" t="str">
        <f>VLOOKUP(B4325,[1]Nagios!$B$2:$F$7978,1,FALSE)</f>
        <v>172.16.12.56</v>
      </c>
      <c r="D4325" s="301" t="s">
        <v>8922</v>
      </c>
      <c r="E4325" s="206" t="s">
        <v>6273</v>
      </c>
      <c r="F4325" s="245">
        <v>1</v>
      </c>
      <c r="G4325" s="299" t="s">
        <v>8017</v>
      </c>
      <c r="H4325" s="180"/>
    </row>
    <row r="4326" spans="1:8" hidden="1">
      <c r="A4326" s="266" t="s">
        <v>6829</v>
      </c>
      <c r="B4326" s="240" t="s">
        <v>6830</v>
      </c>
      <c r="C4326" s="185" t="str">
        <f>VLOOKUP(B4326,[1]Nagios!$B$2:$F$7978,1,FALSE)</f>
        <v>172.16.12.56</v>
      </c>
      <c r="D4326" s="301" t="s">
        <v>8923</v>
      </c>
      <c r="E4326" s="206" t="s">
        <v>6273</v>
      </c>
      <c r="F4326" s="245">
        <v>1</v>
      </c>
      <c r="G4326" s="299" t="s">
        <v>8017</v>
      </c>
      <c r="H4326" s="180"/>
    </row>
    <row r="4327" spans="1:8" hidden="1">
      <c r="A4327" s="105" t="s">
        <v>6075</v>
      </c>
      <c r="B4327" s="105" t="s">
        <v>6070</v>
      </c>
      <c r="C4327" s="185" t="str">
        <f>VLOOKUP(B4327,[1]Nagios!$B$2:$F$7978,1,FALSE)</f>
        <v>10.133.8.108</v>
      </c>
      <c r="D4327" s="314" t="s">
        <v>959</v>
      </c>
      <c r="E4327" s="206" t="s">
        <v>2989</v>
      </c>
      <c r="F4327" s="269">
        <v>4</v>
      </c>
      <c r="G4327" s="299" t="s">
        <v>7997</v>
      </c>
      <c r="H4327" s="180"/>
    </row>
    <row r="4328" spans="1:8" hidden="1">
      <c r="A4328" s="88" t="s">
        <v>1776</v>
      </c>
      <c r="B4328" s="249" t="s">
        <v>1777</v>
      </c>
      <c r="C4328" s="185" t="str">
        <f>VLOOKUP(B4328,[1]Nagios!$B$2:$F$7978,1,FALSE)</f>
        <v>192.168.4.19</v>
      </c>
      <c r="D4328" s="301" t="s">
        <v>1220</v>
      </c>
      <c r="E4328" s="206" t="s">
        <v>2992</v>
      </c>
      <c r="F4328" s="262">
        <v>3</v>
      </c>
      <c r="G4328" s="299" t="s">
        <v>8012</v>
      </c>
      <c r="H4328" s="180" t="s">
        <v>3265</v>
      </c>
    </row>
    <row r="4329" spans="1:8" hidden="1">
      <c r="A4329" s="88" t="s">
        <v>1776</v>
      </c>
      <c r="B4329" s="249" t="s">
        <v>1777</v>
      </c>
      <c r="C4329" s="185" t="str">
        <f>VLOOKUP(B4329,[1]Nagios!$B$2:$F$7978,1,FALSE)</f>
        <v>192.168.4.19</v>
      </c>
      <c r="D4329" s="301" t="s">
        <v>1204</v>
      </c>
      <c r="E4329" s="206" t="s">
        <v>2992</v>
      </c>
      <c r="F4329" s="262">
        <v>1</v>
      </c>
      <c r="G4329" s="299" t="s">
        <v>8012</v>
      </c>
      <c r="H4329" s="180" t="s">
        <v>3266</v>
      </c>
    </row>
    <row r="4330" spans="1:8" hidden="1">
      <c r="A4330" s="88" t="s">
        <v>1776</v>
      </c>
      <c r="B4330" s="266" t="s">
        <v>1777</v>
      </c>
      <c r="C4330" s="185" t="str">
        <f>VLOOKUP(B4330,[1]Nagios!$B$2:$F$7978,1,FALSE)</f>
        <v>192.168.4.19</v>
      </c>
      <c r="D4330" s="301" t="s">
        <v>2171</v>
      </c>
      <c r="E4330" s="206" t="s">
        <v>2992</v>
      </c>
      <c r="F4330" s="271">
        <v>1</v>
      </c>
      <c r="G4330" s="299" t="s">
        <v>8012</v>
      </c>
      <c r="H4330" s="180" t="s">
        <v>3267</v>
      </c>
    </row>
    <row r="4331" spans="1:8" hidden="1">
      <c r="A4331" s="88" t="s">
        <v>1776</v>
      </c>
      <c r="B4331" s="266" t="s">
        <v>1777</v>
      </c>
      <c r="C4331" s="185" t="str">
        <f>VLOOKUP(B4331,[1]Nagios!$B$2:$F$7978,1,FALSE)</f>
        <v>192.168.4.19</v>
      </c>
      <c r="D4331" s="301" t="s">
        <v>959</v>
      </c>
      <c r="E4331" s="206" t="s">
        <v>2992</v>
      </c>
      <c r="F4331" s="271">
        <v>1</v>
      </c>
      <c r="G4331" s="299" t="s">
        <v>8012</v>
      </c>
      <c r="H4331" s="180" t="s">
        <v>3268</v>
      </c>
    </row>
    <row r="4332" spans="1:8" hidden="1">
      <c r="A4332" s="88" t="s">
        <v>1776</v>
      </c>
      <c r="B4332" s="266" t="s">
        <v>1777</v>
      </c>
      <c r="C4332" s="185" t="str">
        <f>VLOOKUP(B4332,[1]Nagios!$B$2:$F$7978,1,FALSE)</f>
        <v>192.168.4.19</v>
      </c>
      <c r="D4332" s="301" t="s">
        <v>1200</v>
      </c>
      <c r="E4332" s="206" t="s">
        <v>2992</v>
      </c>
      <c r="F4332" s="271">
        <v>1</v>
      </c>
      <c r="G4332" s="299" t="s">
        <v>8012</v>
      </c>
      <c r="H4332" s="180" t="s">
        <v>3269</v>
      </c>
    </row>
    <row r="4333" spans="1:8" hidden="1">
      <c r="A4333" s="88" t="s">
        <v>1776</v>
      </c>
      <c r="B4333" s="266" t="s">
        <v>1777</v>
      </c>
      <c r="C4333" s="185" t="str">
        <f>VLOOKUP(B4333,[1]Nagios!$B$2:$F$7978,1,FALSE)</f>
        <v>192.168.4.19</v>
      </c>
      <c r="D4333" s="301" t="s">
        <v>1201</v>
      </c>
      <c r="E4333" s="206" t="s">
        <v>2992</v>
      </c>
      <c r="F4333" s="271">
        <v>2</v>
      </c>
      <c r="G4333" s="299" t="s">
        <v>8012</v>
      </c>
      <c r="H4333" s="180" t="s">
        <v>3270</v>
      </c>
    </row>
    <row r="4334" spans="1:8" hidden="1">
      <c r="A4334" s="88" t="s">
        <v>1776</v>
      </c>
      <c r="B4334" s="88" t="s">
        <v>1777</v>
      </c>
      <c r="C4334" s="185" t="str">
        <f>VLOOKUP(B4334,[1]Nagios!$B$2:$F$7978,1,FALSE)</f>
        <v>192.168.4.19</v>
      </c>
      <c r="D4334" s="301" t="s">
        <v>2544</v>
      </c>
      <c r="E4334" s="206" t="s">
        <v>2992</v>
      </c>
      <c r="F4334" s="250">
        <v>4</v>
      </c>
      <c r="G4334" s="299" t="s">
        <v>7998</v>
      </c>
      <c r="H4334" s="215"/>
    </row>
    <row r="4335" spans="1:8" hidden="1">
      <c r="A4335" s="88" t="s">
        <v>1776</v>
      </c>
      <c r="B4335" s="88" t="s">
        <v>1777</v>
      </c>
      <c r="C4335" s="185" t="str">
        <f>VLOOKUP(B4335,[1]Nagios!$B$2:$F$7978,1,FALSE)</f>
        <v>192.168.4.19</v>
      </c>
      <c r="D4335" s="301" t="s">
        <v>1711</v>
      </c>
      <c r="E4335" s="206" t="s">
        <v>2992</v>
      </c>
      <c r="F4335" s="250">
        <v>4</v>
      </c>
      <c r="G4335" s="299" t="s">
        <v>7998</v>
      </c>
      <c r="H4335" s="180"/>
    </row>
    <row r="4336" spans="1:8" hidden="1">
      <c r="A4336" s="88" t="s">
        <v>1776</v>
      </c>
      <c r="B4336" s="88" t="s">
        <v>1777</v>
      </c>
      <c r="C4336" s="185" t="str">
        <f>VLOOKUP(B4336,[1]Nagios!$B$2:$F$7978,1,FALSE)</f>
        <v>192.168.4.19</v>
      </c>
      <c r="D4336" s="301" t="s">
        <v>8487</v>
      </c>
      <c r="E4336" s="206" t="s">
        <v>2992</v>
      </c>
      <c r="F4336" s="250">
        <v>4</v>
      </c>
      <c r="G4336" s="299" t="s">
        <v>7998</v>
      </c>
      <c r="H4336" s="180"/>
    </row>
    <row r="4337" spans="1:8" hidden="1">
      <c r="A4337" s="88" t="s">
        <v>1776</v>
      </c>
      <c r="B4337" s="88" t="s">
        <v>1777</v>
      </c>
      <c r="C4337" s="185" t="str">
        <f>VLOOKUP(B4337,[1]Nagios!$B$2:$F$7978,1,FALSE)</f>
        <v>192.168.4.19</v>
      </c>
      <c r="D4337" s="301" t="s">
        <v>2728</v>
      </c>
      <c r="E4337" s="206" t="s">
        <v>2992</v>
      </c>
      <c r="F4337" s="250">
        <v>4</v>
      </c>
      <c r="G4337" s="299" t="s">
        <v>7998</v>
      </c>
      <c r="H4337" s="180" t="s">
        <v>5627</v>
      </c>
    </row>
    <row r="4338" spans="1:8" hidden="1">
      <c r="A4338" s="88" t="s">
        <v>1776</v>
      </c>
      <c r="B4338" s="88" t="s">
        <v>1777</v>
      </c>
      <c r="C4338" s="185" t="str">
        <f>VLOOKUP(B4338,[1]Nagios!$B$2:$F$7978,1,FALSE)</f>
        <v>192.168.4.19</v>
      </c>
      <c r="D4338" s="303" t="s">
        <v>2729</v>
      </c>
      <c r="E4338" s="206" t="s">
        <v>2992</v>
      </c>
      <c r="F4338" s="250">
        <v>4</v>
      </c>
      <c r="G4338" s="299" t="s">
        <v>7998</v>
      </c>
      <c r="H4338" s="180" t="s">
        <v>5628</v>
      </c>
    </row>
    <row r="4339" spans="1:8" hidden="1">
      <c r="A4339" s="88" t="s">
        <v>1776</v>
      </c>
      <c r="B4339" s="88" t="s">
        <v>1777</v>
      </c>
      <c r="C4339" s="185" t="str">
        <f>VLOOKUP(B4339,[1]Nagios!$B$2:$F$7978,1,FALSE)</f>
        <v>192.168.4.19</v>
      </c>
      <c r="D4339" s="303" t="s">
        <v>2730</v>
      </c>
      <c r="E4339" s="206" t="s">
        <v>2992</v>
      </c>
      <c r="F4339" s="250">
        <v>4</v>
      </c>
      <c r="G4339" s="299" t="s">
        <v>7998</v>
      </c>
      <c r="H4339" s="180" t="s">
        <v>5629</v>
      </c>
    </row>
    <row r="4340" spans="1:8" hidden="1">
      <c r="A4340" s="88" t="s">
        <v>9092</v>
      </c>
      <c r="B4340" s="88" t="s">
        <v>9093</v>
      </c>
      <c r="C4340" s="185" t="str">
        <f>VLOOKUP(B4340,[1]Nagios!$B$2:$F$7978,1,FALSE)</f>
        <v>10.133.8.52</v>
      </c>
      <c r="D4340" s="303" t="s">
        <v>959</v>
      </c>
      <c r="E4340" s="206" t="s">
        <v>2990</v>
      </c>
      <c r="F4340" s="269">
        <v>3</v>
      </c>
      <c r="G4340" s="299" t="s">
        <v>1155</v>
      </c>
      <c r="H4340" s="180" t="s">
        <v>5630</v>
      </c>
    </row>
    <row r="4341" spans="1:8" hidden="1">
      <c r="A4341" s="88" t="s">
        <v>1776</v>
      </c>
      <c r="B4341" s="88" t="s">
        <v>1777</v>
      </c>
      <c r="C4341" s="185" t="str">
        <f>VLOOKUP(B4341,[1]Nagios!$B$2:$F$7978,1,FALSE)</f>
        <v>192.168.4.19</v>
      </c>
      <c r="D4341" s="303" t="s">
        <v>2731</v>
      </c>
      <c r="E4341" s="206" t="s">
        <v>2992</v>
      </c>
      <c r="F4341" s="250">
        <v>4</v>
      </c>
      <c r="G4341" s="299" t="s">
        <v>7998</v>
      </c>
      <c r="H4341" s="180" t="s">
        <v>5630</v>
      </c>
    </row>
    <row r="4342" spans="1:8" hidden="1">
      <c r="A4342" s="88" t="s">
        <v>1776</v>
      </c>
      <c r="B4342" s="88" t="s">
        <v>1777</v>
      </c>
      <c r="C4342" s="185" t="str">
        <f>VLOOKUP(B4342,[1]Nagios!$B$2:$F$7978,1,FALSE)</f>
        <v>192.168.4.19</v>
      </c>
      <c r="D4342" s="303" t="s">
        <v>2732</v>
      </c>
      <c r="E4342" s="206" t="s">
        <v>2992</v>
      </c>
      <c r="F4342" s="271">
        <v>4</v>
      </c>
      <c r="G4342" s="299" t="s">
        <v>7998</v>
      </c>
      <c r="H4342" s="180" t="s">
        <v>5631</v>
      </c>
    </row>
    <row r="4343" spans="1:8" hidden="1">
      <c r="A4343" s="88" t="s">
        <v>1775</v>
      </c>
      <c r="B4343" s="266" t="s">
        <v>1774</v>
      </c>
      <c r="C4343" s="185" t="str">
        <f>VLOOKUP(B4343,[1]Nagios!$B$2:$F$7978,1,FALSE)</f>
        <v>192.168.4.18</v>
      </c>
      <c r="D4343" s="301" t="s">
        <v>1220</v>
      </c>
      <c r="E4343" s="206" t="s">
        <v>2989</v>
      </c>
      <c r="F4343" s="271">
        <v>3</v>
      </c>
      <c r="G4343" s="299" t="s">
        <v>8012</v>
      </c>
      <c r="H4343" s="180" t="s">
        <v>4248</v>
      </c>
    </row>
    <row r="4344" spans="1:8" hidden="1">
      <c r="A4344" s="88" t="s">
        <v>1775</v>
      </c>
      <c r="B4344" s="266" t="s">
        <v>1774</v>
      </c>
      <c r="C4344" s="185" t="str">
        <f>VLOOKUP(B4344,[1]Nagios!$B$2:$F$7978,1,FALSE)</f>
        <v>192.168.4.18</v>
      </c>
      <c r="D4344" s="301" t="s">
        <v>1204</v>
      </c>
      <c r="E4344" s="206" t="s">
        <v>2989</v>
      </c>
      <c r="F4344" s="271">
        <v>4</v>
      </c>
      <c r="G4344" s="299" t="s">
        <v>8012</v>
      </c>
      <c r="H4344" s="180" t="s">
        <v>4249</v>
      </c>
    </row>
    <row r="4345" spans="1:8" hidden="1">
      <c r="A4345" s="88" t="s">
        <v>1775</v>
      </c>
      <c r="B4345" s="266" t="s">
        <v>1774</v>
      </c>
      <c r="C4345" s="185" t="str">
        <f>VLOOKUP(B4345,[1]Nagios!$B$2:$F$7978,1,FALSE)</f>
        <v>192.168.4.18</v>
      </c>
      <c r="D4345" s="301" t="s">
        <v>2171</v>
      </c>
      <c r="E4345" s="206" t="s">
        <v>2989</v>
      </c>
      <c r="F4345" s="271">
        <v>4</v>
      </c>
      <c r="G4345" s="299" t="s">
        <v>8012</v>
      </c>
      <c r="H4345" s="180" t="s">
        <v>4250</v>
      </c>
    </row>
    <row r="4346" spans="1:8" hidden="1">
      <c r="A4346" s="88" t="s">
        <v>1775</v>
      </c>
      <c r="B4346" s="266" t="s">
        <v>1774</v>
      </c>
      <c r="C4346" s="185" t="str">
        <f>VLOOKUP(B4346,[1]Nagios!$B$2:$F$7978,1,FALSE)</f>
        <v>192.168.4.18</v>
      </c>
      <c r="D4346" s="301" t="s">
        <v>959</v>
      </c>
      <c r="E4346" s="206" t="s">
        <v>2989</v>
      </c>
      <c r="F4346" s="271">
        <v>4</v>
      </c>
      <c r="G4346" s="299" t="s">
        <v>8012</v>
      </c>
      <c r="H4346" s="180" t="s">
        <v>4251</v>
      </c>
    </row>
    <row r="4347" spans="1:8" hidden="1">
      <c r="A4347" s="88" t="s">
        <v>1775</v>
      </c>
      <c r="B4347" s="266" t="s">
        <v>1774</v>
      </c>
      <c r="C4347" s="185" t="str">
        <f>VLOOKUP(B4347,[1]Nagios!$B$2:$F$7978,1,FALSE)</f>
        <v>192.168.4.18</v>
      </c>
      <c r="D4347" s="301" t="s">
        <v>1200</v>
      </c>
      <c r="E4347" s="206" t="s">
        <v>2989</v>
      </c>
      <c r="F4347" s="271">
        <v>4</v>
      </c>
      <c r="G4347" s="299" t="s">
        <v>8012</v>
      </c>
      <c r="H4347" s="180" t="s">
        <v>4252</v>
      </c>
    </row>
    <row r="4348" spans="1:8" hidden="1">
      <c r="A4348" s="88" t="s">
        <v>1775</v>
      </c>
      <c r="B4348" s="266" t="s">
        <v>1774</v>
      </c>
      <c r="C4348" s="185" t="str">
        <f>VLOOKUP(B4348,[1]Nagios!$B$2:$F$7978,1,FALSE)</f>
        <v>192.168.4.18</v>
      </c>
      <c r="D4348" s="301" t="s">
        <v>1201</v>
      </c>
      <c r="E4348" s="206" t="s">
        <v>2992</v>
      </c>
      <c r="F4348" s="271">
        <v>2</v>
      </c>
      <c r="G4348" s="299" t="s">
        <v>8012</v>
      </c>
      <c r="H4348" s="180" t="s">
        <v>4253</v>
      </c>
    </row>
    <row r="4349" spans="1:8" hidden="1">
      <c r="A4349" s="88" t="s">
        <v>1775</v>
      </c>
      <c r="B4349" s="88" t="s">
        <v>1774</v>
      </c>
      <c r="C4349" s="185" t="str">
        <f>VLOOKUP(B4349,[1]Nagios!$B$2:$F$7978,1,FALSE)</f>
        <v>192.168.4.18</v>
      </c>
      <c r="D4349" s="303" t="s">
        <v>2719</v>
      </c>
      <c r="E4349" s="291" t="s">
        <v>2989</v>
      </c>
      <c r="F4349" s="106">
        <v>4</v>
      </c>
      <c r="G4349" s="299" t="s">
        <v>7998</v>
      </c>
      <c r="H4349" s="180" t="s">
        <v>5755</v>
      </c>
    </row>
    <row r="4350" spans="1:8" hidden="1">
      <c r="A4350" s="88" t="s">
        <v>1775</v>
      </c>
      <c r="B4350" s="88" t="s">
        <v>1774</v>
      </c>
      <c r="C4350" s="185" t="str">
        <f>VLOOKUP(B4350,[1]Nagios!$B$2:$F$7978,1,FALSE)</f>
        <v>192.168.4.18</v>
      </c>
      <c r="D4350" s="303" t="s">
        <v>2720</v>
      </c>
      <c r="E4350" s="291" t="s">
        <v>2989</v>
      </c>
      <c r="F4350" s="106">
        <v>4</v>
      </c>
      <c r="G4350" s="299" t="s">
        <v>7998</v>
      </c>
      <c r="H4350" s="180" t="s">
        <v>5756</v>
      </c>
    </row>
    <row r="4351" spans="1:8" hidden="1">
      <c r="A4351" s="88" t="s">
        <v>1775</v>
      </c>
      <c r="B4351" s="88" t="s">
        <v>1774</v>
      </c>
      <c r="C4351" s="185" t="str">
        <f>VLOOKUP(B4351,[1]Nagios!$B$2:$F$7978,1,FALSE)</f>
        <v>192.168.4.18</v>
      </c>
      <c r="D4351" s="303" t="s">
        <v>2721</v>
      </c>
      <c r="E4351" s="291" t="s">
        <v>2989</v>
      </c>
      <c r="F4351" s="106">
        <v>4</v>
      </c>
      <c r="G4351" s="299" t="s">
        <v>7998</v>
      </c>
      <c r="H4351" s="180" t="s">
        <v>5757</v>
      </c>
    </row>
    <row r="4352" spans="1:8" hidden="1">
      <c r="A4352" s="88" t="s">
        <v>1775</v>
      </c>
      <c r="B4352" s="88" t="s">
        <v>1774</v>
      </c>
      <c r="C4352" s="185" t="str">
        <f>VLOOKUP(B4352,[1]Nagios!$B$2:$F$7978,1,FALSE)</f>
        <v>192.168.4.18</v>
      </c>
      <c r="D4352" s="303" t="s">
        <v>2722</v>
      </c>
      <c r="E4352" s="291" t="s">
        <v>2989</v>
      </c>
      <c r="F4352" s="106">
        <v>4</v>
      </c>
      <c r="G4352" s="299" t="s">
        <v>7998</v>
      </c>
      <c r="H4352" s="180" t="s">
        <v>5758</v>
      </c>
    </row>
    <row r="4353" spans="1:8" hidden="1">
      <c r="A4353" s="88" t="s">
        <v>1775</v>
      </c>
      <c r="B4353" s="88" t="s">
        <v>1774</v>
      </c>
      <c r="C4353" s="185" t="str">
        <f>VLOOKUP(B4353,[1]Nagios!$B$2:$F$7978,1,FALSE)</f>
        <v>192.168.4.18</v>
      </c>
      <c r="D4353" s="303" t="s">
        <v>2723</v>
      </c>
      <c r="E4353" s="291" t="s">
        <v>2989</v>
      </c>
      <c r="F4353" s="106">
        <v>4</v>
      </c>
      <c r="G4353" s="299" t="s">
        <v>7998</v>
      </c>
      <c r="H4353" s="180" t="s">
        <v>5759</v>
      </c>
    </row>
    <row r="4354" spans="1:8" hidden="1">
      <c r="A4354" s="88" t="s">
        <v>1775</v>
      </c>
      <c r="B4354" s="88" t="s">
        <v>1774</v>
      </c>
      <c r="C4354" s="185" t="str">
        <f>VLOOKUP(B4354,[1]Nagios!$B$2:$F$7978,1,FALSE)</f>
        <v>192.168.4.18</v>
      </c>
      <c r="D4354" s="303" t="s">
        <v>2724</v>
      </c>
      <c r="E4354" s="291" t="s">
        <v>2989</v>
      </c>
      <c r="F4354" s="106">
        <v>4</v>
      </c>
      <c r="G4354" s="299" t="s">
        <v>7998</v>
      </c>
      <c r="H4354" s="180" t="s">
        <v>5760</v>
      </c>
    </row>
    <row r="4355" spans="1:8" hidden="1">
      <c r="A4355" s="88" t="s">
        <v>1775</v>
      </c>
      <c r="B4355" s="88" t="s">
        <v>1774</v>
      </c>
      <c r="C4355" s="185" t="str">
        <f>VLOOKUP(B4355,[1]Nagios!$B$2:$F$7978,1,FALSE)</f>
        <v>192.168.4.18</v>
      </c>
      <c r="D4355" s="303" t="s">
        <v>2725</v>
      </c>
      <c r="E4355" s="291" t="s">
        <v>2989</v>
      </c>
      <c r="F4355" s="106">
        <v>4</v>
      </c>
      <c r="G4355" s="299" t="s">
        <v>7998</v>
      </c>
      <c r="H4355" s="180" t="s">
        <v>5761</v>
      </c>
    </row>
    <row r="4356" spans="1:8" hidden="1">
      <c r="A4356" s="88" t="s">
        <v>1775</v>
      </c>
      <c r="B4356" s="88" t="s">
        <v>1774</v>
      </c>
      <c r="C4356" s="185" t="str">
        <f>VLOOKUP(B4356,[1]Nagios!$B$2:$F$7978,1,FALSE)</f>
        <v>192.168.4.18</v>
      </c>
      <c r="D4356" s="303" t="s">
        <v>7594</v>
      </c>
      <c r="E4356" s="291" t="s">
        <v>2989</v>
      </c>
      <c r="F4356" s="250">
        <v>2</v>
      </c>
      <c r="G4356" s="299" t="s">
        <v>8020</v>
      </c>
      <c r="H4356" s="180"/>
    </row>
    <row r="4357" spans="1:8" hidden="1">
      <c r="A4357" s="88" t="s">
        <v>1775</v>
      </c>
      <c r="B4357" s="88" t="s">
        <v>1774</v>
      </c>
      <c r="C4357" s="185" t="str">
        <f>VLOOKUP(B4357,[1]Nagios!$B$2:$F$7978,1,FALSE)</f>
        <v>192.168.4.18</v>
      </c>
      <c r="D4357" s="303" t="s">
        <v>7374</v>
      </c>
      <c r="E4357" s="291" t="s">
        <v>2989</v>
      </c>
      <c r="F4357" s="250">
        <v>2</v>
      </c>
      <c r="G4357" s="299" t="s">
        <v>8020</v>
      </c>
      <c r="H4357" s="180"/>
    </row>
    <row r="4358" spans="1:8" hidden="1">
      <c r="A4358" s="88" t="s">
        <v>1775</v>
      </c>
      <c r="B4358" s="88" t="s">
        <v>1774</v>
      </c>
      <c r="C4358" s="185" t="str">
        <f>VLOOKUP(B4358,[1]Nagios!$B$2:$F$7978,1,FALSE)</f>
        <v>192.168.4.18</v>
      </c>
      <c r="D4358" s="303" t="s">
        <v>7398</v>
      </c>
      <c r="E4358" s="291" t="s">
        <v>2989</v>
      </c>
      <c r="F4358" s="269">
        <v>2</v>
      </c>
      <c r="G4358" s="299" t="s">
        <v>8020</v>
      </c>
      <c r="H4358" s="180"/>
    </row>
    <row r="4359" spans="1:8" hidden="1">
      <c r="A4359" s="88" t="s">
        <v>1775</v>
      </c>
      <c r="B4359" s="88" t="s">
        <v>1774</v>
      </c>
      <c r="C4359" s="185" t="str">
        <f>VLOOKUP(B4359,[1]Nagios!$B$2:$F$7978,1,FALSE)</f>
        <v>192.168.4.18</v>
      </c>
      <c r="D4359" s="303" t="s">
        <v>7395</v>
      </c>
      <c r="E4359" s="291" t="s">
        <v>2989</v>
      </c>
      <c r="F4359" s="269">
        <v>2</v>
      </c>
      <c r="G4359" s="299" t="s">
        <v>7998</v>
      </c>
      <c r="H4359" s="180"/>
    </row>
    <row r="4360" spans="1:8" hidden="1">
      <c r="A4360" s="88" t="s">
        <v>1775</v>
      </c>
      <c r="B4360" s="88" t="s">
        <v>1774</v>
      </c>
      <c r="C4360" s="185" t="str">
        <f>VLOOKUP(B4360,[1]Nagios!$B$2:$F$7978,1,FALSE)</f>
        <v>192.168.4.18</v>
      </c>
      <c r="D4360" s="303" t="s">
        <v>7396</v>
      </c>
      <c r="E4360" s="291" t="s">
        <v>2989</v>
      </c>
      <c r="F4360" s="269">
        <v>2</v>
      </c>
      <c r="G4360" s="299" t="s">
        <v>7998</v>
      </c>
      <c r="H4360" s="180"/>
    </row>
    <row r="4361" spans="1:8" hidden="1">
      <c r="A4361" s="88" t="s">
        <v>1775</v>
      </c>
      <c r="B4361" s="88" t="s">
        <v>1774</v>
      </c>
      <c r="C4361" s="185" t="str">
        <f>VLOOKUP(B4361,[1]Nagios!$B$2:$F$7978,1,FALSE)</f>
        <v>192.168.4.18</v>
      </c>
      <c r="D4361" s="303" t="s">
        <v>7415</v>
      </c>
      <c r="E4361" s="291" t="s">
        <v>2989</v>
      </c>
      <c r="F4361" s="269">
        <v>2</v>
      </c>
      <c r="G4361" s="299" t="s">
        <v>7998</v>
      </c>
      <c r="H4361" s="180"/>
    </row>
    <row r="4362" spans="1:8" hidden="1">
      <c r="A4362" s="88" t="s">
        <v>1775</v>
      </c>
      <c r="B4362" s="88" t="s">
        <v>1774</v>
      </c>
      <c r="C4362" s="185" t="str">
        <f>VLOOKUP(B4362,[1]Nagios!$B$2:$F$7978,1,FALSE)</f>
        <v>192.168.4.18</v>
      </c>
      <c r="D4362" s="303" t="s">
        <v>7416</v>
      </c>
      <c r="E4362" s="291" t="s">
        <v>2989</v>
      </c>
      <c r="F4362" s="269">
        <v>2</v>
      </c>
      <c r="G4362" s="299" t="s">
        <v>7998</v>
      </c>
      <c r="H4362" s="180"/>
    </row>
    <row r="4363" spans="1:8" hidden="1">
      <c r="A4363" s="88" t="s">
        <v>1775</v>
      </c>
      <c r="B4363" s="88" t="s">
        <v>1774</v>
      </c>
      <c r="C4363" s="185" t="str">
        <f>VLOOKUP(B4363,[1]Nagios!$B$2:$F$7978,1,FALSE)</f>
        <v>192.168.4.18</v>
      </c>
      <c r="D4363" s="303" t="s">
        <v>7417</v>
      </c>
      <c r="E4363" s="206" t="s">
        <v>2992</v>
      </c>
      <c r="F4363" s="269">
        <v>4</v>
      </c>
      <c r="G4363" s="299" t="s">
        <v>7998</v>
      </c>
      <c r="H4363" s="180"/>
    </row>
    <row r="4364" spans="1:8" hidden="1">
      <c r="A4364" s="88" t="s">
        <v>1775</v>
      </c>
      <c r="B4364" s="88" t="s">
        <v>1774</v>
      </c>
      <c r="C4364" s="185" t="str">
        <f>VLOOKUP(B4364,[1]Nagios!$B$2:$F$7978,1,FALSE)</f>
        <v>192.168.4.18</v>
      </c>
      <c r="D4364" s="303" t="s">
        <v>7418</v>
      </c>
      <c r="E4364" s="291" t="s">
        <v>2989</v>
      </c>
      <c r="F4364" s="106">
        <v>4</v>
      </c>
      <c r="G4364" s="299" t="s">
        <v>7998</v>
      </c>
      <c r="H4364" s="180"/>
    </row>
    <row r="4365" spans="1:8" hidden="1">
      <c r="A4365" s="88" t="s">
        <v>1775</v>
      </c>
      <c r="B4365" s="88" t="s">
        <v>1774</v>
      </c>
      <c r="C4365" s="185" t="str">
        <f>VLOOKUP(B4365,[1]Nagios!$B$2:$F$7978,1,FALSE)</f>
        <v>192.168.4.18</v>
      </c>
      <c r="D4365" s="303" t="s">
        <v>7419</v>
      </c>
      <c r="E4365" s="291" t="s">
        <v>2989</v>
      </c>
      <c r="F4365" s="106">
        <v>4</v>
      </c>
      <c r="G4365" s="299" t="s">
        <v>7998</v>
      </c>
      <c r="H4365" s="180"/>
    </row>
    <row r="4366" spans="1:8" hidden="1">
      <c r="A4366" s="88" t="s">
        <v>1775</v>
      </c>
      <c r="B4366" s="88" t="s">
        <v>1774</v>
      </c>
      <c r="C4366" s="185" t="str">
        <f>VLOOKUP(B4366,[1]Nagios!$B$2:$F$7978,1,FALSE)</f>
        <v>192.168.4.18</v>
      </c>
      <c r="D4366" s="303" t="s">
        <v>7420</v>
      </c>
      <c r="E4366" s="291" t="s">
        <v>2989</v>
      </c>
      <c r="F4366" s="106">
        <v>4</v>
      </c>
      <c r="G4366" s="299" t="s">
        <v>7998</v>
      </c>
      <c r="H4366" s="180"/>
    </row>
    <row r="4367" spans="1:8" hidden="1">
      <c r="A4367" s="88" t="s">
        <v>1775</v>
      </c>
      <c r="B4367" s="88" t="s">
        <v>1774</v>
      </c>
      <c r="C4367" s="185" t="str">
        <f>VLOOKUP(B4367,[1]Nagios!$B$2:$F$7978,1,FALSE)</f>
        <v>192.168.4.18</v>
      </c>
      <c r="D4367" s="303" t="s">
        <v>7421</v>
      </c>
      <c r="E4367" s="291" t="s">
        <v>2989</v>
      </c>
      <c r="F4367" s="106">
        <v>4</v>
      </c>
      <c r="G4367" s="299" t="s">
        <v>7998</v>
      </c>
      <c r="H4367" s="180"/>
    </row>
    <row r="4368" spans="1:8" hidden="1">
      <c r="A4368" s="88" t="s">
        <v>1775</v>
      </c>
      <c r="B4368" s="88" t="s">
        <v>1774</v>
      </c>
      <c r="C4368" s="185" t="str">
        <f>VLOOKUP(B4368,[1]Nagios!$B$2:$F$7978,1,FALSE)</f>
        <v>192.168.4.18</v>
      </c>
      <c r="D4368" s="303" t="s">
        <v>7422</v>
      </c>
      <c r="E4368" s="291" t="s">
        <v>2989</v>
      </c>
      <c r="F4368" s="250">
        <v>4</v>
      </c>
      <c r="G4368" s="299" t="s">
        <v>7998</v>
      </c>
      <c r="H4368" s="180"/>
    </row>
    <row r="4369" spans="1:8" hidden="1">
      <c r="A4369" s="88" t="s">
        <v>1775</v>
      </c>
      <c r="B4369" s="88" t="s">
        <v>1774</v>
      </c>
      <c r="C4369" s="185" t="str">
        <f>VLOOKUP(B4369,[1]Nagios!$B$2:$F$7978,1,FALSE)</f>
        <v>192.168.4.18</v>
      </c>
      <c r="D4369" s="303" t="s">
        <v>2544</v>
      </c>
      <c r="E4369" s="291" t="s">
        <v>2989</v>
      </c>
      <c r="F4369" s="250">
        <v>4</v>
      </c>
      <c r="G4369" s="299" t="s">
        <v>7998</v>
      </c>
      <c r="H4369" s="180"/>
    </row>
    <row r="4370" spans="1:8" hidden="1">
      <c r="A4370" s="88" t="s">
        <v>1775</v>
      </c>
      <c r="B4370" s="88" t="s">
        <v>1774</v>
      </c>
      <c r="C4370" s="185" t="str">
        <f>VLOOKUP(B4370,[1]Nagios!$B$2:$F$7978,1,FALSE)</f>
        <v>192.168.4.18</v>
      </c>
      <c r="D4370" s="303" t="s">
        <v>1711</v>
      </c>
      <c r="E4370" s="291" t="s">
        <v>2989</v>
      </c>
      <c r="F4370" s="269">
        <v>4</v>
      </c>
      <c r="G4370" s="299" t="s">
        <v>7998</v>
      </c>
      <c r="H4370" s="180"/>
    </row>
    <row r="4371" spans="1:8" hidden="1">
      <c r="A4371" s="88" t="s">
        <v>1775</v>
      </c>
      <c r="B4371" s="88" t="s">
        <v>1774</v>
      </c>
      <c r="C4371" s="185" t="str">
        <f>VLOOKUP(B4371,[1]Nagios!$B$2:$F$7978,1,FALSE)</f>
        <v>192.168.4.18</v>
      </c>
      <c r="D4371" s="303" t="s">
        <v>8487</v>
      </c>
      <c r="E4371" s="291" t="s">
        <v>2989</v>
      </c>
      <c r="F4371" s="269">
        <v>4</v>
      </c>
      <c r="G4371" s="299" t="s">
        <v>7998</v>
      </c>
      <c r="H4371" s="180"/>
    </row>
    <row r="4372" spans="1:8" hidden="1">
      <c r="A4372" s="88" t="s">
        <v>1775</v>
      </c>
      <c r="B4372" s="88" t="s">
        <v>1774</v>
      </c>
      <c r="C4372" s="185" t="str">
        <f>VLOOKUP(B4372,[1]Nagios!$B$2:$F$7978,1,FALSE)</f>
        <v>192.168.4.18</v>
      </c>
      <c r="D4372" s="303" t="s">
        <v>7423</v>
      </c>
      <c r="E4372" s="291" t="s">
        <v>2989</v>
      </c>
      <c r="F4372" s="269">
        <v>4</v>
      </c>
      <c r="G4372" s="299" t="s">
        <v>7998</v>
      </c>
      <c r="H4372" s="180"/>
    </row>
    <row r="4373" spans="1:8" hidden="1">
      <c r="A4373" s="88" t="s">
        <v>1775</v>
      </c>
      <c r="B4373" s="88" t="s">
        <v>1774</v>
      </c>
      <c r="C4373" s="185" t="str">
        <f>VLOOKUP(B4373,[1]Nagios!$B$2:$F$7978,1,FALSE)</f>
        <v>192.168.4.18</v>
      </c>
      <c r="D4373" s="303" t="s">
        <v>7424</v>
      </c>
      <c r="E4373" s="291" t="s">
        <v>2989</v>
      </c>
      <c r="F4373" s="269">
        <v>4</v>
      </c>
      <c r="G4373" s="299" t="s">
        <v>7998</v>
      </c>
      <c r="H4373" s="180"/>
    </row>
    <row r="4374" spans="1:8" hidden="1">
      <c r="A4374" s="88" t="s">
        <v>1775</v>
      </c>
      <c r="B4374" s="88" t="s">
        <v>1774</v>
      </c>
      <c r="C4374" s="185" t="str">
        <f>VLOOKUP(B4374,[1]Nagios!$B$2:$F$7978,1,FALSE)</f>
        <v>192.168.4.18</v>
      </c>
      <c r="D4374" s="303" t="s">
        <v>7397</v>
      </c>
      <c r="E4374" s="291" t="s">
        <v>2989</v>
      </c>
      <c r="F4374" s="269">
        <v>2</v>
      </c>
      <c r="G4374" s="299" t="s">
        <v>7998</v>
      </c>
      <c r="H4374" s="180"/>
    </row>
    <row r="4375" spans="1:8" hidden="1">
      <c r="A4375" s="88" t="s">
        <v>1775</v>
      </c>
      <c r="B4375" s="88" t="s">
        <v>1774</v>
      </c>
      <c r="C4375" s="185" t="str">
        <f>VLOOKUP(B4375,[1]Nagios!$B$2:$F$7978,1,FALSE)</f>
        <v>192.168.4.18</v>
      </c>
      <c r="D4375" s="303" t="s">
        <v>2726</v>
      </c>
      <c r="E4375" s="291" t="s">
        <v>2992</v>
      </c>
      <c r="F4375" s="269">
        <v>4</v>
      </c>
      <c r="G4375" s="299" t="s">
        <v>7998</v>
      </c>
      <c r="H4375" s="180" t="s">
        <v>5762</v>
      </c>
    </row>
    <row r="4376" spans="1:8" hidden="1">
      <c r="A4376" s="266" t="s">
        <v>8867</v>
      </c>
      <c r="B4376" s="249" t="s">
        <v>8868</v>
      </c>
      <c r="C4376" s="185" t="str">
        <f>VLOOKUP(B4376,[1]Nagios!$B$2:$F$7978,1,FALSE)</f>
        <v>172.16.12.84</v>
      </c>
      <c r="D4376" s="301" t="s">
        <v>8486</v>
      </c>
      <c r="E4376" s="206" t="s">
        <v>2989</v>
      </c>
      <c r="F4376" s="262">
        <v>1</v>
      </c>
      <c r="G4376" s="299" t="s">
        <v>8012</v>
      </c>
      <c r="H4376" s="180"/>
    </row>
    <row r="4377" spans="1:8" hidden="1">
      <c r="A4377" s="266" t="s">
        <v>8867</v>
      </c>
      <c r="B4377" s="249" t="s">
        <v>8868</v>
      </c>
      <c r="C4377" s="185" t="str">
        <f>VLOOKUP(B4377,[1]Nagios!$B$2:$F$7978,1,FALSE)</f>
        <v>172.16.12.84</v>
      </c>
      <c r="D4377" s="301" t="s">
        <v>1204</v>
      </c>
      <c r="E4377" s="206" t="s">
        <v>2989</v>
      </c>
      <c r="F4377" s="262">
        <v>1</v>
      </c>
      <c r="G4377" s="299" t="s">
        <v>8012</v>
      </c>
      <c r="H4377" s="180"/>
    </row>
    <row r="4378" spans="1:8" hidden="1">
      <c r="A4378" s="266" t="s">
        <v>8867</v>
      </c>
      <c r="B4378" s="249" t="s">
        <v>8868</v>
      </c>
      <c r="C4378" s="185" t="str">
        <f>VLOOKUP(B4378,[1]Nagios!$B$2:$F$7978,1,FALSE)</f>
        <v>172.16.12.84</v>
      </c>
      <c r="D4378" s="301" t="s">
        <v>2617</v>
      </c>
      <c r="E4378" s="206" t="s">
        <v>2989</v>
      </c>
      <c r="F4378" s="262">
        <v>1</v>
      </c>
      <c r="G4378" s="299" t="s">
        <v>8012</v>
      </c>
      <c r="H4378" s="180"/>
    </row>
    <row r="4379" spans="1:8" hidden="1">
      <c r="A4379" s="266" t="s">
        <v>8867</v>
      </c>
      <c r="B4379" s="249" t="s">
        <v>8868</v>
      </c>
      <c r="C4379" s="185" t="str">
        <f>VLOOKUP(B4379,[1]Nagios!$B$2:$F$7978,1,FALSE)</f>
        <v>172.16.12.84</v>
      </c>
      <c r="D4379" s="301" t="s">
        <v>6654</v>
      </c>
      <c r="E4379" s="206" t="s">
        <v>2989</v>
      </c>
      <c r="F4379" s="262">
        <v>1</v>
      </c>
      <c r="G4379" s="299" t="s">
        <v>8012</v>
      </c>
      <c r="H4379" s="180"/>
    </row>
    <row r="4380" spans="1:8" hidden="1">
      <c r="A4380" s="266" t="s">
        <v>8867</v>
      </c>
      <c r="B4380" s="249" t="s">
        <v>8868</v>
      </c>
      <c r="C4380" s="185" t="str">
        <f>VLOOKUP(B4380,[1]Nagios!$B$2:$F$7978,1,FALSE)</f>
        <v>172.16.12.84</v>
      </c>
      <c r="D4380" s="301" t="s">
        <v>1201</v>
      </c>
      <c r="E4380" s="206" t="s">
        <v>2989</v>
      </c>
      <c r="F4380" s="262">
        <v>1</v>
      </c>
      <c r="G4380" s="299" t="s">
        <v>8012</v>
      </c>
      <c r="H4380" s="180"/>
    </row>
    <row r="4381" spans="1:8" hidden="1">
      <c r="A4381" s="276" t="s">
        <v>8867</v>
      </c>
      <c r="B4381" s="276" t="s">
        <v>8868</v>
      </c>
      <c r="C4381" s="185" t="str">
        <f>VLOOKUP(B4381,[1]Nagios!$B$2:$F$7978,1,FALSE)</f>
        <v>172.16.12.84</v>
      </c>
      <c r="D4381" s="301" t="s">
        <v>6043</v>
      </c>
      <c r="E4381" s="206" t="s">
        <v>2989</v>
      </c>
      <c r="F4381" s="337">
        <v>1</v>
      </c>
      <c r="G4381" s="299" t="s">
        <v>8012</v>
      </c>
      <c r="H4381" s="180"/>
    </row>
    <row r="4382" spans="1:8" hidden="1">
      <c r="A4382" s="266" t="s">
        <v>8867</v>
      </c>
      <c r="B4382" s="240" t="s">
        <v>8868</v>
      </c>
      <c r="C4382" s="185" t="str">
        <f>VLOOKUP(B4382,[1]Nagios!$B$2:$F$7978,1,FALSE)</f>
        <v>172.16.12.84</v>
      </c>
      <c r="D4382" s="301" t="s">
        <v>2543</v>
      </c>
      <c r="E4382" s="206" t="s">
        <v>2991</v>
      </c>
      <c r="F4382" s="245">
        <v>3</v>
      </c>
      <c r="G4382" s="299" t="s">
        <v>8012</v>
      </c>
      <c r="H4382" s="180"/>
    </row>
    <row r="4383" spans="1:8" hidden="1">
      <c r="A4383" s="89" t="s">
        <v>8863</v>
      </c>
      <c r="B4383" s="89" t="s">
        <v>8864</v>
      </c>
      <c r="C4383" s="185" t="str">
        <f>VLOOKUP(B4383,[1]Nagios!$B$2:$F$7978,1,FALSE)</f>
        <v>172.16.12.83</v>
      </c>
      <c r="D4383" s="301" t="s">
        <v>8486</v>
      </c>
      <c r="E4383" s="289" t="s">
        <v>2989</v>
      </c>
      <c r="F4383" s="269">
        <v>1</v>
      </c>
      <c r="G4383" s="299" t="s">
        <v>8012</v>
      </c>
      <c r="H4383" s="180"/>
    </row>
    <row r="4384" spans="1:8" hidden="1">
      <c r="A4384" s="89" t="s">
        <v>8863</v>
      </c>
      <c r="B4384" s="89" t="s">
        <v>8864</v>
      </c>
      <c r="C4384" s="185" t="str">
        <f>VLOOKUP(B4384,[1]Nagios!$B$2:$F$7978,1,FALSE)</f>
        <v>172.16.12.83</v>
      </c>
      <c r="D4384" s="301" t="s">
        <v>1204</v>
      </c>
      <c r="E4384" s="289" t="s">
        <v>2989</v>
      </c>
      <c r="F4384" s="269">
        <v>1</v>
      </c>
      <c r="G4384" s="299" t="s">
        <v>8012</v>
      </c>
      <c r="H4384" s="180"/>
    </row>
    <row r="4385" spans="1:8" hidden="1">
      <c r="A4385" s="89" t="s">
        <v>8863</v>
      </c>
      <c r="B4385" s="89" t="s">
        <v>8864</v>
      </c>
      <c r="C4385" s="185" t="str">
        <f>VLOOKUP(B4385,[1]Nagios!$B$2:$F$7978,1,FALSE)</f>
        <v>172.16.12.83</v>
      </c>
      <c r="D4385" s="301" t="s">
        <v>2617</v>
      </c>
      <c r="E4385" s="289" t="s">
        <v>2989</v>
      </c>
      <c r="F4385" s="269">
        <v>1</v>
      </c>
      <c r="G4385" s="299" t="s">
        <v>8012</v>
      </c>
      <c r="H4385" s="180"/>
    </row>
    <row r="4386" spans="1:8" hidden="1">
      <c r="A4386" s="89" t="s">
        <v>8863</v>
      </c>
      <c r="B4386" s="89" t="s">
        <v>8864</v>
      </c>
      <c r="C4386" s="185" t="str">
        <f>VLOOKUP(B4386,[1]Nagios!$B$2:$F$7978,1,FALSE)</f>
        <v>172.16.12.83</v>
      </c>
      <c r="D4386" s="301" t="s">
        <v>6654</v>
      </c>
      <c r="E4386" s="289" t="s">
        <v>2989</v>
      </c>
      <c r="F4386" s="269">
        <v>1</v>
      </c>
      <c r="G4386" s="299" t="s">
        <v>8012</v>
      </c>
      <c r="H4386" s="180"/>
    </row>
    <row r="4387" spans="1:8" hidden="1">
      <c r="A4387" s="89" t="s">
        <v>8863</v>
      </c>
      <c r="B4387" s="89" t="s">
        <v>8864</v>
      </c>
      <c r="C4387" s="185" t="str">
        <f>VLOOKUP(B4387,[1]Nagios!$B$2:$F$7978,1,FALSE)</f>
        <v>172.16.12.83</v>
      </c>
      <c r="D4387" s="301" t="s">
        <v>1201</v>
      </c>
      <c r="E4387" s="289" t="s">
        <v>2989</v>
      </c>
      <c r="F4387" s="269">
        <v>1</v>
      </c>
      <c r="G4387" s="299" t="s">
        <v>8012</v>
      </c>
      <c r="H4387" s="180"/>
    </row>
    <row r="4388" spans="1:8" hidden="1">
      <c r="A4388" s="89" t="s">
        <v>8863</v>
      </c>
      <c r="B4388" s="89" t="s">
        <v>8864</v>
      </c>
      <c r="C4388" s="185" t="str">
        <f>VLOOKUP(B4388,[1]Nagios!$B$2:$F$7978,1,FALSE)</f>
        <v>172.16.12.83</v>
      </c>
      <c r="D4388" s="301" t="s">
        <v>6043</v>
      </c>
      <c r="E4388" s="289" t="s">
        <v>2989</v>
      </c>
      <c r="F4388" s="269">
        <v>1</v>
      </c>
      <c r="G4388" s="299" t="s">
        <v>8012</v>
      </c>
      <c r="H4388" s="180"/>
    </row>
    <row r="4389" spans="1:8" hidden="1">
      <c r="A4389" s="89" t="s">
        <v>8863</v>
      </c>
      <c r="B4389" s="89" t="s">
        <v>8864</v>
      </c>
      <c r="C4389" s="185" t="str">
        <f>VLOOKUP(B4389,[1]Nagios!$B$2:$F$7978,1,FALSE)</f>
        <v>172.16.12.83</v>
      </c>
      <c r="D4389" s="301" t="s">
        <v>2543</v>
      </c>
      <c r="E4389" s="289" t="s">
        <v>2991</v>
      </c>
      <c r="F4389" s="269">
        <v>3</v>
      </c>
      <c r="G4389" s="299" t="s">
        <v>8012</v>
      </c>
      <c r="H4389" s="180"/>
    </row>
    <row r="4390" spans="1:8" hidden="1">
      <c r="A4390" s="88" t="s">
        <v>6827</v>
      </c>
      <c r="B4390" s="240" t="s">
        <v>6828</v>
      </c>
      <c r="C4390" s="185" t="str">
        <f>VLOOKUP(B4390,[1]Nagios!$B$2:$F$7978,1,FALSE)</f>
        <v>172.16.12.55</v>
      </c>
      <c r="D4390" s="301" t="s">
        <v>2325</v>
      </c>
      <c r="E4390" s="206" t="s">
        <v>2989</v>
      </c>
      <c r="F4390" s="245">
        <v>1</v>
      </c>
      <c r="G4390" s="299" t="s">
        <v>8012</v>
      </c>
      <c r="H4390" s="180"/>
    </row>
    <row r="4391" spans="1:8" hidden="1">
      <c r="A4391" s="88" t="s">
        <v>6827</v>
      </c>
      <c r="B4391" s="240" t="s">
        <v>6828</v>
      </c>
      <c r="C4391" s="185" t="str">
        <f>VLOOKUP(B4391,[1]Nagios!$B$2:$F$7978,1,FALSE)</f>
        <v>172.16.12.55</v>
      </c>
      <c r="D4391" s="301" t="s">
        <v>962</v>
      </c>
      <c r="E4391" s="206" t="s">
        <v>2989</v>
      </c>
      <c r="F4391" s="245">
        <v>1</v>
      </c>
      <c r="G4391" s="299" t="s">
        <v>8012</v>
      </c>
      <c r="H4391" s="180"/>
    </row>
    <row r="4392" spans="1:8" hidden="1">
      <c r="A4392" s="88" t="s">
        <v>6827</v>
      </c>
      <c r="B4392" s="240" t="s">
        <v>6828</v>
      </c>
      <c r="C4392" s="185" t="str">
        <f>VLOOKUP(B4392,[1]Nagios!$B$2:$F$7978,1,FALSE)</f>
        <v>172.16.12.55</v>
      </c>
      <c r="D4392" s="301" t="s">
        <v>6696</v>
      </c>
      <c r="E4392" s="206" t="s">
        <v>2989</v>
      </c>
      <c r="F4392" s="245">
        <v>1</v>
      </c>
      <c r="G4392" s="299" t="s">
        <v>8012</v>
      </c>
      <c r="H4392" s="180"/>
    </row>
    <row r="4393" spans="1:8" hidden="1">
      <c r="A4393" s="88" t="s">
        <v>6827</v>
      </c>
      <c r="B4393" s="249" t="s">
        <v>6828</v>
      </c>
      <c r="C4393" s="185" t="str">
        <f>VLOOKUP(B4393,[1]Nagios!$B$2:$F$7978,1,FALSE)</f>
        <v>172.16.12.55</v>
      </c>
      <c r="D4393" s="301" t="s">
        <v>6820</v>
      </c>
      <c r="E4393" s="206" t="s">
        <v>2989</v>
      </c>
      <c r="F4393" s="262">
        <v>1</v>
      </c>
      <c r="G4393" s="299" t="s">
        <v>8012</v>
      </c>
      <c r="H4393" s="180"/>
    </row>
    <row r="4394" spans="1:8" hidden="1">
      <c r="A4394" s="88" t="s">
        <v>6827</v>
      </c>
      <c r="B4394" s="249" t="s">
        <v>6828</v>
      </c>
      <c r="C4394" s="185" t="str">
        <f>VLOOKUP(B4394,[1]Nagios!$B$2:$F$7978,1,FALSE)</f>
        <v>172.16.12.55</v>
      </c>
      <c r="D4394" s="301" t="s">
        <v>2326</v>
      </c>
      <c r="E4394" s="206" t="s">
        <v>2989</v>
      </c>
      <c r="F4394" s="262">
        <v>1</v>
      </c>
      <c r="G4394" s="299" t="s">
        <v>8012</v>
      </c>
      <c r="H4394" s="180"/>
    </row>
    <row r="4395" spans="1:8" hidden="1">
      <c r="A4395" s="88" t="s">
        <v>6827</v>
      </c>
      <c r="B4395" s="266" t="s">
        <v>6828</v>
      </c>
      <c r="C4395" s="185" t="str">
        <f>VLOOKUP(B4395,[1]Nagios!$B$2:$F$7978,1,FALSE)</f>
        <v>172.16.12.55</v>
      </c>
      <c r="D4395" s="301" t="s">
        <v>6698</v>
      </c>
      <c r="E4395" s="206" t="s">
        <v>2989</v>
      </c>
      <c r="F4395" s="271">
        <v>1</v>
      </c>
      <c r="G4395" s="299" t="s">
        <v>8012</v>
      </c>
      <c r="H4395" s="180"/>
    </row>
    <row r="4396" spans="1:8" hidden="1">
      <c r="A4396" s="88" t="s">
        <v>6827</v>
      </c>
      <c r="B4396" s="266" t="s">
        <v>6828</v>
      </c>
      <c r="C4396" s="185" t="str">
        <f>VLOOKUP(B4396,[1]Nagios!$B$2:$F$7978,1,FALSE)</f>
        <v>172.16.12.55</v>
      </c>
      <c r="D4396" s="301" t="s">
        <v>6519</v>
      </c>
      <c r="E4396" s="206" t="s">
        <v>2989</v>
      </c>
      <c r="F4396" s="271">
        <v>1</v>
      </c>
      <c r="G4396" s="299" t="s">
        <v>8012</v>
      </c>
      <c r="H4396" s="180"/>
    </row>
    <row r="4397" spans="1:8" hidden="1">
      <c r="A4397" s="88" t="s">
        <v>6825</v>
      </c>
      <c r="B4397" s="266" t="s">
        <v>6826</v>
      </c>
      <c r="C4397" s="185" t="str">
        <f>VLOOKUP(B4397,[1]Nagios!$B$2:$F$7978,1,FALSE)</f>
        <v>172.16.12.54</v>
      </c>
      <c r="D4397" s="301" t="s">
        <v>2325</v>
      </c>
      <c r="E4397" s="206" t="s">
        <v>2989</v>
      </c>
      <c r="F4397" s="271">
        <v>1</v>
      </c>
      <c r="G4397" s="299" t="s">
        <v>8012</v>
      </c>
      <c r="H4397" s="180"/>
    </row>
    <row r="4398" spans="1:8" hidden="1">
      <c r="A4398" s="88" t="s">
        <v>6825</v>
      </c>
      <c r="B4398" s="266" t="s">
        <v>6826</v>
      </c>
      <c r="C4398" s="185" t="str">
        <f>VLOOKUP(B4398,[1]Nagios!$B$2:$F$7978,1,FALSE)</f>
        <v>172.16.12.54</v>
      </c>
      <c r="D4398" s="301" t="s">
        <v>962</v>
      </c>
      <c r="E4398" s="206" t="s">
        <v>2989</v>
      </c>
      <c r="F4398" s="271">
        <v>1</v>
      </c>
      <c r="G4398" s="299" t="s">
        <v>8012</v>
      </c>
      <c r="H4398" s="180"/>
    </row>
    <row r="4399" spans="1:8" hidden="1">
      <c r="A4399" s="88" t="s">
        <v>6825</v>
      </c>
      <c r="B4399" s="266" t="s">
        <v>6826</v>
      </c>
      <c r="C4399" s="185" t="str">
        <f>VLOOKUP(B4399,[1]Nagios!$B$2:$F$7978,1,FALSE)</f>
        <v>172.16.12.54</v>
      </c>
      <c r="D4399" s="301" t="s">
        <v>6696</v>
      </c>
      <c r="E4399" s="206" t="s">
        <v>2989</v>
      </c>
      <c r="F4399" s="271">
        <v>1</v>
      </c>
      <c r="G4399" s="299" t="s">
        <v>8012</v>
      </c>
      <c r="H4399" s="180"/>
    </row>
    <row r="4400" spans="1:8" hidden="1">
      <c r="A4400" s="88" t="s">
        <v>6825</v>
      </c>
      <c r="B4400" s="240" t="s">
        <v>6826</v>
      </c>
      <c r="C4400" s="185" t="str">
        <f>VLOOKUP(B4400,[1]Nagios!$B$2:$F$7978,1,FALSE)</f>
        <v>172.16.12.54</v>
      </c>
      <c r="D4400" s="301" t="s">
        <v>6820</v>
      </c>
      <c r="E4400" s="206" t="s">
        <v>2989</v>
      </c>
      <c r="F4400" s="245">
        <v>1</v>
      </c>
      <c r="G4400" s="299" t="s">
        <v>8012</v>
      </c>
      <c r="H4400" s="180"/>
    </row>
    <row r="4401" spans="1:8" hidden="1">
      <c r="A4401" s="88" t="s">
        <v>6825</v>
      </c>
      <c r="B4401" s="240" t="s">
        <v>6826</v>
      </c>
      <c r="C4401" s="185" t="str">
        <f>VLOOKUP(B4401,[1]Nagios!$B$2:$F$7978,1,FALSE)</f>
        <v>172.16.12.54</v>
      </c>
      <c r="D4401" s="301" t="s">
        <v>2326</v>
      </c>
      <c r="E4401" s="206" t="s">
        <v>2989</v>
      </c>
      <c r="F4401" s="245">
        <v>1</v>
      </c>
      <c r="G4401" s="299" t="s">
        <v>8012</v>
      </c>
      <c r="H4401" s="180"/>
    </row>
    <row r="4402" spans="1:8" hidden="1">
      <c r="A4402" s="88" t="s">
        <v>6825</v>
      </c>
      <c r="B4402" s="240" t="s">
        <v>6826</v>
      </c>
      <c r="C4402" s="185" t="str">
        <f>VLOOKUP(B4402,[1]Nagios!$B$2:$F$7978,1,FALSE)</f>
        <v>172.16.12.54</v>
      </c>
      <c r="D4402" s="301" t="s">
        <v>6698</v>
      </c>
      <c r="E4402" s="206" t="s">
        <v>2989</v>
      </c>
      <c r="F4402" s="245">
        <v>1</v>
      </c>
      <c r="G4402" s="299" t="s">
        <v>8012</v>
      </c>
      <c r="H4402" s="180"/>
    </row>
    <row r="4403" spans="1:8" hidden="1">
      <c r="A4403" s="88" t="s">
        <v>6825</v>
      </c>
      <c r="B4403" s="240" t="s">
        <v>6826</v>
      </c>
      <c r="C4403" s="185" t="str">
        <f>VLOOKUP(B4403,[1]Nagios!$B$2:$F$7978,1,FALSE)</f>
        <v>172.16.12.54</v>
      </c>
      <c r="D4403" s="301" t="s">
        <v>6519</v>
      </c>
      <c r="E4403" s="206" t="s">
        <v>2989</v>
      </c>
      <c r="F4403" s="245">
        <v>1</v>
      </c>
      <c r="G4403" s="299" t="s">
        <v>8012</v>
      </c>
      <c r="H4403" s="180"/>
    </row>
    <row r="4404" spans="1:8" hidden="1">
      <c r="A4404" s="266" t="s">
        <v>6825</v>
      </c>
      <c r="B4404" s="240" t="s">
        <v>6826</v>
      </c>
      <c r="C4404" s="185" t="str">
        <f>VLOOKUP(B4404,[1]Nagios!$B$2:$F$7978,1,FALSE)</f>
        <v>172.16.12.54</v>
      </c>
      <c r="D4404" s="301" t="s">
        <v>8911</v>
      </c>
      <c r="E4404" s="206" t="s">
        <v>6273</v>
      </c>
      <c r="F4404" s="245">
        <v>2</v>
      </c>
      <c r="G4404" s="299" t="s">
        <v>8017</v>
      </c>
      <c r="H4404" s="180"/>
    </row>
    <row r="4405" spans="1:8" hidden="1">
      <c r="A4405" s="266" t="s">
        <v>6825</v>
      </c>
      <c r="B4405" s="240" t="s">
        <v>6826</v>
      </c>
      <c r="C4405" s="185" t="str">
        <f>VLOOKUP(B4405,[1]Nagios!$B$2:$F$7978,1,FALSE)</f>
        <v>172.16.12.54</v>
      </c>
      <c r="D4405" s="301" t="s">
        <v>8912</v>
      </c>
      <c r="E4405" s="206" t="s">
        <v>6273</v>
      </c>
      <c r="F4405" s="245">
        <v>2</v>
      </c>
      <c r="G4405" s="299" t="s">
        <v>8017</v>
      </c>
      <c r="H4405" s="180"/>
    </row>
    <row r="4406" spans="1:8" hidden="1">
      <c r="A4406" s="266" t="s">
        <v>6825</v>
      </c>
      <c r="B4406" s="249" t="s">
        <v>6826</v>
      </c>
      <c r="C4406" s="185" t="str">
        <f>VLOOKUP(B4406,[1]Nagios!$B$2:$F$7978,1,FALSE)</f>
        <v>172.16.12.54</v>
      </c>
      <c r="D4406" s="301" t="s">
        <v>8913</v>
      </c>
      <c r="E4406" s="206" t="s">
        <v>6273</v>
      </c>
      <c r="F4406" s="262">
        <v>2</v>
      </c>
      <c r="G4406" s="299" t="s">
        <v>8017</v>
      </c>
      <c r="H4406" s="180"/>
    </row>
    <row r="4407" spans="1:8" hidden="1">
      <c r="A4407" s="266" t="s">
        <v>6825</v>
      </c>
      <c r="B4407" s="249" t="s">
        <v>6826</v>
      </c>
      <c r="C4407" s="185" t="str">
        <f>VLOOKUP(B4407,[1]Nagios!$B$2:$F$7978,1,FALSE)</f>
        <v>172.16.12.54</v>
      </c>
      <c r="D4407" s="301" t="s">
        <v>8914</v>
      </c>
      <c r="E4407" s="206" t="s">
        <v>6273</v>
      </c>
      <c r="F4407" s="262">
        <v>2</v>
      </c>
      <c r="G4407" s="299" t="s">
        <v>8017</v>
      </c>
      <c r="H4407" s="180"/>
    </row>
    <row r="4408" spans="1:8" hidden="1">
      <c r="A4408" s="266" t="s">
        <v>6825</v>
      </c>
      <c r="B4408" s="249" t="s">
        <v>6826</v>
      </c>
      <c r="C4408" s="185" t="str">
        <f>VLOOKUP(B4408,[1]Nagios!$B$2:$F$7978,1,FALSE)</f>
        <v>172.16.12.54</v>
      </c>
      <c r="D4408" s="301" t="s">
        <v>8915</v>
      </c>
      <c r="E4408" s="206" t="s">
        <v>6273</v>
      </c>
      <c r="F4408" s="262">
        <v>2</v>
      </c>
      <c r="G4408" s="299" t="s">
        <v>8017</v>
      </c>
      <c r="H4408" s="180"/>
    </row>
    <row r="4409" spans="1:8" hidden="1">
      <c r="A4409" s="266" t="s">
        <v>6825</v>
      </c>
      <c r="B4409" s="249" t="s">
        <v>6826</v>
      </c>
      <c r="C4409" s="185" t="str">
        <f>VLOOKUP(B4409,[1]Nagios!$B$2:$F$7978,1,FALSE)</f>
        <v>172.16.12.54</v>
      </c>
      <c r="D4409" s="301" t="s">
        <v>8916</v>
      </c>
      <c r="E4409" s="206" t="s">
        <v>6273</v>
      </c>
      <c r="F4409" s="262">
        <v>2</v>
      </c>
      <c r="G4409" s="299" t="s">
        <v>8017</v>
      </c>
      <c r="H4409" s="180"/>
    </row>
    <row r="4410" spans="1:8" hidden="1">
      <c r="A4410" s="266" t="s">
        <v>6825</v>
      </c>
      <c r="B4410" s="249" t="s">
        <v>6826</v>
      </c>
      <c r="C4410" s="185" t="str">
        <f>VLOOKUP(B4410,[1]Nagios!$B$2:$F$7978,1,FALSE)</f>
        <v>172.16.12.54</v>
      </c>
      <c r="D4410" s="301" t="s">
        <v>8917</v>
      </c>
      <c r="E4410" s="206" t="s">
        <v>6273</v>
      </c>
      <c r="F4410" s="262">
        <v>2</v>
      </c>
      <c r="G4410" s="299" t="s">
        <v>8017</v>
      </c>
      <c r="H4410" s="180"/>
    </row>
    <row r="4411" spans="1:8" hidden="1">
      <c r="A4411" s="266" t="s">
        <v>6825</v>
      </c>
      <c r="B4411" s="240" t="s">
        <v>6826</v>
      </c>
      <c r="C4411" s="185" t="str">
        <f>VLOOKUP(B4411,[1]Nagios!$B$2:$F$7978,1,FALSE)</f>
        <v>172.16.12.54</v>
      </c>
      <c r="D4411" s="301" t="s">
        <v>8918</v>
      </c>
      <c r="E4411" s="206" t="s">
        <v>6273</v>
      </c>
      <c r="F4411" s="245">
        <v>2</v>
      </c>
      <c r="G4411" s="299" t="s">
        <v>8017</v>
      </c>
      <c r="H4411" s="180"/>
    </row>
    <row r="4412" spans="1:8" hidden="1">
      <c r="A4412" s="88" t="s">
        <v>8082</v>
      </c>
      <c r="B4412" s="240" t="s">
        <v>1537</v>
      </c>
      <c r="C4412" s="185" t="str">
        <f>VLOOKUP(B4412,[1]Nagios!$B$2:$F$7978,1,FALSE)</f>
        <v>192.168.5.94</v>
      </c>
      <c r="D4412" s="301" t="s">
        <v>959</v>
      </c>
      <c r="E4412" s="206" t="s">
        <v>2989</v>
      </c>
      <c r="F4412" s="245">
        <v>1</v>
      </c>
      <c r="G4412" s="299" t="s">
        <v>8012</v>
      </c>
      <c r="H4412" s="180" t="s">
        <v>3702</v>
      </c>
    </row>
    <row r="4413" spans="1:8" hidden="1">
      <c r="A4413" s="88" t="s">
        <v>8082</v>
      </c>
      <c r="B4413" s="88" t="s">
        <v>1537</v>
      </c>
      <c r="C4413" s="185" t="str">
        <f>VLOOKUP(B4413,[1]Nagios!$B$2:$F$7978,1,FALSE)</f>
        <v>192.168.5.94</v>
      </c>
      <c r="D4413" s="303" t="s">
        <v>2387</v>
      </c>
      <c r="E4413" s="206" t="s">
        <v>2989</v>
      </c>
      <c r="F4413" s="269">
        <v>1</v>
      </c>
      <c r="G4413" s="299" t="s">
        <v>7998</v>
      </c>
      <c r="H4413" s="180" t="s">
        <v>5688</v>
      </c>
    </row>
    <row r="4414" spans="1:8" hidden="1">
      <c r="A4414" s="88" t="s">
        <v>8082</v>
      </c>
      <c r="B4414" s="88" t="s">
        <v>1537</v>
      </c>
      <c r="C4414" s="185" t="str">
        <f>VLOOKUP(B4414,[1]Nagios!$B$2:$F$7978,1,FALSE)</f>
        <v>192.168.5.94</v>
      </c>
      <c r="D4414" s="303" t="s">
        <v>2697</v>
      </c>
      <c r="E4414" s="206" t="s">
        <v>2989</v>
      </c>
      <c r="F4414" s="269">
        <v>1</v>
      </c>
      <c r="G4414" s="299" t="s">
        <v>7998</v>
      </c>
      <c r="H4414" s="180" t="s">
        <v>5689</v>
      </c>
    </row>
    <row r="4415" spans="1:8" hidden="1">
      <c r="A4415" s="88" t="s">
        <v>8082</v>
      </c>
      <c r="B4415" s="88" t="s">
        <v>1537</v>
      </c>
      <c r="C4415" s="185" t="str">
        <f>VLOOKUP(B4415,[1]Nagios!$B$2:$F$7978,1,FALSE)</f>
        <v>192.168.5.94</v>
      </c>
      <c r="D4415" s="303" t="s">
        <v>8174</v>
      </c>
      <c r="E4415" s="206" t="s">
        <v>2989</v>
      </c>
      <c r="F4415" s="269">
        <v>2</v>
      </c>
      <c r="G4415" s="299" t="s">
        <v>7998</v>
      </c>
      <c r="H4415" s="180" t="s">
        <v>5690</v>
      </c>
    </row>
    <row r="4416" spans="1:8" hidden="1">
      <c r="A4416" s="88" t="s">
        <v>8082</v>
      </c>
      <c r="B4416" s="88" t="s">
        <v>1537</v>
      </c>
      <c r="C4416" s="185" t="str">
        <f>VLOOKUP(B4416,[1]Nagios!$B$2:$F$7978,1,FALSE)</f>
        <v>192.168.5.94</v>
      </c>
      <c r="D4416" s="303" t="s">
        <v>8175</v>
      </c>
      <c r="E4416" s="206" t="s">
        <v>2989</v>
      </c>
      <c r="F4416" s="269">
        <v>2</v>
      </c>
      <c r="G4416" s="299" t="s">
        <v>7998</v>
      </c>
      <c r="H4416" s="180" t="s">
        <v>5691</v>
      </c>
    </row>
    <row r="4417" spans="1:8" hidden="1">
      <c r="A4417" s="88" t="s">
        <v>8082</v>
      </c>
      <c r="B4417" s="88" t="s">
        <v>1537</v>
      </c>
      <c r="C4417" s="185" t="str">
        <f>VLOOKUP(B4417,[1]Nagios!$B$2:$F$7978,1,FALSE)</f>
        <v>192.168.5.94</v>
      </c>
      <c r="D4417" s="303" t="s">
        <v>2420</v>
      </c>
      <c r="E4417" s="206" t="s">
        <v>2989</v>
      </c>
      <c r="F4417" s="269">
        <v>1</v>
      </c>
      <c r="G4417" s="299" t="s">
        <v>7998</v>
      </c>
      <c r="H4417" s="180" t="s">
        <v>5692</v>
      </c>
    </row>
    <row r="4418" spans="1:8" hidden="1">
      <c r="A4418" s="88" t="s">
        <v>1529</v>
      </c>
      <c r="B4418" s="240" t="s">
        <v>1532</v>
      </c>
      <c r="C4418" s="185" t="str">
        <f>VLOOKUP(B4418,[1]Nagios!$B$2:$F$7978,1,FALSE)</f>
        <v>192.168.5.107</v>
      </c>
      <c r="D4418" s="301" t="s">
        <v>1220</v>
      </c>
      <c r="E4418" s="206" t="s">
        <v>2989</v>
      </c>
      <c r="F4418" s="245">
        <v>3</v>
      </c>
      <c r="G4418" s="299" t="s">
        <v>8012</v>
      </c>
      <c r="H4418" s="180" t="s">
        <v>4241</v>
      </c>
    </row>
    <row r="4419" spans="1:8" hidden="1">
      <c r="A4419" s="88" t="s">
        <v>1529</v>
      </c>
      <c r="B4419" s="240" t="s">
        <v>1532</v>
      </c>
      <c r="C4419" s="185" t="str">
        <f>VLOOKUP(B4419,[1]Nagios!$B$2:$F$7978,1,FALSE)</f>
        <v>192.168.5.107</v>
      </c>
      <c r="D4419" s="301" t="s">
        <v>1204</v>
      </c>
      <c r="E4419" s="206" t="s">
        <v>2989</v>
      </c>
      <c r="F4419" s="245">
        <v>4</v>
      </c>
      <c r="G4419" s="299" t="s">
        <v>8012</v>
      </c>
      <c r="H4419" s="180" t="s">
        <v>4242</v>
      </c>
    </row>
    <row r="4420" spans="1:8" hidden="1">
      <c r="A4420" s="88" t="s">
        <v>1529</v>
      </c>
      <c r="B4420" s="240" t="s">
        <v>1532</v>
      </c>
      <c r="C4420" s="185" t="str">
        <f>VLOOKUP(B4420,[1]Nagios!$B$2:$F$7978,1,FALSE)</f>
        <v>192.168.5.107</v>
      </c>
      <c r="D4420" s="301" t="s">
        <v>2032</v>
      </c>
      <c r="E4420" s="206" t="s">
        <v>2989</v>
      </c>
      <c r="F4420" s="245">
        <v>4</v>
      </c>
      <c r="G4420" s="299" t="s">
        <v>8012</v>
      </c>
      <c r="H4420" s="180" t="s">
        <v>4243</v>
      </c>
    </row>
    <row r="4421" spans="1:8" hidden="1">
      <c r="A4421" s="88" t="s">
        <v>1529</v>
      </c>
      <c r="B4421" s="240" t="s">
        <v>1532</v>
      </c>
      <c r="C4421" s="185" t="str">
        <f>VLOOKUP(B4421,[1]Nagios!$B$2:$F$7978,1,FALSE)</f>
        <v>192.168.5.107</v>
      </c>
      <c r="D4421" s="301" t="s">
        <v>2152</v>
      </c>
      <c r="E4421" s="206" t="s">
        <v>2989</v>
      </c>
      <c r="F4421" s="245">
        <v>4</v>
      </c>
      <c r="G4421" s="299" t="s">
        <v>8012</v>
      </c>
      <c r="H4421" s="180" t="s">
        <v>4244</v>
      </c>
    </row>
    <row r="4422" spans="1:8" hidden="1">
      <c r="A4422" s="88" t="s">
        <v>1529</v>
      </c>
      <c r="B4422" s="240" t="s">
        <v>1532</v>
      </c>
      <c r="C4422" s="185" t="str">
        <f>VLOOKUP(B4422,[1]Nagios!$B$2:$F$7978,1,FALSE)</f>
        <v>192.168.5.107</v>
      </c>
      <c r="D4422" s="301" t="s">
        <v>959</v>
      </c>
      <c r="E4422" s="206" t="s">
        <v>2989</v>
      </c>
      <c r="F4422" s="245">
        <v>4</v>
      </c>
      <c r="G4422" s="299" t="s">
        <v>8012</v>
      </c>
      <c r="H4422" s="180" t="s">
        <v>4245</v>
      </c>
    </row>
    <row r="4423" spans="1:8" hidden="1">
      <c r="A4423" s="88" t="s">
        <v>1529</v>
      </c>
      <c r="B4423" s="240" t="s">
        <v>1532</v>
      </c>
      <c r="C4423" s="185" t="str">
        <f>VLOOKUP(B4423,[1]Nagios!$B$2:$F$7978,1,FALSE)</f>
        <v>192.168.5.107</v>
      </c>
      <c r="D4423" s="301" t="s">
        <v>1200</v>
      </c>
      <c r="E4423" s="206" t="s">
        <v>2989</v>
      </c>
      <c r="F4423" s="245">
        <v>4</v>
      </c>
      <c r="G4423" s="299" t="s">
        <v>8012</v>
      </c>
      <c r="H4423" s="180" t="s">
        <v>4246</v>
      </c>
    </row>
    <row r="4424" spans="1:8" hidden="1">
      <c r="A4424" s="88" t="s">
        <v>1529</v>
      </c>
      <c r="B4424" s="240" t="s">
        <v>1532</v>
      </c>
      <c r="C4424" s="185" t="str">
        <f>VLOOKUP(B4424,[1]Nagios!$B$2:$F$7978,1,FALSE)</f>
        <v>192.168.5.107</v>
      </c>
      <c r="D4424" s="301" t="s">
        <v>1201</v>
      </c>
      <c r="E4424" s="206" t="s">
        <v>2992</v>
      </c>
      <c r="F4424" s="245">
        <v>2</v>
      </c>
      <c r="G4424" s="299" t="s">
        <v>8012</v>
      </c>
      <c r="H4424" s="180" t="s">
        <v>4247</v>
      </c>
    </row>
    <row r="4425" spans="1:8" hidden="1">
      <c r="A4425" s="88" t="s">
        <v>1528</v>
      </c>
      <c r="B4425" s="240" t="s">
        <v>1531</v>
      </c>
      <c r="C4425" s="185" t="str">
        <f>VLOOKUP(B4425,[1]Nagios!$B$2:$F$7978,1,FALSE)</f>
        <v>192.168.5.106</v>
      </c>
      <c r="D4425" s="301" t="s">
        <v>1220</v>
      </c>
      <c r="E4425" s="206" t="s">
        <v>2989</v>
      </c>
      <c r="F4425" s="245">
        <v>3</v>
      </c>
      <c r="G4425" s="299" t="s">
        <v>8012</v>
      </c>
      <c r="H4425" s="180" t="s">
        <v>4234</v>
      </c>
    </row>
    <row r="4426" spans="1:8" hidden="1">
      <c r="A4426" s="88" t="s">
        <v>1528</v>
      </c>
      <c r="B4426" s="240" t="s">
        <v>1531</v>
      </c>
      <c r="C4426" s="185" t="str">
        <f>VLOOKUP(B4426,[1]Nagios!$B$2:$F$7978,1,FALSE)</f>
        <v>192.168.5.106</v>
      </c>
      <c r="D4426" s="301" t="s">
        <v>1204</v>
      </c>
      <c r="E4426" s="206" t="s">
        <v>2989</v>
      </c>
      <c r="F4426" s="245">
        <v>4</v>
      </c>
      <c r="G4426" s="299" t="s">
        <v>8012</v>
      </c>
      <c r="H4426" s="180" t="s">
        <v>4235</v>
      </c>
    </row>
    <row r="4427" spans="1:8" hidden="1">
      <c r="A4427" s="88" t="s">
        <v>1528</v>
      </c>
      <c r="B4427" s="240" t="s">
        <v>1531</v>
      </c>
      <c r="C4427" s="185" t="str">
        <f>VLOOKUP(B4427,[1]Nagios!$B$2:$F$7978,1,FALSE)</f>
        <v>192.168.5.106</v>
      </c>
      <c r="D4427" s="301" t="s">
        <v>2032</v>
      </c>
      <c r="E4427" s="206" t="s">
        <v>2989</v>
      </c>
      <c r="F4427" s="245">
        <v>4</v>
      </c>
      <c r="G4427" s="299" t="s">
        <v>8012</v>
      </c>
      <c r="H4427" s="180" t="s">
        <v>4236</v>
      </c>
    </row>
    <row r="4428" spans="1:8" hidden="1">
      <c r="A4428" s="88" t="s">
        <v>1528</v>
      </c>
      <c r="B4428" s="240" t="s">
        <v>1531</v>
      </c>
      <c r="C4428" s="185" t="str">
        <f>VLOOKUP(B4428,[1]Nagios!$B$2:$F$7978,1,FALSE)</f>
        <v>192.168.5.106</v>
      </c>
      <c r="D4428" s="301" t="s">
        <v>2152</v>
      </c>
      <c r="E4428" s="206" t="s">
        <v>2989</v>
      </c>
      <c r="F4428" s="245">
        <v>4</v>
      </c>
      <c r="G4428" s="299" t="s">
        <v>8012</v>
      </c>
      <c r="H4428" s="180" t="s">
        <v>4237</v>
      </c>
    </row>
    <row r="4429" spans="1:8" hidden="1">
      <c r="A4429" s="88" t="s">
        <v>1528</v>
      </c>
      <c r="B4429" s="240" t="s">
        <v>1531</v>
      </c>
      <c r="C4429" s="185" t="str">
        <f>VLOOKUP(B4429,[1]Nagios!$B$2:$F$7978,1,FALSE)</f>
        <v>192.168.5.106</v>
      </c>
      <c r="D4429" s="301" t="s">
        <v>959</v>
      </c>
      <c r="E4429" s="206" t="s">
        <v>2989</v>
      </c>
      <c r="F4429" s="245">
        <v>4</v>
      </c>
      <c r="G4429" s="299" t="s">
        <v>8012</v>
      </c>
      <c r="H4429" s="180" t="s">
        <v>4238</v>
      </c>
    </row>
    <row r="4430" spans="1:8" hidden="1">
      <c r="A4430" s="88" t="s">
        <v>1528</v>
      </c>
      <c r="B4430" s="240" t="s">
        <v>1531</v>
      </c>
      <c r="C4430" s="185" t="str">
        <f>VLOOKUP(B4430,[1]Nagios!$B$2:$F$7978,1,FALSE)</f>
        <v>192.168.5.106</v>
      </c>
      <c r="D4430" s="301" t="s">
        <v>1200</v>
      </c>
      <c r="E4430" s="206" t="s">
        <v>2989</v>
      </c>
      <c r="F4430" s="245">
        <v>4</v>
      </c>
      <c r="G4430" s="299" t="s">
        <v>8012</v>
      </c>
      <c r="H4430" s="180" t="s">
        <v>4239</v>
      </c>
    </row>
    <row r="4431" spans="1:8" hidden="1">
      <c r="A4431" s="88" t="s">
        <v>1528</v>
      </c>
      <c r="B4431" s="240" t="s">
        <v>1531</v>
      </c>
      <c r="C4431" s="185" t="str">
        <f>VLOOKUP(B4431,[1]Nagios!$B$2:$F$7978,1,FALSE)</f>
        <v>192.168.5.106</v>
      </c>
      <c r="D4431" s="301" t="s">
        <v>1201</v>
      </c>
      <c r="E4431" s="206" t="s">
        <v>2992</v>
      </c>
      <c r="F4431" s="245">
        <v>2</v>
      </c>
      <c r="G4431" s="299" t="s">
        <v>8012</v>
      </c>
      <c r="H4431" s="180" t="s">
        <v>4240</v>
      </c>
    </row>
    <row r="4432" spans="1:8" hidden="1">
      <c r="A4432" s="88" t="s">
        <v>1527</v>
      </c>
      <c r="B4432" s="240" t="s">
        <v>1530</v>
      </c>
      <c r="C4432" s="185" t="str">
        <f>VLOOKUP(B4432,[1]Nagios!$B$2:$F$7978,1,FALSE)</f>
        <v>192.168.5.105</v>
      </c>
      <c r="D4432" s="301" t="s">
        <v>1220</v>
      </c>
      <c r="E4432" s="206" t="s">
        <v>2989</v>
      </c>
      <c r="F4432" s="245">
        <v>3</v>
      </c>
      <c r="G4432" s="299" t="s">
        <v>8012</v>
      </c>
      <c r="H4432" s="180" t="s">
        <v>4227</v>
      </c>
    </row>
    <row r="4433" spans="1:8" hidden="1">
      <c r="A4433" s="88" t="s">
        <v>1527</v>
      </c>
      <c r="B4433" s="240" t="s">
        <v>1530</v>
      </c>
      <c r="C4433" s="185" t="str">
        <f>VLOOKUP(B4433,[1]Nagios!$B$2:$F$7978,1,FALSE)</f>
        <v>192.168.5.105</v>
      </c>
      <c r="D4433" s="301" t="s">
        <v>1204</v>
      </c>
      <c r="E4433" s="206" t="s">
        <v>2989</v>
      </c>
      <c r="F4433" s="245">
        <v>4</v>
      </c>
      <c r="G4433" s="299" t="s">
        <v>8012</v>
      </c>
      <c r="H4433" s="180" t="s">
        <v>4228</v>
      </c>
    </row>
    <row r="4434" spans="1:8" hidden="1">
      <c r="A4434" s="88" t="s">
        <v>1527</v>
      </c>
      <c r="B4434" s="240" t="s">
        <v>1530</v>
      </c>
      <c r="C4434" s="185" t="str">
        <f>VLOOKUP(B4434,[1]Nagios!$B$2:$F$7978,1,FALSE)</f>
        <v>192.168.5.105</v>
      </c>
      <c r="D4434" s="301" t="s">
        <v>2032</v>
      </c>
      <c r="E4434" s="206" t="s">
        <v>2989</v>
      </c>
      <c r="F4434" s="245">
        <v>4</v>
      </c>
      <c r="G4434" s="299" t="s">
        <v>8012</v>
      </c>
      <c r="H4434" s="180" t="s">
        <v>4229</v>
      </c>
    </row>
    <row r="4435" spans="1:8" hidden="1">
      <c r="A4435" s="88" t="s">
        <v>1527</v>
      </c>
      <c r="B4435" s="240" t="s">
        <v>1530</v>
      </c>
      <c r="C4435" s="185" t="str">
        <f>VLOOKUP(B4435,[1]Nagios!$B$2:$F$7978,1,FALSE)</f>
        <v>192.168.5.105</v>
      </c>
      <c r="D4435" s="301" t="s">
        <v>2152</v>
      </c>
      <c r="E4435" s="206" t="s">
        <v>2989</v>
      </c>
      <c r="F4435" s="245">
        <v>4</v>
      </c>
      <c r="G4435" s="299" t="s">
        <v>8012</v>
      </c>
      <c r="H4435" s="180" t="s">
        <v>4230</v>
      </c>
    </row>
    <row r="4436" spans="1:8" hidden="1">
      <c r="A4436" s="88" t="s">
        <v>1527</v>
      </c>
      <c r="B4436" s="240" t="s">
        <v>1530</v>
      </c>
      <c r="C4436" s="185" t="str">
        <f>VLOOKUP(B4436,[1]Nagios!$B$2:$F$7978,1,FALSE)</f>
        <v>192.168.5.105</v>
      </c>
      <c r="D4436" s="301" t="s">
        <v>959</v>
      </c>
      <c r="E4436" s="206" t="s">
        <v>2989</v>
      </c>
      <c r="F4436" s="245">
        <v>4</v>
      </c>
      <c r="G4436" s="299" t="s">
        <v>8012</v>
      </c>
      <c r="H4436" s="180" t="s">
        <v>4231</v>
      </c>
    </row>
    <row r="4437" spans="1:8" hidden="1">
      <c r="A4437" s="88" t="s">
        <v>1527</v>
      </c>
      <c r="B4437" s="240" t="s">
        <v>1530</v>
      </c>
      <c r="C4437" s="185" t="str">
        <f>VLOOKUP(B4437,[1]Nagios!$B$2:$F$7978,1,FALSE)</f>
        <v>192.168.5.105</v>
      </c>
      <c r="D4437" s="301" t="s">
        <v>1200</v>
      </c>
      <c r="E4437" s="206" t="s">
        <v>2989</v>
      </c>
      <c r="F4437" s="245">
        <v>4</v>
      </c>
      <c r="G4437" s="299" t="s">
        <v>8012</v>
      </c>
      <c r="H4437" s="180" t="s">
        <v>4232</v>
      </c>
    </row>
    <row r="4438" spans="1:8" hidden="1">
      <c r="A4438" s="88" t="s">
        <v>1527</v>
      </c>
      <c r="B4438" s="240" t="s">
        <v>1530</v>
      </c>
      <c r="C4438" s="185" t="str">
        <f>VLOOKUP(B4438,[1]Nagios!$B$2:$F$7978,1,FALSE)</f>
        <v>192.168.5.105</v>
      </c>
      <c r="D4438" s="301" t="s">
        <v>1201</v>
      </c>
      <c r="E4438" s="206" t="s">
        <v>2992</v>
      </c>
      <c r="F4438" s="245">
        <v>2</v>
      </c>
      <c r="G4438" s="299" t="s">
        <v>8012</v>
      </c>
      <c r="H4438" s="180" t="s">
        <v>4233</v>
      </c>
    </row>
    <row r="4439" spans="1:8" hidden="1">
      <c r="A4439" s="88" t="s">
        <v>1508</v>
      </c>
      <c r="B4439" s="240" t="s">
        <v>1526</v>
      </c>
      <c r="C4439" s="185" t="str">
        <f>VLOOKUP(B4439,[1]Nagios!$B$2:$F$7978,1,FALSE)</f>
        <v>192.168.5.92</v>
      </c>
      <c r="D4439" s="301" t="s">
        <v>1897</v>
      </c>
      <c r="E4439" s="206" t="s">
        <v>2989</v>
      </c>
      <c r="F4439" s="245">
        <v>1</v>
      </c>
      <c r="G4439" s="299" t="s">
        <v>8012</v>
      </c>
      <c r="H4439" s="180" t="s">
        <v>4217</v>
      </c>
    </row>
    <row r="4440" spans="1:8" hidden="1">
      <c r="A4440" s="88" t="s">
        <v>1508</v>
      </c>
      <c r="B4440" s="240" t="s">
        <v>1526</v>
      </c>
      <c r="C4440" s="185" t="str">
        <f>VLOOKUP(B4440,[1]Nagios!$B$2:$F$7978,1,FALSE)</f>
        <v>192.168.5.92</v>
      </c>
      <c r="D4440" s="301" t="s">
        <v>1220</v>
      </c>
      <c r="E4440" s="206" t="s">
        <v>2989</v>
      </c>
      <c r="F4440" s="245">
        <v>3</v>
      </c>
      <c r="G4440" s="299" t="s">
        <v>8012</v>
      </c>
      <c r="H4440" s="180" t="s">
        <v>4218</v>
      </c>
    </row>
    <row r="4441" spans="1:8" hidden="1">
      <c r="A4441" s="88" t="s">
        <v>1508</v>
      </c>
      <c r="B4441" s="240" t="s">
        <v>1526</v>
      </c>
      <c r="C4441" s="185" t="str">
        <f>VLOOKUP(B4441,[1]Nagios!$B$2:$F$7978,1,FALSE)</f>
        <v>192.168.5.92</v>
      </c>
      <c r="D4441" s="301" t="s">
        <v>1204</v>
      </c>
      <c r="E4441" s="206" t="s">
        <v>2989</v>
      </c>
      <c r="F4441" s="245">
        <v>1</v>
      </c>
      <c r="G4441" s="299" t="s">
        <v>8012</v>
      </c>
      <c r="H4441" s="180" t="s">
        <v>4219</v>
      </c>
    </row>
    <row r="4442" spans="1:8" hidden="1">
      <c r="A4442" s="88" t="s">
        <v>1508</v>
      </c>
      <c r="B4442" s="240" t="s">
        <v>1526</v>
      </c>
      <c r="C4442" s="185" t="str">
        <f>VLOOKUP(B4442,[1]Nagios!$B$2:$F$7978,1,FALSE)</f>
        <v>192.168.5.92</v>
      </c>
      <c r="D4442" s="301" t="s">
        <v>2032</v>
      </c>
      <c r="E4442" s="206" t="s">
        <v>2989</v>
      </c>
      <c r="F4442" s="245">
        <v>1</v>
      </c>
      <c r="G4442" s="299" t="s">
        <v>8012</v>
      </c>
      <c r="H4442" s="180" t="s">
        <v>4220</v>
      </c>
    </row>
    <row r="4443" spans="1:8" hidden="1">
      <c r="A4443" s="88" t="s">
        <v>1508</v>
      </c>
      <c r="B4443" s="240" t="s">
        <v>1526</v>
      </c>
      <c r="C4443" s="185" t="str">
        <f>VLOOKUP(B4443,[1]Nagios!$B$2:$F$7978,1,FALSE)</f>
        <v>192.168.5.92</v>
      </c>
      <c r="D4443" s="301" t="s">
        <v>2152</v>
      </c>
      <c r="E4443" s="206" t="s">
        <v>2989</v>
      </c>
      <c r="F4443" s="245">
        <v>1</v>
      </c>
      <c r="G4443" s="299" t="s">
        <v>8012</v>
      </c>
      <c r="H4443" s="180" t="s">
        <v>4221</v>
      </c>
    </row>
    <row r="4444" spans="1:8" hidden="1">
      <c r="A4444" s="88" t="s">
        <v>1508</v>
      </c>
      <c r="B4444" s="240" t="s">
        <v>1526</v>
      </c>
      <c r="C4444" s="185" t="str">
        <f>VLOOKUP(B4444,[1]Nagios!$B$2:$F$7978,1,FALSE)</f>
        <v>192.168.5.92</v>
      </c>
      <c r="D4444" s="301" t="s">
        <v>2464</v>
      </c>
      <c r="E4444" s="206" t="s">
        <v>2989</v>
      </c>
      <c r="F4444" s="245">
        <v>1</v>
      </c>
      <c r="G4444" s="299" t="s">
        <v>8012</v>
      </c>
      <c r="H4444" s="180" t="s">
        <v>4222</v>
      </c>
    </row>
    <row r="4445" spans="1:8" hidden="1">
      <c r="A4445" s="88" t="s">
        <v>1508</v>
      </c>
      <c r="B4445" s="240" t="s">
        <v>1526</v>
      </c>
      <c r="C4445" s="185" t="str">
        <f>VLOOKUP(B4445,[1]Nagios!$B$2:$F$7978,1,FALSE)</f>
        <v>192.168.5.92</v>
      </c>
      <c r="D4445" s="301" t="s">
        <v>959</v>
      </c>
      <c r="E4445" s="206" t="s">
        <v>2989</v>
      </c>
      <c r="F4445" s="245">
        <v>1</v>
      </c>
      <c r="G4445" s="299" t="s">
        <v>8012</v>
      </c>
      <c r="H4445" s="180" t="s">
        <v>4223</v>
      </c>
    </row>
    <row r="4446" spans="1:8" hidden="1">
      <c r="A4446" s="88" t="s">
        <v>1508</v>
      </c>
      <c r="B4446" s="240" t="s">
        <v>1526</v>
      </c>
      <c r="C4446" s="185" t="str">
        <f>VLOOKUP(B4446,[1]Nagios!$B$2:$F$7978,1,FALSE)</f>
        <v>192.168.5.92</v>
      </c>
      <c r="D4446" s="301" t="s">
        <v>1898</v>
      </c>
      <c r="E4446" s="206" t="s">
        <v>2989</v>
      </c>
      <c r="F4446" s="245">
        <v>1</v>
      </c>
      <c r="G4446" s="299" t="s">
        <v>8012</v>
      </c>
      <c r="H4446" s="180" t="s">
        <v>4224</v>
      </c>
    </row>
    <row r="4447" spans="1:8" hidden="1">
      <c r="A4447" s="88" t="s">
        <v>1508</v>
      </c>
      <c r="B4447" s="240" t="s">
        <v>1526</v>
      </c>
      <c r="C4447" s="185" t="str">
        <f>VLOOKUP(B4447,[1]Nagios!$B$2:$F$7978,1,FALSE)</f>
        <v>192.168.5.92</v>
      </c>
      <c r="D4447" s="301" t="s">
        <v>1200</v>
      </c>
      <c r="E4447" s="206" t="s">
        <v>2989</v>
      </c>
      <c r="F4447" s="245">
        <v>1</v>
      </c>
      <c r="G4447" s="299" t="s">
        <v>8012</v>
      </c>
      <c r="H4447" s="180" t="s">
        <v>4225</v>
      </c>
    </row>
    <row r="4448" spans="1:8" hidden="1">
      <c r="A4448" s="88" t="s">
        <v>1508</v>
      </c>
      <c r="B4448" s="240" t="s">
        <v>1526</v>
      </c>
      <c r="C4448" s="185" t="str">
        <f>VLOOKUP(B4448,[1]Nagios!$B$2:$F$7978,1,FALSE)</f>
        <v>192.168.5.92</v>
      </c>
      <c r="D4448" s="301" t="s">
        <v>1201</v>
      </c>
      <c r="E4448" s="206" t="s">
        <v>2992</v>
      </c>
      <c r="F4448" s="262">
        <v>2</v>
      </c>
      <c r="G4448" s="299" t="s">
        <v>8012</v>
      </c>
      <c r="H4448" s="180" t="s">
        <v>4226</v>
      </c>
    </row>
    <row r="4449" spans="1:8" hidden="1">
      <c r="A4449" s="88" t="s">
        <v>1508</v>
      </c>
      <c r="B4449" s="240" t="s">
        <v>1526</v>
      </c>
      <c r="C4449" s="185" t="str">
        <f>VLOOKUP(B4449,[1]Nagios!$B$2:$F$7978,1,FALSE)</f>
        <v>192.168.5.92</v>
      </c>
      <c r="D4449" s="301" t="s">
        <v>1895</v>
      </c>
      <c r="E4449" s="206" t="s">
        <v>2989</v>
      </c>
      <c r="F4449" s="245">
        <v>3</v>
      </c>
      <c r="G4449" s="299" t="s">
        <v>8012</v>
      </c>
      <c r="H4449" s="180" t="s">
        <v>6008</v>
      </c>
    </row>
    <row r="4450" spans="1:8" hidden="1">
      <c r="A4450" s="88" t="s">
        <v>1508</v>
      </c>
      <c r="B4450" s="240" t="s">
        <v>1526</v>
      </c>
      <c r="C4450" s="185" t="str">
        <f>VLOOKUP(B4450,[1]Nagios!$B$2:$F$7978,1,FALSE)</f>
        <v>192.168.5.92</v>
      </c>
      <c r="D4450" s="301" t="s">
        <v>1896</v>
      </c>
      <c r="E4450" s="206" t="s">
        <v>2989</v>
      </c>
      <c r="F4450" s="245">
        <v>3</v>
      </c>
      <c r="G4450" s="299" t="s">
        <v>8012</v>
      </c>
      <c r="H4450" s="180" t="s">
        <v>6009</v>
      </c>
    </row>
    <row r="4451" spans="1:8" hidden="1">
      <c r="A4451" s="88" t="s">
        <v>1507</v>
      </c>
      <c r="B4451" s="240" t="s">
        <v>1525</v>
      </c>
      <c r="C4451" s="185" t="str">
        <f>VLOOKUP(B4451,[1]Nagios!$B$2:$F$7978,1,FALSE)</f>
        <v>192.168.5.91</v>
      </c>
      <c r="D4451" s="301" t="s">
        <v>1220</v>
      </c>
      <c r="E4451" s="206" t="s">
        <v>2989</v>
      </c>
      <c r="F4451" s="245">
        <v>3</v>
      </c>
      <c r="G4451" s="299" t="s">
        <v>8012</v>
      </c>
      <c r="H4451" s="180" t="s">
        <v>4208</v>
      </c>
    </row>
    <row r="4452" spans="1:8" hidden="1">
      <c r="A4452" s="88" t="s">
        <v>1507</v>
      </c>
      <c r="B4452" s="240" t="s">
        <v>1525</v>
      </c>
      <c r="C4452" s="185" t="str">
        <f>VLOOKUP(B4452,[1]Nagios!$B$2:$F$7978,1,FALSE)</f>
        <v>192.168.5.91</v>
      </c>
      <c r="D4452" s="301" t="s">
        <v>1204</v>
      </c>
      <c r="E4452" s="206" t="s">
        <v>2989</v>
      </c>
      <c r="F4452" s="245">
        <v>1</v>
      </c>
      <c r="G4452" s="299" t="s">
        <v>8012</v>
      </c>
      <c r="H4452" s="180" t="s">
        <v>4209</v>
      </c>
    </row>
    <row r="4453" spans="1:8" hidden="1">
      <c r="A4453" s="88" t="s">
        <v>1507</v>
      </c>
      <c r="B4453" s="240" t="s">
        <v>1525</v>
      </c>
      <c r="C4453" s="185" t="str">
        <f>VLOOKUP(B4453,[1]Nagios!$B$2:$F$7978,1,FALSE)</f>
        <v>192.168.5.91</v>
      </c>
      <c r="D4453" s="301" t="s">
        <v>2032</v>
      </c>
      <c r="E4453" s="206" t="s">
        <v>2989</v>
      </c>
      <c r="F4453" s="245">
        <v>1</v>
      </c>
      <c r="G4453" s="299" t="s">
        <v>8012</v>
      </c>
      <c r="H4453" s="180" t="s">
        <v>4210</v>
      </c>
    </row>
    <row r="4454" spans="1:8" hidden="1">
      <c r="A4454" s="88" t="s">
        <v>1507</v>
      </c>
      <c r="B4454" s="240" t="s">
        <v>1525</v>
      </c>
      <c r="C4454" s="185" t="str">
        <f>VLOOKUP(B4454,[1]Nagios!$B$2:$F$7978,1,FALSE)</f>
        <v>192.168.5.91</v>
      </c>
      <c r="D4454" s="301" t="s">
        <v>2152</v>
      </c>
      <c r="E4454" s="206" t="s">
        <v>2989</v>
      </c>
      <c r="F4454" s="245">
        <v>1</v>
      </c>
      <c r="G4454" s="299" t="s">
        <v>8012</v>
      </c>
      <c r="H4454" s="180" t="s">
        <v>4211</v>
      </c>
    </row>
    <row r="4455" spans="1:8" hidden="1">
      <c r="A4455" s="88" t="s">
        <v>1507</v>
      </c>
      <c r="B4455" s="240" t="s">
        <v>1525</v>
      </c>
      <c r="C4455" s="185" t="str">
        <f>VLOOKUP(B4455,[1]Nagios!$B$2:$F$7978,1,FALSE)</f>
        <v>192.168.5.91</v>
      </c>
      <c r="D4455" s="301" t="s">
        <v>2464</v>
      </c>
      <c r="E4455" s="206" t="s">
        <v>2989</v>
      </c>
      <c r="F4455" s="245">
        <v>1</v>
      </c>
      <c r="G4455" s="299" t="s">
        <v>8012</v>
      </c>
      <c r="H4455" s="180" t="s">
        <v>4212</v>
      </c>
    </row>
    <row r="4456" spans="1:8" hidden="1">
      <c r="A4456" s="88" t="s">
        <v>1507</v>
      </c>
      <c r="B4456" s="240" t="s">
        <v>1525</v>
      </c>
      <c r="C4456" s="185" t="str">
        <f>VLOOKUP(B4456,[1]Nagios!$B$2:$F$7978,1,FALSE)</f>
        <v>192.168.5.91</v>
      </c>
      <c r="D4456" s="301" t="s">
        <v>959</v>
      </c>
      <c r="E4456" s="206" t="s">
        <v>2989</v>
      </c>
      <c r="F4456" s="245">
        <v>1</v>
      </c>
      <c r="G4456" s="299" t="s">
        <v>8012</v>
      </c>
      <c r="H4456" s="180" t="s">
        <v>4213</v>
      </c>
    </row>
    <row r="4457" spans="1:8" hidden="1">
      <c r="A4457" s="88" t="s">
        <v>1507</v>
      </c>
      <c r="B4457" s="240" t="s">
        <v>1525</v>
      </c>
      <c r="C4457" s="185" t="str">
        <f>VLOOKUP(B4457,[1]Nagios!$B$2:$F$7978,1,FALSE)</f>
        <v>192.168.5.91</v>
      </c>
      <c r="D4457" s="301" t="s">
        <v>1898</v>
      </c>
      <c r="E4457" s="206" t="s">
        <v>2989</v>
      </c>
      <c r="F4457" s="245">
        <v>1</v>
      </c>
      <c r="G4457" s="299" t="s">
        <v>8012</v>
      </c>
      <c r="H4457" s="180" t="s">
        <v>4214</v>
      </c>
    </row>
    <row r="4458" spans="1:8" hidden="1">
      <c r="A4458" s="88" t="s">
        <v>1507</v>
      </c>
      <c r="B4458" s="240" t="s">
        <v>1525</v>
      </c>
      <c r="C4458" s="185" t="str">
        <f>VLOOKUP(B4458,[1]Nagios!$B$2:$F$7978,1,FALSE)</f>
        <v>192.168.5.91</v>
      </c>
      <c r="D4458" s="301" t="s">
        <v>1200</v>
      </c>
      <c r="E4458" s="206" t="s">
        <v>2989</v>
      </c>
      <c r="F4458" s="245">
        <v>1</v>
      </c>
      <c r="G4458" s="299" t="s">
        <v>8012</v>
      </c>
      <c r="H4458" s="180" t="s">
        <v>4215</v>
      </c>
    </row>
    <row r="4459" spans="1:8" hidden="1">
      <c r="A4459" s="88" t="s">
        <v>1507</v>
      </c>
      <c r="B4459" s="240" t="s">
        <v>1525</v>
      </c>
      <c r="C4459" s="185" t="str">
        <f>VLOOKUP(B4459,[1]Nagios!$B$2:$F$7978,1,FALSE)</f>
        <v>192.168.5.91</v>
      </c>
      <c r="D4459" s="301" t="s">
        <v>1201</v>
      </c>
      <c r="E4459" s="206" t="s">
        <v>2992</v>
      </c>
      <c r="F4459" s="245">
        <v>2</v>
      </c>
      <c r="G4459" s="299" t="s">
        <v>8012</v>
      </c>
      <c r="H4459" s="180" t="s">
        <v>4216</v>
      </c>
    </row>
    <row r="4460" spans="1:8" hidden="1">
      <c r="A4460" s="88" t="s">
        <v>1507</v>
      </c>
      <c r="B4460" s="240" t="s">
        <v>1525</v>
      </c>
      <c r="C4460" s="185" t="str">
        <f>VLOOKUP(B4460,[1]Nagios!$B$2:$F$7978,1,FALSE)</f>
        <v>192.168.5.91</v>
      </c>
      <c r="D4460" s="301" t="s">
        <v>1895</v>
      </c>
      <c r="E4460" s="206" t="s">
        <v>2989</v>
      </c>
      <c r="F4460" s="245">
        <v>3</v>
      </c>
      <c r="G4460" s="299" t="s">
        <v>8004</v>
      </c>
      <c r="H4460" s="180" t="s">
        <v>6005</v>
      </c>
    </row>
    <row r="4461" spans="1:8" hidden="1">
      <c r="A4461" s="88" t="s">
        <v>1507</v>
      </c>
      <c r="B4461" s="240" t="s">
        <v>1525</v>
      </c>
      <c r="C4461" s="185" t="str">
        <f>VLOOKUP(B4461,[1]Nagios!$B$2:$F$7978,1,FALSE)</f>
        <v>192.168.5.91</v>
      </c>
      <c r="D4461" s="322" t="s">
        <v>1896</v>
      </c>
      <c r="E4461" s="206" t="s">
        <v>2989</v>
      </c>
      <c r="F4461" s="124">
        <v>3</v>
      </c>
      <c r="G4461" s="299" t="s">
        <v>8004</v>
      </c>
      <c r="H4461" s="200" t="s">
        <v>6006</v>
      </c>
    </row>
    <row r="4462" spans="1:8" hidden="1">
      <c r="A4462" s="88" t="s">
        <v>1507</v>
      </c>
      <c r="B4462" s="240" t="s">
        <v>1525</v>
      </c>
      <c r="C4462" s="185" t="str">
        <f>VLOOKUP(B4462,[1]Nagios!$B$2:$F$7978,1,FALSE)</f>
        <v>192.168.5.91</v>
      </c>
      <c r="D4462" s="301" t="s">
        <v>1897</v>
      </c>
      <c r="E4462" s="206" t="s">
        <v>2989</v>
      </c>
      <c r="F4462" s="262">
        <v>3</v>
      </c>
      <c r="G4462" s="299" t="s">
        <v>8004</v>
      </c>
      <c r="H4462" s="180" t="s">
        <v>6007</v>
      </c>
    </row>
    <row r="4463" spans="1:8" hidden="1">
      <c r="A4463" s="88" t="s">
        <v>1506</v>
      </c>
      <c r="B4463" s="240" t="s">
        <v>1524</v>
      </c>
      <c r="C4463" s="185" t="str">
        <f>VLOOKUP(B4463,[1]Nagios!$B$2:$F$7978,1,FALSE)</f>
        <v>192.168.5.90</v>
      </c>
      <c r="D4463" s="301" t="s">
        <v>1220</v>
      </c>
      <c r="E4463" s="206" t="s">
        <v>2989</v>
      </c>
      <c r="F4463" s="245">
        <v>3</v>
      </c>
      <c r="G4463" s="299" t="s">
        <v>8012</v>
      </c>
      <c r="H4463" s="180" t="s">
        <v>4199</v>
      </c>
    </row>
    <row r="4464" spans="1:8" hidden="1">
      <c r="A4464" s="88" t="s">
        <v>1506</v>
      </c>
      <c r="B4464" s="240" t="s">
        <v>1524</v>
      </c>
      <c r="C4464" s="185" t="str">
        <f>VLOOKUP(B4464,[1]Nagios!$B$2:$F$7978,1,FALSE)</f>
        <v>192.168.5.90</v>
      </c>
      <c r="D4464" s="301" t="s">
        <v>1204</v>
      </c>
      <c r="E4464" s="206" t="s">
        <v>2989</v>
      </c>
      <c r="F4464" s="245">
        <v>1</v>
      </c>
      <c r="G4464" s="299" t="s">
        <v>8012</v>
      </c>
      <c r="H4464" s="180" t="s">
        <v>4200</v>
      </c>
    </row>
    <row r="4465" spans="1:8" hidden="1">
      <c r="A4465" s="88" t="s">
        <v>1506</v>
      </c>
      <c r="B4465" s="240" t="s">
        <v>1524</v>
      </c>
      <c r="C4465" s="185" t="str">
        <f>VLOOKUP(B4465,[1]Nagios!$B$2:$F$7978,1,FALSE)</f>
        <v>192.168.5.90</v>
      </c>
      <c r="D4465" s="301" t="s">
        <v>2032</v>
      </c>
      <c r="E4465" s="206" t="s">
        <v>2989</v>
      </c>
      <c r="F4465" s="245">
        <v>1</v>
      </c>
      <c r="G4465" s="299" t="s">
        <v>8012</v>
      </c>
      <c r="H4465" s="180" t="s">
        <v>4201</v>
      </c>
    </row>
    <row r="4466" spans="1:8" hidden="1">
      <c r="A4466" s="88" t="s">
        <v>1506</v>
      </c>
      <c r="B4466" s="240" t="s">
        <v>1524</v>
      </c>
      <c r="C4466" s="185" t="str">
        <f>VLOOKUP(B4466,[1]Nagios!$B$2:$F$7978,1,FALSE)</f>
        <v>192.168.5.90</v>
      </c>
      <c r="D4466" s="301" t="s">
        <v>2152</v>
      </c>
      <c r="E4466" s="206" t="s">
        <v>2989</v>
      </c>
      <c r="F4466" s="245">
        <v>1</v>
      </c>
      <c r="G4466" s="299" t="s">
        <v>8012</v>
      </c>
      <c r="H4466" s="180" t="s">
        <v>4202</v>
      </c>
    </row>
    <row r="4467" spans="1:8" hidden="1">
      <c r="A4467" s="88" t="s">
        <v>1506</v>
      </c>
      <c r="B4467" s="240" t="s">
        <v>1524</v>
      </c>
      <c r="C4467" s="185" t="str">
        <f>VLOOKUP(B4467,[1]Nagios!$B$2:$F$7978,1,FALSE)</f>
        <v>192.168.5.90</v>
      </c>
      <c r="D4467" s="301" t="s">
        <v>2464</v>
      </c>
      <c r="E4467" s="206" t="s">
        <v>2989</v>
      </c>
      <c r="F4467" s="245">
        <v>1</v>
      </c>
      <c r="G4467" s="299" t="s">
        <v>8012</v>
      </c>
      <c r="H4467" s="180" t="s">
        <v>4203</v>
      </c>
    </row>
    <row r="4468" spans="1:8" hidden="1">
      <c r="A4468" s="88" t="s">
        <v>1506</v>
      </c>
      <c r="B4468" s="240" t="s">
        <v>1524</v>
      </c>
      <c r="C4468" s="185" t="str">
        <f>VLOOKUP(B4468,[1]Nagios!$B$2:$F$7978,1,FALSE)</f>
        <v>192.168.5.90</v>
      </c>
      <c r="D4468" s="301" t="s">
        <v>959</v>
      </c>
      <c r="E4468" s="206" t="s">
        <v>2989</v>
      </c>
      <c r="F4468" s="245">
        <v>1</v>
      </c>
      <c r="G4468" s="299" t="s">
        <v>8012</v>
      </c>
      <c r="H4468" s="180" t="s">
        <v>4204</v>
      </c>
    </row>
    <row r="4469" spans="1:8" hidden="1">
      <c r="A4469" s="88" t="s">
        <v>1506</v>
      </c>
      <c r="B4469" s="240" t="s">
        <v>1524</v>
      </c>
      <c r="C4469" s="185" t="str">
        <f>VLOOKUP(B4469,[1]Nagios!$B$2:$F$7978,1,FALSE)</f>
        <v>192.168.5.90</v>
      </c>
      <c r="D4469" s="301" t="s">
        <v>1898</v>
      </c>
      <c r="E4469" s="206" t="s">
        <v>2989</v>
      </c>
      <c r="F4469" s="245">
        <v>1</v>
      </c>
      <c r="G4469" s="299" t="s">
        <v>8012</v>
      </c>
      <c r="H4469" s="180" t="s">
        <v>4205</v>
      </c>
    </row>
    <row r="4470" spans="1:8" hidden="1">
      <c r="A4470" s="88" t="s">
        <v>1506</v>
      </c>
      <c r="B4470" s="240" t="s">
        <v>1524</v>
      </c>
      <c r="C4470" s="185" t="str">
        <f>VLOOKUP(B4470,[1]Nagios!$B$2:$F$7978,1,FALSE)</f>
        <v>192.168.5.90</v>
      </c>
      <c r="D4470" s="301" t="s">
        <v>1200</v>
      </c>
      <c r="E4470" s="206" t="s">
        <v>2989</v>
      </c>
      <c r="F4470" s="245">
        <v>1</v>
      </c>
      <c r="G4470" s="299" t="s">
        <v>8012</v>
      </c>
      <c r="H4470" s="180" t="s">
        <v>4206</v>
      </c>
    </row>
    <row r="4471" spans="1:8" hidden="1">
      <c r="A4471" s="88" t="s">
        <v>1506</v>
      </c>
      <c r="B4471" s="240" t="s">
        <v>1524</v>
      </c>
      <c r="C4471" s="185" t="str">
        <f>VLOOKUP(B4471,[1]Nagios!$B$2:$F$7978,1,FALSE)</f>
        <v>192.168.5.90</v>
      </c>
      <c r="D4471" s="301" t="s">
        <v>1201</v>
      </c>
      <c r="E4471" s="206" t="s">
        <v>2992</v>
      </c>
      <c r="F4471" s="245">
        <v>2</v>
      </c>
      <c r="G4471" s="299" t="s">
        <v>8012</v>
      </c>
      <c r="H4471" s="180" t="s">
        <v>4207</v>
      </c>
    </row>
    <row r="4472" spans="1:8" hidden="1">
      <c r="A4472" s="88" t="s">
        <v>1506</v>
      </c>
      <c r="B4472" s="240" t="s">
        <v>1524</v>
      </c>
      <c r="C4472" s="185" t="str">
        <f>VLOOKUP(B4472,[1]Nagios!$B$2:$F$7978,1,FALSE)</f>
        <v>192.168.5.90</v>
      </c>
      <c r="D4472" s="301" t="s">
        <v>1895</v>
      </c>
      <c r="E4472" s="206" t="s">
        <v>2989</v>
      </c>
      <c r="F4472" s="245">
        <v>3</v>
      </c>
      <c r="G4472" s="299" t="s">
        <v>8004</v>
      </c>
      <c r="H4472" s="180" t="s">
        <v>6002</v>
      </c>
    </row>
    <row r="4473" spans="1:8" hidden="1">
      <c r="A4473" s="88" t="s">
        <v>1506</v>
      </c>
      <c r="B4473" s="240" t="s">
        <v>1524</v>
      </c>
      <c r="C4473" s="185" t="str">
        <f>VLOOKUP(B4473,[1]Nagios!$B$2:$F$7978,1,FALSE)</f>
        <v>192.168.5.90</v>
      </c>
      <c r="D4473" s="301" t="s">
        <v>1896</v>
      </c>
      <c r="E4473" s="206" t="s">
        <v>2989</v>
      </c>
      <c r="F4473" s="245">
        <v>3</v>
      </c>
      <c r="G4473" s="299" t="s">
        <v>8004</v>
      </c>
      <c r="H4473" s="180" t="s">
        <v>6003</v>
      </c>
    </row>
    <row r="4474" spans="1:8" hidden="1">
      <c r="A4474" s="88" t="s">
        <v>1506</v>
      </c>
      <c r="B4474" s="240" t="s">
        <v>1524</v>
      </c>
      <c r="C4474" s="185" t="str">
        <f>VLOOKUP(B4474,[1]Nagios!$B$2:$F$7978,1,FALSE)</f>
        <v>192.168.5.90</v>
      </c>
      <c r="D4474" s="301" t="s">
        <v>1897</v>
      </c>
      <c r="E4474" s="206" t="s">
        <v>2989</v>
      </c>
      <c r="F4474" s="245">
        <v>3</v>
      </c>
      <c r="G4474" s="299" t="s">
        <v>8004</v>
      </c>
      <c r="H4474" s="180" t="s">
        <v>6004</v>
      </c>
    </row>
    <row r="4475" spans="1:8" hidden="1">
      <c r="A4475" s="88" t="s">
        <v>1505</v>
      </c>
      <c r="B4475" s="240" t="s">
        <v>1523</v>
      </c>
      <c r="C4475" s="185" t="str">
        <f>VLOOKUP(B4475,[1]Nagios!$B$2:$F$7978,1,FALSE)</f>
        <v>192.168.5.89</v>
      </c>
      <c r="D4475" s="301" t="s">
        <v>1220</v>
      </c>
      <c r="E4475" s="206" t="s">
        <v>2989</v>
      </c>
      <c r="F4475" s="245">
        <v>3</v>
      </c>
      <c r="G4475" s="299" t="s">
        <v>8012</v>
      </c>
      <c r="H4475" s="180" t="s">
        <v>4191</v>
      </c>
    </row>
    <row r="4476" spans="1:8" hidden="1">
      <c r="A4476" s="88" t="s">
        <v>1505</v>
      </c>
      <c r="B4476" s="240" t="s">
        <v>1523</v>
      </c>
      <c r="C4476" s="185" t="str">
        <f>VLOOKUP(B4476,[1]Nagios!$B$2:$F$7978,1,FALSE)</f>
        <v>192.168.5.89</v>
      </c>
      <c r="D4476" s="301" t="s">
        <v>1204</v>
      </c>
      <c r="E4476" s="206" t="s">
        <v>2989</v>
      </c>
      <c r="F4476" s="245">
        <v>2</v>
      </c>
      <c r="G4476" s="299" t="s">
        <v>8012</v>
      </c>
      <c r="H4476" s="180" t="s">
        <v>4192</v>
      </c>
    </row>
    <row r="4477" spans="1:8" hidden="1">
      <c r="A4477" s="88" t="s">
        <v>1505</v>
      </c>
      <c r="B4477" s="240" t="s">
        <v>1523</v>
      </c>
      <c r="C4477" s="185" t="str">
        <f>VLOOKUP(B4477,[1]Nagios!$B$2:$F$7978,1,FALSE)</f>
        <v>192.168.5.89</v>
      </c>
      <c r="D4477" s="301" t="s">
        <v>2032</v>
      </c>
      <c r="E4477" s="206" t="s">
        <v>2989</v>
      </c>
      <c r="F4477" s="245">
        <v>1</v>
      </c>
      <c r="G4477" s="299" t="s">
        <v>8012</v>
      </c>
      <c r="H4477" s="180" t="s">
        <v>4193</v>
      </c>
    </row>
    <row r="4478" spans="1:8" hidden="1">
      <c r="A4478" s="88" t="s">
        <v>1505</v>
      </c>
      <c r="B4478" s="240" t="s">
        <v>1523</v>
      </c>
      <c r="C4478" s="185" t="str">
        <f>VLOOKUP(B4478,[1]Nagios!$B$2:$F$7978,1,FALSE)</f>
        <v>192.168.5.89</v>
      </c>
      <c r="D4478" s="301" t="s">
        <v>2152</v>
      </c>
      <c r="E4478" s="206" t="s">
        <v>2989</v>
      </c>
      <c r="F4478" s="245">
        <v>1</v>
      </c>
      <c r="G4478" s="299" t="s">
        <v>8012</v>
      </c>
      <c r="H4478" s="180" t="s">
        <v>4194</v>
      </c>
    </row>
    <row r="4479" spans="1:8" hidden="1">
      <c r="A4479" s="88" t="s">
        <v>1505</v>
      </c>
      <c r="B4479" s="240" t="s">
        <v>1523</v>
      </c>
      <c r="C4479" s="185" t="str">
        <f>VLOOKUP(B4479,[1]Nagios!$B$2:$F$7978,1,FALSE)</f>
        <v>192.168.5.89</v>
      </c>
      <c r="D4479" s="301" t="s">
        <v>959</v>
      </c>
      <c r="E4479" s="206" t="s">
        <v>2989</v>
      </c>
      <c r="F4479" s="271">
        <v>1</v>
      </c>
      <c r="G4479" s="299" t="s">
        <v>8012</v>
      </c>
      <c r="H4479" s="180" t="s">
        <v>4195</v>
      </c>
    </row>
    <row r="4480" spans="1:8" hidden="1">
      <c r="A4480" s="88" t="s">
        <v>1505</v>
      </c>
      <c r="B4480" s="240" t="s">
        <v>1523</v>
      </c>
      <c r="C4480" s="185" t="str">
        <f>VLOOKUP(B4480,[1]Nagios!$B$2:$F$7978,1,FALSE)</f>
        <v>192.168.5.89</v>
      </c>
      <c r="D4480" s="301" t="s">
        <v>1898</v>
      </c>
      <c r="E4480" s="206" t="s">
        <v>2989</v>
      </c>
      <c r="F4480" s="245">
        <v>1</v>
      </c>
      <c r="G4480" s="299" t="s">
        <v>8012</v>
      </c>
      <c r="H4480" s="180" t="s">
        <v>4196</v>
      </c>
    </row>
    <row r="4481" spans="1:8" hidden="1">
      <c r="A4481" s="88" t="s">
        <v>1505</v>
      </c>
      <c r="B4481" s="240" t="s">
        <v>1523</v>
      </c>
      <c r="C4481" s="185" t="str">
        <f>VLOOKUP(B4481,[1]Nagios!$B$2:$F$7978,1,FALSE)</f>
        <v>192.168.5.89</v>
      </c>
      <c r="D4481" s="301" t="s">
        <v>1200</v>
      </c>
      <c r="E4481" s="206" t="s">
        <v>2989</v>
      </c>
      <c r="F4481" s="245">
        <v>1</v>
      </c>
      <c r="G4481" s="299" t="s">
        <v>8012</v>
      </c>
      <c r="H4481" s="180" t="s">
        <v>4197</v>
      </c>
    </row>
    <row r="4482" spans="1:8" hidden="1">
      <c r="A4482" s="88" t="s">
        <v>1505</v>
      </c>
      <c r="B4482" s="240" t="s">
        <v>1523</v>
      </c>
      <c r="C4482" s="185" t="str">
        <f>VLOOKUP(B4482,[1]Nagios!$B$2:$F$7978,1,FALSE)</f>
        <v>192.168.5.89</v>
      </c>
      <c r="D4482" s="301" t="s">
        <v>1201</v>
      </c>
      <c r="E4482" s="206" t="s">
        <v>2992</v>
      </c>
      <c r="F4482" s="245">
        <v>2</v>
      </c>
      <c r="G4482" s="299" t="s">
        <v>8012</v>
      </c>
      <c r="H4482" s="180" t="s">
        <v>4198</v>
      </c>
    </row>
    <row r="4483" spans="1:8" hidden="1">
      <c r="A4483" s="88" t="s">
        <v>1505</v>
      </c>
      <c r="B4483" s="240" t="s">
        <v>1523</v>
      </c>
      <c r="C4483" s="185" t="str">
        <f>VLOOKUP(B4483,[1]Nagios!$B$2:$F$7978,1,FALSE)</f>
        <v>192.168.5.89</v>
      </c>
      <c r="D4483" s="301" t="s">
        <v>1895</v>
      </c>
      <c r="E4483" s="206" t="s">
        <v>2989</v>
      </c>
      <c r="F4483" s="245">
        <v>3</v>
      </c>
      <c r="G4483" s="299" t="s">
        <v>8004</v>
      </c>
      <c r="H4483" s="180" t="s">
        <v>5999</v>
      </c>
    </row>
    <row r="4484" spans="1:8" hidden="1">
      <c r="A4484" s="88" t="s">
        <v>1505</v>
      </c>
      <c r="B4484" s="240" t="s">
        <v>1523</v>
      </c>
      <c r="C4484" s="185" t="str">
        <f>VLOOKUP(B4484,[1]Nagios!$B$2:$F$7978,1,FALSE)</f>
        <v>192.168.5.89</v>
      </c>
      <c r="D4484" s="301" t="s">
        <v>1896</v>
      </c>
      <c r="E4484" s="206" t="s">
        <v>2989</v>
      </c>
      <c r="F4484" s="245">
        <v>3</v>
      </c>
      <c r="G4484" s="299" t="s">
        <v>8004</v>
      </c>
      <c r="H4484" s="180" t="s">
        <v>6000</v>
      </c>
    </row>
    <row r="4485" spans="1:8" hidden="1">
      <c r="A4485" s="88" t="s">
        <v>1505</v>
      </c>
      <c r="B4485" s="240" t="s">
        <v>1523</v>
      </c>
      <c r="C4485" s="185" t="str">
        <f>VLOOKUP(B4485,[1]Nagios!$B$2:$F$7978,1,FALSE)</f>
        <v>192.168.5.89</v>
      </c>
      <c r="D4485" s="301" t="s">
        <v>1897</v>
      </c>
      <c r="E4485" s="206" t="s">
        <v>2989</v>
      </c>
      <c r="F4485" s="245">
        <v>3</v>
      </c>
      <c r="G4485" s="299" t="s">
        <v>8004</v>
      </c>
      <c r="H4485" s="180" t="s">
        <v>6001</v>
      </c>
    </row>
    <row r="4486" spans="1:8" hidden="1">
      <c r="A4486" s="88" t="s">
        <v>1504</v>
      </c>
      <c r="B4486" s="240" t="s">
        <v>1522</v>
      </c>
      <c r="C4486" s="185" t="str">
        <f>VLOOKUP(B4486,[1]Nagios!$B$2:$F$7978,1,FALSE)</f>
        <v>192.168.5.88</v>
      </c>
      <c r="D4486" s="301" t="s">
        <v>1220</v>
      </c>
      <c r="E4486" s="206" t="s">
        <v>2989</v>
      </c>
      <c r="F4486" s="245">
        <v>3</v>
      </c>
      <c r="G4486" s="299" t="s">
        <v>8012</v>
      </c>
      <c r="H4486" s="180" t="s">
        <v>4182</v>
      </c>
    </row>
    <row r="4487" spans="1:8" hidden="1">
      <c r="A4487" s="88" t="s">
        <v>1504</v>
      </c>
      <c r="B4487" s="240" t="s">
        <v>1522</v>
      </c>
      <c r="C4487" s="185" t="str">
        <f>VLOOKUP(B4487,[1]Nagios!$B$2:$F$7978,1,FALSE)</f>
        <v>192.168.5.88</v>
      </c>
      <c r="D4487" s="301" t="s">
        <v>1204</v>
      </c>
      <c r="E4487" s="206" t="s">
        <v>2989</v>
      </c>
      <c r="F4487" s="245">
        <v>2</v>
      </c>
      <c r="G4487" s="299" t="s">
        <v>8012</v>
      </c>
      <c r="H4487" s="180" t="s">
        <v>4183</v>
      </c>
    </row>
    <row r="4488" spans="1:8" hidden="1">
      <c r="A4488" s="88" t="s">
        <v>1504</v>
      </c>
      <c r="B4488" s="240" t="s">
        <v>1522</v>
      </c>
      <c r="C4488" s="185" t="str">
        <f>VLOOKUP(B4488,[1]Nagios!$B$2:$F$7978,1,FALSE)</f>
        <v>192.168.5.88</v>
      </c>
      <c r="D4488" s="301" t="s">
        <v>2032</v>
      </c>
      <c r="E4488" s="206" t="s">
        <v>2989</v>
      </c>
      <c r="F4488" s="245">
        <v>1</v>
      </c>
      <c r="G4488" s="299" t="s">
        <v>8012</v>
      </c>
      <c r="H4488" s="180" t="s">
        <v>4184</v>
      </c>
    </row>
    <row r="4489" spans="1:8" hidden="1">
      <c r="A4489" s="88" t="s">
        <v>1504</v>
      </c>
      <c r="B4489" s="240" t="s">
        <v>1522</v>
      </c>
      <c r="C4489" s="185" t="str">
        <f>VLOOKUP(B4489,[1]Nagios!$B$2:$F$7978,1,FALSE)</f>
        <v>192.168.5.88</v>
      </c>
      <c r="D4489" s="301" t="s">
        <v>2152</v>
      </c>
      <c r="E4489" s="206" t="s">
        <v>2989</v>
      </c>
      <c r="F4489" s="245">
        <v>1</v>
      </c>
      <c r="G4489" s="299" t="s">
        <v>8012</v>
      </c>
      <c r="H4489" s="180" t="s">
        <v>4185</v>
      </c>
    </row>
    <row r="4490" spans="1:8" hidden="1">
      <c r="A4490" s="88" t="s">
        <v>1504</v>
      </c>
      <c r="B4490" s="240" t="s">
        <v>1522</v>
      </c>
      <c r="C4490" s="185" t="str">
        <f>VLOOKUP(B4490,[1]Nagios!$B$2:$F$7978,1,FALSE)</f>
        <v>192.168.5.88</v>
      </c>
      <c r="D4490" s="301" t="s">
        <v>2464</v>
      </c>
      <c r="E4490" s="206" t="s">
        <v>2989</v>
      </c>
      <c r="F4490" s="245">
        <v>1</v>
      </c>
      <c r="G4490" s="299" t="s">
        <v>8012</v>
      </c>
      <c r="H4490" s="180" t="s">
        <v>4186</v>
      </c>
    </row>
    <row r="4491" spans="1:8" hidden="1">
      <c r="A4491" s="88" t="s">
        <v>1504</v>
      </c>
      <c r="B4491" s="240" t="s">
        <v>1522</v>
      </c>
      <c r="C4491" s="185" t="str">
        <f>VLOOKUP(B4491,[1]Nagios!$B$2:$F$7978,1,FALSE)</f>
        <v>192.168.5.88</v>
      </c>
      <c r="D4491" s="301" t="s">
        <v>959</v>
      </c>
      <c r="E4491" s="206" t="s">
        <v>2989</v>
      </c>
      <c r="F4491" s="245">
        <v>1</v>
      </c>
      <c r="G4491" s="299" t="s">
        <v>8012</v>
      </c>
      <c r="H4491" s="180" t="s">
        <v>4187</v>
      </c>
    </row>
    <row r="4492" spans="1:8" hidden="1">
      <c r="A4492" s="88" t="s">
        <v>1504</v>
      </c>
      <c r="B4492" s="240" t="s">
        <v>1522</v>
      </c>
      <c r="C4492" s="185" t="str">
        <f>VLOOKUP(B4492,[1]Nagios!$B$2:$F$7978,1,FALSE)</f>
        <v>192.168.5.88</v>
      </c>
      <c r="D4492" s="301" t="s">
        <v>1898</v>
      </c>
      <c r="E4492" s="206" t="s">
        <v>2989</v>
      </c>
      <c r="F4492" s="245">
        <v>1</v>
      </c>
      <c r="G4492" s="299" t="s">
        <v>8012</v>
      </c>
      <c r="H4492" s="180" t="s">
        <v>4188</v>
      </c>
    </row>
    <row r="4493" spans="1:8" hidden="1">
      <c r="A4493" s="88" t="s">
        <v>1504</v>
      </c>
      <c r="B4493" s="240" t="s">
        <v>1522</v>
      </c>
      <c r="C4493" s="185" t="str">
        <f>VLOOKUP(B4493,[1]Nagios!$B$2:$F$7978,1,FALSE)</f>
        <v>192.168.5.88</v>
      </c>
      <c r="D4493" s="301" t="s">
        <v>1200</v>
      </c>
      <c r="E4493" s="206" t="s">
        <v>2989</v>
      </c>
      <c r="F4493" s="245">
        <v>1</v>
      </c>
      <c r="G4493" s="299" t="s">
        <v>8012</v>
      </c>
      <c r="H4493" s="180" t="s">
        <v>4189</v>
      </c>
    </row>
    <row r="4494" spans="1:8" hidden="1">
      <c r="A4494" s="88" t="s">
        <v>1504</v>
      </c>
      <c r="B4494" s="240" t="s">
        <v>1522</v>
      </c>
      <c r="C4494" s="185" t="str">
        <f>VLOOKUP(B4494,[1]Nagios!$B$2:$F$7978,1,FALSE)</f>
        <v>192.168.5.88</v>
      </c>
      <c r="D4494" s="301" t="s">
        <v>1201</v>
      </c>
      <c r="E4494" s="206" t="s">
        <v>2992</v>
      </c>
      <c r="F4494" s="245">
        <v>2</v>
      </c>
      <c r="G4494" s="299" t="s">
        <v>8012</v>
      </c>
      <c r="H4494" s="180" t="s">
        <v>4190</v>
      </c>
    </row>
    <row r="4495" spans="1:8" hidden="1">
      <c r="A4495" s="88" t="s">
        <v>1504</v>
      </c>
      <c r="B4495" s="240" t="s">
        <v>1522</v>
      </c>
      <c r="C4495" s="185" t="str">
        <f>VLOOKUP(B4495,[1]Nagios!$B$2:$F$7978,1,FALSE)</f>
        <v>192.168.5.88</v>
      </c>
      <c r="D4495" s="301" t="s">
        <v>1895</v>
      </c>
      <c r="E4495" s="206" t="s">
        <v>2989</v>
      </c>
      <c r="F4495" s="245">
        <v>3</v>
      </c>
      <c r="G4495" s="299" t="s">
        <v>8004</v>
      </c>
      <c r="H4495" s="180" t="s">
        <v>5996</v>
      </c>
    </row>
    <row r="4496" spans="1:8" hidden="1">
      <c r="A4496" s="88" t="s">
        <v>1504</v>
      </c>
      <c r="B4496" s="240" t="s">
        <v>1522</v>
      </c>
      <c r="C4496" s="185" t="str">
        <f>VLOOKUP(B4496,[1]Nagios!$B$2:$F$7978,1,FALSE)</f>
        <v>192.168.5.88</v>
      </c>
      <c r="D4496" s="301" t="s">
        <v>1896</v>
      </c>
      <c r="E4496" s="206" t="s">
        <v>2989</v>
      </c>
      <c r="F4496" s="245">
        <v>3</v>
      </c>
      <c r="G4496" s="299" t="s">
        <v>8004</v>
      </c>
      <c r="H4496" s="180" t="s">
        <v>5997</v>
      </c>
    </row>
    <row r="4497" spans="1:8" hidden="1">
      <c r="A4497" s="88" t="s">
        <v>1504</v>
      </c>
      <c r="B4497" s="240" t="s">
        <v>1522</v>
      </c>
      <c r="C4497" s="185" t="str">
        <f>VLOOKUP(B4497,[1]Nagios!$B$2:$F$7978,1,FALSE)</f>
        <v>192.168.5.88</v>
      </c>
      <c r="D4497" s="301" t="s">
        <v>1897</v>
      </c>
      <c r="E4497" s="206" t="s">
        <v>2989</v>
      </c>
      <c r="F4497" s="245">
        <v>3</v>
      </c>
      <c r="G4497" s="299" t="s">
        <v>8004</v>
      </c>
      <c r="H4497" s="180" t="s">
        <v>5998</v>
      </c>
    </row>
    <row r="4498" spans="1:8" hidden="1">
      <c r="A4498" s="88" t="s">
        <v>1503</v>
      </c>
      <c r="B4498" s="240" t="s">
        <v>1521</v>
      </c>
      <c r="C4498" s="185" t="str">
        <f>VLOOKUP(B4498,[1]Nagios!$B$2:$F$7978,1,FALSE)</f>
        <v>192.168.5.87</v>
      </c>
      <c r="D4498" s="301" t="s">
        <v>1220</v>
      </c>
      <c r="E4498" s="206" t="s">
        <v>2989</v>
      </c>
      <c r="F4498" s="245">
        <v>3</v>
      </c>
      <c r="G4498" s="299" t="s">
        <v>8012</v>
      </c>
      <c r="H4498" s="180" t="s">
        <v>4173</v>
      </c>
    </row>
    <row r="4499" spans="1:8" hidden="1">
      <c r="A4499" s="88" t="s">
        <v>1503</v>
      </c>
      <c r="B4499" s="240" t="s">
        <v>1521</v>
      </c>
      <c r="C4499" s="185" t="str">
        <f>VLOOKUP(B4499,[1]Nagios!$B$2:$F$7978,1,FALSE)</f>
        <v>192.168.5.87</v>
      </c>
      <c r="D4499" s="301" t="s">
        <v>1204</v>
      </c>
      <c r="E4499" s="206" t="s">
        <v>2989</v>
      </c>
      <c r="F4499" s="245">
        <v>1</v>
      </c>
      <c r="G4499" s="299" t="s">
        <v>8012</v>
      </c>
      <c r="H4499" s="180" t="s">
        <v>4174</v>
      </c>
    </row>
    <row r="4500" spans="1:8" hidden="1">
      <c r="A4500" s="88" t="s">
        <v>1503</v>
      </c>
      <c r="B4500" s="240" t="s">
        <v>1521</v>
      </c>
      <c r="C4500" s="185" t="str">
        <f>VLOOKUP(B4500,[1]Nagios!$B$2:$F$7978,1,FALSE)</f>
        <v>192.168.5.87</v>
      </c>
      <c r="D4500" s="301" t="s">
        <v>2032</v>
      </c>
      <c r="E4500" s="206" t="s">
        <v>2989</v>
      </c>
      <c r="F4500" s="245">
        <v>1</v>
      </c>
      <c r="G4500" s="299" t="s">
        <v>8012</v>
      </c>
      <c r="H4500" s="180" t="s">
        <v>4175</v>
      </c>
    </row>
    <row r="4501" spans="1:8" hidden="1">
      <c r="A4501" s="88" t="s">
        <v>1503</v>
      </c>
      <c r="B4501" s="240" t="s">
        <v>1521</v>
      </c>
      <c r="C4501" s="185" t="str">
        <f>VLOOKUP(B4501,[1]Nagios!$B$2:$F$7978,1,FALSE)</f>
        <v>192.168.5.87</v>
      </c>
      <c r="D4501" s="301" t="s">
        <v>2152</v>
      </c>
      <c r="E4501" s="206" t="s">
        <v>2989</v>
      </c>
      <c r="F4501" s="245">
        <v>1</v>
      </c>
      <c r="G4501" s="299" t="s">
        <v>8012</v>
      </c>
      <c r="H4501" s="180" t="s">
        <v>4176</v>
      </c>
    </row>
    <row r="4502" spans="1:8" hidden="1">
      <c r="A4502" s="88" t="s">
        <v>1503</v>
      </c>
      <c r="B4502" s="240" t="s">
        <v>1521</v>
      </c>
      <c r="C4502" s="185" t="str">
        <f>VLOOKUP(B4502,[1]Nagios!$B$2:$F$7978,1,FALSE)</f>
        <v>192.168.5.87</v>
      </c>
      <c r="D4502" s="301" t="s">
        <v>2464</v>
      </c>
      <c r="E4502" s="206" t="s">
        <v>2989</v>
      </c>
      <c r="F4502" s="245">
        <v>1</v>
      </c>
      <c r="G4502" s="299" t="s">
        <v>8012</v>
      </c>
      <c r="H4502" s="180" t="s">
        <v>4177</v>
      </c>
    </row>
    <row r="4503" spans="1:8" hidden="1">
      <c r="A4503" s="88" t="s">
        <v>1503</v>
      </c>
      <c r="B4503" s="240" t="s">
        <v>1521</v>
      </c>
      <c r="C4503" s="185" t="str">
        <f>VLOOKUP(B4503,[1]Nagios!$B$2:$F$7978,1,FALSE)</f>
        <v>192.168.5.87</v>
      </c>
      <c r="D4503" s="301" t="s">
        <v>959</v>
      </c>
      <c r="E4503" s="206" t="s">
        <v>2989</v>
      </c>
      <c r="F4503" s="245">
        <v>1</v>
      </c>
      <c r="G4503" s="299" t="s">
        <v>8012</v>
      </c>
      <c r="H4503" s="180" t="s">
        <v>4178</v>
      </c>
    </row>
    <row r="4504" spans="1:8" hidden="1">
      <c r="A4504" s="88" t="s">
        <v>1503</v>
      </c>
      <c r="B4504" s="240" t="s">
        <v>1521</v>
      </c>
      <c r="C4504" s="185" t="str">
        <f>VLOOKUP(B4504,[1]Nagios!$B$2:$F$7978,1,FALSE)</f>
        <v>192.168.5.87</v>
      </c>
      <c r="D4504" s="301" t="s">
        <v>1898</v>
      </c>
      <c r="E4504" s="206" t="s">
        <v>2989</v>
      </c>
      <c r="F4504" s="245">
        <v>1</v>
      </c>
      <c r="G4504" s="299" t="s">
        <v>8012</v>
      </c>
      <c r="H4504" s="180" t="s">
        <v>4179</v>
      </c>
    </row>
    <row r="4505" spans="1:8" hidden="1">
      <c r="A4505" s="88" t="s">
        <v>1503</v>
      </c>
      <c r="B4505" s="240" t="s">
        <v>1521</v>
      </c>
      <c r="C4505" s="185" t="str">
        <f>VLOOKUP(B4505,[1]Nagios!$B$2:$F$7978,1,FALSE)</f>
        <v>192.168.5.87</v>
      </c>
      <c r="D4505" s="301" t="s">
        <v>1200</v>
      </c>
      <c r="E4505" s="206" t="s">
        <v>2989</v>
      </c>
      <c r="F4505" s="245">
        <v>1</v>
      </c>
      <c r="G4505" s="299" t="s">
        <v>8012</v>
      </c>
      <c r="H4505" s="180" t="s">
        <v>4180</v>
      </c>
    </row>
    <row r="4506" spans="1:8" hidden="1">
      <c r="A4506" s="88" t="s">
        <v>1503</v>
      </c>
      <c r="B4506" s="240" t="s">
        <v>1521</v>
      </c>
      <c r="C4506" s="185" t="str">
        <f>VLOOKUP(B4506,[1]Nagios!$B$2:$F$7978,1,FALSE)</f>
        <v>192.168.5.87</v>
      </c>
      <c r="D4506" s="301" t="s">
        <v>1201</v>
      </c>
      <c r="E4506" s="206" t="s">
        <v>2992</v>
      </c>
      <c r="F4506" s="245">
        <v>2</v>
      </c>
      <c r="G4506" s="299" t="s">
        <v>8012</v>
      </c>
      <c r="H4506" s="180" t="s">
        <v>4181</v>
      </c>
    </row>
    <row r="4507" spans="1:8" hidden="1">
      <c r="A4507" s="88" t="s">
        <v>1503</v>
      </c>
      <c r="B4507" s="240" t="s">
        <v>1521</v>
      </c>
      <c r="C4507" s="185" t="str">
        <f>VLOOKUP(B4507,[1]Nagios!$B$2:$F$7978,1,FALSE)</f>
        <v>192.168.5.87</v>
      </c>
      <c r="D4507" s="301" t="s">
        <v>1895</v>
      </c>
      <c r="E4507" s="206" t="s">
        <v>2989</v>
      </c>
      <c r="F4507" s="245">
        <v>3</v>
      </c>
      <c r="G4507" s="299" t="s">
        <v>8004</v>
      </c>
      <c r="H4507" s="180" t="s">
        <v>5993</v>
      </c>
    </row>
    <row r="4508" spans="1:8" hidden="1">
      <c r="A4508" s="88" t="s">
        <v>1503</v>
      </c>
      <c r="B4508" s="240" t="s">
        <v>1521</v>
      </c>
      <c r="C4508" s="185" t="str">
        <f>VLOOKUP(B4508,[1]Nagios!$B$2:$F$7978,1,FALSE)</f>
        <v>192.168.5.87</v>
      </c>
      <c r="D4508" s="301" t="s">
        <v>1896</v>
      </c>
      <c r="E4508" s="206" t="s">
        <v>2989</v>
      </c>
      <c r="F4508" s="245">
        <v>3</v>
      </c>
      <c r="G4508" s="299" t="s">
        <v>8004</v>
      </c>
      <c r="H4508" s="180" t="s">
        <v>5994</v>
      </c>
    </row>
    <row r="4509" spans="1:8" hidden="1">
      <c r="A4509" s="88" t="s">
        <v>1503</v>
      </c>
      <c r="B4509" s="240" t="s">
        <v>1521</v>
      </c>
      <c r="C4509" s="185" t="str">
        <f>VLOOKUP(B4509,[1]Nagios!$B$2:$F$7978,1,FALSE)</f>
        <v>192.168.5.87</v>
      </c>
      <c r="D4509" s="301" t="s">
        <v>1897</v>
      </c>
      <c r="E4509" s="206" t="s">
        <v>2989</v>
      </c>
      <c r="F4509" s="245">
        <v>3</v>
      </c>
      <c r="G4509" s="299" t="s">
        <v>8004</v>
      </c>
      <c r="H4509" s="180" t="s">
        <v>5995</v>
      </c>
    </row>
    <row r="4510" spans="1:8" hidden="1">
      <c r="A4510" s="88" t="s">
        <v>1502</v>
      </c>
      <c r="B4510" s="240" t="s">
        <v>1520</v>
      </c>
      <c r="C4510" s="185" t="str">
        <f>VLOOKUP(B4510,[1]Nagios!$B$2:$F$7978,1,FALSE)</f>
        <v>192.168.5.86</v>
      </c>
      <c r="D4510" s="301" t="s">
        <v>1220</v>
      </c>
      <c r="E4510" s="206" t="s">
        <v>2989</v>
      </c>
      <c r="F4510" s="245">
        <v>3</v>
      </c>
      <c r="G4510" s="299" t="s">
        <v>8012</v>
      </c>
      <c r="H4510" s="180" t="s">
        <v>4164</v>
      </c>
    </row>
    <row r="4511" spans="1:8" hidden="1">
      <c r="A4511" s="88" t="s">
        <v>1502</v>
      </c>
      <c r="B4511" s="240" t="s">
        <v>1520</v>
      </c>
      <c r="C4511" s="185" t="str">
        <f>VLOOKUP(B4511,[1]Nagios!$B$2:$F$7978,1,FALSE)</f>
        <v>192.168.5.86</v>
      </c>
      <c r="D4511" s="301" t="s">
        <v>1204</v>
      </c>
      <c r="E4511" s="206" t="s">
        <v>2989</v>
      </c>
      <c r="F4511" s="245">
        <v>1</v>
      </c>
      <c r="G4511" s="299" t="s">
        <v>8012</v>
      </c>
      <c r="H4511" s="180" t="s">
        <v>4165</v>
      </c>
    </row>
    <row r="4512" spans="1:8" hidden="1">
      <c r="A4512" s="88" t="s">
        <v>1502</v>
      </c>
      <c r="B4512" s="240" t="s">
        <v>1520</v>
      </c>
      <c r="C4512" s="185" t="str">
        <f>VLOOKUP(B4512,[1]Nagios!$B$2:$F$7978,1,FALSE)</f>
        <v>192.168.5.86</v>
      </c>
      <c r="D4512" s="301" t="s">
        <v>2032</v>
      </c>
      <c r="E4512" s="206" t="s">
        <v>2989</v>
      </c>
      <c r="F4512" s="245">
        <v>1</v>
      </c>
      <c r="G4512" s="299" t="s">
        <v>8012</v>
      </c>
      <c r="H4512" s="180" t="s">
        <v>4166</v>
      </c>
    </row>
    <row r="4513" spans="1:8" hidden="1">
      <c r="A4513" s="88" t="s">
        <v>1502</v>
      </c>
      <c r="B4513" s="240" t="s">
        <v>1520</v>
      </c>
      <c r="C4513" s="185" t="str">
        <f>VLOOKUP(B4513,[1]Nagios!$B$2:$F$7978,1,FALSE)</f>
        <v>192.168.5.86</v>
      </c>
      <c r="D4513" s="301" t="s">
        <v>2152</v>
      </c>
      <c r="E4513" s="206" t="s">
        <v>2989</v>
      </c>
      <c r="F4513" s="245">
        <v>1</v>
      </c>
      <c r="G4513" s="299" t="s">
        <v>8012</v>
      </c>
      <c r="H4513" s="180" t="s">
        <v>4167</v>
      </c>
    </row>
    <row r="4514" spans="1:8" hidden="1">
      <c r="A4514" s="88" t="s">
        <v>1502</v>
      </c>
      <c r="B4514" s="240" t="s">
        <v>1520</v>
      </c>
      <c r="C4514" s="185" t="str">
        <f>VLOOKUP(B4514,[1]Nagios!$B$2:$F$7978,1,FALSE)</f>
        <v>192.168.5.86</v>
      </c>
      <c r="D4514" s="301" t="s">
        <v>2464</v>
      </c>
      <c r="E4514" s="206" t="s">
        <v>2989</v>
      </c>
      <c r="F4514" s="245">
        <v>1</v>
      </c>
      <c r="G4514" s="299" t="s">
        <v>8012</v>
      </c>
      <c r="H4514" s="180" t="s">
        <v>4168</v>
      </c>
    </row>
    <row r="4515" spans="1:8" hidden="1">
      <c r="A4515" s="88" t="s">
        <v>1502</v>
      </c>
      <c r="B4515" s="240" t="s">
        <v>1520</v>
      </c>
      <c r="C4515" s="185" t="str">
        <f>VLOOKUP(B4515,[1]Nagios!$B$2:$F$7978,1,FALSE)</f>
        <v>192.168.5.86</v>
      </c>
      <c r="D4515" s="301" t="s">
        <v>959</v>
      </c>
      <c r="E4515" s="206" t="s">
        <v>2989</v>
      </c>
      <c r="F4515" s="245">
        <v>1</v>
      </c>
      <c r="G4515" s="299" t="s">
        <v>8012</v>
      </c>
      <c r="H4515" s="180" t="s">
        <v>4169</v>
      </c>
    </row>
    <row r="4516" spans="1:8" hidden="1">
      <c r="A4516" s="88" t="s">
        <v>1502</v>
      </c>
      <c r="B4516" s="240" t="s">
        <v>1520</v>
      </c>
      <c r="C4516" s="185" t="str">
        <f>VLOOKUP(B4516,[1]Nagios!$B$2:$F$7978,1,FALSE)</f>
        <v>192.168.5.86</v>
      </c>
      <c r="D4516" s="301" t="s">
        <v>1898</v>
      </c>
      <c r="E4516" s="206" t="s">
        <v>2989</v>
      </c>
      <c r="F4516" s="245">
        <v>1</v>
      </c>
      <c r="G4516" s="299" t="s">
        <v>8012</v>
      </c>
      <c r="H4516" s="180" t="s">
        <v>4170</v>
      </c>
    </row>
    <row r="4517" spans="1:8" hidden="1">
      <c r="A4517" s="88" t="s">
        <v>1502</v>
      </c>
      <c r="B4517" s="240" t="s">
        <v>1520</v>
      </c>
      <c r="C4517" s="185" t="str">
        <f>VLOOKUP(B4517,[1]Nagios!$B$2:$F$7978,1,FALSE)</f>
        <v>192.168.5.86</v>
      </c>
      <c r="D4517" s="301" t="s">
        <v>1200</v>
      </c>
      <c r="E4517" s="206" t="s">
        <v>2989</v>
      </c>
      <c r="F4517" s="245">
        <v>1</v>
      </c>
      <c r="G4517" s="299" t="s">
        <v>8012</v>
      </c>
      <c r="H4517" s="180" t="s">
        <v>4171</v>
      </c>
    </row>
    <row r="4518" spans="1:8" hidden="1">
      <c r="A4518" s="88" t="s">
        <v>1502</v>
      </c>
      <c r="B4518" s="240" t="s">
        <v>1520</v>
      </c>
      <c r="C4518" s="185" t="str">
        <f>VLOOKUP(B4518,[1]Nagios!$B$2:$F$7978,1,FALSE)</f>
        <v>192.168.5.86</v>
      </c>
      <c r="D4518" s="301" t="s">
        <v>1201</v>
      </c>
      <c r="E4518" s="206" t="s">
        <v>2992</v>
      </c>
      <c r="F4518" s="245">
        <v>2</v>
      </c>
      <c r="G4518" s="299" t="s">
        <v>8012</v>
      </c>
      <c r="H4518" s="180" t="s">
        <v>4172</v>
      </c>
    </row>
    <row r="4519" spans="1:8" hidden="1">
      <c r="A4519" s="88" t="s">
        <v>1502</v>
      </c>
      <c r="B4519" s="240" t="s">
        <v>1520</v>
      </c>
      <c r="C4519" s="185" t="str">
        <f>VLOOKUP(B4519,[1]Nagios!$B$2:$F$7978,1,FALSE)</f>
        <v>192.168.5.86</v>
      </c>
      <c r="D4519" s="301" t="s">
        <v>1895</v>
      </c>
      <c r="E4519" s="206" t="s">
        <v>2989</v>
      </c>
      <c r="F4519" s="245">
        <v>3</v>
      </c>
      <c r="G4519" s="299" t="s">
        <v>8004</v>
      </c>
      <c r="H4519" s="180" t="s">
        <v>5990</v>
      </c>
    </row>
    <row r="4520" spans="1:8" hidden="1">
      <c r="A4520" s="88" t="s">
        <v>1502</v>
      </c>
      <c r="B4520" s="240" t="s">
        <v>1520</v>
      </c>
      <c r="C4520" s="185" t="str">
        <f>VLOOKUP(B4520,[1]Nagios!$B$2:$F$7978,1,FALSE)</f>
        <v>192.168.5.86</v>
      </c>
      <c r="D4520" s="301" t="s">
        <v>1896</v>
      </c>
      <c r="E4520" s="206" t="s">
        <v>2989</v>
      </c>
      <c r="F4520" s="245">
        <v>3</v>
      </c>
      <c r="G4520" s="299" t="s">
        <v>8004</v>
      </c>
      <c r="H4520" s="180" t="s">
        <v>5991</v>
      </c>
    </row>
    <row r="4521" spans="1:8" hidden="1">
      <c r="A4521" s="88" t="s">
        <v>1502</v>
      </c>
      <c r="B4521" s="240" t="s">
        <v>1520</v>
      </c>
      <c r="C4521" s="185" t="str">
        <f>VLOOKUP(B4521,[1]Nagios!$B$2:$F$7978,1,FALSE)</f>
        <v>192.168.5.86</v>
      </c>
      <c r="D4521" s="301" t="s">
        <v>1897</v>
      </c>
      <c r="E4521" s="206" t="s">
        <v>2989</v>
      </c>
      <c r="F4521" s="245">
        <v>3</v>
      </c>
      <c r="G4521" s="299" t="s">
        <v>8004</v>
      </c>
      <c r="H4521" s="180" t="s">
        <v>5992</v>
      </c>
    </row>
    <row r="4522" spans="1:8" hidden="1">
      <c r="A4522" s="88" t="s">
        <v>1501</v>
      </c>
      <c r="B4522" s="240" t="s">
        <v>1519</v>
      </c>
      <c r="C4522" s="185" t="str">
        <f>VLOOKUP(B4522,[1]Nagios!$B$2:$F$7978,1,FALSE)</f>
        <v>192.168.5.85</v>
      </c>
      <c r="D4522" s="301" t="s">
        <v>1220</v>
      </c>
      <c r="E4522" s="206" t="s">
        <v>2989</v>
      </c>
      <c r="F4522" s="245">
        <v>3</v>
      </c>
      <c r="G4522" s="299" t="s">
        <v>8012</v>
      </c>
      <c r="H4522" s="180" t="s">
        <v>4155</v>
      </c>
    </row>
    <row r="4523" spans="1:8" hidden="1">
      <c r="A4523" s="88" t="s">
        <v>1501</v>
      </c>
      <c r="B4523" s="240" t="s">
        <v>1519</v>
      </c>
      <c r="C4523" s="185" t="str">
        <f>VLOOKUP(B4523,[1]Nagios!$B$2:$F$7978,1,FALSE)</f>
        <v>192.168.5.85</v>
      </c>
      <c r="D4523" s="301" t="s">
        <v>1204</v>
      </c>
      <c r="E4523" s="206" t="s">
        <v>2989</v>
      </c>
      <c r="F4523" s="245">
        <v>1</v>
      </c>
      <c r="G4523" s="299" t="s">
        <v>8012</v>
      </c>
      <c r="H4523" s="180" t="s">
        <v>4156</v>
      </c>
    </row>
    <row r="4524" spans="1:8" hidden="1">
      <c r="A4524" s="88" t="s">
        <v>1501</v>
      </c>
      <c r="B4524" s="240" t="s">
        <v>1519</v>
      </c>
      <c r="C4524" s="185" t="str">
        <f>VLOOKUP(B4524,[1]Nagios!$B$2:$F$7978,1,FALSE)</f>
        <v>192.168.5.85</v>
      </c>
      <c r="D4524" s="301" t="s">
        <v>2032</v>
      </c>
      <c r="E4524" s="206" t="s">
        <v>2989</v>
      </c>
      <c r="F4524" s="245">
        <v>1</v>
      </c>
      <c r="G4524" s="299" t="s">
        <v>8012</v>
      </c>
      <c r="H4524" s="180" t="s">
        <v>4157</v>
      </c>
    </row>
    <row r="4525" spans="1:8" hidden="1">
      <c r="A4525" s="88" t="s">
        <v>1501</v>
      </c>
      <c r="B4525" s="240" t="s">
        <v>1519</v>
      </c>
      <c r="C4525" s="185" t="str">
        <f>VLOOKUP(B4525,[1]Nagios!$B$2:$F$7978,1,FALSE)</f>
        <v>192.168.5.85</v>
      </c>
      <c r="D4525" s="301" t="s">
        <v>2152</v>
      </c>
      <c r="E4525" s="206" t="s">
        <v>2989</v>
      </c>
      <c r="F4525" s="245">
        <v>1</v>
      </c>
      <c r="G4525" s="299" t="s">
        <v>8012</v>
      </c>
      <c r="H4525" s="180" t="s">
        <v>4158</v>
      </c>
    </row>
    <row r="4526" spans="1:8" hidden="1">
      <c r="A4526" s="88" t="s">
        <v>1501</v>
      </c>
      <c r="B4526" s="240" t="s">
        <v>1519</v>
      </c>
      <c r="C4526" s="185" t="str">
        <f>VLOOKUP(B4526,[1]Nagios!$B$2:$F$7978,1,FALSE)</f>
        <v>192.168.5.85</v>
      </c>
      <c r="D4526" s="301" t="s">
        <v>2464</v>
      </c>
      <c r="E4526" s="206" t="s">
        <v>2989</v>
      </c>
      <c r="F4526" s="245">
        <v>1</v>
      </c>
      <c r="G4526" s="299" t="s">
        <v>8012</v>
      </c>
      <c r="H4526" s="180" t="s">
        <v>4159</v>
      </c>
    </row>
    <row r="4527" spans="1:8" hidden="1">
      <c r="A4527" s="88" t="s">
        <v>1501</v>
      </c>
      <c r="B4527" s="240" t="s">
        <v>1519</v>
      </c>
      <c r="C4527" s="185" t="str">
        <f>VLOOKUP(B4527,[1]Nagios!$B$2:$F$7978,1,FALSE)</f>
        <v>192.168.5.85</v>
      </c>
      <c r="D4527" s="301" t="s">
        <v>959</v>
      </c>
      <c r="E4527" s="206" t="s">
        <v>2989</v>
      </c>
      <c r="F4527" s="245">
        <v>1</v>
      </c>
      <c r="G4527" s="299" t="s">
        <v>8012</v>
      </c>
      <c r="H4527" s="180" t="s">
        <v>4160</v>
      </c>
    </row>
    <row r="4528" spans="1:8" hidden="1">
      <c r="A4528" s="88" t="s">
        <v>1501</v>
      </c>
      <c r="B4528" s="249" t="s">
        <v>1519</v>
      </c>
      <c r="C4528" s="185" t="str">
        <f>VLOOKUP(B4528,[1]Nagios!$B$2:$F$7978,1,FALSE)</f>
        <v>192.168.5.85</v>
      </c>
      <c r="D4528" s="301" t="s">
        <v>1898</v>
      </c>
      <c r="E4528" s="206" t="s">
        <v>2989</v>
      </c>
      <c r="F4528" s="262">
        <v>1</v>
      </c>
      <c r="G4528" s="299" t="s">
        <v>8012</v>
      </c>
      <c r="H4528" s="180" t="s">
        <v>4161</v>
      </c>
    </row>
    <row r="4529" spans="1:8" hidden="1">
      <c r="A4529" s="88" t="s">
        <v>1501</v>
      </c>
      <c r="B4529" s="249" t="s">
        <v>1519</v>
      </c>
      <c r="C4529" s="185" t="str">
        <f>VLOOKUP(B4529,[1]Nagios!$B$2:$F$7978,1,FALSE)</f>
        <v>192.168.5.85</v>
      </c>
      <c r="D4529" s="301" t="s">
        <v>1200</v>
      </c>
      <c r="E4529" s="206" t="s">
        <v>2989</v>
      </c>
      <c r="F4529" s="262">
        <v>1</v>
      </c>
      <c r="G4529" s="299" t="s">
        <v>8012</v>
      </c>
      <c r="H4529" s="180" t="s">
        <v>4162</v>
      </c>
    </row>
    <row r="4530" spans="1:8" hidden="1">
      <c r="A4530" s="88" t="s">
        <v>1501</v>
      </c>
      <c r="B4530" s="266" t="s">
        <v>1519</v>
      </c>
      <c r="C4530" s="185" t="str">
        <f>VLOOKUP(B4530,[1]Nagios!$B$2:$F$7978,1,FALSE)</f>
        <v>192.168.5.85</v>
      </c>
      <c r="D4530" s="301" t="s">
        <v>1201</v>
      </c>
      <c r="E4530" s="206" t="s">
        <v>2992</v>
      </c>
      <c r="F4530" s="271">
        <v>2</v>
      </c>
      <c r="G4530" s="299" t="s">
        <v>8012</v>
      </c>
      <c r="H4530" s="180" t="s">
        <v>4163</v>
      </c>
    </row>
    <row r="4531" spans="1:8" hidden="1">
      <c r="A4531" s="88" t="s">
        <v>1501</v>
      </c>
      <c r="B4531" s="240" t="s">
        <v>1519</v>
      </c>
      <c r="C4531" s="185" t="str">
        <f>VLOOKUP(B4531,[1]Nagios!$B$2:$F$7978,1,FALSE)</f>
        <v>192.168.5.85</v>
      </c>
      <c r="D4531" s="301" t="s">
        <v>1895</v>
      </c>
      <c r="E4531" s="206" t="s">
        <v>2989</v>
      </c>
      <c r="F4531" s="245">
        <v>3</v>
      </c>
      <c r="G4531" s="299" t="s">
        <v>8004</v>
      </c>
      <c r="H4531" s="180" t="s">
        <v>5987</v>
      </c>
    </row>
    <row r="4532" spans="1:8" hidden="1">
      <c r="A4532" s="88" t="s">
        <v>1501</v>
      </c>
      <c r="B4532" s="249" t="s">
        <v>1519</v>
      </c>
      <c r="C4532" s="185" t="str">
        <f>VLOOKUP(B4532,[1]Nagios!$B$2:$F$7978,1,FALSE)</f>
        <v>192.168.5.85</v>
      </c>
      <c r="D4532" s="301" t="s">
        <v>1896</v>
      </c>
      <c r="E4532" s="206" t="s">
        <v>2989</v>
      </c>
      <c r="F4532" s="262">
        <v>3</v>
      </c>
      <c r="G4532" s="299" t="s">
        <v>8004</v>
      </c>
      <c r="H4532" s="180" t="s">
        <v>5988</v>
      </c>
    </row>
    <row r="4533" spans="1:8" hidden="1">
      <c r="A4533" s="88" t="s">
        <v>1501</v>
      </c>
      <c r="B4533" s="249" t="s">
        <v>1519</v>
      </c>
      <c r="C4533" s="185" t="str">
        <f>VLOOKUP(B4533,[1]Nagios!$B$2:$F$7978,1,FALSE)</f>
        <v>192.168.5.85</v>
      </c>
      <c r="D4533" s="301" t="s">
        <v>1897</v>
      </c>
      <c r="E4533" s="206" t="s">
        <v>2989</v>
      </c>
      <c r="F4533" s="262">
        <v>3</v>
      </c>
      <c r="G4533" s="299" t="s">
        <v>8004</v>
      </c>
      <c r="H4533" s="180" t="s">
        <v>5989</v>
      </c>
    </row>
    <row r="4534" spans="1:8" hidden="1">
      <c r="A4534" s="88" t="s">
        <v>1500</v>
      </c>
      <c r="B4534" s="266" t="s">
        <v>1518</v>
      </c>
      <c r="C4534" s="185" t="str">
        <f>VLOOKUP(B4534,[1]Nagios!$B$2:$F$7978,1,FALSE)</f>
        <v>192.168.5.84</v>
      </c>
      <c r="D4534" s="301" t="s">
        <v>1220</v>
      </c>
      <c r="E4534" s="206" t="s">
        <v>2989</v>
      </c>
      <c r="F4534" s="271">
        <v>3</v>
      </c>
      <c r="G4534" s="299" t="s">
        <v>8012</v>
      </c>
      <c r="H4534" s="180" t="s">
        <v>4146</v>
      </c>
    </row>
    <row r="4535" spans="1:8" hidden="1">
      <c r="A4535" s="88" t="s">
        <v>1500</v>
      </c>
      <c r="B4535" s="240" t="s">
        <v>1518</v>
      </c>
      <c r="C4535" s="185" t="str">
        <f>VLOOKUP(B4535,[1]Nagios!$B$2:$F$7978,1,FALSE)</f>
        <v>192.168.5.84</v>
      </c>
      <c r="D4535" s="301" t="s">
        <v>1204</v>
      </c>
      <c r="E4535" s="206" t="s">
        <v>2989</v>
      </c>
      <c r="F4535" s="245">
        <v>1</v>
      </c>
      <c r="G4535" s="299" t="s">
        <v>8012</v>
      </c>
      <c r="H4535" s="180" t="s">
        <v>4147</v>
      </c>
    </row>
    <row r="4536" spans="1:8" hidden="1">
      <c r="A4536" s="88" t="s">
        <v>1500</v>
      </c>
      <c r="B4536" s="249" t="s">
        <v>1518</v>
      </c>
      <c r="C4536" s="185" t="str">
        <f>VLOOKUP(B4536,[1]Nagios!$B$2:$F$7978,1,FALSE)</f>
        <v>192.168.5.84</v>
      </c>
      <c r="D4536" s="301" t="s">
        <v>2032</v>
      </c>
      <c r="E4536" s="206" t="s">
        <v>2989</v>
      </c>
      <c r="F4536" s="262">
        <v>1</v>
      </c>
      <c r="G4536" s="299" t="s">
        <v>8012</v>
      </c>
      <c r="H4536" s="180" t="s">
        <v>4148</v>
      </c>
    </row>
    <row r="4537" spans="1:8" hidden="1">
      <c r="A4537" s="88" t="s">
        <v>1500</v>
      </c>
      <c r="B4537" s="249" t="s">
        <v>1518</v>
      </c>
      <c r="C4537" s="185" t="str">
        <f>VLOOKUP(B4537,[1]Nagios!$B$2:$F$7978,1,FALSE)</f>
        <v>192.168.5.84</v>
      </c>
      <c r="D4537" s="301" t="s">
        <v>2152</v>
      </c>
      <c r="E4537" s="206" t="s">
        <v>2989</v>
      </c>
      <c r="F4537" s="262">
        <v>1</v>
      </c>
      <c r="G4537" s="299" t="s">
        <v>8012</v>
      </c>
      <c r="H4537" s="180" t="s">
        <v>4149</v>
      </c>
    </row>
    <row r="4538" spans="1:8" hidden="1">
      <c r="A4538" s="88" t="s">
        <v>1500</v>
      </c>
      <c r="B4538" s="266" t="s">
        <v>1518</v>
      </c>
      <c r="C4538" s="185" t="str">
        <f>VLOOKUP(B4538,[1]Nagios!$B$2:$F$7978,1,FALSE)</f>
        <v>192.168.5.84</v>
      </c>
      <c r="D4538" s="301" t="s">
        <v>2464</v>
      </c>
      <c r="E4538" s="206" t="s">
        <v>2989</v>
      </c>
      <c r="F4538" s="271">
        <v>1</v>
      </c>
      <c r="G4538" s="299" t="s">
        <v>8012</v>
      </c>
      <c r="H4538" s="180" t="s">
        <v>4150</v>
      </c>
    </row>
    <row r="4539" spans="1:8" hidden="1">
      <c r="A4539" s="88" t="s">
        <v>1500</v>
      </c>
      <c r="B4539" s="240" t="s">
        <v>1518</v>
      </c>
      <c r="C4539" s="185" t="str">
        <f>VLOOKUP(B4539,[1]Nagios!$B$2:$F$7978,1,FALSE)</f>
        <v>192.168.5.84</v>
      </c>
      <c r="D4539" s="301" t="s">
        <v>959</v>
      </c>
      <c r="E4539" s="206" t="s">
        <v>2989</v>
      </c>
      <c r="F4539" s="245">
        <v>1</v>
      </c>
      <c r="G4539" s="299" t="s">
        <v>8012</v>
      </c>
      <c r="H4539" s="180" t="s">
        <v>4151</v>
      </c>
    </row>
    <row r="4540" spans="1:8" hidden="1">
      <c r="A4540" s="88" t="s">
        <v>1500</v>
      </c>
      <c r="B4540" s="240" t="s">
        <v>1518</v>
      </c>
      <c r="C4540" s="185" t="str">
        <f>VLOOKUP(B4540,[1]Nagios!$B$2:$F$7978,1,FALSE)</f>
        <v>192.168.5.84</v>
      </c>
      <c r="D4540" s="301" t="s">
        <v>1898</v>
      </c>
      <c r="E4540" s="206" t="s">
        <v>2989</v>
      </c>
      <c r="F4540" s="245">
        <v>1</v>
      </c>
      <c r="G4540" s="299" t="s">
        <v>8012</v>
      </c>
      <c r="H4540" s="180" t="s">
        <v>4152</v>
      </c>
    </row>
    <row r="4541" spans="1:8" s="232" customFormat="1" hidden="1">
      <c r="A4541" s="88" t="s">
        <v>1500</v>
      </c>
      <c r="B4541" s="249" t="s">
        <v>1518</v>
      </c>
      <c r="C4541" s="185" t="str">
        <f>VLOOKUP(B4541,[1]Nagios!$B$2:$F$7978,1,FALSE)</f>
        <v>192.168.5.84</v>
      </c>
      <c r="D4541" s="301" t="s">
        <v>1200</v>
      </c>
      <c r="E4541" s="206" t="s">
        <v>2989</v>
      </c>
      <c r="F4541" s="262">
        <v>1</v>
      </c>
      <c r="G4541" s="299" t="s">
        <v>8012</v>
      </c>
      <c r="H4541" s="180" t="s">
        <v>4153</v>
      </c>
    </row>
    <row r="4542" spans="1:8" hidden="1">
      <c r="A4542" s="88" t="s">
        <v>1500</v>
      </c>
      <c r="B4542" s="240" t="s">
        <v>1518</v>
      </c>
      <c r="C4542" s="185" t="str">
        <f>VLOOKUP(B4542,[1]Nagios!$B$2:$F$7978,1,FALSE)</f>
        <v>192.168.5.84</v>
      </c>
      <c r="D4542" s="301" t="s">
        <v>1201</v>
      </c>
      <c r="E4542" s="206" t="s">
        <v>2992</v>
      </c>
      <c r="F4542" s="245">
        <v>2</v>
      </c>
      <c r="G4542" s="299" t="s">
        <v>8012</v>
      </c>
      <c r="H4542" s="180" t="s">
        <v>4154</v>
      </c>
    </row>
    <row r="4543" spans="1:8" hidden="1">
      <c r="A4543" s="88" t="s">
        <v>1500</v>
      </c>
      <c r="B4543" s="240" t="s">
        <v>1518</v>
      </c>
      <c r="C4543" s="185" t="str">
        <f>VLOOKUP(B4543,[1]Nagios!$B$2:$F$7978,1,FALSE)</f>
        <v>192.168.5.84</v>
      </c>
      <c r="D4543" s="301" t="s">
        <v>1895</v>
      </c>
      <c r="E4543" s="206" t="s">
        <v>2989</v>
      </c>
      <c r="F4543" s="245">
        <v>3</v>
      </c>
      <c r="G4543" s="299" t="s">
        <v>8004</v>
      </c>
      <c r="H4543" s="180" t="s">
        <v>5984</v>
      </c>
    </row>
    <row r="4544" spans="1:8" hidden="1">
      <c r="A4544" s="88" t="s">
        <v>1500</v>
      </c>
      <c r="B4544" s="240" t="s">
        <v>1518</v>
      </c>
      <c r="C4544" s="185" t="str">
        <f>VLOOKUP(B4544,[1]Nagios!$B$2:$F$7978,1,FALSE)</f>
        <v>192.168.5.84</v>
      </c>
      <c r="D4544" s="301" t="s">
        <v>1896</v>
      </c>
      <c r="E4544" s="206" t="s">
        <v>2989</v>
      </c>
      <c r="F4544" s="245">
        <v>3</v>
      </c>
      <c r="G4544" s="299" t="s">
        <v>8004</v>
      </c>
      <c r="H4544" s="180" t="s">
        <v>5985</v>
      </c>
    </row>
    <row r="4545" spans="1:8" s="232" customFormat="1" hidden="1">
      <c r="A4545" s="88" t="s">
        <v>1500</v>
      </c>
      <c r="B4545" s="249" t="s">
        <v>1518</v>
      </c>
      <c r="C4545" s="185" t="str">
        <f>VLOOKUP(B4545,[1]Nagios!$B$2:$F$7978,1,FALSE)</f>
        <v>192.168.5.84</v>
      </c>
      <c r="D4545" s="301" t="s">
        <v>1897</v>
      </c>
      <c r="E4545" s="206" t="s">
        <v>2989</v>
      </c>
      <c r="F4545" s="262">
        <v>3</v>
      </c>
      <c r="G4545" s="299" t="s">
        <v>8004</v>
      </c>
      <c r="H4545" s="180" t="s">
        <v>5986</v>
      </c>
    </row>
    <row r="4546" spans="1:8" hidden="1">
      <c r="A4546" s="88" t="s">
        <v>1499</v>
      </c>
      <c r="B4546" s="240" t="s">
        <v>1517</v>
      </c>
      <c r="C4546" s="185" t="str">
        <f>VLOOKUP(B4546,[1]Nagios!$B$2:$F$7978,1,FALSE)</f>
        <v>192.168.5.83</v>
      </c>
      <c r="D4546" s="301" t="s">
        <v>1220</v>
      </c>
      <c r="E4546" s="206" t="s">
        <v>2989</v>
      </c>
      <c r="F4546" s="245">
        <v>3</v>
      </c>
      <c r="G4546" s="299" t="s">
        <v>8012</v>
      </c>
      <c r="H4546" s="180" t="s">
        <v>4137</v>
      </c>
    </row>
    <row r="4547" spans="1:8" hidden="1">
      <c r="A4547" s="88" t="s">
        <v>1499</v>
      </c>
      <c r="B4547" s="240" t="s">
        <v>1517</v>
      </c>
      <c r="C4547" s="185" t="str">
        <f>VLOOKUP(B4547,[1]Nagios!$B$2:$F$7978,1,FALSE)</f>
        <v>192.168.5.83</v>
      </c>
      <c r="D4547" s="301" t="s">
        <v>1204</v>
      </c>
      <c r="E4547" s="206" t="s">
        <v>2989</v>
      </c>
      <c r="F4547" s="245">
        <v>1</v>
      </c>
      <c r="G4547" s="299" t="s">
        <v>8012</v>
      </c>
      <c r="H4547" s="180" t="s">
        <v>4138</v>
      </c>
    </row>
    <row r="4548" spans="1:8" hidden="1">
      <c r="A4548" s="88" t="s">
        <v>1499</v>
      </c>
      <c r="B4548" s="88" t="s">
        <v>1517</v>
      </c>
      <c r="C4548" s="185" t="str">
        <f>VLOOKUP(B4548,[1]Nagios!$B$2:$F$7978,1,FALSE)</f>
        <v>192.168.5.83</v>
      </c>
      <c r="D4548" s="303" t="s">
        <v>2032</v>
      </c>
      <c r="E4548" s="291" t="s">
        <v>2989</v>
      </c>
      <c r="F4548" s="269">
        <v>1</v>
      </c>
      <c r="G4548" s="303" t="s">
        <v>8012</v>
      </c>
      <c r="H4548" s="227" t="s">
        <v>4139</v>
      </c>
    </row>
    <row r="4549" spans="1:8" s="232" customFormat="1" hidden="1">
      <c r="A4549" s="88" t="s">
        <v>1499</v>
      </c>
      <c r="B4549" s="249" t="s">
        <v>1517</v>
      </c>
      <c r="C4549" s="185" t="str">
        <f>VLOOKUP(B4549,[1]Nagios!$B$2:$F$7978,1,FALSE)</f>
        <v>192.168.5.83</v>
      </c>
      <c r="D4549" s="301" t="s">
        <v>2152</v>
      </c>
      <c r="E4549" s="206" t="s">
        <v>2989</v>
      </c>
      <c r="F4549" s="262">
        <v>1</v>
      </c>
      <c r="G4549" s="299" t="s">
        <v>8012</v>
      </c>
      <c r="H4549" s="180" t="s">
        <v>4140</v>
      </c>
    </row>
    <row r="4550" spans="1:8" hidden="1">
      <c r="A4550" s="88" t="s">
        <v>1499</v>
      </c>
      <c r="B4550" s="240" t="s">
        <v>1517</v>
      </c>
      <c r="C4550" s="185" t="str">
        <f>VLOOKUP(B4550,[1]Nagios!$B$2:$F$7978,1,FALSE)</f>
        <v>192.168.5.83</v>
      </c>
      <c r="D4550" s="301" t="s">
        <v>2464</v>
      </c>
      <c r="E4550" s="206" t="s">
        <v>2989</v>
      </c>
      <c r="F4550" s="245">
        <v>1</v>
      </c>
      <c r="G4550" s="299" t="s">
        <v>8012</v>
      </c>
      <c r="H4550" s="180" t="s">
        <v>4141</v>
      </c>
    </row>
    <row r="4551" spans="1:8" hidden="1">
      <c r="A4551" s="88" t="s">
        <v>1499</v>
      </c>
      <c r="B4551" s="240" t="s">
        <v>1517</v>
      </c>
      <c r="C4551" s="185" t="str">
        <f>VLOOKUP(B4551,[1]Nagios!$B$2:$F$7978,1,FALSE)</f>
        <v>192.168.5.83</v>
      </c>
      <c r="D4551" s="301" t="s">
        <v>959</v>
      </c>
      <c r="E4551" s="206" t="s">
        <v>2989</v>
      </c>
      <c r="F4551" s="245">
        <v>1</v>
      </c>
      <c r="G4551" s="299" t="s">
        <v>8012</v>
      </c>
      <c r="H4551" s="180" t="s">
        <v>4142</v>
      </c>
    </row>
    <row r="4552" spans="1:8" hidden="1">
      <c r="A4552" s="88" t="s">
        <v>1499</v>
      </c>
      <c r="B4552" s="88" t="s">
        <v>1517</v>
      </c>
      <c r="C4552" s="185" t="str">
        <f>VLOOKUP(B4552,[1]Nagios!$B$2:$F$7978,1,FALSE)</f>
        <v>192.168.5.83</v>
      </c>
      <c r="D4552" s="303" t="s">
        <v>1898</v>
      </c>
      <c r="E4552" s="291" t="s">
        <v>2989</v>
      </c>
      <c r="F4552" s="269">
        <v>1</v>
      </c>
      <c r="G4552" s="303" t="s">
        <v>8012</v>
      </c>
      <c r="H4552" s="227" t="s">
        <v>4143</v>
      </c>
    </row>
    <row r="4553" spans="1:8" hidden="1">
      <c r="A4553" s="88" t="s">
        <v>1499</v>
      </c>
      <c r="B4553" s="240" t="s">
        <v>1517</v>
      </c>
      <c r="C4553" s="185" t="str">
        <f>VLOOKUP(B4553,[1]Nagios!$B$2:$F$7978,1,FALSE)</f>
        <v>192.168.5.83</v>
      </c>
      <c r="D4553" s="301" t="s">
        <v>1200</v>
      </c>
      <c r="E4553" s="206" t="s">
        <v>2989</v>
      </c>
      <c r="F4553" s="245">
        <v>1</v>
      </c>
      <c r="G4553" s="299" t="s">
        <v>8012</v>
      </c>
      <c r="H4553" s="180" t="s">
        <v>4144</v>
      </c>
    </row>
    <row r="4554" spans="1:8" hidden="1">
      <c r="A4554" s="88" t="s">
        <v>1499</v>
      </c>
      <c r="B4554" s="240" t="s">
        <v>1517</v>
      </c>
      <c r="C4554" s="185" t="str">
        <f>VLOOKUP(B4554,[1]Nagios!$B$2:$F$7978,1,FALSE)</f>
        <v>192.168.5.83</v>
      </c>
      <c r="D4554" s="301" t="s">
        <v>1201</v>
      </c>
      <c r="E4554" s="206" t="s">
        <v>2992</v>
      </c>
      <c r="F4554" s="245">
        <v>2</v>
      </c>
      <c r="G4554" s="299" t="s">
        <v>8012</v>
      </c>
      <c r="H4554" s="180" t="s">
        <v>4145</v>
      </c>
    </row>
    <row r="4555" spans="1:8" hidden="1">
      <c r="A4555" s="88" t="s">
        <v>1499</v>
      </c>
      <c r="B4555" s="240" t="s">
        <v>1517</v>
      </c>
      <c r="C4555" s="185" t="str">
        <f>VLOOKUP(B4555,[1]Nagios!$B$2:$F$7978,1,FALSE)</f>
        <v>192.168.5.83</v>
      </c>
      <c r="D4555" s="301" t="s">
        <v>1895</v>
      </c>
      <c r="E4555" s="206" t="s">
        <v>2989</v>
      </c>
      <c r="F4555" s="245">
        <v>3</v>
      </c>
      <c r="G4555" s="299" t="s">
        <v>8004</v>
      </c>
      <c r="H4555" s="180" t="s">
        <v>5981</v>
      </c>
    </row>
    <row r="4556" spans="1:8" hidden="1">
      <c r="A4556" s="88" t="s">
        <v>1499</v>
      </c>
      <c r="B4556" s="88" t="s">
        <v>1517</v>
      </c>
      <c r="C4556" s="185" t="str">
        <f>VLOOKUP(B4556,[1]Nagios!$B$2:$F$7978,1,FALSE)</f>
        <v>192.168.5.83</v>
      </c>
      <c r="D4556" s="303" t="s">
        <v>1896</v>
      </c>
      <c r="E4556" s="291" t="s">
        <v>2989</v>
      </c>
      <c r="F4556" s="269">
        <v>3</v>
      </c>
      <c r="G4556" s="303" t="s">
        <v>8004</v>
      </c>
      <c r="H4556" s="227" t="s">
        <v>5982</v>
      </c>
    </row>
    <row r="4557" spans="1:8" hidden="1">
      <c r="A4557" s="88" t="s">
        <v>1499</v>
      </c>
      <c r="B4557" s="240" t="s">
        <v>1517</v>
      </c>
      <c r="C4557" s="185" t="str">
        <f>VLOOKUP(B4557,[1]Nagios!$B$2:$F$7978,1,FALSE)</f>
        <v>192.168.5.83</v>
      </c>
      <c r="D4557" s="301" t="s">
        <v>1897</v>
      </c>
      <c r="E4557" s="206" t="s">
        <v>2989</v>
      </c>
      <c r="F4557" s="245">
        <v>3</v>
      </c>
      <c r="G4557" s="299" t="s">
        <v>8004</v>
      </c>
      <c r="H4557" s="180" t="s">
        <v>5983</v>
      </c>
    </row>
    <row r="4558" spans="1:8" hidden="1">
      <c r="A4558" s="88" t="s">
        <v>1498</v>
      </c>
      <c r="B4558" s="240" t="s">
        <v>1516</v>
      </c>
      <c r="C4558" s="185" t="str">
        <f>VLOOKUP(B4558,[1]Nagios!$B$2:$F$7978,1,FALSE)</f>
        <v>192.168.5.82</v>
      </c>
      <c r="D4558" s="301" t="s">
        <v>1220</v>
      </c>
      <c r="E4558" s="206" t="s">
        <v>2989</v>
      </c>
      <c r="F4558" s="245">
        <v>3</v>
      </c>
      <c r="G4558" s="299" t="s">
        <v>8012</v>
      </c>
      <c r="H4558" s="180" t="s">
        <v>4128</v>
      </c>
    </row>
    <row r="4559" spans="1:8" hidden="1">
      <c r="A4559" s="88" t="s">
        <v>1498</v>
      </c>
      <c r="B4559" s="240" t="s">
        <v>1516</v>
      </c>
      <c r="C4559" s="185" t="str">
        <f>VLOOKUP(B4559,[1]Nagios!$B$2:$F$7978,1,FALSE)</f>
        <v>192.168.5.82</v>
      </c>
      <c r="D4559" s="301" t="s">
        <v>1204</v>
      </c>
      <c r="E4559" s="206" t="s">
        <v>2989</v>
      </c>
      <c r="F4559" s="245">
        <v>1</v>
      </c>
      <c r="G4559" s="299" t="s">
        <v>8012</v>
      </c>
      <c r="H4559" s="180" t="s">
        <v>4129</v>
      </c>
    </row>
    <row r="4560" spans="1:8" hidden="1">
      <c r="A4560" s="88" t="s">
        <v>1498</v>
      </c>
      <c r="B4560" s="240" t="s">
        <v>1516</v>
      </c>
      <c r="C4560" s="185" t="str">
        <f>VLOOKUP(B4560,[1]Nagios!$B$2:$F$7978,1,FALSE)</f>
        <v>192.168.5.82</v>
      </c>
      <c r="D4560" s="301" t="s">
        <v>2032</v>
      </c>
      <c r="E4560" s="206" t="s">
        <v>2989</v>
      </c>
      <c r="F4560" s="245">
        <v>1</v>
      </c>
      <c r="G4560" s="299" t="s">
        <v>8012</v>
      </c>
      <c r="H4560" s="180" t="s">
        <v>4130</v>
      </c>
    </row>
    <row r="4561" spans="1:8" hidden="1">
      <c r="A4561" s="88" t="s">
        <v>1498</v>
      </c>
      <c r="B4561" s="240" t="s">
        <v>1516</v>
      </c>
      <c r="C4561" s="185" t="str">
        <f>VLOOKUP(B4561,[1]Nagios!$B$2:$F$7978,1,FALSE)</f>
        <v>192.168.5.82</v>
      </c>
      <c r="D4561" s="301" t="s">
        <v>2152</v>
      </c>
      <c r="E4561" s="206" t="s">
        <v>2989</v>
      </c>
      <c r="F4561" s="245">
        <v>1</v>
      </c>
      <c r="G4561" s="299" t="s">
        <v>8012</v>
      </c>
      <c r="H4561" s="180" t="s">
        <v>4131</v>
      </c>
    </row>
    <row r="4562" spans="1:8" hidden="1">
      <c r="A4562" s="88" t="s">
        <v>1498</v>
      </c>
      <c r="B4562" s="240" t="s">
        <v>1516</v>
      </c>
      <c r="C4562" s="185" t="str">
        <f>VLOOKUP(B4562,[1]Nagios!$B$2:$F$7978,1,FALSE)</f>
        <v>192.168.5.82</v>
      </c>
      <c r="D4562" s="301" t="s">
        <v>2464</v>
      </c>
      <c r="E4562" s="206" t="s">
        <v>2989</v>
      </c>
      <c r="F4562" s="245">
        <v>1</v>
      </c>
      <c r="G4562" s="299" t="s">
        <v>8012</v>
      </c>
      <c r="H4562" s="180" t="s">
        <v>4132</v>
      </c>
    </row>
    <row r="4563" spans="1:8" hidden="1">
      <c r="A4563" s="88" t="s">
        <v>1498</v>
      </c>
      <c r="B4563" s="240" t="s">
        <v>1516</v>
      </c>
      <c r="C4563" s="185" t="str">
        <f>VLOOKUP(B4563,[1]Nagios!$B$2:$F$7978,1,FALSE)</f>
        <v>192.168.5.82</v>
      </c>
      <c r="D4563" s="301" t="s">
        <v>959</v>
      </c>
      <c r="E4563" s="206" t="s">
        <v>2989</v>
      </c>
      <c r="F4563" s="245">
        <v>1</v>
      </c>
      <c r="G4563" s="299" t="s">
        <v>8012</v>
      </c>
      <c r="H4563" s="180" t="s">
        <v>4133</v>
      </c>
    </row>
    <row r="4564" spans="1:8" hidden="1">
      <c r="A4564" s="88" t="s">
        <v>1498</v>
      </c>
      <c r="B4564" s="240" t="s">
        <v>1516</v>
      </c>
      <c r="C4564" s="185" t="str">
        <f>VLOOKUP(B4564,[1]Nagios!$B$2:$F$7978,1,FALSE)</f>
        <v>192.168.5.82</v>
      </c>
      <c r="D4564" s="301" t="s">
        <v>1898</v>
      </c>
      <c r="E4564" s="206" t="s">
        <v>2989</v>
      </c>
      <c r="F4564" s="245">
        <v>1</v>
      </c>
      <c r="G4564" s="299" t="s">
        <v>8012</v>
      </c>
      <c r="H4564" s="180" t="s">
        <v>4134</v>
      </c>
    </row>
    <row r="4565" spans="1:8" hidden="1">
      <c r="A4565" s="88" t="s">
        <v>1498</v>
      </c>
      <c r="B4565" s="240" t="s">
        <v>1516</v>
      </c>
      <c r="C4565" s="185" t="str">
        <f>VLOOKUP(B4565,[1]Nagios!$B$2:$F$7978,1,FALSE)</f>
        <v>192.168.5.82</v>
      </c>
      <c r="D4565" s="301" t="s">
        <v>1200</v>
      </c>
      <c r="E4565" s="206" t="s">
        <v>2989</v>
      </c>
      <c r="F4565" s="245">
        <v>1</v>
      </c>
      <c r="G4565" s="299" t="s">
        <v>8012</v>
      </c>
      <c r="H4565" s="180" t="s">
        <v>4135</v>
      </c>
    </row>
    <row r="4566" spans="1:8" hidden="1">
      <c r="A4566" s="88" t="s">
        <v>1498</v>
      </c>
      <c r="B4566" s="240" t="s">
        <v>1516</v>
      </c>
      <c r="C4566" s="185" t="str">
        <f>VLOOKUP(B4566,[1]Nagios!$B$2:$F$7978,1,FALSE)</f>
        <v>192.168.5.82</v>
      </c>
      <c r="D4566" s="301" t="s">
        <v>1201</v>
      </c>
      <c r="E4566" s="206" t="s">
        <v>2992</v>
      </c>
      <c r="F4566" s="245">
        <v>2</v>
      </c>
      <c r="G4566" s="299" t="s">
        <v>8012</v>
      </c>
      <c r="H4566" s="180" t="s">
        <v>4136</v>
      </c>
    </row>
    <row r="4567" spans="1:8" hidden="1">
      <c r="A4567" s="88" t="s">
        <v>1498</v>
      </c>
      <c r="B4567" s="240" t="s">
        <v>1516</v>
      </c>
      <c r="C4567" s="185" t="str">
        <f>VLOOKUP(B4567,[1]Nagios!$B$2:$F$7978,1,FALSE)</f>
        <v>192.168.5.82</v>
      </c>
      <c r="D4567" s="301" t="s">
        <v>1895</v>
      </c>
      <c r="E4567" s="206" t="s">
        <v>2989</v>
      </c>
      <c r="F4567" s="245">
        <v>3</v>
      </c>
      <c r="G4567" s="299" t="s">
        <v>8004</v>
      </c>
      <c r="H4567" s="180" t="s">
        <v>5978</v>
      </c>
    </row>
    <row r="4568" spans="1:8" hidden="1">
      <c r="A4568" s="88" t="s">
        <v>1498</v>
      </c>
      <c r="B4568" s="240" t="s">
        <v>1516</v>
      </c>
      <c r="C4568" s="185" t="str">
        <f>VLOOKUP(B4568,[1]Nagios!$B$2:$F$7978,1,FALSE)</f>
        <v>192.168.5.82</v>
      </c>
      <c r="D4568" s="301" t="s">
        <v>1896</v>
      </c>
      <c r="E4568" s="206" t="s">
        <v>2989</v>
      </c>
      <c r="F4568" s="245">
        <v>3</v>
      </c>
      <c r="G4568" s="299" t="s">
        <v>8004</v>
      </c>
      <c r="H4568" s="180" t="s">
        <v>5979</v>
      </c>
    </row>
    <row r="4569" spans="1:8" hidden="1">
      <c r="A4569" s="88" t="s">
        <v>1498</v>
      </c>
      <c r="B4569" s="240" t="s">
        <v>1516</v>
      </c>
      <c r="C4569" s="185" t="str">
        <f>VLOOKUP(B4569,[1]Nagios!$B$2:$F$7978,1,FALSE)</f>
        <v>192.168.5.82</v>
      </c>
      <c r="D4569" s="301" t="s">
        <v>1897</v>
      </c>
      <c r="E4569" s="206" t="s">
        <v>2989</v>
      </c>
      <c r="F4569" s="245">
        <v>3</v>
      </c>
      <c r="G4569" s="299" t="s">
        <v>8004</v>
      </c>
      <c r="H4569" s="180" t="s">
        <v>5980</v>
      </c>
    </row>
    <row r="4570" spans="1:8" hidden="1">
      <c r="A4570" s="88" t="s">
        <v>1497</v>
      </c>
      <c r="B4570" s="240" t="s">
        <v>1515</v>
      </c>
      <c r="C4570" s="185" t="str">
        <f>VLOOKUP(B4570,[1]Nagios!$B$2:$F$7978,1,FALSE)</f>
        <v>192.168.5.81</v>
      </c>
      <c r="D4570" s="301" t="s">
        <v>1220</v>
      </c>
      <c r="E4570" s="206" t="s">
        <v>2989</v>
      </c>
      <c r="F4570" s="245">
        <v>3</v>
      </c>
      <c r="G4570" s="299" t="s">
        <v>8012</v>
      </c>
      <c r="H4570" s="180" t="s">
        <v>4119</v>
      </c>
    </row>
    <row r="4571" spans="1:8" hidden="1">
      <c r="A4571" s="88" t="s">
        <v>1497</v>
      </c>
      <c r="B4571" s="240" t="s">
        <v>1515</v>
      </c>
      <c r="C4571" s="185" t="str">
        <f>VLOOKUP(B4571,[1]Nagios!$B$2:$F$7978,1,FALSE)</f>
        <v>192.168.5.81</v>
      </c>
      <c r="D4571" s="301" t="s">
        <v>1204</v>
      </c>
      <c r="E4571" s="206" t="s">
        <v>2989</v>
      </c>
      <c r="F4571" s="245">
        <v>1</v>
      </c>
      <c r="G4571" s="299" t="s">
        <v>8012</v>
      </c>
      <c r="H4571" s="180" t="s">
        <v>4120</v>
      </c>
    </row>
    <row r="4572" spans="1:8" hidden="1">
      <c r="A4572" s="88" t="s">
        <v>1497</v>
      </c>
      <c r="B4572" s="240" t="s">
        <v>1515</v>
      </c>
      <c r="C4572" s="185" t="str">
        <f>VLOOKUP(B4572,[1]Nagios!$B$2:$F$7978,1,FALSE)</f>
        <v>192.168.5.81</v>
      </c>
      <c r="D4572" s="301" t="s">
        <v>2032</v>
      </c>
      <c r="E4572" s="206" t="s">
        <v>2989</v>
      </c>
      <c r="F4572" s="245">
        <v>1</v>
      </c>
      <c r="G4572" s="299" t="s">
        <v>8012</v>
      </c>
      <c r="H4572" s="180" t="s">
        <v>4121</v>
      </c>
    </row>
    <row r="4573" spans="1:8" hidden="1">
      <c r="A4573" s="88" t="s">
        <v>1497</v>
      </c>
      <c r="B4573" s="240" t="s">
        <v>1515</v>
      </c>
      <c r="C4573" s="185" t="str">
        <f>VLOOKUP(B4573,[1]Nagios!$B$2:$F$7978,1,FALSE)</f>
        <v>192.168.5.81</v>
      </c>
      <c r="D4573" s="301" t="s">
        <v>2152</v>
      </c>
      <c r="E4573" s="206" t="s">
        <v>2989</v>
      </c>
      <c r="F4573" s="245">
        <v>1</v>
      </c>
      <c r="G4573" s="299" t="s">
        <v>8012</v>
      </c>
      <c r="H4573" s="180" t="s">
        <v>4122</v>
      </c>
    </row>
    <row r="4574" spans="1:8" hidden="1">
      <c r="A4574" s="88" t="s">
        <v>1497</v>
      </c>
      <c r="B4574" s="240" t="s">
        <v>1515</v>
      </c>
      <c r="C4574" s="185" t="str">
        <f>VLOOKUP(B4574,[1]Nagios!$B$2:$F$7978,1,FALSE)</f>
        <v>192.168.5.81</v>
      </c>
      <c r="D4574" s="301" t="s">
        <v>2464</v>
      </c>
      <c r="E4574" s="206" t="s">
        <v>2989</v>
      </c>
      <c r="F4574" s="245">
        <v>1</v>
      </c>
      <c r="G4574" s="299" t="s">
        <v>8012</v>
      </c>
      <c r="H4574" s="180" t="s">
        <v>4123</v>
      </c>
    </row>
    <row r="4575" spans="1:8" hidden="1">
      <c r="A4575" s="88" t="s">
        <v>1497</v>
      </c>
      <c r="B4575" s="240" t="s">
        <v>1515</v>
      </c>
      <c r="C4575" s="185" t="str">
        <f>VLOOKUP(B4575,[1]Nagios!$B$2:$F$7978,1,FALSE)</f>
        <v>192.168.5.81</v>
      </c>
      <c r="D4575" s="301" t="s">
        <v>959</v>
      </c>
      <c r="E4575" s="206" t="s">
        <v>2989</v>
      </c>
      <c r="F4575" s="245">
        <v>1</v>
      </c>
      <c r="G4575" s="299" t="s">
        <v>8012</v>
      </c>
      <c r="H4575" s="180" t="s">
        <v>4124</v>
      </c>
    </row>
    <row r="4576" spans="1:8" hidden="1">
      <c r="A4576" s="88" t="s">
        <v>1497</v>
      </c>
      <c r="B4576" s="240" t="s">
        <v>1515</v>
      </c>
      <c r="C4576" s="185" t="str">
        <f>VLOOKUP(B4576,[1]Nagios!$B$2:$F$7978,1,FALSE)</f>
        <v>192.168.5.81</v>
      </c>
      <c r="D4576" s="301" t="s">
        <v>1898</v>
      </c>
      <c r="E4576" s="206" t="s">
        <v>2989</v>
      </c>
      <c r="F4576" s="245">
        <v>1</v>
      </c>
      <c r="G4576" s="299" t="s">
        <v>8012</v>
      </c>
      <c r="H4576" s="180" t="s">
        <v>4125</v>
      </c>
    </row>
    <row r="4577" spans="1:8" hidden="1">
      <c r="A4577" s="88" t="s">
        <v>1497</v>
      </c>
      <c r="B4577" s="240" t="s">
        <v>1515</v>
      </c>
      <c r="C4577" s="185" t="str">
        <f>VLOOKUP(B4577,[1]Nagios!$B$2:$F$7978,1,FALSE)</f>
        <v>192.168.5.81</v>
      </c>
      <c r="D4577" s="301" t="s">
        <v>1200</v>
      </c>
      <c r="E4577" s="206" t="s">
        <v>2989</v>
      </c>
      <c r="F4577" s="245">
        <v>1</v>
      </c>
      <c r="G4577" s="299" t="s">
        <v>8012</v>
      </c>
      <c r="H4577" s="180" t="s">
        <v>4126</v>
      </c>
    </row>
    <row r="4578" spans="1:8" hidden="1">
      <c r="A4578" s="88" t="s">
        <v>1497</v>
      </c>
      <c r="B4578" s="240" t="s">
        <v>1515</v>
      </c>
      <c r="C4578" s="185" t="str">
        <f>VLOOKUP(B4578,[1]Nagios!$B$2:$F$7978,1,FALSE)</f>
        <v>192.168.5.81</v>
      </c>
      <c r="D4578" s="301" t="s">
        <v>1201</v>
      </c>
      <c r="E4578" s="206" t="s">
        <v>2992</v>
      </c>
      <c r="F4578" s="245">
        <v>2</v>
      </c>
      <c r="G4578" s="299" t="s">
        <v>8012</v>
      </c>
      <c r="H4578" s="180" t="s">
        <v>4127</v>
      </c>
    </row>
    <row r="4579" spans="1:8" hidden="1">
      <c r="A4579" s="88" t="s">
        <v>1497</v>
      </c>
      <c r="B4579" s="240" t="s">
        <v>1515</v>
      </c>
      <c r="C4579" s="185" t="str">
        <f>VLOOKUP(B4579,[1]Nagios!$B$2:$F$7978,1,FALSE)</f>
        <v>192.168.5.81</v>
      </c>
      <c r="D4579" s="301" t="s">
        <v>1895</v>
      </c>
      <c r="E4579" s="206" t="s">
        <v>2989</v>
      </c>
      <c r="F4579" s="245">
        <v>3</v>
      </c>
      <c r="G4579" s="299" t="s">
        <v>8004</v>
      </c>
      <c r="H4579" s="180" t="s">
        <v>5975</v>
      </c>
    </row>
    <row r="4580" spans="1:8" hidden="1">
      <c r="A4580" s="88" t="s">
        <v>1497</v>
      </c>
      <c r="B4580" s="240" t="s">
        <v>1515</v>
      </c>
      <c r="C4580" s="185" t="str">
        <f>VLOOKUP(B4580,[1]Nagios!$B$2:$F$7978,1,FALSE)</f>
        <v>192.168.5.81</v>
      </c>
      <c r="D4580" s="301" t="s">
        <v>1896</v>
      </c>
      <c r="E4580" s="206" t="s">
        <v>2989</v>
      </c>
      <c r="F4580" s="245">
        <v>3</v>
      </c>
      <c r="G4580" s="299" t="s">
        <v>8004</v>
      </c>
      <c r="H4580" s="180" t="s">
        <v>5976</v>
      </c>
    </row>
    <row r="4581" spans="1:8" hidden="1">
      <c r="A4581" s="88" t="s">
        <v>1497</v>
      </c>
      <c r="B4581" s="240" t="s">
        <v>1515</v>
      </c>
      <c r="C4581" s="185" t="str">
        <f>VLOOKUP(B4581,[1]Nagios!$B$2:$F$7978,1,FALSE)</f>
        <v>192.168.5.81</v>
      </c>
      <c r="D4581" s="301" t="s">
        <v>1897</v>
      </c>
      <c r="E4581" s="206" t="s">
        <v>2989</v>
      </c>
      <c r="F4581" s="245">
        <v>3</v>
      </c>
      <c r="G4581" s="299" t="s">
        <v>8004</v>
      </c>
      <c r="H4581" s="180" t="s">
        <v>5977</v>
      </c>
    </row>
    <row r="4582" spans="1:8" hidden="1">
      <c r="A4582" s="88" t="s">
        <v>1496</v>
      </c>
      <c r="B4582" s="240" t="s">
        <v>1514</v>
      </c>
      <c r="C4582" s="185" t="str">
        <f>VLOOKUP(B4582,[1]Nagios!$B$2:$F$7978,1,FALSE)</f>
        <v>192.168.5.80</v>
      </c>
      <c r="D4582" s="301" t="s">
        <v>1220</v>
      </c>
      <c r="E4582" s="206" t="s">
        <v>2989</v>
      </c>
      <c r="F4582" s="245">
        <v>3</v>
      </c>
      <c r="G4582" s="299" t="s">
        <v>8012</v>
      </c>
      <c r="H4582" s="180" t="s">
        <v>4110</v>
      </c>
    </row>
    <row r="4583" spans="1:8" hidden="1">
      <c r="A4583" s="88" t="s">
        <v>1496</v>
      </c>
      <c r="B4583" s="240" t="s">
        <v>1514</v>
      </c>
      <c r="C4583" s="185" t="str">
        <f>VLOOKUP(B4583,[1]Nagios!$B$2:$F$7978,1,FALSE)</f>
        <v>192.168.5.80</v>
      </c>
      <c r="D4583" s="301" t="s">
        <v>1204</v>
      </c>
      <c r="E4583" s="206" t="s">
        <v>2989</v>
      </c>
      <c r="F4583" s="245">
        <v>1</v>
      </c>
      <c r="G4583" s="299" t="s">
        <v>8012</v>
      </c>
      <c r="H4583" s="180" t="s">
        <v>4111</v>
      </c>
    </row>
    <row r="4584" spans="1:8" hidden="1">
      <c r="A4584" s="88" t="s">
        <v>1496</v>
      </c>
      <c r="B4584" s="240" t="s">
        <v>1514</v>
      </c>
      <c r="C4584" s="185" t="str">
        <f>VLOOKUP(B4584,[1]Nagios!$B$2:$F$7978,1,FALSE)</f>
        <v>192.168.5.80</v>
      </c>
      <c r="D4584" s="301" t="s">
        <v>2032</v>
      </c>
      <c r="E4584" s="206" t="s">
        <v>2989</v>
      </c>
      <c r="F4584" s="245">
        <v>1</v>
      </c>
      <c r="G4584" s="299" t="s">
        <v>8012</v>
      </c>
      <c r="H4584" s="180" t="s">
        <v>4112</v>
      </c>
    </row>
    <row r="4585" spans="1:8" hidden="1">
      <c r="A4585" s="88" t="s">
        <v>1496</v>
      </c>
      <c r="B4585" s="240" t="s">
        <v>1514</v>
      </c>
      <c r="C4585" s="185" t="str">
        <f>VLOOKUP(B4585,[1]Nagios!$B$2:$F$7978,1,FALSE)</f>
        <v>192.168.5.80</v>
      </c>
      <c r="D4585" s="301" t="s">
        <v>2152</v>
      </c>
      <c r="E4585" s="206" t="s">
        <v>2989</v>
      </c>
      <c r="F4585" s="245">
        <v>1</v>
      </c>
      <c r="G4585" s="299" t="s">
        <v>8012</v>
      </c>
      <c r="H4585" s="180" t="s">
        <v>4113</v>
      </c>
    </row>
    <row r="4586" spans="1:8" hidden="1">
      <c r="A4586" s="88" t="s">
        <v>1496</v>
      </c>
      <c r="B4586" s="240" t="s">
        <v>1514</v>
      </c>
      <c r="C4586" s="185" t="str">
        <f>VLOOKUP(B4586,[1]Nagios!$B$2:$F$7978,1,FALSE)</f>
        <v>192.168.5.80</v>
      </c>
      <c r="D4586" s="301" t="s">
        <v>2464</v>
      </c>
      <c r="E4586" s="206" t="s">
        <v>2989</v>
      </c>
      <c r="F4586" s="245">
        <v>1</v>
      </c>
      <c r="G4586" s="299" t="s">
        <v>8012</v>
      </c>
      <c r="H4586" s="180" t="s">
        <v>4114</v>
      </c>
    </row>
    <row r="4587" spans="1:8" hidden="1">
      <c r="A4587" s="88" t="s">
        <v>1496</v>
      </c>
      <c r="B4587" s="240" t="s">
        <v>1514</v>
      </c>
      <c r="C4587" s="185" t="str">
        <f>VLOOKUP(B4587,[1]Nagios!$B$2:$F$7978,1,FALSE)</f>
        <v>192.168.5.80</v>
      </c>
      <c r="D4587" s="301" t="s">
        <v>959</v>
      </c>
      <c r="E4587" s="206" t="s">
        <v>2989</v>
      </c>
      <c r="F4587" s="245">
        <v>1</v>
      </c>
      <c r="G4587" s="299" t="s">
        <v>8012</v>
      </c>
      <c r="H4587" s="180" t="s">
        <v>4115</v>
      </c>
    </row>
    <row r="4588" spans="1:8" hidden="1">
      <c r="A4588" s="88" t="s">
        <v>1496</v>
      </c>
      <c r="B4588" s="240" t="s">
        <v>1514</v>
      </c>
      <c r="C4588" s="185" t="str">
        <f>VLOOKUP(B4588,[1]Nagios!$B$2:$F$7978,1,FALSE)</f>
        <v>192.168.5.80</v>
      </c>
      <c r="D4588" s="301" t="s">
        <v>1898</v>
      </c>
      <c r="E4588" s="206" t="s">
        <v>2989</v>
      </c>
      <c r="F4588" s="245">
        <v>1</v>
      </c>
      <c r="G4588" s="299" t="s">
        <v>8012</v>
      </c>
      <c r="H4588" s="180" t="s">
        <v>4116</v>
      </c>
    </row>
    <row r="4589" spans="1:8" hidden="1">
      <c r="A4589" s="88" t="s">
        <v>1496</v>
      </c>
      <c r="B4589" s="240" t="s">
        <v>1514</v>
      </c>
      <c r="C4589" s="185" t="str">
        <f>VLOOKUP(B4589,[1]Nagios!$B$2:$F$7978,1,FALSE)</f>
        <v>192.168.5.80</v>
      </c>
      <c r="D4589" s="301" t="s">
        <v>1200</v>
      </c>
      <c r="E4589" s="206" t="s">
        <v>2989</v>
      </c>
      <c r="F4589" s="245">
        <v>1</v>
      </c>
      <c r="G4589" s="299" t="s">
        <v>8012</v>
      </c>
      <c r="H4589" s="180" t="s">
        <v>4117</v>
      </c>
    </row>
    <row r="4590" spans="1:8" hidden="1">
      <c r="A4590" s="88" t="s">
        <v>1496</v>
      </c>
      <c r="B4590" s="240" t="s">
        <v>1514</v>
      </c>
      <c r="C4590" s="185" t="str">
        <f>VLOOKUP(B4590,[1]Nagios!$B$2:$F$7978,1,FALSE)</f>
        <v>192.168.5.80</v>
      </c>
      <c r="D4590" s="301" t="s">
        <v>1201</v>
      </c>
      <c r="E4590" s="206" t="s">
        <v>2992</v>
      </c>
      <c r="F4590" s="245">
        <v>2</v>
      </c>
      <c r="G4590" s="299" t="s">
        <v>8012</v>
      </c>
      <c r="H4590" s="180" t="s">
        <v>4118</v>
      </c>
    </row>
    <row r="4591" spans="1:8" hidden="1">
      <c r="A4591" s="88" t="s">
        <v>1496</v>
      </c>
      <c r="B4591" s="240" t="s">
        <v>1514</v>
      </c>
      <c r="C4591" s="185" t="str">
        <f>VLOOKUP(B4591,[1]Nagios!$B$2:$F$7978,1,FALSE)</f>
        <v>192.168.5.80</v>
      </c>
      <c r="D4591" s="301" t="s">
        <v>1895</v>
      </c>
      <c r="E4591" s="206" t="s">
        <v>2989</v>
      </c>
      <c r="F4591" s="245">
        <v>3</v>
      </c>
      <c r="G4591" s="299" t="s">
        <v>8004</v>
      </c>
      <c r="H4591" s="180" t="s">
        <v>5972</v>
      </c>
    </row>
    <row r="4592" spans="1:8" hidden="1">
      <c r="A4592" s="88" t="s">
        <v>1496</v>
      </c>
      <c r="B4592" s="240" t="s">
        <v>1514</v>
      </c>
      <c r="C4592" s="185" t="str">
        <f>VLOOKUP(B4592,[1]Nagios!$B$2:$F$7978,1,FALSE)</f>
        <v>192.168.5.80</v>
      </c>
      <c r="D4592" s="301" t="s">
        <v>1896</v>
      </c>
      <c r="E4592" s="206" t="s">
        <v>2989</v>
      </c>
      <c r="F4592" s="245">
        <v>3</v>
      </c>
      <c r="G4592" s="299" t="s">
        <v>8004</v>
      </c>
      <c r="H4592" s="180" t="s">
        <v>5973</v>
      </c>
    </row>
    <row r="4593" spans="1:8" hidden="1">
      <c r="A4593" s="88" t="s">
        <v>1496</v>
      </c>
      <c r="B4593" s="240" t="s">
        <v>1514</v>
      </c>
      <c r="C4593" s="185" t="str">
        <f>VLOOKUP(B4593,[1]Nagios!$B$2:$F$7978,1,FALSE)</f>
        <v>192.168.5.80</v>
      </c>
      <c r="D4593" s="301" t="s">
        <v>1897</v>
      </c>
      <c r="E4593" s="206" t="s">
        <v>2989</v>
      </c>
      <c r="F4593" s="245">
        <v>3</v>
      </c>
      <c r="G4593" s="299" t="s">
        <v>8004</v>
      </c>
      <c r="H4593" s="180" t="s">
        <v>5974</v>
      </c>
    </row>
    <row r="4594" spans="1:8" hidden="1">
      <c r="A4594" s="88" t="s">
        <v>1495</v>
      </c>
      <c r="B4594" s="240" t="s">
        <v>1513</v>
      </c>
      <c r="C4594" s="185" t="str">
        <f>VLOOKUP(B4594,[1]Nagios!$B$2:$F$7978,1,FALSE)</f>
        <v>192.168.5.79</v>
      </c>
      <c r="D4594" s="301" t="s">
        <v>1220</v>
      </c>
      <c r="E4594" s="206" t="s">
        <v>2989</v>
      </c>
      <c r="F4594" s="245">
        <v>3</v>
      </c>
      <c r="G4594" s="299" t="s">
        <v>8012</v>
      </c>
      <c r="H4594" s="180" t="s">
        <v>4101</v>
      </c>
    </row>
    <row r="4595" spans="1:8" hidden="1">
      <c r="A4595" s="88" t="s">
        <v>1495</v>
      </c>
      <c r="B4595" s="240" t="s">
        <v>1513</v>
      </c>
      <c r="C4595" s="185" t="str">
        <f>VLOOKUP(B4595,[1]Nagios!$B$2:$F$7978,1,FALSE)</f>
        <v>192.168.5.79</v>
      </c>
      <c r="D4595" s="301" t="s">
        <v>1204</v>
      </c>
      <c r="E4595" s="206" t="s">
        <v>2989</v>
      </c>
      <c r="F4595" s="245">
        <v>1</v>
      </c>
      <c r="G4595" s="299" t="s">
        <v>8012</v>
      </c>
      <c r="H4595" s="180" t="s">
        <v>4102</v>
      </c>
    </row>
    <row r="4596" spans="1:8" hidden="1">
      <c r="A4596" s="88" t="s">
        <v>1495</v>
      </c>
      <c r="B4596" s="240" t="s">
        <v>1513</v>
      </c>
      <c r="C4596" s="185" t="str">
        <f>VLOOKUP(B4596,[1]Nagios!$B$2:$F$7978,1,FALSE)</f>
        <v>192.168.5.79</v>
      </c>
      <c r="D4596" s="301" t="s">
        <v>2032</v>
      </c>
      <c r="E4596" s="206" t="s">
        <v>2989</v>
      </c>
      <c r="F4596" s="245">
        <v>1</v>
      </c>
      <c r="G4596" s="299" t="s">
        <v>8012</v>
      </c>
      <c r="H4596" s="180" t="s">
        <v>4103</v>
      </c>
    </row>
    <row r="4597" spans="1:8" hidden="1">
      <c r="A4597" s="88" t="s">
        <v>1495</v>
      </c>
      <c r="B4597" s="240" t="s">
        <v>1513</v>
      </c>
      <c r="C4597" s="185" t="str">
        <f>VLOOKUP(B4597,[1]Nagios!$B$2:$F$7978,1,FALSE)</f>
        <v>192.168.5.79</v>
      </c>
      <c r="D4597" s="301" t="s">
        <v>2152</v>
      </c>
      <c r="E4597" s="206" t="s">
        <v>2989</v>
      </c>
      <c r="F4597" s="245">
        <v>1</v>
      </c>
      <c r="G4597" s="299" t="s">
        <v>8012</v>
      </c>
      <c r="H4597" s="180" t="s">
        <v>4104</v>
      </c>
    </row>
    <row r="4598" spans="1:8" hidden="1">
      <c r="A4598" s="88" t="s">
        <v>1495</v>
      </c>
      <c r="B4598" s="240" t="s">
        <v>1513</v>
      </c>
      <c r="C4598" s="185" t="str">
        <f>VLOOKUP(B4598,[1]Nagios!$B$2:$F$7978,1,FALSE)</f>
        <v>192.168.5.79</v>
      </c>
      <c r="D4598" s="301" t="s">
        <v>2464</v>
      </c>
      <c r="E4598" s="206" t="s">
        <v>2989</v>
      </c>
      <c r="F4598" s="245">
        <v>1</v>
      </c>
      <c r="G4598" s="299" t="s">
        <v>8012</v>
      </c>
      <c r="H4598" s="180" t="s">
        <v>4105</v>
      </c>
    </row>
    <row r="4599" spans="1:8" hidden="1">
      <c r="A4599" s="88" t="s">
        <v>1495</v>
      </c>
      <c r="B4599" s="240" t="s">
        <v>1513</v>
      </c>
      <c r="C4599" s="185" t="str">
        <f>VLOOKUP(B4599,[1]Nagios!$B$2:$F$7978,1,FALSE)</f>
        <v>192.168.5.79</v>
      </c>
      <c r="D4599" s="301" t="s">
        <v>959</v>
      </c>
      <c r="E4599" s="206" t="s">
        <v>2989</v>
      </c>
      <c r="F4599" s="245">
        <v>1</v>
      </c>
      <c r="G4599" s="299" t="s">
        <v>8012</v>
      </c>
      <c r="H4599" s="180" t="s">
        <v>4106</v>
      </c>
    </row>
    <row r="4600" spans="1:8" hidden="1">
      <c r="A4600" s="88" t="s">
        <v>1495</v>
      </c>
      <c r="B4600" s="240" t="s">
        <v>1513</v>
      </c>
      <c r="C4600" s="185" t="str">
        <f>VLOOKUP(B4600,[1]Nagios!$B$2:$F$7978,1,FALSE)</f>
        <v>192.168.5.79</v>
      </c>
      <c r="D4600" s="301" t="s">
        <v>1898</v>
      </c>
      <c r="E4600" s="206" t="s">
        <v>2989</v>
      </c>
      <c r="F4600" s="245">
        <v>1</v>
      </c>
      <c r="G4600" s="299" t="s">
        <v>8012</v>
      </c>
      <c r="H4600" s="180" t="s">
        <v>4107</v>
      </c>
    </row>
    <row r="4601" spans="1:8" hidden="1">
      <c r="A4601" s="88" t="s">
        <v>1495</v>
      </c>
      <c r="B4601" s="240" t="s">
        <v>1513</v>
      </c>
      <c r="C4601" s="185" t="str">
        <f>VLOOKUP(B4601,[1]Nagios!$B$2:$F$7978,1,FALSE)</f>
        <v>192.168.5.79</v>
      </c>
      <c r="D4601" s="301" t="s">
        <v>1200</v>
      </c>
      <c r="E4601" s="206" t="s">
        <v>2989</v>
      </c>
      <c r="F4601" s="245">
        <v>1</v>
      </c>
      <c r="G4601" s="299" t="s">
        <v>8012</v>
      </c>
      <c r="H4601" s="180" t="s">
        <v>4108</v>
      </c>
    </row>
    <row r="4602" spans="1:8" hidden="1">
      <c r="A4602" s="88" t="s">
        <v>1495</v>
      </c>
      <c r="B4602" s="240" t="s">
        <v>1513</v>
      </c>
      <c r="C4602" s="185" t="str">
        <f>VLOOKUP(B4602,[1]Nagios!$B$2:$F$7978,1,FALSE)</f>
        <v>192.168.5.79</v>
      </c>
      <c r="D4602" s="301" t="s">
        <v>1201</v>
      </c>
      <c r="E4602" s="206" t="s">
        <v>2992</v>
      </c>
      <c r="F4602" s="245">
        <v>2</v>
      </c>
      <c r="G4602" s="299" t="s">
        <v>8012</v>
      </c>
      <c r="H4602" s="180" t="s">
        <v>4109</v>
      </c>
    </row>
    <row r="4603" spans="1:8" hidden="1">
      <c r="A4603" s="88" t="s">
        <v>1495</v>
      </c>
      <c r="B4603" s="240" t="s">
        <v>1513</v>
      </c>
      <c r="C4603" s="185" t="str">
        <f>VLOOKUP(B4603,[1]Nagios!$B$2:$F$7978,1,FALSE)</f>
        <v>192.168.5.79</v>
      </c>
      <c r="D4603" s="301" t="s">
        <v>1895</v>
      </c>
      <c r="E4603" s="206" t="s">
        <v>2989</v>
      </c>
      <c r="F4603" s="245">
        <v>3</v>
      </c>
      <c r="G4603" s="299" t="s">
        <v>8004</v>
      </c>
      <c r="H4603" s="180" t="s">
        <v>5969</v>
      </c>
    </row>
    <row r="4604" spans="1:8" hidden="1">
      <c r="A4604" s="88" t="s">
        <v>1495</v>
      </c>
      <c r="B4604" s="240" t="s">
        <v>1513</v>
      </c>
      <c r="C4604" s="185" t="str">
        <f>VLOOKUP(B4604,[1]Nagios!$B$2:$F$7978,1,FALSE)</f>
        <v>192.168.5.79</v>
      </c>
      <c r="D4604" s="301" t="s">
        <v>1896</v>
      </c>
      <c r="E4604" s="206" t="s">
        <v>2989</v>
      </c>
      <c r="F4604" s="245">
        <v>3</v>
      </c>
      <c r="G4604" s="299" t="s">
        <v>8004</v>
      </c>
      <c r="H4604" s="180" t="s">
        <v>5970</v>
      </c>
    </row>
    <row r="4605" spans="1:8" hidden="1">
      <c r="A4605" s="88" t="s">
        <v>1495</v>
      </c>
      <c r="B4605" s="240" t="s">
        <v>1513</v>
      </c>
      <c r="C4605" s="185" t="str">
        <f>VLOOKUP(B4605,[1]Nagios!$B$2:$F$7978,1,FALSE)</f>
        <v>192.168.5.79</v>
      </c>
      <c r="D4605" s="301" t="s">
        <v>1897</v>
      </c>
      <c r="E4605" s="206" t="s">
        <v>2989</v>
      </c>
      <c r="F4605" s="245">
        <v>3</v>
      </c>
      <c r="G4605" s="299" t="s">
        <v>8004</v>
      </c>
      <c r="H4605" s="180" t="s">
        <v>5971</v>
      </c>
    </row>
    <row r="4606" spans="1:8" hidden="1">
      <c r="A4606" s="88" t="s">
        <v>1494</v>
      </c>
      <c r="B4606" s="240" t="s">
        <v>1512</v>
      </c>
      <c r="C4606" s="185" t="str">
        <f>VLOOKUP(B4606,[1]Nagios!$B$2:$F$7978,1,FALSE)</f>
        <v>192.168.5.78</v>
      </c>
      <c r="D4606" s="301" t="s">
        <v>1220</v>
      </c>
      <c r="E4606" s="206" t="s">
        <v>2989</v>
      </c>
      <c r="F4606" s="245">
        <v>3</v>
      </c>
      <c r="G4606" s="299" t="s">
        <v>8012</v>
      </c>
      <c r="H4606" s="180" t="s">
        <v>4092</v>
      </c>
    </row>
    <row r="4607" spans="1:8" hidden="1">
      <c r="A4607" s="88" t="s">
        <v>1494</v>
      </c>
      <c r="B4607" s="240" t="s">
        <v>1512</v>
      </c>
      <c r="C4607" s="185" t="str">
        <f>VLOOKUP(B4607,[1]Nagios!$B$2:$F$7978,1,FALSE)</f>
        <v>192.168.5.78</v>
      </c>
      <c r="D4607" s="301" t="s">
        <v>1204</v>
      </c>
      <c r="E4607" s="206" t="s">
        <v>2989</v>
      </c>
      <c r="F4607" s="245">
        <v>1</v>
      </c>
      <c r="G4607" s="299" t="s">
        <v>8012</v>
      </c>
      <c r="H4607" s="180" t="s">
        <v>4093</v>
      </c>
    </row>
    <row r="4608" spans="1:8" hidden="1">
      <c r="A4608" s="88" t="s">
        <v>1494</v>
      </c>
      <c r="B4608" s="240" t="s">
        <v>1512</v>
      </c>
      <c r="C4608" s="185" t="str">
        <f>VLOOKUP(B4608,[1]Nagios!$B$2:$F$7978,1,FALSE)</f>
        <v>192.168.5.78</v>
      </c>
      <c r="D4608" s="301" t="s">
        <v>2032</v>
      </c>
      <c r="E4608" s="206" t="s">
        <v>2989</v>
      </c>
      <c r="F4608" s="245">
        <v>1</v>
      </c>
      <c r="G4608" s="299" t="s">
        <v>8012</v>
      </c>
      <c r="H4608" s="180" t="s">
        <v>4094</v>
      </c>
    </row>
    <row r="4609" spans="1:8" hidden="1">
      <c r="A4609" s="88" t="s">
        <v>1494</v>
      </c>
      <c r="B4609" s="240" t="s">
        <v>1512</v>
      </c>
      <c r="C4609" s="185" t="str">
        <f>VLOOKUP(B4609,[1]Nagios!$B$2:$F$7978,1,FALSE)</f>
        <v>192.168.5.78</v>
      </c>
      <c r="D4609" s="301" t="s">
        <v>2152</v>
      </c>
      <c r="E4609" s="206" t="s">
        <v>2989</v>
      </c>
      <c r="F4609" s="245">
        <v>1</v>
      </c>
      <c r="G4609" s="299" t="s">
        <v>8012</v>
      </c>
      <c r="H4609" s="180" t="s">
        <v>4095</v>
      </c>
    </row>
    <row r="4610" spans="1:8" hidden="1">
      <c r="A4610" s="88" t="s">
        <v>1494</v>
      </c>
      <c r="B4610" s="240" t="s">
        <v>1512</v>
      </c>
      <c r="C4610" s="185" t="str">
        <f>VLOOKUP(B4610,[1]Nagios!$B$2:$F$7978,1,FALSE)</f>
        <v>192.168.5.78</v>
      </c>
      <c r="D4610" s="301" t="s">
        <v>1490</v>
      </c>
      <c r="E4610" s="206" t="s">
        <v>2989</v>
      </c>
      <c r="F4610" s="245">
        <v>2</v>
      </c>
      <c r="G4610" s="299" t="s">
        <v>8012</v>
      </c>
      <c r="H4610" s="180" t="s">
        <v>4096</v>
      </c>
    </row>
    <row r="4611" spans="1:8" hidden="1">
      <c r="A4611" s="88" t="s">
        <v>1494</v>
      </c>
      <c r="B4611" s="240" t="s">
        <v>1512</v>
      </c>
      <c r="C4611" s="185" t="str">
        <f>VLOOKUP(B4611,[1]Nagios!$B$2:$F$7978,1,FALSE)</f>
        <v>192.168.5.78</v>
      </c>
      <c r="D4611" s="301" t="s">
        <v>2464</v>
      </c>
      <c r="E4611" s="206" t="s">
        <v>2989</v>
      </c>
      <c r="F4611" s="245">
        <v>1</v>
      </c>
      <c r="G4611" s="299" t="s">
        <v>8012</v>
      </c>
      <c r="H4611" s="180" t="s">
        <v>4097</v>
      </c>
    </row>
    <row r="4612" spans="1:8" hidden="1">
      <c r="A4612" s="88" t="s">
        <v>1494</v>
      </c>
      <c r="B4612" s="240" t="s">
        <v>1512</v>
      </c>
      <c r="C4612" s="185" t="str">
        <f>VLOOKUP(B4612,[1]Nagios!$B$2:$F$7978,1,FALSE)</f>
        <v>192.168.5.78</v>
      </c>
      <c r="D4612" s="301" t="s">
        <v>959</v>
      </c>
      <c r="E4612" s="206" t="s">
        <v>2989</v>
      </c>
      <c r="F4612" s="245">
        <v>1</v>
      </c>
      <c r="G4612" s="299" t="s">
        <v>8012</v>
      </c>
      <c r="H4612" s="180" t="s">
        <v>4098</v>
      </c>
    </row>
    <row r="4613" spans="1:8" hidden="1">
      <c r="A4613" s="88" t="s">
        <v>1494</v>
      </c>
      <c r="B4613" s="240" t="s">
        <v>1512</v>
      </c>
      <c r="C4613" s="185" t="str">
        <f>VLOOKUP(B4613,[1]Nagios!$B$2:$F$7978,1,FALSE)</f>
        <v>192.168.5.78</v>
      </c>
      <c r="D4613" s="301" t="s">
        <v>1200</v>
      </c>
      <c r="E4613" s="206" t="s">
        <v>2989</v>
      </c>
      <c r="F4613" s="245">
        <v>1</v>
      </c>
      <c r="G4613" s="299" t="s">
        <v>8012</v>
      </c>
      <c r="H4613" s="180" t="s">
        <v>4099</v>
      </c>
    </row>
    <row r="4614" spans="1:8" hidden="1">
      <c r="A4614" s="88" t="s">
        <v>1494</v>
      </c>
      <c r="B4614" s="240" t="s">
        <v>1512</v>
      </c>
      <c r="C4614" s="185" t="str">
        <f>VLOOKUP(B4614,[1]Nagios!$B$2:$F$7978,1,FALSE)</f>
        <v>192.168.5.78</v>
      </c>
      <c r="D4614" s="301" t="s">
        <v>1201</v>
      </c>
      <c r="E4614" s="206" t="s">
        <v>2992</v>
      </c>
      <c r="F4614" s="245">
        <v>2</v>
      </c>
      <c r="G4614" s="299" t="s">
        <v>8012</v>
      </c>
      <c r="H4614" s="180" t="s">
        <v>4100</v>
      </c>
    </row>
    <row r="4615" spans="1:8" hidden="1">
      <c r="A4615" s="88" t="s">
        <v>1494</v>
      </c>
      <c r="B4615" s="240" t="s">
        <v>1512</v>
      </c>
      <c r="C4615" s="185" t="str">
        <f>VLOOKUP(B4615,[1]Nagios!$B$2:$F$7978,1,FALSE)</f>
        <v>192.168.5.78</v>
      </c>
      <c r="D4615" s="301" t="s">
        <v>1548</v>
      </c>
      <c r="E4615" s="206" t="s">
        <v>2989</v>
      </c>
      <c r="F4615" s="245">
        <v>3</v>
      </c>
      <c r="G4615" s="299" t="s">
        <v>8004</v>
      </c>
      <c r="H4615" s="180" t="s">
        <v>5965</v>
      </c>
    </row>
    <row r="4616" spans="1:8" hidden="1">
      <c r="A4616" s="88" t="s">
        <v>1494</v>
      </c>
      <c r="B4616" s="240" t="s">
        <v>1512</v>
      </c>
      <c r="C4616" s="185" t="str">
        <f>VLOOKUP(B4616,[1]Nagios!$B$2:$F$7978,1,FALSE)</f>
        <v>192.168.5.78</v>
      </c>
      <c r="D4616" s="301" t="s">
        <v>1555</v>
      </c>
      <c r="E4616" s="206" t="s">
        <v>2989</v>
      </c>
      <c r="F4616" s="245">
        <v>3</v>
      </c>
      <c r="G4616" s="299" t="s">
        <v>8004</v>
      </c>
      <c r="H4616" s="180" t="s">
        <v>5966</v>
      </c>
    </row>
    <row r="4617" spans="1:8" hidden="1">
      <c r="A4617" s="88" t="s">
        <v>1494</v>
      </c>
      <c r="B4617" s="240" t="s">
        <v>1512</v>
      </c>
      <c r="C4617" s="185" t="str">
        <f>VLOOKUP(B4617,[1]Nagios!$B$2:$F$7978,1,FALSE)</f>
        <v>192.168.5.78</v>
      </c>
      <c r="D4617" s="301" t="s">
        <v>1556</v>
      </c>
      <c r="E4617" s="206" t="s">
        <v>2989</v>
      </c>
      <c r="F4617" s="245">
        <v>3</v>
      </c>
      <c r="G4617" s="299" t="s">
        <v>8004</v>
      </c>
      <c r="H4617" s="180" t="s">
        <v>5967</v>
      </c>
    </row>
    <row r="4618" spans="1:8" hidden="1">
      <c r="A4618" s="88" t="s">
        <v>1494</v>
      </c>
      <c r="B4618" s="240" t="s">
        <v>1512</v>
      </c>
      <c r="C4618" s="185" t="str">
        <f>VLOOKUP(B4618,[1]Nagios!$B$2:$F$7978,1,FALSE)</f>
        <v>192.168.5.78</v>
      </c>
      <c r="D4618" s="301" t="s">
        <v>1557</v>
      </c>
      <c r="E4618" s="206" t="s">
        <v>2989</v>
      </c>
      <c r="F4618" s="245">
        <v>3</v>
      </c>
      <c r="G4618" s="299" t="s">
        <v>8004</v>
      </c>
      <c r="H4618" s="180" t="s">
        <v>5968</v>
      </c>
    </row>
    <row r="4619" spans="1:8" hidden="1">
      <c r="A4619" s="88" t="s">
        <v>1494</v>
      </c>
      <c r="B4619" s="240" t="s">
        <v>1512</v>
      </c>
      <c r="C4619" s="185" t="str">
        <f>VLOOKUP(B4619,[1]Nagios!$B$2:$F$7978,1,FALSE)</f>
        <v>192.168.5.78</v>
      </c>
      <c r="D4619" s="301" t="s">
        <v>1563</v>
      </c>
      <c r="E4619" s="206" t="s">
        <v>2989</v>
      </c>
      <c r="F4619" s="245">
        <v>4</v>
      </c>
      <c r="G4619" s="299" t="s">
        <v>8004</v>
      </c>
      <c r="H4619" s="180" t="s">
        <v>6022</v>
      </c>
    </row>
    <row r="4620" spans="1:8" hidden="1">
      <c r="A4620" s="88" t="s">
        <v>1494</v>
      </c>
      <c r="B4620" s="240" t="s">
        <v>1512</v>
      </c>
      <c r="C4620" s="185" t="str">
        <f>VLOOKUP(B4620,[1]Nagios!$B$2:$F$7978,1,FALSE)</f>
        <v>192.168.5.78</v>
      </c>
      <c r="D4620" s="301" t="s">
        <v>1546</v>
      </c>
      <c r="E4620" s="206" t="s">
        <v>2989</v>
      </c>
      <c r="F4620" s="245">
        <v>4</v>
      </c>
      <c r="G4620" s="299" t="s">
        <v>8004</v>
      </c>
      <c r="H4620" s="180" t="s">
        <v>6023</v>
      </c>
    </row>
    <row r="4621" spans="1:8" hidden="1">
      <c r="A4621" s="88" t="s">
        <v>1494</v>
      </c>
      <c r="B4621" s="240" t="s">
        <v>1512</v>
      </c>
      <c r="C4621" s="185" t="str">
        <f>VLOOKUP(B4621,[1]Nagios!$B$2:$F$7978,1,FALSE)</f>
        <v>192.168.5.78</v>
      </c>
      <c r="D4621" s="301" t="s">
        <v>1547</v>
      </c>
      <c r="E4621" s="206" t="s">
        <v>2989</v>
      </c>
      <c r="F4621" s="245">
        <v>4</v>
      </c>
      <c r="G4621" s="299" t="s">
        <v>8004</v>
      </c>
      <c r="H4621" s="180" t="s">
        <v>6024</v>
      </c>
    </row>
    <row r="4622" spans="1:8" hidden="1">
      <c r="A4622" s="88" t="s">
        <v>1494</v>
      </c>
      <c r="B4622" s="240" t="s">
        <v>1512</v>
      </c>
      <c r="C4622" s="185" t="str">
        <f>VLOOKUP(B4622,[1]Nagios!$B$2:$F$7978,1,FALSE)</f>
        <v>192.168.5.78</v>
      </c>
      <c r="D4622" s="301" t="s">
        <v>1549</v>
      </c>
      <c r="E4622" s="206" t="s">
        <v>2989</v>
      </c>
      <c r="F4622" s="245">
        <v>4</v>
      </c>
      <c r="G4622" s="299" t="s">
        <v>8004</v>
      </c>
      <c r="H4622" s="180" t="s">
        <v>6025</v>
      </c>
    </row>
    <row r="4623" spans="1:8" hidden="1">
      <c r="A4623" s="88" t="s">
        <v>1494</v>
      </c>
      <c r="B4623" s="240" t="s">
        <v>1512</v>
      </c>
      <c r="C4623" s="185" t="str">
        <f>VLOOKUP(B4623,[1]Nagios!$B$2:$F$7978,1,FALSE)</f>
        <v>192.168.5.78</v>
      </c>
      <c r="D4623" s="301" t="s">
        <v>1550</v>
      </c>
      <c r="E4623" s="206" t="s">
        <v>2989</v>
      </c>
      <c r="F4623" s="245">
        <v>4</v>
      </c>
      <c r="G4623" s="299" t="s">
        <v>8004</v>
      </c>
      <c r="H4623" s="180" t="s">
        <v>6026</v>
      </c>
    </row>
    <row r="4624" spans="1:8" hidden="1">
      <c r="A4624" s="88" t="s">
        <v>1494</v>
      </c>
      <c r="B4624" s="240" t="s">
        <v>1512</v>
      </c>
      <c r="C4624" s="185" t="str">
        <f>VLOOKUP(B4624,[1]Nagios!$B$2:$F$7978,1,FALSE)</f>
        <v>192.168.5.78</v>
      </c>
      <c r="D4624" s="301" t="s">
        <v>1551</v>
      </c>
      <c r="E4624" s="206" t="s">
        <v>2989</v>
      </c>
      <c r="F4624" s="245">
        <v>4</v>
      </c>
      <c r="G4624" s="299" t="s">
        <v>8004</v>
      </c>
      <c r="H4624" s="180" t="s">
        <v>6027</v>
      </c>
    </row>
    <row r="4625" spans="1:8" hidden="1">
      <c r="A4625" s="88" t="s">
        <v>1494</v>
      </c>
      <c r="B4625" s="240" t="s">
        <v>1512</v>
      </c>
      <c r="C4625" s="185" t="str">
        <f>VLOOKUP(B4625,[1]Nagios!$B$2:$F$7978,1,FALSE)</f>
        <v>192.168.5.78</v>
      </c>
      <c r="D4625" s="301" t="s">
        <v>1552</v>
      </c>
      <c r="E4625" s="206" t="s">
        <v>2989</v>
      </c>
      <c r="F4625" s="245">
        <v>4</v>
      </c>
      <c r="G4625" s="299" t="s">
        <v>8004</v>
      </c>
      <c r="H4625" s="180" t="s">
        <v>6028</v>
      </c>
    </row>
    <row r="4626" spans="1:8" hidden="1">
      <c r="A4626" s="88" t="s">
        <v>1494</v>
      </c>
      <c r="B4626" s="249" t="s">
        <v>1512</v>
      </c>
      <c r="C4626" s="185" t="str">
        <f>VLOOKUP(B4626,[1]Nagios!$B$2:$F$7978,1,FALSE)</f>
        <v>192.168.5.78</v>
      </c>
      <c r="D4626" s="301" t="s">
        <v>1553</v>
      </c>
      <c r="E4626" s="206" t="s">
        <v>2989</v>
      </c>
      <c r="F4626" s="262">
        <v>4</v>
      </c>
      <c r="G4626" s="299" t="s">
        <v>8004</v>
      </c>
      <c r="H4626" s="180" t="s">
        <v>6029</v>
      </c>
    </row>
    <row r="4627" spans="1:8" hidden="1">
      <c r="A4627" s="88" t="s">
        <v>1494</v>
      </c>
      <c r="B4627" s="249" t="s">
        <v>1512</v>
      </c>
      <c r="C4627" s="185" t="str">
        <f>VLOOKUP(B4627,[1]Nagios!$B$2:$F$7978,1,FALSE)</f>
        <v>192.168.5.78</v>
      </c>
      <c r="D4627" s="301" t="s">
        <v>1554</v>
      </c>
      <c r="E4627" s="206" t="s">
        <v>2989</v>
      </c>
      <c r="F4627" s="262">
        <v>4</v>
      </c>
      <c r="G4627" s="299" t="s">
        <v>8004</v>
      </c>
      <c r="H4627" s="180" t="s">
        <v>6030</v>
      </c>
    </row>
    <row r="4628" spans="1:8" hidden="1">
      <c r="A4628" s="88" t="s">
        <v>1494</v>
      </c>
      <c r="B4628" s="266" t="s">
        <v>1512</v>
      </c>
      <c r="C4628" s="185" t="str">
        <f>VLOOKUP(B4628,[1]Nagios!$B$2:$F$7978,1,FALSE)</f>
        <v>192.168.5.78</v>
      </c>
      <c r="D4628" s="301" t="s">
        <v>1559</v>
      </c>
      <c r="E4628" s="206" t="s">
        <v>2989</v>
      </c>
      <c r="F4628" s="271">
        <v>4</v>
      </c>
      <c r="G4628" s="299" t="s">
        <v>8004</v>
      </c>
      <c r="H4628" s="180" t="s">
        <v>6031</v>
      </c>
    </row>
    <row r="4629" spans="1:8" hidden="1">
      <c r="A4629" s="88" t="s">
        <v>1494</v>
      </c>
      <c r="B4629" s="240" t="s">
        <v>1512</v>
      </c>
      <c r="C4629" s="185" t="str">
        <f>VLOOKUP(B4629,[1]Nagios!$B$2:$F$7978,1,FALSE)</f>
        <v>192.168.5.78</v>
      </c>
      <c r="D4629" s="301" t="s">
        <v>1560</v>
      </c>
      <c r="E4629" s="206" t="s">
        <v>2989</v>
      </c>
      <c r="F4629" s="245">
        <v>4</v>
      </c>
      <c r="G4629" s="299" t="s">
        <v>8004</v>
      </c>
      <c r="H4629" s="180" t="s">
        <v>6032</v>
      </c>
    </row>
    <row r="4630" spans="1:8" hidden="1">
      <c r="A4630" s="88" t="s">
        <v>1494</v>
      </c>
      <c r="B4630" s="240" t="s">
        <v>1512</v>
      </c>
      <c r="C4630" s="185" t="str">
        <f>VLOOKUP(B4630,[1]Nagios!$B$2:$F$7978,1,FALSE)</f>
        <v>192.168.5.78</v>
      </c>
      <c r="D4630" s="301" t="s">
        <v>1567</v>
      </c>
      <c r="E4630" s="206" t="s">
        <v>2989</v>
      </c>
      <c r="F4630" s="245">
        <v>4</v>
      </c>
      <c r="G4630" s="299" t="s">
        <v>8004</v>
      </c>
      <c r="H4630" s="180" t="s">
        <v>6033</v>
      </c>
    </row>
    <row r="4631" spans="1:8" hidden="1">
      <c r="A4631" s="88" t="s">
        <v>1494</v>
      </c>
      <c r="B4631" s="240" t="s">
        <v>1512</v>
      </c>
      <c r="C4631" s="185" t="str">
        <f>VLOOKUP(B4631,[1]Nagios!$B$2:$F$7978,1,FALSE)</f>
        <v>192.168.5.78</v>
      </c>
      <c r="D4631" s="301" t="s">
        <v>1558</v>
      </c>
      <c r="E4631" s="206" t="s">
        <v>2989</v>
      </c>
      <c r="F4631" s="245">
        <v>1</v>
      </c>
      <c r="G4631" s="299" t="s">
        <v>8004</v>
      </c>
      <c r="H4631" s="180" t="s">
        <v>6038</v>
      </c>
    </row>
    <row r="4632" spans="1:8" hidden="1">
      <c r="A4632" s="88" t="s">
        <v>1494</v>
      </c>
      <c r="B4632" s="240" t="s">
        <v>1512</v>
      </c>
      <c r="C4632" s="185" t="str">
        <f>VLOOKUP(B4632,[1]Nagios!$B$2:$F$7978,1,FALSE)</f>
        <v>192.168.5.78</v>
      </c>
      <c r="D4632" s="301" t="s">
        <v>1545</v>
      </c>
      <c r="E4632" s="206" t="s">
        <v>2989</v>
      </c>
      <c r="F4632" s="245">
        <v>1</v>
      </c>
      <c r="G4632" s="299" t="s">
        <v>8004</v>
      </c>
      <c r="H4632" s="180" t="s">
        <v>6039</v>
      </c>
    </row>
    <row r="4633" spans="1:8" hidden="1">
      <c r="A4633" s="88" t="s">
        <v>1494</v>
      </c>
      <c r="B4633" s="240" t="s">
        <v>1512</v>
      </c>
      <c r="C4633" s="185" t="str">
        <f>VLOOKUP(B4633,[1]Nagios!$B$2:$F$7978,1,FALSE)</f>
        <v>192.168.5.78</v>
      </c>
      <c r="D4633" s="301" t="s">
        <v>1566</v>
      </c>
      <c r="E4633" s="206" t="s">
        <v>2989</v>
      </c>
      <c r="F4633" s="245">
        <v>2</v>
      </c>
      <c r="G4633" s="299" t="s">
        <v>8004</v>
      </c>
      <c r="H4633" s="180" t="s">
        <v>6040</v>
      </c>
    </row>
    <row r="4634" spans="1:8" hidden="1">
      <c r="A4634" s="88" t="s">
        <v>1494</v>
      </c>
      <c r="B4634" s="240" t="s">
        <v>1512</v>
      </c>
      <c r="C4634" s="185" t="str">
        <f>VLOOKUP(B4634,[1]Nagios!$B$2:$F$7978,1,FALSE)</f>
        <v>192.168.5.78</v>
      </c>
      <c r="D4634" s="301" t="s">
        <v>1565</v>
      </c>
      <c r="E4634" s="206" t="s">
        <v>2989</v>
      </c>
      <c r="F4634" s="245">
        <v>2</v>
      </c>
      <c r="G4634" s="299" t="s">
        <v>8004</v>
      </c>
      <c r="H4634" s="180" t="s">
        <v>6041</v>
      </c>
    </row>
    <row r="4635" spans="1:8" hidden="1">
      <c r="A4635" s="88" t="s">
        <v>1493</v>
      </c>
      <c r="B4635" s="240" t="s">
        <v>1511</v>
      </c>
      <c r="C4635" s="185" t="str">
        <f>VLOOKUP(B4635,[1]Nagios!$B$2:$F$7978,1,FALSE)</f>
        <v>192.168.5.77</v>
      </c>
      <c r="D4635" s="301" t="s">
        <v>1220</v>
      </c>
      <c r="E4635" s="206" t="s">
        <v>2989</v>
      </c>
      <c r="F4635" s="245">
        <v>3</v>
      </c>
      <c r="G4635" s="299" t="s">
        <v>8012</v>
      </c>
      <c r="H4635" s="180" t="s">
        <v>4081</v>
      </c>
    </row>
    <row r="4636" spans="1:8" hidden="1">
      <c r="A4636" s="88" t="s">
        <v>1493</v>
      </c>
      <c r="B4636" s="240" t="s">
        <v>1511</v>
      </c>
      <c r="C4636" s="185" t="str">
        <f>VLOOKUP(B4636,[1]Nagios!$B$2:$F$7978,1,FALSE)</f>
        <v>192.168.5.77</v>
      </c>
      <c r="D4636" s="301" t="s">
        <v>1204</v>
      </c>
      <c r="E4636" s="206" t="s">
        <v>2989</v>
      </c>
      <c r="F4636" s="245">
        <v>1</v>
      </c>
      <c r="G4636" s="299" t="s">
        <v>8012</v>
      </c>
      <c r="H4636" s="180" t="s">
        <v>4082</v>
      </c>
    </row>
    <row r="4637" spans="1:8" hidden="1">
      <c r="A4637" s="88" t="s">
        <v>1493</v>
      </c>
      <c r="B4637" s="240" t="s">
        <v>1511</v>
      </c>
      <c r="C4637" s="185" t="str">
        <f>VLOOKUP(B4637,[1]Nagios!$B$2:$F$7978,1,FALSE)</f>
        <v>192.168.5.77</v>
      </c>
      <c r="D4637" s="301" t="s">
        <v>2032</v>
      </c>
      <c r="E4637" s="206" t="s">
        <v>2989</v>
      </c>
      <c r="F4637" s="245">
        <v>1</v>
      </c>
      <c r="G4637" s="299" t="s">
        <v>8012</v>
      </c>
      <c r="H4637" s="180" t="s">
        <v>4083</v>
      </c>
    </row>
    <row r="4638" spans="1:8" hidden="1">
      <c r="A4638" s="88" t="s">
        <v>1493</v>
      </c>
      <c r="B4638" s="240" t="s">
        <v>1511</v>
      </c>
      <c r="C4638" s="185" t="str">
        <f>VLOOKUP(B4638,[1]Nagios!$B$2:$F$7978,1,FALSE)</f>
        <v>192.168.5.77</v>
      </c>
      <c r="D4638" s="301" t="s">
        <v>2152</v>
      </c>
      <c r="E4638" s="206" t="s">
        <v>2989</v>
      </c>
      <c r="F4638" s="262">
        <v>1</v>
      </c>
      <c r="G4638" s="299" t="s">
        <v>8012</v>
      </c>
      <c r="H4638" s="180" t="s">
        <v>4084</v>
      </c>
    </row>
    <row r="4639" spans="1:8" hidden="1">
      <c r="A4639" s="88" t="s">
        <v>1493</v>
      </c>
      <c r="B4639" s="249" t="s">
        <v>1511</v>
      </c>
      <c r="C4639" s="185" t="str">
        <f>VLOOKUP(B4639,[1]Nagios!$B$2:$F$7978,1,FALSE)</f>
        <v>192.168.5.77</v>
      </c>
      <c r="D4639" s="301" t="s">
        <v>1490</v>
      </c>
      <c r="E4639" s="206" t="s">
        <v>2989</v>
      </c>
      <c r="F4639" s="262">
        <v>2</v>
      </c>
      <c r="G4639" s="299" t="s">
        <v>8012</v>
      </c>
      <c r="H4639" s="180" t="s">
        <v>4085</v>
      </c>
    </row>
    <row r="4640" spans="1:8" hidden="1">
      <c r="A4640" s="88" t="s">
        <v>1493</v>
      </c>
      <c r="B4640" s="240" t="s">
        <v>1511</v>
      </c>
      <c r="C4640" s="185" t="str">
        <f>VLOOKUP(B4640,[1]Nagios!$B$2:$F$7978,1,FALSE)</f>
        <v>192.168.5.77</v>
      </c>
      <c r="D4640" s="301" t="s">
        <v>2464</v>
      </c>
      <c r="E4640" s="206" t="s">
        <v>2989</v>
      </c>
      <c r="F4640" s="262">
        <v>1</v>
      </c>
      <c r="G4640" s="299" t="s">
        <v>8012</v>
      </c>
      <c r="H4640" s="180" t="s">
        <v>4086</v>
      </c>
    </row>
    <row r="4641" spans="1:8" hidden="1">
      <c r="A4641" s="88" t="s">
        <v>1493</v>
      </c>
      <c r="B4641" s="240" t="s">
        <v>1511</v>
      </c>
      <c r="C4641" s="185" t="str">
        <f>VLOOKUP(B4641,[1]Nagios!$B$2:$F$7978,1,FALSE)</f>
        <v>192.168.5.77</v>
      </c>
      <c r="D4641" s="301" t="s">
        <v>959</v>
      </c>
      <c r="E4641" s="206" t="s">
        <v>2989</v>
      </c>
      <c r="F4641" s="245">
        <v>1</v>
      </c>
      <c r="G4641" s="299" t="s">
        <v>8012</v>
      </c>
      <c r="H4641" s="180" t="s">
        <v>4087</v>
      </c>
    </row>
    <row r="4642" spans="1:8" hidden="1">
      <c r="A4642" s="88" t="s">
        <v>1493</v>
      </c>
      <c r="B4642" s="240" t="s">
        <v>1511</v>
      </c>
      <c r="C4642" s="185" t="str">
        <f>VLOOKUP(B4642,[1]Nagios!$B$2:$F$7978,1,FALSE)</f>
        <v>192.168.5.77</v>
      </c>
      <c r="D4642" s="301" t="s">
        <v>1200</v>
      </c>
      <c r="E4642" s="206" t="s">
        <v>2989</v>
      </c>
      <c r="F4642" s="245">
        <v>1</v>
      </c>
      <c r="G4642" s="299" t="s">
        <v>8012</v>
      </c>
      <c r="H4642" s="180" t="s">
        <v>4088</v>
      </c>
    </row>
    <row r="4643" spans="1:8" hidden="1">
      <c r="A4643" s="88" t="s">
        <v>1493</v>
      </c>
      <c r="B4643" s="240" t="s">
        <v>1511</v>
      </c>
      <c r="C4643" s="185" t="str">
        <f>VLOOKUP(B4643,[1]Nagios!$B$2:$F$7978,1,FALSE)</f>
        <v>192.168.5.77</v>
      </c>
      <c r="D4643" s="301" t="s">
        <v>1201</v>
      </c>
      <c r="E4643" s="206" t="s">
        <v>2992</v>
      </c>
      <c r="F4643" s="245">
        <v>2</v>
      </c>
      <c r="G4643" s="299" t="s">
        <v>8012</v>
      </c>
      <c r="H4643" s="180" t="s">
        <v>4089</v>
      </c>
    </row>
    <row r="4644" spans="1:8" hidden="1">
      <c r="A4644" s="88" t="s">
        <v>1493</v>
      </c>
      <c r="B4644" s="249" t="s">
        <v>1511</v>
      </c>
      <c r="C4644" s="185" t="str">
        <f>VLOOKUP(B4644,[1]Nagios!$B$2:$F$7978,1,FALSE)</f>
        <v>192.168.5.77</v>
      </c>
      <c r="D4644" s="301" t="s">
        <v>1564</v>
      </c>
      <c r="E4644" s="206" t="s">
        <v>2989</v>
      </c>
      <c r="F4644" s="262">
        <v>1</v>
      </c>
      <c r="G4644" s="299" t="s">
        <v>8012</v>
      </c>
      <c r="H4644" s="180" t="s">
        <v>4090</v>
      </c>
    </row>
    <row r="4645" spans="1:8" hidden="1">
      <c r="A4645" s="88" t="s">
        <v>1493</v>
      </c>
      <c r="B4645" s="240" t="s">
        <v>1511</v>
      </c>
      <c r="C4645" s="185" t="str">
        <f>VLOOKUP(B4645,[1]Nagios!$B$2:$F$7978,1,FALSE)</f>
        <v>192.168.5.77</v>
      </c>
      <c r="D4645" s="301" t="s">
        <v>1565</v>
      </c>
      <c r="E4645" s="206" t="s">
        <v>2989</v>
      </c>
      <c r="F4645" s="245">
        <v>1</v>
      </c>
      <c r="G4645" s="299" t="s">
        <v>8012</v>
      </c>
      <c r="H4645" s="180" t="s">
        <v>4091</v>
      </c>
    </row>
    <row r="4646" spans="1:8" hidden="1">
      <c r="A4646" s="88" t="s">
        <v>1493</v>
      </c>
      <c r="B4646" s="88" t="s">
        <v>1511</v>
      </c>
      <c r="C4646" s="185" t="str">
        <f>VLOOKUP(B4646,[1]Nagios!$B$2:$F$7978,1,FALSE)</f>
        <v>192.168.5.77</v>
      </c>
      <c r="D4646" s="303" t="s">
        <v>1566</v>
      </c>
      <c r="E4646" s="206" t="s">
        <v>2989</v>
      </c>
      <c r="F4646" s="269">
        <v>2</v>
      </c>
      <c r="G4646" s="299" t="s">
        <v>7998</v>
      </c>
      <c r="H4646" s="180" t="s">
        <v>5754</v>
      </c>
    </row>
    <row r="4647" spans="1:8" hidden="1">
      <c r="A4647" s="88" t="s">
        <v>1493</v>
      </c>
      <c r="B4647" s="240" t="s">
        <v>1511</v>
      </c>
      <c r="C4647" s="185" t="str">
        <f>VLOOKUP(B4647,[1]Nagios!$B$2:$F$7978,1,FALSE)</f>
        <v>192.168.5.77</v>
      </c>
      <c r="D4647" s="301" t="s">
        <v>1548</v>
      </c>
      <c r="E4647" s="206" t="s">
        <v>2989</v>
      </c>
      <c r="F4647" s="245">
        <v>3</v>
      </c>
      <c r="G4647" s="299" t="s">
        <v>8004</v>
      </c>
      <c r="H4647" s="180" t="s">
        <v>5961</v>
      </c>
    </row>
    <row r="4648" spans="1:8" hidden="1">
      <c r="A4648" s="88" t="s">
        <v>1493</v>
      </c>
      <c r="B4648" s="240" t="s">
        <v>1511</v>
      </c>
      <c r="C4648" s="185" t="str">
        <f>VLOOKUP(B4648,[1]Nagios!$B$2:$F$7978,1,FALSE)</f>
        <v>192.168.5.77</v>
      </c>
      <c r="D4648" s="301" t="s">
        <v>1555</v>
      </c>
      <c r="E4648" s="206" t="s">
        <v>2989</v>
      </c>
      <c r="F4648" s="245">
        <v>3</v>
      </c>
      <c r="G4648" s="299" t="s">
        <v>8004</v>
      </c>
      <c r="H4648" s="180" t="s">
        <v>5962</v>
      </c>
    </row>
    <row r="4649" spans="1:8" hidden="1">
      <c r="A4649" s="88" t="s">
        <v>1493</v>
      </c>
      <c r="B4649" s="240" t="s">
        <v>1511</v>
      </c>
      <c r="C4649" s="185" t="str">
        <f>VLOOKUP(B4649,[1]Nagios!$B$2:$F$7978,1,FALSE)</f>
        <v>192.168.5.77</v>
      </c>
      <c r="D4649" s="301" t="s">
        <v>1556</v>
      </c>
      <c r="E4649" s="206" t="s">
        <v>2989</v>
      </c>
      <c r="F4649" s="245">
        <v>3</v>
      </c>
      <c r="G4649" s="299" t="s">
        <v>8004</v>
      </c>
      <c r="H4649" s="180" t="s">
        <v>5963</v>
      </c>
    </row>
    <row r="4650" spans="1:8" hidden="1">
      <c r="A4650" s="88" t="s">
        <v>1493</v>
      </c>
      <c r="B4650" s="240" t="s">
        <v>1511</v>
      </c>
      <c r="C4650" s="185" t="str">
        <f>VLOOKUP(B4650,[1]Nagios!$B$2:$F$7978,1,FALSE)</f>
        <v>192.168.5.77</v>
      </c>
      <c r="D4650" s="301" t="s">
        <v>1557</v>
      </c>
      <c r="E4650" s="206" t="s">
        <v>2989</v>
      </c>
      <c r="F4650" s="245">
        <v>3</v>
      </c>
      <c r="G4650" s="299" t="s">
        <v>8004</v>
      </c>
      <c r="H4650" s="180" t="s">
        <v>5964</v>
      </c>
    </row>
    <row r="4651" spans="1:8" hidden="1">
      <c r="A4651" s="88" t="s">
        <v>1493</v>
      </c>
      <c r="B4651" s="240" t="s">
        <v>1511</v>
      </c>
      <c r="C4651" s="185" t="str">
        <f>VLOOKUP(B4651,[1]Nagios!$B$2:$F$7978,1,FALSE)</f>
        <v>192.168.5.77</v>
      </c>
      <c r="D4651" s="324" t="s">
        <v>1563</v>
      </c>
      <c r="E4651" s="296" t="s">
        <v>2989</v>
      </c>
      <c r="F4651" s="121">
        <v>4</v>
      </c>
      <c r="G4651" s="299" t="s">
        <v>8004</v>
      </c>
      <c r="H4651" s="204" t="s">
        <v>6010</v>
      </c>
    </row>
    <row r="4652" spans="1:8" hidden="1">
      <c r="A4652" s="88" t="s">
        <v>1493</v>
      </c>
      <c r="B4652" s="240" t="s">
        <v>1511</v>
      </c>
      <c r="C4652" s="185" t="str">
        <f>VLOOKUP(B4652,[1]Nagios!$B$2:$F$7978,1,FALSE)</f>
        <v>192.168.5.77</v>
      </c>
      <c r="D4652" s="301" t="s">
        <v>1546</v>
      </c>
      <c r="E4652" s="206" t="s">
        <v>2989</v>
      </c>
      <c r="F4652" s="262">
        <v>4</v>
      </c>
      <c r="G4652" s="299" t="s">
        <v>8004</v>
      </c>
      <c r="H4652" s="180" t="s">
        <v>6011</v>
      </c>
    </row>
    <row r="4653" spans="1:8" hidden="1">
      <c r="A4653" s="88" t="s">
        <v>1493</v>
      </c>
      <c r="B4653" s="240" t="s">
        <v>1511</v>
      </c>
      <c r="C4653" s="185" t="str">
        <f>VLOOKUP(B4653,[1]Nagios!$B$2:$F$7978,1,FALSE)</f>
        <v>192.168.5.77</v>
      </c>
      <c r="D4653" s="324" t="s">
        <v>1547</v>
      </c>
      <c r="E4653" s="296" t="s">
        <v>2989</v>
      </c>
      <c r="F4653" s="121">
        <v>4</v>
      </c>
      <c r="G4653" s="299" t="s">
        <v>8004</v>
      </c>
      <c r="H4653" s="204" t="s">
        <v>6012</v>
      </c>
    </row>
    <row r="4654" spans="1:8" hidden="1">
      <c r="A4654" s="88" t="s">
        <v>1493</v>
      </c>
      <c r="B4654" s="240" t="s">
        <v>1511</v>
      </c>
      <c r="C4654" s="185" t="str">
        <f>VLOOKUP(B4654,[1]Nagios!$B$2:$F$7978,1,FALSE)</f>
        <v>192.168.5.77</v>
      </c>
      <c r="D4654" s="301" t="s">
        <v>1549</v>
      </c>
      <c r="E4654" s="206" t="s">
        <v>2989</v>
      </c>
      <c r="F4654" s="262">
        <v>4</v>
      </c>
      <c r="G4654" s="299" t="s">
        <v>8004</v>
      </c>
      <c r="H4654" s="180" t="s">
        <v>6013</v>
      </c>
    </row>
    <row r="4655" spans="1:8" hidden="1">
      <c r="A4655" s="88" t="s">
        <v>1493</v>
      </c>
      <c r="B4655" s="240" t="s">
        <v>1511</v>
      </c>
      <c r="C4655" s="185" t="str">
        <f>VLOOKUP(B4655,[1]Nagios!$B$2:$F$7978,1,FALSE)</f>
        <v>192.168.5.77</v>
      </c>
      <c r="D4655" s="301" t="s">
        <v>1550</v>
      </c>
      <c r="E4655" s="206" t="s">
        <v>2989</v>
      </c>
      <c r="F4655" s="245">
        <v>4</v>
      </c>
      <c r="G4655" s="299" t="s">
        <v>8004</v>
      </c>
      <c r="H4655" s="180" t="s">
        <v>6014</v>
      </c>
    </row>
    <row r="4656" spans="1:8" hidden="1">
      <c r="A4656" s="88" t="s">
        <v>1493</v>
      </c>
      <c r="B4656" s="240" t="s">
        <v>1511</v>
      </c>
      <c r="C4656" s="185" t="str">
        <f>VLOOKUP(B4656,[1]Nagios!$B$2:$F$7978,1,FALSE)</f>
        <v>192.168.5.77</v>
      </c>
      <c r="D4656" s="301" t="s">
        <v>1551</v>
      </c>
      <c r="E4656" s="206" t="s">
        <v>2989</v>
      </c>
      <c r="F4656" s="245">
        <v>4</v>
      </c>
      <c r="G4656" s="299" t="s">
        <v>8004</v>
      </c>
      <c r="H4656" s="180" t="s">
        <v>6015</v>
      </c>
    </row>
    <row r="4657" spans="1:8" hidden="1">
      <c r="A4657" s="93" t="s">
        <v>1493</v>
      </c>
      <c r="B4657" s="87" t="s">
        <v>1511</v>
      </c>
      <c r="C4657" s="185" t="str">
        <f>VLOOKUP(B4657,[1]Nagios!$B$2:$F$7978,1,FALSE)</f>
        <v>192.168.5.77</v>
      </c>
      <c r="D4657" s="304" t="s">
        <v>1552</v>
      </c>
      <c r="E4657" s="294" t="s">
        <v>2989</v>
      </c>
      <c r="F4657" s="123">
        <v>4</v>
      </c>
      <c r="G4657" s="299" t="s">
        <v>8004</v>
      </c>
      <c r="H4657" s="205" t="s">
        <v>6016</v>
      </c>
    </row>
    <row r="4658" spans="1:8" hidden="1">
      <c r="A4658" s="88" t="s">
        <v>1493</v>
      </c>
      <c r="B4658" s="249" t="s">
        <v>1511</v>
      </c>
      <c r="C4658" s="185" t="str">
        <f>VLOOKUP(B4658,[1]Nagios!$B$2:$F$7978,1,FALSE)</f>
        <v>192.168.5.77</v>
      </c>
      <c r="D4658" s="301" t="s">
        <v>1553</v>
      </c>
      <c r="E4658" s="294" t="s">
        <v>2989</v>
      </c>
      <c r="F4658" s="262">
        <v>4</v>
      </c>
      <c r="G4658" s="299" t="s">
        <v>8004</v>
      </c>
      <c r="H4658" s="180" t="s">
        <v>6017</v>
      </c>
    </row>
    <row r="4659" spans="1:8" hidden="1">
      <c r="A4659" s="88" t="s">
        <v>1493</v>
      </c>
      <c r="B4659" s="240" t="s">
        <v>1511</v>
      </c>
      <c r="C4659" s="185" t="str">
        <f>VLOOKUP(B4659,[1]Nagios!$B$2:$F$7978,1,FALSE)</f>
        <v>192.168.5.77</v>
      </c>
      <c r="D4659" s="301" t="s">
        <v>1554</v>
      </c>
      <c r="E4659" s="206" t="s">
        <v>2989</v>
      </c>
      <c r="F4659" s="245">
        <v>4</v>
      </c>
      <c r="G4659" s="299" t="s">
        <v>8004</v>
      </c>
      <c r="H4659" s="180" t="s">
        <v>6018</v>
      </c>
    </row>
    <row r="4660" spans="1:8" hidden="1">
      <c r="A4660" s="88" t="s">
        <v>1493</v>
      </c>
      <c r="B4660" s="240" t="s">
        <v>1511</v>
      </c>
      <c r="C4660" s="185" t="str">
        <f>VLOOKUP(B4660,[1]Nagios!$B$2:$F$7978,1,FALSE)</f>
        <v>192.168.5.77</v>
      </c>
      <c r="D4660" s="301" t="s">
        <v>1559</v>
      </c>
      <c r="E4660" s="206" t="s">
        <v>2989</v>
      </c>
      <c r="F4660" s="245">
        <v>4</v>
      </c>
      <c r="G4660" s="299" t="s">
        <v>8004</v>
      </c>
      <c r="H4660" s="180" t="s">
        <v>6019</v>
      </c>
    </row>
    <row r="4661" spans="1:8" hidden="1">
      <c r="A4661" s="88" t="s">
        <v>1493</v>
      </c>
      <c r="B4661" s="240" t="s">
        <v>1511</v>
      </c>
      <c r="C4661" s="185" t="str">
        <f>VLOOKUP(B4661,[1]Nagios!$B$2:$F$7978,1,FALSE)</f>
        <v>192.168.5.77</v>
      </c>
      <c r="D4661" s="301" t="s">
        <v>1560</v>
      </c>
      <c r="E4661" s="206" t="s">
        <v>2989</v>
      </c>
      <c r="F4661" s="245">
        <v>4</v>
      </c>
      <c r="G4661" s="299" t="s">
        <v>8004</v>
      </c>
      <c r="H4661" s="180" t="s">
        <v>6020</v>
      </c>
    </row>
    <row r="4662" spans="1:8" hidden="1">
      <c r="A4662" s="88" t="s">
        <v>1493</v>
      </c>
      <c r="B4662" s="240" t="s">
        <v>1511</v>
      </c>
      <c r="C4662" s="185" t="str">
        <f>VLOOKUP(B4662,[1]Nagios!$B$2:$F$7978,1,FALSE)</f>
        <v>192.168.5.77</v>
      </c>
      <c r="D4662" s="301" t="s">
        <v>1567</v>
      </c>
      <c r="E4662" s="206" t="s">
        <v>2989</v>
      </c>
      <c r="F4662" s="245">
        <v>4</v>
      </c>
      <c r="G4662" s="299" t="s">
        <v>8004</v>
      </c>
      <c r="H4662" s="180" t="s">
        <v>6021</v>
      </c>
    </row>
    <row r="4663" spans="1:8" hidden="1">
      <c r="A4663" s="88" t="s">
        <v>1493</v>
      </c>
      <c r="B4663" s="240" t="s">
        <v>1511</v>
      </c>
      <c r="C4663" s="185" t="str">
        <f>VLOOKUP(B4663,[1]Nagios!$B$2:$F$7978,1,FALSE)</f>
        <v>192.168.5.77</v>
      </c>
      <c r="D4663" s="301" t="s">
        <v>1562</v>
      </c>
      <c r="E4663" s="206" t="s">
        <v>2989</v>
      </c>
      <c r="F4663" s="245">
        <v>1</v>
      </c>
      <c r="G4663" s="299" t="s">
        <v>8004</v>
      </c>
      <c r="H4663" s="180" t="s">
        <v>6034</v>
      </c>
    </row>
    <row r="4664" spans="1:8" hidden="1">
      <c r="A4664" s="88" t="s">
        <v>1493</v>
      </c>
      <c r="B4664" s="240" t="s">
        <v>1511</v>
      </c>
      <c r="C4664" s="185" t="str">
        <f>VLOOKUP(B4664,[1]Nagios!$B$2:$F$7978,1,FALSE)</f>
        <v>192.168.5.77</v>
      </c>
      <c r="D4664" s="301" t="s">
        <v>1558</v>
      </c>
      <c r="E4664" s="206" t="s">
        <v>2989</v>
      </c>
      <c r="F4664" s="245">
        <v>1</v>
      </c>
      <c r="G4664" s="299" t="s">
        <v>8004</v>
      </c>
      <c r="H4664" s="180" t="s">
        <v>6035</v>
      </c>
    </row>
    <row r="4665" spans="1:8" hidden="1">
      <c r="A4665" s="88" t="s">
        <v>1493</v>
      </c>
      <c r="B4665" s="249" t="s">
        <v>1511</v>
      </c>
      <c r="C4665" s="185" t="str">
        <f>VLOOKUP(B4665,[1]Nagios!$B$2:$F$7978,1,FALSE)</f>
        <v>192.168.5.77</v>
      </c>
      <c r="D4665" s="301" t="s">
        <v>1561</v>
      </c>
      <c r="E4665" s="206" t="s">
        <v>2989</v>
      </c>
      <c r="F4665" s="245">
        <v>1</v>
      </c>
      <c r="G4665" s="299" t="s">
        <v>8004</v>
      </c>
      <c r="H4665" s="180" t="s">
        <v>6036</v>
      </c>
    </row>
    <row r="4666" spans="1:8" hidden="1">
      <c r="A4666" s="88" t="s">
        <v>1493</v>
      </c>
      <c r="B4666" s="249" t="s">
        <v>1511</v>
      </c>
      <c r="C4666" s="185" t="str">
        <f>VLOOKUP(B4666,[1]Nagios!$B$2:$F$7978,1,FALSE)</f>
        <v>192.168.5.77</v>
      </c>
      <c r="D4666" s="301" t="s">
        <v>1545</v>
      </c>
      <c r="E4666" s="206" t="s">
        <v>2989</v>
      </c>
      <c r="F4666" s="245">
        <v>1</v>
      </c>
      <c r="G4666" s="299" t="s">
        <v>8004</v>
      </c>
      <c r="H4666" s="180" t="s">
        <v>6037</v>
      </c>
    </row>
    <row r="4667" spans="1:8" hidden="1">
      <c r="A4667" s="88" t="s">
        <v>1492</v>
      </c>
      <c r="B4667" s="266" t="s">
        <v>1510</v>
      </c>
      <c r="C4667" s="185" t="str">
        <f>VLOOKUP(B4667,[1]Nagios!$B$2:$F$7978,1,FALSE)</f>
        <v>192.168.5.76</v>
      </c>
      <c r="D4667" s="301" t="s">
        <v>1220</v>
      </c>
      <c r="E4667" s="206" t="s">
        <v>2989</v>
      </c>
      <c r="F4667" s="245">
        <v>3</v>
      </c>
      <c r="G4667" s="299" t="s">
        <v>8012</v>
      </c>
      <c r="H4667" s="180" t="s">
        <v>4072</v>
      </c>
    </row>
    <row r="4668" spans="1:8" hidden="1">
      <c r="A4668" s="88" t="s">
        <v>1492</v>
      </c>
      <c r="B4668" s="266" t="s">
        <v>1510</v>
      </c>
      <c r="C4668" s="185" t="str">
        <f>VLOOKUP(B4668,[1]Nagios!$B$2:$F$7978,1,FALSE)</f>
        <v>192.168.5.76</v>
      </c>
      <c r="D4668" s="301" t="s">
        <v>1204</v>
      </c>
      <c r="E4668" s="206" t="s">
        <v>2989</v>
      </c>
      <c r="F4668" s="245">
        <v>1</v>
      </c>
      <c r="G4668" s="299" t="s">
        <v>8012</v>
      </c>
      <c r="H4668" s="180" t="s">
        <v>4073</v>
      </c>
    </row>
    <row r="4669" spans="1:8" hidden="1">
      <c r="A4669" s="88" t="s">
        <v>1492</v>
      </c>
      <c r="B4669" s="266" t="s">
        <v>1510</v>
      </c>
      <c r="C4669" s="185" t="str">
        <f>VLOOKUP(B4669,[1]Nagios!$B$2:$F$7978,1,FALSE)</f>
        <v>192.168.5.76</v>
      </c>
      <c r="D4669" s="301" t="s">
        <v>2032</v>
      </c>
      <c r="E4669" s="206" t="s">
        <v>2989</v>
      </c>
      <c r="F4669" s="271">
        <v>1</v>
      </c>
      <c r="G4669" s="299" t="s">
        <v>8012</v>
      </c>
      <c r="H4669" s="180" t="s">
        <v>4074</v>
      </c>
    </row>
    <row r="4670" spans="1:8" hidden="1">
      <c r="A4670" s="88" t="s">
        <v>1492</v>
      </c>
      <c r="B4670" s="266" t="s">
        <v>1510</v>
      </c>
      <c r="C4670" s="185" t="str">
        <f>VLOOKUP(B4670,[1]Nagios!$B$2:$F$7978,1,FALSE)</f>
        <v>192.168.5.76</v>
      </c>
      <c r="D4670" s="301" t="s">
        <v>2152</v>
      </c>
      <c r="E4670" s="206" t="s">
        <v>2989</v>
      </c>
      <c r="F4670" s="245">
        <v>1</v>
      </c>
      <c r="G4670" s="299" t="s">
        <v>8012</v>
      </c>
      <c r="H4670" s="180" t="s">
        <v>4075</v>
      </c>
    </row>
    <row r="4671" spans="1:8" hidden="1">
      <c r="A4671" s="88" t="s">
        <v>1492</v>
      </c>
      <c r="B4671" s="266" t="s">
        <v>1510</v>
      </c>
      <c r="C4671" s="185" t="str">
        <f>VLOOKUP(B4671,[1]Nagios!$B$2:$F$7978,1,FALSE)</f>
        <v>192.168.5.76</v>
      </c>
      <c r="D4671" s="301" t="s">
        <v>1490</v>
      </c>
      <c r="E4671" s="206" t="s">
        <v>2989</v>
      </c>
      <c r="F4671" s="271">
        <v>2</v>
      </c>
      <c r="G4671" s="299" t="s">
        <v>8012</v>
      </c>
      <c r="H4671" s="180" t="s">
        <v>4076</v>
      </c>
    </row>
    <row r="4672" spans="1:8" hidden="1">
      <c r="A4672" s="88" t="s">
        <v>1492</v>
      </c>
      <c r="B4672" s="266" t="s">
        <v>1510</v>
      </c>
      <c r="C4672" s="185" t="str">
        <f>VLOOKUP(B4672,[1]Nagios!$B$2:$F$7978,1,FALSE)</f>
        <v>192.168.5.76</v>
      </c>
      <c r="D4672" s="301" t="s">
        <v>2464</v>
      </c>
      <c r="E4672" s="206" t="s">
        <v>2989</v>
      </c>
      <c r="F4672" s="262">
        <v>1</v>
      </c>
      <c r="G4672" s="299" t="s">
        <v>8012</v>
      </c>
      <c r="H4672" s="180" t="s">
        <v>4077</v>
      </c>
    </row>
    <row r="4673" spans="1:8" hidden="1">
      <c r="A4673" s="88" t="s">
        <v>1492</v>
      </c>
      <c r="B4673" s="266" t="s">
        <v>1510</v>
      </c>
      <c r="C4673" s="185" t="str">
        <f>VLOOKUP(B4673,[1]Nagios!$B$2:$F$7978,1,FALSE)</f>
        <v>192.168.5.76</v>
      </c>
      <c r="D4673" s="301" t="s">
        <v>959</v>
      </c>
      <c r="E4673" s="206" t="s">
        <v>2989</v>
      </c>
      <c r="F4673" s="262">
        <v>1</v>
      </c>
      <c r="G4673" s="299" t="s">
        <v>8012</v>
      </c>
      <c r="H4673" s="180" t="s">
        <v>4078</v>
      </c>
    </row>
    <row r="4674" spans="1:8" hidden="1">
      <c r="A4674" s="88" t="s">
        <v>1492</v>
      </c>
      <c r="B4674" s="240" t="s">
        <v>1510</v>
      </c>
      <c r="C4674" s="185" t="str">
        <f>VLOOKUP(B4674,[1]Nagios!$B$2:$F$7978,1,FALSE)</f>
        <v>192.168.5.76</v>
      </c>
      <c r="D4674" s="301" t="s">
        <v>1200</v>
      </c>
      <c r="E4674" s="206" t="s">
        <v>2989</v>
      </c>
      <c r="F4674" s="271">
        <v>1</v>
      </c>
      <c r="G4674" s="299" t="s">
        <v>8012</v>
      </c>
      <c r="H4674" s="180" t="s">
        <v>4079</v>
      </c>
    </row>
    <row r="4675" spans="1:8" hidden="1">
      <c r="A4675" s="88" t="s">
        <v>1492</v>
      </c>
      <c r="B4675" s="266" t="s">
        <v>1510</v>
      </c>
      <c r="C4675" s="185" t="str">
        <f>VLOOKUP(B4675,[1]Nagios!$B$2:$F$7978,1,FALSE)</f>
        <v>192.168.5.76</v>
      </c>
      <c r="D4675" s="301" t="s">
        <v>1201</v>
      </c>
      <c r="E4675" s="206" t="s">
        <v>2992</v>
      </c>
      <c r="F4675" s="271">
        <v>2</v>
      </c>
      <c r="G4675" s="299" t="s">
        <v>8012</v>
      </c>
      <c r="H4675" s="180" t="s">
        <v>4080</v>
      </c>
    </row>
    <row r="4676" spans="1:8" hidden="1">
      <c r="A4676" s="88" t="s">
        <v>1491</v>
      </c>
      <c r="B4676" s="240" t="s">
        <v>1509</v>
      </c>
      <c r="C4676" s="185" t="str">
        <f>VLOOKUP(B4676,[1]Nagios!$B$2:$F$7978,1,FALSE)</f>
        <v>192.168.5.75</v>
      </c>
      <c r="D4676" s="301" t="s">
        <v>1220</v>
      </c>
      <c r="E4676" s="206" t="s">
        <v>2989</v>
      </c>
      <c r="F4676" s="245">
        <v>3</v>
      </c>
      <c r="G4676" s="299" t="s">
        <v>8012</v>
      </c>
      <c r="H4676" s="180" t="s">
        <v>4063</v>
      </c>
    </row>
    <row r="4677" spans="1:8" hidden="1">
      <c r="A4677" s="88" t="s">
        <v>1491</v>
      </c>
      <c r="B4677" s="240" t="s">
        <v>1509</v>
      </c>
      <c r="C4677" s="185" t="str">
        <f>VLOOKUP(B4677,[1]Nagios!$B$2:$F$7978,1,FALSE)</f>
        <v>192.168.5.75</v>
      </c>
      <c r="D4677" s="301" t="s">
        <v>1204</v>
      </c>
      <c r="E4677" s="206" t="s">
        <v>2989</v>
      </c>
      <c r="F4677" s="245">
        <v>1</v>
      </c>
      <c r="G4677" s="299" t="s">
        <v>8012</v>
      </c>
      <c r="H4677" s="180" t="s">
        <v>4064</v>
      </c>
    </row>
    <row r="4678" spans="1:8" hidden="1">
      <c r="A4678" s="88" t="s">
        <v>1491</v>
      </c>
      <c r="B4678" s="249" t="s">
        <v>1509</v>
      </c>
      <c r="C4678" s="185" t="str">
        <f>VLOOKUP(B4678,[1]Nagios!$B$2:$F$7978,1,FALSE)</f>
        <v>192.168.5.75</v>
      </c>
      <c r="D4678" s="301" t="s">
        <v>2032</v>
      </c>
      <c r="E4678" s="206" t="s">
        <v>2989</v>
      </c>
      <c r="F4678" s="245">
        <v>1</v>
      </c>
      <c r="G4678" s="299" t="s">
        <v>8012</v>
      </c>
      <c r="H4678" s="180" t="s">
        <v>4065</v>
      </c>
    </row>
    <row r="4679" spans="1:8" hidden="1">
      <c r="A4679" s="88" t="s">
        <v>1491</v>
      </c>
      <c r="B4679" s="249" t="s">
        <v>1509</v>
      </c>
      <c r="C4679" s="185" t="str">
        <f>VLOOKUP(B4679,[1]Nagios!$B$2:$F$7978,1,FALSE)</f>
        <v>192.168.5.75</v>
      </c>
      <c r="D4679" s="301" t="s">
        <v>2152</v>
      </c>
      <c r="E4679" s="206" t="s">
        <v>2989</v>
      </c>
      <c r="F4679" s="245">
        <v>1</v>
      </c>
      <c r="G4679" s="299" t="s">
        <v>8012</v>
      </c>
      <c r="H4679" s="180" t="s">
        <v>4066</v>
      </c>
    </row>
    <row r="4680" spans="1:8" hidden="1">
      <c r="A4680" s="88" t="s">
        <v>1491</v>
      </c>
      <c r="B4680" s="249" t="s">
        <v>1509</v>
      </c>
      <c r="C4680" s="185" t="str">
        <f>VLOOKUP(B4680,[1]Nagios!$B$2:$F$7978,1,FALSE)</f>
        <v>192.168.5.75</v>
      </c>
      <c r="D4680" s="301" t="s">
        <v>1490</v>
      </c>
      <c r="E4680" s="206" t="s">
        <v>2989</v>
      </c>
      <c r="F4680" s="245">
        <v>2</v>
      </c>
      <c r="G4680" s="299" t="s">
        <v>8012</v>
      </c>
      <c r="H4680" s="180" t="s">
        <v>4067</v>
      </c>
    </row>
    <row r="4681" spans="1:8" hidden="1">
      <c r="A4681" s="88" t="s">
        <v>1491</v>
      </c>
      <c r="B4681" s="249" t="s">
        <v>1509</v>
      </c>
      <c r="C4681" s="185" t="str">
        <f>VLOOKUP(B4681,[1]Nagios!$B$2:$F$7978,1,FALSE)</f>
        <v>192.168.5.75</v>
      </c>
      <c r="D4681" s="301" t="s">
        <v>2464</v>
      </c>
      <c r="E4681" s="206" t="s">
        <v>2989</v>
      </c>
      <c r="F4681" s="245">
        <v>1</v>
      </c>
      <c r="G4681" s="299" t="s">
        <v>8012</v>
      </c>
      <c r="H4681" s="180" t="s">
        <v>4068</v>
      </c>
    </row>
    <row r="4682" spans="1:8" hidden="1">
      <c r="A4682" s="88" t="s">
        <v>1491</v>
      </c>
      <c r="B4682" s="266" t="s">
        <v>1509</v>
      </c>
      <c r="C4682" s="185" t="str">
        <f>VLOOKUP(B4682,[1]Nagios!$B$2:$F$7978,1,FALSE)</f>
        <v>192.168.5.75</v>
      </c>
      <c r="D4682" s="301" t="s">
        <v>959</v>
      </c>
      <c r="E4682" s="206" t="s">
        <v>2989</v>
      </c>
      <c r="F4682" s="245">
        <v>1</v>
      </c>
      <c r="G4682" s="299" t="s">
        <v>8012</v>
      </c>
      <c r="H4682" s="180" t="s">
        <v>4069</v>
      </c>
    </row>
    <row r="4683" spans="1:8" hidden="1">
      <c r="A4683" s="88" t="s">
        <v>1491</v>
      </c>
      <c r="B4683" s="266" t="s">
        <v>1509</v>
      </c>
      <c r="C4683" s="185" t="str">
        <f>VLOOKUP(B4683,[1]Nagios!$B$2:$F$7978,1,FALSE)</f>
        <v>192.168.5.75</v>
      </c>
      <c r="D4683" s="301" t="s">
        <v>1200</v>
      </c>
      <c r="E4683" s="206" t="s">
        <v>2989</v>
      </c>
      <c r="F4683" s="245">
        <v>1</v>
      </c>
      <c r="G4683" s="299" t="s">
        <v>8012</v>
      </c>
      <c r="H4683" s="180" t="s">
        <v>4070</v>
      </c>
    </row>
    <row r="4684" spans="1:8" hidden="1">
      <c r="A4684" s="88" t="s">
        <v>1491</v>
      </c>
      <c r="B4684" s="266" t="s">
        <v>1509</v>
      </c>
      <c r="C4684" s="185" t="str">
        <f>VLOOKUP(B4684,[1]Nagios!$B$2:$F$7978,1,FALSE)</f>
        <v>192.168.5.75</v>
      </c>
      <c r="D4684" s="301" t="s">
        <v>1201</v>
      </c>
      <c r="E4684" s="206" t="s">
        <v>2992</v>
      </c>
      <c r="F4684" s="245">
        <v>2</v>
      </c>
      <c r="G4684" s="299" t="s">
        <v>8012</v>
      </c>
      <c r="H4684" s="180" t="s">
        <v>4071</v>
      </c>
    </row>
    <row r="4685" spans="1:8" hidden="1">
      <c r="A4685" s="88" t="s">
        <v>6293</v>
      </c>
      <c r="B4685" s="102" t="s">
        <v>6292</v>
      </c>
      <c r="C4685" s="185" t="str">
        <f>VLOOKUP(B4685,[1]Nagios!$B$2:$F$7978,1,FALSE)</f>
        <v>192.168.3.52</v>
      </c>
      <c r="D4685" s="301" t="s">
        <v>2314</v>
      </c>
      <c r="E4685" s="206" t="s">
        <v>2989</v>
      </c>
      <c r="F4685" s="262">
        <v>1</v>
      </c>
      <c r="G4685" s="299" t="s">
        <v>8012</v>
      </c>
      <c r="H4685" s="180"/>
    </row>
    <row r="4686" spans="1:8" hidden="1">
      <c r="A4686" s="88" t="s">
        <v>6293</v>
      </c>
      <c r="B4686" s="102" t="s">
        <v>6292</v>
      </c>
      <c r="C4686" s="185" t="str">
        <f>VLOOKUP(B4686,[1]Nagios!$B$2:$F$7978,1,FALSE)</f>
        <v>192.168.3.52</v>
      </c>
      <c r="D4686" s="301" t="s">
        <v>961</v>
      </c>
      <c r="E4686" s="206" t="s">
        <v>2989</v>
      </c>
      <c r="F4686" s="245">
        <v>1</v>
      </c>
      <c r="G4686" s="299" t="s">
        <v>8012</v>
      </c>
      <c r="H4686" s="180"/>
    </row>
    <row r="4687" spans="1:8" hidden="1">
      <c r="A4687" s="88" t="s">
        <v>6293</v>
      </c>
      <c r="B4687" s="102" t="s">
        <v>6292</v>
      </c>
      <c r="C4687" s="185" t="str">
        <f>VLOOKUP(B4687,[1]Nagios!$B$2:$F$7978,1,FALSE)</f>
        <v>192.168.3.52</v>
      </c>
      <c r="D4687" s="301" t="s">
        <v>2544</v>
      </c>
      <c r="E4687" s="206" t="s">
        <v>2989</v>
      </c>
      <c r="F4687" s="245">
        <v>1</v>
      </c>
      <c r="G4687" s="299" t="s">
        <v>8012</v>
      </c>
      <c r="H4687" s="180"/>
    </row>
    <row r="4688" spans="1:8" hidden="1">
      <c r="A4688" s="88" t="s">
        <v>6293</v>
      </c>
      <c r="B4688" s="102" t="s">
        <v>6292</v>
      </c>
      <c r="C4688" s="185" t="str">
        <f>VLOOKUP(B4688,[1]Nagios!$B$2:$F$7978,1,FALSE)</f>
        <v>192.168.3.52</v>
      </c>
      <c r="D4688" s="301" t="s">
        <v>959</v>
      </c>
      <c r="E4688" s="206" t="s">
        <v>2989</v>
      </c>
      <c r="F4688" s="245">
        <v>1</v>
      </c>
      <c r="G4688" s="299" t="s">
        <v>8012</v>
      </c>
      <c r="H4688" s="180"/>
    </row>
    <row r="4689" spans="1:8" hidden="1">
      <c r="A4689" s="88" t="s">
        <v>6293</v>
      </c>
      <c r="B4689" s="102" t="s">
        <v>6292</v>
      </c>
      <c r="C4689" s="185" t="str">
        <f>VLOOKUP(B4689,[1]Nagios!$B$2:$F$7978,1,FALSE)</f>
        <v>192.168.3.52</v>
      </c>
      <c r="D4689" s="301" t="s">
        <v>2330</v>
      </c>
      <c r="E4689" s="206" t="s">
        <v>2989</v>
      </c>
      <c r="F4689" s="245">
        <v>1</v>
      </c>
      <c r="G4689" s="299" t="s">
        <v>8012</v>
      </c>
      <c r="H4689" s="180"/>
    </row>
    <row r="4690" spans="1:8" hidden="1">
      <c r="A4690" s="88" t="s">
        <v>6293</v>
      </c>
      <c r="B4690" s="102" t="s">
        <v>6292</v>
      </c>
      <c r="C4690" s="185" t="str">
        <f>VLOOKUP(B4690,[1]Nagios!$B$2:$F$7978,1,FALSE)</f>
        <v>192.168.3.52</v>
      </c>
      <c r="D4690" s="301" t="s">
        <v>6220</v>
      </c>
      <c r="E4690" s="206" t="s">
        <v>2989</v>
      </c>
      <c r="F4690" s="245">
        <v>1</v>
      </c>
      <c r="G4690" s="299" t="s">
        <v>8012</v>
      </c>
      <c r="H4690" s="180"/>
    </row>
    <row r="4691" spans="1:8" hidden="1">
      <c r="A4691" s="88" t="s">
        <v>6293</v>
      </c>
      <c r="B4691" s="102" t="s">
        <v>6292</v>
      </c>
      <c r="C4691" s="185" t="str">
        <f>VLOOKUP(B4691,[1]Nagios!$B$2:$F$7978,1,FALSE)</f>
        <v>192.168.3.52</v>
      </c>
      <c r="D4691" s="301" t="s">
        <v>6177</v>
      </c>
      <c r="E4691" s="206" t="s">
        <v>2989</v>
      </c>
      <c r="F4691" s="245">
        <v>3</v>
      </c>
      <c r="G4691" s="299" t="s">
        <v>8012</v>
      </c>
      <c r="H4691" s="180"/>
    </row>
    <row r="4692" spans="1:8" hidden="1">
      <c r="A4692" s="266" t="s">
        <v>6293</v>
      </c>
      <c r="B4692" s="240" t="s">
        <v>6292</v>
      </c>
      <c r="C4692" s="185" t="str">
        <f>VLOOKUP(B4692,[1]Nagios!$B$2:$F$7978,1,FALSE)</f>
        <v>192.168.3.52</v>
      </c>
      <c r="D4692" s="325" t="s">
        <v>2544</v>
      </c>
      <c r="E4692" s="291" t="s">
        <v>2989</v>
      </c>
      <c r="F4692" s="269">
        <v>1</v>
      </c>
      <c r="G4692" s="299" t="s">
        <v>8012</v>
      </c>
      <c r="H4692" s="180"/>
    </row>
    <row r="4693" spans="1:8" hidden="1">
      <c r="A4693" s="88" t="s">
        <v>3184</v>
      </c>
      <c r="B4693" s="249" t="s">
        <v>3185</v>
      </c>
      <c r="C4693" s="185" t="str">
        <f>VLOOKUP(B4693,[1]Nagios!$B$2:$F$7978,1,FALSE)</f>
        <v>10.133.8.128</v>
      </c>
      <c r="D4693" s="301" t="s">
        <v>3162</v>
      </c>
      <c r="E4693" s="291" t="s">
        <v>2989</v>
      </c>
      <c r="F4693" s="245">
        <v>1</v>
      </c>
      <c r="G4693" s="299" t="s">
        <v>8012</v>
      </c>
      <c r="H4693" s="180"/>
    </row>
    <row r="4694" spans="1:8" hidden="1">
      <c r="A4694" s="88" t="s">
        <v>3184</v>
      </c>
      <c r="B4694" s="249" t="s">
        <v>3185</v>
      </c>
      <c r="C4694" s="185" t="str">
        <f>VLOOKUP(B4694,[1]Nagios!$B$2:$F$7978,1,FALSE)</f>
        <v>10.133.8.128</v>
      </c>
      <c r="D4694" s="301" t="s">
        <v>1201</v>
      </c>
      <c r="E4694" s="206" t="s">
        <v>2992</v>
      </c>
      <c r="F4694" s="245">
        <v>2</v>
      </c>
      <c r="G4694" s="299" t="s">
        <v>8012</v>
      </c>
      <c r="H4694" s="180"/>
    </row>
    <row r="4695" spans="1:8" hidden="1">
      <c r="A4695" s="88" t="s">
        <v>3184</v>
      </c>
      <c r="B4695" s="249" t="s">
        <v>3185</v>
      </c>
      <c r="C4695" s="185" t="str">
        <f>VLOOKUP(B4695,[1]Nagios!$B$2:$F$7978,1,FALSE)</f>
        <v>10.133.8.128</v>
      </c>
      <c r="D4695" s="301" t="s">
        <v>3163</v>
      </c>
      <c r="E4695" s="291" t="s">
        <v>2989</v>
      </c>
      <c r="F4695" s="245">
        <v>1</v>
      </c>
      <c r="G4695" s="299" t="s">
        <v>8012</v>
      </c>
      <c r="H4695" s="180"/>
    </row>
    <row r="4696" spans="1:8" hidden="1">
      <c r="A4696" s="88" t="s">
        <v>3184</v>
      </c>
      <c r="B4696" s="249" t="s">
        <v>3185</v>
      </c>
      <c r="C4696" s="185" t="str">
        <f>VLOOKUP(B4696,[1]Nagios!$B$2:$F$7978,1,FALSE)</f>
        <v>10.133.8.128</v>
      </c>
      <c r="D4696" s="301" t="s">
        <v>3164</v>
      </c>
      <c r="E4696" s="291" t="s">
        <v>2989</v>
      </c>
      <c r="F4696" s="245">
        <v>1</v>
      </c>
      <c r="G4696" s="299" t="s">
        <v>8012</v>
      </c>
      <c r="H4696" s="180"/>
    </row>
    <row r="4697" spans="1:8" hidden="1">
      <c r="A4697" s="88" t="s">
        <v>3184</v>
      </c>
      <c r="B4697" s="249" t="s">
        <v>3185</v>
      </c>
      <c r="C4697" s="185" t="str">
        <f>VLOOKUP(B4697,[1]Nagios!$B$2:$F$7978,1,FALSE)</f>
        <v>10.133.8.128</v>
      </c>
      <c r="D4697" s="301" t="s">
        <v>3165</v>
      </c>
      <c r="E4697" s="291" t="s">
        <v>2989</v>
      </c>
      <c r="F4697" s="245">
        <v>1</v>
      </c>
      <c r="G4697" s="299" t="s">
        <v>8012</v>
      </c>
      <c r="H4697" s="180"/>
    </row>
    <row r="4698" spans="1:8" hidden="1">
      <c r="A4698" s="88" t="s">
        <v>3184</v>
      </c>
      <c r="B4698" s="249" t="s">
        <v>3185</v>
      </c>
      <c r="C4698" s="185" t="str">
        <f>VLOOKUP(B4698,[1]Nagios!$B$2:$F$7978,1,FALSE)</f>
        <v>10.133.8.128</v>
      </c>
      <c r="D4698" s="301" t="s">
        <v>3180</v>
      </c>
      <c r="E4698" s="291" t="s">
        <v>2989</v>
      </c>
      <c r="F4698" s="245">
        <v>1</v>
      </c>
      <c r="G4698" s="299" t="s">
        <v>8012</v>
      </c>
      <c r="H4698" s="180"/>
    </row>
    <row r="4699" spans="1:8" hidden="1">
      <c r="A4699" s="88" t="s">
        <v>3184</v>
      </c>
      <c r="B4699" s="266" t="s">
        <v>3185</v>
      </c>
      <c r="C4699" s="185" t="str">
        <f>VLOOKUP(B4699,[1]Nagios!$B$2:$F$7978,1,FALSE)</f>
        <v>10.133.8.128</v>
      </c>
      <c r="D4699" s="301" t="s">
        <v>3168</v>
      </c>
      <c r="E4699" s="291" t="s">
        <v>2989</v>
      </c>
      <c r="F4699" s="245">
        <v>3</v>
      </c>
      <c r="G4699" s="299" t="s">
        <v>8012</v>
      </c>
      <c r="H4699" s="180"/>
    </row>
    <row r="4700" spans="1:8" hidden="1">
      <c r="A4700" s="89" t="s">
        <v>3125</v>
      </c>
      <c r="B4700" s="102" t="s">
        <v>3123</v>
      </c>
      <c r="C4700" s="185" t="str">
        <f>VLOOKUP(B4700,[1]Nagios!$B$2:$F$7978,1,FALSE)</f>
        <v>10.133.8.127</v>
      </c>
      <c r="D4700" s="308" t="s">
        <v>3103</v>
      </c>
      <c r="E4700" s="289" t="s">
        <v>2989</v>
      </c>
      <c r="F4700" s="245">
        <v>1</v>
      </c>
      <c r="G4700" s="299" t="s">
        <v>8012</v>
      </c>
      <c r="H4700" s="180"/>
    </row>
    <row r="4701" spans="1:8" hidden="1">
      <c r="A4701" s="89" t="s">
        <v>3125</v>
      </c>
      <c r="B4701" s="102" t="s">
        <v>3123</v>
      </c>
      <c r="C4701" s="185" t="str">
        <f>VLOOKUP(B4701,[1]Nagios!$B$2:$F$7978,1,FALSE)</f>
        <v>10.133.8.127</v>
      </c>
      <c r="D4701" s="308" t="s">
        <v>3105</v>
      </c>
      <c r="E4701" s="206" t="s">
        <v>2992</v>
      </c>
      <c r="F4701" s="245">
        <v>2</v>
      </c>
      <c r="G4701" s="299" t="s">
        <v>8012</v>
      </c>
      <c r="H4701" s="180"/>
    </row>
    <row r="4702" spans="1:8" hidden="1">
      <c r="A4702" s="89" t="s">
        <v>3125</v>
      </c>
      <c r="B4702" s="102" t="s">
        <v>3123</v>
      </c>
      <c r="C4702" s="185" t="str">
        <f>VLOOKUP(B4702,[1]Nagios!$B$2:$F$7978,1,FALSE)</f>
        <v>10.133.8.127</v>
      </c>
      <c r="D4702" s="308" t="s">
        <v>3106</v>
      </c>
      <c r="E4702" s="289" t="s">
        <v>2989</v>
      </c>
      <c r="F4702" s="245">
        <v>1</v>
      </c>
      <c r="G4702" s="299" t="s">
        <v>8012</v>
      </c>
      <c r="H4702" s="180"/>
    </row>
    <row r="4703" spans="1:8" hidden="1">
      <c r="A4703" s="89" t="s">
        <v>3125</v>
      </c>
      <c r="B4703" s="102" t="s">
        <v>3123</v>
      </c>
      <c r="C4703" s="185" t="str">
        <f>VLOOKUP(B4703,[1]Nagios!$B$2:$F$7978,1,FALSE)</f>
        <v>10.133.8.127</v>
      </c>
      <c r="D4703" s="308" t="s">
        <v>3107</v>
      </c>
      <c r="E4703" s="289" t="s">
        <v>2989</v>
      </c>
      <c r="F4703" s="245">
        <v>1</v>
      </c>
      <c r="G4703" s="299" t="s">
        <v>8012</v>
      </c>
      <c r="H4703" s="180"/>
    </row>
    <row r="4704" spans="1:8" hidden="1">
      <c r="A4704" s="89" t="s">
        <v>3125</v>
      </c>
      <c r="B4704" s="102" t="s">
        <v>3123</v>
      </c>
      <c r="C4704" s="185" t="str">
        <f>VLOOKUP(B4704,[1]Nagios!$B$2:$F$7978,1,FALSE)</f>
        <v>10.133.8.127</v>
      </c>
      <c r="D4704" s="308" t="s">
        <v>3108</v>
      </c>
      <c r="E4704" s="289" t="s">
        <v>2989</v>
      </c>
      <c r="F4704" s="245">
        <v>1</v>
      </c>
      <c r="G4704" s="299" t="s">
        <v>8012</v>
      </c>
      <c r="H4704" s="180"/>
    </row>
    <row r="4705" spans="1:8" hidden="1">
      <c r="A4705" s="89" t="s">
        <v>3125</v>
      </c>
      <c r="B4705" s="102" t="s">
        <v>3123</v>
      </c>
      <c r="C4705" s="185" t="str">
        <f>VLOOKUP(B4705,[1]Nagios!$B$2:$F$7978,1,FALSE)</f>
        <v>10.133.8.127</v>
      </c>
      <c r="D4705" s="308" t="s">
        <v>3110</v>
      </c>
      <c r="E4705" s="289" t="s">
        <v>2989</v>
      </c>
      <c r="F4705" s="245">
        <v>1</v>
      </c>
      <c r="G4705" s="299" t="s">
        <v>8012</v>
      </c>
      <c r="H4705" s="180"/>
    </row>
    <row r="4706" spans="1:8" hidden="1">
      <c r="A4706" s="89" t="s">
        <v>3125</v>
      </c>
      <c r="B4706" s="102" t="s">
        <v>3123</v>
      </c>
      <c r="C4706" s="185" t="str">
        <f>VLOOKUP(B4706,[1]Nagios!$B$2:$F$7978,1,FALSE)</f>
        <v>10.133.8.127</v>
      </c>
      <c r="D4706" s="308" t="s">
        <v>3124</v>
      </c>
      <c r="E4706" s="289" t="s">
        <v>2989</v>
      </c>
      <c r="F4706" s="245">
        <v>2</v>
      </c>
      <c r="G4706" s="299" t="s">
        <v>8012</v>
      </c>
      <c r="H4706" s="180"/>
    </row>
    <row r="4707" spans="1:8" hidden="1">
      <c r="A4707" s="89" t="s">
        <v>3125</v>
      </c>
      <c r="B4707" s="102" t="s">
        <v>3123</v>
      </c>
      <c r="C4707" s="185" t="str">
        <f>VLOOKUP(B4707,[1]Nagios!$B$2:$F$7978,1,FALSE)</f>
        <v>10.133.8.127</v>
      </c>
      <c r="D4707" s="308" t="s">
        <v>7146</v>
      </c>
      <c r="E4707" s="289" t="s">
        <v>2989</v>
      </c>
      <c r="F4707" s="245">
        <v>2</v>
      </c>
      <c r="G4707" s="299" t="s">
        <v>7998</v>
      </c>
      <c r="H4707" s="180"/>
    </row>
    <row r="4708" spans="1:8" hidden="1">
      <c r="A4708" s="89" t="s">
        <v>3125</v>
      </c>
      <c r="B4708" s="102" t="s">
        <v>3123</v>
      </c>
      <c r="C4708" s="185" t="str">
        <f>VLOOKUP(B4708,[1]Nagios!$B$2:$F$7978,1,FALSE)</f>
        <v>10.133.8.127</v>
      </c>
      <c r="D4708" s="308" t="s">
        <v>3111</v>
      </c>
      <c r="E4708" s="289" t="s">
        <v>2989</v>
      </c>
      <c r="F4708" s="245">
        <v>3</v>
      </c>
      <c r="G4708" s="299" t="s">
        <v>8012</v>
      </c>
      <c r="H4708" s="180"/>
    </row>
    <row r="4709" spans="1:8" hidden="1">
      <c r="A4709" s="88" t="s">
        <v>3182</v>
      </c>
      <c r="B4709" s="240" t="s">
        <v>3183</v>
      </c>
      <c r="C4709" s="185" t="str">
        <f>VLOOKUP(B4709,[1]Nagios!$B$2:$F$7978,1,FALSE)</f>
        <v>10.133.8.126</v>
      </c>
      <c r="D4709" s="301" t="s">
        <v>3179</v>
      </c>
      <c r="E4709" s="291" t="s">
        <v>2989</v>
      </c>
      <c r="F4709" s="245">
        <v>1</v>
      </c>
      <c r="G4709" s="299" t="s">
        <v>8012</v>
      </c>
      <c r="H4709" s="180"/>
    </row>
    <row r="4710" spans="1:8" hidden="1">
      <c r="A4710" s="88" t="s">
        <v>3182</v>
      </c>
      <c r="B4710" s="249" t="s">
        <v>3183</v>
      </c>
      <c r="C4710" s="185" t="str">
        <f>VLOOKUP(B4710,[1]Nagios!$B$2:$F$7978,1,FALSE)</f>
        <v>10.133.8.126</v>
      </c>
      <c r="D4710" s="301" t="s">
        <v>1201</v>
      </c>
      <c r="E4710" s="206" t="s">
        <v>2992</v>
      </c>
      <c r="F4710" s="245">
        <v>2</v>
      </c>
      <c r="G4710" s="299" t="s">
        <v>8012</v>
      </c>
      <c r="H4710" s="180"/>
    </row>
    <row r="4711" spans="1:8" hidden="1">
      <c r="A4711" s="88" t="s">
        <v>3182</v>
      </c>
      <c r="B4711" s="240" t="s">
        <v>3183</v>
      </c>
      <c r="C4711" s="185" t="str">
        <f>VLOOKUP(B4711,[1]Nagios!$B$2:$F$7978,1,FALSE)</f>
        <v>10.133.8.126</v>
      </c>
      <c r="D4711" s="301" t="s">
        <v>3163</v>
      </c>
      <c r="E4711" s="291" t="s">
        <v>2989</v>
      </c>
      <c r="F4711" s="245">
        <v>1</v>
      </c>
      <c r="G4711" s="299" t="s">
        <v>8012</v>
      </c>
      <c r="H4711" s="180"/>
    </row>
    <row r="4712" spans="1:8" hidden="1">
      <c r="A4712" s="88" t="s">
        <v>3182</v>
      </c>
      <c r="B4712" s="249" t="s">
        <v>3183</v>
      </c>
      <c r="C4712" s="185" t="str">
        <f>VLOOKUP(B4712,[1]Nagios!$B$2:$F$7978,1,FALSE)</f>
        <v>10.133.8.126</v>
      </c>
      <c r="D4712" s="301" t="s">
        <v>3164</v>
      </c>
      <c r="E4712" s="291" t="s">
        <v>2989</v>
      </c>
      <c r="F4712" s="245">
        <v>1</v>
      </c>
      <c r="G4712" s="299" t="s">
        <v>8012</v>
      </c>
      <c r="H4712" s="180"/>
    </row>
    <row r="4713" spans="1:8" hidden="1">
      <c r="A4713" s="88" t="s">
        <v>3182</v>
      </c>
      <c r="B4713" s="249" t="s">
        <v>3183</v>
      </c>
      <c r="C4713" s="185" t="str">
        <f>VLOOKUP(B4713,[1]Nagios!$B$2:$F$7978,1,FALSE)</f>
        <v>10.133.8.126</v>
      </c>
      <c r="D4713" s="301" t="s">
        <v>3165</v>
      </c>
      <c r="E4713" s="291" t="s">
        <v>2989</v>
      </c>
      <c r="F4713" s="245">
        <v>1</v>
      </c>
      <c r="G4713" s="299" t="s">
        <v>8012</v>
      </c>
      <c r="H4713" s="180"/>
    </row>
    <row r="4714" spans="1:8" hidden="1">
      <c r="A4714" s="88" t="s">
        <v>3182</v>
      </c>
      <c r="B4714" s="266" t="s">
        <v>3183</v>
      </c>
      <c r="C4714" s="185" t="str">
        <f>VLOOKUP(B4714,[1]Nagios!$B$2:$F$7978,1,FALSE)</f>
        <v>10.133.8.126</v>
      </c>
      <c r="D4714" s="301" t="s">
        <v>3166</v>
      </c>
      <c r="E4714" s="291" t="s">
        <v>2989</v>
      </c>
      <c r="F4714" s="245">
        <v>1</v>
      </c>
      <c r="G4714" s="299" t="s">
        <v>8012</v>
      </c>
      <c r="H4714" s="180"/>
    </row>
    <row r="4715" spans="1:8" hidden="1">
      <c r="A4715" s="88" t="s">
        <v>3182</v>
      </c>
      <c r="B4715" s="266" t="s">
        <v>3183</v>
      </c>
      <c r="C4715" s="185" t="str">
        <f>VLOOKUP(B4715,[1]Nagios!$B$2:$F$7978,1,FALSE)</f>
        <v>10.133.8.126</v>
      </c>
      <c r="D4715" s="301" t="s">
        <v>3180</v>
      </c>
      <c r="E4715" s="291" t="s">
        <v>2989</v>
      </c>
      <c r="F4715" s="245">
        <v>1</v>
      </c>
      <c r="G4715" s="299" t="s">
        <v>8012</v>
      </c>
      <c r="H4715" s="180"/>
    </row>
    <row r="4716" spans="1:8" hidden="1">
      <c r="A4716" s="88" t="s">
        <v>3182</v>
      </c>
      <c r="B4716" s="266" t="s">
        <v>3183</v>
      </c>
      <c r="C4716" s="185" t="str">
        <f>VLOOKUP(B4716,[1]Nagios!$B$2:$F$7978,1,FALSE)</f>
        <v>10.133.8.126</v>
      </c>
      <c r="D4716" s="301" t="s">
        <v>3168</v>
      </c>
      <c r="E4716" s="291" t="s">
        <v>2989</v>
      </c>
      <c r="F4716" s="245">
        <v>3</v>
      </c>
      <c r="G4716" s="299" t="s">
        <v>8012</v>
      </c>
      <c r="H4716" s="180"/>
    </row>
    <row r="4717" spans="1:8" hidden="1">
      <c r="A4717" s="88" t="s">
        <v>3182</v>
      </c>
      <c r="B4717" s="102" t="s">
        <v>3183</v>
      </c>
      <c r="C4717" s="185" t="str">
        <f>VLOOKUP(B4717,[1]Nagios!$B$2:$F$7978,1,FALSE)</f>
        <v>10.133.8.126</v>
      </c>
      <c r="D4717" s="306" t="s">
        <v>6531</v>
      </c>
      <c r="E4717" s="206" t="s">
        <v>2992</v>
      </c>
      <c r="F4717" s="245">
        <v>4</v>
      </c>
      <c r="G4717" s="299" t="s">
        <v>7998</v>
      </c>
      <c r="H4717" s="180"/>
    </row>
    <row r="4718" spans="1:8" hidden="1">
      <c r="A4718" s="88" t="s">
        <v>3178</v>
      </c>
      <c r="B4718" s="266" t="s">
        <v>3181</v>
      </c>
      <c r="C4718" s="185" t="str">
        <f>VLOOKUP(B4718,[1]Nagios!$B$2:$F$7978,1,FALSE)</f>
        <v>10.133.8.125</v>
      </c>
      <c r="D4718" s="301" t="s">
        <v>3179</v>
      </c>
      <c r="E4718" s="291" t="s">
        <v>2989</v>
      </c>
      <c r="F4718" s="245">
        <v>1</v>
      </c>
      <c r="G4718" s="299" t="s">
        <v>8012</v>
      </c>
      <c r="H4718" s="180"/>
    </row>
    <row r="4719" spans="1:8" hidden="1">
      <c r="A4719" s="88" t="s">
        <v>3178</v>
      </c>
      <c r="B4719" s="266" t="s">
        <v>3181</v>
      </c>
      <c r="C4719" s="185" t="str">
        <f>VLOOKUP(B4719,[1]Nagios!$B$2:$F$7978,1,FALSE)</f>
        <v>10.133.8.125</v>
      </c>
      <c r="D4719" s="301" t="s">
        <v>1201</v>
      </c>
      <c r="E4719" s="206" t="s">
        <v>2992</v>
      </c>
      <c r="F4719" s="245">
        <v>2</v>
      </c>
      <c r="G4719" s="299" t="s">
        <v>8012</v>
      </c>
      <c r="H4719" s="180"/>
    </row>
    <row r="4720" spans="1:8" hidden="1">
      <c r="A4720" s="88" t="s">
        <v>3178</v>
      </c>
      <c r="B4720" s="266" t="s">
        <v>3181</v>
      </c>
      <c r="C4720" s="185" t="str">
        <f>VLOOKUP(B4720,[1]Nagios!$B$2:$F$7978,1,FALSE)</f>
        <v>10.133.8.125</v>
      </c>
      <c r="D4720" s="301" t="s">
        <v>3163</v>
      </c>
      <c r="E4720" s="291" t="s">
        <v>2989</v>
      </c>
      <c r="F4720" s="245">
        <v>1</v>
      </c>
      <c r="G4720" s="299" t="s">
        <v>8012</v>
      </c>
      <c r="H4720" s="180"/>
    </row>
    <row r="4721" spans="1:8" hidden="1">
      <c r="A4721" s="88" t="s">
        <v>3178</v>
      </c>
      <c r="B4721" s="266" t="s">
        <v>3181</v>
      </c>
      <c r="C4721" s="185" t="str">
        <f>VLOOKUP(B4721,[1]Nagios!$B$2:$F$7978,1,FALSE)</f>
        <v>10.133.8.125</v>
      </c>
      <c r="D4721" s="301" t="s">
        <v>3164</v>
      </c>
      <c r="E4721" s="291" t="s">
        <v>2989</v>
      </c>
      <c r="F4721" s="245">
        <v>1</v>
      </c>
      <c r="G4721" s="299" t="s">
        <v>8012</v>
      </c>
      <c r="H4721" s="180"/>
    </row>
    <row r="4722" spans="1:8" hidden="1">
      <c r="A4722" s="88" t="s">
        <v>3178</v>
      </c>
      <c r="B4722" s="266" t="s">
        <v>3181</v>
      </c>
      <c r="C4722" s="185" t="str">
        <f>VLOOKUP(B4722,[1]Nagios!$B$2:$F$7978,1,FALSE)</f>
        <v>10.133.8.125</v>
      </c>
      <c r="D4722" s="301" t="s">
        <v>3165</v>
      </c>
      <c r="E4722" s="291" t="s">
        <v>2989</v>
      </c>
      <c r="F4722" s="245">
        <v>1</v>
      </c>
      <c r="G4722" s="299" t="s">
        <v>8012</v>
      </c>
      <c r="H4722" s="180"/>
    </row>
    <row r="4723" spans="1:8" hidden="1">
      <c r="A4723" s="88" t="s">
        <v>3178</v>
      </c>
      <c r="B4723" s="266" t="s">
        <v>3181</v>
      </c>
      <c r="C4723" s="185" t="str">
        <f>VLOOKUP(B4723,[1]Nagios!$B$2:$F$7978,1,FALSE)</f>
        <v>10.133.8.125</v>
      </c>
      <c r="D4723" s="301" t="s">
        <v>3180</v>
      </c>
      <c r="E4723" s="291" t="s">
        <v>2989</v>
      </c>
      <c r="F4723" s="245">
        <v>1</v>
      </c>
      <c r="G4723" s="299" t="s">
        <v>8012</v>
      </c>
      <c r="H4723" s="180"/>
    </row>
    <row r="4724" spans="1:8" hidden="1">
      <c r="A4724" s="88" t="s">
        <v>3178</v>
      </c>
      <c r="B4724" s="266" t="s">
        <v>3181</v>
      </c>
      <c r="C4724" s="185" t="str">
        <f>VLOOKUP(B4724,[1]Nagios!$B$2:$F$7978,1,FALSE)</f>
        <v>10.133.8.125</v>
      </c>
      <c r="D4724" s="301" t="s">
        <v>3168</v>
      </c>
      <c r="E4724" s="291" t="s">
        <v>2989</v>
      </c>
      <c r="F4724" s="245">
        <v>3</v>
      </c>
      <c r="G4724" s="299" t="s">
        <v>8012</v>
      </c>
      <c r="H4724" s="180"/>
    </row>
    <row r="4725" spans="1:8" hidden="1">
      <c r="A4725" s="88" t="s">
        <v>7166</v>
      </c>
      <c r="B4725" s="266" t="s">
        <v>7165</v>
      </c>
      <c r="C4725" s="185" t="str">
        <f>VLOOKUP(B4725,[1]Nagios!$B$2:$F$7978,1,FALSE)</f>
        <v>10.133.8.132</v>
      </c>
      <c r="D4725" s="301" t="s">
        <v>2325</v>
      </c>
      <c r="E4725" s="206" t="s">
        <v>2989</v>
      </c>
      <c r="F4725" s="245">
        <v>2</v>
      </c>
      <c r="G4725" s="299" t="s">
        <v>8012</v>
      </c>
      <c r="H4725" s="180"/>
    </row>
    <row r="4726" spans="1:8" hidden="1">
      <c r="A4726" s="88" t="s">
        <v>7166</v>
      </c>
      <c r="B4726" s="266" t="s">
        <v>7165</v>
      </c>
      <c r="C4726" s="185" t="str">
        <f>VLOOKUP(B4726,[1]Nagios!$B$2:$F$7978,1,FALSE)</f>
        <v>10.133.8.132</v>
      </c>
      <c r="D4726" s="301" t="s">
        <v>962</v>
      </c>
      <c r="E4726" s="206" t="s">
        <v>2989</v>
      </c>
      <c r="F4726" s="245">
        <v>2</v>
      </c>
      <c r="G4726" s="299" t="s">
        <v>8012</v>
      </c>
      <c r="H4726" s="180"/>
    </row>
    <row r="4727" spans="1:8" hidden="1">
      <c r="A4727" s="88" t="s">
        <v>7166</v>
      </c>
      <c r="B4727" s="266" t="s">
        <v>7165</v>
      </c>
      <c r="C4727" s="185" t="str">
        <f>VLOOKUP(B4727,[1]Nagios!$B$2:$F$7978,1,FALSE)</f>
        <v>10.133.8.132</v>
      </c>
      <c r="D4727" s="301" t="s">
        <v>2326</v>
      </c>
      <c r="E4727" s="206" t="s">
        <v>2989</v>
      </c>
      <c r="F4727" s="245">
        <v>2</v>
      </c>
      <c r="G4727" s="299" t="s">
        <v>8012</v>
      </c>
      <c r="H4727" s="180"/>
    </row>
    <row r="4728" spans="1:8" hidden="1">
      <c r="A4728" s="88" t="s">
        <v>7166</v>
      </c>
      <c r="B4728" s="266" t="s">
        <v>7165</v>
      </c>
      <c r="C4728" s="185" t="str">
        <f>VLOOKUP(B4728,[1]Nagios!$B$2:$F$7978,1,FALSE)</f>
        <v>10.133.8.132</v>
      </c>
      <c r="D4728" s="301" t="s">
        <v>6698</v>
      </c>
      <c r="E4728" s="206" t="s">
        <v>2989</v>
      </c>
      <c r="F4728" s="245">
        <v>2</v>
      </c>
      <c r="G4728" s="299" t="s">
        <v>8012</v>
      </c>
      <c r="H4728" s="180"/>
    </row>
    <row r="4729" spans="1:8" hidden="1">
      <c r="A4729" s="88" t="s">
        <v>7166</v>
      </c>
      <c r="B4729" s="266" t="s">
        <v>7165</v>
      </c>
      <c r="C4729" s="185" t="str">
        <f>VLOOKUP(B4729,[1]Nagios!$B$2:$F$7978,1,FALSE)</f>
        <v>10.133.8.132</v>
      </c>
      <c r="D4729" s="301" t="s">
        <v>6519</v>
      </c>
      <c r="E4729" s="206" t="s">
        <v>2989</v>
      </c>
      <c r="F4729" s="245">
        <v>2</v>
      </c>
      <c r="G4729" s="299" t="s">
        <v>8012</v>
      </c>
      <c r="H4729" s="180"/>
    </row>
    <row r="4730" spans="1:8" hidden="1">
      <c r="A4730" s="88" t="s">
        <v>7166</v>
      </c>
      <c r="B4730" s="266" t="s">
        <v>7165</v>
      </c>
      <c r="C4730" s="185" t="str">
        <f>VLOOKUP(B4730,[1]Nagios!$B$2:$F$7978,1,FALSE)</f>
        <v>10.133.8.132</v>
      </c>
      <c r="D4730" s="301" t="s">
        <v>6884</v>
      </c>
      <c r="E4730" s="206" t="s">
        <v>2989</v>
      </c>
      <c r="F4730" s="245">
        <v>2</v>
      </c>
      <c r="G4730" s="299" t="s">
        <v>8012</v>
      </c>
      <c r="H4730" s="180"/>
    </row>
    <row r="4731" spans="1:8" hidden="1">
      <c r="A4731" s="88" t="s">
        <v>7166</v>
      </c>
      <c r="B4731" s="266" t="s">
        <v>7165</v>
      </c>
      <c r="C4731" s="185" t="str">
        <f>VLOOKUP(B4731,[1]Nagios!$B$2:$F$7978,1,FALSE)</f>
        <v>10.133.8.132</v>
      </c>
      <c r="D4731" s="301" t="s">
        <v>6885</v>
      </c>
      <c r="E4731" s="206" t="s">
        <v>2989</v>
      </c>
      <c r="F4731" s="245">
        <v>2</v>
      </c>
      <c r="G4731" s="299" t="s">
        <v>8012</v>
      </c>
      <c r="H4731" s="180"/>
    </row>
    <row r="4732" spans="1:8" hidden="1">
      <c r="A4732" s="88" t="s">
        <v>2517</v>
      </c>
      <c r="B4732" s="96" t="s">
        <v>2516</v>
      </c>
      <c r="C4732" s="185" t="str">
        <f>VLOOKUP(B4732,[1]Nagios!$B$2:$F$7978,1,FALSE)</f>
        <v>192.168.5.123</v>
      </c>
      <c r="D4732" s="307" t="s">
        <v>2314</v>
      </c>
      <c r="E4732" s="206" t="s">
        <v>2989</v>
      </c>
      <c r="F4732" s="245">
        <v>1</v>
      </c>
      <c r="G4732" s="299" t="s">
        <v>8012</v>
      </c>
      <c r="H4732" s="180" t="s">
        <v>4057</v>
      </c>
    </row>
    <row r="4733" spans="1:8" hidden="1">
      <c r="A4733" s="88" t="s">
        <v>2517</v>
      </c>
      <c r="B4733" s="96" t="s">
        <v>2516</v>
      </c>
      <c r="C4733" s="185" t="str">
        <f>VLOOKUP(B4733,[1]Nagios!$B$2:$F$7978,1,FALSE)</f>
        <v>192.168.5.123</v>
      </c>
      <c r="D4733" s="307" t="s">
        <v>1795</v>
      </c>
      <c r="E4733" s="206" t="s">
        <v>2989</v>
      </c>
      <c r="F4733" s="245">
        <v>1</v>
      </c>
      <c r="G4733" s="299" t="s">
        <v>8012</v>
      </c>
      <c r="H4733" s="180" t="s">
        <v>4058</v>
      </c>
    </row>
    <row r="4734" spans="1:8" hidden="1">
      <c r="A4734" s="88" t="s">
        <v>2517</v>
      </c>
      <c r="B4734" s="96" t="s">
        <v>2516</v>
      </c>
      <c r="C4734" s="185" t="str">
        <f>VLOOKUP(B4734,[1]Nagios!$B$2:$F$7978,1,FALSE)</f>
        <v>192.168.5.123</v>
      </c>
      <c r="D4734" s="307" t="s">
        <v>2355</v>
      </c>
      <c r="E4734" s="206" t="s">
        <v>2989</v>
      </c>
      <c r="F4734" s="245">
        <v>1</v>
      </c>
      <c r="G4734" s="299" t="s">
        <v>8012</v>
      </c>
      <c r="H4734" s="180" t="s">
        <v>4059</v>
      </c>
    </row>
    <row r="4735" spans="1:8" hidden="1">
      <c r="A4735" s="88" t="s">
        <v>2517</v>
      </c>
      <c r="B4735" s="96" t="s">
        <v>2516</v>
      </c>
      <c r="C4735" s="185" t="str">
        <f>VLOOKUP(B4735,[1]Nagios!$B$2:$F$7978,1,FALSE)</f>
        <v>192.168.5.123</v>
      </c>
      <c r="D4735" s="307" t="s">
        <v>2330</v>
      </c>
      <c r="E4735" s="206" t="s">
        <v>2989</v>
      </c>
      <c r="F4735" s="245">
        <v>1</v>
      </c>
      <c r="G4735" s="299" t="s">
        <v>8012</v>
      </c>
      <c r="H4735" s="180" t="s">
        <v>4060</v>
      </c>
    </row>
    <row r="4736" spans="1:8" hidden="1">
      <c r="A4736" s="88" t="s">
        <v>2517</v>
      </c>
      <c r="B4736" s="96" t="s">
        <v>2516</v>
      </c>
      <c r="C4736" s="185" t="str">
        <f>VLOOKUP(B4736,[1]Nagios!$B$2:$F$7978,1,FALSE)</f>
        <v>192.168.5.123</v>
      </c>
      <c r="D4736" s="307" t="s">
        <v>1220</v>
      </c>
      <c r="E4736" s="206" t="s">
        <v>2989</v>
      </c>
      <c r="F4736" s="245">
        <v>3</v>
      </c>
      <c r="G4736" s="299" t="s">
        <v>8012</v>
      </c>
      <c r="H4736" s="180" t="s">
        <v>4061</v>
      </c>
    </row>
    <row r="4737" spans="1:8" hidden="1">
      <c r="A4737" s="88" t="s">
        <v>2517</v>
      </c>
      <c r="B4737" s="96" t="s">
        <v>2516</v>
      </c>
      <c r="C4737" s="185" t="str">
        <f>VLOOKUP(B4737,[1]Nagios!$B$2:$F$7978,1,FALSE)</f>
        <v>192.168.5.123</v>
      </c>
      <c r="D4737" s="301" t="s">
        <v>1201</v>
      </c>
      <c r="E4737" s="206" t="s">
        <v>2992</v>
      </c>
      <c r="F4737" s="245">
        <v>2</v>
      </c>
      <c r="G4737" s="299" t="s">
        <v>8012</v>
      </c>
      <c r="H4737" s="180" t="s">
        <v>4062</v>
      </c>
    </row>
    <row r="4738" spans="1:8" hidden="1">
      <c r="A4738" s="88" t="s">
        <v>2523</v>
      </c>
      <c r="B4738" s="96" t="s">
        <v>2522</v>
      </c>
      <c r="C4738" s="185" t="str">
        <f>VLOOKUP(B4738,[1]Nagios!$B$2:$F$7978,1,FALSE)</f>
        <v>192.168.5.122</v>
      </c>
      <c r="D4738" s="307" t="s">
        <v>2314</v>
      </c>
      <c r="E4738" s="206" t="s">
        <v>2989</v>
      </c>
      <c r="F4738" s="245">
        <v>1</v>
      </c>
      <c r="G4738" s="299" t="s">
        <v>8012</v>
      </c>
      <c r="H4738" s="180" t="s">
        <v>4051</v>
      </c>
    </row>
    <row r="4739" spans="1:8" hidden="1">
      <c r="A4739" s="88" t="s">
        <v>2523</v>
      </c>
      <c r="B4739" s="96" t="s">
        <v>2522</v>
      </c>
      <c r="C4739" s="185" t="str">
        <f>VLOOKUP(B4739,[1]Nagios!$B$2:$F$7978,1,FALSE)</f>
        <v>192.168.5.122</v>
      </c>
      <c r="D4739" s="307" t="s">
        <v>1795</v>
      </c>
      <c r="E4739" s="206" t="s">
        <v>2989</v>
      </c>
      <c r="F4739" s="245">
        <v>1</v>
      </c>
      <c r="G4739" s="299" t="s">
        <v>8012</v>
      </c>
      <c r="H4739" s="180" t="s">
        <v>4052</v>
      </c>
    </row>
    <row r="4740" spans="1:8" hidden="1">
      <c r="A4740" s="88" t="s">
        <v>2523</v>
      </c>
      <c r="B4740" s="96" t="s">
        <v>2522</v>
      </c>
      <c r="C4740" s="185" t="str">
        <f>VLOOKUP(B4740,[1]Nagios!$B$2:$F$7978,1,FALSE)</f>
        <v>192.168.5.122</v>
      </c>
      <c r="D4740" s="307" t="s">
        <v>2355</v>
      </c>
      <c r="E4740" s="206" t="s">
        <v>2989</v>
      </c>
      <c r="F4740" s="245">
        <v>1</v>
      </c>
      <c r="G4740" s="299" t="s">
        <v>8012</v>
      </c>
      <c r="H4740" s="180" t="s">
        <v>4053</v>
      </c>
    </row>
    <row r="4741" spans="1:8" hidden="1">
      <c r="A4741" s="88" t="s">
        <v>2523</v>
      </c>
      <c r="B4741" s="96" t="s">
        <v>2522</v>
      </c>
      <c r="C4741" s="185" t="str">
        <f>VLOOKUP(B4741,[1]Nagios!$B$2:$F$7978,1,FALSE)</f>
        <v>192.168.5.122</v>
      </c>
      <c r="D4741" s="307" t="s">
        <v>2330</v>
      </c>
      <c r="E4741" s="206" t="s">
        <v>2989</v>
      </c>
      <c r="F4741" s="245">
        <v>1</v>
      </c>
      <c r="G4741" s="299" t="s">
        <v>8012</v>
      </c>
      <c r="H4741" s="180" t="s">
        <v>4054</v>
      </c>
    </row>
    <row r="4742" spans="1:8" hidden="1">
      <c r="A4742" s="88" t="s">
        <v>2523</v>
      </c>
      <c r="B4742" s="96" t="s">
        <v>2522</v>
      </c>
      <c r="C4742" s="185" t="str">
        <f>VLOOKUP(B4742,[1]Nagios!$B$2:$F$7978,1,FALSE)</f>
        <v>192.168.5.122</v>
      </c>
      <c r="D4742" s="307" t="s">
        <v>1220</v>
      </c>
      <c r="E4742" s="206" t="s">
        <v>2989</v>
      </c>
      <c r="F4742" s="245">
        <v>3</v>
      </c>
      <c r="G4742" s="299" t="s">
        <v>8012</v>
      </c>
      <c r="H4742" s="180" t="s">
        <v>4055</v>
      </c>
    </row>
    <row r="4743" spans="1:8" hidden="1">
      <c r="A4743" s="88" t="s">
        <v>2523</v>
      </c>
      <c r="B4743" s="96" t="s">
        <v>2522</v>
      </c>
      <c r="C4743" s="185" t="str">
        <f>VLOOKUP(B4743,[1]Nagios!$B$2:$F$7978,1,FALSE)</f>
        <v>192.168.5.122</v>
      </c>
      <c r="D4743" s="301" t="s">
        <v>1201</v>
      </c>
      <c r="E4743" s="206" t="s">
        <v>2992</v>
      </c>
      <c r="F4743" s="245">
        <v>2</v>
      </c>
      <c r="G4743" s="299" t="s">
        <v>8012</v>
      </c>
      <c r="H4743" s="180" t="s">
        <v>4056</v>
      </c>
    </row>
    <row r="4744" spans="1:8" hidden="1">
      <c r="A4744" s="88" t="s">
        <v>2521</v>
      </c>
      <c r="B4744" s="96" t="s">
        <v>2520</v>
      </c>
      <c r="C4744" s="185" t="str">
        <f>VLOOKUP(B4744,[1]Nagios!$B$2:$F$7978,1,FALSE)</f>
        <v>192.168.5.121</v>
      </c>
      <c r="D4744" s="307" t="s">
        <v>1795</v>
      </c>
      <c r="E4744" s="206" t="s">
        <v>2989</v>
      </c>
      <c r="F4744" s="245">
        <v>2</v>
      </c>
      <c r="G4744" s="299" t="s">
        <v>8012</v>
      </c>
      <c r="H4744" s="180" t="s">
        <v>4046</v>
      </c>
    </row>
    <row r="4745" spans="1:8" hidden="1">
      <c r="A4745" s="88" t="s">
        <v>2521</v>
      </c>
      <c r="B4745" s="96" t="s">
        <v>2520</v>
      </c>
      <c r="C4745" s="185" t="str">
        <f>VLOOKUP(B4745,[1]Nagios!$B$2:$F$7978,1,FALSE)</f>
        <v>192.168.5.121</v>
      </c>
      <c r="D4745" s="307" t="s">
        <v>2355</v>
      </c>
      <c r="E4745" s="206" t="s">
        <v>2989</v>
      </c>
      <c r="F4745" s="245">
        <v>2</v>
      </c>
      <c r="G4745" s="299" t="s">
        <v>8012</v>
      </c>
      <c r="H4745" s="180" t="s">
        <v>4047</v>
      </c>
    </row>
    <row r="4746" spans="1:8" hidden="1">
      <c r="A4746" s="88" t="s">
        <v>2521</v>
      </c>
      <c r="B4746" s="96" t="s">
        <v>2520</v>
      </c>
      <c r="C4746" s="185" t="str">
        <f>VLOOKUP(B4746,[1]Nagios!$B$2:$F$7978,1,FALSE)</f>
        <v>192.168.5.121</v>
      </c>
      <c r="D4746" s="307" t="s">
        <v>2330</v>
      </c>
      <c r="E4746" s="206" t="s">
        <v>2989</v>
      </c>
      <c r="F4746" s="245">
        <v>2</v>
      </c>
      <c r="G4746" s="299" t="s">
        <v>8012</v>
      </c>
      <c r="H4746" s="180" t="s">
        <v>4048</v>
      </c>
    </row>
    <row r="4747" spans="1:8" hidden="1">
      <c r="A4747" s="88" t="s">
        <v>2521</v>
      </c>
      <c r="B4747" s="96" t="s">
        <v>2520</v>
      </c>
      <c r="C4747" s="185" t="str">
        <f>VLOOKUP(B4747,[1]Nagios!$B$2:$F$7978,1,FALSE)</f>
        <v>192.168.5.121</v>
      </c>
      <c r="D4747" s="307" t="s">
        <v>1220</v>
      </c>
      <c r="E4747" s="206" t="s">
        <v>2989</v>
      </c>
      <c r="F4747" s="245">
        <v>3</v>
      </c>
      <c r="G4747" s="299" t="s">
        <v>8012</v>
      </c>
      <c r="H4747" s="180" t="s">
        <v>4049</v>
      </c>
    </row>
    <row r="4748" spans="1:8" hidden="1">
      <c r="A4748" s="88" t="s">
        <v>2521</v>
      </c>
      <c r="B4748" s="96" t="s">
        <v>2520</v>
      </c>
      <c r="C4748" s="185" t="str">
        <f>VLOOKUP(B4748,[1]Nagios!$B$2:$F$7978,1,FALSE)</f>
        <v>192.168.5.121</v>
      </c>
      <c r="D4748" s="301" t="s">
        <v>1201</v>
      </c>
      <c r="E4748" s="206" t="s">
        <v>2992</v>
      </c>
      <c r="F4748" s="245">
        <v>2</v>
      </c>
      <c r="G4748" s="299" t="s">
        <v>8012</v>
      </c>
      <c r="H4748" s="180" t="s">
        <v>4050</v>
      </c>
    </row>
    <row r="4749" spans="1:8" hidden="1">
      <c r="A4749" s="88" t="s">
        <v>2501</v>
      </c>
      <c r="B4749" s="96" t="s">
        <v>2502</v>
      </c>
      <c r="C4749" s="185" t="str">
        <f>VLOOKUP(B4749,[1]Nagios!$B$2:$F$7978,1,FALSE)</f>
        <v>192.168.5.120</v>
      </c>
      <c r="D4749" s="307" t="s">
        <v>2314</v>
      </c>
      <c r="E4749" s="206" t="s">
        <v>2989</v>
      </c>
      <c r="F4749" s="245">
        <v>2</v>
      </c>
      <c r="G4749" s="299" t="s">
        <v>8012</v>
      </c>
      <c r="H4749" s="180" t="s">
        <v>4040</v>
      </c>
    </row>
    <row r="4750" spans="1:8" hidden="1">
      <c r="A4750" s="88" t="s">
        <v>2501</v>
      </c>
      <c r="B4750" s="96" t="s">
        <v>2502</v>
      </c>
      <c r="C4750" s="185" t="str">
        <f>VLOOKUP(B4750,[1]Nagios!$B$2:$F$7978,1,FALSE)</f>
        <v>192.168.5.120</v>
      </c>
      <c r="D4750" s="307" t="s">
        <v>1795</v>
      </c>
      <c r="E4750" s="206" t="s">
        <v>2989</v>
      </c>
      <c r="F4750" s="245">
        <v>2</v>
      </c>
      <c r="G4750" s="299" t="s">
        <v>8012</v>
      </c>
      <c r="H4750" s="180" t="s">
        <v>4041</v>
      </c>
    </row>
    <row r="4751" spans="1:8" hidden="1">
      <c r="A4751" s="88" t="s">
        <v>2501</v>
      </c>
      <c r="B4751" s="96" t="s">
        <v>2502</v>
      </c>
      <c r="C4751" s="185" t="str">
        <f>VLOOKUP(B4751,[1]Nagios!$B$2:$F$7978,1,FALSE)</f>
        <v>192.168.5.120</v>
      </c>
      <c r="D4751" s="307" t="s">
        <v>2355</v>
      </c>
      <c r="E4751" s="206" t="s">
        <v>2989</v>
      </c>
      <c r="F4751" s="245">
        <v>2</v>
      </c>
      <c r="G4751" s="299" t="s">
        <v>8012</v>
      </c>
      <c r="H4751" s="180" t="s">
        <v>4042</v>
      </c>
    </row>
    <row r="4752" spans="1:8" hidden="1">
      <c r="A4752" s="88" t="s">
        <v>2501</v>
      </c>
      <c r="B4752" s="96" t="s">
        <v>2502</v>
      </c>
      <c r="C4752" s="185" t="str">
        <f>VLOOKUP(B4752,[1]Nagios!$B$2:$F$7978,1,FALSE)</f>
        <v>192.168.5.120</v>
      </c>
      <c r="D4752" s="307" t="s">
        <v>2330</v>
      </c>
      <c r="E4752" s="206" t="s">
        <v>2989</v>
      </c>
      <c r="F4752" s="245">
        <v>2</v>
      </c>
      <c r="G4752" s="299" t="s">
        <v>8012</v>
      </c>
      <c r="H4752" s="180" t="s">
        <v>4043</v>
      </c>
    </row>
    <row r="4753" spans="1:8" hidden="1">
      <c r="A4753" s="88" t="s">
        <v>2501</v>
      </c>
      <c r="B4753" s="96" t="s">
        <v>2502</v>
      </c>
      <c r="C4753" s="185" t="str">
        <f>VLOOKUP(B4753,[1]Nagios!$B$2:$F$7978,1,FALSE)</f>
        <v>192.168.5.120</v>
      </c>
      <c r="D4753" s="307" t="s">
        <v>1220</v>
      </c>
      <c r="E4753" s="206" t="s">
        <v>2989</v>
      </c>
      <c r="F4753" s="245">
        <v>3</v>
      </c>
      <c r="G4753" s="299" t="s">
        <v>8012</v>
      </c>
      <c r="H4753" s="180" t="s">
        <v>4044</v>
      </c>
    </row>
    <row r="4754" spans="1:8" hidden="1">
      <c r="A4754" s="88" t="s">
        <v>2501</v>
      </c>
      <c r="B4754" s="96" t="s">
        <v>2502</v>
      </c>
      <c r="C4754" s="185" t="str">
        <f>VLOOKUP(B4754,[1]Nagios!$B$2:$F$7978,1,FALSE)</f>
        <v>192.168.5.120</v>
      </c>
      <c r="D4754" s="301" t="s">
        <v>1201</v>
      </c>
      <c r="E4754" s="206" t="s">
        <v>2992</v>
      </c>
      <c r="F4754" s="245">
        <v>2</v>
      </c>
      <c r="G4754" s="299" t="s">
        <v>8012</v>
      </c>
      <c r="H4754" s="180" t="s">
        <v>4045</v>
      </c>
    </row>
    <row r="4755" spans="1:8" hidden="1">
      <c r="A4755" s="88" t="s">
        <v>7493</v>
      </c>
      <c r="B4755" s="266" t="s">
        <v>7492</v>
      </c>
      <c r="C4755" s="185" t="str">
        <f>VLOOKUP(B4755,[1]Nagios!$B$2:$F$7978,1,FALSE)</f>
        <v>10.133.8.47</v>
      </c>
      <c r="D4755" s="301" t="s">
        <v>2325</v>
      </c>
      <c r="E4755" s="289" t="s">
        <v>2989</v>
      </c>
      <c r="F4755" s="245">
        <v>2</v>
      </c>
      <c r="G4755" s="299" t="s">
        <v>8012</v>
      </c>
      <c r="H4755" s="180"/>
    </row>
    <row r="4756" spans="1:8" hidden="1">
      <c r="A4756" s="88" t="s">
        <v>7493</v>
      </c>
      <c r="B4756" s="266" t="s">
        <v>7492</v>
      </c>
      <c r="C4756" s="185" t="str">
        <f>VLOOKUP(B4756,[1]Nagios!$B$2:$F$7978,1,FALSE)</f>
        <v>10.133.8.47</v>
      </c>
      <c r="D4756" s="301" t="s">
        <v>962</v>
      </c>
      <c r="E4756" s="289" t="s">
        <v>2989</v>
      </c>
      <c r="F4756" s="245">
        <v>2</v>
      </c>
      <c r="G4756" s="299" t="s">
        <v>8012</v>
      </c>
      <c r="H4756" s="180"/>
    </row>
    <row r="4757" spans="1:8" hidden="1">
      <c r="A4757" s="88" t="s">
        <v>7493</v>
      </c>
      <c r="B4757" s="266" t="s">
        <v>7492</v>
      </c>
      <c r="C4757" s="185" t="str">
        <f>VLOOKUP(B4757,[1]Nagios!$B$2:$F$7978,1,FALSE)</f>
        <v>10.133.8.47</v>
      </c>
      <c r="D4757" s="301" t="s">
        <v>6698</v>
      </c>
      <c r="E4757" s="289" t="s">
        <v>2989</v>
      </c>
      <c r="F4757" s="262">
        <v>2</v>
      </c>
      <c r="G4757" s="299" t="s">
        <v>8012</v>
      </c>
      <c r="H4757" s="180"/>
    </row>
    <row r="4758" spans="1:8" hidden="1">
      <c r="A4758" s="88" t="s">
        <v>7493</v>
      </c>
      <c r="B4758" s="266" t="s">
        <v>7492</v>
      </c>
      <c r="C4758" s="185" t="str">
        <f>VLOOKUP(B4758,[1]Nagios!$B$2:$F$7978,1,FALSE)</f>
        <v>10.133.8.47</v>
      </c>
      <c r="D4758" s="301" t="s">
        <v>2326</v>
      </c>
      <c r="E4758" s="289" t="s">
        <v>2989</v>
      </c>
      <c r="F4758" s="262">
        <v>2</v>
      </c>
      <c r="G4758" s="299" t="s">
        <v>8012</v>
      </c>
      <c r="H4758" s="180"/>
    </row>
    <row r="4759" spans="1:8" hidden="1">
      <c r="A4759" s="88" t="s">
        <v>7493</v>
      </c>
      <c r="B4759" s="266" t="s">
        <v>7492</v>
      </c>
      <c r="C4759" s="185" t="str">
        <f>VLOOKUP(B4759,[1]Nagios!$B$2:$F$7978,1,FALSE)</f>
        <v>10.133.8.47</v>
      </c>
      <c r="D4759" s="301" t="s">
        <v>1201</v>
      </c>
      <c r="E4759" s="289" t="s">
        <v>2989</v>
      </c>
      <c r="F4759" s="271">
        <v>2</v>
      </c>
      <c r="G4759" s="299" t="s">
        <v>8012</v>
      </c>
      <c r="H4759" s="180"/>
    </row>
    <row r="4760" spans="1:8" hidden="1">
      <c r="A4760" s="88" t="s">
        <v>7493</v>
      </c>
      <c r="B4760" s="266" t="s">
        <v>7492</v>
      </c>
      <c r="C4760" s="185" t="str">
        <f>VLOOKUP(B4760,[1]Nagios!$B$2:$F$7978,1,FALSE)</f>
        <v>10.133.8.47</v>
      </c>
      <c r="D4760" s="301" t="s">
        <v>6734</v>
      </c>
      <c r="E4760" s="289" t="s">
        <v>2989</v>
      </c>
      <c r="F4760" s="262">
        <v>2</v>
      </c>
      <c r="G4760" s="299" t="s">
        <v>8012</v>
      </c>
      <c r="H4760" s="180"/>
    </row>
    <row r="4761" spans="1:8" hidden="1">
      <c r="A4761" s="88" t="s">
        <v>7493</v>
      </c>
      <c r="B4761" s="266" t="s">
        <v>7492</v>
      </c>
      <c r="C4761" s="185" t="str">
        <f>VLOOKUP(B4761,[1]Nagios!$B$2:$F$7978,1,FALSE)</f>
        <v>10.133.8.47</v>
      </c>
      <c r="D4761" s="301" t="s">
        <v>6753</v>
      </c>
      <c r="E4761" s="289" t="s">
        <v>2989</v>
      </c>
      <c r="F4761" s="271">
        <v>2</v>
      </c>
      <c r="G4761" s="299" t="s">
        <v>8012</v>
      </c>
      <c r="H4761" s="180"/>
    </row>
    <row r="4762" spans="1:8" hidden="1">
      <c r="A4762" s="88" t="s">
        <v>7493</v>
      </c>
      <c r="B4762" s="266" t="s">
        <v>7492</v>
      </c>
      <c r="C4762" s="185" t="str">
        <f>VLOOKUP(B4762,[1]Nagios!$B$2:$F$7978,1,FALSE)</f>
        <v>10.133.8.47</v>
      </c>
      <c r="D4762" s="301" t="s">
        <v>8695</v>
      </c>
      <c r="E4762" s="289" t="s">
        <v>2991</v>
      </c>
      <c r="F4762" s="271">
        <v>3</v>
      </c>
      <c r="G4762" s="299" t="s">
        <v>8012</v>
      </c>
      <c r="H4762" s="180"/>
    </row>
    <row r="4763" spans="1:8" hidden="1">
      <c r="A4763" s="88" t="s">
        <v>7493</v>
      </c>
      <c r="B4763" s="266" t="s">
        <v>7492</v>
      </c>
      <c r="C4763" s="185" t="str">
        <f>VLOOKUP(B4763,[1]Nagios!$B$2:$F$7978,1,FALSE)</f>
        <v>10.133.8.47</v>
      </c>
      <c r="D4763" s="301" t="s">
        <v>6851</v>
      </c>
      <c r="E4763" s="289" t="s">
        <v>2989</v>
      </c>
      <c r="F4763" s="271">
        <v>2</v>
      </c>
      <c r="G4763" s="299" t="s">
        <v>7998</v>
      </c>
      <c r="H4763" s="180"/>
    </row>
    <row r="4764" spans="1:8" hidden="1">
      <c r="A4764" s="88" t="s">
        <v>7493</v>
      </c>
      <c r="B4764" s="266" t="s">
        <v>7492</v>
      </c>
      <c r="C4764" s="185" t="str">
        <f>VLOOKUP(B4764,[1]Nagios!$B$2:$F$7978,1,FALSE)</f>
        <v>10.133.8.47</v>
      </c>
      <c r="D4764" s="301" t="s">
        <v>7494</v>
      </c>
      <c r="E4764" s="289" t="s">
        <v>2989</v>
      </c>
      <c r="F4764" s="271">
        <v>2</v>
      </c>
      <c r="G4764" s="299" t="s">
        <v>7998</v>
      </c>
      <c r="H4764" s="180"/>
    </row>
    <row r="4765" spans="1:8" hidden="1">
      <c r="A4765" s="88" t="s">
        <v>7493</v>
      </c>
      <c r="B4765" s="266" t="s">
        <v>7492</v>
      </c>
      <c r="C4765" s="185" t="str">
        <f>VLOOKUP(B4765,[1]Nagios!$B$2:$F$7978,1,FALSE)</f>
        <v>10.133.8.47</v>
      </c>
      <c r="D4765" s="301" t="s">
        <v>7495</v>
      </c>
      <c r="E4765" s="289" t="s">
        <v>2989</v>
      </c>
      <c r="F4765" s="271">
        <v>2</v>
      </c>
      <c r="G4765" s="299" t="s">
        <v>7998</v>
      </c>
      <c r="H4765" s="180"/>
    </row>
    <row r="4766" spans="1:8" hidden="1">
      <c r="A4766" s="88" t="s">
        <v>7493</v>
      </c>
      <c r="B4766" s="266" t="s">
        <v>7492</v>
      </c>
      <c r="C4766" s="185" t="str">
        <f>VLOOKUP(B4766,[1]Nagios!$B$2:$F$7978,1,FALSE)</f>
        <v>10.133.8.47</v>
      </c>
      <c r="D4766" s="301" t="s">
        <v>7496</v>
      </c>
      <c r="E4766" s="289" t="s">
        <v>2989</v>
      </c>
      <c r="F4766" s="271">
        <v>2</v>
      </c>
      <c r="G4766" s="299" t="s">
        <v>7998</v>
      </c>
      <c r="H4766" s="180"/>
    </row>
    <row r="4767" spans="1:8" hidden="1">
      <c r="A4767" s="88" t="s">
        <v>7493</v>
      </c>
      <c r="B4767" s="266" t="s">
        <v>7492</v>
      </c>
      <c r="C4767" s="185" t="str">
        <f>VLOOKUP(B4767,[1]Nagios!$B$2:$F$7978,1,FALSE)</f>
        <v>10.133.8.47</v>
      </c>
      <c r="D4767" s="301" t="s">
        <v>7595</v>
      </c>
      <c r="E4767" s="289" t="s">
        <v>2992</v>
      </c>
      <c r="F4767" s="271">
        <v>3</v>
      </c>
      <c r="G4767" s="299" t="s">
        <v>8004</v>
      </c>
      <c r="H4767" s="199"/>
    </row>
    <row r="4768" spans="1:8" hidden="1">
      <c r="A4768" s="88" t="s">
        <v>7493</v>
      </c>
      <c r="B4768" s="266" t="s">
        <v>7492</v>
      </c>
      <c r="C4768" s="185" t="str">
        <f>VLOOKUP(B4768,[1]Nagios!$B$2:$F$7978,1,FALSE)</f>
        <v>10.133.8.47</v>
      </c>
      <c r="D4768" s="301" t="s">
        <v>6857</v>
      </c>
      <c r="E4768" s="289" t="s">
        <v>2989</v>
      </c>
      <c r="F4768" s="271">
        <v>3</v>
      </c>
      <c r="G4768" s="299" t="s">
        <v>7998</v>
      </c>
      <c r="H4768" s="199"/>
    </row>
    <row r="4769" spans="1:8" hidden="1">
      <c r="A4769" s="88" t="s">
        <v>7493</v>
      </c>
      <c r="B4769" s="266" t="s">
        <v>7492</v>
      </c>
      <c r="C4769" s="185" t="str">
        <f>VLOOKUP(B4769,[1]Nagios!$B$2:$F$7978,1,FALSE)</f>
        <v>10.133.8.47</v>
      </c>
      <c r="D4769" s="301" t="s">
        <v>6858</v>
      </c>
      <c r="E4769" s="289" t="s">
        <v>2989</v>
      </c>
      <c r="F4769" s="271">
        <v>3</v>
      </c>
      <c r="G4769" s="299" t="s">
        <v>7998</v>
      </c>
      <c r="H4769" s="199"/>
    </row>
    <row r="4770" spans="1:8" hidden="1">
      <c r="A4770" s="91" t="s">
        <v>6534</v>
      </c>
      <c r="B4770" s="102" t="s">
        <v>6533</v>
      </c>
      <c r="C4770" s="185" t="str">
        <f>VLOOKUP(B4770,[1]Nagios!$B$2:$F$7978,1,FALSE)</f>
        <v>10.133.8.134</v>
      </c>
      <c r="D4770" s="306" t="s">
        <v>6531</v>
      </c>
      <c r="E4770" s="206" t="s">
        <v>2992</v>
      </c>
      <c r="F4770" s="271">
        <v>1</v>
      </c>
      <c r="G4770" s="299" t="s">
        <v>7998</v>
      </c>
      <c r="H4770" s="180"/>
    </row>
    <row r="4771" spans="1:8" hidden="1">
      <c r="A4771" s="91" t="s">
        <v>6534</v>
      </c>
      <c r="B4771" s="102" t="s">
        <v>6533</v>
      </c>
      <c r="C4771" s="185" t="str">
        <f>VLOOKUP(B4771,[1]Nagios!$B$2:$F$7978,1,FALSE)</f>
        <v>10.133.8.134</v>
      </c>
      <c r="D4771" s="301" t="s">
        <v>6663</v>
      </c>
      <c r="E4771" s="206" t="s">
        <v>2992</v>
      </c>
      <c r="F4771" s="262">
        <v>2</v>
      </c>
      <c r="G4771" s="299" t="s">
        <v>8012</v>
      </c>
      <c r="H4771" s="180"/>
    </row>
    <row r="4772" spans="1:8" hidden="1">
      <c r="A4772" s="91" t="s">
        <v>6534</v>
      </c>
      <c r="B4772" s="102" t="s">
        <v>6533</v>
      </c>
      <c r="C4772" s="185" t="str">
        <f>VLOOKUP(B4772,[1]Nagios!$B$2:$F$7978,1,FALSE)</f>
        <v>10.133.8.134</v>
      </c>
      <c r="D4772" s="301" t="s">
        <v>2617</v>
      </c>
      <c r="E4772" s="206" t="s">
        <v>2992</v>
      </c>
      <c r="F4772" s="271">
        <v>1</v>
      </c>
      <c r="G4772" s="299" t="s">
        <v>8012</v>
      </c>
      <c r="H4772" s="180"/>
    </row>
    <row r="4773" spans="1:8" hidden="1">
      <c r="A4773" s="91" t="s">
        <v>6534</v>
      </c>
      <c r="B4773" s="102" t="s">
        <v>6533</v>
      </c>
      <c r="C4773" s="185" t="str">
        <f>VLOOKUP(B4773,[1]Nagios!$B$2:$F$7978,1,FALSE)</f>
        <v>10.133.8.134</v>
      </c>
      <c r="D4773" s="301" t="s">
        <v>962</v>
      </c>
      <c r="E4773" s="206" t="s">
        <v>2992</v>
      </c>
      <c r="F4773" s="262">
        <v>3</v>
      </c>
      <c r="G4773" s="299" t="s">
        <v>8012</v>
      </c>
      <c r="H4773" s="180"/>
    </row>
    <row r="4774" spans="1:8" hidden="1">
      <c r="A4774" s="91" t="s">
        <v>6534</v>
      </c>
      <c r="B4774" s="102" t="s">
        <v>6533</v>
      </c>
      <c r="C4774" s="185" t="str">
        <f>VLOOKUP(B4774,[1]Nagios!$B$2:$F$7978,1,FALSE)</f>
        <v>10.133.8.134</v>
      </c>
      <c r="D4774" s="301" t="s">
        <v>1220</v>
      </c>
      <c r="E4774" s="206" t="s">
        <v>2992</v>
      </c>
      <c r="F4774" s="262">
        <v>3</v>
      </c>
      <c r="G4774" s="299" t="s">
        <v>8012</v>
      </c>
      <c r="H4774" s="180"/>
    </row>
    <row r="4775" spans="1:8" hidden="1">
      <c r="A4775" s="91" t="s">
        <v>6534</v>
      </c>
      <c r="B4775" s="102" t="s">
        <v>6533</v>
      </c>
      <c r="C4775" s="185" t="str">
        <f>VLOOKUP(B4775,[1]Nagios!$B$2:$F$7978,1,FALSE)</f>
        <v>10.133.8.134</v>
      </c>
      <c r="D4775" s="301" t="s">
        <v>6698</v>
      </c>
      <c r="E4775" s="206" t="s">
        <v>2992</v>
      </c>
      <c r="F4775" s="262">
        <v>3</v>
      </c>
      <c r="G4775" s="299" t="s">
        <v>8012</v>
      </c>
      <c r="H4775" s="180"/>
    </row>
    <row r="4776" spans="1:8" hidden="1">
      <c r="A4776" s="91" t="s">
        <v>6534</v>
      </c>
      <c r="B4776" s="102" t="s">
        <v>6533</v>
      </c>
      <c r="C4776" s="185" t="str">
        <f>VLOOKUP(B4776,[1]Nagios!$B$2:$F$7978,1,FALSE)</f>
        <v>10.133.8.134</v>
      </c>
      <c r="D4776" s="306" t="s">
        <v>6220</v>
      </c>
      <c r="E4776" s="206" t="s">
        <v>2992</v>
      </c>
      <c r="F4776" s="262">
        <v>1</v>
      </c>
      <c r="G4776" s="299" t="s">
        <v>8012</v>
      </c>
      <c r="H4776" s="180"/>
    </row>
    <row r="4777" spans="1:8" hidden="1">
      <c r="A4777" s="91" t="s">
        <v>6534</v>
      </c>
      <c r="B4777" s="102" t="s">
        <v>6533</v>
      </c>
      <c r="C4777" s="185" t="str">
        <f>VLOOKUP(B4777,[1]Nagios!$B$2:$F$7978,1,FALSE)</f>
        <v>10.133.8.134</v>
      </c>
      <c r="D4777" s="306" t="s">
        <v>8695</v>
      </c>
      <c r="E4777" s="206" t="s">
        <v>2992</v>
      </c>
      <c r="F4777" s="187">
        <v>4</v>
      </c>
      <c r="G4777" s="299" t="s">
        <v>8012</v>
      </c>
      <c r="H4777" s="180"/>
    </row>
    <row r="4778" spans="1:8" hidden="1">
      <c r="A4778" s="91" t="s">
        <v>6337</v>
      </c>
      <c r="B4778" s="91" t="s">
        <v>6336</v>
      </c>
      <c r="C4778" s="185" t="str">
        <f>VLOOKUP(B4778,[1]Nagios!$B$2:$F$7978,1,FALSE)</f>
        <v>10.133.8.133</v>
      </c>
      <c r="D4778" s="306" t="s">
        <v>1220</v>
      </c>
      <c r="E4778" s="206" t="s">
        <v>2989</v>
      </c>
      <c r="F4778" s="262">
        <v>3</v>
      </c>
      <c r="G4778" s="299" t="s">
        <v>8012</v>
      </c>
      <c r="H4778" s="180" t="s">
        <v>6379</v>
      </c>
    </row>
    <row r="4779" spans="1:8" hidden="1">
      <c r="A4779" s="91" t="s">
        <v>6337</v>
      </c>
      <c r="B4779" s="91" t="s">
        <v>6336</v>
      </c>
      <c r="C4779" s="185" t="str">
        <f>VLOOKUP(B4779,[1]Nagios!$B$2:$F$7978,1,FALSE)</f>
        <v>10.133.8.133</v>
      </c>
      <c r="D4779" s="306" t="s">
        <v>1204</v>
      </c>
      <c r="E4779" s="206" t="s">
        <v>2989</v>
      </c>
      <c r="F4779" s="269">
        <v>4</v>
      </c>
      <c r="G4779" s="299" t="s">
        <v>8012</v>
      </c>
      <c r="H4779" s="180" t="s">
        <v>6379</v>
      </c>
    </row>
    <row r="4780" spans="1:8" hidden="1">
      <c r="A4780" s="91" t="s">
        <v>6337</v>
      </c>
      <c r="B4780" s="91" t="s">
        <v>6336</v>
      </c>
      <c r="C4780" s="185" t="str">
        <f>VLOOKUP(B4780,[1]Nagios!$B$2:$F$7978,1,FALSE)</f>
        <v>10.133.8.133</v>
      </c>
      <c r="D4780" s="306" t="s">
        <v>6043</v>
      </c>
      <c r="E4780" s="206" t="s">
        <v>2989</v>
      </c>
      <c r="F4780" s="269">
        <v>1</v>
      </c>
      <c r="G4780" s="299" t="s">
        <v>8012</v>
      </c>
      <c r="H4780" s="180" t="s">
        <v>6379</v>
      </c>
    </row>
    <row r="4781" spans="1:8" hidden="1">
      <c r="A4781" s="91" t="s">
        <v>6337</v>
      </c>
      <c r="B4781" s="91" t="s">
        <v>6336</v>
      </c>
      <c r="C4781" s="185" t="str">
        <f>VLOOKUP(B4781,[1]Nagios!$B$2:$F$7978,1,FALSE)</f>
        <v>10.133.8.133</v>
      </c>
      <c r="D4781" s="306" t="s">
        <v>2617</v>
      </c>
      <c r="E4781" s="206" t="s">
        <v>2989</v>
      </c>
      <c r="F4781" s="269">
        <v>1</v>
      </c>
      <c r="G4781" s="299" t="s">
        <v>8012</v>
      </c>
      <c r="H4781" s="180" t="s">
        <v>6379</v>
      </c>
    </row>
    <row r="4782" spans="1:8" hidden="1">
      <c r="A4782" s="91" t="s">
        <v>6337</v>
      </c>
      <c r="B4782" s="91" t="s">
        <v>6336</v>
      </c>
      <c r="C4782" s="185" t="str">
        <f>VLOOKUP(B4782,[1]Nagios!$B$2:$F$7978,1,FALSE)</f>
        <v>10.133.8.133</v>
      </c>
      <c r="D4782" s="306" t="s">
        <v>1200</v>
      </c>
      <c r="E4782" s="206" t="s">
        <v>2989</v>
      </c>
      <c r="F4782" s="269">
        <v>4</v>
      </c>
      <c r="G4782" s="299" t="s">
        <v>8012</v>
      </c>
      <c r="H4782" s="180" t="s">
        <v>6379</v>
      </c>
    </row>
    <row r="4783" spans="1:8" hidden="1">
      <c r="A4783" s="91" t="s">
        <v>6337</v>
      </c>
      <c r="B4783" s="91" t="s">
        <v>6336</v>
      </c>
      <c r="C4783" s="185" t="str">
        <f>VLOOKUP(B4783,[1]Nagios!$B$2:$F$7978,1,FALSE)</f>
        <v>10.133.8.133</v>
      </c>
      <c r="D4783" s="306" t="s">
        <v>1201</v>
      </c>
      <c r="E4783" s="206" t="s">
        <v>2989</v>
      </c>
      <c r="F4783" s="269">
        <v>4</v>
      </c>
      <c r="G4783" s="299" t="s">
        <v>8012</v>
      </c>
      <c r="H4783" s="180" t="s">
        <v>6379</v>
      </c>
    </row>
    <row r="4784" spans="1:8" hidden="1">
      <c r="A4784" s="91" t="s">
        <v>6337</v>
      </c>
      <c r="B4784" s="91" t="s">
        <v>6336</v>
      </c>
      <c r="C4784" s="185" t="str">
        <f>VLOOKUP(B4784,[1]Nagios!$B$2:$F$7978,1,FALSE)</f>
        <v>10.133.8.133</v>
      </c>
      <c r="D4784" s="306" t="s">
        <v>8187</v>
      </c>
      <c r="E4784" s="206" t="s">
        <v>2989</v>
      </c>
      <c r="F4784" s="269">
        <v>1</v>
      </c>
      <c r="G4784" s="299" t="s">
        <v>8012</v>
      </c>
      <c r="H4784" s="180"/>
    </row>
    <row r="4785" spans="1:8" hidden="1">
      <c r="A4785" s="91" t="s">
        <v>6337</v>
      </c>
      <c r="B4785" s="91" t="s">
        <v>6336</v>
      </c>
      <c r="C4785" s="185" t="str">
        <f>VLOOKUP(B4785,[1]Nagios!$B$2:$F$7978,1,FALSE)</f>
        <v>10.133.8.133</v>
      </c>
      <c r="D4785" s="306" t="s">
        <v>8188</v>
      </c>
      <c r="E4785" s="206" t="s">
        <v>2989</v>
      </c>
      <c r="F4785" s="269">
        <v>1</v>
      </c>
      <c r="G4785" s="299" t="s">
        <v>7998</v>
      </c>
      <c r="H4785" s="180"/>
    </row>
    <row r="4786" spans="1:8" hidden="1">
      <c r="A4786" s="91" t="s">
        <v>6337</v>
      </c>
      <c r="B4786" s="91" t="s">
        <v>6336</v>
      </c>
      <c r="C4786" s="185" t="str">
        <f>VLOOKUP(B4786,[1]Nagios!$B$2:$F$7978,1,FALSE)</f>
        <v>10.133.8.133</v>
      </c>
      <c r="D4786" s="306" t="s">
        <v>8189</v>
      </c>
      <c r="E4786" s="206" t="s">
        <v>2989</v>
      </c>
      <c r="F4786" s="269">
        <v>1</v>
      </c>
      <c r="G4786" s="299" t="s">
        <v>7998</v>
      </c>
      <c r="H4786" s="180"/>
    </row>
    <row r="4787" spans="1:8" hidden="1">
      <c r="A4787" s="91" t="s">
        <v>6337</v>
      </c>
      <c r="B4787" s="91" t="s">
        <v>6336</v>
      </c>
      <c r="C4787" s="185" t="str">
        <f>VLOOKUP(B4787,[1]Nagios!$B$2:$F$7978,1,FALSE)</f>
        <v>10.133.8.133</v>
      </c>
      <c r="D4787" s="306" t="s">
        <v>8190</v>
      </c>
      <c r="E4787" s="206" t="s">
        <v>2989</v>
      </c>
      <c r="F4787" s="269">
        <v>1</v>
      </c>
      <c r="G4787" s="299" t="s">
        <v>7998</v>
      </c>
      <c r="H4787" s="180"/>
    </row>
    <row r="4788" spans="1:8" hidden="1">
      <c r="A4788" s="91" t="s">
        <v>6337</v>
      </c>
      <c r="B4788" s="91" t="s">
        <v>6336</v>
      </c>
      <c r="C4788" s="185" t="str">
        <f>VLOOKUP(B4788,[1]Nagios!$B$2:$F$7978,1,FALSE)</f>
        <v>10.133.8.133</v>
      </c>
      <c r="D4788" s="306" t="s">
        <v>8191</v>
      </c>
      <c r="E4788" s="206" t="s">
        <v>2989</v>
      </c>
      <c r="F4788" s="269">
        <v>1</v>
      </c>
      <c r="G4788" s="299" t="s">
        <v>7998</v>
      </c>
      <c r="H4788" s="180"/>
    </row>
    <row r="4789" spans="1:8" hidden="1">
      <c r="A4789" s="91" t="s">
        <v>6337</v>
      </c>
      <c r="B4789" s="102" t="s">
        <v>6336</v>
      </c>
      <c r="C4789" s="185" t="str">
        <f>VLOOKUP(B4789,[1]Nagios!$B$2:$F$7978,1,FALSE)</f>
        <v>10.133.8.133</v>
      </c>
      <c r="D4789" s="306" t="s">
        <v>6531</v>
      </c>
      <c r="E4789" s="206" t="s">
        <v>2989</v>
      </c>
      <c r="F4789" s="245">
        <v>2</v>
      </c>
      <c r="G4789" s="299" t="s">
        <v>7998</v>
      </c>
      <c r="H4789" s="180"/>
    </row>
    <row r="4790" spans="1:8" hidden="1">
      <c r="A4790" s="88" t="s">
        <v>6337</v>
      </c>
      <c r="B4790" s="240" t="s">
        <v>6336</v>
      </c>
      <c r="C4790" s="185" t="str">
        <f>VLOOKUP(B4790,[1]Nagios!$B$2:$F$7978,1,FALSE)</f>
        <v>10.133.8.133</v>
      </c>
      <c r="D4790" s="306" t="s">
        <v>7896</v>
      </c>
      <c r="E4790" s="206" t="s">
        <v>2989</v>
      </c>
      <c r="F4790" s="269">
        <v>4</v>
      </c>
      <c r="G4790" s="299" t="s">
        <v>7998</v>
      </c>
      <c r="H4790" s="180"/>
    </row>
    <row r="4791" spans="1:8" hidden="1">
      <c r="A4791" s="88" t="s">
        <v>6337</v>
      </c>
      <c r="B4791" s="240" t="s">
        <v>6336</v>
      </c>
      <c r="C4791" s="185" t="str">
        <f>VLOOKUP(B4791,[1]Nagios!$B$2:$F$7978,1,FALSE)</f>
        <v>10.133.8.133</v>
      </c>
      <c r="D4791" s="301" t="s">
        <v>6858</v>
      </c>
      <c r="E4791" s="289" t="s">
        <v>2989</v>
      </c>
      <c r="F4791" s="245">
        <v>2</v>
      </c>
      <c r="G4791" s="299" t="s">
        <v>7998</v>
      </c>
      <c r="H4791" s="180"/>
    </row>
    <row r="4792" spans="1:8" hidden="1">
      <c r="A4792" s="88" t="s">
        <v>6280</v>
      </c>
      <c r="B4792" s="240" t="s">
        <v>6281</v>
      </c>
      <c r="C4792" s="185" t="str">
        <f>VLOOKUP(B4792,[1]Nagios!$B$2:$F$7978,1,FALSE)</f>
        <v>192.168.4.51</v>
      </c>
      <c r="D4792" s="301" t="s">
        <v>1200</v>
      </c>
      <c r="E4792" s="206" t="s">
        <v>2992</v>
      </c>
      <c r="F4792" s="245">
        <v>4</v>
      </c>
      <c r="G4792" s="299" t="s">
        <v>8012</v>
      </c>
      <c r="H4792" s="180"/>
    </row>
    <row r="4793" spans="1:8" hidden="1">
      <c r="A4793" s="88" t="s">
        <v>6280</v>
      </c>
      <c r="B4793" s="240" t="s">
        <v>6281</v>
      </c>
      <c r="C4793" s="185" t="str">
        <f>VLOOKUP(B4793,[1]Nagios!$B$2:$F$7978,1,FALSE)</f>
        <v>192.168.4.51</v>
      </c>
      <c r="D4793" s="301" t="s">
        <v>1204</v>
      </c>
      <c r="E4793" s="206" t="s">
        <v>2992</v>
      </c>
      <c r="F4793" s="245">
        <v>4</v>
      </c>
      <c r="G4793" s="299" t="s">
        <v>8012</v>
      </c>
      <c r="H4793" s="180"/>
    </row>
    <row r="4794" spans="1:8" hidden="1">
      <c r="A4794" s="91" t="s">
        <v>6532</v>
      </c>
      <c r="B4794" s="102" t="s">
        <v>6281</v>
      </c>
      <c r="C4794" s="185" t="str">
        <f>VLOOKUP(B4794,[1]Nagios!$B$2:$F$7978,1,FALSE)</f>
        <v>192.168.4.51</v>
      </c>
      <c r="D4794" s="306" t="s">
        <v>6531</v>
      </c>
      <c r="E4794" s="206" t="s">
        <v>2992</v>
      </c>
      <c r="F4794" s="245">
        <v>4</v>
      </c>
      <c r="G4794" s="299" t="s">
        <v>7998</v>
      </c>
      <c r="H4794" s="180"/>
    </row>
    <row r="4795" spans="1:8" hidden="1">
      <c r="A4795" s="88" t="s">
        <v>7485</v>
      </c>
      <c r="B4795" s="240" t="s">
        <v>7484</v>
      </c>
      <c r="C4795" s="185" t="str">
        <f>VLOOKUP(B4795,[1]Nagios!$B$2:$F$7978,1,FALSE)</f>
        <v>192.168.4.26</v>
      </c>
      <c r="D4795" s="301" t="s">
        <v>2325</v>
      </c>
      <c r="E4795" s="289" t="s">
        <v>2989</v>
      </c>
      <c r="F4795" s="245">
        <v>2</v>
      </c>
      <c r="G4795" s="299" t="s">
        <v>8012</v>
      </c>
      <c r="H4795" s="180"/>
    </row>
    <row r="4796" spans="1:8" hidden="1">
      <c r="A4796" s="88" t="s">
        <v>7485</v>
      </c>
      <c r="B4796" s="240" t="s">
        <v>7484</v>
      </c>
      <c r="C4796" s="185" t="str">
        <f>VLOOKUP(B4796,[1]Nagios!$B$2:$F$7978,1,FALSE)</f>
        <v>192.168.4.26</v>
      </c>
      <c r="D4796" s="301" t="s">
        <v>962</v>
      </c>
      <c r="E4796" s="289" t="s">
        <v>2989</v>
      </c>
      <c r="F4796" s="245">
        <v>2</v>
      </c>
      <c r="G4796" s="299" t="s">
        <v>8012</v>
      </c>
      <c r="H4796" s="180"/>
    </row>
    <row r="4797" spans="1:8" hidden="1">
      <c r="A4797" s="88" t="s">
        <v>7485</v>
      </c>
      <c r="B4797" s="240" t="s">
        <v>7484</v>
      </c>
      <c r="C4797" s="185" t="str">
        <f>VLOOKUP(B4797,[1]Nagios!$B$2:$F$7978,1,FALSE)</f>
        <v>192.168.4.26</v>
      </c>
      <c r="D4797" s="301" t="s">
        <v>6698</v>
      </c>
      <c r="E4797" s="289" t="s">
        <v>2989</v>
      </c>
      <c r="F4797" s="245">
        <v>2</v>
      </c>
      <c r="G4797" s="299" t="s">
        <v>8012</v>
      </c>
      <c r="H4797" s="180"/>
    </row>
    <row r="4798" spans="1:8" hidden="1">
      <c r="A4798" s="88" t="s">
        <v>7485</v>
      </c>
      <c r="B4798" s="240" t="s">
        <v>7484</v>
      </c>
      <c r="C4798" s="185" t="str">
        <f>VLOOKUP(B4798,[1]Nagios!$B$2:$F$7978,1,FALSE)</f>
        <v>192.168.4.26</v>
      </c>
      <c r="D4798" s="301" t="s">
        <v>2326</v>
      </c>
      <c r="E4798" s="289" t="s">
        <v>2989</v>
      </c>
      <c r="F4798" s="245">
        <v>2</v>
      </c>
      <c r="G4798" s="299" t="s">
        <v>8012</v>
      </c>
      <c r="H4798" s="180"/>
    </row>
    <row r="4799" spans="1:8" hidden="1">
      <c r="A4799" s="88" t="s">
        <v>7485</v>
      </c>
      <c r="B4799" s="240" t="s">
        <v>7484</v>
      </c>
      <c r="C4799" s="185" t="str">
        <f>VLOOKUP(B4799,[1]Nagios!$B$2:$F$7978,1,FALSE)</f>
        <v>192.168.4.26</v>
      </c>
      <c r="D4799" s="301" t="s">
        <v>1201</v>
      </c>
      <c r="E4799" s="289" t="s">
        <v>2989</v>
      </c>
      <c r="F4799" s="245">
        <v>2</v>
      </c>
      <c r="G4799" s="299" t="s">
        <v>8012</v>
      </c>
      <c r="H4799" s="180"/>
    </row>
    <row r="4800" spans="1:8" hidden="1">
      <c r="A4800" s="88" t="s">
        <v>7485</v>
      </c>
      <c r="B4800" s="240" t="s">
        <v>7484</v>
      </c>
      <c r="C4800" s="185" t="str">
        <f>VLOOKUP(B4800,[1]Nagios!$B$2:$F$7978,1,FALSE)</f>
        <v>192.168.4.26</v>
      </c>
      <c r="D4800" s="301" t="s">
        <v>6734</v>
      </c>
      <c r="E4800" s="289" t="s">
        <v>2989</v>
      </c>
      <c r="F4800" s="245">
        <v>2</v>
      </c>
      <c r="G4800" s="299" t="s">
        <v>8012</v>
      </c>
      <c r="H4800" s="180"/>
    </row>
    <row r="4801" spans="1:8" hidden="1">
      <c r="A4801" s="88" t="s">
        <v>7485</v>
      </c>
      <c r="B4801" s="240" t="s">
        <v>7484</v>
      </c>
      <c r="C4801" s="185" t="str">
        <f>VLOOKUP(B4801,[1]Nagios!$B$2:$F$7978,1,FALSE)</f>
        <v>192.168.4.26</v>
      </c>
      <c r="D4801" s="301" t="s">
        <v>7486</v>
      </c>
      <c r="E4801" s="289" t="s">
        <v>2989</v>
      </c>
      <c r="F4801" s="245">
        <v>2</v>
      </c>
      <c r="G4801" s="299" t="s">
        <v>7998</v>
      </c>
      <c r="H4801" s="180"/>
    </row>
    <row r="4802" spans="1:8" hidden="1">
      <c r="A4802" s="88" t="s">
        <v>7485</v>
      </c>
      <c r="B4802" s="240" t="s">
        <v>7484</v>
      </c>
      <c r="C4802" s="185" t="str">
        <f>VLOOKUP(B4802,[1]Nagios!$B$2:$F$7978,1,FALSE)</f>
        <v>192.168.4.26</v>
      </c>
      <c r="D4802" s="301" t="s">
        <v>7487</v>
      </c>
      <c r="E4802" s="289" t="s">
        <v>2989</v>
      </c>
      <c r="F4802" s="245">
        <v>2</v>
      </c>
      <c r="G4802" s="299" t="s">
        <v>7998</v>
      </c>
      <c r="H4802" s="180"/>
    </row>
    <row r="4803" spans="1:8" hidden="1">
      <c r="A4803" s="88" t="s">
        <v>7485</v>
      </c>
      <c r="B4803" s="240" t="s">
        <v>7484</v>
      </c>
      <c r="C4803" s="185" t="str">
        <f>VLOOKUP(B4803,[1]Nagios!$B$2:$F$7978,1,FALSE)</f>
        <v>192.168.4.26</v>
      </c>
      <c r="D4803" s="301" t="s">
        <v>7488</v>
      </c>
      <c r="E4803" s="289" t="s">
        <v>2989</v>
      </c>
      <c r="F4803" s="245">
        <v>2</v>
      </c>
      <c r="G4803" s="299" t="s">
        <v>7998</v>
      </c>
      <c r="H4803" s="180"/>
    </row>
    <row r="4804" spans="1:8" hidden="1">
      <c r="A4804" s="88" t="s">
        <v>7485</v>
      </c>
      <c r="B4804" s="240" t="s">
        <v>7484</v>
      </c>
      <c r="C4804" s="185" t="str">
        <f>VLOOKUP(B4804,[1]Nagios!$B$2:$F$7978,1,FALSE)</f>
        <v>192.168.4.26</v>
      </c>
      <c r="D4804" s="301" t="s">
        <v>7489</v>
      </c>
      <c r="E4804" s="289" t="s">
        <v>2989</v>
      </c>
      <c r="F4804" s="245">
        <v>2</v>
      </c>
      <c r="G4804" s="299" t="s">
        <v>7998</v>
      </c>
      <c r="H4804" s="180"/>
    </row>
    <row r="4805" spans="1:8" hidden="1">
      <c r="A4805" s="88" t="s">
        <v>7485</v>
      </c>
      <c r="B4805" s="240" t="s">
        <v>7484</v>
      </c>
      <c r="C4805" s="185" t="str">
        <f>VLOOKUP(B4805,[1]Nagios!$B$2:$F$7978,1,FALSE)</f>
        <v>192.168.4.26</v>
      </c>
      <c r="D4805" s="301" t="s">
        <v>7490</v>
      </c>
      <c r="E4805" s="289" t="s">
        <v>2989</v>
      </c>
      <c r="F4805" s="245">
        <v>2</v>
      </c>
      <c r="G4805" s="299" t="s">
        <v>7998</v>
      </c>
      <c r="H4805" s="180"/>
    </row>
    <row r="4806" spans="1:8" hidden="1">
      <c r="A4806" s="88" t="s">
        <v>7485</v>
      </c>
      <c r="B4806" s="240" t="s">
        <v>7484</v>
      </c>
      <c r="C4806" s="185" t="str">
        <f>VLOOKUP(B4806,[1]Nagios!$B$2:$F$7978,1,FALSE)</f>
        <v>192.168.4.26</v>
      </c>
      <c r="D4806" s="301" t="s">
        <v>7491</v>
      </c>
      <c r="E4806" s="289" t="s">
        <v>2989</v>
      </c>
      <c r="F4806" s="245">
        <v>2</v>
      </c>
      <c r="G4806" s="299" t="s">
        <v>7998</v>
      </c>
      <c r="H4806" s="180"/>
    </row>
    <row r="4807" spans="1:8" hidden="1">
      <c r="A4807" s="88" t="s">
        <v>7485</v>
      </c>
      <c r="B4807" s="240" t="s">
        <v>7484</v>
      </c>
      <c r="C4807" s="185" t="str">
        <f>VLOOKUP(B4807,[1]Nagios!$B$2:$F$7978,1,FALSE)</f>
        <v>192.168.4.26</v>
      </c>
      <c r="D4807" s="301" t="s">
        <v>8174</v>
      </c>
      <c r="E4807" s="289" t="s">
        <v>2989</v>
      </c>
      <c r="F4807" s="245">
        <v>2</v>
      </c>
      <c r="G4807" s="299" t="s">
        <v>7998</v>
      </c>
      <c r="H4807" s="180"/>
    </row>
    <row r="4808" spans="1:8" hidden="1">
      <c r="A4808" s="88" t="s">
        <v>7485</v>
      </c>
      <c r="B4808" s="240" t="s">
        <v>7484</v>
      </c>
      <c r="C4808" s="185" t="str">
        <f>VLOOKUP(B4808,[1]Nagios!$B$2:$F$7978,1,FALSE)</f>
        <v>192.168.4.26</v>
      </c>
      <c r="D4808" s="301" t="s">
        <v>8175</v>
      </c>
      <c r="E4808" s="289" t="s">
        <v>2989</v>
      </c>
      <c r="F4808" s="245">
        <v>2</v>
      </c>
      <c r="G4808" s="299" t="s">
        <v>7998</v>
      </c>
      <c r="H4808" s="180"/>
    </row>
    <row r="4809" spans="1:8" hidden="1">
      <c r="A4809" s="88" t="s">
        <v>6163</v>
      </c>
      <c r="B4809" s="240" t="s">
        <v>6120</v>
      </c>
      <c r="C4809" s="185" t="str">
        <f>VLOOKUP(B4809,[1]Nagios!$B$2:$F$7978,1,FALSE)</f>
        <v>192.168.5.45</v>
      </c>
      <c r="D4809" s="301" t="s">
        <v>6165</v>
      </c>
      <c r="E4809" s="289" t="s">
        <v>2992</v>
      </c>
      <c r="F4809" s="245">
        <v>4</v>
      </c>
      <c r="G4809" s="299" t="s">
        <v>8012</v>
      </c>
      <c r="H4809" s="180"/>
    </row>
    <row r="4810" spans="1:8" hidden="1">
      <c r="A4810" s="88" t="s">
        <v>6163</v>
      </c>
      <c r="B4810" s="240" t="s">
        <v>6120</v>
      </c>
      <c r="C4810" s="185" t="str">
        <f>VLOOKUP(B4810,[1]Nagios!$B$2:$F$7978,1,FALSE)</f>
        <v>192.168.5.45</v>
      </c>
      <c r="D4810" s="301" t="s">
        <v>6164</v>
      </c>
      <c r="E4810" s="289" t="s">
        <v>2992</v>
      </c>
      <c r="F4810" s="245">
        <v>4</v>
      </c>
      <c r="G4810" s="299" t="s">
        <v>8012</v>
      </c>
      <c r="H4810" s="180"/>
    </row>
    <row r="4811" spans="1:8" hidden="1">
      <c r="A4811" s="88" t="s">
        <v>6163</v>
      </c>
      <c r="B4811" s="240" t="s">
        <v>6120</v>
      </c>
      <c r="C4811" s="185" t="str">
        <f>VLOOKUP(B4811,[1]Nagios!$B$2:$F$7978,1,FALSE)</f>
        <v>192.168.5.45</v>
      </c>
      <c r="D4811" s="301" t="s">
        <v>2314</v>
      </c>
      <c r="E4811" s="289" t="s">
        <v>2992</v>
      </c>
      <c r="F4811" s="245">
        <v>4</v>
      </c>
      <c r="G4811" s="299" t="s">
        <v>8012</v>
      </c>
      <c r="H4811" s="180"/>
    </row>
    <row r="4812" spans="1:8" hidden="1">
      <c r="A4812" s="88" t="s">
        <v>6163</v>
      </c>
      <c r="B4812" s="240" t="s">
        <v>6120</v>
      </c>
      <c r="C4812" s="185" t="str">
        <f>VLOOKUP(B4812,[1]Nagios!$B$2:$F$7978,1,FALSE)</f>
        <v>192.168.5.45</v>
      </c>
      <c r="D4812" s="301" t="s">
        <v>2330</v>
      </c>
      <c r="E4812" s="289" t="s">
        <v>2992</v>
      </c>
      <c r="F4812" s="245">
        <v>4</v>
      </c>
      <c r="G4812" s="299" t="s">
        <v>8012</v>
      </c>
      <c r="H4812" s="180"/>
    </row>
    <row r="4813" spans="1:8" hidden="1">
      <c r="A4813" s="88" t="s">
        <v>6163</v>
      </c>
      <c r="B4813" s="240" t="s">
        <v>6120</v>
      </c>
      <c r="C4813" s="185" t="str">
        <f>VLOOKUP(B4813,[1]Nagios!$B$2:$F$7978,1,FALSE)</f>
        <v>192.168.5.45</v>
      </c>
      <c r="D4813" s="301" t="s">
        <v>959</v>
      </c>
      <c r="E4813" s="289" t="s">
        <v>2992</v>
      </c>
      <c r="F4813" s="245">
        <v>4</v>
      </c>
      <c r="G4813" s="299" t="s">
        <v>8012</v>
      </c>
      <c r="H4813" s="180"/>
    </row>
    <row r="4814" spans="1:8" hidden="1">
      <c r="A4814" s="88" t="s">
        <v>6163</v>
      </c>
      <c r="B4814" s="240" t="s">
        <v>6120</v>
      </c>
      <c r="C4814" s="185" t="str">
        <f>VLOOKUP(B4814,[1]Nagios!$B$2:$F$7978,1,FALSE)</f>
        <v>192.168.5.45</v>
      </c>
      <c r="D4814" s="301" t="s">
        <v>2329</v>
      </c>
      <c r="E4814" s="289" t="s">
        <v>2992</v>
      </c>
      <c r="F4814" s="245">
        <v>4</v>
      </c>
      <c r="G4814" s="299" t="s">
        <v>8012</v>
      </c>
      <c r="H4814" s="180"/>
    </row>
    <row r="4815" spans="1:8" hidden="1">
      <c r="A4815" s="88" t="s">
        <v>6163</v>
      </c>
      <c r="B4815" s="240" t="s">
        <v>6120</v>
      </c>
      <c r="C4815" s="185" t="str">
        <f>VLOOKUP(B4815,[1]Nagios!$B$2:$F$7978,1,FALSE)</f>
        <v>192.168.5.45</v>
      </c>
      <c r="D4815" s="301" t="s">
        <v>6165</v>
      </c>
      <c r="E4815" s="289" t="s">
        <v>2992</v>
      </c>
      <c r="F4815" s="245">
        <v>4</v>
      </c>
      <c r="G4815" s="299" t="s">
        <v>8012</v>
      </c>
      <c r="H4815" s="180"/>
    </row>
    <row r="4816" spans="1:8" hidden="1">
      <c r="A4816" s="88" t="s">
        <v>6119</v>
      </c>
      <c r="B4816" s="240" t="s">
        <v>6120</v>
      </c>
      <c r="C4816" s="185" t="str">
        <f>VLOOKUP(B4816,[1]Nagios!$B$2:$F$7978,1,FALSE)</f>
        <v>192.168.5.45</v>
      </c>
      <c r="D4816" s="301" t="s">
        <v>6118</v>
      </c>
      <c r="E4816" s="206" t="s">
        <v>2992</v>
      </c>
      <c r="F4816" s="245">
        <v>4</v>
      </c>
      <c r="G4816" s="299" t="s">
        <v>8004</v>
      </c>
      <c r="H4816" s="180"/>
    </row>
    <row r="4817" spans="1:8" hidden="1">
      <c r="A4817" s="88" t="s">
        <v>6167</v>
      </c>
      <c r="B4817" s="240" t="s">
        <v>6166</v>
      </c>
      <c r="C4817" s="185" t="str">
        <f>VLOOKUP(B4817,[1]Nagios!$B$2:$F$7978,1,FALSE)</f>
        <v>192.168.5.44</v>
      </c>
      <c r="D4817" s="301" t="s">
        <v>6164</v>
      </c>
      <c r="E4817" s="289" t="s">
        <v>2992</v>
      </c>
      <c r="F4817" s="245">
        <v>4</v>
      </c>
      <c r="G4817" s="299" t="s">
        <v>8012</v>
      </c>
      <c r="H4817" s="180"/>
    </row>
    <row r="4818" spans="1:8" hidden="1">
      <c r="A4818" s="88" t="s">
        <v>6167</v>
      </c>
      <c r="B4818" s="240" t="s">
        <v>6166</v>
      </c>
      <c r="C4818" s="185" t="str">
        <f>VLOOKUP(B4818,[1]Nagios!$B$2:$F$7978,1,FALSE)</f>
        <v>192.168.5.44</v>
      </c>
      <c r="D4818" s="301" t="s">
        <v>2314</v>
      </c>
      <c r="E4818" s="289" t="s">
        <v>2992</v>
      </c>
      <c r="F4818" s="245">
        <v>4</v>
      </c>
      <c r="G4818" s="299" t="s">
        <v>8012</v>
      </c>
      <c r="H4818" s="180"/>
    </row>
    <row r="4819" spans="1:8" hidden="1">
      <c r="A4819" s="88" t="s">
        <v>6167</v>
      </c>
      <c r="B4819" s="240" t="s">
        <v>6166</v>
      </c>
      <c r="C4819" s="185" t="str">
        <f>VLOOKUP(B4819,[1]Nagios!$B$2:$F$7978,1,FALSE)</f>
        <v>192.168.5.44</v>
      </c>
      <c r="D4819" s="301" t="s">
        <v>2330</v>
      </c>
      <c r="E4819" s="297" t="s">
        <v>2992</v>
      </c>
      <c r="F4819" s="245">
        <v>4</v>
      </c>
      <c r="G4819" s="299" t="s">
        <v>8012</v>
      </c>
      <c r="H4819" s="180"/>
    </row>
    <row r="4820" spans="1:8" hidden="1">
      <c r="A4820" s="88" t="s">
        <v>6167</v>
      </c>
      <c r="B4820" s="240" t="s">
        <v>6166</v>
      </c>
      <c r="C4820" s="185" t="str">
        <f>VLOOKUP(B4820,[1]Nagios!$B$2:$F$7978,1,FALSE)</f>
        <v>192.168.5.44</v>
      </c>
      <c r="D4820" s="301" t="s">
        <v>959</v>
      </c>
      <c r="E4820" s="289" t="s">
        <v>2992</v>
      </c>
      <c r="F4820" s="245">
        <v>4</v>
      </c>
      <c r="G4820" s="299" t="s">
        <v>8012</v>
      </c>
      <c r="H4820" s="180"/>
    </row>
    <row r="4821" spans="1:8" hidden="1">
      <c r="A4821" s="88" t="s">
        <v>6167</v>
      </c>
      <c r="B4821" s="240" t="s">
        <v>6166</v>
      </c>
      <c r="C4821" s="185" t="str">
        <f>VLOOKUP(B4821,[1]Nagios!$B$2:$F$7978,1,FALSE)</f>
        <v>192.168.5.44</v>
      </c>
      <c r="D4821" s="301" t="s">
        <v>2329</v>
      </c>
      <c r="E4821" s="289" t="s">
        <v>2992</v>
      </c>
      <c r="F4821" s="245">
        <v>4</v>
      </c>
      <c r="G4821" s="299" t="s">
        <v>8012</v>
      </c>
      <c r="H4821" s="180"/>
    </row>
    <row r="4822" spans="1:8" hidden="1">
      <c r="A4822" s="88" t="s">
        <v>6167</v>
      </c>
      <c r="B4822" s="240" t="s">
        <v>6166</v>
      </c>
      <c r="C4822" s="185" t="str">
        <f>VLOOKUP(B4822,[1]Nagios!$B$2:$F$7978,1,FALSE)</f>
        <v>192.168.5.44</v>
      </c>
      <c r="D4822" s="301" t="s">
        <v>6165</v>
      </c>
      <c r="E4822" s="289" t="s">
        <v>2992</v>
      </c>
      <c r="F4822" s="245">
        <v>4</v>
      </c>
      <c r="G4822" s="299" t="s">
        <v>8012</v>
      </c>
      <c r="H4822" s="180"/>
    </row>
    <row r="4823" spans="1:8" hidden="1">
      <c r="A4823" s="88" t="s">
        <v>6167</v>
      </c>
      <c r="B4823" s="240" t="s">
        <v>6166</v>
      </c>
      <c r="C4823" s="185" t="str">
        <f>VLOOKUP(B4823,[1]Nagios!$B$2:$F$7978,1,FALSE)</f>
        <v>192.168.5.44</v>
      </c>
      <c r="D4823" s="301" t="s">
        <v>8187</v>
      </c>
      <c r="E4823" s="289" t="s">
        <v>2989</v>
      </c>
      <c r="F4823" s="245">
        <v>1</v>
      </c>
      <c r="G4823" s="299" t="s">
        <v>8012</v>
      </c>
      <c r="H4823" s="180"/>
    </row>
    <row r="4824" spans="1:8" hidden="1">
      <c r="A4824" s="88" t="s">
        <v>6121</v>
      </c>
      <c r="B4824" s="240" t="s">
        <v>122</v>
      </c>
      <c r="C4824" s="185" t="str">
        <f>VLOOKUP(B4824,[1]Nagios!$B$2:$F$7978,1,FALSE)</f>
        <v>10.133.55.54</v>
      </c>
      <c r="D4824" s="301" t="s">
        <v>6118</v>
      </c>
      <c r="E4824" s="206" t="s">
        <v>2992</v>
      </c>
      <c r="F4824" s="245">
        <v>4</v>
      </c>
      <c r="G4824" s="299" t="s">
        <v>8004</v>
      </c>
      <c r="H4824" s="180"/>
    </row>
    <row r="4825" spans="1:8" hidden="1">
      <c r="A4825" s="88" t="s">
        <v>6121</v>
      </c>
      <c r="B4825" s="240" t="s">
        <v>6122</v>
      </c>
      <c r="C4825" s="185" t="str">
        <f>VLOOKUP(B4825,[1]Nagios!$B$2:$F$7978,1,FALSE)</f>
        <v>10.133.5.44</v>
      </c>
      <c r="D4825" s="301" t="s">
        <v>6118</v>
      </c>
      <c r="E4825" s="206" t="s">
        <v>2992</v>
      </c>
      <c r="F4825" s="245">
        <v>4</v>
      </c>
      <c r="G4825" s="299" t="s">
        <v>8004</v>
      </c>
      <c r="H4825" s="180"/>
    </row>
    <row r="4826" spans="1:8" hidden="1">
      <c r="A4826" s="88" t="s">
        <v>6133</v>
      </c>
      <c r="B4826" s="240" t="s">
        <v>6134</v>
      </c>
      <c r="C4826" s="185" t="str">
        <f>VLOOKUP(B4826,[1]Nagios!$B$2:$F$7978,1,FALSE)</f>
        <v>10.133.8.144</v>
      </c>
      <c r="D4826" s="308" t="s">
        <v>6135</v>
      </c>
      <c r="E4826" s="206" t="s">
        <v>2992</v>
      </c>
      <c r="F4826" s="245">
        <v>4</v>
      </c>
      <c r="G4826" s="299" t="s">
        <v>7998</v>
      </c>
      <c r="H4826" s="180"/>
    </row>
    <row r="4827" spans="1:8" hidden="1">
      <c r="A4827" s="88" t="s">
        <v>6133</v>
      </c>
      <c r="B4827" s="240" t="s">
        <v>6134</v>
      </c>
      <c r="C4827" s="185" t="str">
        <f>VLOOKUP(B4827,[1]Nagios!$B$2:$F$7978,1,FALSE)</f>
        <v>10.133.8.144</v>
      </c>
      <c r="D4827" s="308" t="s">
        <v>6136</v>
      </c>
      <c r="E4827" s="206" t="s">
        <v>2992</v>
      </c>
      <c r="F4827" s="245">
        <v>4</v>
      </c>
      <c r="G4827" s="299" t="s">
        <v>7998</v>
      </c>
      <c r="H4827" s="180"/>
    </row>
    <row r="4828" spans="1:8" hidden="1">
      <c r="A4828" s="88" t="s">
        <v>6133</v>
      </c>
      <c r="B4828" s="240" t="s">
        <v>6134</v>
      </c>
      <c r="C4828" s="185" t="str">
        <f>VLOOKUP(B4828,[1]Nagios!$B$2:$F$7978,1,FALSE)</f>
        <v>10.133.8.144</v>
      </c>
      <c r="D4828" s="308" t="s">
        <v>6137</v>
      </c>
      <c r="E4828" s="206" t="s">
        <v>2992</v>
      </c>
      <c r="F4828" s="245">
        <v>4</v>
      </c>
      <c r="G4828" s="299" t="s">
        <v>7998</v>
      </c>
      <c r="H4828" s="180"/>
    </row>
    <row r="4829" spans="1:8" hidden="1">
      <c r="A4829" s="88" t="s">
        <v>6133</v>
      </c>
      <c r="B4829" s="240" t="s">
        <v>6134</v>
      </c>
      <c r="C4829" s="185" t="str">
        <f>VLOOKUP(B4829,[1]Nagios!$B$2:$F$7978,1,FALSE)</f>
        <v>10.133.8.144</v>
      </c>
      <c r="D4829" s="308" t="s">
        <v>6138</v>
      </c>
      <c r="E4829" s="206" t="s">
        <v>2992</v>
      </c>
      <c r="F4829" s="245">
        <v>4</v>
      </c>
      <c r="G4829" s="299" t="s">
        <v>7998</v>
      </c>
      <c r="H4829" s="180"/>
    </row>
    <row r="4830" spans="1:8" hidden="1">
      <c r="A4830" s="88" t="s">
        <v>6133</v>
      </c>
      <c r="B4830" s="240" t="s">
        <v>6134</v>
      </c>
      <c r="C4830" s="185" t="str">
        <f>VLOOKUP(B4830,[1]Nagios!$B$2:$F$7978,1,FALSE)</f>
        <v>10.133.8.144</v>
      </c>
      <c r="D4830" s="308" t="s">
        <v>6139</v>
      </c>
      <c r="E4830" s="206" t="s">
        <v>2992</v>
      </c>
      <c r="F4830" s="245">
        <v>4</v>
      </c>
      <c r="G4830" s="299" t="s">
        <v>7998</v>
      </c>
      <c r="H4830" s="180"/>
    </row>
    <row r="4831" spans="1:8" hidden="1">
      <c r="A4831" s="88" t="s">
        <v>6133</v>
      </c>
      <c r="B4831" s="240" t="s">
        <v>6134</v>
      </c>
      <c r="C4831" s="185" t="str">
        <f>VLOOKUP(B4831,[1]Nagios!$B$2:$F$7978,1,FALSE)</f>
        <v>10.133.8.144</v>
      </c>
      <c r="D4831" s="308" t="s">
        <v>6140</v>
      </c>
      <c r="E4831" s="206" t="s">
        <v>2992</v>
      </c>
      <c r="F4831" s="245">
        <v>4</v>
      </c>
      <c r="G4831" s="299" t="s">
        <v>7998</v>
      </c>
      <c r="H4831" s="216"/>
    </row>
    <row r="4832" spans="1:8" hidden="1">
      <c r="A4832" s="88" t="s">
        <v>6133</v>
      </c>
      <c r="B4832" s="240" t="s">
        <v>6134</v>
      </c>
      <c r="C4832" s="185" t="str">
        <f>VLOOKUP(B4832,[1]Nagios!$B$2:$F$7978,1,FALSE)</f>
        <v>10.133.8.144</v>
      </c>
      <c r="D4832" s="308" t="s">
        <v>6141</v>
      </c>
      <c r="E4832" s="206" t="s">
        <v>2992</v>
      </c>
      <c r="F4832" s="245">
        <v>4</v>
      </c>
      <c r="G4832" s="299" t="s">
        <v>7998</v>
      </c>
      <c r="H4832" s="180"/>
    </row>
    <row r="4833" spans="1:8" hidden="1">
      <c r="A4833" s="88" t="s">
        <v>6133</v>
      </c>
      <c r="B4833" s="240" t="s">
        <v>6134</v>
      </c>
      <c r="C4833" s="185" t="str">
        <f>VLOOKUP(B4833,[1]Nagios!$B$2:$F$7978,1,FALSE)</f>
        <v>10.133.8.144</v>
      </c>
      <c r="D4833" s="308" t="s">
        <v>6142</v>
      </c>
      <c r="E4833" s="206" t="s">
        <v>2992</v>
      </c>
      <c r="F4833" s="245">
        <v>4</v>
      </c>
      <c r="G4833" s="299" t="s">
        <v>7998</v>
      </c>
      <c r="H4833" s="180"/>
    </row>
    <row r="4834" spans="1:8" hidden="1">
      <c r="A4834" s="88" t="s">
        <v>6887</v>
      </c>
      <c r="B4834" s="240" t="s">
        <v>6886</v>
      </c>
      <c r="C4834" s="185" t="str">
        <f>VLOOKUP(B4834,[1]Nagios!$B$2:$F$7978,1,FALSE)</f>
        <v>172.16.12.64</v>
      </c>
      <c r="D4834" s="301" t="s">
        <v>2325</v>
      </c>
      <c r="E4834" s="206" t="s">
        <v>2992</v>
      </c>
      <c r="F4834" s="245">
        <v>3</v>
      </c>
      <c r="G4834" s="299" t="s">
        <v>8012</v>
      </c>
      <c r="H4834" s="180"/>
    </row>
    <row r="4835" spans="1:8" hidden="1">
      <c r="A4835" s="88" t="s">
        <v>6887</v>
      </c>
      <c r="B4835" s="240" t="s">
        <v>6886</v>
      </c>
      <c r="C4835" s="185" t="str">
        <f>VLOOKUP(B4835,[1]Nagios!$B$2:$F$7978,1,FALSE)</f>
        <v>172.16.12.64</v>
      </c>
      <c r="D4835" s="301" t="s">
        <v>962</v>
      </c>
      <c r="E4835" s="206" t="s">
        <v>2992</v>
      </c>
      <c r="F4835" s="245">
        <v>3</v>
      </c>
      <c r="G4835" s="299" t="s">
        <v>8012</v>
      </c>
      <c r="H4835" s="180"/>
    </row>
    <row r="4836" spans="1:8" hidden="1">
      <c r="A4836" s="88" t="s">
        <v>6887</v>
      </c>
      <c r="B4836" s="240" t="s">
        <v>6886</v>
      </c>
      <c r="C4836" s="185" t="str">
        <f>VLOOKUP(B4836,[1]Nagios!$B$2:$F$7978,1,FALSE)</f>
        <v>172.16.12.64</v>
      </c>
      <c r="D4836" s="301" t="s">
        <v>2326</v>
      </c>
      <c r="E4836" s="206" t="s">
        <v>2992</v>
      </c>
      <c r="F4836" s="245">
        <v>3</v>
      </c>
      <c r="G4836" s="299" t="s">
        <v>8012</v>
      </c>
      <c r="H4836" s="180"/>
    </row>
    <row r="4837" spans="1:8" hidden="1">
      <c r="A4837" s="88" t="s">
        <v>6887</v>
      </c>
      <c r="B4837" s="240" t="s">
        <v>6886</v>
      </c>
      <c r="C4837" s="185" t="str">
        <f>VLOOKUP(B4837,[1]Nagios!$B$2:$F$7978,1,FALSE)</f>
        <v>172.16.12.64</v>
      </c>
      <c r="D4837" s="301" t="s">
        <v>6698</v>
      </c>
      <c r="E4837" s="206" t="s">
        <v>2992</v>
      </c>
      <c r="F4837" s="245">
        <v>3</v>
      </c>
      <c r="G4837" s="299" t="s">
        <v>8012</v>
      </c>
      <c r="H4837" s="180"/>
    </row>
    <row r="4838" spans="1:8" hidden="1">
      <c r="A4838" s="88" t="s">
        <v>6887</v>
      </c>
      <c r="B4838" s="240" t="s">
        <v>6886</v>
      </c>
      <c r="C4838" s="185" t="str">
        <f>VLOOKUP(B4838,[1]Nagios!$B$2:$F$7978,1,FALSE)</f>
        <v>172.16.12.64</v>
      </c>
      <c r="D4838" s="301" t="s">
        <v>6519</v>
      </c>
      <c r="E4838" s="206" t="s">
        <v>2992</v>
      </c>
      <c r="F4838" s="245">
        <v>3</v>
      </c>
      <c r="G4838" s="299" t="s">
        <v>8012</v>
      </c>
      <c r="H4838" s="180"/>
    </row>
    <row r="4839" spans="1:8" hidden="1">
      <c r="A4839" s="88" t="s">
        <v>6887</v>
      </c>
      <c r="B4839" s="240" t="s">
        <v>6886</v>
      </c>
      <c r="C4839" s="185" t="str">
        <f>VLOOKUP(B4839,[1]Nagios!$B$2:$F$7978,1,FALSE)</f>
        <v>172.16.12.64</v>
      </c>
      <c r="D4839" s="301" t="s">
        <v>6884</v>
      </c>
      <c r="E4839" s="206" t="s">
        <v>2992</v>
      </c>
      <c r="F4839" s="245">
        <v>3</v>
      </c>
      <c r="G4839" s="299" t="s">
        <v>8012</v>
      </c>
      <c r="H4839" s="180"/>
    </row>
    <row r="4840" spans="1:8" hidden="1">
      <c r="A4840" s="88" t="s">
        <v>6887</v>
      </c>
      <c r="B4840" s="240" t="s">
        <v>6886</v>
      </c>
      <c r="C4840" s="185" t="str">
        <f>VLOOKUP(B4840,[1]Nagios!$B$2:$F$7978,1,FALSE)</f>
        <v>172.16.12.64</v>
      </c>
      <c r="D4840" s="301" t="s">
        <v>6885</v>
      </c>
      <c r="E4840" s="206" t="s">
        <v>2992</v>
      </c>
      <c r="F4840" s="245">
        <v>3</v>
      </c>
      <c r="G4840" s="299" t="s">
        <v>8012</v>
      </c>
      <c r="H4840" s="180"/>
    </row>
    <row r="4841" spans="1:8" hidden="1">
      <c r="A4841" s="88" t="s">
        <v>6883</v>
      </c>
      <c r="B4841" s="240" t="s">
        <v>6739</v>
      </c>
      <c r="C4841" s="185" t="str">
        <f>VLOOKUP(B4841,[1]Nagios!$B$2:$F$7978,1,FALSE)</f>
        <v>10.133.8.223</v>
      </c>
      <c r="D4841" s="301" t="s">
        <v>2325</v>
      </c>
      <c r="E4841" s="206" t="s">
        <v>2992</v>
      </c>
      <c r="F4841" s="245">
        <v>3</v>
      </c>
      <c r="G4841" s="299" t="s">
        <v>8012</v>
      </c>
      <c r="H4841" s="180"/>
    </row>
    <row r="4842" spans="1:8" hidden="1">
      <c r="A4842" s="88" t="s">
        <v>6883</v>
      </c>
      <c r="B4842" s="240" t="s">
        <v>6739</v>
      </c>
      <c r="C4842" s="185" t="str">
        <f>VLOOKUP(B4842,[1]Nagios!$B$2:$F$7978,1,FALSE)</f>
        <v>10.133.8.223</v>
      </c>
      <c r="D4842" s="301" t="s">
        <v>962</v>
      </c>
      <c r="E4842" s="206" t="s">
        <v>2992</v>
      </c>
      <c r="F4842" s="245">
        <v>3</v>
      </c>
      <c r="G4842" s="299" t="s">
        <v>8012</v>
      </c>
      <c r="H4842" s="180"/>
    </row>
    <row r="4843" spans="1:8" hidden="1">
      <c r="A4843" s="88" t="s">
        <v>6883</v>
      </c>
      <c r="B4843" s="240" t="s">
        <v>6739</v>
      </c>
      <c r="C4843" s="185" t="str">
        <f>VLOOKUP(B4843,[1]Nagios!$B$2:$F$7978,1,FALSE)</f>
        <v>10.133.8.223</v>
      </c>
      <c r="D4843" s="301" t="s">
        <v>2326</v>
      </c>
      <c r="E4843" s="206" t="s">
        <v>2992</v>
      </c>
      <c r="F4843" s="245">
        <v>3</v>
      </c>
      <c r="G4843" s="299" t="s">
        <v>8012</v>
      </c>
      <c r="H4843" s="180"/>
    </row>
    <row r="4844" spans="1:8" hidden="1">
      <c r="A4844" s="88" t="s">
        <v>6883</v>
      </c>
      <c r="B4844" s="240" t="s">
        <v>6739</v>
      </c>
      <c r="C4844" s="185" t="str">
        <f>VLOOKUP(B4844,[1]Nagios!$B$2:$F$7978,1,FALSE)</f>
        <v>10.133.8.223</v>
      </c>
      <c r="D4844" s="301" t="s">
        <v>6698</v>
      </c>
      <c r="E4844" s="206" t="s">
        <v>2992</v>
      </c>
      <c r="F4844" s="245">
        <v>3</v>
      </c>
      <c r="G4844" s="299" t="s">
        <v>8012</v>
      </c>
      <c r="H4844" s="180"/>
    </row>
    <row r="4845" spans="1:8" hidden="1">
      <c r="A4845" s="88" t="s">
        <v>6883</v>
      </c>
      <c r="B4845" s="240" t="s">
        <v>6739</v>
      </c>
      <c r="C4845" s="185" t="str">
        <f>VLOOKUP(B4845,[1]Nagios!$B$2:$F$7978,1,FALSE)</f>
        <v>10.133.8.223</v>
      </c>
      <c r="D4845" s="301" t="s">
        <v>6519</v>
      </c>
      <c r="E4845" s="206" t="s">
        <v>2992</v>
      </c>
      <c r="F4845" s="245">
        <v>3</v>
      </c>
      <c r="G4845" s="299" t="s">
        <v>8012</v>
      </c>
      <c r="H4845" s="180"/>
    </row>
    <row r="4846" spans="1:8" hidden="1">
      <c r="A4846" s="88" t="s">
        <v>6883</v>
      </c>
      <c r="B4846" s="240" t="s">
        <v>6739</v>
      </c>
      <c r="C4846" s="185" t="str">
        <f>VLOOKUP(B4846,[1]Nagios!$B$2:$F$7978,1,FALSE)</f>
        <v>10.133.8.223</v>
      </c>
      <c r="D4846" s="301" t="s">
        <v>6884</v>
      </c>
      <c r="E4846" s="206" t="s">
        <v>2992</v>
      </c>
      <c r="F4846" s="245">
        <v>3</v>
      </c>
      <c r="G4846" s="299" t="s">
        <v>8012</v>
      </c>
      <c r="H4846" s="180"/>
    </row>
    <row r="4847" spans="1:8" hidden="1">
      <c r="A4847" s="88" t="s">
        <v>6883</v>
      </c>
      <c r="B4847" s="240" t="s">
        <v>6739</v>
      </c>
      <c r="C4847" s="185" t="str">
        <f>VLOOKUP(B4847,[1]Nagios!$B$2:$F$7978,1,FALSE)</f>
        <v>10.133.8.223</v>
      </c>
      <c r="D4847" s="301" t="s">
        <v>6885</v>
      </c>
      <c r="E4847" s="206" t="s">
        <v>2992</v>
      </c>
      <c r="F4847" s="245">
        <v>3</v>
      </c>
      <c r="G4847" s="299" t="s">
        <v>8012</v>
      </c>
      <c r="H4847" s="180"/>
    </row>
    <row r="4848" spans="1:8" hidden="1">
      <c r="A4848" s="88" t="s">
        <v>6889</v>
      </c>
      <c r="B4848" s="240" t="s">
        <v>6888</v>
      </c>
      <c r="C4848" s="185" t="str">
        <f>VLOOKUP(B4848,[1]Nagios!$B$2:$F$7978,1,FALSE)</f>
        <v>192.168.5.143</v>
      </c>
      <c r="D4848" s="301" t="s">
        <v>2325</v>
      </c>
      <c r="E4848" s="206" t="s">
        <v>2992</v>
      </c>
      <c r="F4848" s="245">
        <v>3</v>
      </c>
      <c r="G4848" s="299" t="s">
        <v>8012</v>
      </c>
      <c r="H4848" s="180"/>
    </row>
    <row r="4849" spans="1:8" hidden="1">
      <c r="A4849" s="88" t="s">
        <v>6889</v>
      </c>
      <c r="B4849" s="240" t="s">
        <v>6888</v>
      </c>
      <c r="C4849" s="185" t="str">
        <f>VLOOKUP(B4849,[1]Nagios!$B$2:$F$7978,1,FALSE)</f>
        <v>192.168.5.143</v>
      </c>
      <c r="D4849" s="301" t="s">
        <v>962</v>
      </c>
      <c r="E4849" s="206" t="s">
        <v>2992</v>
      </c>
      <c r="F4849" s="245">
        <v>3</v>
      </c>
      <c r="G4849" s="299" t="s">
        <v>8012</v>
      </c>
      <c r="H4849" s="180"/>
    </row>
    <row r="4850" spans="1:8" hidden="1">
      <c r="A4850" s="88" t="s">
        <v>6889</v>
      </c>
      <c r="B4850" s="249" t="s">
        <v>6888</v>
      </c>
      <c r="C4850" s="185" t="str">
        <f>VLOOKUP(B4850,[1]Nagios!$B$2:$F$7978,1,FALSE)</f>
        <v>192.168.5.143</v>
      </c>
      <c r="D4850" s="301" t="s">
        <v>2326</v>
      </c>
      <c r="E4850" s="206" t="s">
        <v>2992</v>
      </c>
      <c r="F4850" s="245">
        <v>3</v>
      </c>
      <c r="G4850" s="299" t="s">
        <v>8012</v>
      </c>
      <c r="H4850" s="180"/>
    </row>
    <row r="4851" spans="1:8" hidden="1">
      <c r="A4851" s="88" t="s">
        <v>6889</v>
      </c>
      <c r="B4851" s="249" t="s">
        <v>6888</v>
      </c>
      <c r="C4851" s="185" t="str">
        <f>VLOOKUP(B4851,[1]Nagios!$B$2:$F$7978,1,FALSE)</f>
        <v>192.168.5.143</v>
      </c>
      <c r="D4851" s="301" t="s">
        <v>6698</v>
      </c>
      <c r="E4851" s="206" t="s">
        <v>2992</v>
      </c>
      <c r="F4851" s="245">
        <v>3</v>
      </c>
      <c r="G4851" s="299" t="s">
        <v>8012</v>
      </c>
      <c r="H4851" s="180"/>
    </row>
    <row r="4852" spans="1:8" hidden="1">
      <c r="A4852" s="88" t="s">
        <v>6889</v>
      </c>
      <c r="B4852" s="266" t="s">
        <v>6888</v>
      </c>
      <c r="C4852" s="185" t="str">
        <f>VLOOKUP(B4852,[1]Nagios!$B$2:$F$7978,1,FALSE)</f>
        <v>192.168.5.143</v>
      </c>
      <c r="D4852" s="301" t="s">
        <v>6519</v>
      </c>
      <c r="E4852" s="206" t="s">
        <v>2992</v>
      </c>
      <c r="F4852" s="245">
        <v>3</v>
      </c>
      <c r="G4852" s="299" t="s">
        <v>8012</v>
      </c>
      <c r="H4852" s="180"/>
    </row>
    <row r="4853" spans="1:8" hidden="1">
      <c r="A4853" s="88" t="s">
        <v>6889</v>
      </c>
      <c r="B4853" s="266" t="s">
        <v>6888</v>
      </c>
      <c r="C4853" s="185" t="str">
        <f>VLOOKUP(B4853,[1]Nagios!$B$2:$F$7978,1,FALSE)</f>
        <v>192.168.5.143</v>
      </c>
      <c r="D4853" s="301" t="s">
        <v>6884</v>
      </c>
      <c r="E4853" s="206" t="s">
        <v>2992</v>
      </c>
      <c r="F4853" s="245">
        <v>3</v>
      </c>
      <c r="G4853" s="299" t="s">
        <v>8012</v>
      </c>
      <c r="H4853" s="180"/>
    </row>
    <row r="4854" spans="1:8" hidden="1">
      <c r="A4854" s="88" t="s">
        <v>6889</v>
      </c>
      <c r="B4854" s="266" t="s">
        <v>6888</v>
      </c>
      <c r="C4854" s="185" t="str">
        <f>VLOOKUP(B4854,[1]Nagios!$B$2:$F$7978,1,FALSE)</f>
        <v>192.168.5.143</v>
      </c>
      <c r="D4854" s="301" t="s">
        <v>6885</v>
      </c>
      <c r="E4854" s="206" t="s">
        <v>2992</v>
      </c>
      <c r="F4854" s="245">
        <v>3</v>
      </c>
      <c r="G4854" s="299" t="s">
        <v>8012</v>
      </c>
      <c r="H4854" s="180"/>
    </row>
    <row r="4855" spans="1:8" hidden="1">
      <c r="A4855" s="88" t="s">
        <v>2093</v>
      </c>
      <c r="B4855" s="266" t="s">
        <v>1568</v>
      </c>
      <c r="C4855" s="185" t="str">
        <f>VLOOKUP(B4855,[1]Nagios!$B$2:$F$7978,1,FALSE)</f>
        <v>10.133.8.63</v>
      </c>
      <c r="D4855" s="301" t="s">
        <v>1220</v>
      </c>
      <c r="E4855" s="206" t="s">
        <v>2989</v>
      </c>
      <c r="F4855" s="245">
        <v>3</v>
      </c>
      <c r="G4855" s="299" t="s">
        <v>8012</v>
      </c>
      <c r="H4855" s="180" t="s">
        <v>4033</v>
      </c>
    </row>
    <row r="4856" spans="1:8" hidden="1">
      <c r="A4856" s="88" t="s">
        <v>2093</v>
      </c>
      <c r="B4856" s="266" t="s">
        <v>1568</v>
      </c>
      <c r="C4856" s="185" t="str">
        <f>VLOOKUP(B4856,[1]Nagios!$B$2:$F$7978,1,FALSE)</f>
        <v>10.133.8.63</v>
      </c>
      <c r="D4856" s="301" t="s">
        <v>1204</v>
      </c>
      <c r="E4856" s="206" t="s">
        <v>2989</v>
      </c>
      <c r="F4856" s="245">
        <v>4</v>
      </c>
      <c r="G4856" s="299" t="s">
        <v>8012</v>
      </c>
      <c r="H4856" s="180" t="s">
        <v>4034</v>
      </c>
    </row>
    <row r="4857" spans="1:8" hidden="1">
      <c r="A4857" s="88" t="s">
        <v>2093</v>
      </c>
      <c r="B4857" s="266" t="s">
        <v>1568</v>
      </c>
      <c r="C4857" s="185" t="str">
        <f>VLOOKUP(B4857,[1]Nagios!$B$2:$F$7978,1,FALSE)</f>
        <v>10.133.8.63</v>
      </c>
      <c r="D4857" s="301" t="s">
        <v>1733</v>
      </c>
      <c r="E4857" s="206" t="s">
        <v>2989</v>
      </c>
      <c r="F4857" s="245">
        <v>4</v>
      </c>
      <c r="G4857" s="299" t="s">
        <v>8012</v>
      </c>
      <c r="H4857" s="180" t="s">
        <v>4035</v>
      </c>
    </row>
    <row r="4858" spans="1:8" hidden="1">
      <c r="A4858" s="88" t="s">
        <v>2093</v>
      </c>
      <c r="B4858" s="266" t="s">
        <v>1568</v>
      </c>
      <c r="C4858" s="185" t="str">
        <f>VLOOKUP(B4858,[1]Nagios!$B$2:$F$7978,1,FALSE)</f>
        <v>10.133.8.63</v>
      </c>
      <c r="D4858" s="301" t="s">
        <v>2450</v>
      </c>
      <c r="E4858" s="206" t="s">
        <v>2989</v>
      </c>
      <c r="F4858" s="245">
        <v>4</v>
      </c>
      <c r="G4858" s="299" t="s">
        <v>8012</v>
      </c>
      <c r="H4858" s="180" t="s">
        <v>4036</v>
      </c>
    </row>
    <row r="4859" spans="1:8" hidden="1">
      <c r="A4859" s="88" t="s">
        <v>2093</v>
      </c>
      <c r="B4859" s="266" t="s">
        <v>1568</v>
      </c>
      <c r="C4859" s="185" t="str">
        <f>VLOOKUP(B4859,[1]Nagios!$B$2:$F$7978,1,FALSE)</f>
        <v>10.133.8.63</v>
      </c>
      <c r="D4859" s="301" t="s">
        <v>959</v>
      </c>
      <c r="E4859" s="206" t="s">
        <v>2989</v>
      </c>
      <c r="F4859" s="245">
        <v>4</v>
      </c>
      <c r="G4859" s="299" t="s">
        <v>8012</v>
      </c>
      <c r="H4859" s="180" t="s">
        <v>4037</v>
      </c>
    </row>
    <row r="4860" spans="1:8" hidden="1">
      <c r="A4860" s="88" t="s">
        <v>2093</v>
      </c>
      <c r="B4860" s="266" t="s">
        <v>1568</v>
      </c>
      <c r="C4860" s="185" t="str">
        <f>VLOOKUP(B4860,[1]Nagios!$B$2:$F$7978,1,FALSE)</f>
        <v>10.133.8.63</v>
      </c>
      <c r="D4860" s="301" t="s">
        <v>1200</v>
      </c>
      <c r="E4860" s="206" t="s">
        <v>2989</v>
      </c>
      <c r="F4860" s="245">
        <v>4</v>
      </c>
      <c r="G4860" s="299" t="s">
        <v>8012</v>
      </c>
      <c r="H4860" s="180" t="s">
        <v>4038</v>
      </c>
    </row>
    <row r="4861" spans="1:8" hidden="1">
      <c r="A4861" s="88" t="s">
        <v>2093</v>
      </c>
      <c r="B4861" s="266" t="s">
        <v>1568</v>
      </c>
      <c r="C4861" s="185" t="str">
        <f>VLOOKUP(B4861,[1]Nagios!$B$2:$F$7978,1,FALSE)</f>
        <v>10.133.8.63</v>
      </c>
      <c r="D4861" s="301" t="s">
        <v>1201</v>
      </c>
      <c r="E4861" s="206" t="s">
        <v>2992</v>
      </c>
      <c r="F4861" s="245">
        <v>2</v>
      </c>
      <c r="G4861" s="299" t="s">
        <v>8012</v>
      </c>
      <c r="H4861" s="180" t="s">
        <v>4039</v>
      </c>
    </row>
    <row r="4862" spans="1:8" hidden="1">
      <c r="A4862" s="266" t="s">
        <v>7639</v>
      </c>
      <c r="B4862" s="266" t="s">
        <v>7638</v>
      </c>
      <c r="C4862" s="185" t="str">
        <f>VLOOKUP(B4862,[1]Nagios!$B$2:$F$7978,1,FALSE)</f>
        <v>10.133.8.254</v>
      </c>
      <c r="D4862" s="301" t="s">
        <v>7260</v>
      </c>
      <c r="E4862" s="206" t="s">
        <v>2989</v>
      </c>
      <c r="F4862" s="245">
        <v>2</v>
      </c>
      <c r="G4862" s="299" t="s">
        <v>8012</v>
      </c>
      <c r="H4862" s="199"/>
    </row>
    <row r="4863" spans="1:8" hidden="1">
      <c r="A4863" s="266" t="s">
        <v>7639</v>
      </c>
      <c r="B4863" s="266" t="s">
        <v>7638</v>
      </c>
      <c r="C4863" s="185" t="str">
        <f>VLOOKUP(B4863,[1]Nagios!$B$2:$F$7978,1,FALSE)</f>
        <v>10.133.8.254</v>
      </c>
      <c r="D4863" s="301" t="s">
        <v>1204</v>
      </c>
      <c r="E4863" s="206" t="s">
        <v>2989</v>
      </c>
      <c r="F4863" s="245">
        <v>2</v>
      </c>
      <c r="G4863" s="299" t="s">
        <v>8012</v>
      </c>
      <c r="H4863" s="199"/>
    </row>
    <row r="4864" spans="1:8" hidden="1">
      <c r="A4864" s="266" t="s">
        <v>7639</v>
      </c>
      <c r="B4864" s="266" t="s">
        <v>7638</v>
      </c>
      <c r="C4864" s="185" t="str">
        <f>VLOOKUP(B4864,[1]Nagios!$B$2:$F$7978,1,FALSE)</f>
        <v>10.133.8.254</v>
      </c>
      <c r="D4864" s="301" t="s">
        <v>2617</v>
      </c>
      <c r="E4864" s="206" t="s">
        <v>2989</v>
      </c>
      <c r="F4864" s="245">
        <v>2</v>
      </c>
      <c r="G4864" s="299" t="s">
        <v>8012</v>
      </c>
      <c r="H4864" s="199"/>
    </row>
    <row r="4865" spans="1:8" hidden="1">
      <c r="A4865" s="266" t="s">
        <v>7639</v>
      </c>
      <c r="B4865" s="266" t="s">
        <v>7638</v>
      </c>
      <c r="C4865" s="185" t="str">
        <f>VLOOKUP(B4865,[1]Nagios!$B$2:$F$7978,1,FALSE)</f>
        <v>10.133.8.254</v>
      </c>
      <c r="D4865" s="301" t="s">
        <v>6654</v>
      </c>
      <c r="E4865" s="206" t="s">
        <v>2989</v>
      </c>
      <c r="F4865" s="245">
        <v>2</v>
      </c>
      <c r="G4865" s="299" t="s">
        <v>8012</v>
      </c>
      <c r="H4865" s="199"/>
    </row>
    <row r="4866" spans="1:8" hidden="1">
      <c r="A4866" s="266" t="s">
        <v>7639</v>
      </c>
      <c r="B4866" s="266" t="s">
        <v>7638</v>
      </c>
      <c r="C4866" s="185" t="str">
        <f>VLOOKUP(B4866,[1]Nagios!$B$2:$F$7978,1,FALSE)</f>
        <v>10.133.8.254</v>
      </c>
      <c r="D4866" s="301" t="s">
        <v>1201</v>
      </c>
      <c r="E4866" s="206" t="s">
        <v>2989</v>
      </c>
      <c r="F4866" s="245">
        <v>2</v>
      </c>
      <c r="G4866" s="299" t="s">
        <v>8012</v>
      </c>
      <c r="H4866" s="199"/>
    </row>
    <row r="4867" spans="1:8" hidden="1">
      <c r="A4867" s="266" t="s">
        <v>7639</v>
      </c>
      <c r="B4867" s="266" t="s">
        <v>7638</v>
      </c>
      <c r="C4867" s="185" t="str">
        <f>VLOOKUP(B4867,[1]Nagios!$B$2:$F$7978,1,FALSE)</f>
        <v>10.133.8.254</v>
      </c>
      <c r="D4867" s="301" t="s">
        <v>6043</v>
      </c>
      <c r="E4867" s="206" t="s">
        <v>2989</v>
      </c>
      <c r="F4867" s="245">
        <v>2</v>
      </c>
      <c r="G4867" s="299" t="s">
        <v>8012</v>
      </c>
      <c r="H4867" s="199"/>
    </row>
    <row r="4868" spans="1:8" hidden="1">
      <c r="A4868" s="266" t="s">
        <v>7639</v>
      </c>
      <c r="B4868" s="266" t="s">
        <v>7638</v>
      </c>
      <c r="C4868" s="185" t="str">
        <f>VLOOKUP(B4868,[1]Nagios!$B$2:$F$7978,1,FALSE)</f>
        <v>10.133.8.254</v>
      </c>
      <c r="D4868" s="301" t="s">
        <v>2543</v>
      </c>
      <c r="E4868" s="206" t="s">
        <v>2989</v>
      </c>
      <c r="F4868" s="271">
        <v>2</v>
      </c>
      <c r="G4868" s="299" t="s">
        <v>8012</v>
      </c>
      <c r="H4868" s="199"/>
    </row>
    <row r="4869" spans="1:8" hidden="1">
      <c r="A4869" s="266" t="s">
        <v>7639</v>
      </c>
      <c r="B4869" s="266" t="s">
        <v>7638</v>
      </c>
      <c r="C4869" s="185" t="str">
        <f>VLOOKUP(B4869,[1]Nagios!$B$2:$F$7978,1,FALSE)</f>
        <v>10.133.8.254</v>
      </c>
      <c r="D4869" s="301" t="s">
        <v>2544</v>
      </c>
      <c r="E4869" s="206" t="s">
        <v>2989</v>
      </c>
      <c r="F4869" s="271">
        <v>2</v>
      </c>
      <c r="G4869" s="299" t="s">
        <v>8012</v>
      </c>
      <c r="H4869" s="199"/>
    </row>
    <row r="4870" spans="1:8" hidden="1">
      <c r="A4870" s="266" t="s">
        <v>7639</v>
      </c>
      <c r="B4870" s="266" t="s">
        <v>8943</v>
      </c>
      <c r="C4870" s="185" t="str">
        <f>VLOOKUP(B4870,[1]Nagios!$B$2:$F$7978,1,FALSE)</f>
        <v>10.133.9.64</v>
      </c>
      <c r="D4870" s="301" t="s">
        <v>9071</v>
      </c>
      <c r="E4870" s="206" t="s">
        <v>2989</v>
      </c>
      <c r="F4870" s="271">
        <v>3</v>
      </c>
      <c r="G4870" s="299" t="s">
        <v>1145</v>
      </c>
      <c r="H4870" s="199"/>
    </row>
    <row r="4871" spans="1:8" hidden="1">
      <c r="A4871" s="91" t="s">
        <v>8944</v>
      </c>
      <c r="B4871" s="126" t="s">
        <v>8945</v>
      </c>
      <c r="C4871" s="185" t="str">
        <f>VLOOKUP(B4871,[1]Nagios!$B$2:$F$7978,1,FALSE)</f>
        <v>10.133.9.65</v>
      </c>
      <c r="D4871" s="306" t="s">
        <v>7260</v>
      </c>
      <c r="E4871" s="206" t="s">
        <v>2989</v>
      </c>
      <c r="F4871" s="245">
        <v>2</v>
      </c>
      <c r="G4871" s="299" t="s">
        <v>8012</v>
      </c>
      <c r="H4871" s="180"/>
    </row>
    <row r="4872" spans="1:8" hidden="1">
      <c r="A4872" s="91" t="s">
        <v>8944</v>
      </c>
      <c r="B4872" s="126" t="s">
        <v>8945</v>
      </c>
      <c r="C4872" s="185" t="str">
        <f>VLOOKUP(B4872,[1]Nagios!$B$2:$F$7978,1,FALSE)</f>
        <v>10.133.9.65</v>
      </c>
      <c r="D4872" s="301" t="s">
        <v>962</v>
      </c>
      <c r="E4872" s="206" t="s">
        <v>2989</v>
      </c>
      <c r="F4872" s="245">
        <v>2</v>
      </c>
      <c r="G4872" s="299" t="s">
        <v>8012</v>
      </c>
      <c r="H4872" s="180"/>
    </row>
    <row r="4873" spans="1:8" hidden="1">
      <c r="A4873" s="91" t="s">
        <v>8944</v>
      </c>
      <c r="B4873" s="126" t="s">
        <v>8945</v>
      </c>
      <c r="C4873" s="185" t="str">
        <f>VLOOKUP(B4873,[1]Nagios!$B$2:$F$7978,1,FALSE)</f>
        <v>10.133.9.65</v>
      </c>
      <c r="D4873" s="301" t="s">
        <v>2326</v>
      </c>
      <c r="E4873" s="206" t="s">
        <v>2989</v>
      </c>
      <c r="F4873" s="245">
        <v>2</v>
      </c>
      <c r="G4873" s="299" t="s">
        <v>8012</v>
      </c>
      <c r="H4873" s="180"/>
    </row>
    <row r="4874" spans="1:8" hidden="1">
      <c r="A4874" s="91" t="s">
        <v>8944</v>
      </c>
      <c r="B4874" s="126" t="s">
        <v>8945</v>
      </c>
      <c r="C4874" s="185" t="str">
        <f>VLOOKUP(B4874,[1]Nagios!$B$2:$F$7978,1,FALSE)</f>
        <v>10.133.9.65</v>
      </c>
      <c r="D4874" s="301" t="s">
        <v>6698</v>
      </c>
      <c r="E4874" s="206" t="s">
        <v>2989</v>
      </c>
      <c r="F4874" s="245">
        <v>2</v>
      </c>
      <c r="G4874" s="299" t="s">
        <v>8012</v>
      </c>
      <c r="H4874" s="180"/>
    </row>
    <row r="4875" spans="1:8" hidden="1">
      <c r="A4875" s="91" t="s">
        <v>8944</v>
      </c>
      <c r="B4875" s="126" t="s">
        <v>8945</v>
      </c>
      <c r="C4875" s="185" t="str">
        <f>VLOOKUP(B4875,[1]Nagios!$B$2:$F$7978,1,FALSE)</f>
        <v>10.133.9.65</v>
      </c>
      <c r="D4875" s="301" t="s">
        <v>6519</v>
      </c>
      <c r="E4875" s="206" t="s">
        <v>2989</v>
      </c>
      <c r="F4875" s="245">
        <v>2</v>
      </c>
      <c r="G4875" s="299" t="s">
        <v>8012</v>
      </c>
      <c r="H4875" s="180"/>
    </row>
    <row r="4876" spans="1:8" hidden="1">
      <c r="A4876" s="91" t="s">
        <v>8944</v>
      </c>
      <c r="B4876" s="126" t="s">
        <v>8945</v>
      </c>
      <c r="C4876" s="185" t="str">
        <f>VLOOKUP(B4876,[1]Nagios!$B$2:$F$7978,1,FALSE)</f>
        <v>10.133.9.65</v>
      </c>
      <c r="D4876" s="301" t="s">
        <v>6696</v>
      </c>
      <c r="E4876" s="206" t="s">
        <v>2989</v>
      </c>
      <c r="F4876" s="245">
        <v>2</v>
      </c>
      <c r="G4876" s="299" t="s">
        <v>8012</v>
      </c>
      <c r="H4876" s="180"/>
    </row>
    <row r="4877" spans="1:8" hidden="1">
      <c r="A4877" s="91" t="s">
        <v>8944</v>
      </c>
      <c r="B4877" s="126" t="s">
        <v>8945</v>
      </c>
      <c r="C4877" s="185" t="str">
        <f>VLOOKUP(B4877,[1]Nagios!$B$2:$F$7978,1,FALSE)</f>
        <v>10.133.9.65</v>
      </c>
      <c r="D4877" s="301" t="s">
        <v>8188</v>
      </c>
      <c r="E4877" s="206" t="s">
        <v>2989</v>
      </c>
      <c r="F4877" s="245">
        <v>2</v>
      </c>
      <c r="G4877" s="299" t="s">
        <v>8012</v>
      </c>
      <c r="H4877" s="180"/>
    </row>
    <row r="4878" spans="1:8" hidden="1">
      <c r="A4878" s="91" t="s">
        <v>8942</v>
      </c>
      <c r="B4878" s="126" t="s">
        <v>8943</v>
      </c>
      <c r="C4878" s="185" t="str">
        <f>VLOOKUP(B4878,[1]Nagios!$B$2:$F$7978,1,FALSE)</f>
        <v>10.133.9.64</v>
      </c>
      <c r="D4878" s="306" t="s">
        <v>7260</v>
      </c>
      <c r="E4878" s="206" t="s">
        <v>2989</v>
      </c>
      <c r="F4878" s="245">
        <v>2</v>
      </c>
      <c r="G4878" s="299" t="s">
        <v>8012</v>
      </c>
      <c r="H4878" s="180"/>
    </row>
    <row r="4879" spans="1:8" hidden="1">
      <c r="A4879" s="91" t="s">
        <v>8942</v>
      </c>
      <c r="B4879" s="126" t="s">
        <v>8943</v>
      </c>
      <c r="C4879" s="185" t="str">
        <f>VLOOKUP(B4879,[1]Nagios!$B$2:$F$7978,1,FALSE)</f>
        <v>10.133.9.64</v>
      </c>
      <c r="D4879" s="301" t="s">
        <v>962</v>
      </c>
      <c r="E4879" s="206" t="s">
        <v>2989</v>
      </c>
      <c r="F4879" s="245">
        <v>2</v>
      </c>
      <c r="G4879" s="299" t="s">
        <v>8012</v>
      </c>
      <c r="H4879" s="180"/>
    </row>
    <row r="4880" spans="1:8" hidden="1">
      <c r="A4880" s="91" t="s">
        <v>8942</v>
      </c>
      <c r="B4880" s="126" t="s">
        <v>8943</v>
      </c>
      <c r="C4880" s="185" t="str">
        <f>VLOOKUP(B4880,[1]Nagios!$B$2:$F$7978,1,FALSE)</f>
        <v>10.133.9.64</v>
      </c>
      <c r="D4880" s="301" t="s">
        <v>2326</v>
      </c>
      <c r="E4880" s="206" t="s">
        <v>2989</v>
      </c>
      <c r="F4880" s="245">
        <v>2</v>
      </c>
      <c r="G4880" s="299" t="s">
        <v>8012</v>
      </c>
      <c r="H4880" s="180"/>
    </row>
    <row r="4881" spans="1:8" hidden="1">
      <c r="A4881" s="91" t="s">
        <v>8942</v>
      </c>
      <c r="B4881" s="126" t="s">
        <v>8943</v>
      </c>
      <c r="C4881" s="185" t="str">
        <f>VLOOKUP(B4881,[1]Nagios!$B$2:$F$7978,1,FALSE)</f>
        <v>10.133.9.64</v>
      </c>
      <c r="D4881" s="301" t="s">
        <v>6698</v>
      </c>
      <c r="E4881" s="206" t="s">
        <v>2989</v>
      </c>
      <c r="F4881" s="245">
        <v>2</v>
      </c>
      <c r="G4881" s="299" t="s">
        <v>8012</v>
      </c>
      <c r="H4881" s="180"/>
    </row>
    <row r="4882" spans="1:8" hidden="1">
      <c r="A4882" s="91" t="s">
        <v>8942</v>
      </c>
      <c r="B4882" s="126" t="s">
        <v>8943</v>
      </c>
      <c r="C4882" s="185" t="str">
        <f>VLOOKUP(B4882,[1]Nagios!$B$2:$F$7978,1,FALSE)</f>
        <v>10.133.9.64</v>
      </c>
      <c r="D4882" s="301" t="s">
        <v>6519</v>
      </c>
      <c r="E4882" s="206" t="s">
        <v>2989</v>
      </c>
      <c r="F4882" s="245">
        <v>2</v>
      </c>
      <c r="G4882" s="299" t="s">
        <v>8012</v>
      </c>
      <c r="H4882" s="180"/>
    </row>
    <row r="4883" spans="1:8" hidden="1">
      <c r="A4883" s="91" t="s">
        <v>8942</v>
      </c>
      <c r="B4883" s="126" t="s">
        <v>8943</v>
      </c>
      <c r="C4883" s="185" t="str">
        <f>VLOOKUP(B4883,[1]Nagios!$B$2:$F$7978,1,FALSE)</f>
        <v>10.133.9.64</v>
      </c>
      <c r="D4883" s="301" t="s">
        <v>6696</v>
      </c>
      <c r="E4883" s="206" t="s">
        <v>2989</v>
      </c>
      <c r="F4883" s="245">
        <v>2</v>
      </c>
      <c r="G4883" s="299" t="s">
        <v>8012</v>
      </c>
      <c r="H4883" s="180"/>
    </row>
    <row r="4884" spans="1:8" hidden="1">
      <c r="A4884" s="91" t="s">
        <v>8942</v>
      </c>
      <c r="B4884" s="126" t="s">
        <v>8943</v>
      </c>
      <c r="C4884" s="185" t="str">
        <f>VLOOKUP(B4884,[1]Nagios!$B$2:$F$7978,1,FALSE)</f>
        <v>10.133.9.64</v>
      </c>
      <c r="D4884" s="301" t="s">
        <v>8188</v>
      </c>
      <c r="E4884" s="206" t="s">
        <v>2989</v>
      </c>
      <c r="F4884" s="245">
        <v>2</v>
      </c>
      <c r="G4884" s="299" t="s">
        <v>1145</v>
      </c>
      <c r="H4884" s="180"/>
    </row>
    <row r="4885" spans="1:8" hidden="1">
      <c r="A4885" s="91" t="s">
        <v>8942</v>
      </c>
      <c r="B4885" s="126" t="s">
        <v>8943</v>
      </c>
      <c r="C4885" s="185" t="str">
        <f>VLOOKUP(B4885,[1]Nagios!$B$2:$F$7978,1,FALSE)</f>
        <v>10.133.9.64</v>
      </c>
      <c r="D4885" s="301" t="s">
        <v>8189</v>
      </c>
      <c r="E4885" s="206" t="s">
        <v>2989</v>
      </c>
      <c r="F4885" s="245">
        <v>2</v>
      </c>
      <c r="G4885" s="299" t="s">
        <v>1145</v>
      </c>
      <c r="H4885" s="180"/>
    </row>
    <row r="4886" spans="1:8" hidden="1">
      <c r="A4886" s="91" t="s">
        <v>8942</v>
      </c>
      <c r="B4886" s="126" t="s">
        <v>8943</v>
      </c>
      <c r="C4886" s="185" t="str">
        <f>VLOOKUP(B4886,[1]Nagios!$B$2:$F$7978,1,FALSE)</f>
        <v>10.133.9.64</v>
      </c>
      <c r="D4886" s="301" t="s">
        <v>8190</v>
      </c>
      <c r="E4886" s="206" t="s">
        <v>2989</v>
      </c>
      <c r="F4886" s="245">
        <v>2</v>
      </c>
      <c r="G4886" s="299" t="s">
        <v>1145</v>
      </c>
      <c r="H4886" s="180"/>
    </row>
    <row r="4887" spans="1:8" hidden="1">
      <c r="A4887" s="91" t="s">
        <v>8942</v>
      </c>
      <c r="B4887" s="126" t="s">
        <v>8943</v>
      </c>
      <c r="C4887" s="185" t="str">
        <f>VLOOKUP(B4887,[1]Nagios!$B$2:$F$7978,1,FALSE)</f>
        <v>10.133.9.64</v>
      </c>
      <c r="D4887" s="301" t="s">
        <v>9069</v>
      </c>
      <c r="E4887" s="289" t="s">
        <v>2991</v>
      </c>
      <c r="F4887" s="245">
        <v>3</v>
      </c>
      <c r="G4887" s="299" t="s">
        <v>1145</v>
      </c>
      <c r="H4887" s="180"/>
    </row>
    <row r="4888" spans="1:8" hidden="1">
      <c r="A4888" s="91" t="s">
        <v>8942</v>
      </c>
      <c r="B4888" s="126" t="s">
        <v>8943</v>
      </c>
      <c r="C4888" s="185" t="str">
        <f>VLOOKUP(B4888,[1]Nagios!$B$2:$F$7978,1,FALSE)</f>
        <v>10.133.9.64</v>
      </c>
      <c r="D4888" s="301" t="s">
        <v>9070</v>
      </c>
      <c r="E4888" s="289" t="s">
        <v>2991</v>
      </c>
      <c r="F4888" s="245">
        <v>2</v>
      </c>
      <c r="G4888" s="299" t="s">
        <v>1145</v>
      </c>
      <c r="H4888" s="180"/>
    </row>
    <row r="4889" spans="1:8" hidden="1">
      <c r="A4889" s="88" t="s">
        <v>7259</v>
      </c>
      <c r="B4889" s="249" t="s">
        <v>7258</v>
      </c>
      <c r="C4889" s="185" t="str">
        <f>VLOOKUP(B4889,[1]Nagios!$B$2:$F$7978,1,FALSE)</f>
        <v>172.16.12.66</v>
      </c>
      <c r="D4889" s="301" t="s">
        <v>7260</v>
      </c>
      <c r="E4889" s="206" t="s">
        <v>2989</v>
      </c>
      <c r="F4889" s="245">
        <v>2</v>
      </c>
      <c r="G4889" s="299" t="s">
        <v>8012</v>
      </c>
      <c r="H4889" s="180"/>
    </row>
    <row r="4890" spans="1:8" hidden="1">
      <c r="A4890" s="88" t="s">
        <v>7259</v>
      </c>
      <c r="B4890" s="249" t="s">
        <v>7258</v>
      </c>
      <c r="C4890" s="185" t="str">
        <f>VLOOKUP(B4890,[1]Nagios!$B$2:$F$7978,1,FALSE)</f>
        <v>172.16.12.66</v>
      </c>
      <c r="D4890" s="301" t="s">
        <v>1204</v>
      </c>
      <c r="E4890" s="206" t="s">
        <v>2989</v>
      </c>
      <c r="F4890" s="245">
        <v>2</v>
      </c>
      <c r="G4890" s="299" t="s">
        <v>8012</v>
      </c>
      <c r="H4890" s="180"/>
    </row>
    <row r="4891" spans="1:8" hidden="1">
      <c r="A4891" s="88" t="s">
        <v>7259</v>
      </c>
      <c r="B4891" s="266" t="s">
        <v>7258</v>
      </c>
      <c r="C4891" s="185" t="str">
        <f>VLOOKUP(B4891,[1]Nagios!$B$2:$F$7978,1,FALSE)</f>
        <v>172.16.12.66</v>
      </c>
      <c r="D4891" s="301" t="s">
        <v>2617</v>
      </c>
      <c r="E4891" s="206" t="s">
        <v>2989</v>
      </c>
      <c r="F4891" s="245">
        <v>2</v>
      </c>
      <c r="G4891" s="299" t="s">
        <v>8012</v>
      </c>
      <c r="H4891" s="180"/>
    </row>
    <row r="4892" spans="1:8" hidden="1">
      <c r="A4892" s="88" t="s">
        <v>7259</v>
      </c>
      <c r="B4892" s="266" t="s">
        <v>7258</v>
      </c>
      <c r="C4892" s="185" t="str">
        <f>VLOOKUP(B4892,[1]Nagios!$B$2:$F$7978,1,FALSE)</f>
        <v>172.16.12.66</v>
      </c>
      <c r="D4892" s="301" t="s">
        <v>6654</v>
      </c>
      <c r="E4892" s="206" t="s">
        <v>2989</v>
      </c>
      <c r="F4892" s="245">
        <v>2</v>
      </c>
      <c r="G4892" s="299" t="s">
        <v>8012</v>
      </c>
      <c r="H4892" s="180"/>
    </row>
    <row r="4893" spans="1:8" hidden="1">
      <c r="A4893" s="88" t="s">
        <v>7259</v>
      </c>
      <c r="B4893" s="266" t="s">
        <v>7258</v>
      </c>
      <c r="C4893" s="185" t="str">
        <f>VLOOKUP(B4893,[1]Nagios!$B$2:$F$7978,1,FALSE)</f>
        <v>172.16.12.66</v>
      </c>
      <c r="D4893" s="301" t="s">
        <v>1201</v>
      </c>
      <c r="E4893" s="206" t="s">
        <v>2989</v>
      </c>
      <c r="F4893" s="245">
        <v>2</v>
      </c>
      <c r="G4893" s="299" t="s">
        <v>8012</v>
      </c>
      <c r="H4893" s="180"/>
    </row>
    <row r="4894" spans="1:8" hidden="1">
      <c r="A4894" s="88" t="s">
        <v>7259</v>
      </c>
      <c r="B4894" s="266" t="s">
        <v>7258</v>
      </c>
      <c r="C4894" s="185" t="str">
        <f>VLOOKUP(B4894,[1]Nagios!$B$2:$F$7978,1,FALSE)</f>
        <v>172.16.12.66</v>
      </c>
      <c r="D4894" s="301" t="s">
        <v>6043</v>
      </c>
      <c r="E4894" s="206" t="s">
        <v>2989</v>
      </c>
      <c r="F4894" s="245">
        <v>2</v>
      </c>
      <c r="G4894" s="299" t="s">
        <v>8012</v>
      </c>
      <c r="H4894" s="180"/>
    </row>
    <row r="4895" spans="1:8" hidden="1">
      <c r="A4895" s="88" t="s">
        <v>7259</v>
      </c>
      <c r="B4895" s="266" t="s">
        <v>7258</v>
      </c>
      <c r="C4895" s="185" t="str">
        <f>VLOOKUP(B4895,[1]Nagios!$B$2:$F$7978,1,FALSE)</f>
        <v>172.16.12.66</v>
      </c>
      <c r="D4895" s="301" t="s">
        <v>7261</v>
      </c>
      <c r="E4895" s="206" t="s">
        <v>2989</v>
      </c>
      <c r="F4895" s="245">
        <v>2</v>
      </c>
      <c r="G4895" s="299" t="s">
        <v>8012</v>
      </c>
      <c r="H4895" s="180"/>
    </row>
    <row r="4896" spans="1:8" hidden="1">
      <c r="A4896" s="88" t="s">
        <v>7259</v>
      </c>
      <c r="B4896" s="266" t="s">
        <v>7258</v>
      </c>
      <c r="C4896" s="185" t="str">
        <f>VLOOKUP(B4896,[1]Nagios!$B$2:$F$7978,1,FALSE)</f>
        <v>172.16.12.66</v>
      </c>
      <c r="D4896" s="301" t="s">
        <v>8188</v>
      </c>
      <c r="E4896" s="206" t="s">
        <v>2989</v>
      </c>
      <c r="F4896" s="245">
        <v>2</v>
      </c>
      <c r="G4896" s="299" t="s">
        <v>8012</v>
      </c>
      <c r="H4896" s="180"/>
    </row>
    <row r="4897" spans="1:8" hidden="1">
      <c r="A4897" s="88" t="s">
        <v>7259</v>
      </c>
      <c r="B4897" s="266" t="s">
        <v>7258</v>
      </c>
      <c r="C4897" s="185" t="str">
        <f>VLOOKUP(B4897,[1]Nagios!$B$2:$F$7978,1,FALSE)</f>
        <v>172.16.12.66</v>
      </c>
      <c r="D4897" s="301" t="s">
        <v>7641</v>
      </c>
      <c r="E4897" s="206" t="s">
        <v>2989</v>
      </c>
      <c r="F4897" s="245">
        <v>2</v>
      </c>
      <c r="G4897" s="299" t="s">
        <v>8012</v>
      </c>
      <c r="H4897" s="180"/>
    </row>
    <row r="4898" spans="1:8" hidden="1">
      <c r="A4898" s="88" t="s">
        <v>7259</v>
      </c>
      <c r="B4898" s="266" t="s">
        <v>7258</v>
      </c>
      <c r="C4898" s="185" t="str">
        <f>VLOOKUP(B4898,[1]Nagios!$B$2:$F$7978,1,FALSE)</f>
        <v>172.16.12.66</v>
      </c>
      <c r="D4898" s="301" t="s">
        <v>7262</v>
      </c>
      <c r="E4898" s="206" t="s">
        <v>2989</v>
      </c>
      <c r="F4898" s="245">
        <v>2</v>
      </c>
      <c r="G4898" s="299" t="s">
        <v>8012</v>
      </c>
      <c r="H4898" s="180"/>
    </row>
    <row r="4899" spans="1:8" hidden="1">
      <c r="A4899" s="88" t="s">
        <v>7259</v>
      </c>
      <c r="B4899" s="266" t="s">
        <v>7258</v>
      </c>
      <c r="C4899" s="185" t="str">
        <f>VLOOKUP(B4899,[1]Nagios!$B$2:$F$7978,1,FALSE)</f>
        <v>172.16.12.66</v>
      </c>
      <c r="D4899" s="301" t="s">
        <v>7642</v>
      </c>
      <c r="E4899" s="206" t="s">
        <v>2989</v>
      </c>
      <c r="F4899" s="245">
        <v>2</v>
      </c>
      <c r="G4899" s="299" t="s">
        <v>8012</v>
      </c>
      <c r="H4899" s="180"/>
    </row>
    <row r="4900" spans="1:8" hidden="1">
      <c r="A4900" s="88" t="s">
        <v>7259</v>
      </c>
      <c r="B4900" s="266" t="s">
        <v>7258</v>
      </c>
      <c r="C4900" s="185" t="str">
        <f>VLOOKUP(B4900,[1]Nagios!$B$2:$F$7978,1,FALSE)</f>
        <v>172.16.12.66</v>
      </c>
      <c r="D4900" s="301" t="s">
        <v>8672</v>
      </c>
      <c r="E4900" s="206" t="s">
        <v>2989</v>
      </c>
      <c r="F4900" s="245">
        <v>2</v>
      </c>
      <c r="G4900" s="299" t="s">
        <v>8012</v>
      </c>
      <c r="H4900" s="180"/>
    </row>
    <row r="4901" spans="1:8" hidden="1">
      <c r="A4901" s="88" t="s">
        <v>7209</v>
      </c>
      <c r="B4901" s="266" t="s">
        <v>7208</v>
      </c>
      <c r="C4901" s="185" t="str">
        <f>VLOOKUP(B4901,[1]Nagios!$B$2:$F$7978,1,FALSE)</f>
        <v>172.16.12.49</v>
      </c>
      <c r="D4901" s="306" t="s">
        <v>2325</v>
      </c>
      <c r="E4901" s="298" t="s">
        <v>2989</v>
      </c>
      <c r="F4901" s="245">
        <v>4</v>
      </c>
      <c r="G4901" s="299" t="s">
        <v>8012</v>
      </c>
      <c r="H4901" s="180" t="s">
        <v>3303</v>
      </c>
    </row>
    <row r="4902" spans="1:8" hidden="1">
      <c r="A4902" s="88" t="s">
        <v>7209</v>
      </c>
      <c r="B4902" s="266" t="s">
        <v>7208</v>
      </c>
      <c r="C4902" s="185" t="str">
        <f>VLOOKUP(B4902,[1]Nagios!$B$2:$F$7978,1,FALSE)</f>
        <v>172.16.12.49</v>
      </c>
      <c r="D4902" s="306" t="s">
        <v>962</v>
      </c>
      <c r="E4902" s="298" t="s">
        <v>2989</v>
      </c>
      <c r="F4902" s="245">
        <v>4</v>
      </c>
      <c r="G4902" s="299" t="s">
        <v>8012</v>
      </c>
      <c r="H4902" s="180" t="s">
        <v>3303</v>
      </c>
    </row>
    <row r="4903" spans="1:8" hidden="1">
      <c r="A4903" s="88" t="s">
        <v>7209</v>
      </c>
      <c r="B4903" s="266" t="s">
        <v>7208</v>
      </c>
      <c r="C4903" s="185" t="str">
        <f>VLOOKUP(B4903,[1]Nagios!$B$2:$F$7978,1,FALSE)</f>
        <v>172.16.12.49</v>
      </c>
      <c r="D4903" s="306" t="s">
        <v>2326</v>
      </c>
      <c r="E4903" s="298" t="s">
        <v>2989</v>
      </c>
      <c r="F4903" s="245">
        <v>4</v>
      </c>
      <c r="G4903" s="299" t="s">
        <v>8012</v>
      </c>
      <c r="H4903" s="180" t="s">
        <v>3303</v>
      </c>
    </row>
    <row r="4904" spans="1:8" hidden="1">
      <c r="A4904" s="88" t="s">
        <v>7209</v>
      </c>
      <c r="B4904" s="266" t="s">
        <v>7208</v>
      </c>
      <c r="C4904" s="185" t="str">
        <f>VLOOKUP(B4904,[1]Nagios!$B$2:$F$7978,1,FALSE)</f>
        <v>172.16.12.49</v>
      </c>
      <c r="D4904" s="306" t="s">
        <v>6698</v>
      </c>
      <c r="E4904" s="298" t="s">
        <v>2989</v>
      </c>
      <c r="F4904" s="245">
        <v>4</v>
      </c>
      <c r="G4904" s="299" t="s">
        <v>8012</v>
      </c>
      <c r="H4904" s="180" t="s">
        <v>3303</v>
      </c>
    </row>
    <row r="4905" spans="1:8" hidden="1">
      <c r="A4905" s="88" t="s">
        <v>7209</v>
      </c>
      <c r="B4905" s="266" t="s">
        <v>7208</v>
      </c>
      <c r="C4905" s="185" t="str">
        <f>VLOOKUP(B4905,[1]Nagios!$B$2:$F$7978,1,FALSE)</f>
        <v>172.16.12.49</v>
      </c>
      <c r="D4905" s="306" t="s">
        <v>6884</v>
      </c>
      <c r="E4905" s="298" t="s">
        <v>2989</v>
      </c>
      <c r="F4905" s="245">
        <v>4</v>
      </c>
      <c r="G4905" s="299" t="s">
        <v>8012</v>
      </c>
      <c r="H4905" s="180" t="s">
        <v>3303</v>
      </c>
    </row>
    <row r="4906" spans="1:8" hidden="1">
      <c r="A4906" s="88" t="s">
        <v>7209</v>
      </c>
      <c r="B4906" s="266" t="s">
        <v>7208</v>
      </c>
      <c r="C4906" s="185" t="str">
        <f>VLOOKUP(B4906,[1]Nagios!$B$2:$F$7978,1,FALSE)</f>
        <v>172.16.12.49</v>
      </c>
      <c r="D4906" s="306" t="s">
        <v>6885</v>
      </c>
      <c r="E4906" s="298" t="s">
        <v>2989</v>
      </c>
      <c r="F4906" s="245">
        <v>4</v>
      </c>
      <c r="G4906" s="299" t="s">
        <v>8012</v>
      </c>
      <c r="H4906" s="180" t="s">
        <v>3303</v>
      </c>
    </row>
    <row r="4907" spans="1:8" hidden="1">
      <c r="A4907" s="88" t="s">
        <v>7209</v>
      </c>
      <c r="B4907" s="266" t="s">
        <v>7208</v>
      </c>
      <c r="C4907" s="185" t="str">
        <f>VLOOKUP(B4907,[1]Nagios!$B$2:$F$7978,1,FALSE)</f>
        <v>172.16.12.49</v>
      </c>
      <c r="D4907" s="306" t="s">
        <v>7210</v>
      </c>
      <c r="E4907" s="298" t="s">
        <v>2989</v>
      </c>
      <c r="F4907" s="245">
        <v>4</v>
      </c>
      <c r="G4907" s="299" t="s">
        <v>8012</v>
      </c>
      <c r="H4907" s="180" t="s">
        <v>3303</v>
      </c>
    </row>
    <row r="4908" spans="1:8" hidden="1">
      <c r="A4908" s="88" t="s">
        <v>7209</v>
      </c>
      <c r="B4908" s="266" t="s">
        <v>7208</v>
      </c>
      <c r="C4908" s="185" t="str">
        <f>VLOOKUP(B4908,[1]Nagios!$B$2:$F$7978,1,FALSE)</f>
        <v>172.16.12.49</v>
      </c>
      <c r="D4908" s="306" t="s">
        <v>6519</v>
      </c>
      <c r="E4908" s="298" t="s">
        <v>2989</v>
      </c>
      <c r="F4908" s="245">
        <v>4</v>
      </c>
      <c r="G4908" s="299" t="s">
        <v>8012</v>
      </c>
      <c r="H4908" s="180" t="s">
        <v>3303</v>
      </c>
    </row>
    <row r="4909" spans="1:8" hidden="1">
      <c r="A4909" s="88" t="s">
        <v>2405</v>
      </c>
      <c r="B4909" s="96" t="s">
        <v>2404</v>
      </c>
      <c r="C4909" s="185" t="str">
        <f>VLOOKUP(B4909,[1]Nagios!$B$2:$F$7978,1,FALSE)</f>
        <v>10.133.54.74</v>
      </c>
      <c r="D4909" s="307" t="s">
        <v>2314</v>
      </c>
      <c r="E4909" s="206" t="s">
        <v>2989</v>
      </c>
      <c r="F4909" s="245">
        <v>4</v>
      </c>
      <c r="G4909" s="299" t="s">
        <v>8012</v>
      </c>
      <c r="H4909" s="180" t="s">
        <v>3507</v>
      </c>
    </row>
    <row r="4910" spans="1:8" hidden="1">
      <c r="A4910" s="88" t="s">
        <v>2405</v>
      </c>
      <c r="B4910" s="96" t="s">
        <v>2404</v>
      </c>
      <c r="C4910" s="185" t="str">
        <f>VLOOKUP(B4910,[1]Nagios!$B$2:$F$7978,1,FALSE)</f>
        <v>10.133.54.74</v>
      </c>
      <c r="D4910" s="307" t="s">
        <v>1795</v>
      </c>
      <c r="E4910" s="206" t="s">
        <v>2989</v>
      </c>
      <c r="F4910" s="245">
        <v>4</v>
      </c>
      <c r="G4910" s="299" t="s">
        <v>8012</v>
      </c>
      <c r="H4910" s="180" t="s">
        <v>3508</v>
      </c>
    </row>
    <row r="4911" spans="1:8" hidden="1">
      <c r="A4911" s="88" t="s">
        <v>2405</v>
      </c>
      <c r="B4911" s="96" t="s">
        <v>2404</v>
      </c>
      <c r="C4911" s="185" t="str">
        <f>VLOOKUP(B4911,[1]Nagios!$B$2:$F$7978,1,FALSE)</f>
        <v>10.133.54.74</v>
      </c>
      <c r="D4911" s="307" t="s">
        <v>2355</v>
      </c>
      <c r="E4911" s="206" t="s">
        <v>2989</v>
      </c>
      <c r="F4911" s="245">
        <v>4</v>
      </c>
      <c r="G4911" s="299" t="s">
        <v>8012</v>
      </c>
      <c r="H4911" s="180" t="s">
        <v>3509</v>
      </c>
    </row>
    <row r="4912" spans="1:8" hidden="1">
      <c r="A4912" s="88" t="s">
        <v>2405</v>
      </c>
      <c r="B4912" s="96" t="s">
        <v>2404</v>
      </c>
      <c r="C4912" s="185" t="str">
        <f>VLOOKUP(B4912,[1]Nagios!$B$2:$F$7978,1,FALSE)</f>
        <v>10.133.54.74</v>
      </c>
      <c r="D4912" s="307" t="s">
        <v>2356</v>
      </c>
      <c r="E4912" s="206" t="s">
        <v>2989</v>
      </c>
      <c r="F4912" s="245">
        <v>4</v>
      </c>
      <c r="G4912" s="299" t="s">
        <v>8012</v>
      </c>
      <c r="H4912" s="180" t="s">
        <v>3510</v>
      </c>
    </row>
    <row r="4913" spans="1:8" hidden="1">
      <c r="A4913" s="88" t="s">
        <v>2405</v>
      </c>
      <c r="B4913" s="96" t="s">
        <v>2404</v>
      </c>
      <c r="C4913" s="185" t="str">
        <f>VLOOKUP(B4913,[1]Nagios!$B$2:$F$7978,1,FALSE)</f>
        <v>10.133.54.74</v>
      </c>
      <c r="D4913" s="307" t="s">
        <v>1220</v>
      </c>
      <c r="E4913" s="206" t="s">
        <v>2989</v>
      </c>
      <c r="F4913" s="245">
        <v>3</v>
      </c>
      <c r="G4913" s="299" t="s">
        <v>8012</v>
      </c>
      <c r="H4913" s="180" t="s">
        <v>3511</v>
      </c>
    </row>
    <row r="4914" spans="1:8" hidden="1">
      <c r="A4914" s="88" t="s">
        <v>2405</v>
      </c>
      <c r="B4914" s="96" t="s">
        <v>2404</v>
      </c>
      <c r="C4914" s="185" t="str">
        <f>VLOOKUP(B4914,[1]Nagios!$B$2:$F$7978,1,FALSE)</f>
        <v>10.133.54.74</v>
      </c>
      <c r="D4914" s="307" t="s">
        <v>2330</v>
      </c>
      <c r="E4914" s="206" t="s">
        <v>2989</v>
      </c>
      <c r="F4914" s="245">
        <v>4</v>
      </c>
      <c r="G4914" s="299" t="s">
        <v>8012</v>
      </c>
      <c r="H4914" s="180" t="s">
        <v>3512</v>
      </c>
    </row>
    <row r="4915" spans="1:8" hidden="1">
      <c r="A4915" s="88" t="s">
        <v>2405</v>
      </c>
      <c r="B4915" s="96" t="s">
        <v>2404</v>
      </c>
      <c r="C4915" s="185" t="str">
        <f>VLOOKUP(B4915,[1]Nagios!$B$2:$F$7978,1,FALSE)</f>
        <v>10.133.54.74</v>
      </c>
      <c r="D4915" s="301" t="s">
        <v>1201</v>
      </c>
      <c r="E4915" s="206" t="s">
        <v>2992</v>
      </c>
      <c r="F4915" s="245">
        <v>2</v>
      </c>
      <c r="G4915" s="299" t="s">
        <v>8012</v>
      </c>
      <c r="H4915" s="180" t="s">
        <v>3513</v>
      </c>
    </row>
    <row r="4916" spans="1:8" hidden="1">
      <c r="A4916" s="88" t="s">
        <v>2499</v>
      </c>
      <c r="B4916" s="96" t="s">
        <v>2500</v>
      </c>
      <c r="C4916" s="185" t="str">
        <f>VLOOKUP(B4916,[1]Nagios!$B$2:$F$7978,1,FALSE)</f>
        <v>10.133.8.99</v>
      </c>
      <c r="D4916" s="307" t="s">
        <v>2314</v>
      </c>
      <c r="E4916" s="206" t="s">
        <v>2992</v>
      </c>
      <c r="F4916" s="245">
        <v>1</v>
      </c>
      <c r="G4916" s="299" t="s">
        <v>8012</v>
      </c>
      <c r="H4916" s="180" t="s">
        <v>4026</v>
      </c>
    </row>
    <row r="4917" spans="1:8" hidden="1">
      <c r="A4917" s="88" t="s">
        <v>2499</v>
      </c>
      <c r="B4917" s="96" t="s">
        <v>2500</v>
      </c>
      <c r="C4917" s="185" t="str">
        <f>VLOOKUP(B4917,[1]Nagios!$B$2:$F$7978,1,FALSE)</f>
        <v>10.133.8.99</v>
      </c>
      <c r="D4917" s="307" t="s">
        <v>1795</v>
      </c>
      <c r="E4917" s="206" t="s">
        <v>2992</v>
      </c>
      <c r="F4917" s="245">
        <v>1</v>
      </c>
      <c r="G4917" s="299" t="s">
        <v>8012</v>
      </c>
      <c r="H4917" s="180" t="s">
        <v>4027</v>
      </c>
    </row>
    <row r="4918" spans="1:8" hidden="1">
      <c r="A4918" s="88" t="s">
        <v>2499</v>
      </c>
      <c r="B4918" s="96" t="s">
        <v>2500</v>
      </c>
      <c r="C4918" s="185" t="str">
        <f>VLOOKUP(B4918,[1]Nagios!$B$2:$F$7978,1,FALSE)</f>
        <v>10.133.8.99</v>
      </c>
      <c r="D4918" s="307" t="s">
        <v>2355</v>
      </c>
      <c r="E4918" s="206" t="s">
        <v>2992</v>
      </c>
      <c r="F4918" s="245">
        <v>1</v>
      </c>
      <c r="G4918" s="299" t="s">
        <v>8012</v>
      </c>
      <c r="H4918" s="180" t="s">
        <v>4028</v>
      </c>
    </row>
    <row r="4919" spans="1:8" hidden="1">
      <c r="A4919" s="88" t="s">
        <v>2499</v>
      </c>
      <c r="B4919" s="96" t="s">
        <v>2500</v>
      </c>
      <c r="C4919" s="185" t="str">
        <f>VLOOKUP(B4919,[1]Nagios!$B$2:$F$7978,1,FALSE)</f>
        <v>10.133.8.99</v>
      </c>
      <c r="D4919" s="307" t="s">
        <v>2498</v>
      </c>
      <c r="E4919" s="206" t="s">
        <v>2992</v>
      </c>
      <c r="F4919" s="262">
        <v>1</v>
      </c>
      <c r="G4919" s="299" t="s">
        <v>8012</v>
      </c>
      <c r="H4919" s="180" t="s">
        <v>4029</v>
      </c>
    </row>
    <row r="4920" spans="1:8" hidden="1">
      <c r="A4920" s="88" t="s">
        <v>2499</v>
      </c>
      <c r="B4920" s="96" t="s">
        <v>2500</v>
      </c>
      <c r="C4920" s="185" t="str">
        <f>VLOOKUP(B4920,[1]Nagios!$B$2:$F$7978,1,FALSE)</f>
        <v>10.133.8.99</v>
      </c>
      <c r="D4920" s="307" t="s">
        <v>2330</v>
      </c>
      <c r="E4920" s="206" t="s">
        <v>2992</v>
      </c>
      <c r="F4920" s="262">
        <v>1</v>
      </c>
      <c r="G4920" s="299" t="s">
        <v>8012</v>
      </c>
      <c r="H4920" s="180" t="s">
        <v>4030</v>
      </c>
    </row>
    <row r="4921" spans="1:8" hidden="1">
      <c r="A4921" s="88" t="s">
        <v>2499</v>
      </c>
      <c r="B4921" s="96" t="s">
        <v>2500</v>
      </c>
      <c r="C4921" s="185" t="str">
        <f>VLOOKUP(B4921,[1]Nagios!$B$2:$F$7978,1,FALSE)</f>
        <v>10.133.8.99</v>
      </c>
      <c r="D4921" s="307" t="s">
        <v>1220</v>
      </c>
      <c r="E4921" s="206" t="s">
        <v>2992</v>
      </c>
      <c r="F4921" s="271">
        <v>3</v>
      </c>
      <c r="G4921" s="299" t="s">
        <v>8012</v>
      </c>
      <c r="H4921" s="180" t="s">
        <v>4031</v>
      </c>
    </row>
    <row r="4922" spans="1:8" hidden="1">
      <c r="A4922" s="88" t="s">
        <v>2499</v>
      </c>
      <c r="B4922" s="96" t="s">
        <v>2500</v>
      </c>
      <c r="C4922" s="185" t="str">
        <f>VLOOKUP(B4922,[1]Nagios!$B$2:$F$7978,1,FALSE)</f>
        <v>10.133.8.99</v>
      </c>
      <c r="D4922" s="307" t="s">
        <v>6118</v>
      </c>
      <c r="E4922" s="206" t="s">
        <v>2992</v>
      </c>
      <c r="F4922" s="271">
        <v>3</v>
      </c>
      <c r="G4922" s="299" t="s">
        <v>8004</v>
      </c>
      <c r="H4922" s="180"/>
    </row>
    <row r="4923" spans="1:8" hidden="1">
      <c r="A4923" s="88" t="s">
        <v>2499</v>
      </c>
      <c r="B4923" s="96" t="s">
        <v>2500</v>
      </c>
      <c r="C4923" s="185" t="str">
        <f>VLOOKUP(B4923,[1]Nagios!$B$2:$F$7978,1,FALSE)</f>
        <v>10.133.8.99</v>
      </c>
      <c r="D4923" s="301" t="s">
        <v>1201</v>
      </c>
      <c r="E4923" s="206" t="s">
        <v>2992</v>
      </c>
      <c r="F4923" s="271">
        <v>2</v>
      </c>
      <c r="G4923" s="299" t="s">
        <v>8012</v>
      </c>
      <c r="H4923" s="180" t="s">
        <v>4032</v>
      </c>
    </row>
    <row r="4924" spans="1:8" hidden="1">
      <c r="A4924" s="88" t="s">
        <v>2496</v>
      </c>
      <c r="B4924" s="96" t="s">
        <v>2497</v>
      </c>
      <c r="C4924" s="185" t="str">
        <f>VLOOKUP(B4924,[1]Nagios!$B$2:$F$7978,1,FALSE)</f>
        <v>10.133.8.98</v>
      </c>
      <c r="D4924" s="307" t="s">
        <v>2314</v>
      </c>
      <c r="E4924" s="206" t="s">
        <v>2992</v>
      </c>
      <c r="F4924" s="271">
        <v>1</v>
      </c>
      <c r="G4924" s="299" t="s">
        <v>8012</v>
      </c>
      <c r="H4924" s="180" t="s">
        <v>4020</v>
      </c>
    </row>
    <row r="4925" spans="1:8" hidden="1">
      <c r="A4925" s="88" t="s">
        <v>2496</v>
      </c>
      <c r="B4925" s="96" t="s">
        <v>2497</v>
      </c>
      <c r="C4925" s="185" t="str">
        <f>VLOOKUP(B4925,[1]Nagios!$B$2:$F$7978,1,FALSE)</f>
        <v>10.133.8.98</v>
      </c>
      <c r="D4925" s="307" t="s">
        <v>1795</v>
      </c>
      <c r="E4925" s="206" t="s">
        <v>2992</v>
      </c>
      <c r="F4925" s="271">
        <v>1</v>
      </c>
      <c r="G4925" s="299" t="s">
        <v>8012</v>
      </c>
      <c r="H4925" s="180" t="s">
        <v>4021</v>
      </c>
    </row>
    <row r="4926" spans="1:8" hidden="1">
      <c r="A4926" s="88" t="s">
        <v>2496</v>
      </c>
      <c r="B4926" s="96" t="s">
        <v>2497</v>
      </c>
      <c r="C4926" s="185" t="str">
        <f>VLOOKUP(B4926,[1]Nagios!$B$2:$F$7978,1,FALSE)</f>
        <v>10.133.8.98</v>
      </c>
      <c r="D4926" s="307" t="s">
        <v>2355</v>
      </c>
      <c r="E4926" s="206" t="s">
        <v>2992</v>
      </c>
      <c r="F4926" s="245">
        <v>1</v>
      </c>
      <c r="G4926" s="299" t="s">
        <v>8012</v>
      </c>
      <c r="H4926" s="180" t="s">
        <v>4022</v>
      </c>
    </row>
    <row r="4927" spans="1:8" hidden="1">
      <c r="A4927" s="88" t="s">
        <v>2496</v>
      </c>
      <c r="B4927" s="96" t="s">
        <v>2497</v>
      </c>
      <c r="C4927" s="185" t="str">
        <f>VLOOKUP(B4927,[1]Nagios!$B$2:$F$7978,1,FALSE)</f>
        <v>10.133.8.98</v>
      </c>
      <c r="D4927" s="307" t="s">
        <v>2330</v>
      </c>
      <c r="E4927" s="206" t="s">
        <v>2992</v>
      </c>
      <c r="F4927" s="245">
        <v>1</v>
      </c>
      <c r="G4927" s="299" t="s">
        <v>8012</v>
      </c>
      <c r="H4927" s="180" t="s">
        <v>4023</v>
      </c>
    </row>
    <row r="4928" spans="1:8" hidden="1">
      <c r="A4928" s="88" t="s">
        <v>2496</v>
      </c>
      <c r="B4928" s="96" t="s">
        <v>2497</v>
      </c>
      <c r="C4928" s="185" t="str">
        <f>VLOOKUP(B4928,[1]Nagios!$B$2:$F$7978,1,FALSE)</f>
        <v>10.133.8.98</v>
      </c>
      <c r="D4928" s="307" t="s">
        <v>1220</v>
      </c>
      <c r="E4928" s="206" t="s">
        <v>2992</v>
      </c>
      <c r="F4928" s="245">
        <v>3</v>
      </c>
      <c r="G4928" s="299" t="s">
        <v>8012</v>
      </c>
      <c r="H4928" s="180" t="s">
        <v>4024</v>
      </c>
    </row>
    <row r="4929" spans="1:8" hidden="1">
      <c r="A4929" s="88" t="s">
        <v>2496</v>
      </c>
      <c r="B4929" s="96" t="s">
        <v>2497</v>
      </c>
      <c r="C4929" s="185" t="str">
        <f>VLOOKUP(B4929,[1]Nagios!$B$2:$F$7978,1,FALSE)</f>
        <v>10.133.8.98</v>
      </c>
      <c r="D4929" s="307" t="s">
        <v>6118</v>
      </c>
      <c r="E4929" s="206" t="s">
        <v>2992</v>
      </c>
      <c r="F4929" s="245">
        <v>3</v>
      </c>
      <c r="G4929" s="299" t="s">
        <v>8004</v>
      </c>
      <c r="H4929" s="180"/>
    </row>
    <row r="4930" spans="1:8" hidden="1">
      <c r="A4930" s="88" t="s">
        <v>2496</v>
      </c>
      <c r="B4930" s="96" t="s">
        <v>2497</v>
      </c>
      <c r="C4930" s="185" t="str">
        <f>VLOOKUP(B4930,[1]Nagios!$B$2:$F$7978,1,FALSE)</f>
        <v>10.133.8.98</v>
      </c>
      <c r="D4930" s="301" t="s">
        <v>1201</v>
      </c>
      <c r="E4930" s="206" t="s">
        <v>2992</v>
      </c>
      <c r="F4930" s="262">
        <v>2</v>
      </c>
      <c r="G4930" s="299" t="s">
        <v>8012</v>
      </c>
      <c r="H4930" s="180" t="s">
        <v>4025</v>
      </c>
    </row>
    <row r="4931" spans="1:8" hidden="1">
      <c r="A4931" s="88" t="s">
        <v>8249</v>
      </c>
      <c r="B4931" s="249" t="s">
        <v>8250</v>
      </c>
      <c r="C4931" s="185" t="str">
        <f>VLOOKUP(B4931,[1]Nagios!$B$2:$F$7978,1,FALSE)</f>
        <v>10.133.9.26</v>
      </c>
      <c r="D4931" s="301" t="s">
        <v>7260</v>
      </c>
      <c r="E4931" s="206" t="s">
        <v>2991</v>
      </c>
      <c r="F4931" s="262">
        <v>4</v>
      </c>
      <c r="G4931" s="299" t="s">
        <v>8012</v>
      </c>
      <c r="H4931" s="180"/>
    </row>
    <row r="4932" spans="1:8" hidden="1">
      <c r="A4932" s="88" t="s">
        <v>8249</v>
      </c>
      <c r="B4932" s="266" t="s">
        <v>8250</v>
      </c>
      <c r="C4932" s="185" t="str">
        <f>VLOOKUP(B4932,[1]Nagios!$B$2:$F$7978,1,FALSE)</f>
        <v>10.133.9.26</v>
      </c>
      <c r="D4932" s="301" t="s">
        <v>1204</v>
      </c>
      <c r="E4932" s="206" t="s">
        <v>2991</v>
      </c>
      <c r="F4932" s="271">
        <v>4</v>
      </c>
      <c r="G4932" s="299" t="s">
        <v>8012</v>
      </c>
      <c r="H4932" s="180"/>
    </row>
    <row r="4933" spans="1:8" hidden="1">
      <c r="A4933" s="88" t="s">
        <v>8249</v>
      </c>
      <c r="B4933" s="266" t="s">
        <v>8250</v>
      </c>
      <c r="C4933" s="185" t="str">
        <f>VLOOKUP(B4933,[1]Nagios!$B$2:$F$7978,1,FALSE)</f>
        <v>10.133.9.26</v>
      </c>
      <c r="D4933" s="301" t="s">
        <v>2617</v>
      </c>
      <c r="E4933" s="206" t="s">
        <v>2991</v>
      </c>
      <c r="F4933" s="271">
        <v>4</v>
      </c>
      <c r="G4933" s="299" t="s">
        <v>8012</v>
      </c>
      <c r="H4933" s="180"/>
    </row>
    <row r="4934" spans="1:8" hidden="1">
      <c r="A4934" s="88" t="s">
        <v>8249</v>
      </c>
      <c r="B4934" s="266" t="s">
        <v>8250</v>
      </c>
      <c r="C4934" s="185" t="str">
        <f>VLOOKUP(B4934,[1]Nagios!$B$2:$F$7978,1,FALSE)</f>
        <v>10.133.9.26</v>
      </c>
      <c r="D4934" s="301" t="s">
        <v>6654</v>
      </c>
      <c r="E4934" s="206" t="s">
        <v>2991</v>
      </c>
      <c r="F4934" s="271">
        <v>4</v>
      </c>
      <c r="G4934" s="299" t="s">
        <v>8012</v>
      </c>
      <c r="H4934" s="180"/>
    </row>
    <row r="4935" spans="1:8" hidden="1">
      <c r="A4935" s="88" t="s">
        <v>8249</v>
      </c>
      <c r="B4935" s="266" t="s">
        <v>8250</v>
      </c>
      <c r="C4935" s="185" t="str">
        <f>VLOOKUP(B4935,[1]Nagios!$B$2:$F$7978,1,FALSE)</f>
        <v>10.133.9.26</v>
      </c>
      <c r="D4935" s="301" t="s">
        <v>1201</v>
      </c>
      <c r="E4935" s="206" t="s">
        <v>2991</v>
      </c>
      <c r="F4935" s="271">
        <v>4</v>
      </c>
      <c r="G4935" s="299" t="s">
        <v>8012</v>
      </c>
      <c r="H4935" s="180"/>
    </row>
    <row r="4936" spans="1:8" hidden="1">
      <c r="A4936" s="88" t="s">
        <v>8249</v>
      </c>
      <c r="B4936" s="266" t="s">
        <v>8250</v>
      </c>
      <c r="C4936" s="185" t="str">
        <f>VLOOKUP(B4936,[1]Nagios!$B$2:$F$7978,1,FALSE)</f>
        <v>10.133.9.26</v>
      </c>
      <c r="D4936" s="301" t="s">
        <v>6043</v>
      </c>
      <c r="E4936" s="206" t="s">
        <v>2991</v>
      </c>
      <c r="F4936" s="271">
        <v>4</v>
      </c>
      <c r="G4936" s="299" t="s">
        <v>8012</v>
      </c>
      <c r="H4936" s="180"/>
    </row>
    <row r="4937" spans="1:8" hidden="1">
      <c r="A4937" s="88" t="s">
        <v>8249</v>
      </c>
      <c r="B4937" s="266" t="s">
        <v>8250</v>
      </c>
      <c r="C4937" s="185" t="str">
        <f>VLOOKUP(B4937,[1]Nagios!$B$2:$F$7978,1,FALSE)</f>
        <v>10.133.9.26</v>
      </c>
      <c r="D4937" s="301" t="s">
        <v>2543</v>
      </c>
      <c r="E4937" s="206" t="s">
        <v>2991</v>
      </c>
      <c r="F4937" s="245">
        <v>4</v>
      </c>
      <c r="G4937" s="299" t="s">
        <v>8012</v>
      </c>
      <c r="H4937" s="180"/>
    </row>
    <row r="4938" spans="1:8" hidden="1">
      <c r="A4938" s="88" t="s">
        <v>6221</v>
      </c>
      <c r="B4938" s="88" t="s">
        <v>6222</v>
      </c>
      <c r="C4938" s="185" t="str">
        <f>VLOOKUP(B4938,[1]Nagios!$B$2:$F$7978,1,FALSE)</f>
        <v>172.16.12.23</v>
      </c>
      <c r="D4938" s="301" t="s">
        <v>6177</v>
      </c>
      <c r="E4938" s="291" t="s">
        <v>2989</v>
      </c>
      <c r="F4938" s="245">
        <v>3</v>
      </c>
      <c r="G4938" s="299" t="s">
        <v>8012</v>
      </c>
      <c r="H4938" s="180"/>
    </row>
    <row r="4939" spans="1:8" hidden="1">
      <c r="A4939" s="88" t="s">
        <v>6221</v>
      </c>
      <c r="B4939" s="88" t="s">
        <v>6222</v>
      </c>
      <c r="C4939" s="185" t="str">
        <f>VLOOKUP(B4939,[1]Nagios!$B$2:$F$7978,1,FALSE)</f>
        <v>172.16.12.23</v>
      </c>
      <c r="D4939" s="301" t="s">
        <v>6220</v>
      </c>
      <c r="E4939" s="291" t="s">
        <v>2989</v>
      </c>
      <c r="F4939" s="269">
        <v>1</v>
      </c>
      <c r="G4939" s="299" t="s">
        <v>8012</v>
      </c>
      <c r="H4939" s="180"/>
    </row>
    <row r="4940" spans="1:8" hidden="1">
      <c r="A4940" s="88" t="s">
        <v>6221</v>
      </c>
      <c r="B4940" s="88" t="s">
        <v>6222</v>
      </c>
      <c r="C4940" s="185" t="str">
        <f>VLOOKUP(B4940,[1]Nagios!$B$2:$F$7978,1,FALSE)</f>
        <v>172.16.12.23</v>
      </c>
      <c r="D4940" s="301" t="s">
        <v>2330</v>
      </c>
      <c r="E4940" s="291" t="s">
        <v>2989</v>
      </c>
      <c r="F4940" s="269">
        <v>1</v>
      </c>
      <c r="G4940" s="299" t="s">
        <v>8012</v>
      </c>
      <c r="H4940" s="180"/>
    </row>
    <row r="4941" spans="1:8" hidden="1">
      <c r="A4941" s="88" t="s">
        <v>6221</v>
      </c>
      <c r="B4941" s="88" t="s">
        <v>6222</v>
      </c>
      <c r="C4941" s="185" t="str">
        <f>VLOOKUP(B4941,[1]Nagios!$B$2:$F$7978,1,FALSE)</f>
        <v>172.16.12.23</v>
      </c>
      <c r="D4941" s="301" t="s">
        <v>959</v>
      </c>
      <c r="E4941" s="291" t="s">
        <v>2989</v>
      </c>
      <c r="F4941" s="269">
        <v>1</v>
      </c>
      <c r="G4941" s="299" t="s">
        <v>8012</v>
      </c>
      <c r="H4941" s="180"/>
    </row>
    <row r="4942" spans="1:8" hidden="1">
      <c r="A4942" s="88" t="s">
        <v>6221</v>
      </c>
      <c r="B4942" s="88" t="s">
        <v>6222</v>
      </c>
      <c r="C4942" s="185" t="str">
        <f>VLOOKUP(B4942,[1]Nagios!$B$2:$F$7978,1,FALSE)</f>
        <v>172.16.12.23</v>
      </c>
      <c r="D4942" s="301" t="s">
        <v>961</v>
      </c>
      <c r="E4942" s="291" t="s">
        <v>2989</v>
      </c>
      <c r="F4942" s="269">
        <v>1</v>
      </c>
      <c r="G4942" s="299" t="s">
        <v>8012</v>
      </c>
      <c r="H4942" s="180"/>
    </row>
    <row r="4943" spans="1:8" hidden="1">
      <c r="A4943" s="88" t="s">
        <v>6221</v>
      </c>
      <c r="B4943" s="88" t="s">
        <v>6222</v>
      </c>
      <c r="C4943" s="185" t="str">
        <f>VLOOKUP(B4943,[1]Nagios!$B$2:$F$7978,1,FALSE)</f>
        <v>172.16.12.23</v>
      </c>
      <c r="D4943" s="301" t="s">
        <v>2314</v>
      </c>
      <c r="E4943" s="291" t="s">
        <v>2989</v>
      </c>
      <c r="F4943" s="269">
        <v>1</v>
      </c>
      <c r="G4943" s="299" t="s">
        <v>8012</v>
      </c>
      <c r="H4943" s="180"/>
    </row>
    <row r="4944" spans="1:8" hidden="1">
      <c r="A4944" s="88" t="s">
        <v>6175</v>
      </c>
      <c r="B4944" s="266" t="s">
        <v>6176</v>
      </c>
      <c r="C4944" s="185" t="str">
        <f>VLOOKUP(B4944,[1]Nagios!$B$2:$F$7978,1,FALSE)</f>
        <v>172.16.12.22</v>
      </c>
      <c r="D4944" s="301" t="s">
        <v>2314</v>
      </c>
      <c r="E4944" s="206" t="s">
        <v>2989</v>
      </c>
      <c r="F4944" s="262">
        <v>1</v>
      </c>
      <c r="G4944" s="299" t="s">
        <v>8012</v>
      </c>
      <c r="H4944" s="180"/>
    </row>
    <row r="4945" spans="1:8" hidden="1">
      <c r="A4945" s="88" t="s">
        <v>6175</v>
      </c>
      <c r="B4945" s="266" t="s">
        <v>6176</v>
      </c>
      <c r="C4945" s="185" t="str">
        <f>VLOOKUP(B4945,[1]Nagios!$B$2:$F$7978,1,FALSE)</f>
        <v>172.16.12.22</v>
      </c>
      <c r="D4945" s="301" t="s">
        <v>6164</v>
      </c>
      <c r="E4945" s="206" t="s">
        <v>2989</v>
      </c>
      <c r="F4945" s="262">
        <v>1</v>
      </c>
      <c r="G4945" s="299" t="s">
        <v>8012</v>
      </c>
      <c r="H4945" s="180"/>
    </row>
    <row r="4946" spans="1:8" hidden="1">
      <c r="A4946" s="88" t="s">
        <v>6175</v>
      </c>
      <c r="B4946" s="266" t="s">
        <v>6176</v>
      </c>
      <c r="C4946" s="185" t="str">
        <f>VLOOKUP(B4946,[1]Nagios!$B$2:$F$7978,1,FALSE)</f>
        <v>172.16.12.22</v>
      </c>
      <c r="D4946" s="301" t="s">
        <v>2330</v>
      </c>
      <c r="E4946" s="206" t="s">
        <v>2989</v>
      </c>
      <c r="F4946" s="262">
        <v>1</v>
      </c>
      <c r="G4946" s="299" t="s">
        <v>8012</v>
      </c>
      <c r="H4946" s="180"/>
    </row>
    <row r="4947" spans="1:8" hidden="1">
      <c r="A4947" s="88" t="s">
        <v>6175</v>
      </c>
      <c r="B4947" s="266" t="s">
        <v>6176</v>
      </c>
      <c r="C4947" s="185" t="str">
        <f>VLOOKUP(B4947,[1]Nagios!$B$2:$F$7978,1,FALSE)</f>
        <v>172.16.12.22</v>
      </c>
      <c r="D4947" s="301" t="s">
        <v>959</v>
      </c>
      <c r="E4947" s="206" t="s">
        <v>2989</v>
      </c>
      <c r="F4947" s="262">
        <v>1</v>
      </c>
      <c r="G4947" s="299" t="s">
        <v>8012</v>
      </c>
      <c r="H4947" s="180"/>
    </row>
    <row r="4948" spans="1:8" hidden="1">
      <c r="A4948" s="88" t="s">
        <v>6175</v>
      </c>
      <c r="B4948" s="266" t="s">
        <v>6176</v>
      </c>
      <c r="C4948" s="185" t="str">
        <f>VLOOKUP(B4948,[1]Nagios!$B$2:$F$7978,1,FALSE)</f>
        <v>172.16.12.22</v>
      </c>
      <c r="D4948" s="301" t="s">
        <v>6177</v>
      </c>
      <c r="E4948" s="206" t="s">
        <v>2989</v>
      </c>
      <c r="F4948" s="271">
        <v>3</v>
      </c>
      <c r="G4948" s="299" t="s">
        <v>8012</v>
      </c>
      <c r="H4948" s="180"/>
    </row>
    <row r="4949" spans="1:8" hidden="1">
      <c r="A4949" s="88" t="s">
        <v>6175</v>
      </c>
      <c r="B4949" s="266" t="s">
        <v>6176</v>
      </c>
      <c r="C4949" s="185" t="str">
        <f>VLOOKUP(B4949,[1]Nagios!$B$2:$F$7978,1,FALSE)</f>
        <v>172.16.12.22</v>
      </c>
      <c r="D4949" s="301" t="s">
        <v>1201</v>
      </c>
      <c r="E4949" s="206" t="s">
        <v>2989</v>
      </c>
      <c r="F4949" s="271">
        <v>1</v>
      </c>
      <c r="G4949" s="299" t="s">
        <v>8012</v>
      </c>
      <c r="H4949" s="180"/>
    </row>
    <row r="4950" spans="1:8" hidden="1">
      <c r="A4950" s="88" t="s">
        <v>6218</v>
      </c>
      <c r="B4950" s="88" t="s">
        <v>6219</v>
      </c>
      <c r="C4950" s="185" t="str">
        <f>VLOOKUP(B4950,[1]Nagios!$B$2:$F$7978,1,FALSE)</f>
        <v>172.16.5.243</v>
      </c>
      <c r="D4950" s="301" t="s">
        <v>2314</v>
      </c>
      <c r="E4950" s="291" t="s">
        <v>2989</v>
      </c>
      <c r="F4950" s="250">
        <v>1</v>
      </c>
      <c r="G4950" s="299" t="s">
        <v>8012</v>
      </c>
      <c r="H4950" s="180"/>
    </row>
    <row r="4951" spans="1:8" hidden="1">
      <c r="A4951" s="88" t="s">
        <v>6218</v>
      </c>
      <c r="B4951" s="88" t="s">
        <v>6219</v>
      </c>
      <c r="C4951" s="185" t="str">
        <f>VLOOKUP(B4951,[1]Nagios!$B$2:$F$7978,1,FALSE)</f>
        <v>172.16.5.243</v>
      </c>
      <c r="D4951" s="301" t="s">
        <v>961</v>
      </c>
      <c r="E4951" s="291" t="s">
        <v>2989</v>
      </c>
      <c r="F4951" s="250">
        <v>1</v>
      </c>
      <c r="G4951" s="299" t="s">
        <v>8012</v>
      </c>
      <c r="H4951" s="180"/>
    </row>
    <row r="4952" spans="1:8" hidden="1">
      <c r="A4952" s="88" t="s">
        <v>6218</v>
      </c>
      <c r="B4952" s="88" t="s">
        <v>6219</v>
      </c>
      <c r="C4952" s="185" t="str">
        <f>VLOOKUP(B4952,[1]Nagios!$B$2:$F$7978,1,FALSE)</f>
        <v>172.16.5.243</v>
      </c>
      <c r="D4952" s="301" t="s">
        <v>959</v>
      </c>
      <c r="E4952" s="291" t="s">
        <v>2989</v>
      </c>
      <c r="F4952" s="269">
        <v>1</v>
      </c>
      <c r="G4952" s="299" t="s">
        <v>8012</v>
      </c>
      <c r="H4952" s="180"/>
    </row>
    <row r="4953" spans="1:8" hidden="1">
      <c r="A4953" s="88" t="s">
        <v>6218</v>
      </c>
      <c r="B4953" s="88" t="s">
        <v>6219</v>
      </c>
      <c r="C4953" s="185" t="str">
        <f>VLOOKUP(B4953,[1]Nagios!$B$2:$F$7978,1,FALSE)</f>
        <v>172.16.5.243</v>
      </c>
      <c r="D4953" s="301" t="s">
        <v>2330</v>
      </c>
      <c r="E4953" s="291" t="s">
        <v>2989</v>
      </c>
      <c r="F4953" s="269">
        <v>1</v>
      </c>
      <c r="G4953" s="299" t="s">
        <v>8012</v>
      </c>
      <c r="H4953" s="180"/>
    </row>
    <row r="4954" spans="1:8" hidden="1">
      <c r="A4954" s="88" t="s">
        <v>6218</v>
      </c>
      <c r="B4954" s="88" t="s">
        <v>6219</v>
      </c>
      <c r="C4954" s="185" t="str">
        <f>VLOOKUP(B4954,[1]Nagios!$B$2:$F$7978,1,FALSE)</f>
        <v>172.16.5.243</v>
      </c>
      <c r="D4954" s="301" t="s">
        <v>6220</v>
      </c>
      <c r="E4954" s="291" t="s">
        <v>2989</v>
      </c>
      <c r="F4954" s="269">
        <v>1</v>
      </c>
      <c r="G4954" s="299" t="s">
        <v>8012</v>
      </c>
      <c r="H4954" s="180"/>
    </row>
    <row r="4955" spans="1:8" hidden="1">
      <c r="A4955" s="88" t="s">
        <v>6218</v>
      </c>
      <c r="B4955" s="88" t="s">
        <v>6219</v>
      </c>
      <c r="C4955" s="185" t="str">
        <f>VLOOKUP(B4955,[1]Nagios!$B$2:$F$7978,1,FALSE)</f>
        <v>172.16.5.243</v>
      </c>
      <c r="D4955" s="301" t="s">
        <v>6177</v>
      </c>
      <c r="E4955" s="291" t="s">
        <v>2989</v>
      </c>
      <c r="F4955" s="262">
        <v>3</v>
      </c>
      <c r="G4955" s="299" t="s">
        <v>8012</v>
      </c>
      <c r="H4955" s="180"/>
    </row>
    <row r="4956" spans="1:8" hidden="1">
      <c r="A4956" s="88" t="s">
        <v>2504</v>
      </c>
      <c r="B4956" s="96" t="s">
        <v>2503</v>
      </c>
      <c r="C4956" s="185" t="str">
        <f>VLOOKUP(B4956,[1]Nagios!$B$2:$F$7978,1,FALSE)</f>
        <v>10.133.8.113</v>
      </c>
      <c r="D4956" s="307" t="s">
        <v>2314</v>
      </c>
      <c r="E4956" s="206" t="s">
        <v>2989</v>
      </c>
      <c r="F4956" s="271">
        <v>1</v>
      </c>
      <c r="G4956" s="299" t="s">
        <v>8012</v>
      </c>
      <c r="H4956" s="180" t="s">
        <v>4011</v>
      </c>
    </row>
    <row r="4957" spans="1:8" hidden="1">
      <c r="A4957" s="88" t="s">
        <v>2504</v>
      </c>
      <c r="B4957" s="96" t="s">
        <v>2503</v>
      </c>
      <c r="C4957" s="185" t="str">
        <f>VLOOKUP(B4957,[1]Nagios!$B$2:$F$7978,1,FALSE)</f>
        <v>10.133.8.113</v>
      </c>
      <c r="D4957" s="307" t="s">
        <v>1795</v>
      </c>
      <c r="E4957" s="206" t="s">
        <v>2989</v>
      </c>
      <c r="F4957" s="271">
        <v>1</v>
      </c>
      <c r="G4957" s="299" t="s">
        <v>8012</v>
      </c>
      <c r="H4957" s="180" t="s">
        <v>4012</v>
      </c>
    </row>
    <row r="4958" spans="1:8" hidden="1">
      <c r="A4958" s="88" t="s">
        <v>2504</v>
      </c>
      <c r="B4958" s="96" t="s">
        <v>2503</v>
      </c>
      <c r="C4958" s="185" t="str">
        <f>VLOOKUP(B4958,[1]Nagios!$B$2:$F$7978,1,FALSE)</f>
        <v>10.133.8.113</v>
      </c>
      <c r="D4958" s="307" t="s">
        <v>2355</v>
      </c>
      <c r="E4958" s="206" t="s">
        <v>2989</v>
      </c>
      <c r="F4958" s="271">
        <v>1</v>
      </c>
      <c r="G4958" s="299" t="s">
        <v>8012</v>
      </c>
      <c r="H4958" s="180" t="s">
        <v>4013</v>
      </c>
    </row>
    <row r="4959" spans="1:8" hidden="1">
      <c r="A4959" s="88" t="s">
        <v>2504</v>
      </c>
      <c r="B4959" s="96" t="s">
        <v>2503</v>
      </c>
      <c r="C4959" s="185" t="str">
        <f>VLOOKUP(B4959,[1]Nagios!$B$2:$F$7978,1,FALSE)</f>
        <v>10.133.8.113</v>
      </c>
      <c r="D4959" s="307" t="s">
        <v>2505</v>
      </c>
      <c r="E4959" s="206" t="s">
        <v>2989</v>
      </c>
      <c r="F4959" s="271">
        <v>1</v>
      </c>
      <c r="G4959" s="299" t="s">
        <v>8012</v>
      </c>
      <c r="H4959" s="180" t="s">
        <v>4014</v>
      </c>
    </row>
    <row r="4960" spans="1:8" hidden="1">
      <c r="A4960" s="88" t="s">
        <v>2504</v>
      </c>
      <c r="B4960" s="96" t="s">
        <v>2503</v>
      </c>
      <c r="C4960" s="185" t="str">
        <f>VLOOKUP(B4960,[1]Nagios!$B$2:$F$7978,1,FALSE)</f>
        <v>10.133.8.113</v>
      </c>
      <c r="D4960" s="307" t="s">
        <v>2506</v>
      </c>
      <c r="E4960" s="206" t="s">
        <v>2989</v>
      </c>
      <c r="F4960" s="271">
        <v>1</v>
      </c>
      <c r="G4960" s="299" t="s">
        <v>8012</v>
      </c>
      <c r="H4960" s="180" t="s">
        <v>4015</v>
      </c>
    </row>
    <row r="4961" spans="1:8" hidden="1">
      <c r="A4961" s="88" t="s">
        <v>2504</v>
      </c>
      <c r="B4961" s="96" t="s">
        <v>2503</v>
      </c>
      <c r="C4961" s="185" t="str">
        <f>VLOOKUP(B4961,[1]Nagios!$B$2:$F$7978,1,FALSE)</f>
        <v>10.133.8.113</v>
      </c>
      <c r="D4961" s="307" t="s">
        <v>2507</v>
      </c>
      <c r="E4961" s="206" t="s">
        <v>2989</v>
      </c>
      <c r="F4961" s="271">
        <v>1</v>
      </c>
      <c r="G4961" s="299" t="s">
        <v>8012</v>
      </c>
      <c r="H4961" s="180" t="s">
        <v>4016</v>
      </c>
    </row>
    <row r="4962" spans="1:8" hidden="1">
      <c r="A4962" s="88" t="s">
        <v>2504</v>
      </c>
      <c r="B4962" s="96" t="s">
        <v>2503</v>
      </c>
      <c r="C4962" s="185" t="str">
        <f>VLOOKUP(B4962,[1]Nagios!$B$2:$F$7978,1,FALSE)</f>
        <v>10.133.8.113</v>
      </c>
      <c r="D4962" s="307" t="s">
        <v>2330</v>
      </c>
      <c r="E4962" s="206" t="s">
        <v>2989</v>
      </c>
      <c r="F4962" s="271">
        <v>1</v>
      </c>
      <c r="G4962" s="299" t="s">
        <v>8012</v>
      </c>
      <c r="H4962" s="180" t="s">
        <v>4017</v>
      </c>
    </row>
    <row r="4963" spans="1:8" hidden="1">
      <c r="A4963" s="88" t="s">
        <v>2504</v>
      </c>
      <c r="B4963" s="96" t="s">
        <v>2503</v>
      </c>
      <c r="C4963" s="185" t="str">
        <f>VLOOKUP(B4963,[1]Nagios!$B$2:$F$7978,1,FALSE)</f>
        <v>10.133.8.113</v>
      </c>
      <c r="D4963" s="307" t="s">
        <v>1220</v>
      </c>
      <c r="E4963" s="206" t="s">
        <v>2989</v>
      </c>
      <c r="F4963" s="271">
        <v>3</v>
      </c>
      <c r="G4963" s="299" t="s">
        <v>8012</v>
      </c>
      <c r="H4963" s="180" t="s">
        <v>4018</v>
      </c>
    </row>
    <row r="4964" spans="1:8" hidden="1">
      <c r="A4964" s="88" t="s">
        <v>2504</v>
      </c>
      <c r="B4964" s="96" t="s">
        <v>2503</v>
      </c>
      <c r="C4964" s="185" t="str">
        <f>VLOOKUP(B4964,[1]Nagios!$B$2:$F$7978,1,FALSE)</f>
        <v>10.133.8.113</v>
      </c>
      <c r="D4964" s="301" t="s">
        <v>1201</v>
      </c>
      <c r="E4964" s="206" t="s">
        <v>2992</v>
      </c>
      <c r="F4964" s="271">
        <v>2</v>
      </c>
      <c r="G4964" s="299" t="s">
        <v>8012</v>
      </c>
      <c r="H4964" s="180" t="s">
        <v>4019</v>
      </c>
    </row>
    <row r="4965" spans="1:8" hidden="1">
      <c r="A4965" s="88" t="s">
        <v>2092</v>
      </c>
      <c r="B4965" s="88" t="s">
        <v>1189</v>
      </c>
      <c r="C4965" s="185" t="str">
        <f>VLOOKUP(B4965,[1]Nagios!$B$2:$F$7978,1,FALSE)</f>
        <v>10.133.54.239</v>
      </c>
      <c r="D4965" s="303" t="s">
        <v>1220</v>
      </c>
      <c r="E4965" s="291" t="s">
        <v>2989</v>
      </c>
      <c r="F4965" s="271">
        <v>3</v>
      </c>
      <c r="G4965" s="299" t="s">
        <v>8012</v>
      </c>
      <c r="H4965" s="180" t="s">
        <v>4003</v>
      </c>
    </row>
    <row r="4966" spans="1:8" hidden="1">
      <c r="A4966" s="88" t="s">
        <v>2092</v>
      </c>
      <c r="B4966" s="88" t="s">
        <v>1189</v>
      </c>
      <c r="C4966" s="185" t="str">
        <f>VLOOKUP(B4966,[1]Nagios!$B$2:$F$7978,1,FALSE)</f>
        <v>10.133.54.239</v>
      </c>
      <c r="D4966" s="303" t="s">
        <v>2412</v>
      </c>
      <c r="E4966" s="291" t="s">
        <v>2989</v>
      </c>
      <c r="F4966" s="250">
        <v>1</v>
      </c>
      <c r="G4966" s="299" t="s">
        <v>8012</v>
      </c>
      <c r="H4966" s="180" t="s">
        <v>4004</v>
      </c>
    </row>
    <row r="4967" spans="1:8" hidden="1">
      <c r="A4967" s="88" t="s">
        <v>2092</v>
      </c>
      <c r="B4967" s="88" t="s">
        <v>1189</v>
      </c>
      <c r="C4967" s="185" t="str">
        <f>VLOOKUP(B4967,[1]Nagios!$B$2:$F$7978,1,FALSE)</f>
        <v>10.133.54.239</v>
      </c>
      <c r="D4967" s="303" t="s">
        <v>2449</v>
      </c>
      <c r="E4967" s="291" t="s">
        <v>2989</v>
      </c>
      <c r="F4967" s="250">
        <v>1</v>
      </c>
      <c r="G4967" s="299" t="s">
        <v>8012</v>
      </c>
      <c r="H4967" s="180" t="s">
        <v>4005</v>
      </c>
    </row>
    <row r="4968" spans="1:8" hidden="1">
      <c r="A4968" s="88" t="s">
        <v>2092</v>
      </c>
      <c r="B4968" s="88" t="s">
        <v>1189</v>
      </c>
      <c r="C4968" s="185" t="str">
        <f>VLOOKUP(B4968,[1]Nagios!$B$2:$F$7978,1,FALSE)</f>
        <v>10.133.54.239</v>
      </c>
      <c r="D4968" s="303" t="s">
        <v>2468</v>
      </c>
      <c r="E4968" s="291" t="s">
        <v>2989</v>
      </c>
      <c r="F4968" s="269">
        <v>1</v>
      </c>
      <c r="G4968" s="299" t="s">
        <v>8012</v>
      </c>
      <c r="H4968" s="180" t="s">
        <v>4006</v>
      </c>
    </row>
    <row r="4969" spans="1:8" hidden="1">
      <c r="A4969" s="88" t="s">
        <v>2092</v>
      </c>
      <c r="B4969" s="88" t="s">
        <v>1189</v>
      </c>
      <c r="C4969" s="185" t="str">
        <f>VLOOKUP(B4969,[1]Nagios!$B$2:$F$7978,1,FALSE)</f>
        <v>10.133.54.239</v>
      </c>
      <c r="D4969" s="303" t="s">
        <v>959</v>
      </c>
      <c r="E4969" s="291" t="s">
        <v>2989</v>
      </c>
      <c r="F4969" s="269">
        <v>1</v>
      </c>
      <c r="G4969" s="299" t="s">
        <v>8012</v>
      </c>
      <c r="H4969" s="180" t="s">
        <v>4007</v>
      </c>
    </row>
    <row r="4970" spans="1:8" hidden="1">
      <c r="A4970" s="88" t="s">
        <v>2092</v>
      </c>
      <c r="B4970" s="249" t="s">
        <v>1189</v>
      </c>
      <c r="C4970" s="185" t="str">
        <f>VLOOKUP(B4970,[1]Nagios!$B$2:$F$7978,1,FALSE)</f>
        <v>10.133.54.239</v>
      </c>
      <c r="D4970" s="301" t="s">
        <v>1204</v>
      </c>
      <c r="E4970" s="206" t="s">
        <v>2989</v>
      </c>
      <c r="F4970" s="262">
        <v>1</v>
      </c>
      <c r="G4970" s="299" t="s">
        <v>8012</v>
      </c>
      <c r="H4970" s="180" t="s">
        <v>4008</v>
      </c>
    </row>
    <row r="4971" spans="1:8" hidden="1">
      <c r="A4971" s="88" t="s">
        <v>2092</v>
      </c>
      <c r="B4971" s="249" t="s">
        <v>1189</v>
      </c>
      <c r="C4971" s="185" t="str">
        <f>VLOOKUP(B4971,[1]Nagios!$B$2:$F$7978,1,FALSE)</f>
        <v>10.133.54.239</v>
      </c>
      <c r="D4971" s="301" t="s">
        <v>1200</v>
      </c>
      <c r="E4971" s="206" t="s">
        <v>2989</v>
      </c>
      <c r="F4971" s="262">
        <v>1</v>
      </c>
      <c r="G4971" s="299" t="s">
        <v>8012</v>
      </c>
      <c r="H4971" s="180" t="s">
        <v>4009</v>
      </c>
    </row>
    <row r="4972" spans="1:8" hidden="1">
      <c r="A4972" s="88" t="s">
        <v>2092</v>
      </c>
      <c r="B4972" s="249" t="s">
        <v>1189</v>
      </c>
      <c r="C4972" s="185" t="str">
        <f>VLOOKUP(B4972,[1]Nagios!$B$2:$F$7978,1,FALSE)</f>
        <v>10.133.54.239</v>
      </c>
      <c r="D4972" s="301" t="s">
        <v>1201</v>
      </c>
      <c r="E4972" s="206" t="s">
        <v>2992</v>
      </c>
      <c r="F4972" s="262">
        <v>2</v>
      </c>
      <c r="G4972" s="299" t="s">
        <v>8012</v>
      </c>
      <c r="H4972" s="180" t="s">
        <v>4010</v>
      </c>
    </row>
    <row r="4973" spans="1:8" hidden="1">
      <c r="A4973" s="88" t="s">
        <v>6588</v>
      </c>
      <c r="B4973" s="96" t="s">
        <v>3190</v>
      </c>
      <c r="C4973" s="185" t="str">
        <f>VLOOKUP(B4973,[1]Nagios!$B$2:$F$7978,1,FALSE)</f>
        <v>10.133.8.77</v>
      </c>
      <c r="D4973" s="307" t="s">
        <v>3189</v>
      </c>
      <c r="E4973" s="288" t="s">
        <v>2992</v>
      </c>
      <c r="F4973" s="262">
        <v>3</v>
      </c>
      <c r="G4973" s="299" t="s">
        <v>8012</v>
      </c>
      <c r="H4973" s="203"/>
    </row>
    <row r="4974" spans="1:8" hidden="1">
      <c r="A4974" s="88" t="s">
        <v>6588</v>
      </c>
      <c r="B4974" s="96" t="s">
        <v>3190</v>
      </c>
      <c r="C4974" s="185" t="str">
        <f>VLOOKUP(B4974,[1]Nagios!$B$2:$F$7978,1,FALSE)</f>
        <v>10.133.8.77</v>
      </c>
      <c r="D4974" s="307" t="s">
        <v>3157</v>
      </c>
      <c r="E4974" s="288" t="s">
        <v>2989</v>
      </c>
      <c r="F4974" s="114">
        <v>3</v>
      </c>
      <c r="G4974" s="299" t="s">
        <v>8012</v>
      </c>
      <c r="H4974" s="203"/>
    </row>
    <row r="4975" spans="1:8" hidden="1">
      <c r="A4975" s="88" t="s">
        <v>6588</v>
      </c>
      <c r="B4975" s="96" t="s">
        <v>3190</v>
      </c>
      <c r="C4975" s="185" t="str">
        <f>VLOOKUP(B4975,[1]Nagios!$B$2:$F$7978,1,FALSE)</f>
        <v>10.133.8.77</v>
      </c>
      <c r="D4975" s="307" t="s">
        <v>3158</v>
      </c>
      <c r="E4975" s="288" t="s">
        <v>2989</v>
      </c>
      <c r="F4975" s="114">
        <v>1</v>
      </c>
      <c r="G4975" s="299" t="s">
        <v>8012</v>
      </c>
      <c r="H4975" s="203"/>
    </row>
    <row r="4976" spans="1:8" hidden="1">
      <c r="A4976" s="88" t="s">
        <v>6588</v>
      </c>
      <c r="B4976" s="96" t="s">
        <v>3190</v>
      </c>
      <c r="C4976" s="185" t="str">
        <f>VLOOKUP(B4976,[1]Nagios!$B$2:$F$7978,1,FALSE)</f>
        <v>10.133.8.77</v>
      </c>
      <c r="D4976" s="307" t="s">
        <v>3159</v>
      </c>
      <c r="E4976" s="288" t="s">
        <v>2992</v>
      </c>
      <c r="F4976" s="114">
        <v>3</v>
      </c>
      <c r="G4976" s="299" t="s">
        <v>8012</v>
      </c>
      <c r="H4976" s="203"/>
    </row>
    <row r="4977" spans="1:8" hidden="1">
      <c r="A4977" s="88" t="s">
        <v>6588</v>
      </c>
      <c r="B4977" s="96" t="s">
        <v>3190</v>
      </c>
      <c r="C4977" s="185" t="str">
        <f>VLOOKUP(B4977,[1]Nagios!$B$2:$F$7978,1,FALSE)</f>
        <v>10.133.8.77</v>
      </c>
      <c r="D4977" s="307" t="s">
        <v>3142</v>
      </c>
      <c r="E4977" s="288" t="s">
        <v>2989</v>
      </c>
      <c r="F4977" s="114">
        <v>1</v>
      </c>
      <c r="G4977" s="299" t="s">
        <v>8012</v>
      </c>
      <c r="H4977" s="203"/>
    </row>
    <row r="4978" spans="1:8" hidden="1">
      <c r="A4978" s="88" t="s">
        <v>6588</v>
      </c>
      <c r="B4978" s="96" t="s">
        <v>3190</v>
      </c>
      <c r="C4978" s="185" t="str">
        <f>VLOOKUP(B4978,[1]Nagios!$B$2:$F$7978,1,FALSE)</f>
        <v>10.133.8.77</v>
      </c>
      <c r="D4978" s="307" t="s">
        <v>3143</v>
      </c>
      <c r="E4978" s="288" t="s">
        <v>2989</v>
      </c>
      <c r="F4978" s="114">
        <v>3</v>
      </c>
      <c r="G4978" s="299" t="s">
        <v>8012</v>
      </c>
      <c r="H4978" s="203"/>
    </row>
    <row r="4979" spans="1:8" hidden="1">
      <c r="A4979" s="88" t="s">
        <v>6588</v>
      </c>
      <c r="B4979" s="96" t="s">
        <v>3190</v>
      </c>
      <c r="C4979" s="185" t="str">
        <f>VLOOKUP(B4979,[1]Nagios!$B$2:$F$7978,1,FALSE)</f>
        <v>10.133.8.77</v>
      </c>
      <c r="D4979" s="307" t="s">
        <v>1201</v>
      </c>
      <c r="E4979" s="288" t="s">
        <v>2989</v>
      </c>
      <c r="F4979" s="114">
        <v>1</v>
      </c>
      <c r="G4979" s="299" t="s">
        <v>8012</v>
      </c>
      <c r="H4979" s="203"/>
    </row>
    <row r="4980" spans="1:8" hidden="1">
      <c r="A4980" s="89" t="s">
        <v>8861</v>
      </c>
      <c r="B4980" s="89" t="s">
        <v>8862</v>
      </c>
      <c r="C4980" s="185" t="str">
        <f>VLOOKUP(B4980,[1]Nagios!$B$2:$F$7978,1,FALSE)</f>
        <v>172.16.12.82</v>
      </c>
      <c r="D4980" s="301" t="s">
        <v>8486</v>
      </c>
      <c r="E4980" s="289" t="s">
        <v>2989</v>
      </c>
      <c r="F4980" s="269">
        <v>1</v>
      </c>
      <c r="G4980" s="299" t="s">
        <v>8012</v>
      </c>
      <c r="H4980" s="180"/>
    </row>
    <row r="4981" spans="1:8" hidden="1">
      <c r="A4981" s="89" t="s">
        <v>8861</v>
      </c>
      <c r="B4981" s="89" t="s">
        <v>8862</v>
      </c>
      <c r="C4981" s="185" t="str">
        <f>VLOOKUP(B4981,[1]Nagios!$B$2:$F$7978,1,FALSE)</f>
        <v>172.16.12.82</v>
      </c>
      <c r="D4981" s="301" t="s">
        <v>1204</v>
      </c>
      <c r="E4981" s="289" t="s">
        <v>2989</v>
      </c>
      <c r="F4981" s="269">
        <v>1</v>
      </c>
      <c r="G4981" s="299" t="s">
        <v>8012</v>
      </c>
      <c r="H4981" s="180"/>
    </row>
    <row r="4982" spans="1:8" hidden="1">
      <c r="A4982" s="89" t="s">
        <v>8861</v>
      </c>
      <c r="B4982" s="89" t="s">
        <v>8862</v>
      </c>
      <c r="C4982" s="185" t="str">
        <f>VLOOKUP(B4982,[1]Nagios!$B$2:$F$7978,1,FALSE)</f>
        <v>172.16.12.82</v>
      </c>
      <c r="D4982" s="301" t="s">
        <v>2617</v>
      </c>
      <c r="E4982" s="289" t="s">
        <v>2989</v>
      </c>
      <c r="F4982" s="269">
        <v>1</v>
      </c>
      <c r="G4982" s="299" t="s">
        <v>8012</v>
      </c>
      <c r="H4982" s="180"/>
    </row>
    <row r="4983" spans="1:8" hidden="1">
      <c r="A4983" s="89" t="s">
        <v>8861</v>
      </c>
      <c r="B4983" s="89" t="s">
        <v>8862</v>
      </c>
      <c r="C4983" s="185" t="str">
        <f>VLOOKUP(B4983,[1]Nagios!$B$2:$F$7978,1,FALSE)</f>
        <v>172.16.12.82</v>
      </c>
      <c r="D4983" s="301" t="s">
        <v>6654</v>
      </c>
      <c r="E4983" s="289" t="s">
        <v>2989</v>
      </c>
      <c r="F4983" s="269">
        <v>1</v>
      </c>
      <c r="G4983" s="299" t="s">
        <v>8012</v>
      </c>
      <c r="H4983" s="180"/>
    </row>
    <row r="4984" spans="1:8" hidden="1">
      <c r="A4984" s="89" t="s">
        <v>8861</v>
      </c>
      <c r="B4984" s="89" t="s">
        <v>8862</v>
      </c>
      <c r="C4984" s="185" t="str">
        <f>VLOOKUP(B4984,[1]Nagios!$B$2:$F$7978,1,FALSE)</f>
        <v>172.16.12.82</v>
      </c>
      <c r="D4984" s="301" t="s">
        <v>1201</v>
      </c>
      <c r="E4984" s="289" t="s">
        <v>2989</v>
      </c>
      <c r="F4984" s="269">
        <v>1</v>
      </c>
      <c r="G4984" s="299" t="s">
        <v>8012</v>
      </c>
      <c r="H4984" s="180"/>
    </row>
    <row r="4985" spans="1:8" hidden="1">
      <c r="A4985" s="89" t="s">
        <v>8861</v>
      </c>
      <c r="B4985" s="102" t="s">
        <v>8862</v>
      </c>
      <c r="C4985" s="185" t="str">
        <f>VLOOKUP(B4985,[1]Nagios!$B$2:$F$7978,1,FALSE)</f>
        <v>172.16.12.82</v>
      </c>
      <c r="D4985" s="301" t="s">
        <v>6043</v>
      </c>
      <c r="E4985" s="289" t="s">
        <v>2989</v>
      </c>
      <c r="F4985" s="269">
        <v>1</v>
      </c>
      <c r="G4985" s="299" t="s">
        <v>8012</v>
      </c>
      <c r="H4985" s="180"/>
    </row>
    <row r="4986" spans="1:8" hidden="1">
      <c r="A4986" s="89" t="s">
        <v>8861</v>
      </c>
      <c r="B4986" s="102" t="s">
        <v>8862</v>
      </c>
      <c r="C4986" s="185" t="str">
        <f>VLOOKUP(B4986,[1]Nagios!$B$2:$F$7978,1,FALSE)</f>
        <v>172.16.12.82</v>
      </c>
      <c r="D4986" s="301" t="s">
        <v>2543</v>
      </c>
      <c r="E4986" s="289" t="s">
        <v>2991</v>
      </c>
      <c r="F4986" s="269">
        <v>3</v>
      </c>
      <c r="G4986" s="299" t="s">
        <v>8012</v>
      </c>
      <c r="H4986" s="180"/>
    </row>
    <row r="4987" spans="1:8" hidden="1">
      <c r="A4987" s="88" t="s">
        <v>6824</v>
      </c>
      <c r="B4987" s="249" t="s">
        <v>6823</v>
      </c>
      <c r="C4987" s="185" t="str">
        <f>VLOOKUP(B4987,[1]Nagios!$B$2:$F$7978,1,FALSE)</f>
        <v>172.16.12.53</v>
      </c>
      <c r="D4987" s="301" t="s">
        <v>2325</v>
      </c>
      <c r="E4987" s="206" t="s">
        <v>2989</v>
      </c>
      <c r="F4987" s="245">
        <v>1</v>
      </c>
      <c r="G4987" s="299" t="s">
        <v>8012</v>
      </c>
      <c r="H4987" s="180"/>
    </row>
    <row r="4988" spans="1:8" hidden="1">
      <c r="A4988" s="88" t="s">
        <v>6824</v>
      </c>
      <c r="B4988" s="249" t="s">
        <v>6823</v>
      </c>
      <c r="C4988" s="185" t="str">
        <f>VLOOKUP(B4988,[1]Nagios!$B$2:$F$7978,1,FALSE)</f>
        <v>172.16.12.53</v>
      </c>
      <c r="D4988" s="301" t="s">
        <v>962</v>
      </c>
      <c r="E4988" s="206" t="s">
        <v>2989</v>
      </c>
      <c r="F4988" s="245">
        <v>1</v>
      </c>
      <c r="G4988" s="299" t="s">
        <v>8012</v>
      </c>
      <c r="H4988" s="180"/>
    </row>
    <row r="4989" spans="1:8" hidden="1">
      <c r="A4989" s="88" t="s">
        <v>6824</v>
      </c>
      <c r="B4989" s="249" t="s">
        <v>6823</v>
      </c>
      <c r="C4989" s="185" t="str">
        <f>VLOOKUP(B4989,[1]Nagios!$B$2:$F$7978,1,FALSE)</f>
        <v>172.16.12.53</v>
      </c>
      <c r="D4989" s="301" t="s">
        <v>6696</v>
      </c>
      <c r="E4989" s="206" t="s">
        <v>2989</v>
      </c>
      <c r="F4989" s="262">
        <v>1</v>
      </c>
      <c r="G4989" s="299" t="s">
        <v>8012</v>
      </c>
      <c r="H4989" s="180"/>
    </row>
    <row r="4990" spans="1:8" hidden="1">
      <c r="A4990" s="88" t="s">
        <v>6824</v>
      </c>
      <c r="B4990" s="249" t="s">
        <v>6823</v>
      </c>
      <c r="C4990" s="185" t="str">
        <f>VLOOKUP(B4990,[1]Nagios!$B$2:$F$7978,1,FALSE)</f>
        <v>172.16.12.53</v>
      </c>
      <c r="D4990" s="301" t="s">
        <v>6820</v>
      </c>
      <c r="E4990" s="206" t="s">
        <v>2989</v>
      </c>
      <c r="F4990" s="262">
        <v>1</v>
      </c>
      <c r="G4990" s="299" t="s">
        <v>8012</v>
      </c>
      <c r="H4990" s="180"/>
    </row>
    <row r="4991" spans="1:8" hidden="1">
      <c r="A4991" s="88" t="s">
        <v>6824</v>
      </c>
      <c r="B4991" s="266" t="s">
        <v>6823</v>
      </c>
      <c r="C4991" s="185" t="str">
        <f>VLOOKUP(B4991,[1]Nagios!$B$2:$F$7978,1,FALSE)</f>
        <v>172.16.12.53</v>
      </c>
      <c r="D4991" s="301" t="s">
        <v>2326</v>
      </c>
      <c r="E4991" s="206" t="s">
        <v>2989</v>
      </c>
      <c r="F4991" s="271">
        <v>1</v>
      </c>
      <c r="G4991" s="299" t="s">
        <v>8012</v>
      </c>
      <c r="H4991" s="180"/>
    </row>
    <row r="4992" spans="1:8" hidden="1">
      <c r="A4992" s="88" t="s">
        <v>6824</v>
      </c>
      <c r="B4992" s="249" t="s">
        <v>6823</v>
      </c>
      <c r="C4992" s="185" t="str">
        <f>VLOOKUP(B4992,[1]Nagios!$B$2:$F$7978,1,FALSE)</f>
        <v>172.16.12.53</v>
      </c>
      <c r="D4992" s="301" t="s">
        <v>6698</v>
      </c>
      <c r="E4992" s="206" t="s">
        <v>2989</v>
      </c>
      <c r="F4992" s="245">
        <v>1</v>
      </c>
      <c r="G4992" s="299" t="s">
        <v>8012</v>
      </c>
      <c r="H4992" s="180"/>
    </row>
    <row r="4993" spans="1:8" hidden="1">
      <c r="A4993" s="88" t="s">
        <v>6824</v>
      </c>
      <c r="B4993" s="249" t="s">
        <v>6823</v>
      </c>
      <c r="C4993" s="185" t="str">
        <f>VLOOKUP(B4993,[1]Nagios!$B$2:$F$7978,1,FALSE)</f>
        <v>172.16.12.53</v>
      </c>
      <c r="D4993" s="301" t="s">
        <v>6519</v>
      </c>
      <c r="E4993" s="206" t="s">
        <v>2989</v>
      </c>
      <c r="F4993" s="245">
        <v>1</v>
      </c>
      <c r="G4993" s="299" t="s">
        <v>8012</v>
      </c>
      <c r="H4993" s="180"/>
    </row>
    <row r="4994" spans="1:8" hidden="1">
      <c r="A4994" s="88" t="s">
        <v>6845</v>
      </c>
      <c r="B4994" s="96" t="s">
        <v>6844</v>
      </c>
      <c r="C4994" s="185" t="str">
        <f>VLOOKUP(B4994,[1]Nagios!$B$2:$F$7978,1,FALSE)</f>
        <v>10.133.8.230</v>
      </c>
      <c r="D4994" s="307" t="s">
        <v>2325</v>
      </c>
      <c r="E4994" s="206" t="s">
        <v>2992</v>
      </c>
      <c r="F4994" s="245">
        <v>4</v>
      </c>
      <c r="G4994" s="299" t="s">
        <v>8012</v>
      </c>
      <c r="H4994" s="180"/>
    </row>
    <row r="4995" spans="1:8" hidden="1">
      <c r="A4995" s="88" t="s">
        <v>6845</v>
      </c>
      <c r="B4995" s="96" t="s">
        <v>6844</v>
      </c>
      <c r="C4995" s="185" t="str">
        <f>VLOOKUP(B4995,[1]Nagios!$B$2:$F$7978,1,FALSE)</f>
        <v>10.133.8.230</v>
      </c>
      <c r="D4995" s="301" t="s">
        <v>962</v>
      </c>
      <c r="E4995" s="206" t="s">
        <v>2992</v>
      </c>
      <c r="F4995" s="245">
        <v>4</v>
      </c>
      <c r="G4995" s="299" t="s">
        <v>8012</v>
      </c>
      <c r="H4995" s="180"/>
    </row>
    <row r="4996" spans="1:8" hidden="1">
      <c r="A4996" s="88" t="s">
        <v>6845</v>
      </c>
      <c r="B4996" s="96" t="s">
        <v>6844</v>
      </c>
      <c r="C4996" s="185" t="str">
        <f>VLOOKUP(B4996,[1]Nagios!$B$2:$F$7978,1,FALSE)</f>
        <v>10.133.8.230</v>
      </c>
      <c r="D4996" s="301" t="s">
        <v>6698</v>
      </c>
      <c r="E4996" s="206" t="s">
        <v>2992</v>
      </c>
      <c r="F4996" s="245">
        <v>4</v>
      </c>
      <c r="G4996" s="299" t="s">
        <v>8012</v>
      </c>
      <c r="H4996" s="180"/>
    </row>
    <row r="4997" spans="1:8" hidden="1">
      <c r="A4997" s="88" t="s">
        <v>6845</v>
      </c>
      <c r="B4997" s="96" t="s">
        <v>6844</v>
      </c>
      <c r="C4997" s="185" t="str">
        <f>VLOOKUP(B4997,[1]Nagios!$B$2:$F$7978,1,FALSE)</f>
        <v>10.133.8.230</v>
      </c>
      <c r="D4997" s="301" t="s">
        <v>6519</v>
      </c>
      <c r="E4997" s="206" t="s">
        <v>2992</v>
      </c>
      <c r="F4997" s="245">
        <v>4</v>
      </c>
      <c r="G4997" s="299" t="s">
        <v>8012</v>
      </c>
      <c r="H4997" s="180"/>
    </row>
    <row r="4998" spans="1:8" hidden="1">
      <c r="A4998" s="88" t="s">
        <v>6845</v>
      </c>
      <c r="B4998" s="96" t="s">
        <v>6844</v>
      </c>
      <c r="C4998" s="185" t="str">
        <f>VLOOKUP(B4998,[1]Nagios!$B$2:$F$7978,1,FALSE)</f>
        <v>10.133.8.230</v>
      </c>
      <c r="D4998" s="301" t="s">
        <v>2326</v>
      </c>
      <c r="E4998" s="206" t="s">
        <v>2992</v>
      </c>
      <c r="F4998" s="245">
        <v>4</v>
      </c>
      <c r="G4998" s="299" t="s">
        <v>8012</v>
      </c>
      <c r="H4998" s="180"/>
    </row>
    <row r="4999" spans="1:8" hidden="1">
      <c r="A4999" s="88" t="s">
        <v>6845</v>
      </c>
      <c r="B4999" s="96" t="s">
        <v>6844</v>
      </c>
      <c r="C4999" s="185" t="str">
        <f>VLOOKUP(B4999,[1]Nagios!$B$2:$F$7978,1,FALSE)</f>
        <v>10.133.8.230</v>
      </c>
      <c r="D4999" s="301" t="s">
        <v>6734</v>
      </c>
      <c r="E4999" s="206" t="s">
        <v>2992</v>
      </c>
      <c r="F4999" s="245">
        <v>4</v>
      </c>
      <c r="G4999" s="299" t="s">
        <v>8012</v>
      </c>
      <c r="H4999" s="180"/>
    </row>
    <row r="5000" spans="1:8" hidden="1">
      <c r="A5000" s="88" t="s">
        <v>6845</v>
      </c>
      <c r="B5000" s="96" t="s">
        <v>6844</v>
      </c>
      <c r="C5000" s="185" t="str">
        <f>VLOOKUP(B5000,[1]Nagios!$B$2:$F$7978,1,FALSE)</f>
        <v>10.133.8.230</v>
      </c>
      <c r="D5000" s="301" t="s">
        <v>6754</v>
      </c>
      <c r="E5000" s="206" t="s">
        <v>2992</v>
      </c>
      <c r="F5000" s="245">
        <v>4</v>
      </c>
      <c r="G5000" s="299" t="s">
        <v>8012</v>
      </c>
      <c r="H5000" s="180"/>
    </row>
    <row r="5001" spans="1:8" hidden="1">
      <c r="A5001" s="88" t="s">
        <v>3161</v>
      </c>
      <c r="B5001" s="240" t="s">
        <v>3169</v>
      </c>
      <c r="C5001" s="185" t="str">
        <f>VLOOKUP(B5001,[1]Nagios!$B$2:$F$7978,1,FALSE)</f>
        <v>192.168.5.67</v>
      </c>
      <c r="D5001" s="301" t="s">
        <v>3162</v>
      </c>
      <c r="E5001" s="206" t="s">
        <v>2989</v>
      </c>
      <c r="F5001" s="245">
        <v>4</v>
      </c>
      <c r="G5001" s="299" t="s">
        <v>8012</v>
      </c>
      <c r="H5001" s="180"/>
    </row>
    <row r="5002" spans="1:8" hidden="1">
      <c r="A5002" s="88" t="s">
        <v>3161</v>
      </c>
      <c r="B5002" s="249" t="s">
        <v>3169</v>
      </c>
      <c r="C5002" s="185" t="str">
        <f>VLOOKUP(B5002,[1]Nagios!$B$2:$F$7978,1,FALSE)</f>
        <v>192.168.5.67</v>
      </c>
      <c r="D5002" s="301" t="s">
        <v>1201</v>
      </c>
      <c r="E5002" s="206" t="s">
        <v>2992</v>
      </c>
      <c r="F5002" s="262">
        <v>2</v>
      </c>
      <c r="G5002" s="299" t="s">
        <v>8012</v>
      </c>
      <c r="H5002" s="180"/>
    </row>
    <row r="5003" spans="1:8" hidden="1">
      <c r="A5003" s="88" t="s">
        <v>3161</v>
      </c>
      <c r="B5003" s="249" t="s">
        <v>3169</v>
      </c>
      <c r="C5003" s="185" t="str">
        <f>VLOOKUP(B5003,[1]Nagios!$B$2:$F$7978,1,FALSE)</f>
        <v>192.168.5.67</v>
      </c>
      <c r="D5003" s="301" t="s">
        <v>3163</v>
      </c>
      <c r="E5003" s="206" t="s">
        <v>2989</v>
      </c>
      <c r="F5003" s="245">
        <v>4</v>
      </c>
      <c r="G5003" s="299" t="s">
        <v>8012</v>
      </c>
      <c r="H5003" s="180"/>
    </row>
    <row r="5004" spans="1:8" hidden="1">
      <c r="A5004" s="88" t="s">
        <v>3161</v>
      </c>
      <c r="B5004" s="249" t="s">
        <v>3169</v>
      </c>
      <c r="C5004" s="185" t="str">
        <f>VLOOKUP(B5004,[1]Nagios!$B$2:$F$7978,1,FALSE)</f>
        <v>192.168.5.67</v>
      </c>
      <c r="D5004" s="301" t="s">
        <v>3164</v>
      </c>
      <c r="E5004" s="206" t="s">
        <v>2989</v>
      </c>
      <c r="F5004" s="245">
        <v>4</v>
      </c>
      <c r="G5004" s="299" t="s">
        <v>8012</v>
      </c>
      <c r="H5004" s="180"/>
    </row>
    <row r="5005" spans="1:8" hidden="1">
      <c r="A5005" s="88" t="s">
        <v>3161</v>
      </c>
      <c r="B5005" s="266" t="s">
        <v>3169</v>
      </c>
      <c r="C5005" s="185" t="str">
        <f>VLOOKUP(B5005,[1]Nagios!$B$2:$F$7978,1,FALSE)</f>
        <v>192.168.5.67</v>
      </c>
      <c r="D5005" s="301" t="s">
        <v>3165</v>
      </c>
      <c r="E5005" s="206" t="s">
        <v>2989</v>
      </c>
      <c r="F5005" s="245">
        <v>4</v>
      </c>
      <c r="G5005" s="299" t="s">
        <v>8012</v>
      </c>
      <c r="H5005" s="180"/>
    </row>
    <row r="5006" spans="1:8" hidden="1">
      <c r="A5006" s="88" t="s">
        <v>3161</v>
      </c>
      <c r="B5006" s="266" t="s">
        <v>3169</v>
      </c>
      <c r="C5006" s="185" t="str">
        <f>VLOOKUP(B5006,[1]Nagios!$B$2:$F$7978,1,FALSE)</f>
        <v>192.168.5.67</v>
      </c>
      <c r="D5006" s="301" t="s">
        <v>3166</v>
      </c>
      <c r="E5006" s="206" t="s">
        <v>2989</v>
      </c>
      <c r="F5006" s="245">
        <v>4</v>
      </c>
      <c r="G5006" s="299" t="s">
        <v>8012</v>
      </c>
      <c r="H5006" s="180"/>
    </row>
    <row r="5007" spans="1:8" hidden="1">
      <c r="A5007" s="88" t="s">
        <v>3161</v>
      </c>
      <c r="B5007" s="266" t="s">
        <v>3169</v>
      </c>
      <c r="C5007" s="185" t="str">
        <f>VLOOKUP(B5007,[1]Nagios!$B$2:$F$7978,1,FALSE)</f>
        <v>192.168.5.67</v>
      </c>
      <c r="D5007" s="301" t="s">
        <v>3167</v>
      </c>
      <c r="E5007" s="206" t="s">
        <v>2989</v>
      </c>
      <c r="F5007" s="245">
        <v>4</v>
      </c>
      <c r="G5007" s="299" t="s">
        <v>8012</v>
      </c>
      <c r="H5007" s="180"/>
    </row>
    <row r="5008" spans="1:8" hidden="1">
      <c r="A5008" s="88" t="s">
        <v>3161</v>
      </c>
      <c r="B5008" s="266" t="s">
        <v>3169</v>
      </c>
      <c r="C5008" s="185" t="str">
        <f>VLOOKUP(B5008,[1]Nagios!$B$2:$F$7978,1,FALSE)</f>
        <v>192.168.5.67</v>
      </c>
      <c r="D5008" s="301" t="s">
        <v>3168</v>
      </c>
      <c r="E5008" s="206" t="s">
        <v>2989</v>
      </c>
      <c r="F5008" s="245">
        <v>3</v>
      </c>
      <c r="G5008" s="299" t="s">
        <v>8012</v>
      </c>
      <c r="H5008" s="180"/>
    </row>
    <row r="5009" spans="1:8" hidden="1">
      <c r="A5009" s="88" t="s">
        <v>2091</v>
      </c>
      <c r="B5009" s="88" t="s">
        <v>1248</v>
      </c>
      <c r="C5009" s="185" t="str">
        <f>VLOOKUP(B5009,[1]Nagios!$B$2:$F$7978,1,FALSE)</f>
        <v>192.168.5.62</v>
      </c>
      <c r="D5009" s="303" t="s">
        <v>2431</v>
      </c>
      <c r="E5009" s="291" t="s">
        <v>2989</v>
      </c>
      <c r="F5009" s="269">
        <v>2</v>
      </c>
      <c r="G5009" s="299" t="s">
        <v>8012</v>
      </c>
      <c r="H5009" s="180" t="s">
        <v>3996</v>
      </c>
    </row>
    <row r="5010" spans="1:8" hidden="1">
      <c r="A5010" s="88" t="s">
        <v>2091</v>
      </c>
      <c r="B5010" s="266" t="s">
        <v>1248</v>
      </c>
      <c r="C5010" s="185" t="str">
        <f>VLOOKUP(B5010,[1]Nagios!$B$2:$F$7978,1,FALSE)</f>
        <v>192.168.5.62</v>
      </c>
      <c r="D5010" s="301" t="s">
        <v>1204</v>
      </c>
      <c r="E5010" s="206" t="s">
        <v>2989</v>
      </c>
      <c r="F5010" s="245">
        <v>1</v>
      </c>
      <c r="G5010" s="299" t="s">
        <v>8012</v>
      </c>
      <c r="H5010" s="180" t="s">
        <v>3997</v>
      </c>
    </row>
    <row r="5011" spans="1:8" hidden="1">
      <c r="A5011" s="88" t="s">
        <v>2091</v>
      </c>
      <c r="B5011" s="266" t="s">
        <v>1248</v>
      </c>
      <c r="C5011" s="185" t="str">
        <f>VLOOKUP(B5011,[1]Nagios!$B$2:$F$7978,1,FALSE)</f>
        <v>192.168.5.62</v>
      </c>
      <c r="D5011" s="301" t="s">
        <v>2416</v>
      </c>
      <c r="E5011" s="206" t="s">
        <v>2989</v>
      </c>
      <c r="F5011" s="245">
        <v>1</v>
      </c>
      <c r="G5011" s="299" t="s">
        <v>8012</v>
      </c>
      <c r="H5011" s="180" t="s">
        <v>3998</v>
      </c>
    </row>
    <row r="5012" spans="1:8" hidden="1">
      <c r="A5012" s="88" t="s">
        <v>2091</v>
      </c>
      <c r="B5012" s="240" t="s">
        <v>1248</v>
      </c>
      <c r="C5012" s="185" t="str">
        <f>VLOOKUP(B5012,[1]Nagios!$B$2:$F$7978,1,FALSE)</f>
        <v>192.168.5.62</v>
      </c>
      <c r="D5012" s="301" t="s">
        <v>2033</v>
      </c>
      <c r="E5012" s="206" t="s">
        <v>2989</v>
      </c>
      <c r="F5012" s="245">
        <v>1</v>
      </c>
      <c r="G5012" s="299" t="s">
        <v>8012</v>
      </c>
      <c r="H5012" s="180" t="s">
        <v>3999</v>
      </c>
    </row>
    <row r="5013" spans="1:8" hidden="1">
      <c r="A5013" s="88" t="s">
        <v>2091</v>
      </c>
      <c r="B5013" s="240" t="s">
        <v>1248</v>
      </c>
      <c r="C5013" s="185" t="str">
        <f>VLOOKUP(B5013,[1]Nagios!$B$2:$F$7978,1,FALSE)</f>
        <v>192.168.5.62</v>
      </c>
      <c r="D5013" s="301" t="s">
        <v>959</v>
      </c>
      <c r="E5013" s="206" t="s">
        <v>2989</v>
      </c>
      <c r="F5013" s="245">
        <v>1</v>
      </c>
      <c r="G5013" s="299" t="s">
        <v>8012</v>
      </c>
      <c r="H5013" s="180" t="s">
        <v>4000</v>
      </c>
    </row>
    <row r="5014" spans="1:8" hidden="1">
      <c r="A5014" s="88" t="s">
        <v>2091</v>
      </c>
      <c r="B5014" s="240" t="s">
        <v>1248</v>
      </c>
      <c r="C5014" s="185" t="str">
        <f>VLOOKUP(B5014,[1]Nagios!$B$2:$F$7978,1,FALSE)</f>
        <v>192.168.5.62</v>
      </c>
      <c r="D5014" s="301" t="s">
        <v>1200</v>
      </c>
      <c r="E5014" s="206" t="s">
        <v>2989</v>
      </c>
      <c r="F5014" s="245">
        <v>1</v>
      </c>
      <c r="G5014" s="299" t="s">
        <v>8012</v>
      </c>
      <c r="H5014" s="180" t="s">
        <v>4001</v>
      </c>
    </row>
    <row r="5015" spans="1:8" hidden="1">
      <c r="A5015" s="88" t="s">
        <v>2091</v>
      </c>
      <c r="B5015" s="240" t="s">
        <v>1248</v>
      </c>
      <c r="C5015" s="185" t="str">
        <f>VLOOKUP(B5015,[1]Nagios!$B$2:$F$7978,1,FALSE)</f>
        <v>192.168.5.62</v>
      </c>
      <c r="D5015" s="301" t="s">
        <v>1201</v>
      </c>
      <c r="E5015" s="206" t="s">
        <v>2992</v>
      </c>
      <c r="F5015" s="245">
        <v>2</v>
      </c>
      <c r="G5015" s="299" t="s">
        <v>8012</v>
      </c>
      <c r="H5015" s="180" t="s">
        <v>4002</v>
      </c>
    </row>
    <row r="5016" spans="1:8" hidden="1">
      <c r="A5016" s="88" t="s">
        <v>3155</v>
      </c>
      <c r="B5016" s="249" t="s">
        <v>3160</v>
      </c>
      <c r="C5016" s="185" t="str">
        <f>VLOOKUP(B5016,[1]Nagios!$B$2:$F$7978,1,FALSE)</f>
        <v>192.168.3.21</v>
      </c>
      <c r="D5016" s="301" t="s">
        <v>3156</v>
      </c>
      <c r="E5016" s="206" t="s">
        <v>2989</v>
      </c>
      <c r="F5016" s="245">
        <v>3</v>
      </c>
      <c r="G5016" s="299" t="s">
        <v>8012</v>
      </c>
      <c r="H5016" s="180"/>
    </row>
    <row r="5017" spans="1:8" hidden="1">
      <c r="A5017" s="88" t="s">
        <v>3155</v>
      </c>
      <c r="B5017" s="249" t="s">
        <v>3160</v>
      </c>
      <c r="C5017" s="185" t="str">
        <f>VLOOKUP(B5017,[1]Nagios!$B$2:$F$7978,1,FALSE)</f>
        <v>192.168.3.21</v>
      </c>
      <c r="D5017" s="301" t="s">
        <v>3157</v>
      </c>
      <c r="E5017" s="206" t="s">
        <v>2989</v>
      </c>
      <c r="F5017" s="245">
        <v>4</v>
      </c>
      <c r="G5017" s="299" t="s">
        <v>8012</v>
      </c>
      <c r="H5017" s="180"/>
    </row>
    <row r="5018" spans="1:8" hidden="1">
      <c r="A5018" s="88" t="s">
        <v>3155</v>
      </c>
      <c r="B5018" s="249" t="s">
        <v>3160</v>
      </c>
      <c r="C5018" s="185" t="str">
        <f>VLOOKUP(B5018,[1]Nagios!$B$2:$F$7978,1,FALSE)</f>
        <v>192.168.3.21</v>
      </c>
      <c r="D5018" s="301" t="s">
        <v>3158</v>
      </c>
      <c r="E5018" s="206" t="s">
        <v>2989</v>
      </c>
      <c r="F5018" s="245">
        <v>4</v>
      </c>
      <c r="G5018" s="299" t="s">
        <v>8012</v>
      </c>
      <c r="H5018" s="180"/>
    </row>
    <row r="5019" spans="1:8" hidden="1">
      <c r="A5019" s="88" t="s">
        <v>3155</v>
      </c>
      <c r="B5019" s="249" t="s">
        <v>3160</v>
      </c>
      <c r="C5019" s="185" t="str">
        <f>VLOOKUP(B5019,[1]Nagios!$B$2:$F$7978,1,FALSE)</f>
        <v>192.168.3.21</v>
      </c>
      <c r="D5019" s="301" t="s">
        <v>3159</v>
      </c>
      <c r="E5019" s="206" t="s">
        <v>2989</v>
      </c>
      <c r="F5019" s="245">
        <v>4</v>
      </c>
      <c r="G5019" s="299" t="s">
        <v>8012</v>
      </c>
      <c r="H5019" s="180"/>
    </row>
    <row r="5020" spans="1:8" hidden="1">
      <c r="A5020" s="88" t="s">
        <v>3155</v>
      </c>
      <c r="B5020" s="249" t="s">
        <v>3160</v>
      </c>
      <c r="C5020" s="185" t="str">
        <f>VLOOKUP(B5020,[1]Nagios!$B$2:$F$7978,1,FALSE)</f>
        <v>192.168.3.21</v>
      </c>
      <c r="D5020" s="301" t="s">
        <v>3142</v>
      </c>
      <c r="E5020" s="206" t="s">
        <v>2989</v>
      </c>
      <c r="F5020" s="245">
        <v>4</v>
      </c>
      <c r="G5020" s="299" t="s">
        <v>8012</v>
      </c>
      <c r="H5020" s="180"/>
    </row>
    <row r="5021" spans="1:8" hidden="1">
      <c r="A5021" s="88" t="s">
        <v>3155</v>
      </c>
      <c r="B5021" s="249" t="s">
        <v>3160</v>
      </c>
      <c r="C5021" s="185" t="str">
        <f>VLOOKUP(B5021,[1]Nagios!$B$2:$F$7978,1,FALSE)</f>
        <v>192.168.3.21</v>
      </c>
      <c r="D5021" s="301" t="s">
        <v>3143</v>
      </c>
      <c r="E5021" s="206" t="s">
        <v>2989</v>
      </c>
      <c r="F5021" s="245">
        <v>4</v>
      </c>
      <c r="G5021" s="299" t="s">
        <v>8012</v>
      </c>
      <c r="H5021" s="180"/>
    </row>
    <row r="5022" spans="1:8" hidden="1">
      <c r="A5022" s="88" t="s">
        <v>3155</v>
      </c>
      <c r="B5022" s="249" t="s">
        <v>3160</v>
      </c>
      <c r="C5022" s="185" t="str">
        <f>VLOOKUP(B5022,[1]Nagios!$B$2:$F$7978,1,FALSE)</f>
        <v>192.168.3.21</v>
      </c>
      <c r="D5022" s="301" t="s">
        <v>1201</v>
      </c>
      <c r="E5022" s="206" t="s">
        <v>2992</v>
      </c>
      <c r="F5022" s="245">
        <v>2</v>
      </c>
      <c r="G5022" s="299" t="s">
        <v>8012</v>
      </c>
      <c r="H5022" s="180"/>
    </row>
    <row r="5023" spans="1:8" hidden="1">
      <c r="A5023" s="88" t="s">
        <v>2407</v>
      </c>
      <c r="B5023" s="96" t="s">
        <v>2406</v>
      </c>
      <c r="C5023" s="185" t="str">
        <f>VLOOKUP(B5023,[1]Nagios!$B$2:$F$7978,1,FALSE)</f>
        <v>10.133.54.49</v>
      </c>
      <c r="D5023" s="307" t="s">
        <v>2314</v>
      </c>
      <c r="E5023" s="206" t="s">
        <v>2989</v>
      </c>
      <c r="F5023" s="245">
        <v>4</v>
      </c>
      <c r="G5023" s="299" t="s">
        <v>8012</v>
      </c>
      <c r="H5023" s="180" t="s">
        <v>3500</v>
      </c>
    </row>
    <row r="5024" spans="1:8" hidden="1">
      <c r="A5024" s="88" t="s">
        <v>2407</v>
      </c>
      <c r="B5024" s="96" t="s">
        <v>2406</v>
      </c>
      <c r="C5024" s="185" t="str">
        <f>VLOOKUP(B5024,[1]Nagios!$B$2:$F$7978,1,FALSE)</f>
        <v>10.133.54.49</v>
      </c>
      <c r="D5024" s="307" t="s">
        <v>1795</v>
      </c>
      <c r="E5024" s="206" t="s">
        <v>2989</v>
      </c>
      <c r="F5024" s="245">
        <v>4</v>
      </c>
      <c r="G5024" s="299" t="s">
        <v>8012</v>
      </c>
      <c r="H5024" s="180" t="s">
        <v>3501</v>
      </c>
    </row>
    <row r="5025" spans="1:8" hidden="1">
      <c r="A5025" s="88" t="s">
        <v>2407</v>
      </c>
      <c r="B5025" s="96" t="s">
        <v>2406</v>
      </c>
      <c r="C5025" s="185" t="str">
        <f>VLOOKUP(B5025,[1]Nagios!$B$2:$F$7978,1,FALSE)</f>
        <v>10.133.54.49</v>
      </c>
      <c r="D5025" s="307" t="s">
        <v>2355</v>
      </c>
      <c r="E5025" s="206" t="s">
        <v>2989</v>
      </c>
      <c r="F5025" s="245">
        <v>4</v>
      </c>
      <c r="G5025" s="299" t="s">
        <v>8012</v>
      </c>
      <c r="H5025" s="180" t="s">
        <v>3502</v>
      </c>
    </row>
    <row r="5026" spans="1:8" hidden="1">
      <c r="A5026" s="88" t="s">
        <v>2407</v>
      </c>
      <c r="B5026" s="96" t="s">
        <v>2406</v>
      </c>
      <c r="C5026" s="185" t="str">
        <f>VLOOKUP(B5026,[1]Nagios!$B$2:$F$7978,1,FALSE)</f>
        <v>10.133.54.49</v>
      </c>
      <c r="D5026" s="307" t="s">
        <v>2356</v>
      </c>
      <c r="E5026" s="206" t="s">
        <v>2989</v>
      </c>
      <c r="F5026" s="245">
        <v>4</v>
      </c>
      <c r="G5026" s="299" t="s">
        <v>8012</v>
      </c>
      <c r="H5026" s="180" t="s">
        <v>3503</v>
      </c>
    </row>
    <row r="5027" spans="1:8" hidden="1">
      <c r="A5027" s="88" t="s">
        <v>2407</v>
      </c>
      <c r="B5027" s="96" t="s">
        <v>2406</v>
      </c>
      <c r="C5027" s="185" t="str">
        <f>VLOOKUP(B5027,[1]Nagios!$B$2:$F$7978,1,FALSE)</f>
        <v>10.133.54.49</v>
      </c>
      <c r="D5027" s="307" t="s">
        <v>1220</v>
      </c>
      <c r="E5027" s="206" t="s">
        <v>2989</v>
      </c>
      <c r="F5027" s="245">
        <v>3</v>
      </c>
      <c r="G5027" s="299" t="s">
        <v>8012</v>
      </c>
      <c r="H5027" s="180" t="s">
        <v>3504</v>
      </c>
    </row>
    <row r="5028" spans="1:8" hidden="1">
      <c r="A5028" s="88" t="s">
        <v>2407</v>
      </c>
      <c r="B5028" s="96" t="s">
        <v>2406</v>
      </c>
      <c r="C5028" s="185" t="str">
        <f>VLOOKUP(B5028,[1]Nagios!$B$2:$F$7978,1,FALSE)</f>
        <v>10.133.54.49</v>
      </c>
      <c r="D5028" s="307" t="s">
        <v>2330</v>
      </c>
      <c r="E5028" s="206" t="s">
        <v>2989</v>
      </c>
      <c r="F5028" s="245">
        <v>4</v>
      </c>
      <c r="G5028" s="299" t="s">
        <v>8012</v>
      </c>
      <c r="H5028" s="180" t="s">
        <v>3505</v>
      </c>
    </row>
    <row r="5029" spans="1:8" hidden="1">
      <c r="A5029" s="88" t="s">
        <v>2407</v>
      </c>
      <c r="B5029" s="96" t="s">
        <v>2406</v>
      </c>
      <c r="C5029" s="185" t="str">
        <f>VLOOKUP(B5029,[1]Nagios!$B$2:$F$7978,1,FALSE)</f>
        <v>10.133.54.49</v>
      </c>
      <c r="D5029" s="301" t="s">
        <v>1201</v>
      </c>
      <c r="E5029" s="206" t="s">
        <v>2992</v>
      </c>
      <c r="F5029" s="245">
        <v>2</v>
      </c>
      <c r="G5029" s="299" t="s">
        <v>8012</v>
      </c>
      <c r="H5029" s="180" t="s">
        <v>3506</v>
      </c>
    </row>
    <row r="5030" spans="1:8" hidden="1">
      <c r="A5030" s="88" t="s">
        <v>2089</v>
      </c>
      <c r="B5030" s="240" t="s">
        <v>2090</v>
      </c>
      <c r="C5030" s="185" t="str">
        <f>VLOOKUP(B5030,[1]Nagios!$B$2:$F$7978,1,FALSE)</f>
        <v>192.168.5.116</v>
      </c>
      <c r="D5030" s="301" t="s">
        <v>1220</v>
      </c>
      <c r="E5030" s="206" t="s">
        <v>2989</v>
      </c>
      <c r="F5030" s="245">
        <v>3</v>
      </c>
      <c r="G5030" s="299" t="s">
        <v>8012</v>
      </c>
      <c r="H5030" s="180" t="s">
        <v>3989</v>
      </c>
    </row>
    <row r="5031" spans="1:8" hidden="1">
      <c r="A5031" s="88" t="s">
        <v>2089</v>
      </c>
      <c r="B5031" s="240" t="s">
        <v>2090</v>
      </c>
      <c r="C5031" s="185" t="str">
        <f>VLOOKUP(B5031,[1]Nagios!$B$2:$F$7978,1,FALSE)</f>
        <v>192.168.5.116</v>
      </c>
      <c r="D5031" s="301" t="s">
        <v>1204</v>
      </c>
      <c r="E5031" s="206" t="s">
        <v>2989</v>
      </c>
      <c r="F5031" s="245">
        <v>4</v>
      </c>
      <c r="G5031" s="299" t="s">
        <v>8012</v>
      </c>
      <c r="H5031" s="180" t="s">
        <v>3990</v>
      </c>
    </row>
    <row r="5032" spans="1:8" hidden="1">
      <c r="A5032" s="88" t="s">
        <v>2089</v>
      </c>
      <c r="B5032" s="240" t="s">
        <v>2090</v>
      </c>
      <c r="C5032" s="185" t="str">
        <f>VLOOKUP(B5032,[1]Nagios!$B$2:$F$7978,1,FALSE)</f>
        <v>192.168.5.116</v>
      </c>
      <c r="D5032" s="301" t="s">
        <v>2418</v>
      </c>
      <c r="E5032" s="206" t="s">
        <v>2989</v>
      </c>
      <c r="F5032" s="245">
        <v>1</v>
      </c>
      <c r="G5032" s="299" t="s">
        <v>8012</v>
      </c>
      <c r="H5032" s="180" t="s">
        <v>3991</v>
      </c>
    </row>
    <row r="5033" spans="1:8" hidden="1">
      <c r="A5033" s="88" t="s">
        <v>2089</v>
      </c>
      <c r="B5033" s="240" t="s">
        <v>2090</v>
      </c>
      <c r="C5033" s="185" t="str">
        <f>VLOOKUP(B5033,[1]Nagios!$B$2:$F$7978,1,FALSE)</f>
        <v>192.168.5.116</v>
      </c>
      <c r="D5033" s="301" t="s">
        <v>2430</v>
      </c>
      <c r="E5033" s="206" t="s">
        <v>2989</v>
      </c>
      <c r="F5033" s="245">
        <v>1</v>
      </c>
      <c r="G5033" s="299" t="s">
        <v>8021</v>
      </c>
      <c r="H5033" s="180" t="s">
        <v>3992</v>
      </c>
    </row>
    <row r="5034" spans="1:8" hidden="1">
      <c r="A5034" s="88" t="s">
        <v>2089</v>
      </c>
      <c r="B5034" s="240" t="s">
        <v>2090</v>
      </c>
      <c r="C5034" s="185" t="str">
        <f>VLOOKUP(B5034,[1]Nagios!$B$2:$F$7978,1,FALSE)</f>
        <v>192.168.5.116</v>
      </c>
      <c r="D5034" s="301" t="s">
        <v>959</v>
      </c>
      <c r="E5034" s="206" t="s">
        <v>2989</v>
      </c>
      <c r="F5034" s="245">
        <v>1</v>
      </c>
      <c r="G5034" s="299" t="s">
        <v>8021</v>
      </c>
      <c r="H5034" s="180" t="s">
        <v>3993</v>
      </c>
    </row>
    <row r="5035" spans="1:8" hidden="1">
      <c r="A5035" s="88" t="s">
        <v>2089</v>
      </c>
      <c r="B5035" s="240" t="s">
        <v>2090</v>
      </c>
      <c r="C5035" s="185" t="str">
        <f>VLOOKUP(B5035,[1]Nagios!$B$2:$F$7978,1,FALSE)</f>
        <v>192.168.5.116</v>
      </c>
      <c r="D5035" s="301" t="s">
        <v>1200</v>
      </c>
      <c r="E5035" s="206" t="s">
        <v>2989</v>
      </c>
      <c r="F5035" s="245">
        <v>4</v>
      </c>
      <c r="G5035" s="299" t="s">
        <v>8012</v>
      </c>
      <c r="H5035" s="180" t="s">
        <v>3994</v>
      </c>
    </row>
    <row r="5036" spans="1:8" hidden="1">
      <c r="A5036" s="88" t="s">
        <v>2089</v>
      </c>
      <c r="B5036" s="240" t="s">
        <v>2090</v>
      </c>
      <c r="C5036" s="185" t="str">
        <f>VLOOKUP(B5036,[1]Nagios!$B$2:$F$7978,1,FALSE)</f>
        <v>192.168.5.116</v>
      </c>
      <c r="D5036" s="301" t="s">
        <v>1201</v>
      </c>
      <c r="E5036" s="206" t="s">
        <v>2992</v>
      </c>
      <c r="F5036" s="245">
        <v>4</v>
      </c>
      <c r="G5036" s="299" t="s">
        <v>8012</v>
      </c>
      <c r="H5036" s="180" t="s">
        <v>3995</v>
      </c>
    </row>
    <row r="5037" spans="1:8" hidden="1">
      <c r="A5037" s="88" t="s">
        <v>2087</v>
      </c>
      <c r="B5037" s="240" t="s">
        <v>2088</v>
      </c>
      <c r="C5037" s="185" t="str">
        <f>VLOOKUP(B5037,[1]Nagios!$B$2:$F$7978,1,FALSE)</f>
        <v>192.168.5.119</v>
      </c>
      <c r="D5037" s="303" t="s">
        <v>1220</v>
      </c>
      <c r="E5037" s="206" t="s">
        <v>2989</v>
      </c>
      <c r="F5037" s="245">
        <v>3</v>
      </c>
      <c r="G5037" s="299" t="s">
        <v>8012</v>
      </c>
      <c r="H5037" s="180" t="s">
        <v>3982</v>
      </c>
    </row>
    <row r="5038" spans="1:8" hidden="1">
      <c r="A5038" s="88" t="s">
        <v>2087</v>
      </c>
      <c r="B5038" s="240" t="s">
        <v>2088</v>
      </c>
      <c r="C5038" s="185" t="str">
        <f>VLOOKUP(B5038,[1]Nagios!$B$2:$F$7978,1,FALSE)</f>
        <v>192.168.5.119</v>
      </c>
      <c r="D5038" s="303" t="s">
        <v>1204</v>
      </c>
      <c r="E5038" s="206" t="s">
        <v>2989</v>
      </c>
      <c r="F5038" s="245">
        <v>4</v>
      </c>
      <c r="G5038" s="299" t="s">
        <v>8012</v>
      </c>
      <c r="H5038" s="180" t="s">
        <v>3983</v>
      </c>
    </row>
    <row r="5039" spans="1:8" hidden="1">
      <c r="A5039" s="88" t="s">
        <v>2087</v>
      </c>
      <c r="B5039" s="240" t="s">
        <v>2088</v>
      </c>
      <c r="C5039" s="185" t="str">
        <f>VLOOKUP(B5039,[1]Nagios!$B$2:$F$7978,1,FALSE)</f>
        <v>192.168.5.119</v>
      </c>
      <c r="D5039" s="303" t="s">
        <v>2418</v>
      </c>
      <c r="E5039" s="206" t="s">
        <v>2989</v>
      </c>
      <c r="F5039" s="245">
        <v>1</v>
      </c>
      <c r="G5039" s="299" t="s">
        <v>8012</v>
      </c>
      <c r="H5039" s="180" t="s">
        <v>3984</v>
      </c>
    </row>
    <row r="5040" spans="1:8" hidden="1">
      <c r="A5040" s="88" t="s">
        <v>2087</v>
      </c>
      <c r="B5040" s="240" t="s">
        <v>2088</v>
      </c>
      <c r="C5040" s="185" t="str">
        <f>VLOOKUP(B5040,[1]Nagios!$B$2:$F$7978,1,FALSE)</f>
        <v>192.168.5.119</v>
      </c>
      <c r="D5040" s="303" t="s">
        <v>2430</v>
      </c>
      <c r="E5040" s="206" t="s">
        <v>2989</v>
      </c>
      <c r="F5040" s="245">
        <v>1</v>
      </c>
      <c r="G5040" s="299" t="s">
        <v>8021</v>
      </c>
      <c r="H5040" s="180" t="s">
        <v>3985</v>
      </c>
    </row>
    <row r="5041" spans="1:8" hidden="1">
      <c r="A5041" s="88" t="s">
        <v>2087</v>
      </c>
      <c r="B5041" s="240" t="s">
        <v>2088</v>
      </c>
      <c r="C5041" s="185" t="str">
        <f>VLOOKUP(B5041,[1]Nagios!$B$2:$F$7978,1,FALSE)</f>
        <v>192.168.5.119</v>
      </c>
      <c r="D5041" s="301" t="s">
        <v>959</v>
      </c>
      <c r="E5041" s="206" t="s">
        <v>2989</v>
      </c>
      <c r="F5041" s="245">
        <v>1</v>
      </c>
      <c r="G5041" s="299" t="s">
        <v>8021</v>
      </c>
      <c r="H5041" s="180" t="s">
        <v>3986</v>
      </c>
    </row>
    <row r="5042" spans="1:8" hidden="1">
      <c r="A5042" s="88" t="s">
        <v>2087</v>
      </c>
      <c r="B5042" s="240" t="s">
        <v>2088</v>
      </c>
      <c r="C5042" s="185" t="str">
        <f>VLOOKUP(B5042,[1]Nagios!$B$2:$F$7978,1,FALSE)</f>
        <v>192.168.5.119</v>
      </c>
      <c r="D5042" s="301" t="s">
        <v>1200</v>
      </c>
      <c r="E5042" s="206" t="s">
        <v>2989</v>
      </c>
      <c r="F5042" s="245">
        <v>4</v>
      </c>
      <c r="G5042" s="299" t="s">
        <v>8012</v>
      </c>
      <c r="H5042" s="180" t="s">
        <v>3987</v>
      </c>
    </row>
    <row r="5043" spans="1:8" hidden="1">
      <c r="A5043" s="88" t="s">
        <v>2087</v>
      </c>
      <c r="B5043" s="240" t="s">
        <v>2088</v>
      </c>
      <c r="C5043" s="185" t="str">
        <f>VLOOKUP(B5043,[1]Nagios!$B$2:$F$7978,1,FALSE)</f>
        <v>192.168.5.119</v>
      </c>
      <c r="D5043" s="301" t="s">
        <v>1201</v>
      </c>
      <c r="E5043" s="206" t="s">
        <v>2992</v>
      </c>
      <c r="F5043" s="245">
        <v>4</v>
      </c>
      <c r="G5043" s="299" t="s">
        <v>8012</v>
      </c>
      <c r="H5043" s="180" t="s">
        <v>3988</v>
      </c>
    </row>
    <row r="5044" spans="1:8" hidden="1">
      <c r="A5044" s="266" t="s">
        <v>7628</v>
      </c>
      <c r="B5044" s="240" t="s">
        <v>7627</v>
      </c>
      <c r="C5044" s="185" t="str">
        <f>VLOOKUP(B5044,[1]Nagios!$B$2:$F$7978,1,FALSE)</f>
        <v>192.168.5.146</v>
      </c>
      <c r="D5044" s="301" t="s">
        <v>7260</v>
      </c>
      <c r="E5044" s="206" t="s">
        <v>2989</v>
      </c>
      <c r="F5044" s="245">
        <v>1</v>
      </c>
      <c r="G5044" s="299" t="s">
        <v>8012</v>
      </c>
      <c r="H5044" s="199"/>
    </row>
    <row r="5045" spans="1:8" hidden="1">
      <c r="A5045" s="266" t="s">
        <v>7628</v>
      </c>
      <c r="B5045" s="249" t="s">
        <v>7627</v>
      </c>
      <c r="C5045" s="185" t="str">
        <f>VLOOKUP(B5045,[1]Nagios!$B$2:$F$7978,1,FALSE)</f>
        <v>192.168.5.146</v>
      </c>
      <c r="D5045" s="301" t="s">
        <v>1204</v>
      </c>
      <c r="E5045" s="206" t="s">
        <v>2989</v>
      </c>
      <c r="F5045" s="262">
        <v>1</v>
      </c>
      <c r="G5045" s="299" t="s">
        <v>8012</v>
      </c>
      <c r="H5045" s="199"/>
    </row>
    <row r="5046" spans="1:8" hidden="1">
      <c r="A5046" s="266" t="s">
        <v>7628</v>
      </c>
      <c r="B5046" s="249" t="s">
        <v>7627</v>
      </c>
      <c r="C5046" s="185" t="str">
        <f>VLOOKUP(B5046,[1]Nagios!$B$2:$F$7978,1,FALSE)</f>
        <v>192.168.5.146</v>
      </c>
      <c r="D5046" s="301" t="s">
        <v>2617</v>
      </c>
      <c r="E5046" s="206" t="s">
        <v>2989</v>
      </c>
      <c r="F5046" s="262">
        <v>1</v>
      </c>
      <c r="G5046" s="299" t="s">
        <v>8012</v>
      </c>
      <c r="H5046" s="199"/>
    </row>
    <row r="5047" spans="1:8" hidden="1">
      <c r="A5047" s="266" t="s">
        <v>7628</v>
      </c>
      <c r="B5047" s="266" t="s">
        <v>7627</v>
      </c>
      <c r="C5047" s="185" t="str">
        <f>VLOOKUP(B5047,[1]Nagios!$B$2:$F$7978,1,FALSE)</f>
        <v>192.168.5.146</v>
      </c>
      <c r="D5047" s="301" t="s">
        <v>6654</v>
      </c>
      <c r="E5047" s="206" t="s">
        <v>2989</v>
      </c>
      <c r="F5047" s="271">
        <v>1</v>
      </c>
      <c r="G5047" s="299" t="s">
        <v>8012</v>
      </c>
      <c r="H5047" s="199"/>
    </row>
    <row r="5048" spans="1:8" hidden="1">
      <c r="A5048" s="266" t="s">
        <v>7628</v>
      </c>
      <c r="B5048" s="249" t="s">
        <v>7627</v>
      </c>
      <c r="C5048" s="185" t="str">
        <f>VLOOKUP(B5048,[1]Nagios!$B$2:$F$7978,1,FALSE)</f>
        <v>192.168.5.146</v>
      </c>
      <c r="D5048" s="301" t="s">
        <v>1201</v>
      </c>
      <c r="E5048" s="206" t="s">
        <v>2989</v>
      </c>
      <c r="F5048" s="271">
        <v>1</v>
      </c>
      <c r="G5048" s="299" t="s">
        <v>8012</v>
      </c>
      <c r="H5048" s="199"/>
    </row>
    <row r="5049" spans="1:8" hidden="1">
      <c r="A5049" s="266" t="s">
        <v>7628</v>
      </c>
      <c r="B5049" s="249" t="s">
        <v>7627</v>
      </c>
      <c r="C5049" s="185" t="str">
        <f>VLOOKUP(B5049,[1]Nagios!$B$2:$F$7978,1,FALSE)</f>
        <v>192.168.5.146</v>
      </c>
      <c r="D5049" s="301" t="s">
        <v>6043</v>
      </c>
      <c r="E5049" s="206" t="s">
        <v>2989</v>
      </c>
      <c r="F5049" s="271">
        <v>1</v>
      </c>
      <c r="G5049" s="299" t="s">
        <v>8012</v>
      </c>
      <c r="H5049" s="199"/>
    </row>
    <row r="5050" spans="1:8" hidden="1">
      <c r="A5050" s="266" t="s">
        <v>7628</v>
      </c>
      <c r="B5050" s="266" t="s">
        <v>7627</v>
      </c>
      <c r="C5050" s="185" t="str">
        <f>VLOOKUP(B5050,[1]Nagios!$B$2:$F$7978,1,FALSE)</f>
        <v>192.168.5.146</v>
      </c>
      <c r="D5050" s="301" t="s">
        <v>2543</v>
      </c>
      <c r="E5050" s="206" t="s">
        <v>2989</v>
      </c>
      <c r="F5050" s="245">
        <v>1</v>
      </c>
      <c r="G5050" s="299" t="s">
        <v>8012</v>
      </c>
      <c r="H5050" s="199"/>
    </row>
    <row r="5051" spans="1:8" hidden="1">
      <c r="A5051" s="266" t="s">
        <v>7630</v>
      </c>
      <c r="B5051" s="266" t="s">
        <v>7629</v>
      </c>
      <c r="C5051" s="185" t="str">
        <f>VLOOKUP(B5051,[1]Nagios!$B$2:$F$7978,1,FALSE)</f>
        <v>192.168.5.145</v>
      </c>
      <c r="D5051" s="301" t="s">
        <v>7260</v>
      </c>
      <c r="E5051" s="206" t="s">
        <v>2989</v>
      </c>
      <c r="F5051" s="245">
        <v>1</v>
      </c>
      <c r="G5051" s="299" t="s">
        <v>8012</v>
      </c>
      <c r="H5051" s="199"/>
    </row>
    <row r="5052" spans="1:8" hidden="1">
      <c r="A5052" s="266" t="s">
        <v>7630</v>
      </c>
      <c r="B5052" s="266" t="s">
        <v>7629</v>
      </c>
      <c r="C5052" s="185" t="str">
        <f>VLOOKUP(B5052,[1]Nagios!$B$2:$F$7978,1,FALSE)</f>
        <v>192.168.5.145</v>
      </c>
      <c r="D5052" s="301" t="s">
        <v>1204</v>
      </c>
      <c r="E5052" s="206" t="s">
        <v>2989</v>
      </c>
      <c r="F5052" s="245">
        <v>1</v>
      </c>
      <c r="G5052" s="299" t="s">
        <v>8012</v>
      </c>
      <c r="H5052" s="199"/>
    </row>
    <row r="5053" spans="1:8" hidden="1">
      <c r="A5053" s="266" t="s">
        <v>7630</v>
      </c>
      <c r="B5053" s="266" t="s">
        <v>7629</v>
      </c>
      <c r="C5053" s="185" t="str">
        <f>VLOOKUP(B5053,[1]Nagios!$B$2:$F$7978,1,FALSE)</f>
        <v>192.168.5.145</v>
      </c>
      <c r="D5053" s="301" t="s">
        <v>2617</v>
      </c>
      <c r="E5053" s="206" t="s">
        <v>2989</v>
      </c>
      <c r="F5053" s="245">
        <v>1</v>
      </c>
      <c r="G5053" s="299" t="s">
        <v>8012</v>
      </c>
      <c r="H5053" s="199"/>
    </row>
    <row r="5054" spans="1:8" hidden="1">
      <c r="A5054" s="266" t="s">
        <v>7630</v>
      </c>
      <c r="B5054" s="266" t="s">
        <v>7629</v>
      </c>
      <c r="C5054" s="185" t="str">
        <f>VLOOKUP(B5054,[1]Nagios!$B$2:$F$7978,1,FALSE)</f>
        <v>192.168.5.145</v>
      </c>
      <c r="D5054" s="301" t="s">
        <v>6654</v>
      </c>
      <c r="E5054" s="206" t="s">
        <v>2989</v>
      </c>
      <c r="F5054" s="245">
        <v>1</v>
      </c>
      <c r="G5054" s="299" t="s">
        <v>8012</v>
      </c>
      <c r="H5054" s="199"/>
    </row>
    <row r="5055" spans="1:8" hidden="1">
      <c r="A5055" s="266" t="s">
        <v>7630</v>
      </c>
      <c r="B5055" s="240" t="s">
        <v>7629</v>
      </c>
      <c r="C5055" s="185" t="str">
        <f>VLOOKUP(B5055,[1]Nagios!$B$2:$F$7978,1,FALSE)</f>
        <v>192.168.5.145</v>
      </c>
      <c r="D5055" s="301" t="s">
        <v>1201</v>
      </c>
      <c r="E5055" s="206" t="s">
        <v>2989</v>
      </c>
      <c r="F5055" s="245">
        <v>1</v>
      </c>
      <c r="G5055" s="299" t="s">
        <v>8012</v>
      </c>
      <c r="H5055" s="199"/>
    </row>
    <row r="5056" spans="1:8" hidden="1">
      <c r="A5056" s="266" t="s">
        <v>7630</v>
      </c>
      <c r="B5056" s="240" t="s">
        <v>7629</v>
      </c>
      <c r="C5056" s="185" t="str">
        <f>VLOOKUP(B5056,[1]Nagios!$B$2:$F$7978,1,FALSE)</f>
        <v>192.168.5.145</v>
      </c>
      <c r="D5056" s="301" t="s">
        <v>6043</v>
      </c>
      <c r="E5056" s="206" t="s">
        <v>2989</v>
      </c>
      <c r="F5056" s="245">
        <v>1</v>
      </c>
      <c r="G5056" s="299" t="s">
        <v>8012</v>
      </c>
      <c r="H5056" s="199"/>
    </row>
    <row r="5057" spans="1:8" hidden="1">
      <c r="A5057" s="266" t="s">
        <v>7630</v>
      </c>
      <c r="B5057" s="240" t="s">
        <v>7629</v>
      </c>
      <c r="C5057" s="185" t="str">
        <f>VLOOKUP(B5057,[1]Nagios!$B$2:$F$7978,1,FALSE)</f>
        <v>192.168.5.145</v>
      </c>
      <c r="D5057" s="301" t="s">
        <v>2543</v>
      </c>
      <c r="E5057" s="206" t="s">
        <v>2989</v>
      </c>
      <c r="F5057" s="245">
        <v>1</v>
      </c>
      <c r="G5057" s="299" t="s">
        <v>8012</v>
      </c>
      <c r="H5057" s="199"/>
    </row>
    <row r="5058" spans="1:8" hidden="1">
      <c r="A5058" s="88" t="s">
        <v>2084</v>
      </c>
      <c r="B5058" s="249" t="s">
        <v>1188</v>
      </c>
      <c r="C5058" s="185" t="str">
        <f>VLOOKUP(B5058,[1]Nagios!$B$2:$F$7978,1,FALSE)</f>
        <v>192.168.5.232</v>
      </c>
      <c r="D5058" s="301" t="s">
        <v>1220</v>
      </c>
      <c r="E5058" s="288" t="s">
        <v>2992</v>
      </c>
      <c r="F5058" s="262">
        <v>3</v>
      </c>
      <c r="G5058" s="299" t="s">
        <v>8012</v>
      </c>
      <c r="H5058" s="180" t="s">
        <v>3493</v>
      </c>
    </row>
    <row r="5059" spans="1:8" hidden="1">
      <c r="A5059" s="88" t="s">
        <v>2084</v>
      </c>
      <c r="B5059" s="240" t="s">
        <v>1188</v>
      </c>
      <c r="C5059" s="185" t="str">
        <f>VLOOKUP(B5059,[1]Nagios!$B$2:$F$7978,1,FALSE)</f>
        <v>192.168.5.232</v>
      </c>
      <c r="D5059" s="301" t="s">
        <v>1204</v>
      </c>
      <c r="E5059" s="288" t="s">
        <v>2992</v>
      </c>
      <c r="F5059" s="262">
        <v>3</v>
      </c>
      <c r="G5059" s="299" t="s">
        <v>8012</v>
      </c>
      <c r="H5059" s="180" t="s">
        <v>3494</v>
      </c>
    </row>
    <row r="5060" spans="1:8" hidden="1">
      <c r="A5060" s="88" t="s">
        <v>2084</v>
      </c>
      <c r="B5060" s="240" t="s">
        <v>1188</v>
      </c>
      <c r="C5060" s="185" t="str">
        <f>VLOOKUP(B5060,[1]Nagios!$B$2:$F$7978,1,FALSE)</f>
        <v>192.168.5.232</v>
      </c>
      <c r="D5060" s="301" t="s">
        <v>2417</v>
      </c>
      <c r="E5060" s="288" t="s">
        <v>2992</v>
      </c>
      <c r="F5060" s="262">
        <v>3</v>
      </c>
      <c r="G5060" s="299" t="s">
        <v>8012</v>
      </c>
      <c r="H5060" s="180" t="s">
        <v>3495</v>
      </c>
    </row>
    <row r="5061" spans="1:8" hidden="1">
      <c r="A5061" s="88" t="s">
        <v>2084</v>
      </c>
      <c r="B5061" s="249" t="s">
        <v>1188</v>
      </c>
      <c r="C5061" s="185" t="str">
        <f>VLOOKUP(B5061,[1]Nagios!$B$2:$F$7978,1,FALSE)</f>
        <v>192.168.5.232</v>
      </c>
      <c r="D5061" s="301" t="s">
        <v>2429</v>
      </c>
      <c r="E5061" s="288" t="s">
        <v>2992</v>
      </c>
      <c r="F5061" s="245">
        <v>3</v>
      </c>
      <c r="G5061" s="299" t="s">
        <v>8012</v>
      </c>
      <c r="H5061" s="180" t="s">
        <v>3496</v>
      </c>
    </row>
    <row r="5062" spans="1:8" hidden="1">
      <c r="A5062" s="88" t="s">
        <v>2084</v>
      </c>
      <c r="B5062" s="249" t="s">
        <v>1188</v>
      </c>
      <c r="C5062" s="185" t="str">
        <f>VLOOKUP(B5062,[1]Nagios!$B$2:$F$7978,1,FALSE)</f>
        <v>192.168.5.232</v>
      </c>
      <c r="D5062" s="301" t="s">
        <v>959</v>
      </c>
      <c r="E5062" s="288" t="s">
        <v>2992</v>
      </c>
      <c r="F5062" s="245">
        <v>3</v>
      </c>
      <c r="G5062" s="299" t="s">
        <v>8012</v>
      </c>
      <c r="H5062" s="180" t="s">
        <v>3497</v>
      </c>
    </row>
    <row r="5063" spans="1:8" hidden="1">
      <c r="A5063" s="88" t="s">
        <v>2084</v>
      </c>
      <c r="B5063" s="249" t="s">
        <v>1188</v>
      </c>
      <c r="C5063" s="185" t="str">
        <f>VLOOKUP(B5063,[1]Nagios!$B$2:$F$7978,1,FALSE)</f>
        <v>192.168.5.232</v>
      </c>
      <c r="D5063" s="301" t="s">
        <v>1200</v>
      </c>
      <c r="E5063" s="288" t="s">
        <v>2992</v>
      </c>
      <c r="F5063" s="245">
        <v>3</v>
      </c>
      <c r="G5063" s="299" t="s">
        <v>8012</v>
      </c>
      <c r="H5063" s="180" t="s">
        <v>3498</v>
      </c>
    </row>
    <row r="5064" spans="1:8" hidden="1">
      <c r="A5064" s="88" t="s">
        <v>2084</v>
      </c>
      <c r="B5064" s="249" t="s">
        <v>1188</v>
      </c>
      <c r="C5064" s="185" t="str">
        <f>VLOOKUP(B5064,[1]Nagios!$B$2:$F$7978,1,FALSE)</f>
        <v>192.168.5.232</v>
      </c>
      <c r="D5064" s="301" t="s">
        <v>1201</v>
      </c>
      <c r="E5064" s="288" t="s">
        <v>2992</v>
      </c>
      <c r="F5064" s="245">
        <v>2</v>
      </c>
      <c r="G5064" s="299" t="s">
        <v>8012</v>
      </c>
      <c r="H5064" s="180" t="s">
        <v>3499</v>
      </c>
    </row>
    <row r="5065" spans="1:8" hidden="1">
      <c r="A5065" s="88" t="s">
        <v>2084</v>
      </c>
      <c r="B5065" s="88" t="s">
        <v>1188</v>
      </c>
      <c r="C5065" s="185" t="str">
        <f>VLOOKUP(B5065,[1]Nagios!$B$2:$F$7978,1,FALSE)</f>
        <v>192.168.5.232</v>
      </c>
      <c r="D5065" s="303" t="s">
        <v>2448</v>
      </c>
      <c r="E5065" s="291" t="s">
        <v>2992</v>
      </c>
      <c r="F5065" s="269">
        <v>3</v>
      </c>
      <c r="G5065" s="299" t="s">
        <v>8012</v>
      </c>
      <c r="H5065" s="180" t="s">
        <v>3981</v>
      </c>
    </row>
    <row r="5066" spans="1:8" hidden="1">
      <c r="A5066" s="88" t="s">
        <v>2084</v>
      </c>
      <c r="B5066" s="249" t="s">
        <v>1188</v>
      </c>
      <c r="C5066" s="185" t="str">
        <f>VLOOKUP(B5066,[1]Nagios!$B$2:$F$7978,1,FALSE)</f>
        <v>192.168.5.232</v>
      </c>
      <c r="D5066" s="301" t="s">
        <v>2085</v>
      </c>
      <c r="E5066" s="288" t="s">
        <v>2992</v>
      </c>
      <c r="F5066" s="114">
        <v>3</v>
      </c>
      <c r="G5066" s="299" t="s">
        <v>8004</v>
      </c>
      <c r="H5066" s="180"/>
    </row>
    <row r="5067" spans="1:8" hidden="1">
      <c r="A5067" s="88" t="s">
        <v>2084</v>
      </c>
      <c r="B5067" s="266" t="s">
        <v>1188</v>
      </c>
      <c r="C5067" s="185" t="str">
        <f>VLOOKUP(B5067,[1]Nagios!$B$2:$F$7978,1,FALSE)</f>
        <v>192.168.5.232</v>
      </c>
      <c r="D5067" s="301" t="s">
        <v>2086</v>
      </c>
      <c r="E5067" s="288" t="s">
        <v>2992</v>
      </c>
      <c r="F5067" s="114">
        <v>3</v>
      </c>
      <c r="G5067" s="299" t="s">
        <v>8004</v>
      </c>
      <c r="H5067" s="180"/>
    </row>
    <row r="5068" spans="1:8" hidden="1">
      <c r="A5068" s="91" t="s">
        <v>6571</v>
      </c>
      <c r="B5068" s="102" t="s">
        <v>6570</v>
      </c>
      <c r="C5068" s="185" t="str">
        <f>VLOOKUP(B5068,[1]Nagios!$B$2:$F$7978,1,FALSE)</f>
        <v>172.16.12.41</v>
      </c>
      <c r="D5068" s="306" t="s">
        <v>959</v>
      </c>
      <c r="E5068" s="206" t="s">
        <v>2989</v>
      </c>
      <c r="F5068" s="245">
        <v>1</v>
      </c>
      <c r="G5068" s="299" t="s">
        <v>8012</v>
      </c>
      <c r="H5068" s="180"/>
    </row>
    <row r="5069" spans="1:8" hidden="1">
      <c r="A5069" s="91" t="s">
        <v>6571</v>
      </c>
      <c r="B5069" s="102" t="s">
        <v>6570</v>
      </c>
      <c r="C5069" s="185" t="str">
        <f>VLOOKUP(B5069,[1]Nagios!$B$2:$F$7978,1,FALSE)</f>
        <v>172.16.12.41</v>
      </c>
      <c r="D5069" s="306" t="s">
        <v>962</v>
      </c>
      <c r="E5069" s="206" t="s">
        <v>2989</v>
      </c>
      <c r="F5069" s="245">
        <v>3</v>
      </c>
      <c r="G5069" s="299" t="s">
        <v>8012</v>
      </c>
      <c r="H5069" s="180"/>
    </row>
    <row r="5070" spans="1:8" hidden="1">
      <c r="A5070" s="91" t="s">
        <v>6571</v>
      </c>
      <c r="B5070" s="102" t="s">
        <v>6570</v>
      </c>
      <c r="C5070" s="185" t="str">
        <f>VLOOKUP(B5070,[1]Nagios!$B$2:$F$7978,1,FALSE)</f>
        <v>172.16.12.41</v>
      </c>
      <c r="D5070" s="306" t="s">
        <v>963</v>
      </c>
      <c r="E5070" s="206" t="s">
        <v>2989</v>
      </c>
      <c r="F5070" s="245">
        <v>3</v>
      </c>
      <c r="G5070" s="299" t="s">
        <v>8012</v>
      </c>
      <c r="H5070" s="180"/>
    </row>
    <row r="5071" spans="1:8" hidden="1">
      <c r="A5071" s="91" t="s">
        <v>6571</v>
      </c>
      <c r="B5071" s="102" t="s">
        <v>6570</v>
      </c>
      <c r="C5071" s="185" t="str">
        <f>VLOOKUP(B5071,[1]Nagios!$B$2:$F$7978,1,FALSE)</f>
        <v>172.16.12.41</v>
      </c>
      <c r="D5071" s="306" t="s">
        <v>6519</v>
      </c>
      <c r="E5071" s="206" t="s">
        <v>2989</v>
      </c>
      <c r="F5071" s="245">
        <v>1</v>
      </c>
      <c r="G5071" s="299" t="s">
        <v>8012</v>
      </c>
      <c r="H5071" s="180"/>
    </row>
    <row r="5072" spans="1:8" hidden="1">
      <c r="A5072" s="91" t="s">
        <v>6571</v>
      </c>
      <c r="B5072" s="102" t="s">
        <v>6570</v>
      </c>
      <c r="C5072" s="185" t="str">
        <f>VLOOKUP(B5072,[1]Nagios!$B$2:$F$7978,1,FALSE)</f>
        <v>172.16.12.41</v>
      </c>
      <c r="D5072" s="306" t="s">
        <v>961</v>
      </c>
      <c r="E5072" s="206" t="s">
        <v>2989</v>
      </c>
      <c r="F5072" s="245">
        <v>1</v>
      </c>
      <c r="G5072" s="299" t="s">
        <v>8012</v>
      </c>
      <c r="H5072" s="180"/>
    </row>
    <row r="5073" spans="1:8" hidden="1">
      <c r="A5073" s="88" t="s">
        <v>7324</v>
      </c>
      <c r="B5073" s="266" t="s">
        <v>7325</v>
      </c>
      <c r="C5073" s="185" t="str">
        <f>VLOOKUP(B5073,[1]Nagios!$B$2:$F$7978,1,FALSE)</f>
        <v>172.16.12.67</v>
      </c>
      <c r="D5073" s="301" t="s">
        <v>1204</v>
      </c>
      <c r="E5073" s="206" t="s">
        <v>2989</v>
      </c>
      <c r="F5073" s="245">
        <v>2</v>
      </c>
      <c r="G5073" s="299" t="s">
        <v>8012</v>
      </c>
      <c r="H5073" s="180"/>
    </row>
    <row r="5074" spans="1:8" hidden="1">
      <c r="A5074" s="88" t="s">
        <v>7324</v>
      </c>
      <c r="B5074" s="266" t="s">
        <v>7325</v>
      </c>
      <c r="C5074" s="185" t="str">
        <f>VLOOKUP(B5074,[1]Nagios!$B$2:$F$7978,1,FALSE)</f>
        <v>172.16.12.67</v>
      </c>
      <c r="D5074" s="301" t="s">
        <v>959</v>
      </c>
      <c r="E5074" s="206" t="s">
        <v>2989</v>
      </c>
      <c r="F5074" s="245">
        <v>2</v>
      </c>
      <c r="G5074" s="299" t="s">
        <v>8012</v>
      </c>
      <c r="H5074" s="180"/>
    </row>
    <row r="5075" spans="1:8" hidden="1">
      <c r="A5075" s="88" t="s">
        <v>7324</v>
      </c>
      <c r="B5075" s="266" t="s">
        <v>7325</v>
      </c>
      <c r="C5075" s="185" t="str">
        <f>VLOOKUP(B5075,[1]Nagios!$B$2:$F$7978,1,FALSE)</f>
        <v>172.16.12.67</v>
      </c>
      <c r="D5075" s="301" t="s">
        <v>2330</v>
      </c>
      <c r="E5075" s="206" t="s">
        <v>2989</v>
      </c>
      <c r="F5075" s="245">
        <v>2</v>
      </c>
      <c r="G5075" s="299" t="s">
        <v>8012</v>
      </c>
      <c r="H5075" s="180"/>
    </row>
    <row r="5076" spans="1:8" hidden="1">
      <c r="A5076" s="88" t="s">
        <v>7324</v>
      </c>
      <c r="B5076" s="266" t="s">
        <v>7325</v>
      </c>
      <c r="C5076" s="185" t="str">
        <f>VLOOKUP(B5076,[1]Nagios!$B$2:$F$7978,1,FALSE)</f>
        <v>172.16.12.67</v>
      </c>
      <c r="D5076" s="301" t="s">
        <v>6177</v>
      </c>
      <c r="E5076" s="206" t="s">
        <v>2989</v>
      </c>
      <c r="F5076" s="245">
        <v>2</v>
      </c>
      <c r="G5076" s="299" t="s">
        <v>8012</v>
      </c>
      <c r="H5076" s="180"/>
    </row>
    <row r="5077" spans="1:8" hidden="1">
      <c r="A5077" s="88" t="s">
        <v>7324</v>
      </c>
      <c r="B5077" s="266" t="s">
        <v>7325</v>
      </c>
      <c r="C5077" s="185" t="str">
        <f>VLOOKUP(B5077,[1]Nagios!$B$2:$F$7978,1,FALSE)</f>
        <v>172.16.12.67</v>
      </c>
      <c r="D5077" s="301" t="s">
        <v>6043</v>
      </c>
      <c r="E5077" s="206" t="s">
        <v>2989</v>
      </c>
      <c r="F5077" s="245">
        <v>2</v>
      </c>
      <c r="G5077" s="299" t="s">
        <v>8012</v>
      </c>
      <c r="H5077" s="180"/>
    </row>
    <row r="5078" spans="1:8" hidden="1">
      <c r="A5078" s="88" t="s">
        <v>7324</v>
      </c>
      <c r="B5078" s="266" t="s">
        <v>7325</v>
      </c>
      <c r="C5078" s="185" t="str">
        <f>VLOOKUP(B5078,[1]Nagios!$B$2:$F$7978,1,FALSE)</f>
        <v>172.16.12.67</v>
      </c>
      <c r="D5078" s="301" t="s">
        <v>7319</v>
      </c>
      <c r="E5078" s="206" t="s">
        <v>2989</v>
      </c>
      <c r="F5078" s="245">
        <v>2</v>
      </c>
      <c r="G5078" s="299" t="s">
        <v>8012</v>
      </c>
      <c r="H5078" s="180"/>
    </row>
    <row r="5079" spans="1:8" hidden="1">
      <c r="A5079" s="88" t="s">
        <v>7324</v>
      </c>
      <c r="B5079" s="249" t="s">
        <v>7325</v>
      </c>
      <c r="C5079" s="185" t="str">
        <f>VLOOKUP(B5079,[1]Nagios!$B$2:$F$7978,1,FALSE)</f>
        <v>172.16.12.67</v>
      </c>
      <c r="D5079" s="301" t="s">
        <v>7320</v>
      </c>
      <c r="E5079" s="206" t="s">
        <v>2989</v>
      </c>
      <c r="F5079" s="245">
        <v>2</v>
      </c>
      <c r="G5079" s="299" t="s">
        <v>8012</v>
      </c>
      <c r="H5079" s="180"/>
    </row>
    <row r="5080" spans="1:8" hidden="1">
      <c r="A5080" s="88" t="s">
        <v>7324</v>
      </c>
      <c r="B5080" s="249" t="s">
        <v>7325</v>
      </c>
      <c r="C5080" s="185" t="str">
        <f>VLOOKUP(B5080,[1]Nagios!$B$2:$F$7978,1,FALSE)</f>
        <v>172.16.12.67</v>
      </c>
      <c r="D5080" s="301" t="s">
        <v>7321</v>
      </c>
      <c r="E5080" s="206" t="s">
        <v>2989</v>
      </c>
      <c r="F5080" s="245">
        <v>2</v>
      </c>
      <c r="G5080" s="299" t="s">
        <v>8012</v>
      </c>
      <c r="H5080" s="180"/>
    </row>
    <row r="5081" spans="1:8" hidden="1">
      <c r="A5081" s="88" t="s">
        <v>7324</v>
      </c>
      <c r="B5081" s="249" t="s">
        <v>7325</v>
      </c>
      <c r="C5081" s="185" t="str">
        <f>VLOOKUP(B5081,[1]Nagios!$B$2:$F$7978,1,FALSE)</f>
        <v>172.16.12.67</v>
      </c>
      <c r="D5081" s="301" t="s">
        <v>7322</v>
      </c>
      <c r="E5081" s="206" t="s">
        <v>2989</v>
      </c>
      <c r="F5081" s="245">
        <v>2</v>
      </c>
      <c r="G5081" s="299" t="s">
        <v>8012</v>
      </c>
      <c r="H5081" s="180"/>
    </row>
    <row r="5082" spans="1:8" hidden="1">
      <c r="A5082" s="88" t="s">
        <v>7324</v>
      </c>
      <c r="B5082" s="249" t="s">
        <v>7325</v>
      </c>
      <c r="C5082" s="185" t="str">
        <f>VLOOKUP(B5082,[1]Nagios!$B$2:$F$7978,1,FALSE)</f>
        <v>172.16.12.67</v>
      </c>
      <c r="D5082" s="301" t="s">
        <v>7323</v>
      </c>
      <c r="E5082" s="206" t="s">
        <v>2989</v>
      </c>
      <c r="F5082" s="245">
        <v>2</v>
      </c>
      <c r="G5082" s="299" t="s">
        <v>8012</v>
      </c>
      <c r="H5082" s="180"/>
    </row>
    <row r="5083" spans="1:8" hidden="1">
      <c r="A5083" s="88" t="s">
        <v>7324</v>
      </c>
      <c r="B5083" s="249" t="s">
        <v>7325</v>
      </c>
      <c r="C5083" s="185" t="str">
        <f>VLOOKUP(B5083,[1]Nagios!$B$2:$F$7978,1,FALSE)</f>
        <v>172.16.12.67</v>
      </c>
      <c r="D5083" s="301" t="s">
        <v>8174</v>
      </c>
      <c r="E5083" s="206" t="s">
        <v>2989</v>
      </c>
      <c r="F5083" s="245">
        <v>2</v>
      </c>
      <c r="G5083" s="299" t="s">
        <v>7998</v>
      </c>
      <c r="H5083" s="180"/>
    </row>
    <row r="5084" spans="1:8" hidden="1">
      <c r="A5084" s="88" t="s">
        <v>7324</v>
      </c>
      <c r="B5084" s="249" t="s">
        <v>7325</v>
      </c>
      <c r="C5084" s="185" t="str">
        <f>VLOOKUP(B5084,[1]Nagios!$B$2:$F$7978,1,FALSE)</f>
        <v>172.16.12.67</v>
      </c>
      <c r="D5084" s="301" t="s">
        <v>8175</v>
      </c>
      <c r="E5084" s="206" t="s">
        <v>2989</v>
      </c>
      <c r="F5084" s="245">
        <v>2</v>
      </c>
      <c r="G5084" s="299" t="s">
        <v>7998</v>
      </c>
      <c r="H5084" s="180"/>
    </row>
    <row r="5085" spans="1:8" hidden="1">
      <c r="A5085" s="91" t="s">
        <v>8874</v>
      </c>
      <c r="B5085" s="126" t="s">
        <v>8873</v>
      </c>
      <c r="C5085" s="185" t="str">
        <f>VLOOKUP(B5085,[1]Nagios!$B$2:$F$7978,1,FALSE)</f>
        <v>172.16.12.88</v>
      </c>
      <c r="D5085" s="306" t="s">
        <v>7260</v>
      </c>
      <c r="E5085" s="206" t="s">
        <v>2989</v>
      </c>
      <c r="F5085" s="245">
        <v>1</v>
      </c>
      <c r="G5085" s="299" t="s">
        <v>8012</v>
      </c>
      <c r="H5085" s="180"/>
    </row>
    <row r="5086" spans="1:8" hidden="1">
      <c r="A5086" s="91" t="s">
        <v>8874</v>
      </c>
      <c r="B5086" s="126" t="s">
        <v>8873</v>
      </c>
      <c r="C5086" s="185" t="str">
        <f>VLOOKUP(B5086,[1]Nagios!$B$2:$F$7978,1,FALSE)</f>
        <v>172.16.12.88</v>
      </c>
      <c r="D5086" s="301" t="s">
        <v>962</v>
      </c>
      <c r="E5086" s="206" t="s">
        <v>2989</v>
      </c>
      <c r="F5086" s="245">
        <v>1</v>
      </c>
      <c r="G5086" s="299" t="s">
        <v>8012</v>
      </c>
      <c r="H5086" s="180"/>
    </row>
    <row r="5087" spans="1:8" hidden="1">
      <c r="A5087" s="91" t="s">
        <v>8874</v>
      </c>
      <c r="B5087" s="126" t="s">
        <v>8873</v>
      </c>
      <c r="C5087" s="185" t="str">
        <f>VLOOKUP(B5087,[1]Nagios!$B$2:$F$7978,1,FALSE)</f>
        <v>172.16.12.88</v>
      </c>
      <c r="D5087" s="301" t="s">
        <v>2326</v>
      </c>
      <c r="E5087" s="206" t="s">
        <v>2989</v>
      </c>
      <c r="F5087" s="245">
        <v>1</v>
      </c>
      <c r="G5087" s="299" t="s">
        <v>8012</v>
      </c>
      <c r="H5087" s="180"/>
    </row>
    <row r="5088" spans="1:8" hidden="1">
      <c r="A5088" s="91" t="s">
        <v>8874</v>
      </c>
      <c r="B5088" s="126" t="s">
        <v>8873</v>
      </c>
      <c r="C5088" s="185" t="str">
        <f>VLOOKUP(B5088,[1]Nagios!$B$2:$F$7978,1,FALSE)</f>
        <v>172.16.12.88</v>
      </c>
      <c r="D5088" s="301" t="s">
        <v>6698</v>
      </c>
      <c r="E5088" s="206" t="s">
        <v>2989</v>
      </c>
      <c r="F5088" s="245">
        <v>1</v>
      </c>
      <c r="G5088" s="299" t="s">
        <v>8012</v>
      </c>
      <c r="H5088" s="180"/>
    </row>
    <row r="5089" spans="1:8" hidden="1">
      <c r="A5089" s="91" t="s">
        <v>8874</v>
      </c>
      <c r="B5089" s="126" t="s">
        <v>8873</v>
      </c>
      <c r="C5089" s="185" t="str">
        <f>VLOOKUP(B5089,[1]Nagios!$B$2:$F$7978,1,FALSE)</f>
        <v>172.16.12.88</v>
      </c>
      <c r="D5089" s="301" t="s">
        <v>6519</v>
      </c>
      <c r="E5089" s="206" t="s">
        <v>2989</v>
      </c>
      <c r="F5089" s="245">
        <v>1</v>
      </c>
      <c r="G5089" s="299" t="s">
        <v>8012</v>
      </c>
      <c r="H5089" s="180"/>
    </row>
    <row r="5090" spans="1:8" hidden="1">
      <c r="A5090" s="91" t="s">
        <v>8874</v>
      </c>
      <c r="B5090" s="126" t="s">
        <v>8873</v>
      </c>
      <c r="C5090" s="185" t="str">
        <f>VLOOKUP(B5090,[1]Nagios!$B$2:$F$7978,1,FALSE)</f>
        <v>172.16.12.88</v>
      </c>
      <c r="D5090" s="301" t="s">
        <v>6696</v>
      </c>
      <c r="E5090" s="206" t="s">
        <v>2989</v>
      </c>
      <c r="F5090" s="337">
        <v>1</v>
      </c>
      <c r="G5090" s="299" t="s">
        <v>8012</v>
      </c>
      <c r="H5090" s="180"/>
    </row>
    <row r="5091" spans="1:8" hidden="1">
      <c r="A5091" s="91" t="s">
        <v>8874</v>
      </c>
      <c r="B5091" s="126" t="s">
        <v>8873</v>
      </c>
      <c r="C5091" s="185" t="str">
        <f>VLOOKUP(B5091,[1]Nagios!$B$2:$F$7978,1,FALSE)</f>
        <v>172.16.12.88</v>
      </c>
      <c r="D5091" s="301" t="s">
        <v>8187</v>
      </c>
      <c r="E5091" s="206" t="s">
        <v>2991</v>
      </c>
      <c r="F5091" s="245">
        <v>3</v>
      </c>
      <c r="G5091" s="299" t="s">
        <v>8012</v>
      </c>
      <c r="H5091" s="180"/>
    </row>
    <row r="5092" spans="1:8" hidden="1">
      <c r="A5092" s="91" t="s">
        <v>8871</v>
      </c>
      <c r="B5092" s="126" t="s">
        <v>8872</v>
      </c>
      <c r="C5092" s="185" t="str">
        <f>VLOOKUP(B5092,[1]Nagios!$B$2:$F$7978,1,FALSE)</f>
        <v>172.16.12.87</v>
      </c>
      <c r="D5092" s="306" t="s">
        <v>7260</v>
      </c>
      <c r="E5092" s="206" t="s">
        <v>2989</v>
      </c>
      <c r="F5092" s="245">
        <v>1</v>
      </c>
      <c r="G5092" s="299" t="s">
        <v>8012</v>
      </c>
      <c r="H5092" s="180"/>
    </row>
    <row r="5093" spans="1:8" hidden="1">
      <c r="A5093" s="91" t="s">
        <v>8871</v>
      </c>
      <c r="B5093" s="126" t="s">
        <v>8872</v>
      </c>
      <c r="C5093" s="185" t="str">
        <f>VLOOKUP(B5093,[1]Nagios!$B$2:$F$7978,1,FALSE)</f>
        <v>172.16.12.87</v>
      </c>
      <c r="D5093" s="301" t="s">
        <v>962</v>
      </c>
      <c r="E5093" s="206" t="s">
        <v>2989</v>
      </c>
      <c r="F5093" s="245">
        <v>1</v>
      </c>
      <c r="G5093" s="299" t="s">
        <v>8012</v>
      </c>
      <c r="H5093" s="180"/>
    </row>
    <row r="5094" spans="1:8" hidden="1">
      <c r="A5094" s="91" t="s">
        <v>8871</v>
      </c>
      <c r="B5094" s="126" t="s">
        <v>8872</v>
      </c>
      <c r="C5094" s="185" t="str">
        <f>VLOOKUP(B5094,[1]Nagios!$B$2:$F$7978,1,FALSE)</f>
        <v>172.16.12.87</v>
      </c>
      <c r="D5094" s="301" t="s">
        <v>2326</v>
      </c>
      <c r="E5094" s="206" t="s">
        <v>2989</v>
      </c>
      <c r="F5094" s="245">
        <v>1</v>
      </c>
      <c r="G5094" s="299" t="s">
        <v>8012</v>
      </c>
      <c r="H5094" s="180"/>
    </row>
    <row r="5095" spans="1:8" hidden="1">
      <c r="A5095" s="91" t="s">
        <v>8871</v>
      </c>
      <c r="B5095" s="126" t="s">
        <v>8872</v>
      </c>
      <c r="C5095" s="185" t="str">
        <f>VLOOKUP(B5095,[1]Nagios!$B$2:$F$7978,1,FALSE)</f>
        <v>172.16.12.87</v>
      </c>
      <c r="D5095" s="301" t="s">
        <v>6698</v>
      </c>
      <c r="E5095" s="206" t="s">
        <v>2989</v>
      </c>
      <c r="F5095" s="245">
        <v>1</v>
      </c>
      <c r="G5095" s="299" t="s">
        <v>8012</v>
      </c>
      <c r="H5095" s="180"/>
    </row>
    <row r="5096" spans="1:8" hidden="1">
      <c r="A5096" s="91" t="s">
        <v>8871</v>
      </c>
      <c r="B5096" s="126" t="s">
        <v>8872</v>
      </c>
      <c r="C5096" s="185" t="str">
        <f>VLOOKUP(B5096,[1]Nagios!$B$2:$F$7978,1,FALSE)</f>
        <v>172.16.12.87</v>
      </c>
      <c r="D5096" s="301" t="s">
        <v>6519</v>
      </c>
      <c r="E5096" s="206" t="s">
        <v>2989</v>
      </c>
      <c r="F5096" s="245">
        <v>1</v>
      </c>
      <c r="G5096" s="299" t="s">
        <v>8012</v>
      </c>
      <c r="H5096" s="180"/>
    </row>
    <row r="5097" spans="1:8" hidden="1">
      <c r="A5097" s="91" t="s">
        <v>8871</v>
      </c>
      <c r="B5097" s="126" t="s">
        <v>8872</v>
      </c>
      <c r="C5097" s="185" t="str">
        <f>VLOOKUP(B5097,[1]Nagios!$B$2:$F$7978,1,FALSE)</f>
        <v>172.16.12.87</v>
      </c>
      <c r="D5097" s="301" t="s">
        <v>6696</v>
      </c>
      <c r="E5097" s="206" t="s">
        <v>2989</v>
      </c>
      <c r="F5097" s="337">
        <v>1</v>
      </c>
      <c r="G5097" s="299" t="s">
        <v>8012</v>
      </c>
      <c r="H5097" s="180"/>
    </row>
    <row r="5098" spans="1:8" hidden="1">
      <c r="A5098" s="91" t="s">
        <v>8871</v>
      </c>
      <c r="B5098" s="126" t="s">
        <v>8872</v>
      </c>
      <c r="C5098" s="185" t="str">
        <f>VLOOKUP(B5098,[1]Nagios!$B$2:$F$7978,1,FALSE)</f>
        <v>172.16.12.87</v>
      </c>
      <c r="D5098" s="301" t="s">
        <v>9171</v>
      </c>
      <c r="E5098" s="206" t="s">
        <v>2991</v>
      </c>
      <c r="F5098" s="276">
        <v>3</v>
      </c>
      <c r="G5098" s="299" t="s">
        <v>8012</v>
      </c>
      <c r="H5098" s="180"/>
    </row>
    <row r="5099" spans="1:8" hidden="1">
      <c r="A5099" s="88" t="s">
        <v>6822</v>
      </c>
      <c r="B5099" s="266" t="s">
        <v>6821</v>
      </c>
      <c r="C5099" s="185" t="str">
        <f>VLOOKUP(B5099,[1]Nagios!$B$2:$F$7978,1,FALSE)</f>
        <v>172.16.12.52</v>
      </c>
      <c r="D5099" s="301" t="s">
        <v>2325</v>
      </c>
      <c r="E5099" s="206" t="s">
        <v>2989</v>
      </c>
      <c r="F5099" s="245">
        <v>1</v>
      </c>
      <c r="G5099" s="299" t="s">
        <v>8012</v>
      </c>
      <c r="H5099" s="180"/>
    </row>
    <row r="5100" spans="1:8" hidden="1">
      <c r="A5100" s="88" t="s">
        <v>6822</v>
      </c>
      <c r="B5100" s="266" t="s">
        <v>6821</v>
      </c>
      <c r="C5100" s="185" t="str">
        <f>VLOOKUP(B5100,[1]Nagios!$B$2:$F$7978,1,FALSE)</f>
        <v>172.16.12.52</v>
      </c>
      <c r="D5100" s="301" t="s">
        <v>962</v>
      </c>
      <c r="E5100" s="206" t="s">
        <v>2989</v>
      </c>
      <c r="F5100" s="245">
        <v>1</v>
      </c>
      <c r="G5100" s="299" t="s">
        <v>8012</v>
      </c>
      <c r="H5100" s="180"/>
    </row>
    <row r="5101" spans="1:8" hidden="1">
      <c r="A5101" s="88" t="s">
        <v>6822</v>
      </c>
      <c r="B5101" s="266" t="s">
        <v>6821</v>
      </c>
      <c r="C5101" s="185" t="str">
        <f>VLOOKUP(B5101,[1]Nagios!$B$2:$F$7978,1,FALSE)</f>
        <v>172.16.12.52</v>
      </c>
      <c r="D5101" s="301" t="s">
        <v>6696</v>
      </c>
      <c r="E5101" s="206" t="s">
        <v>2989</v>
      </c>
      <c r="F5101" s="245">
        <v>1</v>
      </c>
      <c r="G5101" s="299" t="s">
        <v>8012</v>
      </c>
      <c r="H5101" s="180"/>
    </row>
    <row r="5102" spans="1:8" hidden="1">
      <c r="A5102" s="88" t="s">
        <v>6822</v>
      </c>
      <c r="B5102" s="266" t="s">
        <v>6821</v>
      </c>
      <c r="C5102" s="185" t="str">
        <f>VLOOKUP(B5102,[1]Nagios!$B$2:$F$7978,1,FALSE)</f>
        <v>172.16.12.52</v>
      </c>
      <c r="D5102" s="301" t="s">
        <v>6820</v>
      </c>
      <c r="E5102" s="206" t="s">
        <v>2989</v>
      </c>
      <c r="F5102" s="245">
        <v>1</v>
      </c>
      <c r="G5102" s="299" t="s">
        <v>8012</v>
      </c>
      <c r="H5102" s="180"/>
    </row>
    <row r="5103" spans="1:8" hidden="1">
      <c r="A5103" s="88" t="s">
        <v>6822</v>
      </c>
      <c r="B5103" s="266" t="s">
        <v>6821</v>
      </c>
      <c r="C5103" s="185" t="str">
        <f>VLOOKUP(B5103,[1]Nagios!$B$2:$F$7978,1,FALSE)</f>
        <v>172.16.12.52</v>
      </c>
      <c r="D5103" s="301" t="s">
        <v>2326</v>
      </c>
      <c r="E5103" s="206" t="s">
        <v>2989</v>
      </c>
      <c r="F5103" s="245">
        <v>1</v>
      </c>
      <c r="G5103" s="299" t="s">
        <v>8012</v>
      </c>
      <c r="H5103" s="180"/>
    </row>
    <row r="5104" spans="1:8" hidden="1">
      <c r="A5104" s="88" t="s">
        <v>6822</v>
      </c>
      <c r="B5104" s="266" t="s">
        <v>6821</v>
      </c>
      <c r="C5104" s="185" t="str">
        <f>VLOOKUP(B5104,[1]Nagios!$B$2:$F$7978,1,FALSE)</f>
        <v>172.16.12.52</v>
      </c>
      <c r="D5104" s="301" t="s">
        <v>6698</v>
      </c>
      <c r="E5104" s="206" t="s">
        <v>2989</v>
      </c>
      <c r="F5104" s="245">
        <v>1</v>
      </c>
      <c r="G5104" s="299" t="s">
        <v>8012</v>
      </c>
      <c r="H5104" s="180"/>
    </row>
    <row r="5105" spans="1:8" hidden="1">
      <c r="A5105" s="88" t="s">
        <v>6822</v>
      </c>
      <c r="B5105" s="266" t="s">
        <v>6821</v>
      </c>
      <c r="C5105" s="185" t="str">
        <f>VLOOKUP(B5105,[1]Nagios!$B$2:$F$7978,1,FALSE)</f>
        <v>172.16.12.52</v>
      </c>
      <c r="D5105" s="301" t="s">
        <v>6519</v>
      </c>
      <c r="E5105" s="206" t="s">
        <v>2989</v>
      </c>
      <c r="F5105" s="245">
        <v>1</v>
      </c>
      <c r="G5105" s="299" t="s">
        <v>8012</v>
      </c>
      <c r="H5105" s="180"/>
    </row>
    <row r="5106" spans="1:8" hidden="1">
      <c r="A5106" s="88" t="s">
        <v>6819</v>
      </c>
      <c r="B5106" s="266" t="s">
        <v>6818</v>
      </c>
      <c r="C5106" s="185" t="str">
        <f>VLOOKUP(B5106,[1]Nagios!$B$2:$F$7978,1,FALSE)</f>
        <v>172.16.12.51</v>
      </c>
      <c r="D5106" s="301" t="s">
        <v>2325</v>
      </c>
      <c r="E5106" s="206" t="s">
        <v>2989</v>
      </c>
      <c r="F5106" s="245">
        <v>1</v>
      </c>
      <c r="G5106" s="299" t="s">
        <v>8012</v>
      </c>
      <c r="H5106" s="180"/>
    </row>
    <row r="5107" spans="1:8" hidden="1">
      <c r="A5107" s="88" t="s">
        <v>6819</v>
      </c>
      <c r="B5107" s="266" t="s">
        <v>6818</v>
      </c>
      <c r="C5107" s="185" t="str">
        <f>VLOOKUP(B5107,[1]Nagios!$B$2:$F$7978,1,FALSE)</f>
        <v>172.16.12.51</v>
      </c>
      <c r="D5107" s="301" t="s">
        <v>962</v>
      </c>
      <c r="E5107" s="206" t="s">
        <v>2989</v>
      </c>
      <c r="F5107" s="245">
        <v>1</v>
      </c>
      <c r="G5107" s="299" t="s">
        <v>8012</v>
      </c>
      <c r="H5107" s="180"/>
    </row>
    <row r="5108" spans="1:8" hidden="1">
      <c r="A5108" s="88" t="s">
        <v>6819</v>
      </c>
      <c r="B5108" s="266" t="s">
        <v>6818</v>
      </c>
      <c r="C5108" s="185" t="str">
        <f>VLOOKUP(B5108,[1]Nagios!$B$2:$F$7978,1,FALSE)</f>
        <v>172.16.12.51</v>
      </c>
      <c r="D5108" s="301" t="s">
        <v>6696</v>
      </c>
      <c r="E5108" s="206" t="s">
        <v>2989</v>
      </c>
      <c r="F5108" s="245">
        <v>1</v>
      </c>
      <c r="G5108" s="299" t="s">
        <v>8012</v>
      </c>
      <c r="H5108" s="180"/>
    </row>
    <row r="5109" spans="1:8" hidden="1">
      <c r="A5109" s="88" t="s">
        <v>6819</v>
      </c>
      <c r="B5109" s="266" t="s">
        <v>6818</v>
      </c>
      <c r="C5109" s="185" t="str">
        <f>VLOOKUP(B5109,[1]Nagios!$B$2:$F$7978,1,FALSE)</f>
        <v>172.16.12.51</v>
      </c>
      <c r="D5109" s="301" t="s">
        <v>6820</v>
      </c>
      <c r="E5109" s="206" t="s">
        <v>2989</v>
      </c>
      <c r="F5109" s="245">
        <v>1</v>
      </c>
      <c r="G5109" s="299" t="s">
        <v>8012</v>
      </c>
      <c r="H5109" s="180"/>
    </row>
    <row r="5110" spans="1:8" hidden="1">
      <c r="A5110" s="88" t="s">
        <v>6819</v>
      </c>
      <c r="B5110" s="266" t="s">
        <v>6818</v>
      </c>
      <c r="C5110" s="185" t="str">
        <f>VLOOKUP(B5110,[1]Nagios!$B$2:$F$7978,1,FALSE)</f>
        <v>172.16.12.51</v>
      </c>
      <c r="D5110" s="301" t="s">
        <v>2326</v>
      </c>
      <c r="E5110" s="206" t="s">
        <v>2989</v>
      </c>
      <c r="F5110" s="245">
        <v>1</v>
      </c>
      <c r="G5110" s="299" t="s">
        <v>8012</v>
      </c>
      <c r="H5110" s="180"/>
    </row>
    <row r="5111" spans="1:8" hidden="1">
      <c r="A5111" s="88" t="s">
        <v>6819</v>
      </c>
      <c r="B5111" s="266" t="s">
        <v>6818</v>
      </c>
      <c r="C5111" s="185" t="str">
        <f>VLOOKUP(B5111,[1]Nagios!$B$2:$F$7978,1,FALSE)</f>
        <v>172.16.12.51</v>
      </c>
      <c r="D5111" s="301" t="s">
        <v>6698</v>
      </c>
      <c r="E5111" s="206" t="s">
        <v>2989</v>
      </c>
      <c r="F5111" s="245">
        <v>1</v>
      </c>
      <c r="G5111" s="299" t="s">
        <v>8012</v>
      </c>
      <c r="H5111" s="180"/>
    </row>
    <row r="5112" spans="1:8" hidden="1">
      <c r="A5112" s="88" t="s">
        <v>6819</v>
      </c>
      <c r="B5112" s="266" t="s">
        <v>6818</v>
      </c>
      <c r="C5112" s="185" t="str">
        <f>VLOOKUP(B5112,[1]Nagios!$B$2:$F$7978,1,FALSE)</f>
        <v>172.16.12.51</v>
      </c>
      <c r="D5112" s="301" t="s">
        <v>6519</v>
      </c>
      <c r="E5112" s="206" t="s">
        <v>2989</v>
      </c>
      <c r="F5112" s="245">
        <v>1</v>
      </c>
      <c r="G5112" s="299" t="s">
        <v>8012</v>
      </c>
      <c r="H5112" s="180"/>
    </row>
    <row r="5113" spans="1:8" hidden="1">
      <c r="A5113" s="266" t="s">
        <v>6819</v>
      </c>
      <c r="B5113" s="266" t="s">
        <v>6818</v>
      </c>
      <c r="C5113" s="185" t="str">
        <f>VLOOKUP(B5113,[1]Nagios!$B$2:$F$7978,1,FALSE)</f>
        <v>172.16.12.51</v>
      </c>
      <c r="D5113" s="301" t="s">
        <v>8920</v>
      </c>
      <c r="E5113" s="206" t="s">
        <v>6273</v>
      </c>
      <c r="F5113" s="245">
        <v>1</v>
      </c>
      <c r="G5113" s="299" t="s">
        <v>8017</v>
      </c>
      <c r="H5113" s="180"/>
    </row>
    <row r="5114" spans="1:8" hidden="1">
      <c r="A5114" s="91" t="s">
        <v>6812</v>
      </c>
      <c r="B5114" s="102" t="s">
        <v>6811</v>
      </c>
      <c r="C5114" s="185" t="str">
        <f>VLOOKUP(B5114,[1]Nagios!$B$2:$F$7978,1,FALSE)</f>
        <v>10.133.8.217</v>
      </c>
      <c r="D5114" s="301" t="s">
        <v>2325</v>
      </c>
      <c r="E5114" s="206" t="s">
        <v>2992</v>
      </c>
      <c r="F5114" s="245">
        <v>3</v>
      </c>
      <c r="G5114" s="299" t="s">
        <v>8012</v>
      </c>
      <c r="H5114" s="180"/>
    </row>
    <row r="5115" spans="1:8" hidden="1">
      <c r="A5115" s="91" t="s">
        <v>6812</v>
      </c>
      <c r="B5115" s="102" t="s">
        <v>6811</v>
      </c>
      <c r="C5115" s="185" t="str">
        <f>VLOOKUP(B5115,[1]Nagios!$B$2:$F$7978,1,FALSE)</f>
        <v>10.133.8.217</v>
      </c>
      <c r="D5115" s="301" t="s">
        <v>962</v>
      </c>
      <c r="E5115" s="206" t="s">
        <v>2992</v>
      </c>
      <c r="F5115" s="245">
        <v>3</v>
      </c>
      <c r="G5115" s="299" t="s">
        <v>8012</v>
      </c>
      <c r="H5115" s="180"/>
    </row>
    <row r="5116" spans="1:8" hidden="1">
      <c r="A5116" s="91" t="s">
        <v>6812</v>
      </c>
      <c r="B5116" s="102" t="s">
        <v>6811</v>
      </c>
      <c r="C5116" s="185" t="str">
        <f>VLOOKUP(B5116,[1]Nagios!$B$2:$F$7978,1,FALSE)</f>
        <v>10.133.8.217</v>
      </c>
      <c r="D5116" s="301" t="s">
        <v>6696</v>
      </c>
      <c r="E5116" s="206" t="s">
        <v>2992</v>
      </c>
      <c r="F5116" s="245">
        <v>3</v>
      </c>
      <c r="G5116" s="299" t="s">
        <v>8012</v>
      </c>
      <c r="H5116" s="180"/>
    </row>
    <row r="5117" spans="1:8" hidden="1">
      <c r="A5117" s="91" t="s">
        <v>6812</v>
      </c>
      <c r="B5117" s="102" t="s">
        <v>6811</v>
      </c>
      <c r="C5117" s="185" t="str">
        <f>VLOOKUP(B5117,[1]Nagios!$B$2:$F$7978,1,FALSE)</f>
        <v>10.133.8.217</v>
      </c>
      <c r="D5117" s="301" t="s">
        <v>6715</v>
      </c>
      <c r="E5117" s="206" t="s">
        <v>2992</v>
      </c>
      <c r="F5117" s="245">
        <v>3</v>
      </c>
      <c r="G5117" s="299" t="s">
        <v>8012</v>
      </c>
      <c r="H5117" s="180"/>
    </row>
    <row r="5118" spans="1:8" hidden="1">
      <c r="A5118" s="91" t="s">
        <v>6812</v>
      </c>
      <c r="B5118" s="102" t="s">
        <v>6811</v>
      </c>
      <c r="C5118" s="185" t="str">
        <f>VLOOKUP(B5118,[1]Nagios!$B$2:$F$7978,1,FALSE)</f>
        <v>10.133.8.217</v>
      </c>
      <c r="D5118" s="301" t="s">
        <v>2326</v>
      </c>
      <c r="E5118" s="206" t="s">
        <v>2992</v>
      </c>
      <c r="F5118" s="245">
        <v>3</v>
      </c>
      <c r="G5118" s="299" t="s">
        <v>8012</v>
      </c>
      <c r="H5118" s="180"/>
    </row>
    <row r="5119" spans="1:8" hidden="1">
      <c r="A5119" s="91" t="s">
        <v>6812</v>
      </c>
      <c r="B5119" s="102" t="s">
        <v>6811</v>
      </c>
      <c r="C5119" s="185" t="str">
        <f>VLOOKUP(B5119,[1]Nagios!$B$2:$F$7978,1,FALSE)</f>
        <v>10.133.8.217</v>
      </c>
      <c r="D5119" s="301" t="s">
        <v>6698</v>
      </c>
      <c r="E5119" s="206" t="s">
        <v>2992</v>
      </c>
      <c r="F5119" s="245">
        <v>3</v>
      </c>
      <c r="G5119" s="299" t="s">
        <v>8012</v>
      </c>
      <c r="H5119" s="180"/>
    </row>
    <row r="5120" spans="1:8" hidden="1">
      <c r="A5120" s="91" t="s">
        <v>6812</v>
      </c>
      <c r="B5120" s="102" t="s">
        <v>6811</v>
      </c>
      <c r="C5120" s="185" t="str">
        <f>VLOOKUP(B5120,[1]Nagios!$B$2:$F$7978,1,FALSE)</f>
        <v>10.133.8.217</v>
      </c>
      <c r="D5120" s="301" t="s">
        <v>6519</v>
      </c>
      <c r="E5120" s="206" t="s">
        <v>2992</v>
      </c>
      <c r="F5120" s="245">
        <v>3</v>
      </c>
      <c r="G5120" s="299" t="s">
        <v>8012</v>
      </c>
      <c r="H5120" s="180"/>
    </row>
    <row r="5121" spans="1:8" hidden="1">
      <c r="A5121" s="91" t="s">
        <v>6812</v>
      </c>
      <c r="B5121" s="102" t="s">
        <v>6811</v>
      </c>
      <c r="C5121" s="185" t="str">
        <f>VLOOKUP(B5121,[1]Nagios!$B$2:$F$7978,1,FALSE)</f>
        <v>10.133.8.217</v>
      </c>
      <c r="D5121" s="301" t="s">
        <v>6810</v>
      </c>
      <c r="E5121" s="206" t="s">
        <v>2992</v>
      </c>
      <c r="F5121" s="245">
        <v>3</v>
      </c>
      <c r="G5121" s="299" t="s">
        <v>8012</v>
      </c>
      <c r="H5121" s="180"/>
    </row>
    <row r="5122" spans="1:8" hidden="1">
      <c r="A5122" s="89" t="s">
        <v>3112</v>
      </c>
      <c r="B5122" s="102" t="s">
        <v>3117</v>
      </c>
      <c r="C5122" s="185" t="str">
        <f>VLOOKUP(B5122,[1]Nagios!$B$2:$F$7978,1,FALSE)</f>
        <v>10.133.8.14</v>
      </c>
      <c r="D5122" s="308" t="s">
        <v>3103</v>
      </c>
      <c r="E5122" s="289" t="s">
        <v>2989</v>
      </c>
      <c r="F5122" s="245">
        <v>1</v>
      </c>
      <c r="G5122" s="299" t="s">
        <v>8012</v>
      </c>
      <c r="H5122" s="180"/>
    </row>
    <row r="5123" spans="1:8" hidden="1">
      <c r="A5123" s="89" t="s">
        <v>3112</v>
      </c>
      <c r="B5123" s="102" t="s">
        <v>3117</v>
      </c>
      <c r="C5123" s="185" t="str">
        <f>VLOOKUP(B5123,[1]Nagios!$B$2:$F$7978,1,FALSE)</f>
        <v>10.133.8.14</v>
      </c>
      <c r="D5123" s="308" t="s">
        <v>3105</v>
      </c>
      <c r="E5123" s="206" t="s">
        <v>2992</v>
      </c>
      <c r="F5123" s="245">
        <v>2</v>
      </c>
      <c r="G5123" s="299" t="s">
        <v>8012</v>
      </c>
      <c r="H5123" s="180"/>
    </row>
    <row r="5124" spans="1:8" hidden="1">
      <c r="A5124" s="89" t="s">
        <v>3112</v>
      </c>
      <c r="B5124" s="102" t="s">
        <v>3117</v>
      </c>
      <c r="C5124" s="185" t="str">
        <f>VLOOKUP(B5124,[1]Nagios!$B$2:$F$7978,1,FALSE)</f>
        <v>10.133.8.14</v>
      </c>
      <c r="D5124" s="308" t="s">
        <v>3106</v>
      </c>
      <c r="E5124" s="289" t="s">
        <v>2989</v>
      </c>
      <c r="F5124" s="245">
        <v>1</v>
      </c>
      <c r="G5124" s="299" t="s">
        <v>8012</v>
      </c>
      <c r="H5124" s="180"/>
    </row>
    <row r="5125" spans="1:8" hidden="1">
      <c r="A5125" s="89" t="s">
        <v>3112</v>
      </c>
      <c r="B5125" s="102" t="s">
        <v>3117</v>
      </c>
      <c r="C5125" s="185" t="str">
        <f>VLOOKUP(B5125,[1]Nagios!$B$2:$F$7978,1,FALSE)</f>
        <v>10.133.8.14</v>
      </c>
      <c r="D5125" s="308" t="s">
        <v>3107</v>
      </c>
      <c r="E5125" s="289" t="s">
        <v>2989</v>
      </c>
      <c r="F5125" s="245">
        <v>1</v>
      </c>
      <c r="G5125" s="299" t="s">
        <v>8012</v>
      </c>
      <c r="H5125" s="180"/>
    </row>
    <row r="5126" spans="1:8" hidden="1">
      <c r="A5126" s="89" t="s">
        <v>3112</v>
      </c>
      <c r="B5126" s="102" t="s">
        <v>3117</v>
      </c>
      <c r="C5126" s="185" t="str">
        <f>VLOOKUP(B5126,[1]Nagios!$B$2:$F$7978,1,FALSE)</f>
        <v>10.133.8.14</v>
      </c>
      <c r="D5126" s="308" t="s">
        <v>3108</v>
      </c>
      <c r="E5126" s="289" t="s">
        <v>2989</v>
      </c>
      <c r="F5126" s="245">
        <v>1</v>
      </c>
      <c r="G5126" s="299" t="s">
        <v>8012</v>
      </c>
      <c r="H5126" s="180"/>
    </row>
    <row r="5127" spans="1:8" hidden="1">
      <c r="A5127" s="89" t="s">
        <v>3112</v>
      </c>
      <c r="B5127" s="102" t="s">
        <v>3117</v>
      </c>
      <c r="C5127" s="185" t="str">
        <f>VLOOKUP(B5127,[1]Nagios!$B$2:$F$7978,1,FALSE)</f>
        <v>10.133.8.14</v>
      </c>
      <c r="D5127" s="308" t="s">
        <v>3110</v>
      </c>
      <c r="E5127" s="289" t="s">
        <v>2989</v>
      </c>
      <c r="F5127" s="245">
        <v>1</v>
      </c>
      <c r="G5127" s="299" t="s">
        <v>8012</v>
      </c>
      <c r="H5127" s="180"/>
    </row>
    <row r="5128" spans="1:8" hidden="1">
      <c r="A5128" s="89" t="s">
        <v>3112</v>
      </c>
      <c r="B5128" s="102" t="s">
        <v>3117</v>
      </c>
      <c r="C5128" s="185" t="str">
        <f>VLOOKUP(B5128,[1]Nagios!$B$2:$F$7978,1,FALSE)</f>
        <v>10.133.8.14</v>
      </c>
      <c r="D5128" s="308" t="s">
        <v>3109</v>
      </c>
      <c r="E5128" s="289" t="s">
        <v>2989</v>
      </c>
      <c r="F5128" s="245">
        <v>1</v>
      </c>
      <c r="G5128" s="299" t="s">
        <v>8012</v>
      </c>
      <c r="H5128" s="180"/>
    </row>
    <row r="5129" spans="1:8" hidden="1">
      <c r="A5129" s="89" t="s">
        <v>3112</v>
      </c>
      <c r="B5129" s="102" t="s">
        <v>3117</v>
      </c>
      <c r="C5129" s="185" t="str">
        <f>VLOOKUP(B5129,[1]Nagios!$B$2:$F$7978,1,FALSE)</f>
        <v>10.133.8.14</v>
      </c>
      <c r="D5129" s="308" t="s">
        <v>3111</v>
      </c>
      <c r="E5129" s="289" t="s">
        <v>2989</v>
      </c>
      <c r="F5129" s="245">
        <v>3</v>
      </c>
      <c r="G5129" s="299" t="s">
        <v>8012</v>
      </c>
      <c r="H5129" s="180"/>
    </row>
    <row r="5130" spans="1:8" hidden="1">
      <c r="A5130" s="89" t="s">
        <v>3112</v>
      </c>
      <c r="B5130" s="102" t="s">
        <v>3117</v>
      </c>
      <c r="C5130" s="185" t="str">
        <f>VLOOKUP(B5130,[1]Nagios!$B$2:$F$7978,1,FALSE)</f>
        <v>10.133.8.14</v>
      </c>
      <c r="D5130" s="308" t="s">
        <v>6118</v>
      </c>
      <c r="E5130" s="206" t="s">
        <v>2992</v>
      </c>
      <c r="F5130" s="245">
        <v>3</v>
      </c>
      <c r="G5130" s="299" t="s">
        <v>8004</v>
      </c>
      <c r="H5130" s="180"/>
    </row>
    <row r="5131" spans="1:8" hidden="1">
      <c r="A5131" s="91" t="s">
        <v>6809</v>
      </c>
      <c r="B5131" s="102" t="s">
        <v>6808</v>
      </c>
      <c r="C5131" s="185" t="str">
        <f>VLOOKUP(B5131,[1]Nagios!$B$2:$F$7978,1,FALSE)</f>
        <v>10.133.8.216</v>
      </c>
      <c r="D5131" s="301" t="s">
        <v>2325</v>
      </c>
      <c r="E5131" s="206" t="s">
        <v>2989</v>
      </c>
      <c r="F5131" s="245">
        <v>2</v>
      </c>
      <c r="G5131" s="299" t="s">
        <v>8012</v>
      </c>
      <c r="H5131" s="180"/>
    </row>
    <row r="5132" spans="1:8" hidden="1">
      <c r="A5132" s="91" t="s">
        <v>6809</v>
      </c>
      <c r="B5132" s="102" t="s">
        <v>6808</v>
      </c>
      <c r="C5132" s="185" t="str">
        <f>VLOOKUP(B5132,[1]Nagios!$B$2:$F$7978,1,FALSE)</f>
        <v>10.133.8.216</v>
      </c>
      <c r="D5132" s="301" t="s">
        <v>962</v>
      </c>
      <c r="E5132" s="206" t="s">
        <v>2989</v>
      </c>
      <c r="F5132" s="245">
        <v>2</v>
      </c>
      <c r="G5132" s="299" t="s">
        <v>8012</v>
      </c>
      <c r="H5132" s="180"/>
    </row>
    <row r="5133" spans="1:8" hidden="1">
      <c r="A5133" s="91" t="s">
        <v>6809</v>
      </c>
      <c r="B5133" s="102" t="s">
        <v>6808</v>
      </c>
      <c r="C5133" s="185" t="str">
        <f>VLOOKUP(B5133,[1]Nagios!$B$2:$F$7978,1,FALSE)</f>
        <v>10.133.8.216</v>
      </c>
      <c r="D5133" s="301" t="s">
        <v>6696</v>
      </c>
      <c r="E5133" s="206" t="s">
        <v>2989</v>
      </c>
      <c r="F5133" s="245">
        <v>2</v>
      </c>
      <c r="G5133" s="299" t="s">
        <v>8012</v>
      </c>
      <c r="H5133" s="180"/>
    </row>
    <row r="5134" spans="1:8" hidden="1">
      <c r="A5134" s="91" t="s">
        <v>6809</v>
      </c>
      <c r="B5134" s="102" t="s">
        <v>6808</v>
      </c>
      <c r="C5134" s="185" t="str">
        <f>VLOOKUP(B5134,[1]Nagios!$B$2:$F$7978,1,FALSE)</f>
        <v>10.133.8.216</v>
      </c>
      <c r="D5134" s="301" t="s">
        <v>6715</v>
      </c>
      <c r="E5134" s="206" t="s">
        <v>2989</v>
      </c>
      <c r="F5134" s="245">
        <v>2</v>
      </c>
      <c r="G5134" s="299" t="s">
        <v>8012</v>
      </c>
      <c r="H5134" s="180"/>
    </row>
    <row r="5135" spans="1:8" hidden="1">
      <c r="A5135" s="91" t="s">
        <v>6809</v>
      </c>
      <c r="B5135" s="102" t="s">
        <v>6808</v>
      </c>
      <c r="C5135" s="185" t="str">
        <f>VLOOKUP(B5135,[1]Nagios!$B$2:$F$7978,1,FALSE)</f>
        <v>10.133.8.216</v>
      </c>
      <c r="D5135" s="301" t="s">
        <v>2326</v>
      </c>
      <c r="E5135" s="206" t="s">
        <v>2989</v>
      </c>
      <c r="F5135" s="245">
        <v>2</v>
      </c>
      <c r="G5135" s="299" t="s">
        <v>8012</v>
      </c>
      <c r="H5135" s="180"/>
    </row>
    <row r="5136" spans="1:8" hidden="1">
      <c r="A5136" s="91" t="s">
        <v>6809</v>
      </c>
      <c r="B5136" s="102" t="s">
        <v>6808</v>
      </c>
      <c r="C5136" s="185" t="str">
        <f>VLOOKUP(B5136,[1]Nagios!$B$2:$F$7978,1,FALSE)</f>
        <v>10.133.8.216</v>
      </c>
      <c r="D5136" s="301" t="s">
        <v>6698</v>
      </c>
      <c r="E5136" s="206" t="s">
        <v>2989</v>
      </c>
      <c r="F5136" s="245">
        <v>2</v>
      </c>
      <c r="G5136" s="299" t="s">
        <v>8012</v>
      </c>
      <c r="H5136" s="180"/>
    </row>
    <row r="5137" spans="1:8" hidden="1">
      <c r="A5137" s="91" t="s">
        <v>6809</v>
      </c>
      <c r="B5137" s="102" t="s">
        <v>6808</v>
      </c>
      <c r="C5137" s="185" t="str">
        <f>VLOOKUP(B5137,[1]Nagios!$B$2:$F$7978,1,FALSE)</f>
        <v>10.133.8.216</v>
      </c>
      <c r="D5137" s="301" t="s">
        <v>6519</v>
      </c>
      <c r="E5137" s="206" t="s">
        <v>2989</v>
      </c>
      <c r="F5137" s="245">
        <v>2</v>
      </c>
      <c r="G5137" s="299" t="s">
        <v>8012</v>
      </c>
      <c r="H5137" s="180"/>
    </row>
    <row r="5138" spans="1:8" hidden="1">
      <c r="A5138" s="91" t="s">
        <v>6809</v>
      </c>
      <c r="B5138" s="102" t="s">
        <v>6808</v>
      </c>
      <c r="C5138" s="185" t="str">
        <f>VLOOKUP(B5138,[1]Nagios!$B$2:$F$7978,1,FALSE)</f>
        <v>10.133.8.216</v>
      </c>
      <c r="D5138" s="301" t="s">
        <v>6810</v>
      </c>
      <c r="E5138" s="206" t="s">
        <v>2989</v>
      </c>
      <c r="F5138" s="245">
        <v>2</v>
      </c>
      <c r="G5138" s="299" t="s">
        <v>8012</v>
      </c>
      <c r="H5138" s="180"/>
    </row>
    <row r="5139" spans="1:8" hidden="1">
      <c r="A5139" s="91" t="s">
        <v>6809</v>
      </c>
      <c r="B5139" s="102" t="s">
        <v>6808</v>
      </c>
      <c r="C5139" s="185" t="str">
        <f>VLOOKUP(B5139,[1]Nagios!$B$2:$F$7978,1,FALSE)</f>
        <v>10.133.8.216</v>
      </c>
      <c r="D5139" s="301" t="s">
        <v>6397</v>
      </c>
      <c r="E5139" s="206" t="s">
        <v>6273</v>
      </c>
      <c r="F5139" s="245">
        <v>4</v>
      </c>
      <c r="G5139" s="299" t="s">
        <v>8020</v>
      </c>
      <c r="H5139" s="180"/>
    </row>
    <row r="5140" spans="1:8" hidden="1">
      <c r="A5140" s="91" t="s">
        <v>6809</v>
      </c>
      <c r="B5140" s="102" t="s">
        <v>6808</v>
      </c>
      <c r="C5140" s="185" t="str">
        <f>VLOOKUP(B5140,[1]Nagios!$B$2:$F$7978,1,FALSE)</f>
        <v>10.133.8.216</v>
      </c>
      <c r="D5140" s="301" t="s">
        <v>6396</v>
      </c>
      <c r="E5140" s="206" t="s">
        <v>6273</v>
      </c>
      <c r="F5140" s="245">
        <v>4</v>
      </c>
      <c r="G5140" s="299" t="s">
        <v>8020</v>
      </c>
      <c r="H5140" s="180"/>
    </row>
    <row r="5141" spans="1:8" hidden="1">
      <c r="A5141" s="91" t="s">
        <v>6809</v>
      </c>
      <c r="B5141" s="102" t="s">
        <v>6808</v>
      </c>
      <c r="C5141" s="185" t="str">
        <f>VLOOKUP(B5141,[1]Nagios!$B$2:$F$7978,1,FALSE)</f>
        <v>10.133.8.216</v>
      </c>
      <c r="D5141" s="301" t="s">
        <v>7684</v>
      </c>
      <c r="E5141" s="206" t="s">
        <v>6273</v>
      </c>
      <c r="F5141" s="245">
        <v>4</v>
      </c>
      <c r="G5141" s="299" t="s">
        <v>8020</v>
      </c>
      <c r="H5141" s="180"/>
    </row>
    <row r="5142" spans="1:8" hidden="1">
      <c r="A5142" s="91" t="s">
        <v>6809</v>
      </c>
      <c r="B5142" s="102" t="s">
        <v>6808</v>
      </c>
      <c r="C5142" s="185" t="str">
        <f>VLOOKUP(B5142,[1]Nagios!$B$2:$F$7978,1,FALSE)</f>
        <v>10.133.8.216</v>
      </c>
      <c r="D5142" s="301" t="s">
        <v>7827</v>
      </c>
      <c r="E5142" s="206" t="s">
        <v>6273</v>
      </c>
      <c r="F5142" s="245">
        <v>4</v>
      </c>
      <c r="G5142" s="299" t="s">
        <v>8020</v>
      </c>
      <c r="H5142" s="180"/>
    </row>
    <row r="5143" spans="1:8" hidden="1">
      <c r="A5143" s="91" t="s">
        <v>6809</v>
      </c>
      <c r="B5143" s="102" t="s">
        <v>6808</v>
      </c>
      <c r="C5143" s="185" t="str">
        <f>VLOOKUP(B5143,[1]Nagios!$B$2:$F$7978,1,FALSE)</f>
        <v>10.133.8.216</v>
      </c>
      <c r="D5143" s="301" t="s">
        <v>6395</v>
      </c>
      <c r="E5143" s="206" t="s">
        <v>6273</v>
      </c>
      <c r="F5143" s="245">
        <v>4</v>
      </c>
      <c r="G5143" s="299" t="s">
        <v>8020</v>
      </c>
      <c r="H5143" s="180"/>
    </row>
    <row r="5144" spans="1:8" ht="45" hidden="1">
      <c r="A5144" s="91" t="s">
        <v>6809</v>
      </c>
      <c r="B5144" s="102" t="s">
        <v>6808</v>
      </c>
      <c r="C5144" s="185" t="str">
        <f>VLOOKUP(B5144,[1]Nagios!$B$2:$F$7978,1,FALSE)</f>
        <v>10.133.8.216</v>
      </c>
      <c r="D5144" s="326" t="s">
        <v>6391</v>
      </c>
      <c r="E5144" s="206" t="s">
        <v>6273</v>
      </c>
      <c r="F5144" s="245">
        <v>4</v>
      </c>
      <c r="G5144" s="299" t="s">
        <v>8020</v>
      </c>
      <c r="H5144" s="180"/>
    </row>
    <row r="5145" spans="1:8" ht="45" hidden="1">
      <c r="A5145" s="91" t="s">
        <v>6809</v>
      </c>
      <c r="B5145" s="102" t="s">
        <v>6808</v>
      </c>
      <c r="C5145" s="185" t="str">
        <f>VLOOKUP(B5145,[1]Nagios!$B$2:$F$7978,1,FALSE)</f>
        <v>10.133.8.216</v>
      </c>
      <c r="D5145" s="326" t="s">
        <v>6392</v>
      </c>
      <c r="E5145" s="206" t="s">
        <v>6273</v>
      </c>
      <c r="F5145" s="245">
        <v>4</v>
      </c>
      <c r="G5145" s="299" t="s">
        <v>8020</v>
      </c>
      <c r="H5145" s="180"/>
    </row>
    <row r="5146" spans="1:8" ht="45" hidden="1">
      <c r="A5146" s="91" t="s">
        <v>6809</v>
      </c>
      <c r="B5146" s="102" t="s">
        <v>6808</v>
      </c>
      <c r="C5146" s="185" t="str">
        <f>VLOOKUP(B5146,[1]Nagios!$B$2:$F$7978,1,FALSE)</f>
        <v>10.133.8.216</v>
      </c>
      <c r="D5146" s="326" t="s">
        <v>6394</v>
      </c>
      <c r="E5146" s="206" t="s">
        <v>6273</v>
      </c>
      <c r="F5146" s="245">
        <v>4</v>
      </c>
      <c r="G5146" s="299" t="s">
        <v>8020</v>
      </c>
      <c r="H5146" s="180"/>
    </row>
    <row r="5147" spans="1:8" hidden="1">
      <c r="A5147" s="91" t="s">
        <v>6809</v>
      </c>
      <c r="B5147" s="102" t="s">
        <v>6808</v>
      </c>
      <c r="C5147" s="185" t="str">
        <f>VLOOKUP(B5147,[1]Nagios!$B$2:$F$7978,1,FALSE)</f>
        <v>10.133.8.216</v>
      </c>
      <c r="D5147" s="301" t="s">
        <v>6393</v>
      </c>
      <c r="E5147" s="206" t="s">
        <v>6273</v>
      </c>
      <c r="F5147" s="245">
        <v>4</v>
      </c>
      <c r="G5147" s="299" t="s">
        <v>8020</v>
      </c>
      <c r="H5147" s="180"/>
    </row>
    <row r="5148" spans="1:8" hidden="1">
      <c r="A5148" s="91" t="s">
        <v>6809</v>
      </c>
      <c r="B5148" s="266" t="s">
        <v>6808</v>
      </c>
      <c r="C5148" s="185" t="str">
        <f>VLOOKUP(B5148,[1]Nagios!$B$2:$F$7978,1,FALSE)</f>
        <v>10.133.8.216</v>
      </c>
      <c r="D5148" s="301" t="s">
        <v>7326</v>
      </c>
      <c r="E5148" s="206" t="s">
        <v>2992</v>
      </c>
      <c r="F5148" s="245">
        <v>3</v>
      </c>
      <c r="G5148" s="299" t="s">
        <v>8004</v>
      </c>
      <c r="H5148" s="180"/>
    </row>
    <row r="5149" spans="1:8" hidden="1">
      <c r="A5149" s="89" t="s">
        <v>3104</v>
      </c>
      <c r="B5149" s="102" t="s">
        <v>3102</v>
      </c>
      <c r="C5149" s="185" t="str">
        <f>VLOOKUP(B5149,[1]Nagios!$B$2:$F$7978,1,FALSE)</f>
        <v>10.133.8.124</v>
      </c>
      <c r="D5149" s="308" t="s">
        <v>3103</v>
      </c>
      <c r="E5149" s="289" t="s">
        <v>2989</v>
      </c>
      <c r="F5149" s="245">
        <v>1</v>
      </c>
      <c r="G5149" s="299" t="s">
        <v>8012</v>
      </c>
      <c r="H5149" s="180"/>
    </row>
    <row r="5150" spans="1:8" hidden="1">
      <c r="A5150" s="89" t="s">
        <v>3104</v>
      </c>
      <c r="B5150" s="102" t="s">
        <v>3102</v>
      </c>
      <c r="C5150" s="185" t="str">
        <f>VLOOKUP(B5150,[1]Nagios!$B$2:$F$7978,1,FALSE)</f>
        <v>10.133.8.124</v>
      </c>
      <c r="D5150" s="308" t="s">
        <v>3105</v>
      </c>
      <c r="E5150" s="206" t="s">
        <v>2992</v>
      </c>
      <c r="F5150" s="245">
        <v>2</v>
      </c>
      <c r="G5150" s="299" t="s">
        <v>8012</v>
      </c>
      <c r="H5150" s="180"/>
    </row>
    <row r="5151" spans="1:8" hidden="1">
      <c r="A5151" s="89" t="s">
        <v>3104</v>
      </c>
      <c r="B5151" s="102" t="s">
        <v>3102</v>
      </c>
      <c r="C5151" s="185" t="str">
        <f>VLOOKUP(B5151,[1]Nagios!$B$2:$F$7978,1,FALSE)</f>
        <v>10.133.8.124</v>
      </c>
      <c r="D5151" s="308" t="s">
        <v>3106</v>
      </c>
      <c r="E5151" s="289" t="s">
        <v>2989</v>
      </c>
      <c r="F5151" s="245">
        <v>1</v>
      </c>
      <c r="G5151" s="299" t="s">
        <v>8012</v>
      </c>
      <c r="H5151" s="180"/>
    </row>
    <row r="5152" spans="1:8" hidden="1">
      <c r="A5152" s="89" t="s">
        <v>3104</v>
      </c>
      <c r="B5152" s="102" t="s">
        <v>3102</v>
      </c>
      <c r="C5152" s="185" t="str">
        <f>VLOOKUP(B5152,[1]Nagios!$B$2:$F$7978,1,FALSE)</f>
        <v>10.133.8.124</v>
      </c>
      <c r="D5152" s="308" t="s">
        <v>3107</v>
      </c>
      <c r="E5152" s="289" t="s">
        <v>2989</v>
      </c>
      <c r="F5152" s="245">
        <v>1</v>
      </c>
      <c r="G5152" s="299" t="s">
        <v>8012</v>
      </c>
      <c r="H5152" s="180"/>
    </row>
    <row r="5153" spans="1:8" hidden="1">
      <c r="A5153" s="89" t="s">
        <v>3104</v>
      </c>
      <c r="B5153" s="102" t="s">
        <v>3102</v>
      </c>
      <c r="C5153" s="185" t="str">
        <f>VLOOKUP(B5153,[1]Nagios!$B$2:$F$7978,1,FALSE)</f>
        <v>10.133.8.124</v>
      </c>
      <c r="D5153" s="308" t="s">
        <v>3108</v>
      </c>
      <c r="E5153" s="289" t="s">
        <v>2989</v>
      </c>
      <c r="F5153" s="245">
        <v>1</v>
      </c>
      <c r="G5153" s="299" t="s">
        <v>8012</v>
      </c>
      <c r="H5153" s="180"/>
    </row>
    <row r="5154" spans="1:8" hidden="1">
      <c r="A5154" s="89" t="s">
        <v>3104</v>
      </c>
      <c r="B5154" s="102" t="s">
        <v>3102</v>
      </c>
      <c r="C5154" s="185" t="str">
        <f>VLOOKUP(B5154,[1]Nagios!$B$2:$F$7978,1,FALSE)</f>
        <v>10.133.8.124</v>
      </c>
      <c r="D5154" s="308" t="s">
        <v>3110</v>
      </c>
      <c r="E5154" s="289" t="s">
        <v>2989</v>
      </c>
      <c r="F5154" s="245">
        <v>1</v>
      </c>
      <c r="G5154" s="299" t="s">
        <v>8012</v>
      </c>
      <c r="H5154" s="180"/>
    </row>
    <row r="5155" spans="1:8" hidden="1">
      <c r="A5155" s="89" t="s">
        <v>3104</v>
      </c>
      <c r="B5155" s="102" t="s">
        <v>3102</v>
      </c>
      <c r="C5155" s="185" t="str">
        <f>VLOOKUP(B5155,[1]Nagios!$B$2:$F$7978,1,FALSE)</f>
        <v>10.133.8.124</v>
      </c>
      <c r="D5155" s="308" t="s">
        <v>3109</v>
      </c>
      <c r="E5155" s="289" t="s">
        <v>2989</v>
      </c>
      <c r="F5155" s="245">
        <v>1</v>
      </c>
      <c r="G5155" s="299" t="s">
        <v>8012</v>
      </c>
      <c r="H5155" s="180"/>
    </row>
    <row r="5156" spans="1:8" hidden="1">
      <c r="A5156" s="89" t="s">
        <v>3104</v>
      </c>
      <c r="B5156" s="102" t="s">
        <v>3102</v>
      </c>
      <c r="C5156" s="185" t="str">
        <f>VLOOKUP(B5156,[1]Nagios!$B$2:$F$7978,1,FALSE)</f>
        <v>10.133.8.124</v>
      </c>
      <c r="D5156" s="308" t="s">
        <v>3111</v>
      </c>
      <c r="E5156" s="289" t="s">
        <v>2989</v>
      </c>
      <c r="F5156" s="245">
        <v>3</v>
      </c>
      <c r="G5156" s="299" t="s">
        <v>8012</v>
      </c>
      <c r="H5156" s="180"/>
    </row>
    <row r="5157" spans="1:8" hidden="1">
      <c r="A5157" s="89" t="s">
        <v>3104</v>
      </c>
      <c r="B5157" s="102" t="s">
        <v>3102</v>
      </c>
      <c r="C5157" s="185" t="str">
        <f>VLOOKUP(B5157,[1]Nagios!$B$2:$F$7978,1,FALSE)</f>
        <v>10.133.8.124</v>
      </c>
      <c r="D5157" s="308" t="s">
        <v>7640</v>
      </c>
      <c r="E5157" s="289" t="s">
        <v>2989</v>
      </c>
      <c r="F5157" s="245">
        <v>4</v>
      </c>
      <c r="G5157" s="299" t="s">
        <v>8020</v>
      </c>
      <c r="H5157" s="180"/>
    </row>
    <row r="5158" spans="1:8" hidden="1">
      <c r="A5158" s="89" t="s">
        <v>3104</v>
      </c>
      <c r="B5158" s="102" t="s">
        <v>3102</v>
      </c>
      <c r="C5158" s="185" t="str">
        <f>VLOOKUP(B5158,[1]Nagios!$B$2:$F$7978,1,FALSE)</f>
        <v>10.133.8.124</v>
      </c>
      <c r="D5158" s="308">
        <v>80</v>
      </c>
      <c r="E5158" s="206" t="s">
        <v>2992</v>
      </c>
      <c r="F5158" s="245">
        <v>3</v>
      </c>
      <c r="G5158" s="299" t="s">
        <v>8004</v>
      </c>
      <c r="H5158" s="180"/>
    </row>
    <row r="5159" spans="1:8" hidden="1">
      <c r="A5159" s="89" t="s">
        <v>3104</v>
      </c>
      <c r="B5159" s="102" t="s">
        <v>3102</v>
      </c>
      <c r="C5159" s="185" t="str">
        <f>VLOOKUP(B5159,[1]Nagios!$B$2:$F$7978,1,FALSE)</f>
        <v>10.133.8.124</v>
      </c>
      <c r="D5159" s="308" t="s">
        <v>7696</v>
      </c>
      <c r="E5159" s="206" t="s">
        <v>2992</v>
      </c>
      <c r="F5159" s="245">
        <v>4</v>
      </c>
      <c r="G5159" s="299" t="s">
        <v>8004</v>
      </c>
      <c r="H5159" s="180"/>
    </row>
    <row r="5160" spans="1:8" hidden="1">
      <c r="A5160" s="91" t="s">
        <v>9115</v>
      </c>
      <c r="B5160" s="126" t="s">
        <v>9116</v>
      </c>
      <c r="C5160" s="185" t="str">
        <f>VLOOKUP(B5160,[1]Nagios!$B$2:$F$7978,1,FALSE)</f>
        <v>192.168.3.76</v>
      </c>
      <c r="D5160" s="301" t="s">
        <v>962</v>
      </c>
      <c r="E5160" s="206" t="s">
        <v>2992</v>
      </c>
      <c r="F5160" s="329">
        <v>3</v>
      </c>
      <c r="G5160" s="299" t="s">
        <v>8012</v>
      </c>
      <c r="H5160" s="180"/>
    </row>
    <row r="5161" spans="1:8" hidden="1">
      <c r="A5161" s="91" t="s">
        <v>9115</v>
      </c>
      <c r="B5161" s="126" t="s">
        <v>9116</v>
      </c>
      <c r="C5161" s="185" t="str">
        <f>VLOOKUP(B5161,[1]Nagios!$B$2:$F$7978,1,FALSE)</f>
        <v>192.168.3.76</v>
      </c>
      <c r="D5161" s="301" t="s">
        <v>2326</v>
      </c>
      <c r="E5161" s="206" t="s">
        <v>2992</v>
      </c>
      <c r="F5161" s="329">
        <v>3</v>
      </c>
      <c r="G5161" s="299" t="s">
        <v>8012</v>
      </c>
      <c r="H5161" s="180"/>
    </row>
    <row r="5162" spans="1:8" hidden="1">
      <c r="A5162" s="91" t="s">
        <v>9115</v>
      </c>
      <c r="B5162" s="126" t="s">
        <v>9116</v>
      </c>
      <c r="C5162" s="185" t="str">
        <f>VLOOKUP(B5162,[1]Nagios!$B$2:$F$7978,1,FALSE)</f>
        <v>192.168.3.76</v>
      </c>
      <c r="D5162" s="301" t="s">
        <v>6698</v>
      </c>
      <c r="E5162" s="206" t="s">
        <v>2992</v>
      </c>
      <c r="F5162" s="329">
        <v>3</v>
      </c>
      <c r="G5162" s="299" t="s">
        <v>8012</v>
      </c>
      <c r="H5162" s="180"/>
    </row>
    <row r="5163" spans="1:8" hidden="1">
      <c r="A5163" s="91" t="s">
        <v>9115</v>
      </c>
      <c r="B5163" s="126" t="s">
        <v>9116</v>
      </c>
      <c r="C5163" s="185" t="str">
        <f>VLOOKUP(B5163,[1]Nagios!$B$2:$F$7978,1,FALSE)</f>
        <v>192.168.3.76</v>
      </c>
      <c r="D5163" s="301" t="s">
        <v>6519</v>
      </c>
      <c r="E5163" s="206" t="s">
        <v>2992</v>
      </c>
      <c r="F5163" s="329">
        <v>3</v>
      </c>
      <c r="G5163" s="299" t="s">
        <v>8012</v>
      </c>
      <c r="H5163" s="180"/>
    </row>
    <row r="5164" spans="1:8" hidden="1">
      <c r="A5164" s="91" t="s">
        <v>9115</v>
      </c>
      <c r="B5164" s="126" t="s">
        <v>9116</v>
      </c>
      <c r="C5164" s="185" t="str">
        <f>VLOOKUP(B5164,[1]Nagios!$B$2:$F$7978,1,FALSE)</f>
        <v>192.168.3.76</v>
      </c>
      <c r="D5164" s="301" t="s">
        <v>6696</v>
      </c>
      <c r="E5164" s="206" t="s">
        <v>2992</v>
      </c>
      <c r="F5164" s="329">
        <v>3</v>
      </c>
      <c r="G5164" s="299" t="s">
        <v>8012</v>
      </c>
      <c r="H5164" s="180"/>
    </row>
    <row r="5165" spans="1:8" hidden="1">
      <c r="A5165" s="91" t="s">
        <v>9115</v>
      </c>
      <c r="B5165" s="126" t="s">
        <v>9116</v>
      </c>
      <c r="C5165" s="185" t="str">
        <f>VLOOKUP(B5165,[1]Nagios!$B$2:$F$7978,1,FALSE)</f>
        <v>192.168.3.76</v>
      </c>
      <c r="D5165" s="301" t="s">
        <v>8187</v>
      </c>
      <c r="E5165" s="206" t="s">
        <v>2992</v>
      </c>
      <c r="F5165" s="329">
        <v>3</v>
      </c>
      <c r="G5165" s="299" t="s">
        <v>8012</v>
      </c>
      <c r="H5165" s="180"/>
    </row>
    <row r="5166" spans="1:8" hidden="1">
      <c r="A5166" s="91" t="s">
        <v>9115</v>
      </c>
      <c r="B5166" s="126" t="s">
        <v>9116</v>
      </c>
      <c r="C5166" s="185" t="str">
        <f>VLOOKUP(B5166,[1]Nagios!$B$2:$F$7978,1,FALSE)</f>
        <v>192.168.3.76</v>
      </c>
      <c r="D5166" s="301" t="s">
        <v>8188</v>
      </c>
      <c r="E5166" s="206" t="s">
        <v>2992</v>
      </c>
      <c r="F5166" s="329">
        <v>3</v>
      </c>
      <c r="G5166" s="299" t="s">
        <v>8012</v>
      </c>
      <c r="H5166" s="180"/>
    </row>
    <row r="5167" spans="1:8" hidden="1">
      <c r="A5167" s="91" t="s">
        <v>9113</v>
      </c>
      <c r="B5167" s="126" t="s">
        <v>9114</v>
      </c>
      <c r="C5167" s="185" t="str">
        <f>VLOOKUP(B5167,[1]Nagios!$B$2:$F$7978,1,FALSE)</f>
        <v>10.133.9.70</v>
      </c>
      <c r="D5167" s="301" t="s">
        <v>962</v>
      </c>
      <c r="E5167" s="206" t="s">
        <v>2992</v>
      </c>
      <c r="F5167" s="329">
        <v>3</v>
      </c>
      <c r="G5167" s="299" t="s">
        <v>8012</v>
      </c>
      <c r="H5167" s="180"/>
    </row>
    <row r="5168" spans="1:8" hidden="1">
      <c r="A5168" s="91" t="s">
        <v>9113</v>
      </c>
      <c r="B5168" s="126" t="s">
        <v>9114</v>
      </c>
      <c r="C5168" s="185" t="str">
        <f>VLOOKUP(B5168,[1]Nagios!$B$2:$F$7978,1,FALSE)</f>
        <v>10.133.9.70</v>
      </c>
      <c r="D5168" s="301" t="s">
        <v>2326</v>
      </c>
      <c r="E5168" s="206" t="s">
        <v>2992</v>
      </c>
      <c r="F5168" s="329">
        <v>3</v>
      </c>
      <c r="G5168" s="299" t="s">
        <v>8012</v>
      </c>
      <c r="H5168" s="180"/>
    </row>
    <row r="5169" spans="1:8" hidden="1">
      <c r="A5169" s="91" t="s">
        <v>9113</v>
      </c>
      <c r="B5169" s="126" t="s">
        <v>9114</v>
      </c>
      <c r="C5169" s="185" t="str">
        <f>VLOOKUP(B5169,[1]Nagios!$B$2:$F$7978,1,FALSE)</f>
        <v>10.133.9.70</v>
      </c>
      <c r="D5169" s="301" t="s">
        <v>6698</v>
      </c>
      <c r="E5169" s="206" t="s">
        <v>2992</v>
      </c>
      <c r="F5169" s="329">
        <v>3</v>
      </c>
      <c r="G5169" s="299" t="s">
        <v>8012</v>
      </c>
      <c r="H5169" s="180"/>
    </row>
    <row r="5170" spans="1:8" hidden="1">
      <c r="A5170" s="91" t="s">
        <v>9113</v>
      </c>
      <c r="B5170" s="126" t="s">
        <v>9114</v>
      </c>
      <c r="C5170" s="185" t="str">
        <f>VLOOKUP(B5170,[1]Nagios!$B$2:$F$7978,1,FALSE)</f>
        <v>10.133.9.70</v>
      </c>
      <c r="D5170" s="301" t="s">
        <v>6519</v>
      </c>
      <c r="E5170" s="206" t="s">
        <v>2992</v>
      </c>
      <c r="F5170" s="329">
        <v>3</v>
      </c>
      <c r="G5170" s="299" t="s">
        <v>8012</v>
      </c>
      <c r="H5170" s="180"/>
    </row>
    <row r="5171" spans="1:8" hidden="1">
      <c r="A5171" s="91" t="s">
        <v>9113</v>
      </c>
      <c r="B5171" s="126" t="s">
        <v>9114</v>
      </c>
      <c r="C5171" s="185" t="str">
        <f>VLOOKUP(B5171,[1]Nagios!$B$2:$F$7978,1,FALSE)</f>
        <v>10.133.9.70</v>
      </c>
      <c r="D5171" s="301" t="s">
        <v>6696</v>
      </c>
      <c r="E5171" s="206" t="s">
        <v>2992</v>
      </c>
      <c r="F5171" s="329">
        <v>3</v>
      </c>
      <c r="G5171" s="299" t="s">
        <v>8012</v>
      </c>
      <c r="H5171" s="180"/>
    </row>
    <row r="5172" spans="1:8" hidden="1">
      <c r="A5172" s="91" t="s">
        <v>9113</v>
      </c>
      <c r="B5172" s="126" t="s">
        <v>9114</v>
      </c>
      <c r="C5172" s="185" t="str">
        <f>VLOOKUP(B5172,[1]Nagios!$B$2:$F$7978,1,FALSE)</f>
        <v>10.133.9.70</v>
      </c>
      <c r="D5172" s="301" t="s">
        <v>8187</v>
      </c>
      <c r="E5172" s="206" t="s">
        <v>2992</v>
      </c>
      <c r="F5172" s="329">
        <v>3</v>
      </c>
      <c r="G5172" s="299" t="s">
        <v>8012</v>
      </c>
      <c r="H5172" s="180"/>
    </row>
    <row r="5173" spans="1:8" hidden="1">
      <c r="A5173" s="91" t="s">
        <v>9113</v>
      </c>
      <c r="B5173" s="126" t="s">
        <v>9114</v>
      </c>
      <c r="C5173" s="185" t="str">
        <f>VLOOKUP(B5173,[1]Nagios!$B$2:$F$7978,1,FALSE)</f>
        <v>10.133.9.70</v>
      </c>
      <c r="D5173" s="301" t="s">
        <v>8188</v>
      </c>
      <c r="E5173" s="206" t="s">
        <v>2992</v>
      </c>
      <c r="F5173" s="329">
        <v>3</v>
      </c>
      <c r="G5173" s="299" t="s">
        <v>8012</v>
      </c>
      <c r="H5173" s="180"/>
    </row>
    <row r="5174" spans="1:8" hidden="1">
      <c r="A5174" s="91" t="s">
        <v>9111</v>
      </c>
      <c r="B5174" s="126" t="s">
        <v>9112</v>
      </c>
      <c r="C5174" s="185" t="str">
        <f>VLOOKUP(B5174,[1]Nagios!$B$2:$F$7978,1,FALSE)</f>
        <v>192.168.3.75</v>
      </c>
      <c r="D5174" s="301" t="s">
        <v>962</v>
      </c>
      <c r="E5174" s="206" t="s">
        <v>2989</v>
      </c>
      <c r="F5174" s="329">
        <v>2</v>
      </c>
      <c r="G5174" s="299" t="s">
        <v>8012</v>
      </c>
      <c r="H5174" s="180"/>
    </row>
    <row r="5175" spans="1:8" hidden="1">
      <c r="A5175" s="91" t="s">
        <v>9111</v>
      </c>
      <c r="B5175" s="126" t="s">
        <v>9112</v>
      </c>
      <c r="C5175" s="185" t="str">
        <f>VLOOKUP(B5175,[1]Nagios!$B$2:$F$7978,1,FALSE)</f>
        <v>192.168.3.75</v>
      </c>
      <c r="D5175" s="301" t="s">
        <v>2326</v>
      </c>
      <c r="E5175" s="206" t="s">
        <v>2989</v>
      </c>
      <c r="F5175" s="329">
        <v>2</v>
      </c>
      <c r="G5175" s="299" t="s">
        <v>8012</v>
      </c>
      <c r="H5175" s="180"/>
    </row>
    <row r="5176" spans="1:8" hidden="1">
      <c r="A5176" s="91" t="s">
        <v>9111</v>
      </c>
      <c r="B5176" s="126" t="s">
        <v>9112</v>
      </c>
      <c r="C5176" s="185" t="str">
        <f>VLOOKUP(B5176,[1]Nagios!$B$2:$F$7978,1,FALSE)</f>
        <v>192.168.3.75</v>
      </c>
      <c r="D5176" s="301" t="s">
        <v>6698</v>
      </c>
      <c r="E5176" s="206" t="s">
        <v>2989</v>
      </c>
      <c r="F5176" s="329">
        <v>2</v>
      </c>
      <c r="G5176" s="299" t="s">
        <v>8012</v>
      </c>
      <c r="H5176" s="180"/>
    </row>
    <row r="5177" spans="1:8" hidden="1">
      <c r="A5177" s="91" t="s">
        <v>9111</v>
      </c>
      <c r="B5177" s="126" t="s">
        <v>9112</v>
      </c>
      <c r="C5177" s="185" t="str">
        <f>VLOOKUP(B5177,[1]Nagios!$B$2:$F$7978,1,FALSE)</f>
        <v>192.168.3.75</v>
      </c>
      <c r="D5177" s="301" t="s">
        <v>6519</v>
      </c>
      <c r="E5177" s="206" t="s">
        <v>2989</v>
      </c>
      <c r="F5177" s="329">
        <v>2</v>
      </c>
      <c r="G5177" s="299" t="s">
        <v>8012</v>
      </c>
      <c r="H5177" s="180"/>
    </row>
    <row r="5178" spans="1:8" hidden="1">
      <c r="A5178" s="91" t="s">
        <v>9111</v>
      </c>
      <c r="B5178" s="126" t="s">
        <v>9112</v>
      </c>
      <c r="C5178" s="185" t="str">
        <f>VLOOKUP(B5178,[1]Nagios!$B$2:$F$7978,1,FALSE)</f>
        <v>192.168.3.75</v>
      </c>
      <c r="D5178" s="301" t="s">
        <v>6696</v>
      </c>
      <c r="E5178" s="206" t="s">
        <v>2989</v>
      </c>
      <c r="F5178" s="329">
        <v>2</v>
      </c>
      <c r="G5178" s="299" t="s">
        <v>8012</v>
      </c>
      <c r="H5178" s="180"/>
    </row>
    <row r="5179" spans="1:8" hidden="1">
      <c r="A5179" s="91" t="s">
        <v>9111</v>
      </c>
      <c r="B5179" s="126" t="s">
        <v>9112</v>
      </c>
      <c r="C5179" s="185" t="str">
        <f>VLOOKUP(B5179,[1]Nagios!$B$2:$F$7978,1,FALSE)</f>
        <v>192.168.3.75</v>
      </c>
      <c r="D5179" s="301" t="s">
        <v>8187</v>
      </c>
      <c r="E5179" s="206" t="s">
        <v>2989</v>
      </c>
      <c r="F5179" s="329">
        <v>2</v>
      </c>
      <c r="G5179" s="299" t="s">
        <v>8012</v>
      </c>
      <c r="H5179" s="180"/>
    </row>
    <row r="5180" spans="1:8" hidden="1">
      <c r="A5180" s="91" t="s">
        <v>9111</v>
      </c>
      <c r="B5180" s="126" t="s">
        <v>9112</v>
      </c>
      <c r="C5180" s="185" t="str">
        <f>VLOOKUP(B5180,[1]Nagios!$B$2:$F$7978,1,FALSE)</f>
        <v>192.168.3.75</v>
      </c>
      <c r="D5180" s="301" t="s">
        <v>8188</v>
      </c>
      <c r="E5180" s="206" t="s">
        <v>2989</v>
      </c>
      <c r="F5180" s="329">
        <v>2</v>
      </c>
      <c r="G5180" s="299" t="s">
        <v>8012</v>
      </c>
      <c r="H5180" s="180"/>
    </row>
    <row r="5181" spans="1:8" hidden="1">
      <c r="A5181" s="91" t="s">
        <v>9109</v>
      </c>
      <c r="B5181" s="126" t="s">
        <v>9110</v>
      </c>
      <c r="C5181" s="185" t="str">
        <f>VLOOKUP(B5181,[1]Nagios!$B$2:$F$7978,1,FALSE)</f>
        <v>10.133.9.69</v>
      </c>
      <c r="D5181" s="301" t="s">
        <v>962</v>
      </c>
      <c r="E5181" s="206" t="s">
        <v>2989</v>
      </c>
      <c r="F5181" s="329">
        <v>2</v>
      </c>
      <c r="G5181" s="299" t="s">
        <v>8012</v>
      </c>
      <c r="H5181" s="180"/>
    </row>
    <row r="5182" spans="1:8" hidden="1">
      <c r="A5182" s="91" t="s">
        <v>9109</v>
      </c>
      <c r="B5182" s="126" t="s">
        <v>9110</v>
      </c>
      <c r="C5182" s="185" t="str">
        <f>VLOOKUP(B5182,[1]Nagios!$B$2:$F$7978,1,FALSE)</f>
        <v>10.133.9.69</v>
      </c>
      <c r="D5182" s="301" t="s">
        <v>2326</v>
      </c>
      <c r="E5182" s="206" t="s">
        <v>2989</v>
      </c>
      <c r="F5182" s="329">
        <v>2</v>
      </c>
      <c r="G5182" s="299" t="s">
        <v>8012</v>
      </c>
      <c r="H5182" s="180"/>
    </row>
    <row r="5183" spans="1:8" hidden="1">
      <c r="A5183" s="91" t="s">
        <v>9109</v>
      </c>
      <c r="B5183" s="126" t="s">
        <v>9110</v>
      </c>
      <c r="C5183" s="185" t="str">
        <f>VLOOKUP(B5183,[1]Nagios!$B$2:$F$7978,1,FALSE)</f>
        <v>10.133.9.69</v>
      </c>
      <c r="D5183" s="301" t="s">
        <v>6698</v>
      </c>
      <c r="E5183" s="206" t="s">
        <v>2989</v>
      </c>
      <c r="F5183" s="329">
        <v>2</v>
      </c>
      <c r="G5183" s="299" t="s">
        <v>8012</v>
      </c>
      <c r="H5183" s="180"/>
    </row>
    <row r="5184" spans="1:8" hidden="1">
      <c r="A5184" s="91" t="s">
        <v>9109</v>
      </c>
      <c r="B5184" s="126" t="s">
        <v>9110</v>
      </c>
      <c r="C5184" s="185" t="str">
        <f>VLOOKUP(B5184,[1]Nagios!$B$2:$F$7978,1,FALSE)</f>
        <v>10.133.9.69</v>
      </c>
      <c r="D5184" s="301" t="s">
        <v>6519</v>
      </c>
      <c r="E5184" s="206" t="s">
        <v>2989</v>
      </c>
      <c r="F5184" s="329">
        <v>2</v>
      </c>
      <c r="G5184" s="299" t="s">
        <v>8012</v>
      </c>
      <c r="H5184" s="180"/>
    </row>
    <row r="5185" spans="1:8" hidden="1">
      <c r="A5185" s="91" t="s">
        <v>9109</v>
      </c>
      <c r="B5185" s="126" t="s">
        <v>9110</v>
      </c>
      <c r="C5185" s="185" t="str">
        <f>VLOOKUP(B5185,[1]Nagios!$B$2:$F$7978,1,FALSE)</f>
        <v>10.133.9.69</v>
      </c>
      <c r="D5185" s="301" t="s">
        <v>6696</v>
      </c>
      <c r="E5185" s="206" t="s">
        <v>2989</v>
      </c>
      <c r="F5185" s="329">
        <v>2</v>
      </c>
      <c r="G5185" s="299" t="s">
        <v>8012</v>
      </c>
      <c r="H5185" s="180"/>
    </row>
    <row r="5186" spans="1:8" hidden="1">
      <c r="A5186" s="91" t="s">
        <v>9109</v>
      </c>
      <c r="B5186" s="126" t="s">
        <v>9110</v>
      </c>
      <c r="C5186" s="185" t="str">
        <f>VLOOKUP(B5186,[1]Nagios!$B$2:$F$7978,1,FALSE)</f>
        <v>10.133.9.69</v>
      </c>
      <c r="D5186" s="301" t="s">
        <v>8187</v>
      </c>
      <c r="E5186" s="206" t="s">
        <v>2989</v>
      </c>
      <c r="F5186" s="329">
        <v>2</v>
      </c>
      <c r="G5186" s="299" t="s">
        <v>8012</v>
      </c>
      <c r="H5186" s="180"/>
    </row>
    <row r="5187" spans="1:8" hidden="1">
      <c r="A5187" s="91" t="s">
        <v>9109</v>
      </c>
      <c r="B5187" s="126" t="s">
        <v>9110</v>
      </c>
      <c r="C5187" s="185" t="str">
        <f>VLOOKUP(B5187,[1]Nagios!$B$2:$F$7978,1,FALSE)</f>
        <v>10.133.9.69</v>
      </c>
      <c r="D5187" s="301" t="s">
        <v>8188</v>
      </c>
      <c r="E5187" s="206" t="s">
        <v>2989</v>
      </c>
      <c r="F5187" s="329">
        <v>2</v>
      </c>
      <c r="G5187" s="299" t="s">
        <v>8012</v>
      </c>
      <c r="H5187" s="180"/>
    </row>
    <row r="5188" spans="1:8" hidden="1">
      <c r="A5188" s="91" t="s">
        <v>9107</v>
      </c>
      <c r="B5188" s="126" t="s">
        <v>9108</v>
      </c>
      <c r="C5188" s="185" t="str">
        <f>VLOOKUP(B5188,[1]Nagios!$B$2:$F$7978,1,FALSE)</f>
        <v>10.133.9.68</v>
      </c>
      <c r="D5188" s="301" t="s">
        <v>962</v>
      </c>
      <c r="E5188" s="206" t="s">
        <v>2992</v>
      </c>
      <c r="F5188" s="245">
        <v>4</v>
      </c>
      <c r="G5188" s="299" t="s">
        <v>8012</v>
      </c>
      <c r="H5188" s="180"/>
    </row>
    <row r="5189" spans="1:8" hidden="1">
      <c r="A5189" s="91" t="s">
        <v>9107</v>
      </c>
      <c r="B5189" s="126" t="s">
        <v>9108</v>
      </c>
      <c r="C5189" s="185" t="str">
        <f>VLOOKUP(B5189,[1]Nagios!$B$2:$F$7978,1,FALSE)</f>
        <v>10.133.9.68</v>
      </c>
      <c r="D5189" s="301" t="s">
        <v>2326</v>
      </c>
      <c r="E5189" s="206" t="s">
        <v>2992</v>
      </c>
      <c r="F5189" s="245">
        <v>4</v>
      </c>
      <c r="G5189" s="299" t="s">
        <v>8012</v>
      </c>
      <c r="H5189" s="180"/>
    </row>
    <row r="5190" spans="1:8" hidden="1">
      <c r="A5190" s="91" t="s">
        <v>9107</v>
      </c>
      <c r="B5190" s="126" t="s">
        <v>9108</v>
      </c>
      <c r="C5190" s="185" t="str">
        <f>VLOOKUP(B5190,[1]Nagios!$B$2:$F$7978,1,FALSE)</f>
        <v>10.133.9.68</v>
      </c>
      <c r="D5190" s="301" t="s">
        <v>6698</v>
      </c>
      <c r="E5190" s="206" t="s">
        <v>2992</v>
      </c>
      <c r="F5190" s="245">
        <v>4</v>
      </c>
      <c r="G5190" s="299" t="s">
        <v>8012</v>
      </c>
      <c r="H5190" s="180"/>
    </row>
    <row r="5191" spans="1:8" hidden="1">
      <c r="A5191" s="91" t="s">
        <v>9107</v>
      </c>
      <c r="B5191" s="126" t="s">
        <v>9108</v>
      </c>
      <c r="C5191" s="185" t="str">
        <f>VLOOKUP(B5191,[1]Nagios!$B$2:$F$7978,1,FALSE)</f>
        <v>10.133.9.68</v>
      </c>
      <c r="D5191" s="301" t="s">
        <v>6519</v>
      </c>
      <c r="E5191" s="206" t="s">
        <v>2992</v>
      </c>
      <c r="F5191" s="245">
        <v>4</v>
      </c>
      <c r="G5191" s="299" t="s">
        <v>8012</v>
      </c>
      <c r="H5191" s="180"/>
    </row>
    <row r="5192" spans="1:8" hidden="1">
      <c r="A5192" s="91" t="s">
        <v>9107</v>
      </c>
      <c r="B5192" s="126" t="s">
        <v>9108</v>
      </c>
      <c r="C5192" s="185" t="str">
        <f>VLOOKUP(B5192,[1]Nagios!$B$2:$F$7978,1,FALSE)</f>
        <v>10.133.9.68</v>
      </c>
      <c r="D5192" s="301" t="s">
        <v>6696</v>
      </c>
      <c r="E5192" s="206" t="s">
        <v>2992</v>
      </c>
      <c r="F5192" s="245">
        <v>4</v>
      </c>
      <c r="G5192" s="299" t="s">
        <v>8012</v>
      </c>
      <c r="H5192" s="180"/>
    </row>
    <row r="5193" spans="1:8" hidden="1">
      <c r="A5193" s="91" t="s">
        <v>9107</v>
      </c>
      <c r="B5193" s="126" t="s">
        <v>9108</v>
      </c>
      <c r="C5193" s="185" t="str">
        <f>VLOOKUP(B5193,[1]Nagios!$B$2:$F$7978,1,FALSE)</f>
        <v>10.133.9.68</v>
      </c>
      <c r="D5193" s="301" t="s">
        <v>8187</v>
      </c>
      <c r="E5193" s="206" t="s">
        <v>2992</v>
      </c>
      <c r="F5193" s="245">
        <v>4</v>
      </c>
      <c r="G5193" s="299" t="s">
        <v>8012</v>
      </c>
      <c r="H5193" s="180"/>
    </row>
    <row r="5194" spans="1:8" hidden="1">
      <c r="A5194" s="91" t="s">
        <v>9107</v>
      </c>
      <c r="B5194" s="126" t="s">
        <v>9108</v>
      </c>
      <c r="C5194" s="185" t="str">
        <f>VLOOKUP(B5194,[1]Nagios!$B$2:$F$7978,1,FALSE)</f>
        <v>10.133.9.68</v>
      </c>
      <c r="D5194" s="301" t="s">
        <v>8188</v>
      </c>
      <c r="E5194" s="206" t="s">
        <v>2992</v>
      </c>
      <c r="F5194" s="245">
        <v>4</v>
      </c>
      <c r="G5194" s="299" t="s">
        <v>8012</v>
      </c>
      <c r="H5194" s="180"/>
    </row>
    <row r="5195" spans="1:8" hidden="1">
      <c r="A5195" s="91" t="s">
        <v>9107</v>
      </c>
      <c r="B5195" s="126" t="s">
        <v>9108</v>
      </c>
      <c r="C5195" s="185" t="str">
        <f>VLOOKUP(B5195,[1]Nagios!$B$2:$F$7978,1,FALSE)</f>
        <v>10.133.9.68</v>
      </c>
      <c r="D5195" s="301" t="s">
        <v>8189</v>
      </c>
      <c r="E5195" s="206" t="s">
        <v>2992</v>
      </c>
      <c r="F5195" s="245">
        <v>4</v>
      </c>
      <c r="G5195" s="299" t="s">
        <v>8012</v>
      </c>
      <c r="H5195" s="180"/>
    </row>
    <row r="5196" spans="1:8" hidden="1">
      <c r="A5196" s="88" t="s">
        <v>8896</v>
      </c>
      <c r="B5196" s="240" t="s">
        <v>8895</v>
      </c>
      <c r="C5196" s="185" t="str">
        <f>VLOOKUP(B5196,[1]Nagios!$B$2:$F$7978,1,FALSE)</f>
        <v>10.133.9.57</v>
      </c>
      <c r="D5196" s="301" t="s">
        <v>8486</v>
      </c>
      <c r="E5196" s="289" t="s">
        <v>2992</v>
      </c>
      <c r="F5196" s="245">
        <v>4</v>
      </c>
      <c r="G5196" s="299" t="s">
        <v>8012</v>
      </c>
      <c r="H5196" s="180"/>
    </row>
    <row r="5197" spans="1:8" hidden="1">
      <c r="A5197" s="88" t="s">
        <v>8896</v>
      </c>
      <c r="B5197" s="240" t="s">
        <v>8895</v>
      </c>
      <c r="C5197" s="185" t="str">
        <f>VLOOKUP(B5197,[1]Nagios!$B$2:$F$7978,1,FALSE)</f>
        <v>10.133.9.57</v>
      </c>
      <c r="D5197" s="301" t="s">
        <v>1204</v>
      </c>
      <c r="E5197" s="289" t="s">
        <v>2992</v>
      </c>
      <c r="F5197" s="245">
        <v>4</v>
      </c>
      <c r="G5197" s="299" t="s">
        <v>8012</v>
      </c>
      <c r="H5197" s="180"/>
    </row>
    <row r="5198" spans="1:8" hidden="1">
      <c r="A5198" s="88" t="s">
        <v>8896</v>
      </c>
      <c r="B5198" s="240" t="s">
        <v>8895</v>
      </c>
      <c r="C5198" s="185" t="str">
        <f>VLOOKUP(B5198,[1]Nagios!$B$2:$F$7978,1,FALSE)</f>
        <v>10.133.9.57</v>
      </c>
      <c r="D5198" s="301" t="s">
        <v>2617</v>
      </c>
      <c r="E5198" s="289" t="s">
        <v>2992</v>
      </c>
      <c r="F5198" s="245">
        <v>4</v>
      </c>
      <c r="G5198" s="299" t="s">
        <v>8012</v>
      </c>
      <c r="H5198" s="180"/>
    </row>
    <row r="5199" spans="1:8" hidden="1">
      <c r="A5199" s="88" t="s">
        <v>8896</v>
      </c>
      <c r="B5199" s="240" t="s">
        <v>8895</v>
      </c>
      <c r="C5199" s="185" t="str">
        <f>VLOOKUP(B5199,[1]Nagios!$B$2:$F$7978,1,FALSE)</f>
        <v>10.133.9.57</v>
      </c>
      <c r="D5199" s="301" t="s">
        <v>6654</v>
      </c>
      <c r="E5199" s="289" t="s">
        <v>2992</v>
      </c>
      <c r="F5199" s="245">
        <v>4</v>
      </c>
      <c r="G5199" s="299" t="s">
        <v>8012</v>
      </c>
      <c r="H5199" s="180"/>
    </row>
    <row r="5200" spans="1:8" hidden="1">
      <c r="A5200" s="88" t="s">
        <v>8896</v>
      </c>
      <c r="B5200" s="240" t="s">
        <v>8895</v>
      </c>
      <c r="C5200" s="185" t="str">
        <f>VLOOKUP(B5200,[1]Nagios!$B$2:$F$7978,1,FALSE)</f>
        <v>10.133.9.57</v>
      </c>
      <c r="D5200" s="301" t="s">
        <v>1201</v>
      </c>
      <c r="E5200" s="289" t="s">
        <v>2992</v>
      </c>
      <c r="F5200" s="245">
        <v>4</v>
      </c>
      <c r="G5200" s="299" t="s">
        <v>8012</v>
      </c>
      <c r="H5200" s="180"/>
    </row>
    <row r="5201" spans="1:8" hidden="1">
      <c r="A5201" s="88" t="s">
        <v>8896</v>
      </c>
      <c r="B5201" s="249" t="s">
        <v>8895</v>
      </c>
      <c r="C5201" s="185" t="str">
        <f>VLOOKUP(B5201,[1]Nagios!$B$2:$F$7978,1,FALSE)</f>
        <v>10.133.9.57</v>
      </c>
      <c r="D5201" s="301" t="s">
        <v>6043</v>
      </c>
      <c r="E5201" s="289" t="s">
        <v>2992</v>
      </c>
      <c r="F5201" s="245">
        <v>4</v>
      </c>
      <c r="G5201" s="299" t="s">
        <v>8012</v>
      </c>
      <c r="H5201" s="180"/>
    </row>
    <row r="5202" spans="1:8" hidden="1">
      <c r="A5202" s="88" t="s">
        <v>8896</v>
      </c>
      <c r="B5202" s="276" t="s">
        <v>8895</v>
      </c>
      <c r="C5202" s="185" t="str">
        <f>VLOOKUP(B5202,[1]Nagios!$B$2:$F$7978,1,FALSE)</f>
        <v>10.133.9.57</v>
      </c>
      <c r="D5202" s="301" t="s">
        <v>2543</v>
      </c>
      <c r="E5202" s="289" t="s">
        <v>2992</v>
      </c>
      <c r="F5202" s="333">
        <v>4</v>
      </c>
      <c r="G5202" s="299" t="s">
        <v>8012</v>
      </c>
      <c r="H5202" s="180"/>
    </row>
    <row r="5203" spans="1:8" hidden="1">
      <c r="A5203" s="88" t="s">
        <v>8896</v>
      </c>
      <c r="B5203" s="249" t="s">
        <v>8895</v>
      </c>
      <c r="C5203" s="185" t="str">
        <f>VLOOKUP(B5203,[1]Nagios!$B$2:$F$7978,1,FALSE)</f>
        <v>10.133.9.57</v>
      </c>
      <c r="D5203" s="301" t="s">
        <v>2544</v>
      </c>
      <c r="E5203" s="289" t="s">
        <v>2992</v>
      </c>
      <c r="F5203" s="245">
        <v>4</v>
      </c>
      <c r="G5203" s="299" t="s">
        <v>7998</v>
      </c>
      <c r="H5203" s="180"/>
    </row>
    <row r="5204" spans="1:8" hidden="1">
      <c r="A5204" s="88" t="s">
        <v>8896</v>
      </c>
      <c r="B5204" s="266" t="s">
        <v>8895</v>
      </c>
      <c r="C5204" s="185" t="str">
        <f>VLOOKUP(B5204,[1]Nagios!$B$2:$F$7978,1,FALSE)</f>
        <v>10.133.9.57</v>
      </c>
      <c r="D5204" s="301" t="s">
        <v>1711</v>
      </c>
      <c r="E5204" s="289" t="s">
        <v>2992</v>
      </c>
      <c r="F5204" s="245">
        <v>4</v>
      </c>
      <c r="G5204" s="299" t="s">
        <v>7998</v>
      </c>
      <c r="H5204" s="180"/>
    </row>
    <row r="5205" spans="1:8" hidden="1">
      <c r="A5205" s="88" t="s">
        <v>8896</v>
      </c>
      <c r="B5205" s="266" t="s">
        <v>8895</v>
      </c>
      <c r="C5205" s="185" t="str">
        <f>VLOOKUP(B5205,[1]Nagios!$B$2:$F$7978,1,FALSE)</f>
        <v>10.133.9.57</v>
      </c>
      <c r="D5205" s="301" t="s">
        <v>8487</v>
      </c>
      <c r="E5205" s="289" t="s">
        <v>2992</v>
      </c>
      <c r="F5205" s="245">
        <v>4</v>
      </c>
      <c r="G5205" s="299" t="s">
        <v>7998</v>
      </c>
      <c r="H5205" s="180"/>
    </row>
    <row r="5206" spans="1:8" hidden="1">
      <c r="A5206" s="88" t="s">
        <v>7292</v>
      </c>
      <c r="B5206" s="266" t="s">
        <v>7289</v>
      </c>
      <c r="C5206" s="185" t="str">
        <f>VLOOKUP(B5206,[1]Nagios!$B$2:$F$7978,1,FALSE)</f>
        <v>10.133.8.207</v>
      </c>
      <c r="D5206" s="301" t="s">
        <v>1204</v>
      </c>
      <c r="E5206" s="289" t="s">
        <v>2992</v>
      </c>
      <c r="F5206" s="245">
        <v>3</v>
      </c>
      <c r="G5206" s="299" t="s">
        <v>8012</v>
      </c>
      <c r="H5206" s="180"/>
    </row>
    <row r="5207" spans="1:8" hidden="1">
      <c r="A5207" s="88" t="s">
        <v>7292</v>
      </c>
      <c r="B5207" s="266" t="s">
        <v>7289</v>
      </c>
      <c r="C5207" s="185" t="str">
        <f>VLOOKUP(B5207,[1]Nagios!$B$2:$F$7978,1,FALSE)</f>
        <v>10.133.8.207</v>
      </c>
      <c r="D5207" s="301" t="s">
        <v>6164</v>
      </c>
      <c r="E5207" s="289" t="s">
        <v>2992</v>
      </c>
      <c r="F5207" s="245">
        <v>3</v>
      </c>
      <c r="G5207" s="299" t="s">
        <v>8012</v>
      </c>
      <c r="H5207" s="180"/>
    </row>
    <row r="5208" spans="1:8" hidden="1">
      <c r="A5208" s="88" t="s">
        <v>7292</v>
      </c>
      <c r="B5208" s="266" t="s">
        <v>7289</v>
      </c>
      <c r="C5208" s="185" t="str">
        <f>VLOOKUP(B5208,[1]Nagios!$B$2:$F$7978,1,FALSE)</f>
        <v>10.133.8.207</v>
      </c>
      <c r="D5208" s="301" t="s">
        <v>7275</v>
      </c>
      <c r="E5208" s="289" t="s">
        <v>2992</v>
      </c>
      <c r="F5208" s="245">
        <v>3</v>
      </c>
      <c r="G5208" s="299" t="s">
        <v>8012</v>
      </c>
      <c r="H5208" s="180"/>
    </row>
    <row r="5209" spans="1:8" hidden="1">
      <c r="A5209" s="88" t="s">
        <v>7292</v>
      </c>
      <c r="B5209" s="266" t="s">
        <v>7289</v>
      </c>
      <c r="C5209" s="185" t="str">
        <f>VLOOKUP(B5209,[1]Nagios!$B$2:$F$7978,1,FALSE)</f>
        <v>10.133.8.207</v>
      </c>
      <c r="D5209" s="301" t="s">
        <v>7276</v>
      </c>
      <c r="E5209" s="289" t="s">
        <v>2992</v>
      </c>
      <c r="F5209" s="245">
        <v>3</v>
      </c>
      <c r="G5209" s="299" t="s">
        <v>8012</v>
      </c>
      <c r="H5209" s="180"/>
    </row>
    <row r="5210" spans="1:8" hidden="1">
      <c r="A5210" s="88" t="s">
        <v>7292</v>
      </c>
      <c r="B5210" s="266" t="s">
        <v>7289</v>
      </c>
      <c r="C5210" s="185" t="str">
        <f>VLOOKUP(B5210,[1]Nagios!$B$2:$F$7978,1,FALSE)</f>
        <v>10.133.8.207</v>
      </c>
      <c r="D5210" s="301" t="s">
        <v>2330</v>
      </c>
      <c r="E5210" s="289" t="s">
        <v>2992</v>
      </c>
      <c r="F5210" s="245">
        <v>3</v>
      </c>
      <c r="G5210" s="299" t="s">
        <v>8012</v>
      </c>
      <c r="H5210" s="180"/>
    </row>
    <row r="5211" spans="1:8" hidden="1">
      <c r="A5211" s="88" t="s">
        <v>7292</v>
      </c>
      <c r="B5211" s="266" t="s">
        <v>7289</v>
      </c>
      <c r="C5211" s="185" t="str">
        <f>VLOOKUP(B5211,[1]Nagios!$B$2:$F$7978,1,FALSE)</f>
        <v>10.133.8.207</v>
      </c>
      <c r="D5211" s="301" t="s">
        <v>959</v>
      </c>
      <c r="E5211" s="289" t="s">
        <v>2992</v>
      </c>
      <c r="F5211" s="245">
        <v>3</v>
      </c>
      <c r="G5211" s="299" t="s">
        <v>8012</v>
      </c>
      <c r="H5211" s="180"/>
    </row>
    <row r="5212" spans="1:8" hidden="1">
      <c r="A5212" s="88" t="s">
        <v>7292</v>
      </c>
      <c r="B5212" s="240" t="s">
        <v>7289</v>
      </c>
      <c r="C5212" s="185" t="str">
        <f>VLOOKUP(B5212,[1]Nagios!$B$2:$F$7978,1,FALSE)</f>
        <v>10.133.8.207</v>
      </c>
      <c r="D5212" s="301" t="s">
        <v>6177</v>
      </c>
      <c r="E5212" s="289" t="s">
        <v>2992</v>
      </c>
      <c r="F5212" s="245">
        <v>3</v>
      </c>
      <c r="G5212" s="299" t="s">
        <v>8012</v>
      </c>
      <c r="H5212" s="180"/>
    </row>
    <row r="5213" spans="1:8" hidden="1">
      <c r="A5213" s="88" t="s">
        <v>7292</v>
      </c>
      <c r="B5213" s="240" t="s">
        <v>7289</v>
      </c>
      <c r="C5213" s="185" t="str">
        <f>VLOOKUP(B5213,[1]Nagios!$B$2:$F$7978,1,FALSE)</f>
        <v>10.133.8.207</v>
      </c>
      <c r="D5213" s="301" t="s">
        <v>1201</v>
      </c>
      <c r="E5213" s="289" t="s">
        <v>2992</v>
      </c>
      <c r="F5213" s="245">
        <v>3</v>
      </c>
      <c r="G5213" s="299" t="s">
        <v>8012</v>
      </c>
      <c r="H5213" s="180"/>
    </row>
    <row r="5214" spans="1:8" hidden="1">
      <c r="A5214" s="88" t="s">
        <v>7291</v>
      </c>
      <c r="B5214" s="240" t="s">
        <v>7290</v>
      </c>
      <c r="C5214" s="185" t="str">
        <f>VLOOKUP(B5214,[1]Nagios!$B$2:$F$7978,1,FALSE)</f>
        <v>10.133.8.206</v>
      </c>
      <c r="D5214" s="301" t="s">
        <v>1204</v>
      </c>
      <c r="E5214" s="289" t="s">
        <v>2992</v>
      </c>
      <c r="F5214" s="245">
        <v>3</v>
      </c>
      <c r="G5214" s="299" t="s">
        <v>8012</v>
      </c>
      <c r="H5214" s="180"/>
    </row>
    <row r="5215" spans="1:8" hidden="1">
      <c r="A5215" s="88" t="s">
        <v>7291</v>
      </c>
      <c r="B5215" s="249" t="s">
        <v>7290</v>
      </c>
      <c r="C5215" s="185" t="str">
        <f>VLOOKUP(B5215,[1]Nagios!$B$2:$F$7978,1,FALSE)</f>
        <v>10.133.8.206</v>
      </c>
      <c r="D5215" s="301" t="s">
        <v>6164</v>
      </c>
      <c r="E5215" s="289" t="s">
        <v>2992</v>
      </c>
      <c r="F5215" s="245">
        <v>3</v>
      </c>
      <c r="G5215" s="299" t="s">
        <v>8012</v>
      </c>
      <c r="H5215" s="180"/>
    </row>
    <row r="5216" spans="1:8" hidden="1">
      <c r="A5216" s="88" t="s">
        <v>7291</v>
      </c>
      <c r="B5216" s="249" t="s">
        <v>7290</v>
      </c>
      <c r="C5216" s="185" t="str">
        <f>VLOOKUP(B5216,[1]Nagios!$B$2:$F$7978,1,FALSE)</f>
        <v>10.133.8.206</v>
      </c>
      <c r="D5216" s="301" t="s">
        <v>7275</v>
      </c>
      <c r="E5216" s="289" t="s">
        <v>2992</v>
      </c>
      <c r="F5216" s="245">
        <v>3</v>
      </c>
      <c r="G5216" s="299" t="s">
        <v>8012</v>
      </c>
      <c r="H5216" s="180"/>
    </row>
    <row r="5217" spans="1:8" hidden="1">
      <c r="A5217" s="88" t="s">
        <v>7291</v>
      </c>
      <c r="B5217" s="249" t="s">
        <v>7290</v>
      </c>
      <c r="C5217" s="185" t="str">
        <f>VLOOKUP(B5217,[1]Nagios!$B$2:$F$7978,1,FALSE)</f>
        <v>10.133.8.206</v>
      </c>
      <c r="D5217" s="301" t="s">
        <v>7276</v>
      </c>
      <c r="E5217" s="289" t="s">
        <v>2992</v>
      </c>
      <c r="F5217" s="245">
        <v>3</v>
      </c>
      <c r="G5217" s="299" t="s">
        <v>8012</v>
      </c>
      <c r="H5217" s="180"/>
    </row>
    <row r="5218" spans="1:8" hidden="1">
      <c r="A5218" s="88" t="s">
        <v>7291</v>
      </c>
      <c r="B5218" s="249" t="s">
        <v>7290</v>
      </c>
      <c r="C5218" s="185" t="str">
        <f>VLOOKUP(B5218,[1]Nagios!$B$2:$F$7978,1,FALSE)</f>
        <v>10.133.8.206</v>
      </c>
      <c r="D5218" s="301" t="s">
        <v>2330</v>
      </c>
      <c r="E5218" s="289" t="s">
        <v>2992</v>
      </c>
      <c r="F5218" s="245">
        <v>3</v>
      </c>
      <c r="G5218" s="299" t="s">
        <v>8012</v>
      </c>
      <c r="H5218" s="180"/>
    </row>
    <row r="5219" spans="1:8" hidden="1">
      <c r="A5219" s="88" t="s">
        <v>7291</v>
      </c>
      <c r="B5219" s="249" t="s">
        <v>7290</v>
      </c>
      <c r="C5219" s="185" t="str">
        <f>VLOOKUP(B5219,[1]Nagios!$B$2:$F$7978,1,FALSE)</f>
        <v>10.133.8.206</v>
      </c>
      <c r="D5219" s="301" t="s">
        <v>959</v>
      </c>
      <c r="E5219" s="289" t="s">
        <v>2992</v>
      </c>
      <c r="F5219" s="245">
        <v>3</v>
      </c>
      <c r="G5219" s="299" t="s">
        <v>8012</v>
      </c>
      <c r="H5219" s="180"/>
    </row>
    <row r="5220" spans="1:8" hidden="1">
      <c r="A5220" s="88" t="s">
        <v>7291</v>
      </c>
      <c r="B5220" s="249" t="s">
        <v>7290</v>
      </c>
      <c r="C5220" s="185" t="str">
        <f>VLOOKUP(B5220,[1]Nagios!$B$2:$F$7978,1,FALSE)</f>
        <v>10.133.8.206</v>
      </c>
      <c r="D5220" s="301" t="s">
        <v>6177</v>
      </c>
      <c r="E5220" s="289" t="s">
        <v>2992</v>
      </c>
      <c r="F5220" s="245">
        <v>3</v>
      </c>
      <c r="G5220" s="299" t="s">
        <v>8012</v>
      </c>
      <c r="H5220" s="180"/>
    </row>
    <row r="5221" spans="1:8" hidden="1">
      <c r="A5221" s="88" t="s">
        <v>7291</v>
      </c>
      <c r="B5221" s="249" t="s">
        <v>7290</v>
      </c>
      <c r="C5221" s="185" t="str">
        <f>VLOOKUP(B5221,[1]Nagios!$B$2:$F$7978,1,FALSE)</f>
        <v>10.133.8.206</v>
      </c>
      <c r="D5221" s="301" t="s">
        <v>1201</v>
      </c>
      <c r="E5221" s="289" t="s">
        <v>2992</v>
      </c>
      <c r="F5221" s="245">
        <v>3</v>
      </c>
      <c r="G5221" s="299" t="s">
        <v>8012</v>
      </c>
      <c r="H5221" s="180"/>
    </row>
    <row r="5222" spans="1:8" hidden="1">
      <c r="A5222" s="91" t="s">
        <v>6714</v>
      </c>
      <c r="B5222" s="102" t="s">
        <v>6713</v>
      </c>
      <c r="C5222" s="185" t="str">
        <f>VLOOKUP(B5222,[1]Nagios!$B$2:$F$7978,1,FALSE)</f>
        <v>10.133.8.205</v>
      </c>
      <c r="D5222" s="308" t="s">
        <v>2325</v>
      </c>
      <c r="E5222" s="206" t="s">
        <v>2992</v>
      </c>
      <c r="F5222" s="245">
        <v>3</v>
      </c>
      <c r="G5222" s="299" t="s">
        <v>8012</v>
      </c>
      <c r="H5222" s="180"/>
    </row>
    <row r="5223" spans="1:8" hidden="1">
      <c r="A5223" s="91" t="s">
        <v>6714</v>
      </c>
      <c r="B5223" s="102" t="s">
        <v>6713</v>
      </c>
      <c r="C5223" s="185" t="str">
        <f>VLOOKUP(B5223,[1]Nagios!$B$2:$F$7978,1,FALSE)</f>
        <v>10.133.8.205</v>
      </c>
      <c r="D5223" s="308" t="s">
        <v>962</v>
      </c>
      <c r="E5223" s="206" t="s">
        <v>2992</v>
      </c>
      <c r="F5223" s="245">
        <v>3</v>
      </c>
      <c r="G5223" s="299" t="s">
        <v>8012</v>
      </c>
      <c r="H5223" s="180"/>
    </row>
    <row r="5224" spans="1:8" hidden="1">
      <c r="A5224" s="91" t="s">
        <v>6714</v>
      </c>
      <c r="B5224" s="102" t="s">
        <v>6713</v>
      </c>
      <c r="C5224" s="185" t="str">
        <f>VLOOKUP(B5224,[1]Nagios!$B$2:$F$7978,1,FALSE)</f>
        <v>10.133.8.205</v>
      </c>
      <c r="D5224" s="308" t="s">
        <v>6696</v>
      </c>
      <c r="E5224" s="206" t="s">
        <v>2992</v>
      </c>
      <c r="F5224" s="245">
        <v>3</v>
      </c>
      <c r="G5224" s="299" t="s">
        <v>8012</v>
      </c>
      <c r="H5224" s="180"/>
    </row>
    <row r="5225" spans="1:8" hidden="1">
      <c r="A5225" s="91" t="s">
        <v>6714</v>
      </c>
      <c r="B5225" s="102" t="s">
        <v>6713</v>
      </c>
      <c r="C5225" s="185" t="str">
        <f>VLOOKUP(B5225,[1]Nagios!$B$2:$F$7978,1,FALSE)</f>
        <v>10.133.8.205</v>
      </c>
      <c r="D5225" s="308" t="s">
        <v>6715</v>
      </c>
      <c r="E5225" s="206" t="s">
        <v>2992</v>
      </c>
      <c r="F5225" s="245">
        <v>3</v>
      </c>
      <c r="G5225" s="299" t="s">
        <v>8004</v>
      </c>
      <c r="H5225" s="180"/>
    </row>
    <row r="5226" spans="1:8" hidden="1">
      <c r="A5226" s="91" t="s">
        <v>6714</v>
      </c>
      <c r="B5226" s="102" t="s">
        <v>6713</v>
      </c>
      <c r="C5226" s="185" t="str">
        <f>VLOOKUP(B5226,[1]Nagios!$B$2:$F$7978,1,FALSE)</f>
        <v>10.133.8.205</v>
      </c>
      <c r="D5226" s="308" t="s">
        <v>2326</v>
      </c>
      <c r="E5226" s="206" t="s">
        <v>2992</v>
      </c>
      <c r="F5226" s="245">
        <v>3</v>
      </c>
      <c r="G5226" s="299" t="s">
        <v>8012</v>
      </c>
      <c r="H5226" s="180"/>
    </row>
    <row r="5227" spans="1:8" hidden="1">
      <c r="A5227" s="91" t="s">
        <v>6714</v>
      </c>
      <c r="B5227" s="102" t="s">
        <v>6713</v>
      </c>
      <c r="C5227" s="185" t="str">
        <f>VLOOKUP(B5227,[1]Nagios!$B$2:$F$7978,1,FALSE)</f>
        <v>10.133.8.205</v>
      </c>
      <c r="D5227" s="308" t="s">
        <v>6698</v>
      </c>
      <c r="E5227" s="206" t="s">
        <v>2992</v>
      </c>
      <c r="F5227" s="245">
        <v>3</v>
      </c>
      <c r="G5227" s="299" t="s">
        <v>8012</v>
      </c>
      <c r="H5227" s="180"/>
    </row>
    <row r="5228" spans="1:8" hidden="1">
      <c r="A5228" s="91" t="s">
        <v>6714</v>
      </c>
      <c r="B5228" s="102" t="s">
        <v>6713</v>
      </c>
      <c r="C5228" s="185" t="str">
        <f>VLOOKUP(B5228,[1]Nagios!$B$2:$F$7978,1,FALSE)</f>
        <v>10.133.8.205</v>
      </c>
      <c r="D5228" s="308" t="s">
        <v>6519</v>
      </c>
      <c r="E5228" s="206" t="s">
        <v>2992</v>
      </c>
      <c r="F5228" s="245">
        <v>3</v>
      </c>
      <c r="G5228" s="299" t="s">
        <v>8012</v>
      </c>
      <c r="H5228" s="180"/>
    </row>
    <row r="5229" spans="1:8" hidden="1">
      <c r="A5229" s="91" t="s">
        <v>6714</v>
      </c>
      <c r="B5229" s="102" t="s">
        <v>6713</v>
      </c>
      <c r="C5229" s="185" t="str">
        <f>VLOOKUP(B5229,[1]Nagios!$B$2:$F$7978,1,FALSE)</f>
        <v>10.133.8.205</v>
      </c>
      <c r="D5229" s="308" t="s">
        <v>6716</v>
      </c>
      <c r="E5229" s="206" t="s">
        <v>2992</v>
      </c>
      <c r="F5229" s="245">
        <v>3</v>
      </c>
      <c r="G5229" s="299" t="s">
        <v>8012</v>
      </c>
      <c r="H5229" s="180"/>
    </row>
    <row r="5230" spans="1:8" hidden="1">
      <c r="A5230" s="88" t="s">
        <v>7288</v>
      </c>
      <c r="B5230" s="240" t="s">
        <v>7287</v>
      </c>
      <c r="C5230" s="185" t="str">
        <f>VLOOKUP(B5230,[1]Nagios!$B$2:$F$7978,1,FALSE)</f>
        <v>10.133.8.204</v>
      </c>
      <c r="D5230" s="301" t="s">
        <v>1204</v>
      </c>
      <c r="E5230" s="289" t="s">
        <v>2992</v>
      </c>
      <c r="F5230" s="245">
        <v>3</v>
      </c>
      <c r="G5230" s="299" t="s">
        <v>8012</v>
      </c>
      <c r="H5230" s="180"/>
    </row>
    <row r="5231" spans="1:8" hidden="1">
      <c r="A5231" s="88" t="s">
        <v>7288</v>
      </c>
      <c r="B5231" s="240" t="s">
        <v>7287</v>
      </c>
      <c r="C5231" s="185" t="str">
        <f>VLOOKUP(B5231,[1]Nagios!$B$2:$F$7978,1,FALSE)</f>
        <v>10.133.8.204</v>
      </c>
      <c r="D5231" s="301" t="s">
        <v>6164</v>
      </c>
      <c r="E5231" s="289" t="s">
        <v>2992</v>
      </c>
      <c r="F5231" s="245">
        <v>3</v>
      </c>
      <c r="G5231" s="299" t="s">
        <v>8012</v>
      </c>
      <c r="H5231" s="180"/>
    </row>
    <row r="5232" spans="1:8" hidden="1">
      <c r="A5232" s="88" t="s">
        <v>7288</v>
      </c>
      <c r="B5232" s="240" t="s">
        <v>7287</v>
      </c>
      <c r="C5232" s="185" t="str">
        <f>VLOOKUP(B5232,[1]Nagios!$B$2:$F$7978,1,FALSE)</f>
        <v>10.133.8.204</v>
      </c>
      <c r="D5232" s="301" t="s">
        <v>7275</v>
      </c>
      <c r="E5232" s="289" t="s">
        <v>2992</v>
      </c>
      <c r="F5232" s="245">
        <v>3</v>
      </c>
      <c r="G5232" s="299" t="s">
        <v>8012</v>
      </c>
      <c r="H5232" s="180"/>
    </row>
    <row r="5233" spans="1:8" hidden="1">
      <c r="A5233" s="88" t="s">
        <v>7288</v>
      </c>
      <c r="B5233" s="240" t="s">
        <v>7287</v>
      </c>
      <c r="C5233" s="185" t="str">
        <f>VLOOKUP(B5233,[1]Nagios!$B$2:$F$7978,1,FALSE)</f>
        <v>10.133.8.204</v>
      </c>
      <c r="D5233" s="301" t="s">
        <v>7276</v>
      </c>
      <c r="E5233" s="289" t="s">
        <v>2992</v>
      </c>
      <c r="F5233" s="245">
        <v>3</v>
      </c>
      <c r="G5233" s="299" t="s">
        <v>8012</v>
      </c>
      <c r="H5233" s="180"/>
    </row>
    <row r="5234" spans="1:8" hidden="1">
      <c r="A5234" s="88" t="s">
        <v>7288</v>
      </c>
      <c r="B5234" s="240" t="s">
        <v>7287</v>
      </c>
      <c r="C5234" s="185" t="str">
        <f>VLOOKUP(B5234,[1]Nagios!$B$2:$F$7978,1,FALSE)</f>
        <v>10.133.8.204</v>
      </c>
      <c r="D5234" s="301" t="s">
        <v>2330</v>
      </c>
      <c r="E5234" s="289" t="s">
        <v>2992</v>
      </c>
      <c r="F5234" s="245">
        <v>3</v>
      </c>
      <c r="G5234" s="299" t="s">
        <v>8012</v>
      </c>
      <c r="H5234" s="180"/>
    </row>
    <row r="5235" spans="1:8" hidden="1">
      <c r="A5235" s="88" t="s">
        <v>7288</v>
      </c>
      <c r="B5235" s="240" t="s">
        <v>7287</v>
      </c>
      <c r="C5235" s="185" t="str">
        <f>VLOOKUP(B5235,[1]Nagios!$B$2:$F$7978,1,FALSE)</f>
        <v>10.133.8.204</v>
      </c>
      <c r="D5235" s="301" t="s">
        <v>959</v>
      </c>
      <c r="E5235" s="289" t="s">
        <v>2992</v>
      </c>
      <c r="F5235" s="245">
        <v>3</v>
      </c>
      <c r="G5235" s="299" t="s">
        <v>8012</v>
      </c>
      <c r="H5235" s="180"/>
    </row>
    <row r="5236" spans="1:8" hidden="1">
      <c r="A5236" s="88" t="s">
        <v>7288</v>
      </c>
      <c r="B5236" s="240" t="s">
        <v>7287</v>
      </c>
      <c r="C5236" s="185" t="str">
        <f>VLOOKUP(B5236,[1]Nagios!$B$2:$F$7978,1,FALSE)</f>
        <v>10.133.8.204</v>
      </c>
      <c r="D5236" s="301" t="s">
        <v>6177</v>
      </c>
      <c r="E5236" s="289" t="s">
        <v>2992</v>
      </c>
      <c r="F5236" s="245">
        <v>3</v>
      </c>
      <c r="G5236" s="299" t="s">
        <v>8012</v>
      </c>
      <c r="H5236" s="180"/>
    </row>
    <row r="5237" spans="1:8" hidden="1">
      <c r="A5237" s="88" t="s">
        <v>7288</v>
      </c>
      <c r="B5237" s="240" t="s">
        <v>7287</v>
      </c>
      <c r="C5237" s="185" t="str">
        <f>VLOOKUP(B5237,[1]Nagios!$B$2:$F$7978,1,FALSE)</f>
        <v>10.133.8.204</v>
      </c>
      <c r="D5237" s="301" t="s">
        <v>1201</v>
      </c>
      <c r="E5237" s="289" t="s">
        <v>2992</v>
      </c>
      <c r="F5237" s="245">
        <v>3</v>
      </c>
      <c r="G5237" s="299" t="s">
        <v>8012</v>
      </c>
      <c r="H5237" s="180"/>
    </row>
    <row r="5238" spans="1:8" hidden="1">
      <c r="A5238" s="88" t="s">
        <v>7285</v>
      </c>
      <c r="B5238" s="240" t="s">
        <v>7286</v>
      </c>
      <c r="C5238" s="185" t="str">
        <f>VLOOKUP(B5238,[1]Nagios!$B$2:$F$7978,1,FALSE)</f>
        <v>10.133.8.203</v>
      </c>
      <c r="D5238" s="301" t="s">
        <v>1204</v>
      </c>
      <c r="E5238" s="289" t="s">
        <v>2992</v>
      </c>
      <c r="F5238" s="245">
        <v>3</v>
      </c>
      <c r="G5238" s="299" t="s">
        <v>8012</v>
      </c>
      <c r="H5238" s="180"/>
    </row>
    <row r="5239" spans="1:8" hidden="1">
      <c r="A5239" s="88" t="s">
        <v>7285</v>
      </c>
      <c r="B5239" s="240" t="s">
        <v>7286</v>
      </c>
      <c r="C5239" s="185" t="str">
        <f>VLOOKUP(B5239,[1]Nagios!$B$2:$F$7978,1,FALSE)</f>
        <v>10.133.8.203</v>
      </c>
      <c r="D5239" s="301" t="s">
        <v>6164</v>
      </c>
      <c r="E5239" s="289" t="s">
        <v>2992</v>
      </c>
      <c r="F5239" s="245">
        <v>3</v>
      </c>
      <c r="G5239" s="299" t="s">
        <v>8012</v>
      </c>
      <c r="H5239" s="180"/>
    </row>
    <row r="5240" spans="1:8" hidden="1">
      <c r="A5240" s="88" t="s">
        <v>7285</v>
      </c>
      <c r="B5240" s="240" t="s">
        <v>7286</v>
      </c>
      <c r="C5240" s="185" t="str">
        <f>VLOOKUP(B5240,[1]Nagios!$B$2:$F$7978,1,FALSE)</f>
        <v>10.133.8.203</v>
      </c>
      <c r="D5240" s="301" t="s">
        <v>7275</v>
      </c>
      <c r="E5240" s="289" t="s">
        <v>2992</v>
      </c>
      <c r="F5240" s="245">
        <v>3</v>
      </c>
      <c r="G5240" s="299" t="s">
        <v>8012</v>
      </c>
      <c r="H5240" s="180"/>
    </row>
    <row r="5241" spans="1:8" hidden="1">
      <c r="A5241" s="88" t="s">
        <v>7285</v>
      </c>
      <c r="B5241" s="240" t="s">
        <v>7286</v>
      </c>
      <c r="C5241" s="185" t="str">
        <f>VLOOKUP(B5241,[1]Nagios!$B$2:$F$7978,1,FALSE)</f>
        <v>10.133.8.203</v>
      </c>
      <c r="D5241" s="301" t="s">
        <v>7276</v>
      </c>
      <c r="E5241" s="289" t="s">
        <v>2992</v>
      </c>
      <c r="F5241" s="245">
        <v>3</v>
      </c>
      <c r="G5241" s="299" t="s">
        <v>8012</v>
      </c>
      <c r="H5241" s="180"/>
    </row>
    <row r="5242" spans="1:8" hidden="1">
      <c r="A5242" s="88" t="s">
        <v>7285</v>
      </c>
      <c r="B5242" s="240" t="s">
        <v>7286</v>
      </c>
      <c r="C5242" s="185" t="str">
        <f>VLOOKUP(B5242,[1]Nagios!$B$2:$F$7978,1,FALSE)</f>
        <v>10.133.8.203</v>
      </c>
      <c r="D5242" s="301" t="s">
        <v>2330</v>
      </c>
      <c r="E5242" s="289" t="s">
        <v>2992</v>
      </c>
      <c r="F5242" s="245">
        <v>3</v>
      </c>
      <c r="G5242" s="299" t="s">
        <v>8012</v>
      </c>
      <c r="H5242" s="180"/>
    </row>
    <row r="5243" spans="1:8" hidden="1">
      <c r="A5243" s="88" t="s">
        <v>7285</v>
      </c>
      <c r="B5243" s="240" t="s">
        <v>7286</v>
      </c>
      <c r="C5243" s="185" t="str">
        <f>VLOOKUP(B5243,[1]Nagios!$B$2:$F$7978,1,FALSE)</f>
        <v>10.133.8.203</v>
      </c>
      <c r="D5243" s="301" t="s">
        <v>959</v>
      </c>
      <c r="E5243" s="289" t="s">
        <v>2992</v>
      </c>
      <c r="F5243" s="245">
        <v>3</v>
      </c>
      <c r="G5243" s="299" t="s">
        <v>8012</v>
      </c>
      <c r="H5243" s="180"/>
    </row>
    <row r="5244" spans="1:8" hidden="1">
      <c r="A5244" s="88" t="s">
        <v>7285</v>
      </c>
      <c r="B5244" s="240" t="s">
        <v>7286</v>
      </c>
      <c r="C5244" s="185" t="str">
        <f>VLOOKUP(B5244,[1]Nagios!$B$2:$F$7978,1,FALSE)</f>
        <v>10.133.8.203</v>
      </c>
      <c r="D5244" s="301" t="s">
        <v>6177</v>
      </c>
      <c r="E5244" s="289" t="s">
        <v>2992</v>
      </c>
      <c r="F5244" s="245">
        <v>3</v>
      </c>
      <c r="G5244" s="299" t="s">
        <v>8012</v>
      </c>
      <c r="H5244" s="180"/>
    </row>
    <row r="5245" spans="1:8" hidden="1">
      <c r="A5245" s="88" t="s">
        <v>7285</v>
      </c>
      <c r="B5245" s="240" t="s">
        <v>7286</v>
      </c>
      <c r="C5245" s="185" t="str">
        <f>VLOOKUP(B5245,[1]Nagios!$B$2:$F$7978,1,FALSE)</f>
        <v>10.133.8.203</v>
      </c>
      <c r="D5245" s="301" t="s">
        <v>1201</v>
      </c>
      <c r="E5245" s="289" t="s">
        <v>2992</v>
      </c>
      <c r="F5245" s="245">
        <v>3</v>
      </c>
      <c r="G5245" s="299" t="s">
        <v>8012</v>
      </c>
      <c r="H5245" s="180"/>
    </row>
    <row r="5246" spans="1:8" hidden="1">
      <c r="A5246" s="88" t="s">
        <v>7284</v>
      </c>
      <c r="B5246" s="240" t="s">
        <v>7283</v>
      </c>
      <c r="C5246" s="185" t="str">
        <f>VLOOKUP(B5246,[1]Nagios!$B$2:$F$7978,1,FALSE)</f>
        <v>10.133.8.202</v>
      </c>
      <c r="D5246" s="301" t="s">
        <v>1204</v>
      </c>
      <c r="E5246" s="289" t="s">
        <v>2992</v>
      </c>
      <c r="F5246" s="245">
        <v>3</v>
      </c>
      <c r="G5246" s="299" t="s">
        <v>8012</v>
      </c>
      <c r="H5246" s="180"/>
    </row>
    <row r="5247" spans="1:8" hidden="1">
      <c r="A5247" s="88" t="s">
        <v>7284</v>
      </c>
      <c r="B5247" s="240" t="s">
        <v>7283</v>
      </c>
      <c r="C5247" s="185" t="str">
        <f>VLOOKUP(B5247,[1]Nagios!$B$2:$F$7978,1,FALSE)</f>
        <v>10.133.8.202</v>
      </c>
      <c r="D5247" s="301" t="s">
        <v>6164</v>
      </c>
      <c r="E5247" s="289" t="s">
        <v>2992</v>
      </c>
      <c r="F5247" s="245">
        <v>3</v>
      </c>
      <c r="G5247" s="299" t="s">
        <v>8012</v>
      </c>
      <c r="H5247" s="180"/>
    </row>
    <row r="5248" spans="1:8" hidden="1">
      <c r="A5248" s="88" t="s">
        <v>7284</v>
      </c>
      <c r="B5248" s="240" t="s">
        <v>7283</v>
      </c>
      <c r="C5248" s="185" t="str">
        <f>VLOOKUP(B5248,[1]Nagios!$B$2:$F$7978,1,FALSE)</f>
        <v>10.133.8.202</v>
      </c>
      <c r="D5248" s="301" t="s">
        <v>7275</v>
      </c>
      <c r="E5248" s="289" t="s">
        <v>2992</v>
      </c>
      <c r="F5248" s="245">
        <v>3</v>
      </c>
      <c r="G5248" s="299" t="s">
        <v>8012</v>
      </c>
      <c r="H5248" s="180"/>
    </row>
    <row r="5249" spans="1:8" hidden="1">
      <c r="A5249" s="88" t="s">
        <v>7284</v>
      </c>
      <c r="B5249" s="240" t="s">
        <v>7283</v>
      </c>
      <c r="C5249" s="185" t="str">
        <f>VLOOKUP(B5249,[1]Nagios!$B$2:$F$7978,1,FALSE)</f>
        <v>10.133.8.202</v>
      </c>
      <c r="D5249" s="301" t="s">
        <v>7276</v>
      </c>
      <c r="E5249" s="289" t="s">
        <v>2992</v>
      </c>
      <c r="F5249" s="245">
        <v>3</v>
      </c>
      <c r="G5249" s="299" t="s">
        <v>8012</v>
      </c>
      <c r="H5249" s="180"/>
    </row>
    <row r="5250" spans="1:8" hidden="1">
      <c r="A5250" s="88" t="s">
        <v>7284</v>
      </c>
      <c r="B5250" s="240" t="s">
        <v>7283</v>
      </c>
      <c r="C5250" s="185" t="str">
        <f>VLOOKUP(B5250,[1]Nagios!$B$2:$F$7978,1,FALSE)</f>
        <v>10.133.8.202</v>
      </c>
      <c r="D5250" s="301" t="s">
        <v>2330</v>
      </c>
      <c r="E5250" s="289" t="s">
        <v>2992</v>
      </c>
      <c r="F5250" s="245">
        <v>3</v>
      </c>
      <c r="G5250" s="299" t="s">
        <v>8012</v>
      </c>
      <c r="H5250" s="180"/>
    </row>
    <row r="5251" spans="1:8" hidden="1">
      <c r="A5251" s="88" t="s">
        <v>7284</v>
      </c>
      <c r="B5251" s="240" t="s">
        <v>7283</v>
      </c>
      <c r="C5251" s="185" t="str">
        <f>VLOOKUP(B5251,[1]Nagios!$B$2:$F$7978,1,FALSE)</f>
        <v>10.133.8.202</v>
      </c>
      <c r="D5251" s="301" t="s">
        <v>959</v>
      </c>
      <c r="E5251" s="289" t="s">
        <v>2992</v>
      </c>
      <c r="F5251" s="245">
        <v>3</v>
      </c>
      <c r="G5251" s="299" t="s">
        <v>8012</v>
      </c>
      <c r="H5251" s="180"/>
    </row>
    <row r="5252" spans="1:8" hidden="1">
      <c r="A5252" s="88" t="s">
        <v>7284</v>
      </c>
      <c r="B5252" s="240" t="s">
        <v>7283</v>
      </c>
      <c r="C5252" s="185" t="str">
        <f>VLOOKUP(B5252,[1]Nagios!$B$2:$F$7978,1,FALSE)</f>
        <v>10.133.8.202</v>
      </c>
      <c r="D5252" s="301" t="s">
        <v>6177</v>
      </c>
      <c r="E5252" s="289" t="s">
        <v>2992</v>
      </c>
      <c r="F5252" s="245">
        <v>3</v>
      </c>
      <c r="G5252" s="299" t="s">
        <v>8012</v>
      </c>
      <c r="H5252" s="180"/>
    </row>
    <row r="5253" spans="1:8" hidden="1">
      <c r="A5253" s="88" t="s">
        <v>7284</v>
      </c>
      <c r="B5253" s="240" t="s">
        <v>7283</v>
      </c>
      <c r="C5253" s="185" t="str">
        <f>VLOOKUP(B5253,[1]Nagios!$B$2:$F$7978,1,FALSE)</f>
        <v>10.133.8.202</v>
      </c>
      <c r="D5253" s="301" t="s">
        <v>1201</v>
      </c>
      <c r="E5253" s="289" t="s">
        <v>2992</v>
      </c>
      <c r="F5253" s="245">
        <v>3</v>
      </c>
      <c r="G5253" s="299" t="s">
        <v>8012</v>
      </c>
      <c r="H5253" s="180"/>
    </row>
    <row r="5254" spans="1:8" hidden="1">
      <c r="A5254" s="88" t="s">
        <v>7282</v>
      </c>
      <c r="B5254" s="240" t="s">
        <v>7281</v>
      </c>
      <c r="C5254" s="185" t="str">
        <f>VLOOKUP(B5254,[1]Nagios!$B$2:$F$7978,1,FALSE)</f>
        <v>10.133.8.201</v>
      </c>
      <c r="D5254" s="301" t="s">
        <v>1204</v>
      </c>
      <c r="E5254" s="289" t="s">
        <v>2992</v>
      </c>
      <c r="F5254" s="245">
        <v>3</v>
      </c>
      <c r="G5254" s="299" t="s">
        <v>8012</v>
      </c>
      <c r="H5254" s="180"/>
    </row>
    <row r="5255" spans="1:8" hidden="1">
      <c r="A5255" s="88" t="s">
        <v>7282</v>
      </c>
      <c r="B5255" s="240" t="s">
        <v>7281</v>
      </c>
      <c r="C5255" s="185" t="str">
        <f>VLOOKUP(B5255,[1]Nagios!$B$2:$F$7978,1,FALSE)</f>
        <v>10.133.8.201</v>
      </c>
      <c r="D5255" s="301" t="s">
        <v>6164</v>
      </c>
      <c r="E5255" s="289" t="s">
        <v>2992</v>
      </c>
      <c r="F5255" s="245">
        <v>3</v>
      </c>
      <c r="G5255" s="299" t="s">
        <v>8012</v>
      </c>
      <c r="H5255" s="180"/>
    </row>
    <row r="5256" spans="1:8" hidden="1">
      <c r="A5256" s="88" t="s">
        <v>7282</v>
      </c>
      <c r="B5256" s="240" t="s">
        <v>7281</v>
      </c>
      <c r="C5256" s="185" t="str">
        <f>VLOOKUP(B5256,[1]Nagios!$B$2:$F$7978,1,FALSE)</f>
        <v>10.133.8.201</v>
      </c>
      <c r="D5256" s="301" t="s">
        <v>7275</v>
      </c>
      <c r="E5256" s="289" t="s">
        <v>2992</v>
      </c>
      <c r="F5256" s="245">
        <v>3</v>
      </c>
      <c r="G5256" s="299" t="s">
        <v>8012</v>
      </c>
      <c r="H5256" s="180"/>
    </row>
    <row r="5257" spans="1:8" hidden="1">
      <c r="A5257" s="88" t="s">
        <v>7282</v>
      </c>
      <c r="B5257" s="240" t="s">
        <v>7281</v>
      </c>
      <c r="C5257" s="185" t="str">
        <f>VLOOKUP(B5257,[1]Nagios!$B$2:$F$7978,1,FALSE)</f>
        <v>10.133.8.201</v>
      </c>
      <c r="D5257" s="301" t="s">
        <v>7276</v>
      </c>
      <c r="E5257" s="289" t="s">
        <v>2992</v>
      </c>
      <c r="F5257" s="245">
        <v>3</v>
      </c>
      <c r="G5257" s="299" t="s">
        <v>8012</v>
      </c>
      <c r="H5257" s="180"/>
    </row>
    <row r="5258" spans="1:8" hidden="1">
      <c r="A5258" s="88" t="s">
        <v>7282</v>
      </c>
      <c r="B5258" s="249" t="s">
        <v>7281</v>
      </c>
      <c r="C5258" s="185" t="str">
        <f>VLOOKUP(B5258,[1]Nagios!$B$2:$F$7978,1,FALSE)</f>
        <v>10.133.8.201</v>
      </c>
      <c r="D5258" s="301" t="s">
        <v>2330</v>
      </c>
      <c r="E5258" s="289" t="s">
        <v>2992</v>
      </c>
      <c r="F5258" s="245">
        <v>3</v>
      </c>
      <c r="G5258" s="299" t="s">
        <v>8012</v>
      </c>
      <c r="H5258" s="180"/>
    </row>
    <row r="5259" spans="1:8" hidden="1">
      <c r="A5259" s="88" t="s">
        <v>7282</v>
      </c>
      <c r="B5259" s="249" t="s">
        <v>7281</v>
      </c>
      <c r="C5259" s="185" t="str">
        <f>VLOOKUP(B5259,[1]Nagios!$B$2:$F$7978,1,FALSE)</f>
        <v>10.133.8.201</v>
      </c>
      <c r="D5259" s="301" t="s">
        <v>959</v>
      </c>
      <c r="E5259" s="289" t="s">
        <v>2992</v>
      </c>
      <c r="F5259" s="245">
        <v>3</v>
      </c>
      <c r="G5259" s="299" t="s">
        <v>8012</v>
      </c>
      <c r="H5259" s="180"/>
    </row>
    <row r="5260" spans="1:8" hidden="1">
      <c r="A5260" s="88" t="s">
        <v>7282</v>
      </c>
      <c r="B5260" s="266" t="s">
        <v>7281</v>
      </c>
      <c r="C5260" s="185" t="str">
        <f>VLOOKUP(B5260,[1]Nagios!$B$2:$F$7978,1,FALSE)</f>
        <v>10.133.8.201</v>
      </c>
      <c r="D5260" s="301" t="s">
        <v>6177</v>
      </c>
      <c r="E5260" s="289" t="s">
        <v>2992</v>
      </c>
      <c r="F5260" s="245">
        <v>3</v>
      </c>
      <c r="G5260" s="299" t="s">
        <v>8012</v>
      </c>
      <c r="H5260" s="180"/>
    </row>
    <row r="5261" spans="1:8" hidden="1">
      <c r="A5261" s="88" t="s">
        <v>7282</v>
      </c>
      <c r="B5261" s="266" t="s">
        <v>7281</v>
      </c>
      <c r="C5261" s="185" t="str">
        <f>VLOOKUP(B5261,[1]Nagios!$B$2:$F$7978,1,FALSE)</f>
        <v>10.133.8.201</v>
      </c>
      <c r="D5261" s="301" t="s">
        <v>1201</v>
      </c>
      <c r="E5261" s="289" t="s">
        <v>2992</v>
      </c>
      <c r="F5261" s="245">
        <v>3</v>
      </c>
      <c r="G5261" s="299" t="s">
        <v>8012</v>
      </c>
      <c r="H5261" s="180"/>
    </row>
    <row r="5262" spans="1:8" hidden="1">
      <c r="A5262" s="88" t="s">
        <v>7280</v>
      </c>
      <c r="B5262" s="266" t="s">
        <v>7279</v>
      </c>
      <c r="C5262" s="185" t="str">
        <f>VLOOKUP(B5262,[1]Nagios!$B$2:$F$7978,1,FALSE)</f>
        <v>10.133.8.200</v>
      </c>
      <c r="D5262" s="301" t="s">
        <v>1204</v>
      </c>
      <c r="E5262" s="289" t="s">
        <v>2992</v>
      </c>
      <c r="F5262" s="245">
        <v>3</v>
      </c>
      <c r="G5262" s="299" t="s">
        <v>8012</v>
      </c>
      <c r="H5262" s="180"/>
    </row>
    <row r="5263" spans="1:8" hidden="1">
      <c r="A5263" s="88" t="s">
        <v>7280</v>
      </c>
      <c r="B5263" s="266" t="s">
        <v>7279</v>
      </c>
      <c r="C5263" s="185" t="str">
        <f>VLOOKUP(B5263,[1]Nagios!$B$2:$F$7978,1,FALSE)</f>
        <v>10.133.8.200</v>
      </c>
      <c r="D5263" s="301" t="s">
        <v>6164</v>
      </c>
      <c r="E5263" s="289" t="s">
        <v>2992</v>
      </c>
      <c r="F5263" s="245">
        <v>3</v>
      </c>
      <c r="G5263" s="299" t="s">
        <v>8012</v>
      </c>
      <c r="H5263" s="180"/>
    </row>
    <row r="5264" spans="1:8" hidden="1">
      <c r="A5264" s="88" t="s">
        <v>7280</v>
      </c>
      <c r="B5264" s="266" t="s">
        <v>7279</v>
      </c>
      <c r="C5264" s="185" t="str">
        <f>VLOOKUP(B5264,[1]Nagios!$B$2:$F$7978,1,FALSE)</f>
        <v>10.133.8.200</v>
      </c>
      <c r="D5264" s="301" t="s">
        <v>7275</v>
      </c>
      <c r="E5264" s="289" t="s">
        <v>2992</v>
      </c>
      <c r="F5264" s="245">
        <v>3</v>
      </c>
      <c r="G5264" s="299" t="s">
        <v>8012</v>
      </c>
      <c r="H5264" s="180"/>
    </row>
    <row r="5265" spans="1:8" hidden="1">
      <c r="A5265" s="88" t="s">
        <v>7280</v>
      </c>
      <c r="B5265" s="266" t="s">
        <v>7279</v>
      </c>
      <c r="C5265" s="185" t="str">
        <f>VLOOKUP(B5265,[1]Nagios!$B$2:$F$7978,1,FALSE)</f>
        <v>10.133.8.200</v>
      </c>
      <c r="D5265" s="301" t="s">
        <v>7276</v>
      </c>
      <c r="E5265" s="289" t="s">
        <v>2992</v>
      </c>
      <c r="F5265" s="245">
        <v>3</v>
      </c>
      <c r="G5265" s="299" t="s">
        <v>8012</v>
      </c>
      <c r="H5265" s="180"/>
    </row>
    <row r="5266" spans="1:8" hidden="1">
      <c r="A5266" s="88" t="s">
        <v>7280</v>
      </c>
      <c r="B5266" s="266" t="s">
        <v>7279</v>
      </c>
      <c r="C5266" s="185" t="str">
        <f>VLOOKUP(B5266,[1]Nagios!$B$2:$F$7978,1,FALSE)</f>
        <v>10.133.8.200</v>
      </c>
      <c r="D5266" s="301" t="s">
        <v>2330</v>
      </c>
      <c r="E5266" s="289" t="s">
        <v>2992</v>
      </c>
      <c r="F5266" s="245">
        <v>3</v>
      </c>
      <c r="G5266" s="299" t="s">
        <v>8012</v>
      </c>
      <c r="H5266" s="180"/>
    </row>
    <row r="5267" spans="1:8" hidden="1">
      <c r="A5267" s="88" t="s">
        <v>7280</v>
      </c>
      <c r="B5267" s="266" t="s">
        <v>7279</v>
      </c>
      <c r="C5267" s="185" t="str">
        <f>VLOOKUP(B5267,[1]Nagios!$B$2:$F$7978,1,FALSE)</f>
        <v>10.133.8.200</v>
      </c>
      <c r="D5267" s="301" t="s">
        <v>959</v>
      </c>
      <c r="E5267" s="289" t="s">
        <v>2992</v>
      </c>
      <c r="F5267" s="245">
        <v>3</v>
      </c>
      <c r="G5267" s="299" t="s">
        <v>8012</v>
      </c>
      <c r="H5267" s="180"/>
    </row>
    <row r="5268" spans="1:8" hidden="1">
      <c r="A5268" s="88" t="s">
        <v>7280</v>
      </c>
      <c r="B5268" s="266" t="s">
        <v>7279</v>
      </c>
      <c r="C5268" s="185" t="str">
        <f>VLOOKUP(B5268,[1]Nagios!$B$2:$F$7978,1,FALSE)</f>
        <v>10.133.8.200</v>
      </c>
      <c r="D5268" s="301" t="s">
        <v>6177</v>
      </c>
      <c r="E5268" s="289" t="s">
        <v>2992</v>
      </c>
      <c r="F5268" s="245">
        <v>3</v>
      </c>
      <c r="G5268" s="299" t="s">
        <v>8012</v>
      </c>
      <c r="H5268" s="180"/>
    </row>
    <row r="5269" spans="1:8" hidden="1">
      <c r="A5269" s="88" t="s">
        <v>7280</v>
      </c>
      <c r="B5269" s="266" t="s">
        <v>7279</v>
      </c>
      <c r="C5269" s="185" t="str">
        <f>VLOOKUP(B5269,[1]Nagios!$B$2:$F$7978,1,FALSE)</f>
        <v>10.133.8.200</v>
      </c>
      <c r="D5269" s="301" t="s">
        <v>1201</v>
      </c>
      <c r="E5269" s="289" t="s">
        <v>2992</v>
      </c>
      <c r="F5269" s="245">
        <v>3</v>
      </c>
      <c r="G5269" s="299" t="s">
        <v>8012</v>
      </c>
      <c r="H5269" s="180"/>
    </row>
    <row r="5270" spans="1:8" hidden="1">
      <c r="A5270" s="88" t="s">
        <v>7277</v>
      </c>
      <c r="B5270" s="266" t="s">
        <v>7278</v>
      </c>
      <c r="C5270" s="185" t="str">
        <f>VLOOKUP(B5270,[1]Nagios!$B$2:$F$7978,1,FALSE)</f>
        <v>10.133.8.199</v>
      </c>
      <c r="D5270" s="301" t="s">
        <v>1204</v>
      </c>
      <c r="E5270" s="289" t="s">
        <v>2992</v>
      </c>
      <c r="F5270" s="245">
        <v>3</v>
      </c>
      <c r="G5270" s="299" t="s">
        <v>8012</v>
      </c>
      <c r="H5270" s="180"/>
    </row>
    <row r="5271" spans="1:8" hidden="1">
      <c r="A5271" s="88" t="s">
        <v>7277</v>
      </c>
      <c r="B5271" s="266" t="s">
        <v>7278</v>
      </c>
      <c r="C5271" s="185" t="str">
        <f>VLOOKUP(B5271,[1]Nagios!$B$2:$F$7978,1,FALSE)</f>
        <v>10.133.8.199</v>
      </c>
      <c r="D5271" s="301" t="s">
        <v>6164</v>
      </c>
      <c r="E5271" s="289" t="s">
        <v>2992</v>
      </c>
      <c r="F5271" s="245">
        <v>3</v>
      </c>
      <c r="G5271" s="299" t="s">
        <v>8012</v>
      </c>
      <c r="H5271" s="180"/>
    </row>
    <row r="5272" spans="1:8" hidden="1">
      <c r="A5272" s="88" t="s">
        <v>7277</v>
      </c>
      <c r="B5272" s="266" t="s">
        <v>7278</v>
      </c>
      <c r="C5272" s="185" t="str">
        <f>VLOOKUP(B5272,[1]Nagios!$B$2:$F$7978,1,FALSE)</f>
        <v>10.133.8.199</v>
      </c>
      <c r="D5272" s="301" t="s">
        <v>7275</v>
      </c>
      <c r="E5272" s="289" t="s">
        <v>2992</v>
      </c>
      <c r="F5272" s="245">
        <v>3</v>
      </c>
      <c r="G5272" s="299" t="s">
        <v>8012</v>
      </c>
      <c r="H5272" s="180"/>
    </row>
    <row r="5273" spans="1:8" hidden="1">
      <c r="A5273" s="88" t="s">
        <v>7277</v>
      </c>
      <c r="B5273" s="266" t="s">
        <v>7278</v>
      </c>
      <c r="C5273" s="185" t="str">
        <f>VLOOKUP(B5273,[1]Nagios!$B$2:$F$7978,1,FALSE)</f>
        <v>10.133.8.199</v>
      </c>
      <c r="D5273" s="301" t="s">
        <v>7276</v>
      </c>
      <c r="E5273" s="289" t="s">
        <v>2992</v>
      </c>
      <c r="F5273" s="245">
        <v>3</v>
      </c>
      <c r="G5273" s="299" t="s">
        <v>8012</v>
      </c>
      <c r="H5273" s="180"/>
    </row>
    <row r="5274" spans="1:8" hidden="1">
      <c r="A5274" s="88" t="s">
        <v>7277</v>
      </c>
      <c r="B5274" s="249" t="s">
        <v>7278</v>
      </c>
      <c r="C5274" s="185" t="str">
        <f>VLOOKUP(B5274,[1]Nagios!$B$2:$F$7978,1,FALSE)</f>
        <v>10.133.8.199</v>
      </c>
      <c r="D5274" s="301" t="s">
        <v>2330</v>
      </c>
      <c r="E5274" s="289" t="s">
        <v>2992</v>
      </c>
      <c r="F5274" s="245">
        <v>3</v>
      </c>
      <c r="G5274" s="299" t="s">
        <v>8012</v>
      </c>
      <c r="H5274" s="180"/>
    </row>
    <row r="5275" spans="1:8" hidden="1">
      <c r="A5275" s="88" t="s">
        <v>7277</v>
      </c>
      <c r="B5275" s="249" t="s">
        <v>7278</v>
      </c>
      <c r="C5275" s="185" t="str">
        <f>VLOOKUP(B5275,[1]Nagios!$B$2:$F$7978,1,FALSE)</f>
        <v>10.133.8.199</v>
      </c>
      <c r="D5275" s="301" t="s">
        <v>959</v>
      </c>
      <c r="E5275" s="289" t="s">
        <v>2992</v>
      </c>
      <c r="F5275" s="245">
        <v>3</v>
      </c>
      <c r="G5275" s="299" t="s">
        <v>8012</v>
      </c>
      <c r="H5275" s="180"/>
    </row>
    <row r="5276" spans="1:8" hidden="1">
      <c r="A5276" s="88" t="s">
        <v>7277</v>
      </c>
      <c r="B5276" s="249" t="s">
        <v>7278</v>
      </c>
      <c r="C5276" s="185" t="str">
        <f>VLOOKUP(B5276,[1]Nagios!$B$2:$F$7978,1,FALSE)</f>
        <v>10.133.8.199</v>
      </c>
      <c r="D5276" s="301" t="s">
        <v>6177</v>
      </c>
      <c r="E5276" s="289" t="s">
        <v>2992</v>
      </c>
      <c r="F5276" s="245">
        <v>3</v>
      </c>
      <c r="G5276" s="299" t="s">
        <v>8012</v>
      </c>
      <c r="H5276" s="180"/>
    </row>
    <row r="5277" spans="1:8" hidden="1">
      <c r="A5277" s="88" t="s">
        <v>7277</v>
      </c>
      <c r="B5277" s="266" t="s">
        <v>7278</v>
      </c>
      <c r="C5277" s="185" t="str">
        <f>VLOOKUP(B5277,[1]Nagios!$B$2:$F$7978,1,FALSE)</f>
        <v>10.133.8.199</v>
      </c>
      <c r="D5277" s="301" t="s">
        <v>1201</v>
      </c>
      <c r="E5277" s="289" t="s">
        <v>2992</v>
      </c>
      <c r="F5277" s="245">
        <v>3</v>
      </c>
      <c r="G5277" s="299" t="s">
        <v>8012</v>
      </c>
      <c r="H5277" s="180"/>
    </row>
    <row r="5278" spans="1:8" hidden="1">
      <c r="A5278" s="91" t="s">
        <v>6703</v>
      </c>
      <c r="B5278" s="102" t="s">
        <v>6701</v>
      </c>
      <c r="C5278" s="185" t="str">
        <f>VLOOKUP(B5278,[1]Nagios!$B$2:$F$7978,1,FALSE)</f>
        <v>10.133.8.198</v>
      </c>
      <c r="D5278" s="308" t="s">
        <v>1204</v>
      </c>
      <c r="E5278" s="206" t="s">
        <v>2992</v>
      </c>
      <c r="F5278" s="245">
        <v>4</v>
      </c>
      <c r="G5278" s="299" t="s">
        <v>8012</v>
      </c>
      <c r="H5278" s="180"/>
    </row>
    <row r="5279" spans="1:8" hidden="1">
      <c r="A5279" s="91" t="s">
        <v>6703</v>
      </c>
      <c r="B5279" s="102" t="s">
        <v>6701</v>
      </c>
      <c r="C5279" s="185" t="str">
        <f>VLOOKUP(B5279,[1]Nagios!$B$2:$F$7978,1,FALSE)</f>
        <v>10.133.8.198</v>
      </c>
      <c r="D5279" s="308" t="s">
        <v>6043</v>
      </c>
      <c r="E5279" s="206" t="s">
        <v>2992</v>
      </c>
      <c r="F5279" s="245">
        <v>4</v>
      </c>
      <c r="G5279" s="299" t="s">
        <v>8012</v>
      </c>
      <c r="H5279" s="180"/>
    </row>
    <row r="5280" spans="1:8" hidden="1">
      <c r="A5280" s="91" t="s">
        <v>6703</v>
      </c>
      <c r="B5280" s="102" t="s">
        <v>6701</v>
      </c>
      <c r="C5280" s="185" t="str">
        <f>VLOOKUP(B5280,[1]Nagios!$B$2:$F$7978,1,FALSE)</f>
        <v>10.133.8.198</v>
      </c>
      <c r="D5280" s="308" t="s">
        <v>6704</v>
      </c>
      <c r="E5280" s="206" t="s">
        <v>2992</v>
      </c>
      <c r="F5280" s="245">
        <v>4</v>
      </c>
      <c r="G5280" s="299" t="s">
        <v>8012</v>
      </c>
      <c r="H5280" s="180"/>
    </row>
    <row r="5281" spans="1:8" hidden="1">
      <c r="A5281" s="91" t="s">
        <v>6703</v>
      </c>
      <c r="B5281" s="102" t="s">
        <v>6701</v>
      </c>
      <c r="C5281" s="185" t="str">
        <f>VLOOKUP(B5281,[1]Nagios!$B$2:$F$7978,1,FALSE)</f>
        <v>10.133.8.198</v>
      </c>
      <c r="D5281" s="308" t="s">
        <v>6705</v>
      </c>
      <c r="E5281" s="206" t="s">
        <v>2992</v>
      </c>
      <c r="F5281" s="245">
        <v>4</v>
      </c>
      <c r="G5281" s="299" t="s">
        <v>8012</v>
      </c>
      <c r="H5281" s="180"/>
    </row>
    <row r="5282" spans="1:8" hidden="1">
      <c r="A5282" s="91" t="s">
        <v>6703</v>
      </c>
      <c r="B5282" s="102" t="s">
        <v>6701</v>
      </c>
      <c r="C5282" s="185" t="str">
        <f>VLOOKUP(B5282,[1]Nagios!$B$2:$F$7978,1,FALSE)</f>
        <v>10.133.8.198</v>
      </c>
      <c r="D5282" s="308" t="s">
        <v>2617</v>
      </c>
      <c r="E5282" s="206" t="s">
        <v>2992</v>
      </c>
      <c r="F5282" s="245">
        <v>4</v>
      </c>
      <c r="G5282" s="299" t="s">
        <v>8012</v>
      </c>
      <c r="H5282" s="180"/>
    </row>
    <row r="5283" spans="1:8" hidden="1">
      <c r="A5283" s="91" t="s">
        <v>6703</v>
      </c>
      <c r="B5283" s="102" t="s">
        <v>6701</v>
      </c>
      <c r="C5283" s="185" t="str">
        <f>VLOOKUP(B5283,[1]Nagios!$B$2:$F$7978,1,FALSE)</f>
        <v>10.133.8.198</v>
      </c>
      <c r="D5283" s="308" t="s">
        <v>1200</v>
      </c>
      <c r="E5283" s="206" t="s">
        <v>2992</v>
      </c>
      <c r="F5283" s="245">
        <v>4</v>
      </c>
      <c r="G5283" s="299" t="s">
        <v>8012</v>
      </c>
      <c r="H5283" s="180"/>
    </row>
    <row r="5284" spans="1:8" hidden="1">
      <c r="A5284" s="91" t="s">
        <v>6703</v>
      </c>
      <c r="B5284" s="102" t="s">
        <v>6701</v>
      </c>
      <c r="C5284" s="185" t="str">
        <f>VLOOKUP(B5284,[1]Nagios!$B$2:$F$7978,1,FALSE)</f>
        <v>10.133.8.198</v>
      </c>
      <c r="D5284" s="308" t="s">
        <v>1201</v>
      </c>
      <c r="E5284" s="206" t="s">
        <v>2992</v>
      </c>
      <c r="F5284" s="262">
        <v>4</v>
      </c>
      <c r="G5284" s="299" t="s">
        <v>8012</v>
      </c>
      <c r="H5284" s="180"/>
    </row>
    <row r="5285" spans="1:8" hidden="1">
      <c r="A5285" s="91" t="s">
        <v>6702</v>
      </c>
      <c r="B5285" s="102" t="s">
        <v>6700</v>
      </c>
      <c r="C5285" s="185" t="str">
        <f>VLOOKUP(B5285,[1]Nagios!$B$2:$F$7978,1,FALSE)</f>
        <v>10.133.8.197</v>
      </c>
      <c r="D5285" s="308" t="s">
        <v>1204</v>
      </c>
      <c r="E5285" s="206" t="s">
        <v>2992</v>
      </c>
      <c r="F5285" s="262">
        <v>4</v>
      </c>
      <c r="G5285" s="299" t="s">
        <v>8012</v>
      </c>
      <c r="H5285" s="180"/>
    </row>
    <row r="5286" spans="1:8" hidden="1">
      <c r="A5286" s="91" t="s">
        <v>6702</v>
      </c>
      <c r="B5286" s="102" t="s">
        <v>6700</v>
      </c>
      <c r="C5286" s="185" t="str">
        <f>VLOOKUP(B5286,[1]Nagios!$B$2:$F$7978,1,FALSE)</f>
        <v>10.133.8.197</v>
      </c>
      <c r="D5286" s="308" t="s">
        <v>6043</v>
      </c>
      <c r="E5286" s="206" t="s">
        <v>2992</v>
      </c>
      <c r="F5286" s="271">
        <v>4</v>
      </c>
      <c r="G5286" s="299" t="s">
        <v>8012</v>
      </c>
      <c r="H5286" s="180"/>
    </row>
    <row r="5287" spans="1:8" hidden="1">
      <c r="A5287" s="91" t="s">
        <v>6702</v>
      </c>
      <c r="B5287" s="102" t="s">
        <v>6700</v>
      </c>
      <c r="C5287" s="185" t="str">
        <f>VLOOKUP(B5287,[1]Nagios!$B$2:$F$7978,1,FALSE)</f>
        <v>10.133.8.197</v>
      </c>
      <c r="D5287" s="308" t="s">
        <v>6704</v>
      </c>
      <c r="E5287" s="206" t="s">
        <v>2992</v>
      </c>
      <c r="F5287" s="245">
        <v>4</v>
      </c>
      <c r="G5287" s="299" t="s">
        <v>8012</v>
      </c>
      <c r="H5287" s="180"/>
    </row>
    <row r="5288" spans="1:8" hidden="1">
      <c r="A5288" s="91" t="s">
        <v>6702</v>
      </c>
      <c r="B5288" s="102" t="s">
        <v>6700</v>
      </c>
      <c r="C5288" s="185" t="str">
        <f>VLOOKUP(B5288,[1]Nagios!$B$2:$F$7978,1,FALSE)</f>
        <v>10.133.8.197</v>
      </c>
      <c r="D5288" s="308" t="s">
        <v>6705</v>
      </c>
      <c r="E5288" s="206" t="s">
        <v>2992</v>
      </c>
      <c r="F5288" s="245">
        <v>4</v>
      </c>
      <c r="G5288" s="299" t="s">
        <v>8012</v>
      </c>
      <c r="H5288" s="180"/>
    </row>
    <row r="5289" spans="1:8" hidden="1">
      <c r="A5289" s="91" t="s">
        <v>6702</v>
      </c>
      <c r="B5289" s="102" t="s">
        <v>6700</v>
      </c>
      <c r="C5289" s="185" t="str">
        <f>VLOOKUP(B5289,[1]Nagios!$B$2:$F$7978,1,FALSE)</f>
        <v>10.133.8.197</v>
      </c>
      <c r="D5289" s="308" t="s">
        <v>2617</v>
      </c>
      <c r="E5289" s="206" t="s">
        <v>2992</v>
      </c>
      <c r="F5289" s="245">
        <v>4</v>
      </c>
      <c r="G5289" s="299" t="s">
        <v>8012</v>
      </c>
      <c r="H5289" s="180"/>
    </row>
    <row r="5290" spans="1:8" hidden="1">
      <c r="A5290" s="91" t="s">
        <v>6702</v>
      </c>
      <c r="B5290" s="102" t="s">
        <v>6700</v>
      </c>
      <c r="C5290" s="185" t="str">
        <f>VLOOKUP(B5290,[1]Nagios!$B$2:$F$7978,1,FALSE)</f>
        <v>10.133.8.197</v>
      </c>
      <c r="D5290" s="308" t="s">
        <v>1200</v>
      </c>
      <c r="E5290" s="206" t="s">
        <v>2992</v>
      </c>
      <c r="F5290" s="245">
        <v>4</v>
      </c>
      <c r="G5290" s="299" t="s">
        <v>8012</v>
      </c>
      <c r="H5290" s="180"/>
    </row>
    <row r="5291" spans="1:8" hidden="1">
      <c r="A5291" s="91" t="s">
        <v>6702</v>
      </c>
      <c r="B5291" s="102" t="s">
        <v>6700</v>
      </c>
      <c r="C5291" s="185" t="str">
        <f>VLOOKUP(B5291,[1]Nagios!$B$2:$F$7978,1,FALSE)</f>
        <v>10.133.8.197</v>
      </c>
      <c r="D5291" s="308" t="s">
        <v>1201</v>
      </c>
      <c r="E5291" s="206" t="s">
        <v>2992</v>
      </c>
      <c r="F5291" s="245">
        <v>4</v>
      </c>
      <c r="G5291" s="299" t="s">
        <v>8012</v>
      </c>
      <c r="H5291" s="180"/>
    </row>
    <row r="5292" spans="1:8" hidden="1">
      <c r="A5292" s="88" t="s">
        <v>8936</v>
      </c>
      <c r="B5292" s="249" t="s">
        <v>8937</v>
      </c>
      <c r="C5292" s="185" t="str">
        <f>VLOOKUP(B5292,[1]Nagios!$B$2:$F$7978,1,FALSE)</f>
        <v>172.16.12.90</v>
      </c>
      <c r="D5292" s="301" t="s">
        <v>1220</v>
      </c>
      <c r="E5292" s="289" t="s">
        <v>2989</v>
      </c>
      <c r="F5292" s="245">
        <v>3</v>
      </c>
      <c r="G5292" s="299" t="s">
        <v>8012</v>
      </c>
      <c r="H5292" s="180" t="s">
        <v>3659</v>
      </c>
    </row>
    <row r="5293" spans="1:8" hidden="1">
      <c r="A5293" s="88" t="s">
        <v>8936</v>
      </c>
      <c r="B5293" s="249" t="s">
        <v>8937</v>
      </c>
      <c r="C5293" s="185" t="str">
        <f>VLOOKUP(B5293,[1]Nagios!$B$2:$F$7978,1,FALSE)</f>
        <v>172.16.12.90</v>
      </c>
      <c r="D5293" s="301" t="s">
        <v>1204</v>
      </c>
      <c r="E5293" s="289" t="s">
        <v>2989</v>
      </c>
      <c r="F5293" s="245">
        <v>3</v>
      </c>
      <c r="G5293" s="299" t="s">
        <v>8012</v>
      </c>
      <c r="H5293" s="180" t="s">
        <v>3660</v>
      </c>
    </row>
    <row r="5294" spans="1:8" hidden="1">
      <c r="A5294" s="88" t="s">
        <v>8936</v>
      </c>
      <c r="B5294" s="249" t="s">
        <v>8937</v>
      </c>
      <c r="C5294" s="185" t="str">
        <f>VLOOKUP(B5294,[1]Nagios!$B$2:$F$7978,1,FALSE)</f>
        <v>172.16.12.90</v>
      </c>
      <c r="D5294" s="301" t="s">
        <v>959</v>
      </c>
      <c r="E5294" s="289" t="s">
        <v>2989</v>
      </c>
      <c r="F5294" s="245">
        <v>3</v>
      </c>
      <c r="G5294" s="299" t="s">
        <v>8012</v>
      </c>
      <c r="H5294" s="180" t="s">
        <v>3661</v>
      </c>
    </row>
    <row r="5295" spans="1:8" hidden="1">
      <c r="A5295" s="88" t="s">
        <v>8936</v>
      </c>
      <c r="B5295" s="102" t="s">
        <v>8937</v>
      </c>
      <c r="C5295" s="185" t="str">
        <f>VLOOKUP(B5295,[1]Nagios!$B$2:$F$7978,1,FALSE)</f>
        <v>172.16.12.90</v>
      </c>
      <c r="D5295" s="301" t="s">
        <v>1200</v>
      </c>
      <c r="E5295" s="289" t="s">
        <v>2989</v>
      </c>
      <c r="F5295" s="245">
        <v>3</v>
      </c>
      <c r="G5295" s="299" t="s">
        <v>8020</v>
      </c>
      <c r="H5295" s="208" t="s">
        <v>3221</v>
      </c>
    </row>
    <row r="5296" spans="1:8" hidden="1">
      <c r="A5296" s="88" t="s">
        <v>8936</v>
      </c>
      <c r="B5296" s="249" t="s">
        <v>8937</v>
      </c>
      <c r="C5296" s="185" t="str">
        <f>VLOOKUP(B5296,[1]Nagios!$B$2:$F$7978,1,FALSE)</f>
        <v>172.16.12.90</v>
      </c>
      <c r="D5296" s="301" t="s">
        <v>1201</v>
      </c>
      <c r="E5296" s="289" t="s">
        <v>2989</v>
      </c>
      <c r="F5296" s="245">
        <v>3</v>
      </c>
      <c r="G5296" s="299" t="s">
        <v>8012</v>
      </c>
      <c r="H5296" s="180" t="s">
        <v>3652</v>
      </c>
    </row>
    <row r="5297" spans="1:8" hidden="1">
      <c r="A5297" s="88" t="s">
        <v>8936</v>
      </c>
      <c r="B5297" s="249" t="s">
        <v>8937</v>
      </c>
      <c r="C5297" s="185" t="str">
        <f>VLOOKUP(B5297,[1]Nagios!$B$2:$F$7978,1,FALSE)</f>
        <v>172.16.12.90</v>
      </c>
      <c r="D5297" s="301" t="s">
        <v>6043</v>
      </c>
      <c r="E5297" s="289" t="s">
        <v>2989</v>
      </c>
      <c r="F5297" s="262">
        <v>3</v>
      </c>
      <c r="G5297" s="299" t="s">
        <v>8012</v>
      </c>
      <c r="H5297" s="180" t="s">
        <v>3653</v>
      </c>
    </row>
    <row r="5298" spans="1:8" hidden="1">
      <c r="A5298" s="88" t="s">
        <v>8936</v>
      </c>
      <c r="B5298" s="240" t="s">
        <v>8937</v>
      </c>
      <c r="C5298" s="185" t="str">
        <f>VLOOKUP(B5298,[1]Nagios!$B$2:$F$7978,1,FALSE)</f>
        <v>172.16.12.90</v>
      </c>
      <c r="D5298" s="301" t="s">
        <v>2543</v>
      </c>
      <c r="E5298" s="289" t="s">
        <v>2989</v>
      </c>
      <c r="F5298" s="245">
        <v>3</v>
      </c>
      <c r="G5298" s="299" t="s">
        <v>8012</v>
      </c>
      <c r="H5298" s="180" t="s">
        <v>3654</v>
      </c>
    </row>
    <row r="5299" spans="1:8" hidden="1">
      <c r="A5299" s="91" t="s">
        <v>6572</v>
      </c>
      <c r="B5299" s="102" t="s">
        <v>1568</v>
      </c>
      <c r="C5299" s="185" t="str">
        <f>VLOOKUP(B5299,[1]Nagios!$B$2:$F$7978,1,FALSE)</f>
        <v>10.133.8.63</v>
      </c>
      <c r="D5299" s="306" t="s">
        <v>959</v>
      </c>
      <c r="E5299" s="206" t="s">
        <v>2989</v>
      </c>
      <c r="F5299" s="245">
        <v>1</v>
      </c>
      <c r="G5299" s="299" t="s">
        <v>8012</v>
      </c>
      <c r="H5299" s="180"/>
    </row>
    <row r="5300" spans="1:8" hidden="1">
      <c r="A5300" s="91" t="s">
        <v>6572</v>
      </c>
      <c r="B5300" s="102" t="s">
        <v>1568</v>
      </c>
      <c r="C5300" s="185" t="str">
        <f>VLOOKUP(B5300,[1]Nagios!$B$2:$F$7978,1,FALSE)</f>
        <v>10.133.8.63</v>
      </c>
      <c r="D5300" s="306" t="s">
        <v>962</v>
      </c>
      <c r="E5300" s="206" t="s">
        <v>2989</v>
      </c>
      <c r="F5300" s="245">
        <v>3</v>
      </c>
      <c r="G5300" s="299" t="s">
        <v>8012</v>
      </c>
      <c r="H5300" s="180"/>
    </row>
    <row r="5301" spans="1:8" hidden="1">
      <c r="A5301" s="91" t="s">
        <v>6572</v>
      </c>
      <c r="B5301" s="102" t="s">
        <v>1568</v>
      </c>
      <c r="C5301" s="185" t="str">
        <f>VLOOKUP(B5301,[1]Nagios!$B$2:$F$7978,1,FALSE)</f>
        <v>10.133.8.63</v>
      </c>
      <c r="D5301" s="306" t="s">
        <v>963</v>
      </c>
      <c r="E5301" s="206" t="s">
        <v>2989</v>
      </c>
      <c r="F5301" s="245">
        <v>3</v>
      </c>
      <c r="G5301" s="299" t="s">
        <v>8012</v>
      </c>
      <c r="H5301" s="180"/>
    </row>
    <row r="5302" spans="1:8" hidden="1">
      <c r="A5302" s="91" t="s">
        <v>6572</v>
      </c>
      <c r="B5302" s="102" t="s">
        <v>1568</v>
      </c>
      <c r="C5302" s="185" t="str">
        <f>VLOOKUP(B5302,[1]Nagios!$B$2:$F$7978,1,FALSE)</f>
        <v>10.133.8.63</v>
      </c>
      <c r="D5302" s="306" t="s">
        <v>6519</v>
      </c>
      <c r="E5302" s="206" t="s">
        <v>2989</v>
      </c>
      <c r="F5302" s="245">
        <v>1</v>
      </c>
      <c r="G5302" s="299" t="s">
        <v>8012</v>
      </c>
      <c r="H5302" s="180"/>
    </row>
    <row r="5303" spans="1:8" hidden="1">
      <c r="A5303" s="91" t="s">
        <v>6572</v>
      </c>
      <c r="B5303" s="102" t="s">
        <v>1568</v>
      </c>
      <c r="C5303" s="185" t="str">
        <f>VLOOKUP(B5303,[1]Nagios!$B$2:$F$7978,1,FALSE)</f>
        <v>10.133.8.63</v>
      </c>
      <c r="D5303" s="306" t="s">
        <v>961</v>
      </c>
      <c r="E5303" s="206" t="s">
        <v>2989</v>
      </c>
      <c r="F5303" s="245">
        <v>1</v>
      </c>
      <c r="G5303" s="299" t="s">
        <v>8012</v>
      </c>
      <c r="H5303" s="180"/>
    </row>
    <row r="5304" spans="1:8" hidden="1">
      <c r="A5304" s="91" t="s">
        <v>6572</v>
      </c>
      <c r="B5304" s="138" t="s">
        <v>1568</v>
      </c>
      <c r="C5304" s="185" t="str">
        <f>VLOOKUP(B5304,[1]Nagios!$B$2:$F$7978,1,FALSE)</f>
        <v>10.133.8.63</v>
      </c>
      <c r="D5304" s="302" t="s">
        <v>2543</v>
      </c>
      <c r="E5304" s="290"/>
      <c r="F5304" s="139"/>
      <c r="G5304" s="299" t="s">
        <v>8012</v>
      </c>
      <c r="H5304" s="217"/>
    </row>
    <row r="5305" spans="1:8" hidden="1">
      <c r="A5305" s="88" t="s">
        <v>2082</v>
      </c>
      <c r="B5305" s="240" t="s">
        <v>2083</v>
      </c>
      <c r="C5305" s="185" t="str">
        <f>VLOOKUP(B5305,[1]Nagios!$B$2:$F$7978,1,FALSE)</f>
        <v>10.133.8.72</v>
      </c>
      <c r="D5305" s="240" t="s">
        <v>1204</v>
      </c>
      <c r="E5305" s="240" t="s">
        <v>2992</v>
      </c>
      <c r="F5305" s="245">
        <v>1</v>
      </c>
      <c r="G5305" s="299" t="s">
        <v>8012</v>
      </c>
      <c r="H5305" s="180" t="s">
        <v>3260</v>
      </c>
    </row>
    <row r="5306" spans="1:8" hidden="1">
      <c r="A5306" s="88" t="s">
        <v>2082</v>
      </c>
      <c r="B5306" s="240" t="s">
        <v>2083</v>
      </c>
      <c r="C5306" s="185" t="str">
        <f>VLOOKUP(B5306,[1]Nagios!$B$2:$F$7978,1,FALSE)</f>
        <v>10.133.8.72</v>
      </c>
      <c r="D5306" s="240" t="s">
        <v>1255</v>
      </c>
      <c r="E5306" s="249" t="s">
        <v>2992</v>
      </c>
      <c r="F5306" s="245">
        <v>1</v>
      </c>
      <c r="G5306" s="299" t="s">
        <v>8012</v>
      </c>
      <c r="H5306" s="180" t="s">
        <v>3261</v>
      </c>
    </row>
    <row r="5307" spans="1:8" hidden="1">
      <c r="A5307" s="88" t="s">
        <v>2082</v>
      </c>
      <c r="B5307" s="240" t="s">
        <v>2083</v>
      </c>
      <c r="C5307" s="185" t="str">
        <f>VLOOKUP(B5307,[1]Nagios!$B$2:$F$7978,1,FALSE)</f>
        <v>10.133.8.72</v>
      </c>
      <c r="D5307" s="240" t="s">
        <v>959</v>
      </c>
      <c r="E5307" s="249" t="s">
        <v>2992</v>
      </c>
      <c r="F5307" s="245">
        <v>1</v>
      </c>
      <c r="G5307" s="299" t="s">
        <v>8012</v>
      </c>
      <c r="H5307" s="180" t="s">
        <v>3262</v>
      </c>
    </row>
    <row r="5308" spans="1:8" hidden="1">
      <c r="A5308" s="88" t="s">
        <v>2082</v>
      </c>
      <c r="B5308" s="249" t="s">
        <v>2083</v>
      </c>
      <c r="C5308" s="185" t="str">
        <f>VLOOKUP(B5308,[1]Nagios!$B$2:$F$7978,1,FALSE)</f>
        <v>10.133.8.72</v>
      </c>
      <c r="D5308" s="249" t="s">
        <v>1200</v>
      </c>
      <c r="E5308" s="249" t="s">
        <v>2992</v>
      </c>
      <c r="F5308" s="262">
        <v>1</v>
      </c>
      <c r="G5308" s="299" t="s">
        <v>8012</v>
      </c>
      <c r="H5308" s="180" t="s">
        <v>3263</v>
      </c>
    </row>
    <row r="5309" spans="1:8" hidden="1">
      <c r="A5309" s="88" t="s">
        <v>2082</v>
      </c>
      <c r="B5309" s="249" t="s">
        <v>2083</v>
      </c>
      <c r="C5309" s="185" t="str">
        <f>VLOOKUP(B5309,[1]Nagios!$B$2:$F$7978,1,FALSE)</f>
        <v>10.133.8.72</v>
      </c>
      <c r="D5309" s="249" t="s">
        <v>1256</v>
      </c>
      <c r="E5309" s="249" t="s">
        <v>2992</v>
      </c>
      <c r="F5309" s="262">
        <v>1</v>
      </c>
      <c r="G5309" s="299" t="s">
        <v>8012</v>
      </c>
      <c r="H5309" s="180" t="s">
        <v>3264</v>
      </c>
    </row>
    <row r="5310" spans="1:8" hidden="1">
      <c r="A5310" s="88" t="s">
        <v>2082</v>
      </c>
      <c r="B5310" s="266" t="s">
        <v>2083</v>
      </c>
      <c r="C5310" s="185" t="str">
        <f>VLOOKUP(B5310,[1]Nagios!$B$2:$F$7978,1,FALSE)</f>
        <v>10.133.8.72</v>
      </c>
      <c r="D5310" s="266" t="s">
        <v>6118</v>
      </c>
      <c r="E5310" s="266" t="s">
        <v>2992</v>
      </c>
      <c r="F5310" s="271">
        <v>3</v>
      </c>
      <c r="G5310" s="299" t="s">
        <v>8004</v>
      </c>
      <c r="H5310" s="180"/>
    </row>
    <row r="5311" spans="1:8" hidden="1">
      <c r="A5311" s="88" t="s">
        <v>2082</v>
      </c>
      <c r="B5311" s="266" t="s">
        <v>2083</v>
      </c>
      <c r="C5311" s="185" t="str">
        <f>VLOOKUP(B5311,[1]Nagios!$B$2:$F$7978,1,FALSE)</f>
        <v>10.133.8.72</v>
      </c>
      <c r="D5311" s="266" t="s">
        <v>6892</v>
      </c>
      <c r="E5311" s="266" t="s">
        <v>2992</v>
      </c>
      <c r="F5311" s="271">
        <v>1</v>
      </c>
      <c r="G5311" s="299" t="s">
        <v>7998</v>
      </c>
      <c r="H5311" s="180"/>
    </row>
    <row r="5312" spans="1:8" hidden="1">
      <c r="A5312" s="88" t="s">
        <v>2082</v>
      </c>
      <c r="B5312" s="266" t="s">
        <v>2083</v>
      </c>
      <c r="C5312" s="185" t="str">
        <f>VLOOKUP(B5312,[1]Nagios!$B$2:$F$7978,1,FALSE)</f>
        <v>10.133.8.72</v>
      </c>
      <c r="D5312" s="266" t="s">
        <v>6874</v>
      </c>
      <c r="E5312" s="249" t="s">
        <v>2992</v>
      </c>
      <c r="F5312" s="245">
        <v>1</v>
      </c>
      <c r="G5312" s="299" t="s">
        <v>7998</v>
      </c>
      <c r="H5312" s="180"/>
    </row>
    <row r="5313" spans="1:8" hidden="1">
      <c r="A5313" s="88" t="s">
        <v>8139</v>
      </c>
      <c r="B5313" s="266" t="s">
        <v>8140</v>
      </c>
      <c r="C5313" s="185" t="str">
        <f>VLOOKUP(B5313,[1]Nagios!$B$2:$F$7978,1,FALSE)</f>
        <v>10.133.8.245</v>
      </c>
      <c r="D5313" s="266" t="s">
        <v>7260</v>
      </c>
      <c r="E5313" s="267" t="s">
        <v>2992</v>
      </c>
      <c r="F5313" s="245">
        <v>4</v>
      </c>
      <c r="G5313" s="299" t="s">
        <v>8012</v>
      </c>
      <c r="H5313" s="180"/>
    </row>
    <row r="5314" spans="1:8" hidden="1">
      <c r="A5314" s="88" t="s">
        <v>8139</v>
      </c>
      <c r="B5314" s="266" t="s">
        <v>8140</v>
      </c>
      <c r="C5314" s="185" t="str">
        <f>VLOOKUP(B5314,[1]Nagios!$B$2:$F$7978,1,FALSE)</f>
        <v>10.133.8.245</v>
      </c>
      <c r="D5314" s="266" t="s">
        <v>1204</v>
      </c>
      <c r="E5314" s="267" t="s">
        <v>2992</v>
      </c>
      <c r="F5314" s="245">
        <v>4</v>
      </c>
      <c r="G5314" s="299" t="s">
        <v>8012</v>
      </c>
      <c r="H5314" s="180"/>
    </row>
    <row r="5315" spans="1:8" hidden="1">
      <c r="A5315" s="88" t="s">
        <v>8139</v>
      </c>
      <c r="B5315" s="266" t="s">
        <v>8140</v>
      </c>
      <c r="C5315" s="185" t="str">
        <f>VLOOKUP(B5315,[1]Nagios!$B$2:$F$7978,1,FALSE)</f>
        <v>10.133.8.245</v>
      </c>
      <c r="D5315" s="266" t="s">
        <v>2617</v>
      </c>
      <c r="E5315" s="267" t="s">
        <v>2992</v>
      </c>
      <c r="F5315" s="245">
        <v>4</v>
      </c>
      <c r="G5315" s="299" t="s">
        <v>8012</v>
      </c>
      <c r="H5315" s="180"/>
    </row>
    <row r="5316" spans="1:8" hidden="1">
      <c r="A5316" s="88" t="s">
        <v>8139</v>
      </c>
      <c r="B5316" s="266" t="s">
        <v>8140</v>
      </c>
      <c r="C5316" s="185" t="str">
        <f>VLOOKUP(B5316,[1]Nagios!$B$2:$F$7978,1,FALSE)</f>
        <v>10.133.8.245</v>
      </c>
      <c r="D5316" s="266" t="s">
        <v>6654</v>
      </c>
      <c r="E5316" s="267" t="s">
        <v>2992</v>
      </c>
      <c r="F5316" s="245">
        <v>4</v>
      </c>
      <c r="G5316" s="299" t="s">
        <v>8012</v>
      </c>
      <c r="H5316" s="180"/>
    </row>
    <row r="5317" spans="1:8" hidden="1">
      <c r="A5317" s="88" t="s">
        <v>8139</v>
      </c>
      <c r="B5317" s="266" t="s">
        <v>8140</v>
      </c>
      <c r="C5317" s="185" t="str">
        <f>VLOOKUP(B5317,[1]Nagios!$B$2:$F$7978,1,FALSE)</f>
        <v>10.133.8.245</v>
      </c>
      <c r="D5317" s="266" t="s">
        <v>1201</v>
      </c>
      <c r="E5317" s="267" t="s">
        <v>2992</v>
      </c>
      <c r="F5317" s="245">
        <v>4</v>
      </c>
      <c r="G5317" s="299" t="s">
        <v>8012</v>
      </c>
      <c r="H5317" s="180"/>
    </row>
    <row r="5318" spans="1:8" hidden="1">
      <c r="A5318" s="88" t="s">
        <v>8139</v>
      </c>
      <c r="B5318" s="266" t="s">
        <v>8140</v>
      </c>
      <c r="C5318" s="185" t="str">
        <f>VLOOKUP(B5318,[1]Nagios!$B$2:$F$7978,1,FALSE)</f>
        <v>10.133.8.245</v>
      </c>
      <c r="D5318" s="266" t="s">
        <v>6043</v>
      </c>
      <c r="E5318" s="267" t="s">
        <v>2992</v>
      </c>
      <c r="F5318" s="262">
        <v>4</v>
      </c>
      <c r="G5318" s="299" t="s">
        <v>8012</v>
      </c>
      <c r="H5318" s="180"/>
    </row>
    <row r="5319" spans="1:8" hidden="1">
      <c r="A5319" s="88" t="s">
        <v>8139</v>
      </c>
      <c r="B5319" s="266" t="s">
        <v>8140</v>
      </c>
      <c r="C5319" s="185" t="str">
        <f>VLOOKUP(B5319,[1]Nagios!$B$2:$F$7978,1,FALSE)</f>
        <v>10.133.8.245</v>
      </c>
      <c r="D5319" s="266" t="s">
        <v>3196</v>
      </c>
      <c r="E5319" s="267" t="s">
        <v>2992</v>
      </c>
      <c r="F5319" s="262">
        <v>4</v>
      </c>
      <c r="G5319" s="299" t="s">
        <v>8012</v>
      </c>
      <c r="H5319" s="180"/>
    </row>
    <row r="5320" spans="1:8" hidden="1">
      <c r="A5320" s="88" t="s">
        <v>35</v>
      </c>
      <c r="B5320" s="266" t="s">
        <v>36</v>
      </c>
      <c r="C5320" s="185" t="str">
        <f>VLOOKUP(B5320,[1]Nagios!$B$2:$F$7978,1,FALSE)</f>
        <v>10.133.55.68</v>
      </c>
      <c r="D5320" s="266" t="s">
        <v>1220</v>
      </c>
      <c r="E5320" s="266" t="s">
        <v>2989</v>
      </c>
      <c r="F5320" s="271">
        <v>3</v>
      </c>
      <c r="G5320" s="299" t="s">
        <v>8012</v>
      </c>
      <c r="H5320" s="180" t="s">
        <v>3968</v>
      </c>
    </row>
    <row r="5321" spans="1:8" hidden="1">
      <c r="A5321" s="88" t="s">
        <v>35</v>
      </c>
      <c r="B5321" s="249" t="s">
        <v>36</v>
      </c>
      <c r="C5321" s="185" t="str">
        <f>VLOOKUP(B5321,[1]Nagios!$B$2:$F$7978,1,FALSE)</f>
        <v>10.133.55.68</v>
      </c>
      <c r="D5321" s="249" t="s">
        <v>1204</v>
      </c>
      <c r="E5321" s="249" t="s">
        <v>2989</v>
      </c>
      <c r="F5321" s="262">
        <v>4</v>
      </c>
      <c r="G5321" s="299" t="s">
        <v>8012</v>
      </c>
      <c r="H5321" s="180" t="s">
        <v>3969</v>
      </c>
    </row>
    <row r="5322" spans="1:8" hidden="1">
      <c r="A5322" s="88" t="s">
        <v>35</v>
      </c>
      <c r="B5322" s="249" t="s">
        <v>36</v>
      </c>
      <c r="C5322" s="185" t="str">
        <f>VLOOKUP(B5322,[1]Nagios!$B$2:$F$7978,1,FALSE)</f>
        <v>10.133.55.68</v>
      </c>
      <c r="D5322" s="249" t="s">
        <v>2412</v>
      </c>
      <c r="E5322" s="249" t="s">
        <v>2989</v>
      </c>
      <c r="F5322" s="262">
        <v>4</v>
      </c>
      <c r="G5322" s="299" t="s">
        <v>8012</v>
      </c>
      <c r="H5322" s="180" t="s">
        <v>3970</v>
      </c>
    </row>
    <row r="5323" spans="1:8" hidden="1">
      <c r="A5323" s="88" t="s">
        <v>35</v>
      </c>
      <c r="B5323" s="249" t="s">
        <v>36</v>
      </c>
      <c r="C5323" s="185" t="str">
        <f>VLOOKUP(B5323,[1]Nagios!$B$2:$F$7978,1,FALSE)</f>
        <v>10.133.55.68</v>
      </c>
      <c r="D5323" s="249" t="s">
        <v>2428</v>
      </c>
      <c r="E5323" s="240" t="s">
        <v>2989</v>
      </c>
      <c r="F5323" s="245">
        <v>4</v>
      </c>
      <c r="G5323" s="299" t="s">
        <v>8012</v>
      </c>
      <c r="H5323" s="180" t="s">
        <v>3971</v>
      </c>
    </row>
    <row r="5324" spans="1:8" hidden="1">
      <c r="A5324" s="88" t="s">
        <v>35</v>
      </c>
      <c r="B5324" s="249" t="s">
        <v>36</v>
      </c>
      <c r="C5324" s="185" t="str">
        <f>VLOOKUP(B5324,[1]Nagios!$B$2:$F$7978,1,FALSE)</f>
        <v>10.133.55.68</v>
      </c>
      <c r="D5324" s="249" t="s">
        <v>2468</v>
      </c>
      <c r="E5324" s="240" t="s">
        <v>2989</v>
      </c>
      <c r="F5324" s="245">
        <v>4</v>
      </c>
      <c r="G5324" s="299" t="s">
        <v>8012</v>
      </c>
      <c r="H5324" s="180" t="s">
        <v>3972</v>
      </c>
    </row>
    <row r="5325" spans="1:8" hidden="1">
      <c r="A5325" s="88" t="s">
        <v>35</v>
      </c>
      <c r="B5325" s="249" t="s">
        <v>36</v>
      </c>
      <c r="C5325" s="185" t="str">
        <f>VLOOKUP(B5325,[1]Nagios!$B$2:$F$7978,1,FALSE)</f>
        <v>10.133.55.68</v>
      </c>
      <c r="D5325" s="249" t="s">
        <v>959</v>
      </c>
      <c r="E5325" s="240" t="s">
        <v>2989</v>
      </c>
      <c r="F5325" s="245">
        <v>4</v>
      </c>
      <c r="G5325" s="299" t="s">
        <v>8012</v>
      </c>
      <c r="H5325" s="180" t="s">
        <v>3973</v>
      </c>
    </row>
    <row r="5326" spans="1:8" hidden="1">
      <c r="A5326" s="88" t="s">
        <v>35</v>
      </c>
      <c r="B5326" s="249" t="s">
        <v>36</v>
      </c>
      <c r="C5326" s="185" t="str">
        <f>VLOOKUP(B5326,[1]Nagios!$B$2:$F$7978,1,FALSE)</f>
        <v>10.133.55.68</v>
      </c>
      <c r="D5326" s="249" t="s">
        <v>1200</v>
      </c>
      <c r="E5326" s="240" t="s">
        <v>2989</v>
      </c>
      <c r="F5326" s="245">
        <v>4</v>
      </c>
      <c r="G5326" s="299" t="s">
        <v>8012</v>
      </c>
      <c r="H5326" s="180" t="s">
        <v>3974</v>
      </c>
    </row>
    <row r="5327" spans="1:8" hidden="1">
      <c r="A5327" s="88" t="s">
        <v>35</v>
      </c>
      <c r="B5327" s="249" t="s">
        <v>36</v>
      </c>
      <c r="C5327" s="185" t="str">
        <f>VLOOKUP(B5327,[1]Nagios!$B$2:$F$7978,1,FALSE)</f>
        <v>10.133.55.68</v>
      </c>
      <c r="D5327" s="249" t="s">
        <v>1201</v>
      </c>
      <c r="E5327" s="240" t="s">
        <v>2992</v>
      </c>
      <c r="F5327" s="245">
        <v>2</v>
      </c>
      <c r="G5327" s="299" t="s">
        <v>8012</v>
      </c>
      <c r="H5327" s="180" t="s">
        <v>3975</v>
      </c>
    </row>
    <row r="5328" spans="1:8" hidden="1">
      <c r="A5328" s="89" t="s">
        <v>35</v>
      </c>
      <c r="B5328" s="102" t="s">
        <v>36</v>
      </c>
      <c r="C5328" s="185" t="str">
        <f>VLOOKUP(B5328,[1]Nagios!$B$2:$F$7978,1,FALSE)</f>
        <v>10.133.55.68</v>
      </c>
      <c r="D5328" s="102" t="s">
        <v>1267</v>
      </c>
      <c r="E5328" s="102" t="s">
        <v>2989</v>
      </c>
      <c r="F5328" s="113">
        <v>4</v>
      </c>
      <c r="G5328" s="299" t="s">
        <v>7833</v>
      </c>
      <c r="H5328" s="180"/>
    </row>
    <row r="5329" spans="1:8" hidden="1">
      <c r="A5329" s="89" t="s">
        <v>35</v>
      </c>
      <c r="B5329" s="102" t="s">
        <v>36</v>
      </c>
      <c r="C5329" s="185" t="str">
        <f>VLOOKUP(B5329,[1]Nagios!$B$2:$F$7978,1,FALSE)</f>
        <v>10.133.55.68</v>
      </c>
      <c r="D5329" s="102" t="s">
        <v>6118</v>
      </c>
      <c r="E5329" s="102" t="s">
        <v>2989</v>
      </c>
      <c r="F5329" s="113">
        <v>2</v>
      </c>
      <c r="G5329" s="299" t="s">
        <v>8004</v>
      </c>
      <c r="H5329" s="180"/>
    </row>
    <row r="5330" spans="1:8" hidden="1">
      <c r="A5330" s="91" t="s">
        <v>35</v>
      </c>
      <c r="B5330" s="102" t="s">
        <v>36</v>
      </c>
      <c r="C5330" s="185" t="str">
        <f>VLOOKUP(B5330,[1]Nagios!$B$2:$F$7978,1,FALSE)</f>
        <v>10.133.55.68</v>
      </c>
      <c r="D5330" s="91" t="s">
        <v>6404</v>
      </c>
      <c r="E5330" s="240" t="s">
        <v>2989</v>
      </c>
      <c r="F5330" s="245">
        <v>4</v>
      </c>
      <c r="G5330" s="299" t="s">
        <v>8020</v>
      </c>
      <c r="H5330" s="180"/>
    </row>
    <row r="5331" spans="1:8" hidden="1">
      <c r="A5331" s="91" t="s">
        <v>35</v>
      </c>
      <c r="B5331" s="102" t="s">
        <v>36</v>
      </c>
      <c r="C5331" s="185" t="str">
        <f>VLOOKUP(B5331,[1]Nagios!$B$2:$F$7978,1,FALSE)</f>
        <v>10.133.55.68</v>
      </c>
      <c r="D5331" s="91" t="s">
        <v>6405</v>
      </c>
      <c r="E5331" s="249" t="s">
        <v>2989</v>
      </c>
      <c r="F5331" s="262">
        <v>4</v>
      </c>
      <c r="G5331" s="299" t="s">
        <v>8020</v>
      </c>
      <c r="H5331" s="180"/>
    </row>
    <row r="5332" spans="1:8" hidden="1">
      <c r="A5332" s="91" t="s">
        <v>35</v>
      </c>
      <c r="B5332" s="102" t="s">
        <v>36</v>
      </c>
      <c r="C5332" s="185" t="str">
        <f>VLOOKUP(B5332,[1]Nagios!$B$2:$F$7978,1,FALSE)</f>
        <v>10.133.55.68</v>
      </c>
      <c r="D5332" s="91" t="s">
        <v>6406</v>
      </c>
      <c r="E5332" s="240" t="s">
        <v>2989</v>
      </c>
      <c r="F5332" s="245">
        <v>4</v>
      </c>
      <c r="G5332" s="299" t="s">
        <v>8020</v>
      </c>
      <c r="H5332" s="180"/>
    </row>
    <row r="5333" spans="1:8" hidden="1">
      <c r="A5333" s="91" t="s">
        <v>35</v>
      </c>
      <c r="B5333" s="102" t="s">
        <v>36</v>
      </c>
      <c r="C5333" s="185" t="str">
        <f>VLOOKUP(B5333,[1]Nagios!$B$2:$F$7978,1,FALSE)</f>
        <v>10.133.55.68</v>
      </c>
      <c r="D5333" s="91" t="s">
        <v>6407</v>
      </c>
      <c r="E5333" s="240" t="s">
        <v>2989</v>
      </c>
      <c r="F5333" s="245">
        <v>4</v>
      </c>
      <c r="G5333" s="299" t="s">
        <v>8020</v>
      </c>
      <c r="H5333" s="180"/>
    </row>
    <row r="5334" spans="1:8" hidden="1">
      <c r="A5334" s="91" t="s">
        <v>35</v>
      </c>
      <c r="B5334" s="102" t="s">
        <v>36</v>
      </c>
      <c r="C5334" s="185" t="str">
        <f>VLOOKUP(B5334,[1]Nagios!$B$2:$F$7978,1,FALSE)</f>
        <v>10.133.55.68</v>
      </c>
      <c r="D5334" s="91" t="s">
        <v>6408</v>
      </c>
      <c r="E5334" s="240" t="s">
        <v>2989</v>
      </c>
      <c r="F5334" s="245">
        <v>4</v>
      </c>
      <c r="G5334" s="299" t="s">
        <v>8020</v>
      </c>
      <c r="H5334" s="180"/>
    </row>
    <row r="5335" spans="1:8" hidden="1">
      <c r="A5335" s="91" t="s">
        <v>35</v>
      </c>
      <c r="B5335" s="102" t="s">
        <v>36</v>
      </c>
      <c r="C5335" s="185" t="str">
        <f>VLOOKUP(B5335,[1]Nagios!$B$2:$F$7978,1,FALSE)</f>
        <v>10.133.55.68</v>
      </c>
      <c r="D5335" s="91" t="s">
        <v>6409</v>
      </c>
      <c r="E5335" s="240" t="s">
        <v>2989</v>
      </c>
      <c r="F5335" s="245">
        <v>4</v>
      </c>
      <c r="G5335" s="299" t="s">
        <v>8020</v>
      </c>
      <c r="H5335" s="180"/>
    </row>
    <row r="5336" spans="1:8" hidden="1">
      <c r="A5336" s="91" t="s">
        <v>35</v>
      </c>
      <c r="B5336" s="102" t="s">
        <v>36</v>
      </c>
      <c r="C5336" s="185" t="str">
        <f>VLOOKUP(B5336,[1]Nagios!$B$2:$F$7978,1,FALSE)</f>
        <v>10.133.55.68</v>
      </c>
      <c r="D5336" s="91" t="s">
        <v>6410</v>
      </c>
      <c r="E5336" s="240" t="s">
        <v>2989</v>
      </c>
      <c r="F5336" s="245">
        <v>4</v>
      </c>
      <c r="G5336" s="299" t="s">
        <v>8020</v>
      </c>
      <c r="H5336" s="180"/>
    </row>
    <row r="5337" spans="1:8" hidden="1">
      <c r="A5337" s="91" t="s">
        <v>35</v>
      </c>
      <c r="B5337" s="102" t="s">
        <v>36</v>
      </c>
      <c r="C5337" s="185" t="str">
        <f>VLOOKUP(B5337,[1]Nagios!$B$2:$F$7978,1,FALSE)</f>
        <v>10.133.55.68</v>
      </c>
      <c r="D5337" s="91" t="s">
        <v>6411</v>
      </c>
      <c r="E5337" s="240" t="s">
        <v>2989</v>
      </c>
      <c r="F5337" s="245">
        <v>4</v>
      </c>
      <c r="G5337" s="299" t="s">
        <v>8020</v>
      </c>
      <c r="H5337" s="180"/>
    </row>
    <row r="5338" spans="1:8" hidden="1">
      <c r="A5338" s="89" t="s">
        <v>35</v>
      </c>
      <c r="B5338" s="102" t="s">
        <v>36</v>
      </c>
      <c r="C5338" s="185" t="str">
        <f>VLOOKUP(B5338,[1]Nagios!$B$2:$F$7978,1,FALSE)</f>
        <v>10.133.55.68</v>
      </c>
      <c r="D5338" s="102" t="s">
        <v>1455</v>
      </c>
      <c r="E5338" s="102" t="s">
        <v>7217</v>
      </c>
      <c r="F5338" s="113">
        <v>2</v>
      </c>
      <c r="G5338" s="299" t="s">
        <v>8020</v>
      </c>
      <c r="H5338" s="208" t="s">
        <v>3222</v>
      </c>
    </row>
    <row r="5339" spans="1:8" hidden="1">
      <c r="A5339" s="88" t="s">
        <v>2080</v>
      </c>
      <c r="B5339" s="266" t="s">
        <v>2081</v>
      </c>
      <c r="C5339" s="185" t="str">
        <f>VLOOKUP(B5339,[1]Nagios!$B$2:$F$7978,1,FALSE)</f>
        <v>10.133.80.119</v>
      </c>
      <c r="D5339" s="240" t="s">
        <v>1293</v>
      </c>
      <c r="E5339" s="240" t="s">
        <v>2989</v>
      </c>
      <c r="F5339" s="245">
        <v>1</v>
      </c>
      <c r="G5339" s="299" t="s">
        <v>8012</v>
      </c>
      <c r="H5339" s="180" t="s">
        <v>3959</v>
      </c>
    </row>
    <row r="5340" spans="1:8" hidden="1">
      <c r="A5340" s="88" t="s">
        <v>2080</v>
      </c>
      <c r="B5340" s="266" t="s">
        <v>2081</v>
      </c>
      <c r="C5340" s="185" t="str">
        <f>VLOOKUP(B5340,[1]Nagios!$B$2:$F$7978,1,FALSE)</f>
        <v>10.133.80.119</v>
      </c>
      <c r="D5340" s="240" t="s">
        <v>1294</v>
      </c>
      <c r="E5340" s="240" t="s">
        <v>2989</v>
      </c>
      <c r="F5340" s="245">
        <v>3</v>
      </c>
      <c r="G5340" s="299" t="s">
        <v>8012</v>
      </c>
      <c r="H5340" s="180" t="s">
        <v>3960</v>
      </c>
    </row>
    <row r="5341" spans="1:8" hidden="1">
      <c r="A5341" s="88" t="s">
        <v>2080</v>
      </c>
      <c r="B5341" s="266" t="s">
        <v>2081</v>
      </c>
      <c r="C5341" s="185" t="str">
        <f>VLOOKUP(B5341,[1]Nagios!$B$2:$F$7978,1,FALSE)</f>
        <v>10.133.80.119</v>
      </c>
      <c r="D5341" s="240" t="s">
        <v>1295</v>
      </c>
      <c r="E5341" s="240" t="s">
        <v>2989</v>
      </c>
      <c r="F5341" s="245">
        <v>1</v>
      </c>
      <c r="G5341" s="299" t="s">
        <v>8012</v>
      </c>
      <c r="H5341" s="180" t="s">
        <v>3961</v>
      </c>
    </row>
    <row r="5342" spans="1:8" hidden="1">
      <c r="A5342" s="88" t="s">
        <v>2080</v>
      </c>
      <c r="B5342" s="266" t="s">
        <v>2081</v>
      </c>
      <c r="C5342" s="185" t="str">
        <f>VLOOKUP(B5342,[1]Nagios!$B$2:$F$7978,1,FALSE)</f>
        <v>10.133.80.119</v>
      </c>
      <c r="D5342" s="240" t="s">
        <v>1460</v>
      </c>
      <c r="E5342" s="240" t="s">
        <v>2989</v>
      </c>
      <c r="F5342" s="245">
        <v>3</v>
      </c>
      <c r="G5342" s="299" t="s">
        <v>8012</v>
      </c>
      <c r="H5342" s="180" t="s">
        <v>3962</v>
      </c>
    </row>
    <row r="5343" spans="1:8" hidden="1">
      <c r="A5343" s="88" t="s">
        <v>2080</v>
      </c>
      <c r="B5343" s="266" t="s">
        <v>2081</v>
      </c>
      <c r="C5343" s="185" t="str">
        <f>VLOOKUP(B5343,[1]Nagios!$B$2:$F$7978,1,FALSE)</f>
        <v>10.133.80.119</v>
      </c>
      <c r="D5343" s="240" t="s">
        <v>1296</v>
      </c>
      <c r="E5343" s="240" t="s">
        <v>2989</v>
      </c>
      <c r="F5343" s="245">
        <v>1</v>
      </c>
      <c r="G5343" s="299" t="s">
        <v>8012</v>
      </c>
      <c r="H5343" s="180" t="s">
        <v>3963</v>
      </c>
    </row>
    <row r="5344" spans="1:8" hidden="1">
      <c r="A5344" s="88" t="s">
        <v>2080</v>
      </c>
      <c r="B5344" s="240" t="s">
        <v>2081</v>
      </c>
      <c r="C5344" s="185" t="str">
        <f>VLOOKUP(B5344,[1]Nagios!$B$2:$F$7978,1,FALSE)</f>
        <v>10.133.80.119</v>
      </c>
      <c r="D5344" s="240" t="s">
        <v>1297</v>
      </c>
      <c r="E5344" s="240" t="s">
        <v>2989</v>
      </c>
      <c r="F5344" s="245">
        <v>1</v>
      </c>
      <c r="G5344" s="299" t="s">
        <v>8012</v>
      </c>
      <c r="H5344" s="180" t="s">
        <v>3964</v>
      </c>
    </row>
    <row r="5345" spans="1:8" hidden="1">
      <c r="A5345" s="88" t="s">
        <v>2080</v>
      </c>
      <c r="B5345" s="240" t="s">
        <v>2081</v>
      </c>
      <c r="C5345" s="185" t="str">
        <f>VLOOKUP(B5345,[1]Nagios!$B$2:$F$7978,1,FALSE)</f>
        <v>10.133.80.119</v>
      </c>
      <c r="D5345" s="240" t="s">
        <v>1298</v>
      </c>
      <c r="E5345" s="240" t="s">
        <v>2989</v>
      </c>
      <c r="F5345" s="245">
        <v>1</v>
      </c>
      <c r="G5345" s="299" t="s">
        <v>8012</v>
      </c>
      <c r="H5345" s="180" t="s">
        <v>3965</v>
      </c>
    </row>
    <row r="5346" spans="1:8" hidden="1">
      <c r="A5346" s="88" t="s">
        <v>2080</v>
      </c>
      <c r="B5346" s="240" t="s">
        <v>2081</v>
      </c>
      <c r="C5346" s="185" t="str">
        <f>VLOOKUP(B5346,[1]Nagios!$B$2:$F$7978,1,FALSE)</f>
        <v>10.133.80.119</v>
      </c>
      <c r="D5346" s="240" t="s">
        <v>1299</v>
      </c>
      <c r="E5346" s="240" t="s">
        <v>2989</v>
      </c>
      <c r="F5346" s="245">
        <v>1</v>
      </c>
      <c r="G5346" s="299" t="s">
        <v>8012</v>
      </c>
      <c r="H5346" s="180" t="s">
        <v>3966</v>
      </c>
    </row>
    <row r="5347" spans="1:8" hidden="1">
      <c r="A5347" s="88" t="s">
        <v>2080</v>
      </c>
      <c r="B5347" s="240" t="s">
        <v>2081</v>
      </c>
      <c r="C5347" s="185" t="str">
        <f>VLOOKUP(B5347,[1]Nagios!$B$2:$F$7978,1,FALSE)</f>
        <v>10.133.80.119</v>
      </c>
      <c r="D5347" s="240" t="s">
        <v>959</v>
      </c>
      <c r="E5347" s="240" t="s">
        <v>2989</v>
      </c>
      <c r="F5347" s="245">
        <v>1</v>
      </c>
      <c r="G5347" s="299" t="s">
        <v>8012</v>
      </c>
      <c r="H5347" s="180" t="s">
        <v>3967</v>
      </c>
    </row>
    <row r="5348" spans="1:8" hidden="1">
      <c r="A5348" s="88" t="s">
        <v>2078</v>
      </c>
      <c r="B5348" s="240" t="s">
        <v>2079</v>
      </c>
      <c r="C5348" s="185" t="str">
        <f>VLOOKUP(B5348,[1]Nagios!$B$2:$F$7978,1,FALSE)</f>
        <v>10.133.80.118</v>
      </c>
      <c r="D5348" s="240" t="s">
        <v>1293</v>
      </c>
      <c r="E5348" s="240" t="s">
        <v>2989</v>
      </c>
      <c r="F5348" s="245">
        <v>1</v>
      </c>
      <c r="G5348" s="299" t="s">
        <v>8012</v>
      </c>
      <c r="H5348" s="180" t="s">
        <v>3950</v>
      </c>
    </row>
    <row r="5349" spans="1:8" hidden="1">
      <c r="A5349" s="88" t="s">
        <v>2078</v>
      </c>
      <c r="B5349" s="240" t="s">
        <v>2079</v>
      </c>
      <c r="C5349" s="185" t="str">
        <f>VLOOKUP(B5349,[1]Nagios!$B$2:$F$7978,1,FALSE)</f>
        <v>10.133.80.118</v>
      </c>
      <c r="D5349" s="240" t="s">
        <v>1294</v>
      </c>
      <c r="E5349" s="240" t="s">
        <v>2989</v>
      </c>
      <c r="F5349" s="245">
        <v>3</v>
      </c>
      <c r="G5349" s="299" t="s">
        <v>8012</v>
      </c>
      <c r="H5349" s="180" t="s">
        <v>3951</v>
      </c>
    </row>
    <row r="5350" spans="1:8" hidden="1">
      <c r="A5350" s="88" t="s">
        <v>2078</v>
      </c>
      <c r="B5350" s="249" t="s">
        <v>2079</v>
      </c>
      <c r="C5350" s="185" t="str">
        <f>VLOOKUP(B5350,[1]Nagios!$B$2:$F$7978,1,FALSE)</f>
        <v>10.133.80.118</v>
      </c>
      <c r="D5350" s="142" t="s">
        <v>1295</v>
      </c>
      <c r="E5350" s="240" t="s">
        <v>2989</v>
      </c>
      <c r="F5350" s="245">
        <v>1</v>
      </c>
      <c r="G5350" s="299" t="s">
        <v>8012</v>
      </c>
      <c r="H5350" s="180" t="s">
        <v>3952</v>
      </c>
    </row>
    <row r="5351" spans="1:8" hidden="1">
      <c r="A5351" s="88" t="s">
        <v>2078</v>
      </c>
      <c r="B5351" s="249" t="s">
        <v>2079</v>
      </c>
      <c r="C5351" s="185" t="str">
        <f>VLOOKUP(B5351,[1]Nagios!$B$2:$F$7978,1,FALSE)</f>
        <v>10.133.80.118</v>
      </c>
      <c r="D5351" s="249" t="s">
        <v>1460</v>
      </c>
      <c r="E5351" s="240" t="s">
        <v>2989</v>
      </c>
      <c r="F5351" s="245">
        <v>3</v>
      </c>
      <c r="G5351" s="299" t="s">
        <v>8012</v>
      </c>
      <c r="H5351" s="180" t="s">
        <v>3953</v>
      </c>
    </row>
    <row r="5352" spans="1:8" hidden="1">
      <c r="A5352" s="88" t="s">
        <v>2078</v>
      </c>
      <c r="B5352" s="249" t="s">
        <v>2079</v>
      </c>
      <c r="C5352" s="185" t="str">
        <f>VLOOKUP(B5352,[1]Nagios!$B$2:$F$7978,1,FALSE)</f>
        <v>10.133.80.118</v>
      </c>
      <c r="D5352" s="240" t="s">
        <v>1296</v>
      </c>
      <c r="E5352" s="240" t="s">
        <v>2989</v>
      </c>
      <c r="F5352" s="245">
        <v>1</v>
      </c>
      <c r="G5352" s="299" t="s">
        <v>8012</v>
      </c>
      <c r="H5352" s="180" t="s">
        <v>3954</v>
      </c>
    </row>
    <row r="5353" spans="1:8" hidden="1">
      <c r="A5353" s="88" t="s">
        <v>2078</v>
      </c>
      <c r="B5353" s="249" t="s">
        <v>2079</v>
      </c>
      <c r="C5353" s="185" t="str">
        <f>VLOOKUP(B5353,[1]Nagios!$B$2:$F$7978,1,FALSE)</f>
        <v>10.133.80.118</v>
      </c>
      <c r="D5353" s="240" t="s">
        <v>1297</v>
      </c>
      <c r="E5353" s="240" t="s">
        <v>2989</v>
      </c>
      <c r="F5353" s="245">
        <v>1</v>
      </c>
      <c r="G5353" s="299" t="s">
        <v>8012</v>
      </c>
      <c r="H5353" s="180" t="s">
        <v>3955</v>
      </c>
    </row>
    <row r="5354" spans="1:8" hidden="1">
      <c r="A5354" s="88" t="s">
        <v>2078</v>
      </c>
      <c r="B5354" s="249" t="s">
        <v>2079</v>
      </c>
      <c r="C5354" s="185" t="str">
        <f>VLOOKUP(B5354,[1]Nagios!$B$2:$F$7978,1,FALSE)</f>
        <v>10.133.80.118</v>
      </c>
      <c r="D5354" s="240" t="s">
        <v>1298</v>
      </c>
      <c r="E5354" s="240" t="s">
        <v>2989</v>
      </c>
      <c r="F5354" s="245">
        <v>1</v>
      </c>
      <c r="G5354" s="299" t="s">
        <v>8012</v>
      </c>
      <c r="H5354" s="180" t="s">
        <v>3956</v>
      </c>
    </row>
    <row r="5355" spans="1:8" hidden="1">
      <c r="A5355" s="88" t="s">
        <v>2078</v>
      </c>
      <c r="B5355" s="240" t="s">
        <v>2079</v>
      </c>
      <c r="C5355" s="185" t="str">
        <f>VLOOKUP(B5355,[1]Nagios!$B$2:$F$7978,1,FALSE)</f>
        <v>10.133.80.118</v>
      </c>
      <c r="D5355" s="240" t="s">
        <v>1299</v>
      </c>
      <c r="E5355" s="240" t="s">
        <v>2989</v>
      </c>
      <c r="F5355" s="245">
        <v>1</v>
      </c>
      <c r="G5355" s="299" t="s">
        <v>8012</v>
      </c>
      <c r="H5355" s="180" t="s">
        <v>3957</v>
      </c>
    </row>
    <row r="5356" spans="1:8" hidden="1">
      <c r="A5356" s="88" t="s">
        <v>2078</v>
      </c>
      <c r="B5356" s="240" t="s">
        <v>2079</v>
      </c>
      <c r="C5356" s="185" t="str">
        <f>VLOOKUP(B5356,[1]Nagios!$B$2:$F$7978,1,FALSE)</f>
        <v>10.133.80.118</v>
      </c>
      <c r="D5356" s="240" t="s">
        <v>959</v>
      </c>
      <c r="E5356" s="240" t="s">
        <v>2989</v>
      </c>
      <c r="F5356" s="245">
        <v>1</v>
      </c>
      <c r="G5356" s="299" t="s">
        <v>8012</v>
      </c>
      <c r="H5356" s="180" t="s">
        <v>3958</v>
      </c>
    </row>
    <row r="5357" spans="1:8" hidden="1">
      <c r="A5357" s="88" t="s">
        <v>8692</v>
      </c>
      <c r="B5357" s="88" t="s">
        <v>1718</v>
      </c>
      <c r="C5357" s="185" t="str">
        <f>VLOOKUP(B5357,[1]Nagios!$B$2:$F$7978,1,FALSE)</f>
        <v>10.133.80.141</v>
      </c>
      <c r="D5357" s="240" t="s">
        <v>1295</v>
      </c>
      <c r="E5357" s="240" t="s">
        <v>2989</v>
      </c>
      <c r="F5357" s="245">
        <v>1</v>
      </c>
      <c r="G5357" s="299" t="s">
        <v>8012</v>
      </c>
      <c r="H5357" s="180"/>
    </row>
    <row r="5358" spans="1:8" hidden="1">
      <c r="A5358" s="88" t="s">
        <v>8692</v>
      </c>
      <c r="B5358" s="88" t="s">
        <v>1718</v>
      </c>
      <c r="C5358" s="185" t="str">
        <f>VLOOKUP(B5358,[1]Nagios!$B$2:$F$7978,1,FALSE)</f>
        <v>10.133.80.141</v>
      </c>
      <c r="D5358" s="240" t="s">
        <v>1460</v>
      </c>
      <c r="E5358" s="240" t="s">
        <v>2989</v>
      </c>
      <c r="F5358" s="245">
        <v>1</v>
      </c>
      <c r="G5358" s="299" t="s">
        <v>8012</v>
      </c>
      <c r="H5358" s="180"/>
    </row>
    <row r="5359" spans="1:8" hidden="1">
      <c r="A5359" s="88" t="s">
        <v>8692</v>
      </c>
      <c r="B5359" s="88" t="s">
        <v>1718</v>
      </c>
      <c r="C5359" s="185" t="str">
        <f>VLOOKUP(B5359,[1]Nagios!$B$2:$F$7978,1,FALSE)</f>
        <v>10.133.80.141</v>
      </c>
      <c r="D5359" s="240" t="s">
        <v>1298</v>
      </c>
      <c r="E5359" s="240" t="s">
        <v>2989</v>
      </c>
      <c r="F5359" s="245">
        <v>1</v>
      </c>
      <c r="G5359" s="299" t="s">
        <v>8012</v>
      </c>
      <c r="H5359" s="180"/>
    </row>
    <row r="5360" spans="1:8" hidden="1">
      <c r="A5360" s="88" t="s">
        <v>8692</v>
      </c>
      <c r="B5360" s="88" t="s">
        <v>1718</v>
      </c>
      <c r="C5360" s="185" t="str">
        <f>VLOOKUP(B5360,[1]Nagios!$B$2:$F$7978,1,FALSE)</f>
        <v>10.133.80.141</v>
      </c>
      <c r="D5360" s="240" t="s">
        <v>1299</v>
      </c>
      <c r="E5360" s="240" t="s">
        <v>2989</v>
      </c>
      <c r="F5360" s="245">
        <v>1</v>
      </c>
      <c r="G5360" s="299" t="s">
        <v>8012</v>
      </c>
      <c r="H5360" s="180"/>
    </row>
    <row r="5361" spans="1:8" hidden="1">
      <c r="A5361" s="88" t="s">
        <v>8692</v>
      </c>
      <c r="B5361" s="88" t="s">
        <v>1718</v>
      </c>
      <c r="C5361" s="185" t="str">
        <f>VLOOKUP(B5361,[1]Nagios!$B$2:$F$7978,1,FALSE)</f>
        <v>10.133.80.141</v>
      </c>
      <c r="D5361" s="240" t="s">
        <v>959</v>
      </c>
      <c r="E5361" s="240" t="s">
        <v>2989</v>
      </c>
      <c r="F5361" s="245">
        <v>1</v>
      </c>
      <c r="G5361" s="299" t="s">
        <v>8012</v>
      </c>
      <c r="H5361" s="180"/>
    </row>
    <row r="5362" spans="1:8" hidden="1">
      <c r="A5362" s="88" t="s">
        <v>1697</v>
      </c>
      <c r="B5362" s="240" t="s">
        <v>1696</v>
      </c>
      <c r="C5362" s="185" t="str">
        <f>VLOOKUP(B5362,[1]Nagios!$B$2:$F$7978,1,FALSE)</f>
        <v>10.133.80.136</v>
      </c>
      <c r="D5362" s="240" t="s">
        <v>1295</v>
      </c>
      <c r="E5362" s="240" t="s">
        <v>2989</v>
      </c>
      <c r="F5362" s="245">
        <v>1</v>
      </c>
      <c r="G5362" s="299" t="s">
        <v>8012</v>
      </c>
      <c r="H5362" s="180" t="s">
        <v>3945</v>
      </c>
    </row>
    <row r="5363" spans="1:8" hidden="1">
      <c r="A5363" s="88" t="s">
        <v>1697</v>
      </c>
      <c r="B5363" s="240" t="s">
        <v>1696</v>
      </c>
      <c r="C5363" s="185" t="str">
        <f>VLOOKUP(B5363,[1]Nagios!$B$2:$F$7978,1,FALSE)</f>
        <v>10.133.80.136</v>
      </c>
      <c r="D5363" s="240" t="s">
        <v>1460</v>
      </c>
      <c r="E5363" s="240" t="s">
        <v>2989</v>
      </c>
      <c r="F5363" s="245">
        <v>1</v>
      </c>
      <c r="G5363" s="299" t="s">
        <v>8012</v>
      </c>
      <c r="H5363" s="180" t="s">
        <v>3946</v>
      </c>
    </row>
    <row r="5364" spans="1:8" hidden="1">
      <c r="A5364" s="88" t="s">
        <v>1697</v>
      </c>
      <c r="B5364" s="240" t="s">
        <v>1696</v>
      </c>
      <c r="C5364" s="185" t="str">
        <f>VLOOKUP(B5364,[1]Nagios!$B$2:$F$7978,1,FALSE)</f>
        <v>10.133.80.136</v>
      </c>
      <c r="D5364" s="240" t="s">
        <v>1298</v>
      </c>
      <c r="E5364" s="240" t="s">
        <v>2989</v>
      </c>
      <c r="F5364" s="245">
        <v>1</v>
      </c>
      <c r="G5364" s="299" t="s">
        <v>8012</v>
      </c>
      <c r="H5364" s="180" t="s">
        <v>3947</v>
      </c>
    </row>
    <row r="5365" spans="1:8" hidden="1">
      <c r="A5365" s="88" t="s">
        <v>1697</v>
      </c>
      <c r="B5365" s="240" t="s">
        <v>1696</v>
      </c>
      <c r="C5365" s="185" t="str">
        <f>VLOOKUP(B5365,[1]Nagios!$B$2:$F$7978,1,FALSE)</f>
        <v>10.133.80.136</v>
      </c>
      <c r="D5365" s="240" t="s">
        <v>1299</v>
      </c>
      <c r="E5365" s="240" t="s">
        <v>2989</v>
      </c>
      <c r="F5365" s="245">
        <v>1</v>
      </c>
      <c r="G5365" s="299" t="s">
        <v>8012</v>
      </c>
      <c r="H5365" s="180" t="s">
        <v>3948</v>
      </c>
    </row>
    <row r="5366" spans="1:8" hidden="1">
      <c r="A5366" s="88" t="s">
        <v>1697</v>
      </c>
      <c r="B5366" s="240" t="s">
        <v>1696</v>
      </c>
      <c r="C5366" s="185" t="str">
        <f>VLOOKUP(B5366,[1]Nagios!$B$2:$F$7978,1,FALSE)</f>
        <v>10.133.80.136</v>
      </c>
      <c r="D5366" s="240" t="s">
        <v>959</v>
      </c>
      <c r="E5366" s="240" t="s">
        <v>2989</v>
      </c>
      <c r="F5366" s="245">
        <v>1</v>
      </c>
      <c r="G5366" s="299" t="s">
        <v>8012</v>
      </c>
      <c r="H5366" s="180" t="s">
        <v>3949</v>
      </c>
    </row>
    <row r="5367" spans="1:8" hidden="1">
      <c r="A5367" s="88" t="s">
        <v>1720</v>
      </c>
      <c r="B5367" s="240" t="s">
        <v>1719</v>
      </c>
      <c r="C5367" s="185" t="str">
        <f>VLOOKUP(B5367,[1]Nagios!$B$2:$F$7978,1,FALSE)</f>
        <v>10.133.80.142</v>
      </c>
      <c r="D5367" s="240" t="s">
        <v>1295</v>
      </c>
      <c r="E5367" s="240" t="s">
        <v>2989</v>
      </c>
      <c r="F5367" s="245">
        <v>1</v>
      </c>
      <c r="G5367" s="299" t="s">
        <v>8012</v>
      </c>
      <c r="H5367" s="180" t="s">
        <v>3940</v>
      </c>
    </row>
    <row r="5368" spans="1:8" hidden="1">
      <c r="A5368" s="88" t="s">
        <v>1720</v>
      </c>
      <c r="B5368" s="240" t="s">
        <v>1719</v>
      </c>
      <c r="C5368" s="185" t="str">
        <f>VLOOKUP(B5368,[1]Nagios!$B$2:$F$7978,1,FALSE)</f>
        <v>10.133.80.142</v>
      </c>
      <c r="D5368" s="266" t="s">
        <v>1460</v>
      </c>
      <c r="E5368" s="240" t="s">
        <v>2989</v>
      </c>
      <c r="F5368" s="245">
        <v>1</v>
      </c>
      <c r="G5368" s="299" t="s">
        <v>8012</v>
      </c>
      <c r="H5368" s="180" t="s">
        <v>3941</v>
      </c>
    </row>
    <row r="5369" spans="1:8" hidden="1">
      <c r="A5369" s="88" t="s">
        <v>1720</v>
      </c>
      <c r="B5369" s="240" t="s">
        <v>1719</v>
      </c>
      <c r="C5369" s="185" t="str">
        <f>VLOOKUP(B5369,[1]Nagios!$B$2:$F$7978,1,FALSE)</f>
        <v>10.133.80.142</v>
      </c>
      <c r="D5369" s="240" t="s">
        <v>1298</v>
      </c>
      <c r="E5369" s="240" t="s">
        <v>2989</v>
      </c>
      <c r="F5369" s="245">
        <v>1</v>
      </c>
      <c r="G5369" s="299" t="s">
        <v>8012</v>
      </c>
      <c r="H5369" s="180" t="s">
        <v>3942</v>
      </c>
    </row>
    <row r="5370" spans="1:8" hidden="1">
      <c r="A5370" s="88" t="s">
        <v>1720</v>
      </c>
      <c r="B5370" s="240" t="s">
        <v>1719</v>
      </c>
      <c r="C5370" s="185" t="str">
        <f>VLOOKUP(B5370,[1]Nagios!$B$2:$F$7978,1,FALSE)</f>
        <v>10.133.80.142</v>
      </c>
      <c r="D5370" s="240" t="s">
        <v>1299</v>
      </c>
      <c r="E5370" s="240" t="s">
        <v>2989</v>
      </c>
      <c r="F5370" s="245">
        <v>1</v>
      </c>
      <c r="G5370" s="299" t="s">
        <v>8012</v>
      </c>
      <c r="H5370" s="180" t="s">
        <v>3943</v>
      </c>
    </row>
    <row r="5371" spans="1:8" hidden="1">
      <c r="A5371" s="88" t="s">
        <v>1720</v>
      </c>
      <c r="B5371" s="240" t="s">
        <v>1719</v>
      </c>
      <c r="C5371" s="185" t="str">
        <f>VLOOKUP(B5371,[1]Nagios!$B$2:$F$7978,1,FALSE)</f>
        <v>10.133.80.142</v>
      </c>
      <c r="D5371" s="240" t="s">
        <v>959</v>
      </c>
      <c r="E5371" s="240" t="s">
        <v>2989</v>
      </c>
      <c r="F5371" s="245">
        <v>1</v>
      </c>
      <c r="G5371" s="299" t="s">
        <v>8012</v>
      </c>
      <c r="H5371" s="180" t="s">
        <v>3944</v>
      </c>
    </row>
    <row r="5372" spans="1:8" hidden="1">
      <c r="A5372" s="88" t="s">
        <v>7272</v>
      </c>
      <c r="B5372" s="240" t="s">
        <v>7273</v>
      </c>
      <c r="C5372" s="185" t="str">
        <f>VLOOKUP(B5372,[1]Nagios!$B$2:$F$7978,1,FALSE)</f>
        <v>10.133.80.164</v>
      </c>
      <c r="D5372" s="240" t="s">
        <v>959</v>
      </c>
      <c r="E5372" s="240" t="s">
        <v>2989</v>
      </c>
      <c r="F5372" s="245">
        <v>2</v>
      </c>
      <c r="G5372" s="299" t="s">
        <v>8012</v>
      </c>
      <c r="H5372" s="180"/>
    </row>
    <row r="5373" spans="1:8" hidden="1">
      <c r="A5373" s="88" t="s">
        <v>7272</v>
      </c>
      <c r="B5373" s="240" t="s">
        <v>7273</v>
      </c>
      <c r="C5373" s="185" t="str">
        <f>VLOOKUP(B5373,[1]Nagios!$B$2:$F$7978,1,FALSE)</f>
        <v>10.133.80.164</v>
      </c>
      <c r="D5373" s="240" t="s">
        <v>1204</v>
      </c>
      <c r="E5373" s="240" t="s">
        <v>2989</v>
      </c>
      <c r="F5373" s="245">
        <v>2</v>
      </c>
      <c r="G5373" s="299" t="s">
        <v>8012</v>
      </c>
      <c r="H5373" s="180"/>
    </row>
    <row r="5374" spans="1:8" hidden="1">
      <c r="A5374" s="88" t="s">
        <v>7272</v>
      </c>
      <c r="B5374" s="240" t="s">
        <v>7273</v>
      </c>
      <c r="C5374" s="185" t="str">
        <f>VLOOKUP(B5374,[1]Nagios!$B$2:$F$7978,1,FALSE)</f>
        <v>10.133.80.164</v>
      </c>
      <c r="D5374" s="240" t="s">
        <v>2330</v>
      </c>
      <c r="E5374" s="240" t="s">
        <v>2989</v>
      </c>
      <c r="F5374" s="245">
        <v>2</v>
      </c>
      <c r="G5374" s="299" t="s">
        <v>8012</v>
      </c>
      <c r="H5374" s="180"/>
    </row>
    <row r="5375" spans="1:8" hidden="1">
      <c r="A5375" s="88" t="s">
        <v>7272</v>
      </c>
      <c r="B5375" s="240" t="s">
        <v>7273</v>
      </c>
      <c r="C5375" s="185" t="str">
        <f>VLOOKUP(B5375,[1]Nagios!$B$2:$F$7978,1,FALSE)</f>
        <v>10.133.80.164</v>
      </c>
      <c r="D5375" s="240" t="s">
        <v>7270</v>
      </c>
      <c r="E5375" s="240" t="s">
        <v>2989</v>
      </c>
      <c r="F5375" s="245">
        <v>3</v>
      </c>
      <c r="G5375" s="299" t="s">
        <v>8012</v>
      </c>
      <c r="H5375" s="180"/>
    </row>
    <row r="5376" spans="1:8" hidden="1">
      <c r="A5376" s="88" t="s">
        <v>7272</v>
      </c>
      <c r="B5376" s="240" t="s">
        <v>7273</v>
      </c>
      <c r="C5376" s="185" t="str">
        <f>VLOOKUP(B5376,[1]Nagios!$B$2:$F$7978,1,FALSE)</f>
        <v>10.133.80.164</v>
      </c>
      <c r="D5376" s="240" t="s">
        <v>8605</v>
      </c>
      <c r="E5376" s="240" t="s">
        <v>2992</v>
      </c>
      <c r="F5376" s="245">
        <v>4</v>
      </c>
      <c r="G5376" s="299" t="s">
        <v>8012</v>
      </c>
      <c r="H5376" s="180"/>
    </row>
    <row r="5377" spans="1:8" hidden="1">
      <c r="A5377" s="88" t="s">
        <v>7272</v>
      </c>
      <c r="B5377" s="240" t="s">
        <v>7273</v>
      </c>
      <c r="C5377" s="185" t="str">
        <f>VLOOKUP(B5377,[1]Nagios!$B$2:$F$7978,1,FALSE)</f>
        <v>10.133.80.164</v>
      </c>
      <c r="D5377" s="240" t="s">
        <v>7269</v>
      </c>
      <c r="E5377" s="240" t="s">
        <v>2989</v>
      </c>
      <c r="F5377" s="245">
        <v>2</v>
      </c>
      <c r="G5377" s="299" t="s">
        <v>8012</v>
      </c>
      <c r="H5377" s="180"/>
    </row>
    <row r="5378" spans="1:8" hidden="1">
      <c r="A5378" s="88" t="s">
        <v>7271</v>
      </c>
      <c r="B5378" s="240" t="s">
        <v>7274</v>
      </c>
      <c r="C5378" s="185" t="str">
        <f>VLOOKUP(B5378,[1]Nagios!$B$2:$F$7978,1,FALSE)</f>
        <v>10.133.80.162</v>
      </c>
      <c r="D5378" s="240" t="s">
        <v>959</v>
      </c>
      <c r="E5378" s="240" t="s">
        <v>2989</v>
      </c>
      <c r="F5378" s="245">
        <v>2</v>
      </c>
      <c r="G5378" s="299" t="s">
        <v>8012</v>
      </c>
      <c r="H5378" s="180"/>
    </row>
    <row r="5379" spans="1:8" hidden="1">
      <c r="A5379" s="88" t="s">
        <v>7271</v>
      </c>
      <c r="B5379" s="240" t="s">
        <v>7274</v>
      </c>
      <c r="C5379" s="185" t="str">
        <f>VLOOKUP(B5379,[1]Nagios!$B$2:$F$7978,1,FALSE)</f>
        <v>10.133.80.162</v>
      </c>
      <c r="D5379" s="240" t="s">
        <v>1204</v>
      </c>
      <c r="E5379" s="240" t="s">
        <v>2989</v>
      </c>
      <c r="F5379" s="245">
        <v>2</v>
      </c>
      <c r="G5379" s="299" t="s">
        <v>8012</v>
      </c>
      <c r="H5379" s="180"/>
    </row>
    <row r="5380" spans="1:8" hidden="1">
      <c r="A5380" s="88" t="s">
        <v>7271</v>
      </c>
      <c r="B5380" s="240" t="s">
        <v>7274</v>
      </c>
      <c r="C5380" s="185" t="str">
        <f>VLOOKUP(B5380,[1]Nagios!$B$2:$F$7978,1,FALSE)</f>
        <v>10.133.80.162</v>
      </c>
      <c r="D5380" s="240" t="s">
        <v>2330</v>
      </c>
      <c r="E5380" s="240" t="s">
        <v>2989</v>
      </c>
      <c r="F5380" s="245">
        <v>2</v>
      </c>
      <c r="G5380" s="299" t="s">
        <v>8012</v>
      </c>
      <c r="H5380" s="180"/>
    </row>
    <row r="5381" spans="1:8" hidden="1">
      <c r="A5381" s="88" t="s">
        <v>7271</v>
      </c>
      <c r="B5381" s="240" t="s">
        <v>7274</v>
      </c>
      <c r="C5381" s="185" t="str">
        <f>VLOOKUP(B5381,[1]Nagios!$B$2:$F$7978,1,FALSE)</f>
        <v>10.133.80.162</v>
      </c>
      <c r="D5381" s="240" t="s">
        <v>7270</v>
      </c>
      <c r="E5381" s="240" t="s">
        <v>2989</v>
      </c>
      <c r="F5381" s="245">
        <v>3</v>
      </c>
      <c r="G5381" s="299" t="s">
        <v>8012</v>
      </c>
      <c r="H5381" s="180"/>
    </row>
    <row r="5382" spans="1:8" hidden="1">
      <c r="A5382" s="88" t="s">
        <v>7271</v>
      </c>
      <c r="B5382" s="240" t="s">
        <v>7274</v>
      </c>
      <c r="C5382" s="185" t="str">
        <f>VLOOKUP(B5382,[1]Nagios!$B$2:$F$7978,1,FALSE)</f>
        <v>10.133.80.162</v>
      </c>
      <c r="D5382" s="240" t="s">
        <v>8604</v>
      </c>
      <c r="E5382" s="240" t="s">
        <v>2992</v>
      </c>
      <c r="F5382" s="245">
        <v>4</v>
      </c>
      <c r="G5382" s="299" t="s">
        <v>8012</v>
      </c>
      <c r="H5382" s="180"/>
    </row>
    <row r="5383" spans="1:8" hidden="1">
      <c r="A5383" s="88" t="s">
        <v>7271</v>
      </c>
      <c r="B5383" s="240" t="s">
        <v>7274</v>
      </c>
      <c r="C5383" s="185" t="str">
        <f>VLOOKUP(B5383,[1]Nagios!$B$2:$F$7978,1,FALSE)</f>
        <v>10.133.80.162</v>
      </c>
      <c r="D5383" s="240" t="s">
        <v>7269</v>
      </c>
      <c r="E5383" s="240" t="s">
        <v>2989</v>
      </c>
      <c r="F5383" s="245">
        <v>2</v>
      </c>
      <c r="G5383" s="299" t="s">
        <v>8012</v>
      </c>
      <c r="H5383" s="180"/>
    </row>
    <row r="5384" spans="1:8" hidden="1">
      <c r="A5384" s="88" t="s">
        <v>7267</v>
      </c>
      <c r="B5384" s="240" t="s">
        <v>7268</v>
      </c>
      <c r="C5384" s="185" t="str">
        <f>VLOOKUP(B5384,[1]Nagios!$B$2:$F$7978,1,FALSE)</f>
        <v>10.133.80.160</v>
      </c>
      <c r="D5384" s="240" t="s">
        <v>1204</v>
      </c>
      <c r="E5384" s="240" t="s">
        <v>2989</v>
      </c>
      <c r="F5384" s="245">
        <v>2</v>
      </c>
      <c r="G5384" s="299" t="s">
        <v>8012</v>
      </c>
      <c r="H5384" s="180"/>
    </row>
    <row r="5385" spans="1:8" hidden="1">
      <c r="A5385" s="88" t="s">
        <v>7267</v>
      </c>
      <c r="B5385" s="240" t="s">
        <v>7268</v>
      </c>
      <c r="C5385" s="185" t="str">
        <f>VLOOKUP(B5385,[1]Nagios!$B$2:$F$7978,1,FALSE)</f>
        <v>10.133.80.160</v>
      </c>
      <c r="D5385" s="240" t="s">
        <v>959</v>
      </c>
      <c r="E5385" s="240" t="s">
        <v>2989</v>
      </c>
      <c r="F5385" s="245">
        <v>2</v>
      </c>
      <c r="G5385" s="299" t="s">
        <v>8012</v>
      </c>
      <c r="H5385" s="180"/>
    </row>
    <row r="5386" spans="1:8" hidden="1">
      <c r="A5386" s="88" t="s">
        <v>7267</v>
      </c>
      <c r="B5386" s="240" t="s">
        <v>7268</v>
      </c>
      <c r="C5386" s="185" t="str">
        <f>VLOOKUP(B5386,[1]Nagios!$B$2:$F$7978,1,FALSE)</f>
        <v>10.133.80.160</v>
      </c>
      <c r="D5386" s="240" t="s">
        <v>2330</v>
      </c>
      <c r="E5386" s="240" t="s">
        <v>2989</v>
      </c>
      <c r="F5386" s="245">
        <v>2</v>
      </c>
      <c r="G5386" s="299" t="s">
        <v>8012</v>
      </c>
      <c r="H5386" s="180"/>
    </row>
    <row r="5387" spans="1:8" hidden="1">
      <c r="A5387" s="88" t="s">
        <v>7267</v>
      </c>
      <c r="B5387" s="240" t="s">
        <v>7268</v>
      </c>
      <c r="C5387" s="185" t="str">
        <f>VLOOKUP(B5387,[1]Nagios!$B$2:$F$7978,1,FALSE)</f>
        <v>10.133.80.160</v>
      </c>
      <c r="D5387" s="240" t="s">
        <v>7270</v>
      </c>
      <c r="E5387" s="240" t="s">
        <v>2989</v>
      </c>
      <c r="F5387" s="245">
        <v>3</v>
      </c>
      <c r="G5387" s="299" t="s">
        <v>8012</v>
      </c>
      <c r="H5387" s="180"/>
    </row>
    <row r="5388" spans="1:8" hidden="1">
      <c r="A5388" s="88" t="s">
        <v>7267</v>
      </c>
      <c r="B5388" s="240" t="s">
        <v>7268</v>
      </c>
      <c r="C5388" s="185" t="str">
        <f>VLOOKUP(B5388,[1]Nagios!$B$2:$F$7978,1,FALSE)</f>
        <v>10.133.80.160</v>
      </c>
      <c r="D5388" s="240" t="s">
        <v>8604</v>
      </c>
      <c r="E5388" s="240" t="s">
        <v>2992</v>
      </c>
      <c r="F5388" s="245">
        <v>4</v>
      </c>
      <c r="G5388" s="299" t="s">
        <v>8012</v>
      </c>
      <c r="H5388" s="180"/>
    </row>
    <row r="5389" spans="1:8" hidden="1">
      <c r="A5389" s="88" t="s">
        <v>7267</v>
      </c>
      <c r="B5389" s="240" t="s">
        <v>7268</v>
      </c>
      <c r="C5389" s="185" t="str">
        <f>VLOOKUP(B5389,[1]Nagios!$B$2:$F$7978,1,FALSE)</f>
        <v>10.133.80.160</v>
      </c>
      <c r="D5389" s="240" t="s">
        <v>7269</v>
      </c>
      <c r="E5389" s="240" t="s">
        <v>2989</v>
      </c>
      <c r="F5389" s="245">
        <v>2</v>
      </c>
      <c r="G5389" s="299" t="s">
        <v>8012</v>
      </c>
      <c r="H5389" s="180"/>
    </row>
    <row r="5390" spans="1:8" hidden="1">
      <c r="A5390" s="240" t="s">
        <v>8690</v>
      </c>
      <c r="B5390" s="240" t="s">
        <v>8691</v>
      </c>
      <c r="C5390" s="185" t="str">
        <f>VLOOKUP(B5390,[1]Nagios!$B$2:$F$7978,1,FALSE)</f>
        <v>10.133.80.80</v>
      </c>
      <c r="D5390" s="240" t="s">
        <v>2314</v>
      </c>
      <c r="E5390" s="240" t="s">
        <v>2989</v>
      </c>
      <c r="F5390" s="245">
        <v>1</v>
      </c>
      <c r="G5390" s="299" t="s">
        <v>8012</v>
      </c>
      <c r="H5390" s="199"/>
    </row>
    <row r="5391" spans="1:8" hidden="1">
      <c r="A5391" s="240" t="s">
        <v>8690</v>
      </c>
      <c r="B5391" s="240" t="s">
        <v>8691</v>
      </c>
      <c r="C5391" s="185" t="str">
        <f>VLOOKUP(B5391,[1]Nagios!$B$2:$F$7978,1,FALSE)</f>
        <v>10.133.80.80</v>
      </c>
      <c r="D5391" s="240" t="s">
        <v>1460</v>
      </c>
      <c r="E5391" s="240" t="s">
        <v>2989</v>
      </c>
      <c r="F5391" s="245">
        <v>1</v>
      </c>
      <c r="G5391" s="299" t="s">
        <v>8012</v>
      </c>
      <c r="H5391" s="199"/>
    </row>
    <row r="5392" spans="1:8" hidden="1">
      <c r="A5392" s="240" t="s">
        <v>8690</v>
      </c>
      <c r="B5392" s="240" t="s">
        <v>8691</v>
      </c>
      <c r="C5392" s="185" t="str">
        <f>VLOOKUP(B5392,[1]Nagios!$B$2:$F$7978,1,FALSE)</f>
        <v>10.133.80.80</v>
      </c>
      <c r="D5392" s="240" t="s">
        <v>1298</v>
      </c>
      <c r="E5392" s="240" t="s">
        <v>2989</v>
      </c>
      <c r="F5392" s="245">
        <v>1</v>
      </c>
      <c r="G5392" s="299" t="s">
        <v>8012</v>
      </c>
      <c r="H5392" s="199"/>
    </row>
    <row r="5393" spans="1:8" hidden="1">
      <c r="A5393" s="240" t="s">
        <v>8690</v>
      </c>
      <c r="B5393" s="240" t="s">
        <v>8691</v>
      </c>
      <c r="C5393" s="185" t="str">
        <f>VLOOKUP(B5393,[1]Nagios!$B$2:$F$7978,1,FALSE)</f>
        <v>10.133.80.80</v>
      </c>
      <c r="D5393" s="240" t="s">
        <v>7500</v>
      </c>
      <c r="E5393" s="240" t="s">
        <v>2989</v>
      </c>
      <c r="F5393" s="245">
        <v>1</v>
      </c>
      <c r="G5393" s="299" t="s">
        <v>8012</v>
      </c>
      <c r="H5393" s="199"/>
    </row>
    <row r="5394" spans="1:8" hidden="1">
      <c r="A5394" s="240" t="s">
        <v>8690</v>
      </c>
      <c r="B5394" s="240" t="s">
        <v>8691</v>
      </c>
      <c r="C5394" s="185" t="str">
        <f>VLOOKUP(B5394,[1]Nagios!$B$2:$F$7978,1,FALSE)</f>
        <v>10.133.80.80</v>
      </c>
      <c r="D5394" s="240" t="s">
        <v>959</v>
      </c>
      <c r="E5394" s="240" t="s">
        <v>2989</v>
      </c>
      <c r="F5394" s="245">
        <v>1</v>
      </c>
      <c r="G5394" s="299" t="s">
        <v>8012</v>
      </c>
      <c r="H5394" s="199"/>
    </row>
    <row r="5395" spans="1:8" hidden="1">
      <c r="A5395" s="240" t="s">
        <v>8688</v>
      </c>
      <c r="B5395" s="240" t="s">
        <v>8689</v>
      </c>
      <c r="C5395" s="185" t="str">
        <f>VLOOKUP(B5395,[1]Nagios!$B$2:$F$7978,1,FALSE)</f>
        <v>10.133.80.144</v>
      </c>
      <c r="D5395" s="240" t="s">
        <v>2314</v>
      </c>
      <c r="E5395" s="240" t="s">
        <v>2989</v>
      </c>
      <c r="F5395" s="245">
        <v>1</v>
      </c>
      <c r="G5395" s="299" t="s">
        <v>8012</v>
      </c>
      <c r="H5395" s="199"/>
    </row>
    <row r="5396" spans="1:8" hidden="1">
      <c r="A5396" s="240" t="s">
        <v>8688</v>
      </c>
      <c r="B5396" s="240" t="s">
        <v>8689</v>
      </c>
      <c r="C5396" s="185" t="str">
        <f>VLOOKUP(B5396,[1]Nagios!$B$2:$F$7978,1,FALSE)</f>
        <v>10.133.80.144</v>
      </c>
      <c r="D5396" s="240" t="s">
        <v>1460</v>
      </c>
      <c r="E5396" s="240" t="s">
        <v>2989</v>
      </c>
      <c r="F5396" s="245">
        <v>1</v>
      </c>
      <c r="G5396" s="299" t="s">
        <v>8012</v>
      </c>
      <c r="H5396" s="199"/>
    </row>
    <row r="5397" spans="1:8" hidden="1">
      <c r="A5397" s="240" t="s">
        <v>8688</v>
      </c>
      <c r="B5397" s="240" t="s">
        <v>8689</v>
      </c>
      <c r="C5397" s="185" t="str">
        <f>VLOOKUP(B5397,[1]Nagios!$B$2:$F$7978,1,FALSE)</f>
        <v>10.133.80.144</v>
      </c>
      <c r="D5397" s="240" t="s">
        <v>1298</v>
      </c>
      <c r="E5397" s="240" t="s">
        <v>2989</v>
      </c>
      <c r="F5397" s="245">
        <v>1</v>
      </c>
      <c r="G5397" s="299" t="s">
        <v>8012</v>
      </c>
      <c r="H5397" s="199"/>
    </row>
    <row r="5398" spans="1:8" hidden="1">
      <c r="A5398" s="240" t="s">
        <v>8688</v>
      </c>
      <c r="B5398" s="240" t="s">
        <v>8689</v>
      </c>
      <c r="C5398" s="185" t="str">
        <f>VLOOKUP(B5398,[1]Nagios!$B$2:$F$7978,1,FALSE)</f>
        <v>10.133.80.144</v>
      </c>
      <c r="D5398" s="240" t="s">
        <v>7500</v>
      </c>
      <c r="E5398" s="240" t="s">
        <v>2989</v>
      </c>
      <c r="F5398" s="245">
        <v>1</v>
      </c>
      <c r="G5398" s="299" t="s">
        <v>8012</v>
      </c>
      <c r="H5398" s="199"/>
    </row>
    <row r="5399" spans="1:8" hidden="1">
      <c r="A5399" s="240" t="s">
        <v>8688</v>
      </c>
      <c r="B5399" s="240" t="s">
        <v>8689</v>
      </c>
      <c r="C5399" s="185" t="str">
        <f>VLOOKUP(B5399,[1]Nagios!$B$2:$F$7978,1,FALSE)</f>
        <v>10.133.80.144</v>
      </c>
      <c r="D5399" s="240" t="s">
        <v>959</v>
      </c>
      <c r="E5399" s="240" t="s">
        <v>2989</v>
      </c>
      <c r="F5399" s="245">
        <v>1</v>
      </c>
      <c r="G5399" s="299" t="s">
        <v>8012</v>
      </c>
      <c r="H5399" s="199"/>
    </row>
    <row r="5400" spans="1:8" hidden="1">
      <c r="A5400" s="240" t="s">
        <v>8686</v>
      </c>
      <c r="B5400" s="240" t="s">
        <v>8687</v>
      </c>
      <c r="C5400" s="185" t="str">
        <f>VLOOKUP(B5400,[1]Nagios!$B$2:$F$7978,1,FALSE)</f>
        <v>10.133.80.223</v>
      </c>
      <c r="D5400" s="240" t="s">
        <v>2314</v>
      </c>
      <c r="E5400" s="240" t="s">
        <v>2989</v>
      </c>
      <c r="F5400" s="245">
        <v>1</v>
      </c>
      <c r="G5400" s="299" t="s">
        <v>8012</v>
      </c>
      <c r="H5400" s="199"/>
    </row>
    <row r="5401" spans="1:8" hidden="1">
      <c r="A5401" s="240" t="s">
        <v>8686</v>
      </c>
      <c r="B5401" s="240" t="s">
        <v>8687</v>
      </c>
      <c r="C5401" s="185" t="str">
        <f>VLOOKUP(B5401,[1]Nagios!$B$2:$F$7978,1,FALSE)</f>
        <v>10.133.80.223</v>
      </c>
      <c r="D5401" s="240" t="s">
        <v>1460</v>
      </c>
      <c r="E5401" s="240" t="s">
        <v>2989</v>
      </c>
      <c r="F5401" s="245">
        <v>1</v>
      </c>
      <c r="G5401" s="299" t="s">
        <v>8012</v>
      </c>
      <c r="H5401" s="199"/>
    </row>
    <row r="5402" spans="1:8" hidden="1">
      <c r="A5402" s="240" t="s">
        <v>8686</v>
      </c>
      <c r="B5402" s="240" t="s">
        <v>8687</v>
      </c>
      <c r="C5402" s="185" t="str">
        <f>VLOOKUP(B5402,[1]Nagios!$B$2:$F$7978,1,FALSE)</f>
        <v>10.133.80.223</v>
      </c>
      <c r="D5402" s="240" t="s">
        <v>1298</v>
      </c>
      <c r="E5402" s="240" t="s">
        <v>2989</v>
      </c>
      <c r="F5402" s="245">
        <v>1</v>
      </c>
      <c r="G5402" s="299" t="s">
        <v>8012</v>
      </c>
      <c r="H5402" s="199"/>
    </row>
    <row r="5403" spans="1:8" hidden="1">
      <c r="A5403" s="240" t="s">
        <v>8686</v>
      </c>
      <c r="B5403" s="240" t="s">
        <v>8687</v>
      </c>
      <c r="C5403" s="185" t="str">
        <f>VLOOKUP(B5403,[1]Nagios!$B$2:$F$7978,1,FALSE)</f>
        <v>10.133.80.223</v>
      </c>
      <c r="D5403" s="240" t="s">
        <v>7500</v>
      </c>
      <c r="E5403" s="240" t="s">
        <v>2989</v>
      </c>
      <c r="F5403" s="245">
        <v>1</v>
      </c>
      <c r="G5403" s="299" t="s">
        <v>8012</v>
      </c>
      <c r="H5403" s="199"/>
    </row>
    <row r="5404" spans="1:8" hidden="1">
      <c r="A5404" s="240" t="s">
        <v>8686</v>
      </c>
      <c r="B5404" s="240" t="s">
        <v>8687</v>
      </c>
      <c r="C5404" s="185" t="str">
        <f>VLOOKUP(B5404,[1]Nagios!$B$2:$F$7978,1,FALSE)</f>
        <v>10.133.80.223</v>
      </c>
      <c r="D5404" s="240" t="s">
        <v>959</v>
      </c>
      <c r="E5404" s="240" t="s">
        <v>2989</v>
      </c>
      <c r="F5404" s="245">
        <v>1</v>
      </c>
      <c r="G5404" s="299" t="s">
        <v>8012</v>
      </c>
      <c r="H5404" s="199"/>
    </row>
    <row r="5405" spans="1:8" hidden="1">
      <c r="A5405" s="240" t="s">
        <v>8685</v>
      </c>
      <c r="B5405" s="240" t="s">
        <v>2081</v>
      </c>
      <c r="C5405" s="185" t="str">
        <f>VLOOKUP(B5405,[1]Nagios!$B$2:$F$7978,1,FALSE)</f>
        <v>10.133.80.119</v>
      </c>
      <c r="D5405" s="240" t="s">
        <v>2314</v>
      </c>
      <c r="E5405" s="240" t="s">
        <v>2989</v>
      </c>
      <c r="F5405" s="245">
        <v>1</v>
      </c>
      <c r="G5405" s="299" t="s">
        <v>8012</v>
      </c>
      <c r="H5405" s="199"/>
    </row>
    <row r="5406" spans="1:8" hidden="1">
      <c r="A5406" s="240" t="s">
        <v>8685</v>
      </c>
      <c r="B5406" s="240" t="s">
        <v>2081</v>
      </c>
      <c r="C5406" s="185" t="str">
        <f>VLOOKUP(B5406,[1]Nagios!$B$2:$F$7978,1,FALSE)</f>
        <v>10.133.80.119</v>
      </c>
      <c r="D5406" s="240" t="s">
        <v>1460</v>
      </c>
      <c r="E5406" s="240" t="s">
        <v>2989</v>
      </c>
      <c r="F5406" s="245">
        <v>1</v>
      </c>
      <c r="G5406" s="299" t="s">
        <v>8012</v>
      </c>
      <c r="H5406" s="199"/>
    </row>
    <row r="5407" spans="1:8" hidden="1">
      <c r="A5407" s="240" t="s">
        <v>8685</v>
      </c>
      <c r="B5407" s="240" t="s">
        <v>2081</v>
      </c>
      <c r="C5407" s="185" t="str">
        <f>VLOOKUP(B5407,[1]Nagios!$B$2:$F$7978,1,FALSE)</f>
        <v>10.133.80.119</v>
      </c>
      <c r="D5407" s="240" t="s">
        <v>1298</v>
      </c>
      <c r="E5407" s="240" t="s">
        <v>2989</v>
      </c>
      <c r="F5407" s="245">
        <v>1</v>
      </c>
      <c r="G5407" s="299" t="s">
        <v>8012</v>
      </c>
      <c r="H5407" s="199"/>
    </row>
    <row r="5408" spans="1:8" hidden="1">
      <c r="A5408" s="240" t="s">
        <v>8685</v>
      </c>
      <c r="B5408" s="240" t="s">
        <v>2081</v>
      </c>
      <c r="C5408" s="185" t="str">
        <f>VLOOKUP(B5408,[1]Nagios!$B$2:$F$7978,1,FALSE)</f>
        <v>10.133.80.119</v>
      </c>
      <c r="D5408" s="240" t="s">
        <v>7500</v>
      </c>
      <c r="E5408" s="240" t="s">
        <v>2989</v>
      </c>
      <c r="F5408" s="245">
        <v>1</v>
      </c>
      <c r="G5408" s="299" t="s">
        <v>8012</v>
      </c>
      <c r="H5408" s="199"/>
    </row>
    <row r="5409" spans="1:8" hidden="1">
      <c r="A5409" s="240" t="s">
        <v>8685</v>
      </c>
      <c r="B5409" s="240" t="s">
        <v>2081</v>
      </c>
      <c r="C5409" s="185" t="str">
        <f>VLOOKUP(B5409,[1]Nagios!$B$2:$F$7978,1,FALSE)</f>
        <v>10.133.80.119</v>
      </c>
      <c r="D5409" s="240" t="s">
        <v>959</v>
      </c>
      <c r="E5409" s="240" t="s">
        <v>2989</v>
      </c>
      <c r="F5409" s="245">
        <v>1</v>
      </c>
      <c r="G5409" s="299" t="s">
        <v>8012</v>
      </c>
      <c r="H5409" s="199"/>
    </row>
    <row r="5410" spans="1:8" hidden="1">
      <c r="A5410" s="240" t="s">
        <v>7527</v>
      </c>
      <c r="B5410" s="240" t="s">
        <v>7526</v>
      </c>
      <c r="C5410" s="185" t="str">
        <f>VLOOKUP(B5410,[1]Nagios!$B$2:$F$7978,1,FALSE)</f>
        <v>192.168.9.98</v>
      </c>
      <c r="D5410" s="240" t="s">
        <v>2314</v>
      </c>
      <c r="E5410" s="240" t="s">
        <v>2989</v>
      </c>
      <c r="F5410" s="245">
        <v>1</v>
      </c>
      <c r="G5410" s="299" t="s">
        <v>8012</v>
      </c>
      <c r="H5410" s="199"/>
    </row>
    <row r="5411" spans="1:8" hidden="1">
      <c r="A5411" s="240" t="s">
        <v>7527</v>
      </c>
      <c r="B5411" s="240" t="s">
        <v>7526</v>
      </c>
      <c r="C5411" s="185" t="str">
        <f>VLOOKUP(B5411,[1]Nagios!$B$2:$F$7978,1,FALSE)</f>
        <v>192.168.9.98</v>
      </c>
      <c r="D5411" s="240" t="s">
        <v>1460</v>
      </c>
      <c r="E5411" s="240" t="s">
        <v>2989</v>
      </c>
      <c r="F5411" s="245">
        <v>1</v>
      </c>
      <c r="G5411" s="299" t="s">
        <v>8012</v>
      </c>
      <c r="H5411" s="199"/>
    </row>
    <row r="5412" spans="1:8" hidden="1">
      <c r="A5412" s="240" t="s">
        <v>7527</v>
      </c>
      <c r="B5412" s="240" t="s">
        <v>7526</v>
      </c>
      <c r="C5412" s="185" t="str">
        <f>VLOOKUP(B5412,[1]Nagios!$B$2:$F$7978,1,FALSE)</f>
        <v>192.168.9.98</v>
      </c>
      <c r="D5412" s="240" t="s">
        <v>7500</v>
      </c>
      <c r="E5412" s="240" t="s">
        <v>2989</v>
      </c>
      <c r="F5412" s="245">
        <v>1</v>
      </c>
      <c r="G5412" s="299" t="s">
        <v>8012</v>
      </c>
      <c r="H5412" s="199"/>
    </row>
    <row r="5413" spans="1:8" hidden="1">
      <c r="A5413" s="240" t="s">
        <v>7527</v>
      </c>
      <c r="B5413" s="240" t="s">
        <v>7526</v>
      </c>
      <c r="C5413" s="185" t="str">
        <f>VLOOKUP(B5413,[1]Nagios!$B$2:$F$7978,1,FALSE)</f>
        <v>192.168.9.98</v>
      </c>
      <c r="D5413" s="240" t="s">
        <v>2326</v>
      </c>
      <c r="E5413" s="240" t="s">
        <v>2989</v>
      </c>
      <c r="F5413" s="245">
        <v>1</v>
      </c>
      <c r="G5413" s="299" t="s">
        <v>8012</v>
      </c>
      <c r="H5413" s="199"/>
    </row>
    <row r="5414" spans="1:8" hidden="1">
      <c r="A5414" s="240" t="s">
        <v>7527</v>
      </c>
      <c r="B5414" s="240" t="s">
        <v>7526</v>
      </c>
      <c r="C5414" s="185" t="str">
        <f>VLOOKUP(B5414,[1]Nagios!$B$2:$F$7978,1,FALSE)</f>
        <v>192.168.9.98</v>
      </c>
      <c r="D5414" s="240" t="s">
        <v>1298</v>
      </c>
      <c r="E5414" s="249" t="s">
        <v>2989</v>
      </c>
      <c r="F5414" s="262">
        <v>1</v>
      </c>
      <c r="G5414" s="299" t="s">
        <v>8012</v>
      </c>
      <c r="H5414" s="199"/>
    </row>
    <row r="5415" spans="1:8" hidden="1">
      <c r="A5415" s="240" t="s">
        <v>7527</v>
      </c>
      <c r="B5415" s="240" t="s">
        <v>7526</v>
      </c>
      <c r="C5415" s="185" t="str">
        <f>VLOOKUP(B5415,[1]Nagios!$B$2:$F$7978,1,FALSE)</f>
        <v>192.168.9.98</v>
      </c>
      <c r="D5415" s="240" t="s">
        <v>8028</v>
      </c>
      <c r="E5415" s="249" t="s">
        <v>2989</v>
      </c>
      <c r="F5415" s="262">
        <v>4</v>
      </c>
      <c r="G5415" s="299" t="s">
        <v>8012</v>
      </c>
      <c r="H5415" s="199"/>
    </row>
    <row r="5416" spans="1:8" hidden="1">
      <c r="A5416" s="240" t="s">
        <v>7525</v>
      </c>
      <c r="B5416" s="240" t="s">
        <v>7524</v>
      </c>
      <c r="C5416" s="185" t="str">
        <f>VLOOKUP(B5416,[1]Nagios!$B$2:$F$7978,1,FALSE)</f>
        <v>192.168.9.97</v>
      </c>
      <c r="D5416" s="240" t="s">
        <v>2314</v>
      </c>
      <c r="E5416" s="266" t="s">
        <v>2989</v>
      </c>
      <c r="F5416" s="271">
        <v>1</v>
      </c>
      <c r="G5416" s="299" t="s">
        <v>8012</v>
      </c>
      <c r="H5416" s="199"/>
    </row>
    <row r="5417" spans="1:8" hidden="1">
      <c r="A5417" s="240" t="s">
        <v>7525</v>
      </c>
      <c r="B5417" s="240" t="s">
        <v>7524</v>
      </c>
      <c r="C5417" s="185" t="str">
        <f>VLOOKUP(B5417,[1]Nagios!$B$2:$F$7978,1,FALSE)</f>
        <v>192.168.9.97</v>
      </c>
      <c r="D5417" s="240" t="s">
        <v>1460</v>
      </c>
      <c r="E5417" s="266" t="s">
        <v>2989</v>
      </c>
      <c r="F5417" s="271">
        <v>1</v>
      </c>
      <c r="G5417" s="299" t="s">
        <v>8012</v>
      </c>
      <c r="H5417" s="199"/>
    </row>
    <row r="5418" spans="1:8" hidden="1">
      <c r="A5418" s="240" t="s">
        <v>7525</v>
      </c>
      <c r="B5418" s="240" t="s">
        <v>7524</v>
      </c>
      <c r="C5418" s="185" t="str">
        <f>VLOOKUP(B5418,[1]Nagios!$B$2:$F$7978,1,FALSE)</f>
        <v>192.168.9.97</v>
      </c>
      <c r="D5418" s="240" t="s">
        <v>7500</v>
      </c>
      <c r="E5418" s="266" t="s">
        <v>2989</v>
      </c>
      <c r="F5418" s="271">
        <v>1</v>
      </c>
      <c r="G5418" s="299" t="s">
        <v>8012</v>
      </c>
      <c r="H5418" s="199"/>
    </row>
    <row r="5419" spans="1:8" hidden="1">
      <c r="A5419" s="240" t="s">
        <v>7525</v>
      </c>
      <c r="B5419" s="240" t="s">
        <v>7524</v>
      </c>
      <c r="C5419" s="185" t="str">
        <f>VLOOKUP(B5419,[1]Nagios!$B$2:$F$7978,1,FALSE)</f>
        <v>192.168.9.97</v>
      </c>
      <c r="D5419" s="240" t="s">
        <v>2326</v>
      </c>
      <c r="E5419" s="266" t="s">
        <v>2989</v>
      </c>
      <c r="F5419" s="271">
        <v>1</v>
      </c>
      <c r="G5419" s="299" t="s">
        <v>8012</v>
      </c>
      <c r="H5419" s="199"/>
    </row>
    <row r="5420" spans="1:8" hidden="1">
      <c r="A5420" s="240" t="s">
        <v>7525</v>
      </c>
      <c r="B5420" s="240" t="s">
        <v>7524</v>
      </c>
      <c r="C5420" s="185" t="str">
        <f>VLOOKUP(B5420,[1]Nagios!$B$2:$F$7978,1,FALSE)</f>
        <v>192.168.9.97</v>
      </c>
      <c r="D5420" s="240" t="s">
        <v>1298</v>
      </c>
      <c r="E5420" s="266" t="s">
        <v>2989</v>
      </c>
      <c r="F5420" s="271">
        <v>1</v>
      </c>
      <c r="G5420" s="299" t="s">
        <v>8012</v>
      </c>
      <c r="H5420" s="199"/>
    </row>
    <row r="5421" spans="1:8" hidden="1">
      <c r="A5421" s="240" t="s">
        <v>7525</v>
      </c>
      <c r="B5421" s="240" t="s">
        <v>7524</v>
      </c>
      <c r="C5421" s="185" t="str">
        <f>VLOOKUP(B5421,[1]Nagios!$B$2:$F$7978,1,FALSE)</f>
        <v>192.168.9.97</v>
      </c>
      <c r="D5421" s="240" t="s">
        <v>8028</v>
      </c>
      <c r="E5421" s="266" t="s">
        <v>2989</v>
      </c>
      <c r="F5421" s="271">
        <v>4</v>
      </c>
      <c r="G5421" s="299" t="s">
        <v>8012</v>
      </c>
      <c r="H5421" s="199"/>
    </row>
    <row r="5422" spans="1:8" hidden="1">
      <c r="A5422" s="240" t="s">
        <v>7523</v>
      </c>
      <c r="B5422" s="240" t="s">
        <v>7522</v>
      </c>
      <c r="C5422" s="185" t="str">
        <f>VLOOKUP(B5422,[1]Nagios!$B$2:$F$7978,1,FALSE)</f>
        <v>192.168.9.96</v>
      </c>
      <c r="D5422" s="240" t="s">
        <v>2314</v>
      </c>
      <c r="E5422" s="266" t="s">
        <v>2989</v>
      </c>
      <c r="F5422" s="271">
        <v>1</v>
      </c>
      <c r="G5422" s="299" t="s">
        <v>8012</v>
      </c>
      <c r="H5422" s="199"/>
    </row>
    <row r="5423" spans="1:8" hidden="1">
      <c r="A5423" s="240" t="s">
        <v>7523</v>
      </c>
      <c r="B5423" s="240" t="s">
        <v>7522</v>
      </c>
      <c r="C5423" s="185" t="str">
        <f>VLOOKUP(B5423,[1]Nagios!$B$2:$F$7978,1,FALSE)</f>
        <v>192.168.9.96</v>
      </c>
      <c r="D5423" s="240" t="s">
        <v>1460</v>
      </c>
      <c r="E5423" s="266" t="s">
        <v>2989</v>
      </c>
      <c r="F5423" s="271">
        <v>1</v>
      </c>
      <c r="G5423" s="299" t="s">
        <v>8012</v>
      </c>
      <c r="H5423" s="199"/>
    </row>
    <row r="5424" spans="1:8" hidden="1">
      <c r="A5424" s="240" t="s">
        <v>7523</v>
      </c>
      <c r="B5424" s="240" t="s">
        <v>7522</v>
      </c>
      <c r="C5424" s="185" t="str">
        <f>VLOOKUP(B5424,[1]Nagios!$B$2:$F$7978,1,FALSE)</f>
        <v>192.168.9.96</v>
      </c>
      <c r="D5424" s="240" t="s">
        <v>7500</v>
      </c>
      <c r="E5424" s="266" t="s">
        <v>2989</v>
      </c>
      <c r="F5424" s="271">
        <v>1</v>
      </c>
      <c r="G5424" s="299" t="s">
        <v>8012</v>
      </c>
      <c r="H5424" s="199"/>
    </row>
    <row r="5425" spans="1:8" hidden="1">
      <c r="A5425" s="240" t="s">
        <v>7523</v>
      </c>
      <c r="B5425" s="240" t="s">
        <v>7522</v>
      </c>
      <c r="C5425" s="185" t="str">
        <f>VLOOKUP(B5425,[1]Nagios!$B$2:$F$7978,1,FALSE)</f>
        <v>192.168.9.96</v>
      </c>
      <c r="D5425" s="240" t="s">
        <v>2326</v>
      </c>
      <c r="E5425" s="266" t="s">
        <v>2989</v>
      </c>
      <c r="F5425" s="271">
        <v>1</v>
      </c>
      <c r="G5425" s="299" t="s">
        <v>8012</v>
      </c>
      <c r="H5425" s="199"/>
    </row>
    <row r="5426" spans="1:8" hidden="1">
      <c r="A5426" s="240" t="s">
        <v>7523</v>
      </c>
      <c r="B5426" s="240" t="s">
        <v>7522</v>
      </c>
      <c r="C5426" s="185" t="str">
        <f>VLOOKUP(B5426,[1]Nagios!$B$2:$F$7978,1,FALSE)</f>
        <v>192.168.9.96</v>
      </c>
      <c r="D5426" s="240" t="s">
        <v>1298</v>
      </c>
      <c r="E5426" s="266" t="s">
        <v>2989</v>
      </c>
      <c r="F5426" s="271">
        <v>1</v>
      </c>
      <c r="G5426" s="299" t="s">
        <v>8012</v>
      </c>
      <c r="H5426" s="199"/>
    </row>
    <row r="5427" spans="1:8" hidden="1">
      <c r="A5427" s="240" t="s">
        <v>7523</v>
      </c>
      <c r="B5427" s="240" t="s">
        <v>7522</v>
      </c>
      <c r="C5427" s="185" t="str">
        <f>VLOOKUP(B5427,[1]Nagios!$B$2:$F$7978,1,FALSE)</f>
        <v>192.168.9.96</v>
      </c>
      <c r="D5427" s="240" t="s">
        <v>8028</v>
      </c>
      <c r="E5427" s="266" t="s">
        <v>2989</v>
      </c>
      <c r="F5427" s="271">
        <v>4</v>
      </c>
      <c r="G5427" s="299" t="s">
        <v>8012</v>
      </c>
      <c r="H5427" s="199"/>
    </row>
    <row r="5428" spans="1:8" hidden="1">
      <c r="A5428" s="240" t="s">
        <v>7521</v>
      </c>
      <c r="B5428" s="240" t="s">
        <v>7520</v>
      </c>
      <c r="C5428" s="185" t="str">
        <f>VLOOKUP(B5428,[1]Nagios!$B$2:$F$7978,1,FALSE)</f>
        <v>192.168.9.95</v>
      </c>
      <c r="D5428" s="240" t="s">
        <v>2314</v>
      </c>
      <c r="E5428" s="266" t="s">
        <v>2989</v>
      </c>
      <c r="F5428" s="271">
        <v>1</v>
      </c>
      <c r="G5428" s="299" t="s">
        <v>8012</v>
      </c>
      <c r="H5428" s="199"/>
    </row>
    <row r="5429" spans="1:8" hidden="1">
      <c r="A5429" s="240" t="s">
        <v>7521</v>
      </c>
      <c r="B5429" s="240" t="s">
        <v>7520</v>
      </c>
      <c r="C5429" s="185" t="str">
        <f>VLOOKUP(B5429,[1]Nagios!$B$2:$F$7978,1,FALSE)</f>
        <v>192.168.9.95</v>
      </c>
      <c r="D5429" s="240" t="s">
        <v>1460</v>
      </c>
      <c r="E5429" s="266" t="s">
        <v>2989</v>
      </c>
      <c r="F5429" s="271">
        <v>1</v>
      </c>
      <c r="G5429" s="299" t="s">
        <v>8012</v>
      </c>
      <c r="H5429" s="199"/>
    </row>
    <row r="5430" spans="1:8" hidden="1">
      <c r="A5430" s="249" t="s">
        <v>7521</v>
      </c>
      <c r="B5430" s="240" t="s">
        <v>7520</v>
      </c>
      <c r="C5430" s="185" t="str">
        <f>VLOOKUP(B5430,[1]Nagios!$B$2:$F$7978,1,FALSE)</f>
        <v>192.168.9.95</v>
      </c>
      <c r="D5430" s="240" t="s">
        <v>7500</v>
      </c>
      <c r="E5430" s="266" t="s">
        <v>2989</v>
      </c>
      <c r="F5430" s="271">
        <v>1</v>
      </c>
      <c r="G5430" s="299" t="s">
        <v>8012</v>
      </c>
      <c r="H5430" s="199"/>
    </row>
    <row r="5431" spans="1:8" hidden="1">
      <c r="A5431" s="249" t="s">
        <v>7521</v>
      </c>
      <c r="B5431" s="240" t="s">
        <v>7520</v>
      </c>
      <c r="C5431" s="185" t="str">
        <f>VLOOKUP(B5431,[1]Nagios!$B$2:$F$7978,1,FALSE)</f>
        <v>192.168.9.95</v>
      </c>
      <c r="D5431" s="240" t="s">
        <v>2326</v>
      </c>
      <c r="E5431" s="266" t="s">
        <v>2989</v>
      </c>
      <c r="F5431" s="271">
        <v>1</v>
      </c>
      <c r="G5431" s="299" t="s">
        <v>8012</v>
      </c>
      <c r="H5431" s="199"/>
    </row>
    <row r="5432" spans="1:8" hidden="1">
      <c r="A5432" s="266" t="s">
        <v>7521</v>
      </c>
      <c r="B5432" s="240" t="s">
        <v>7520</v>
      </c>
      <c r="C5432" s="185" t="str">
        <f>VLOOKUP(B5432,[1]Nagios!$B$2:$F$7978,1,FALSE)</f>
        <v>192.168.9.95</v>
      </c>
      <c r="D5432" s="240" t="s">
        <v>1298</v>
      </c>
      <c r="E5432" s="249" t="s">
        <v>2989</v>
      </c>
      <c r="F5432" s="262">
        <v>1</v>
      </c>
      <c r="G5432" s="299" t="s">
        <v>8012</v>
      </c>
      <c r="H5432" s="199"/>
    </row>
    <row r="5433" spans="1:8" hidden="1">
      <c r="A5433" s="266" t="s">
        <v>7521</v>
      </c>
      <c r="B5433" s="240" t="s">
        <v>7520</v>
      </c>
      <c r="C5433" s="185" t="str">
        <f>VLOOKUP(B5433,[1]Nagios!$B$2:$F$7978,1,FALSE)</f>
        <v>192.168.9.95</v>
      </c>
      <c r="D5433" s="240" t="s">
        <v>8028</v>
      </c>
      <c r="E5433" s="249" t="s">
        <v>2989</v>
      </c>
      <c r="F5433" s="262">
        <v>4</v>
      </c>
      <c r="G5433" s="299" t="s">
        <v>8012</v>
      </c>
      <c r="H5433" s="199"/>
    </row>
    <row r="5434" spans="1:8" hidden="1">
      <c r="A5434" s="266" t="s">
        <v>8497</v>
      </c>
      <c r="B5434" s="240" t="s">
        <v>8498</v>
      </c>
      <c r="C5434" s="185" t="str">
        <f>VLOOKUP(B5434,[1]Nagios!$B$2:$F$7978,1,FALSE)</f>
        <v>10.133.9.31</v>
      </c>
      <c r="D5434" s="240" t="s">
        <v>8486</v>
      </c>
      <c r="E5434" s="88" t="s">
        <v>2992</v>
      </c>
      <c r="F5434" s="269">
        <v>3</v>
      </c>
      <c r="G5434" s="299" t="s">
        <v>8012</v>
      </c>
      <c r="H5434" s="180"/>
    </row>
    <row r="5435" spans="1:8" hidden="1">
      <c r="A5435" s="266" t="s">
        <v>8497</v>
      </c>
      <c r="B5435" s="240" t="s">
        <v>8498</v>
      </c>
      <c r="C5435" s="185" t="str">
        <f>VLOOKUP(B5435,[1]Nagios!$B$2:$F$7978,1,FALSE)</f>
        <v>10.133.9.31</v>
      </c>
      <c r="D5435" s="240" t="s">
        <v>1204</v>
      </c>
      <c r="E5435" s="88" t="s">
        <v>2992</v>
      </c>
      <c r="F5435" s="269">
        <v>3</v>
      </c>
      <c r="G5435" s="299" t="s">
        <v>8012</v>
      </c>
      <c r="H5435" s="180"/>
    </row>
    <row r="5436" spans="1:8" hidden="1">
      <c r="A5436" s="266" t="s">
        <v>8497</v>
      </c>
      <c r="B5436" s="240" t="s">
        <v>8498</v>
      </c>
      <c r="C5436" s="185" t="str">
        <f>VLOOKUP(B5436,[1]Nagios!$B$2:$F$7978,1,FALSE)</f>
        <v>10.133.9.31</v>
      </c>
      <c r="D5436" s="240" t="s">
        <v>2617</v>
      </c>
      <c r="E5436" s="88" t="s">
        <v>2992</v>
      </c>
      <c r="F5436" s="269">
        <v>3</v>
      </c>
      <c r="G5436" s="299" t="s">
        <v>8012</v>
      </c>
      <c r="H5436" s="180"/>
    </row>
    <row r="5437" spans="1:8" hidden="1">
      <c r="A5437" s="266" t="s">
        <v>8497</v>
      </c>
      <c r="B5437" s="240" t="s">
        <v>8498</v>
      </c>
      <c r="C5437" s="185" t="str">
        <f>VLOOKUP(B5437,[1]Nagios!$B$2:$F$7978,1,FALSE)</f>
        <v>10.133.9.31</v>
      </c>
      <c r="D5437" s="249" t="s">
        <v>6654</v>
      </c>
      <c r="E5437" s="88" t="s">
        <v>2992</v>
      </c>
      <c r="F5437" s="269">
        <v>3</v>
      </c>
      <c r="G5437" s="299" t="s">
        <v>8012</v>
      </c>
      <c r="H5437" s="180"/>
    </row>
    <row r="5438" spans="1:8" hidden="1">
      <c r="A5438" s="266" t="s">
        <v>8497</v>
      </c>
      <c r="B5438" s="240" t="s">
        <v>8498</v>
      </c>
      <c r="C5438" s="185" t="str">
        <f>VLOOKUP(B5438,[1]Nagios!$B$2:$F$7978,1,FALSE)</f>
        <v>10.133.9.31</v>
      </c>
      <c r="D5438" s="249" t="s">
        <v>1201</v>
      </c>
      <c r="E5438" s="88" t="s">
        <v>2992</v>
      </c>
      <c r="F5438" s="269">
        <v>3</v>
      </c>
      <c r="G5438" s="299" t="s">
        <v>8012</v>
      </c>
      <c r="H5438" s="180"/>
    </row>
    <row r="5439" spans="1:8" hidden="1">
      <c r="A5439" s="266" t="s">
        <v>8497</v>
      </c>
      <c r="B5439" s="240" t="s">
        <v>8498</v>
      </c>
      <c r="C5439" s="185" t="str">
        <f>VLOOKUP(B5439,[1]Nagios!$B$2:$F$7978,1,FALSE)</f>
        <v>10.133.9.31</v>
      </c>
      <c r="D5439" s="266" t="s">
        <v>6043</v>
      </c>
      <c r="E5439" s="88" t="s">
        <v>2992</v>
      </c>
      <c r="F5439" s="269">
        <v>3</v>
      </c>
      <c r="G5439" s="299" t="s">
        <v>8012</v>
      </c>
      <c r="H5439" s="180"/>
    </row>
    <row r="5440" spans="1:8" hidden="1">
      <c r="A5440" s="266" t="s">
        <v>8497</v>
      </c>
      <c r="B5440" s="240" t="s">
        <v>8498</v>
      </c>
      <c r="C5440" s="185" t="str">
        <f>VLOOKUP(B5440,[1]Nagios!$B$2:$F$7978,1,FALSE)</f>
        <v>10.133.9.31</v>
      </c>
      <c r="D5440" s="240" t="s">
        <v>2543</v>
      </c>
      <c r="E5440" s="88" t="s">
        <v>2992</v>
      </c>
      <c r="F5440" s="269">
        <v>3</v>
      </c>
      <c r="G5440" s="299" t="s">
        <v>8012</v>
      </c>
      <c r="H5440" s="180"/>
    </row>
    <row r="5441" spans="1:8" hidden="1">
      <c r="A5441" s="266" t="s">
        <v>8497</v>
      </c>
      <c r="B5441" s="240" t="s">
        <v>8498</v>
      </c>
      <c r="C5441" s="185" t="str">
        <f>VLOOKUP(B5441,[1]Nagios!$B$2:$F$7978,1,FALSE)</f>
        <v>10.133.9.31</v>
      </c>
      <c r="D5441" s="240" t="s">
        <v>2544</v>
      </c>
      <c r="E5441" s="88" t="s">
        <v>2992</v>
      </c>
      <c r="F5441" s="269">
        <v>3</v>
      </c>
      <c r="G5441" s="299" t="s">
        <v>8012</v>
      </c>
      <c r="H5441" s="180"/>
    </row>
    <row r="5442" spans="1:8" hidden="1">
      <c r="A5442" s="266" t="s">
        <v>8497</v>
      </c>
      <c r="B5442" s="240" t="s">
        <v>8498</v>
      </c>
      <c r="C5442" s="185" t="str">
        <f>VLOOKUP(B5442,[1]Nagios!$B$2:$F$7978,1,FALSE)</f>
        <v>10.133.9.31</v>
      </c>
      <c r="D5442" s="240" t="s">
        <v>8486</v>
      </c>
      <c r="E5442" s="88" t="s">
        <v>2992</v>
      </c>
      <c r="F5442" s="269">
        <v>3</v>
      </c>
      <c r="G5442" s="299" t="s">
        <v>8012</v>
      </c>
      <c r="H5442" s="180"/>
    </row>
    <row r="5443" spans="1:8" hidden="1">
      <c r="A5443" s="266" t="s">
        <v>8497</v>
      </c>
      <c r="B5443" s="240" t="s">
        <v>8498</v>
      </c>
      <c r="C5443" s="185" t="str">
        <f>VLOOKUP(B5443,[1]Nagios!$B$2:$F$7978,1,FALSE)</f>
        <v>10.133.9.31</v>
      </c>
      <c r="D5443" s="240" t="s">
        <v>1204</v>
      </c>
      <c r="E5443" s="88" t="s">
        <v>2992</v>
      </c>
      <c r="F5443" s="269">
        <v>3</v>
      </c>
      <c r="G5443" s="299" t="s">
        <v>8012</v>
      </c>
      <c r="H5443" s="180"/>
    </row>
    <row r="5444" spans="1:8" hidden="1">
      <c r="A5444" s="266" t="s">
        <v>8497</v>
      </c>
      <c r="B5444" s="240" t="s">
        <v>8498</v>
      </c>
      <c r="C5444" s="185" t="str">
        <f>VLOOKUP(B5444,[1]Nagios!$B$2:$F$7978,1,FALSE)</f>
        <v>10.133.9.31</v>
      </c>
      <c r="D5444" s="240" t="s">
        <v>2617</v>
      </c>
      <c r="E5444" s="88" t="s">
        <v>2992</v>
      </c>
      <c r="F5444" s="269">
        <v>3</v>
      </c>
      <c r="G5444" s="299" t="s">
        <v>8012</v>
      </c>
      <c r="H5444" s="180"/>
    </row>
    <row r="5445" spans="1:8" hidden="1">
      <c r="A5445" s="266" t="s">
        <v>8497</v>
      </c>
      <c r="B5445" s="240" t="s">
        <v>8498</v>
      </c>
      <c r="C5445" s="185" t="str">
        <f>VLOOKUP(B5445,[1]Nagios!$B$2:$F$7978,1,FALSE)</f>
        <v>10.133.9.31</v>
      </c>
      <c r="D5445" s="240" t="s">
        <v>6654</v>
      </c>
      <c r="E5445" s="88" t="s">
        <v>2992</v>
      </c>
      <c r="F5445" s="269">
        <v>3</v>
      </c>
      <c r="G5445" s="299" t="s">
        <v>8012</v>
      </c>
      <c r="H5445" s="180"/>
    </row>
    <row r="5446" spans="1:8" hidden="1">
      <c r="A5446" s="266" t="s">
        <v>8497</v>
      </c>
      <c r="B5446" s="240" t="s">
        <v>8498</v>
      </c>
      <c r="C5446" s="185" t="str">
        <f>VLOOKUP(B5446,[1]Nagios!$B$2:$F$7978,1,FALSE)</f>
        <v>10.133.9.31</v>
      </c>
      <c r="D5446" s="249" t="s">
        <v>1201</v>
      </c>
      <c r="E5446" s="88" t="s">
        <v>2992</v>
      </c>
      <c r="F5446" s="269">
        <v>3</v>
      </c>
      <c r="G5446" s="299" t="s">
        <v>8012</v>
      </c>
      <c r="H5446" s="180"/>
    </row>
    <row r="5447" spans="1:8" hidden="1">
      <c r="A5447" s="266" t="s">
        <v>8497</v>
      </c>
      <c r="B5447" s="240" t="s">
        <v>8498</v>
      </c>
      <c r="C5447" s="185" t="str">
        <f>VLOOKUP(B5447,[1]Nagios!$B$2:$F$7978,1,FALSE)</f>
        <v>10.133.9.31</v>
      </c>
      <c r="D5447" s="249" t="s">
        <v>6043</v>
      </c>
      <c r="E5447" s="88" t="s">
        <v>2992</v>
      </c>
      <c r="F5447" s="269">
        <v>3</v>
      </c>
      <c r="G5447" s="299" t="s">
        <v>8012</v>
      </c>
      <c r="H5447" s="180"/>
    </row>
    <row r="5448" spans="1:8" hidden="1">
      <c r="A5448" s="266" t="s">
        <v>8497</v>
      </c>
      <c r="B5448" s="249" t="s">
        <v>8498</v>
      </c>
      <c r="C5448" s="185" t="str">
        <f>VLOOKUP(B5448,[1]Nagios!$B$2:$F$7978,1,FALSE)</f>
        <v>10.133.9.31</v>
      </c>
      <c r="D5448" s="266" t="s">
        <v>2543</v>
      </c>
      <c r="E5448" s="88" t="s">
        <v>2992</v>
      </c>
      <c r="F5448" s="269">
        <v>3</v>
      </c>
      <c r="G5448" s="299" t="s">
        <v>8012</v>
      </c>
      <c r="H5448" s="180"/>
    </row>
    <row r="5449" spans="1:8" hidden="1">
      <c r="A5449" s="266" t="s">
        <v>8497</v>
      </c>
      <c r="B5449" s="249" t="s">
        <v>8498</v>
      </c>
      <c r="C5449" s="185" t="str">
        <f>VLOOKUP(B5449,[1]Nagios!$B$2:$F$7978,1,FALSE)</f>
        <v>10.133.9.31</v>
      </c>
      <c r="D5449" s="249" t="s">
        <v>2544</v>
      </c>
      <c r="E5449" s="88" t="s">
        <v>2992</v>
      </c>
      <c r="F5449" s="269">
        <v>3</v>
      </c>
      <c r="G5449" s="299" t="s">
        <v>8012</v>
      </c>
      <c r="H5449" s="180"/>
    </row>
    <row r="5450" spans="1:8" hidden="1">
      <c r="A5450" s="88" t="s">
        <v>1689</v>
      </c>
      <c r="B5450" s="266" t="s">
        <v>1687</v>
      </c>
      <c r="C5450" s="185" t="str">
        <f>VLOOKUP(B5450,[1]Nagios!$B$2:$F$7978,1,FALSE)</f>
        <v>10.133.8.44</v>
      </c>
      <c r="D5450" s="266" t="s">
        <v>2077</v>
      </c>
      <c r="E5450" s="240" t="s">
        <v>2989</v>
      </c>
      <c r="F5450" s="245">
        <v>2</v>
      </c>
      <c r="G5450" s="299" t="s">
        <v>8012</v>
      </c>
      <c r="H5450" s="180" t="s">
        <v>3933</v>
      </c>
    </row>
    <row r="5451" spans="1:8" hidden="1">
      <c r="A5451" s="88" t="s">
        <v>1689</v>
      </c>
      <c r="B5451" s="266" t="s">
        <v>1687</v>
      </c>
      <c r="C5451" s="185" t="str">
        <f>VLOOKUP(B5451,[1]Nagios!$B$2:$F$7978,1,FALSE)</f>
        <v>10.133.8.44</v>
      </c>
      <c r="D5451" s="266" t="s">
        <v>1220</v>
      </c>
      <c r="E5451" s="240" t="s">
        <v>2989</v>
      </c>
      <c r="F5451" s="245">
        <v>3</v>
      </c>
      <c r="G5451" s="299" t="s">
        <v>8012</v>
      </c>
      <c r="H5451" s="180" t="s">
        <v>3934</v>
      </c>
    </row>
    <row r="5452" spans="1:8" hidden="1">
      <c r="A5452" s="88" t="s">
        <v>1689</v>
      </c>
      <c r="B5452" s="266" t="s">
        <v>1687</v>
      </c>
      <c r="C5452" s="185" t="str">
        <f>VLOOKUP(B5452,[1]Nagios!$B$2:$F$7978,1,FALSE)</f>
        <v>10.133.8.44</v>
      </c>
      <c r="D5452" s="266" t="s">
        <v>1204</v>
      </c>
      <c r="E5452" s="240" t="s">
        <v>2989</v>
      </c>
      <c r="F5452" s="245">
        <v>2</v>
      </c>
      <c r="G5452" s="299" t="s">
        <v>8012</v>
      </c>
      <c r="H5452" s="180" t="s">
        <v>3935</v>
      </c>
    </row>
    <row r="5453" spans="1:8" hidden="1">
      <c r="A5453" s="88" t="s">
        <v>1689</v>
      </c>
      <c r="B5453" s="266" t="s">
        <v>1687</v>
      </c>
      <c r="C5453" s="185" t="str">
        <f>VLOOKUP(B5453,[1]Nagios!$B$2:$F$7978,1,FALSE)</f>
        <v>10.133.8.44</v>
      </c>
      <c r="D5453" s="266" t="s">
        <v>2171</v>
      </c>
      <c r="E5453" s="240" t="s">
        <v>2989</v>
      </c>
      <c r="F5453" s="245">
        <v>2</v>
      </c>
      <c r="G5453" s="299" t="s">
        <v>8012</v>
      </c>
      <c r="H5453" s="180" t="s">
        <v>3936</v>
      </c>
    </row>
    <row r="5454" spans="1:8" hidden="1">
      <c r="A5454" s="88" t="s">
        <v>1689</v>
      </c>
      <c r="B5454" s="266" t="s">
        <v>1687</v>
      </c>
      <c r="C5454" s="185" t="str">
        <f>VLOOKUP(B5454,[1]Nagios!$B$2:$F$7978,1,FALSE)</f>
        <v>10.133.8.44</v>
      </c>
      <c r="D5454" s="266" t="s">
        <v>959</v>
      </c>
      <c r="E5454" s="240" t="s">
        <v>2989</v>
      </c>
      <c r="F5454" s="245">
        <v>2</v>
      </c>
      <c r="G5454" s="299" t="s">
        <v>8012</v>
      </c>
      <c r="H5454" s="180" t="s">
        <v>3937</v>
      </c>
    </row>
    <row r="5455" spans="1:8" hidden="1">
      <c r="A5455" s="88" t="s">
        <v>1689</v>
      </c>
      <c r="B5455" s="266" t="s">
        <v>1687</v>
      </c>
      <c r="C5455" s="185" t="str">
        <f>VLOOKUP(B5455,[1]Nagios!$B$2:$F$7978,1,FALSE)</f>
        <v>10.133.8.44</v>
      </c>
      <c r="D5455" s="266" t="s">
        <v>1200</v>
      </c>
      <c r="E5455" s="240" t="s">
        <v>2989</v>
      </c>
      <c r="F5455" s="245">
        <v>2</v>
      </c>
      <c r="G5455" s="299" t="s">
        <v>8012</v>
      </c>
      <c r="H5455" s="180" t="s">
        <v>3938</v>
      </c>
    </row>
    <row r="5456" spans="1:8" hidden="1">
      <c r="A5456" s="88" t="s">
        <v>1689</v>
      </c>
      <c r="B5456" s="266" t="s">
        <v>1687</v>
      </c>
      <c r="C5456" s="185" t="str">
        <f>VLOOKUP(B5456,[1]Nagios!$B$2:$F$7978,1,FALSE)</f>
        <v>10.133.8.44</v>
      </c>
      <c r="D5456" s="266" t="s">
        <v>1201</v>
      </c>
      <c r="E5456" s="240" t="s">
        <v>2992</v>
      </c>
      <c r="F5456" s="245">
        <v>2</v>
      </c>
      <c r="G5456" s="299" t="s">
        <v>8012</v>
      </c>
      <c r="H5456" s="180" t="s">
        <v>3939</v>
      </c>
    </row>
    <row r="5457" spans="1:8" hidden="1">
      <c r="A5457" s="88" t="s">
        <v>1689</v>
      </c>
      <c r="B5457" s="266" t="s">
        <v>1687</v>
      </c>
      <c r="C5457" s="185" t="str">
        <f>VLOOKUP(B5457,[1]Nagios!$B$2:$F$7978,1,FALSE)</f>
        <v>10.133.8.44</v>
      </c>
      <c r="D5457" s="91" t="s">
        <v>6531</v>
      </c>
      <c r="E5457" s="240" t="s">
        <v>2989</v>
      </c>
      <c r="F5457" s="245">
        <v>4</v>
      </c>
      <c r="G5457" s="299" t="s">
        <v>7998</v>
      </c>
      <c r="H5457" s="180"/>
    </row>
    <row r="5458" spans="1:8" hidden="1">
      <c r="A5458" s="88" t="s">
        <v>1689</v>
      </c>
      <c r="B5458" s="266" t="s">
        <v>1687</v>
      </c>
      <c r="C5458" s="185" t="str">
        <f>VLOOKUP(B5458,[1]Nagios!$B$2:$F$7978,1,FALSE)</f>
        <v>10.133.8.44</v>
      </c>
      <c r="D5458" s="266" t="s">
        <v>6668</v>
      </c>
      <c r="E5458" s="240" t="s">
        <v>2989</v>
      </c>
      <c r="F5458" s="245">
        <v>4</v>
      </c>
      <c r="G5458" s="299" t="s">
        <v>7998</v>
      </c>
      <c r="H5458" s="180" t="s">
        <v>6670</v>
      </c>
    </row>
    <row r="5459" spans="1:8" hidden="1">
      <c r="A5459" s="88" t="s">
        <v>1688</v>
      </c>
      <c r="B5459" s="266" t="s">
        <v>1659</v>
      </c>
      <c r="C5459" s="185" t="str">
        <f>VLOOKUP(B5459,[1]Nagios!$B$2:$F$7978,1,FALSE)</f>
        <v>10.133.8.43</v>
      </c>
      <c r="D5459" s="266" t="s">
        <v>2077</v>
      </c>
      <c r="E5459" s="240" t="s">
        <v>2989</v>
      </c>
      <c r="F5459" s="245">
        <v>2</v>
      </c>
      <c r="G5459" s="299" t="s">
        <v>8012</v>
      </c>
      <c r="H5459" s="180" t="s">
        <v>3926</v>
      </c>
    </row>
    <row r="5460" spans="1:8" hidden="1">
      <c r="A5460" s="88" t="s">
        <v>1688</v>
      </c>
      <c r="B5460" s="266" t="s">
        <v>1659</v>
      </c>
      <c r="C5460" s="185" t="str">
        <f>VLOOKUP(B5460,[1]Nagios!$B$2:$F$7978,1,FALSE)</f>
        <v>10.133.8.43</v>
      </c>
      <c r="D5460" s="266" t="s">
        <v>1220</v>
      </c>
      <c r="E5460" s="240" t="s">
        <v>2989</v>
      </c>
      <c r="F5460" s="245">
        <v>3</v>
      </c>
      <c r="G5460" s="299" t="s">
        <v>8012</v>
      </c>
      <c r="H5460" s="180" t="s">
        <v>3927</v>
      </c>
    </row>
    <row r="5461" spans="1:8" hidden="1">
      <c r="A5461" s="88" t="s">
        <v>1688</v>
      </c>
      <c r="B5461" s="266" t="s">
        <v>1659</v>
      </c>
      <c r="C5461" s="185" t="str">
        <f>VLOOKUP(B5461,[1]Nagios!$B$2:$F$7978,1,FALSE)</f>
        <v>10.133.8.43</v>
      </c>
      <c r="D5461" s="266" t="s">
        <v>1204</v>
      </c>
      <c r="E5461" s="240" t="s">
        <v>2989</v>
      </c>
      <c r="F5461" s="245">
        <v>2</v>
      </c>
      <c r="G5461" s="299" t="s">
        <v>8012</v>
      </c>
      <c r="H5461" s="180" t="s">
        <v>3928</v>
      </c>
    </row>
    <row r="5462" spans="1:8" hidden="1">
      <c r="A5462" s="88" t="s">
        <v>1688</v>
      </c>
      <c r="B5462" s="249" t="s">
        <v>1659</v>
      </c>
      <c r="C5462" s="185" t="str">
        <f>VLOOKUP(B5462,[1]Nagios!$B$2:$F$7978,1,FALSE)</f>
        <v>10.133.8.43</v>
      </c>
      <c r="D5462" s="249" t="s">
        <v>2171</v>
      </c>
      <c r="E5462" s="240" t="s">
        <v>2989</v>
      </c>
      <c r="F5462" s="245">
        <v>2</v>
      </c>
      <c r="G5462" s="299" t="s">
        <v>8012</v>
      </c>
      <c r="H5462" s="180" t="s">
        <v>3929</v>
      </c>
    </row>
    <row r="5463" spans="1:8" hidden="1">
      <c r="A5463" s="88" t="s">
        <v>1688</v>
      </c>
      <c r="B5463" s="249" t="s">
        <v>1659</v>
      </c>
      <c r="C5463" s="185" t="str">
        <f>VLOOKUP(B5463,[1]Nagios!$B$2:$F$7978,1,FALSE)</f>
        <v>10.133.8.43</v>
      </c>
      <c r="D5463" s="249" t="s">
        <v>959</v>
      </c>
      <c r="E5463" s="240" t="s">
        <v>2989</v>
      </c>
      <c r="F5463" s="245">
        <v>2</v>
      </c>
      <c r="G5463" s="299" t="s">
        <v>8012</v>
      </c>
      <c r="H5463" s="180" t="s">
        <v>3930</v>
      </c>
    </row>
    <row r="5464" spans="1:8" hidden="1">
      <c r="A5464" s="88" t="s">
        <v>1688</v>
      </c>
      <c r="B5464" s="249" t="s">
        <v>1659</v>
      </c>
      <c r="C5464" s="185" t="str">
        <f>VLOOKUP(B5464,[1]Nagios!$B$2:$F$7978,1,FALSE)</f>
        <v>10.133.8.43</v>
      </c>
      <c r="D5464" s="249" t="s">
        <v>1200</v>
      </c>
      <c r="E5464" s="240" t="s">
        <v>2989</v>
      </c>
      <c r="F5464" s="245">
        <v>2</v>
      </c>
      <c r="G5464" s="299" t="s">
        <v>8012</v>
      </c>
      <c r="H5464" s="180" t="s">
        <v>3931</v>
      </c>
    </row>
    <row r="5465" spans="1:8" hidden="1">
      <c r="A5465" s="88" t="s">
        <v>1688</v>
      </c>
      <c r="B5465" s="249" t="s">
        <v>1659</v>
      </c>
      <c r="C5465" s="185" t="str">
        <f>VLOOKUP(B5465,[1]Nagios!$B$2:$F$7978,1,FALSE)</f>
        <v>10.133.8.43</v>
      </c>
      <c r="D5465" s="249" t="s">
        <v>1201</v>
      </c>
      <c r="E5465" s="240" t="s">
        <v>2992</v>
      </c>
      <c r="F5465" s="245">
        <v>2</v>
      </c>
      <c r="G5465" s="299" t="s">
        <v>8012</v>
      </c>
      <c r="H5465" s="180" t="s">
        <v>3932</v>
      </c>
    </row>
    <row r="5466" spans="1:8" hidden="1">
      <c r="A5466" s="88" t="s">
        <v>1688</v>
      </c>
      <c r="B5466" s="249" t="s">
        <v>1659</v>
      </c>
      <c r="C5466" s="185" t="str">
        <f>VLOOKUP(B5466,[1]Nagios!$B$2:$F$7978,1,FALSE)</f>
        <v>10.133.8.43</v>
      </c>
      <c r="D5466" s="91" t="s">
        <v>6531</v>
      </c>
      <c r="E5466" s="240" t="s">
        <v>2989</v>
      </c>
      <c r="F5466" s="245">
        <v>4</v>
      </c>
      <c r="G5466" s="299" t="s">
        <v>7998</v>
      </c>
      <c r="H5466" s="180"/>
    </row>
    <row r="5467" spans="1:8" hidden="1">
      <c r="A5467" s="88" t="s">
        <v>1688</v>
      </c>
      <c r="B5467" s="249" t="s">
        <v>1659</v>
      </c>
      <c r="C5467" s="185" t="str">
        <f>VLOOKUP(B5467,[1]Nagios!$B$2:$F$7978,1,FALSE)</f>
        <v>10.133.8.43</v>
      </c>
      <c r="D5467" s="249" t="s">
        <v>6668</v>
      </c>
      <c r="E5467" s="240" t="s">
        <v>2989</v>
      </c>
      <c r="F5467" s="245">
        <v>4</v>
      </c>
      <c r="G5467" s="299" t="s">
        <v>7998</v>
      </c>
      <c r="H5467" s="180" t="s">
        <v>6669</v>
      </c>
    </row>
    <row r="5468" spans="1:8" hidden="1">
      <c r="A5468" s="89" t="s">
        <v>6402</v>
      </c>
      <c r="B5468" s="102" t="s">
        <v>6400</v>
      </c>
      <c r="C5468" s="185" t="str">
        <f>VLOOKUP(B5468,[1]Nagios!$B$2:$F$7978,1,FALSE)</f>
        <v>172.16.12.29</v>
      </c>
      <c r="D5468" s="102" t="s">
        <v>1204</v>
      </c>
      <c r="E5468" s="240" t="s">
        <v>2989</v>
      </c>
      <c r="F5468" s="245">
        <v>2</v>
      </c>
      <c r="G5468" s="299" t="s">
        <v>8012</v>
      </c>
      <c r="H5468" s="180"/>
    </row>
    <row r="5469" spans="1:8" hidden="1">
      <c r="A5469" s="89" t="s">
        <v>6402</v>
      </c>
      <c r="B5469" s="102" t="s">
        <v>6400</v>
      </c>
      <c r="C5469" s="185" t="str">
        <f>VLOOKUP(B5469,[1]Nagios!$B$2:$F$7978,1,FALSE)</f>
        <v>172.16.12.29</v>
      </c>
      <c r="D5469" s="102" t="s">
        <v>6663</v>
      </c>
      <c r="E5469" s="240" t="s">
        <v>2989</v>
      </c>
      <c r="F5469" s="245">
        <v>2</v>
      </c>
      <c r="G5469" s="299" t="s">
        <v>8012</v>
      </c>
      <c r="H5469" s="180"/>
    </row>
    <row r="5470" spans="1:8" hidden="1">
      <c r="A5470" s="89" t="s">
        <v>6402</v>
      </c>
      <c r="B5470" s="102" t="s">
        <v>6400</v>
      </c>
      <c r="C5470" s="185" t="str">
        <f>VLOOKUP(B5470,[1]Nagios!$B$2:$F$7978,1,FALSE)</f>
        <v>172.16.12.29</v>
      </c>
      <c r="D5470" s="102" t="s">
        <v>6654</v>
      </c>
      <c r="E5470" s="240" t="s">
        <v>2989</v>
      </c>
      <c r="F5470" s="245">
        <v>2</v>
      </c>
      <c r="G5470" s="299" t="s">
        <v>8012</v>
      </c>
      <c r="H5470" s="180"/>
    </row>
    <row r="5471" spans="1:8" hidden="1">
      <c r="A5471" s="89" t="s">
        <v>6402</v>
      </c>
      <c r="B5471" s="102" t="s">
        <v>6400</v>
      </c>
      <c r="C5471" s="185" t="str">
        <f>VLOOKUP(B5471,[1]Nagios!$B$2:$F$7978,1,FALSE)</f>
        <v>172.16.12.29</v>
      </c>
      <c r="D5471" s="102" t="s">
        <v>6654</v>
      </c>
      <c r="E5471" s="240" t="s">
        <v>2989</v>
      </c>
      <c r="F5471" s="245">
        <v>2</v>
      </c>
      <c r="G5471" s="299" t="s">
        <v>8012</v>
      </c>
      <c r="H5471" s="180"/>
    </row>
    <row r="5472" spans="1:8" hidden="1">
      <c r="A5472" s="89" t="s">
        <v>6402</v>
      </c>
      <c r="B5472" s="102" t="s">
        <v>6400</v>
      </c>
      <c r="C5472" s="185" t="str">
        <f>VLOOKUP(B5472,[1]Nagios!$B$2:$F$7978,1,FALSE)</f>
        <v>172.16.12.29</v>
      </c>
      <c r="D5472" s="102" t="s">
        <v>1201</v>
      </c>
      <c r="E5472" s="240" t="s">
        <v>2989</v>
      </c>
      <c r="F5472" s="245">
        <v>2</v>
      </c>
      <c r="G5472" s="299" t="s">
        <v>8012</v>
      </c>
      <c r="H5472" s="180"/>
    </row>
    <row r="5473" spans="1:8" hidden="1">
      <c r="A5473" s="89" t="s">
        <v>6402</v>
      </c>
      <c r="B5473" s="102" t="s">
        <v>6400</v>
      </c>
      <c r="C5473" s="185" t="str">
        <f>VLOOKUP(B5473,[1]Nagios!$B$2:$F$7978,1,FALSE)</f>
        <v>172.16.12.29</v>
      </c>
      <c r="D5473" s="102" t="s">
        <v>6658</v>
      </c>
      <c r="E5473" s="240" t="s">
        <v>2989</v>
      </c>
      <c r="F5473" s="245">
        <v>2</v>
      </c>
      <c r="G5473" s="299" t="s">
        <v>7998</v>
      </c>
      <c r="H5473" s="180"/>
    </row>
    <row r="5474" spans="1:8" hidden="1">
      <c r="A5474" s="89" t="s">
        <v>6402</v>
      </c>
      <c r="B5474" s="102" t="s">
        <v>6400</v>
      </c>
      <c r="C5474" s="185" t="str">
        <f>VLOOKUP(B5474,[1]Nagios!$B$2:$F$7978,1,FALSE)</f>
        <v>172.16.12.29</v>
      </c>
      <c r="D5474" s="102" t="s">
        <v>6659</v>
      </c>
      <c r="E5474" s="240" t="s">
        <v>2989</v>
      </c>
      <c r="F5474" s="245">
        <v>2</v>
      </c>
      <c r="G5474" s="299" t="s">
        <v>7998</v>
      </c>
      <c r="H5474" s="180"/>
    </row>
    <row r="5475" spans="1:8" hidden="1">
      <c r="A5475" s="89" t="s">
        <v>6402</v>
      </c>
      <c r="B5475" s="102" t="s">
        <v>6400</v>
      </c>
      <c r="C5475" s="185" t="str">
        <f>VLOOKUP(B5475,[1]Nagios!$B$2:$F$7978,1,FALSE)</f>
        <v>172.16.12.29</v>
      </c>
      <c r="D5475" s="102" t="s">
        <v>6657</v>
      </c>
      <c r="E5475" s="240" t="s">
        <v>2989</v>
      </c>
      <c r="F5475" s="245">
        <v>2</v>
      </c>
      <c r="G5475" s="299" t="s">
        <v>7998</v>
      </c>
      <c r="H5475" s="180"/>
    </row>
    <row r="5476" spans="1:8" hidden="1">
      <c r="A5476" s="89" t="s">
        <v>6402</v>
      </c>
      <c r="B5476" s="102" t="s">
        <v>6400</v>
      </c>
      <c r="C5476" s="185" t="str">
        <f>VLOOKUP(B5476,[1]Nagios!$B$2:$F$7978,1,FALSE)</f>
        <v>172.16.12.29</v>
      </c>
      <c r="D5476" s="102" t="s">
        <v>6660</v>
      </c>
      <c r="E5476" s="240" t="s">
        <v>2989</v>
      </c>
      <c r="F5476" s="245">
        <v>2</v>
      </c>
      <c r="G5476" s="299" t="s">
        <v>7998</v>
      </c>
      <c r="H5476" s="180"/>
    </row>
    <row r="5477" spans="1:8" hidden="1">
      <c r="A5477" s="89" t="s">
        <v>6402</v>
      </c>
      <c r="B5477" s="102" t="s">
        <v>6400</v>
      </c>
      <c r="C5477" s="185" t="str">
        <f>VLOOKUP(B5477,[1]Nagios!$B$2:$F$7978,1,FALSE)</f>
        <v>172.16.12.29</v>
      </c>
      <c r="D5477" s="102" t="s">
        <v>6661</v>
      </c>
      <c r="E5477" s="240" t="s">
        <v>2989</v>
      </c>
      <c r="F5477" s="245">
        <v>2</v>
      </c>
      <c r="G5477" s="299" t="s">
        <v>7998</v>
      </c>
      <c r="H5477" s="180"/>
    </row>
    <row r="5478" spans="1:8" hidden="1">
      <c r="A5478" s="89" t="s">
        <v>6402</v>
      </c>
      <c r="B5478" s="102" t="s">
        <v>6400</v>
      </c>
      <c r="C5478" s="185" t="str">
        <f>VLOOKUP(B5478,[1]Nagios!$B$2:$F$7978,1,FALSE)</f>
        <v>172.16.12.29</v>
      </c>
      <c r="D5478" s="102" t="s">
        <v>6403</v>
      </c>
      <c r="E5478" s="240" t="s">
        <v>2989</v>
      </c>
      <c r="F5478" s="245">
        <v>2</v>
      </c>
      <c r="G5478" s="299" t="s">
        <v>7998</v>
      </c>
      <c r="H5478" s="180"/>
    </row>
    <row r="5479" spans="1:8" hidden="1">
      <c r="A5479" s="89" t="s">
        <v>6402</v>
      </c>
      <c r="B5479" s="102" t="s">
        <v>6400</v>
      </c>
      <c r="C5479" s="185" t="str">
        <f>VLOOKUP(B5479,[1]Nagios!$B$2:$F$7978,1,FALSE)</f>
        <v>172.16.12.29</v>
      </c>
      <c r="D5479" s="102" t="s">
        <v>6662</v>
      </c>
      <c r="E5479" s="240" t="s">
        <v>2992</v>
      </c>
      <c r="F5479" s="245">
        <v>4</v>
      </c>
      <c r="G5479" s="299" t="s">
        <v>7998</v>
      </c>
      <c r="H5479" s="180"/>
    </row>
    <row r="5480" spans="1:8" hidden="1">
      <c r="A5480" s="88" t="s">
        <v>2072</v>
      </c>
      <c r="B5480" s="266" t="s">
        <v>1185</v>
      </c>
      <c r="C5480" s="185" t="str">
        <f>VLOOKUP(B5480,[1]Nagios!$B$2:$F$7978,1,FALSE)</f>
        <v>10.133.13.253</v>
      </c>
      <c r="D5480" s="240" t="s">
        <v>1220</v>
      </c>
      <c r="E5480" s="240" t="s">
        <v>2992</v>
      </c>
      <c r="F5480" s="245">
        <v>3</v>
      </c>
      <c r="G5480" s="299" t="s">
        <v>8012</v>
      </c>
      <c r="H5480" s="180" t="s">
        <v>3482</v>
      </c>
    </row>
    <row r="5481" spans="1:8" hidden="1">
      <c r="A5481" s="88" t="s">
        <v>2072</v>
      </c>
      <c r="B5481" s="266" t="s">
        <v>1185</v>
      </c>
      <c r="C5481" s="185" t="str">
        <f>VLOOKUP(B5481,[1]Nagios!$B$2:$F$7978,1,FALSE)</f>
        <v>10.133.13.253</v>
      </c>
      <c r="D5481" s="240" t="s">
        <v>1204</v>
      </c>
      <c r="E5481" s="240" t="s">
        <v>2992</v>
      </c>
      <c r="F5481" s="245">
        <v>4</v>
      </c>
      <c r="G5481" s="299" t="s">
        <v>8012</v>
      </c>
      <c r="H5481" s="180" t="s">
        <v>3483</v>
      </c>
    </row>
    <row r="5482" spans="1:8" hidden="1">
      <c r="A5482" s="88" t="s">
        <v>2072</v>
      </c>
      <c r="B5482" s="266" t="s">
        <v>1185</v>
      </c>
      <c r="C5482" s="185" t="str">
        <f>VLOOKUP(B5482,[1]Nagios!$B$2:$F$7978,1,FALSE)</f>
        <v>10.133.13.253</v>
      </c>
      <c r="D5482" s="240" t="s">
        <v>2481</v>
      </c>
      <c r="E5482" s="240" t="s">
        <v>2992</v>
      </c>
      <c r="F5482" s="245">
        <v>4</v>
      </c>
      <c r="G5482" s="299" t="s">
        <v>8012</v>
      </c>
      <c r="H5482" s="180" t="s">
        <v>3484</v>
      </c>
    </row>
    <row r="5483" spans="1:8" hidden="1">
      <c r="A5483" s="88" t="s">
        <v>2072</v>
      </c>
      <c r="B5483" s="266" t="s">
        <v>1185</v>
      </c>
      <c r="C5483" s="185" t="str">
        <f>VLOOKUP(B5483,[1]Nagios!$B$2:$F$7978,1,FALSE)</f>
        <v>10.133.13.253</v>
      </c>
      <c r="D5483" s="240" t="s">
        <v>2073</v>
      </c>
      <c r="E5483" s="240" t="s">
        <v>2992</v>
      </c>
      <c r="F5483" s="245">
        <v>4</v>
      </c>
      <c r="G5483" s="299" t="s">
        <v>8012</v>
      </c>
      <c r="H5483" s="180" t="s">
        <v>3485</v>
      </c>
    </row>
    <row r="5484" spans="1:8" hidden="1">
      <c r="A5484" s="88" t="s">
        <v>2072</v>
      </c>
      <c r="B5484" s="266" t="s">
        <v>1185</v>
      </c>
      <c r="C5484" s="185" t="str">
        <f>VLOOKUP(B5484,[1]Nagios!$B$2:$F$7978,1,FALSE)</f>
        <v>10.133.13.253</v>
      </c>
      <c r="D5484" s="240" t="s">
        <v>2074</v>
      </c>
      <c r="E5484" s="240" t="s">
        <v>2992</v>
      </c>
      <c r="F5484" s="245">
        <v>4</v>
      </c>
      <c r="G5484" s="299" t="s">
        <v>8012</v>
      </c>
      <c r="H5484" s="180" t="s">
        <v>3486</v>
      </c>
    </row>
    <row r="5485" spans="1:8" hidden="1">
      <c r="A5485" s="88" t="s">
        <v>2072</v>
      </c>
      <c r="B5485" s="266" t="s">
        <v>1185</v>
      </c>
      <c r="C5485" s="185" t="str">
        <f>VLOOKUP(B5485,[1]Nagios!$B$2:$F$7978,1,FALSE)</f>
        <v>10.133.13.253</v>
      </c>
      <c r="D5485" s="266" t="s">
        <v>2415</v>
      </c>
      <c r="E5485" s="266" t="s">
        <v>2992</v>
      </c>
      <c r="F5485" s="271">
        <v>4</v>
      </c>
      <c r="G5485" s="299" t="s">
        <v>8012</v>
      </c>
      <c r="H5485" s="180" t="s">
        <v>3487</v>
      </c>
    </row>
    <row r="5486" spans="1:8" hidden="1">
      <c r="A5486" s="88" t="s">
        <v>2072</v>
      </c>
      <c r="B5486" s="266" t="s">
        <v>1185</v>
      </c>
      <c r="C5486" s="185" t="str">
        <f>VLOOKUP(B5486,[1]Nagios!$B$2:$F$7978,1,FALSE)</f>
        <v>10.133.13.253</v>
      </c>
      <c r="D5486" s="266" t="s">
        <v>959</v>
      </c>
      <c r="E5486" s="266" t="s">
        <v>2992</v>
      </c>
      <c r="F5486" s="271">
        <v>4</v>
      </c>
      <c r="G5486" s="299" t="s">
        <v>8012</v>
      </c>
      <c r="H5486" s="180" t="s">
        <v>3488</v>
      </c>
    </row>
    <row r="5487" spans="1:8" hidden="1">
      <c r="A5487" s="88" t="s">
        <v>2072</v>
      </c>
      <c r="B5487" s="266" t="s">
        <v>1185</v>
      </c>
      <c r="C5487" s="185" t="str">
        <f>VLOOKUP(B5487,[1]Nagios!$B$2:$F$7978,1,FALSE)</f>
        <v>10.133.13.253</v>
      </c>
      <c r="D5487" s="266" t="s">
        <v>1200</v>
      </c>
      <c r="E5487" s="266" t="s">
        <v>2992</v>
      </c>
      <c r="F5487" s="271">
        <v>4</v>
      </c>
      <c r="G5487" s="299" t="s">
        <v>8012</v>
      </c>
      <c r="H5487" s="180" t="s">
        <v>3489</v>
      </c>
    </row>
    <row r="5488" spans="1:8" hidden="1">
      <c r="A5488" s="88" t="s">
        <v>2072</v>
      </c>
      <c r="B5488" s="266" t="s">
        <v>1185</v>
      </c>
      <c r="C5488" s="185" t="str">
        <f>VLOOKUP(B5488,[1]Nagios!$B$2:$F$7978,1,FALSE)</f>
        <v>10.133.13.253</v>
      </c>
      <c r="D5488" s="266" t="s">
        <v>2075</v>
      </c>
      <c r="E5488" s="266" t="s">
        <v>2992</v>
      </c>
      <c r="F5488" s="271">
        <v>4</v>
      </c>
      <c r="G5488" s="299" t="s">
        <v>8012</v>
      </c>
      <c r="H5488" s="180" t="s">
        <v>3490</v>
      </c>
    </row>
    <row r="5489" spans="1:8" hidden="1">
      <c r="A5489" s="88" t="s">
        <v>2072</v>
      </c>
      <c r="B5489" s="266" t="s">
        <v>1185</v>
      </c>
      <c r="C5489" s="185" t="str">
        <f>VLOOKUP(B5489,[1]Nagios!$B$2:$F$7978,1,FALSE)</f>
        <v>10.133.13.253</v>
      </c>
      <c r="D5489" s="266" t="s">
        <v>2076</v>
      </c>
      <c r="E5489" s="266" t="s">
        <v>2992</v>
      </c>
      <c r="F5489" s="271">
        <v>4</v>
      </c>
      <c r="G5489" s="299" t="s">
        <v>8012</v>
      </c>
      <c r="H5489" s="180" t="s">
        <v>3491</v>
      </c>
    </row>
    <row r="5490" spans="1:8" hidden="1">
      <c r="A5490" s="88" t="s">
        <v>2072</v>
      </c>
      <c r="B5490" s="266" t="s">
        <v>1185</v>
      </c>
      <c r="C5490" s="185" t="str">
        <f>VLOOKUP(B5490,[1]Nagios!$B$2:$F$7978,1,FALSE)</f>
        <v>10.133.13.253</v>
      </c>
      <c r="D5490" s="266" t="s">
        <v>1201</v>
      </c>
      <c r="E5490" s="266" t="s">
        <v>2992</v>
      </c>
      <c r="F5490" s="271">
        <v>2</v>
      </c>
      <c r="G5490" s="299" t="s">
        <v>8012</v>
      </c>
      <c r="H5490" s="180" t="s">
        <v>3492</v>
      </c>
    </row>
    <row r="5491" spans="1:8" hidden="1">
      <c r="A5491" s="91" t="s">
        <v>8525</v>
      </c>
      <c r="B5491" s="102" t="s">
        <v>8526</v>
      </c>
      <c r="C5491" s="185" t="str">
        <f>VLOOKUP(B5491,[1]Nagios!$B$2:$F$7978,1,FALSE)</f>
        <v>10.133.4.162</v>
      </c>
      <c r="D5491" s="266" t="s">
        <v>7260</v>
      </c>
      <c r="E5491" s="266" t="s">
        <v>2992</v>
      </c>
      <c r="F5491" s="271">
        <v>4</v>
      </c>
      <c r="G5491" s="299" t="s">
        <v>8015</v>
      </c>
      <c r="H5491" s="180"/>
    </row>
    <row r="5492" spans="1:8" hidden="1">
      <c r="A5492" s="91" t="s">
        <v>8525</v>
      </c>
      <c r="B5492" s="102" t="s">
        <v>8526</v>
      </c>
      <c r="C5492" s="185" t="str">
        <f>VLOOKUP(B5492,[1]Nagios!$B$2:$F$7978,1,FALSE)</f>
        <v>10.133.4.162</v>
      </c>
      <c r="D5492" s="266" t="s">
        <v>1204</v>
      </c>
      <c r="E5492" s="266" t="s">
        <v>2992</v>
      </c>
      <c r="F5492" s="271">
        <v>4</v>
      </c>
      <c r="G5492" s="299" t="s">
        <v>8015</v>
      </c>
      <c r="H5492" s="180"/>
    </row>
    <row r="5493" spans="1:8" hidden="1">
      <c r="A5493" s="91" t="s">
        <v>8525</v>
      </c>
      <c r="B5493" s="102" t="s">
        <v>8526</v>
      </c>
      <c r="C5493" s="185" t="str">
        <f>VLOOKUP(B5493,[1]Nagios!$B$2:$F$7978,1,FALSE)</f>
        <v>10.133.4.162</v>
      </c>
      <c r="D5493" s="266" t="s">
        <v>2617</v>
      </c>
      <c r="E5493" s="266" t="s">
        <v>2992</v>
      </c>
      <c r="F5493" s="271">
        <v>4</v>
      </c>
      <c r="G5493" s="299" t="s">
        <v>8015</v>
      </c>
      <c r="H5493" s="180"/>
    </row>
    <row r="5494" spans="1:8" hidden="1">
      <c r="A5494" s="91" t="s">
        <v>8525</v>
      </c>
      <c r="B5494" s="102" t="s">
        <v>8526</v>
      </c>
      <c r="C5494" s="185" t="str">
        <f>VLOOKUP(B5494,[1]Nagios!$B$2:$F$7978,1,FALSE)</f>
        <v>10.133.4.162</v>
      </c>
      <c r="D5494" s="266" t="s">
        <v>6654</v>
      </c>
      <c r="E5494" s="266" t="s">
        <v>2992</v>
      </c>
      <c r="F5494" s="271">
        <v>4</v>
      </c>
      <c r="G5494" s="299" t="s">
        <v>8015</v>
      </c>
      <c r="H5494" s="180"/>
    </row>
    <row r="5495" spans="1:8" hidden="1">
      <c r="A5495" s="91" t="s">
        <v>8525</v>
      </c>
      <c r="B5495" s="102" t="s">
        <v>8526</v>
      </c>
      <c r="C5495" s="185" t="str">
        <f>VLOOKUP(B5495,[1]Nagios!$B$2:$F$7978,1,FALSE)</f>
        <v>10.133.4.162</v>
      </c>
      <c r="D5495" s="266" t="s">
        <v>1201</v>
      </c>
      <c r="E5495" s="266" t="s">
        <v>2992</v>
      </c>
      <c r="F5495" s="271">
        <v>4</v>
      </c>
      <c r="G5495" s="299" t="s">
        <v>8015</v>
      </c>
      <c r="H5495" s="180"/>
    </row>
    <row r="5496" spans="1:8" hidden="1">
      <c r="A5496" s="91" t="s">
        <v>8525</v>
      </c>
      <c r="B5496" s="102" t="s">
        <v>8526</v>
      </c>
      <c r="C5496" s="185" t="str">
        <f>VLOOKUP(B5496,[1]Nagios!$B$2:$F$7978,1,FALSE)</f>
        <v>10.133.4.162</v>
      </c>
      <c r="D5496" s="266" t="s">
        <v>6043</v>
      </c>
      <c r="E5496" s="266" t="s">
        <v>2992</v>
      </c>
      <c r="F5496" s="271">
        <v>4</v>
      </c>
      <c r="G5496" s="299" t="s">
        <v>8015</v>
      </c>
      <c r="H5496" s="180"/>
    </row>
    <row r="5497" spans="1:8" hidden="1">
      <c r="A5497" s="91" t="s">
        <v>8523</v>
      </c>
      <c r="B5497" s="102" t="s">
        <v>8524</v>
      </c>
      <c r="C5497" s="185" t="str">
        <f>VLOOKUP(B5497,[1]Nagios!$B$2:$F$7978,1,FALSE)</f>
        <v>10.133.4.161</v>
      </c>
      <c r="D5497" s="266" t="s">
        <v>7260</v>
      </c>
      <c r="E5497" s="240" t="s">
        <v>2992</v>
      </c>
      <c r="F5497" s="245">
        <v>4</v>
      </c>
      <c r="G5497" s="299" t="s">
        <v>8015</v>
      </c>
      <c r="H5497" s="180"/>
    </row>
    <row r="5498" spans="1:8" hidden="1">
      <c r="A5498" s="91" t="s">
        <v>8523</v>
      </c>
      <c r="B5498" s="102" t="s">
        <v>8524</v>
      </c>
      <c r="C5498" s="185" t="str">
        <f>VLOOKUP(B5498,[1]Nagios!$B$2:$F$7978,1,FALSE)</f>
        <v>10.133.4.161</v>
      </c>
      <c r="D5498" s="240" t="s">
        <v>1204</v>
      </c>
      <c r="E5498" s="240" t="s">
        <v>2992</v>
      </c>
      <c r="F5498" s="245">
        <v>4</v>
      </c>
      <c r="G5498" s="299" t="s">
        <v>8015</v>
      </c>
      <c r="H5498" s="180"/>
    </row>
    <row r="5499" spans="1:8" hidden="1">
      <c r="A5499" s="91" t="s">
        <v>8523</v>
      </c>
      <c r="B5499" s="102" t="s">
        <v>8524</v>
      </c>
      <c r="C5499" s="185" t="str">
        <f>VLOOKUP(B5499,[1]Nagios!$B$2:$F$7978,1,FALSE)</f>
        <v>10.133.4.161</v>
      </c>
      <c r="D5499" s="240" t="s">
        <v>2617</v>
      </c>
      <c r="E5499" s="240" t="s">
        <v>2992</v>
      </c>
      <c r="F5499" s="245">
        <v>4</v>
      </c>
      <c r="G5499" s="299" t="s">
        <v>8015</v>
      </c>
      <c r="H5499" s="180"/>
    </row>
    <row r="5500" spans="1:8" hidden="1">
      <c r="A5500" s="91" t="s">
        <v>8523</v>
      </c>
      <c r="B5500" s="102" t="s">
        <v>8524</v>
      </c>
      <c r="C5500" s="185" t="str">
        <f>VLOOKUP(B5500,[1]Nagios!$B$2:$F$7978,1,FALSE)</f>
        <v>10.133.4.161</v>
      </c>
      <c r="D5500" s="240" t="s">
        <v>6654</v>
      </c>
      <c r="E5500" s="240" t="s">
        <v>2992</v>
      </c>
      <c r="F5500" s="245">
        <v>4</v>
      </c>
      <c r="G5500" s="299" t="s">
        <v>8015</v>
      </c>
      <c r="H5500" s="180"/>
    </row>
    <row r="5501" spans="1:8" hidden="1">
      <c r="A5501" s="91" t="s">
        <v>8523</v>
      </c>
      <c r="B5501" s="102" t="s">
        <v>8524</v>
      </c>
      <c r="C5501" s="185" t="str">
        <f>VLOOKUP(B5501,[1]Nagios!$B$2:$F$7978,1,FALSE)</f>
        <v>10.133.4.161</v>
      </c>
      <c r="D5501" s="240" t="s">
        <v>1201</v>
      </c>
      <c r="E5501" s="240" t="s">
        <v>2992</v>
      </c>
      <c r="F5501" s="245">
        <v>4</v>
      </c>
      <c r="G5501" s="299" t="s">
        <v>8015</v>
      </c>
      <c r="H5501" s="180"/>
    </row>
    <row r="5502" spans="1:8" hidden="1">
      <c r="A5502" s="91" t="s">
        <v>8523</v>
      </c>
      <c r="B5502" s="102" t="s">
        <v>8524</v>
      </c>
      <c r="C5502" s="185" t="str">
        <f>VLOOKUP(B5502,[1]Nagios!$B$2:$F$7978,1,FALSE)</f>
        <v>10.133.4.161</v>
      </c>
      <c r="D5502" s="240" t="s">
        <v>6043</v>
      </c>
      <c r="E5502" s="240" t="s">
        <v>2992</v>
      </c>
      <c r="F5502" s="245">
        <v>4</v>
      </c>
      <c r="G5502" s="299" t="s">
        <v>8015</v>
      </c>
      <c r="H5502" s="180"/>
    </row>
    <row r="5503" spans="1:8" hidden="1">
      <c r="A5503" s="268" t="s">
        <v>8521</v>
      </c>
      <c r="B5503" s="95" t="s">
        <v>8522</v>
      </c>
      <c r="C5503" s="185" t="str">
        <f>VLOOKUP(B5503,[1]Nagios!$B$2:$F$7978,1,FALSE)</f>
        <v>10.133.4.160</v>
      </c>
      <c r="D5503" s="138" t="s">
        <v>7260</v>
      </c>
      <c r="E5503" s="138" t="s">
        <v>2992</v>
      </c>
      <c r="F5503" s="139">
        <v>4</v>
      </c>
      <c r="G5503" s="302" t="s">
        <v>8015</v>
      </c>
      <c r="H5503" s="217" t="s">
        <v>9094</v>
      </c>
    </row>
    <row r="5504" spans="1:8" hidden="1">
      <c r="A5504" s="268" t="s">
        <v>8521</v>
      </c>
      <c r="B5504" s="95" t="s">
        <v>8522</v>
      </c>
      <c r="C5504" s="185" t="str">
        <f>VLOOKUP(B5504,[1]Nagios!$B$2:$F$7978,1,FALSE)</f>
        <v>10.133.4.160</v>
      </c>
      <c r="D5504" s="138" t="s">
        <v>1204</v>
      </c>
      <c r="E5504" s="138" t="s">
        <v>2992</v>
      </c>
      <c r="F5504" s="139">
        <v>4</v>
      </c>
      <c r="G5504" s="302" t="s">
        <v>8015</v>
      </c>
      <c r="H5504" s="217" t="s">
        <v>9094</v>
      </c>
    </row>
    <row r="5505" spans="1:8" hidden="1">
      <c r="A5505" s="268" t="s">
        <v>8521</v>
      </c>
      <c r="B5505" s="95" t="s">
        <v>8522</v>
      </c>
      <c r="C5505" s="185" t="str">
        <f>VLOOKUP(B5505,[1]Nagios!$B$2:$F$7978,1,FALSE)</f>
        <v>10.133.4.160</v>
      </c>
      <c r="D5505" s="138" t="s">
        <v>2617</v>
      </c>
      <c r="E5505" s="138" t="s">
        <v>2992</v>
      </c>
      <c r="F5505" s="139">
        <v>4</v>
      </c>
      <c r="G5505" s="302" t="s">
        <v>8015</v>
      </c>
      <c r="H5505" s="217" t="s">
        <v>9094</v>
      </c>
    </row>
    <row r="5506" spans="1:8" hidden="1">
      <c r="A5506" s="268" t="s">
        <v>8521</v>
      </c>
      <c r="B5506" s="95" t="s">
        <v>8522</v>
      </c>
      <c r="C5506" s="185" t="str">
        <f>VLOOKUP(B5506,[1]Nagios!$B$2:$F$7978,1,FALSE)</f>
        <v>10.133.4.160</v>
      </c>
      <c r="D5506" s="138" t="s">
        <v>6654</v>
      </c>
      <c r="E5506" s="138" t="s">
        <v>2992</v>
      </c>
      <c r="F5506" s="139">
        <v>4</v>
      </c>
      <c r="G5506" s="302" t="s">
        <v>8015</v>
      </c>
      <c r="H5506" s="217" t="s">
        <v>9094</v>
      </c>
    </row>
    <row r="5507" spans="1:8" hidden="1">
      <c r="A5507" s="268" t="s">
        <v>8521</v>
      </c>
      <c r="B5507" s="95" t="s">
        <v>8522</v>
      </c>
      <c r="C5507" s="185" t="str">
        <f>VLOOKUP(B5507,[1]Nagios!$B$2:$F$7978,1,FALSE)</f>
        <v>10.133.4.160</v>
      </c>
      <c r="D5507" s="138" t="s">
        <v>1201</v>
      </c>
      <c r="E5507" s="138" t="s">
        <v>2992</v>
      </c>
      <c r="F5507" s="139">
        <v>4</v>
      </c>
      <c r="G5507" s="302" t="s">
        <v>8015</v>
      </c>
      <c r="H5507" s="217" t="s">
        <v>9094</v>
      </c>
    </row>
    <row r="5508" spans="1:8" hidden="1">
      <c r="A5508" s="268" t="s">
        <v>8521</v>
      </c>
      <c r="B5508" s="95" t="s">
        <v>8522</v>
      </c>
      <c r="C5508" s="185" t="str">
        <f>VLOOKUP(B5508,[1]Nagios!$B$2:$F$7978,1,FALSE)</f>
        <v>10.133.4.160</v>
      </c>
      <c r="D5508" s="138" t="s">
        <v>6043</v>
      </c>
      <c r="E5508" s="138" t="s">
        <v>2992</v>
      </c>
      <c r="F5508" s="139">
        <v>4</v>
      </c>
      <c r="G5508" s="302" t="s">
        <v>8015</v>
      </c>
      <c r="H5508" s="217" t="s">
        <v>9094</v>
      </c>
    </row>
    <row r="5509" spans="1:8" hidden="1">
      <c r="A5509" s="268" t="s">
        <v>8519</v>
      </c>
      <c r="B5509" s="95" t="s">
        <v>8520</v>
      </c>
      <c r="C5509" s="185" t="str">
        <f>VLOOKUP(B5509,[1]Nagios!$B$2:$F$7978,1,FALSE)</f>
        <v>10.133.4.159</v>
      </c>
      <c r="D5509" s="138" t="s">
        <v>7260</v>
      </c>
      <c r="E5509" s="138" t="s">
        <v>2992</v>
      </c>
      <c r="F5509" s="139">
        <v>4</v>
      </c>
      <c r="G5509" s="302" t="s">
        <v>8015</v>
      </c>
      <c r="H5509" s="217" t="s">
        <v>9094</v>
      </c>
    </row>
    <row r="5510" spans="1:8" hidden="1">
      <c r="A5510" s="268" t="s">
        <v>8519</v>
      </c>
      <c r="B5510" s="95" t="s">
        <v>8520</v>
      </c>
      <c r="C5510" s="185" t="str">
        <f>VLOOKUP(B5510,[1]Nagios!$B$2:$F$7978,1,FALSE)</f>
        <v>10.133.4.159</v>
      </c>
      <c r="D5510" s="138" t="s">
        <v>1204</v>
      </c>
      <c r="E5510" s="138" t="s">
        <v>2992</v>
      </c>
      <c r="F5510" s="139">
        <v>4</v>
      </c>
      <c r="G5510" s="302" t="s">
        <v>8015</v>
      </c>
      <c r="H5510" s="217" t="s">
        <v>9094</v>
      </c>
    </row>
    <row r="5511" spans="1:8" hidden="1">
      <c r="A5511" s="268" t="s">
        <v>8519</v>
      </c>
      <c r="B5511" s="95" t="s">
        <v>8520</v>
      </c>
      <c r="C5511" s="185" t="str">
        <f>VLOOKUP(B5511,[1]Nagios!$B$2:$F$7978,1,FALSE)</f>
        <v>10.133.4.159</v>
      </c>
      <c r="D5511" s="138" t="s">
        <v>2617</v>
      </c>
      <c r="E5511" s="138" t="s">
        <v>2992</v>
      </c>
      <c r="F5511" s="139">
        <v>4</v>
      </c>
      <c r="G5511" s="302" t="s">
        <v>8015</v>
      </c>
      <c r="H5511" s="217" t="s">
        <v>9094</v>
      </c>
    </row>
    <row r="5512" spans="1:8" hidden="1">
      <c r="A5512" s="268" t="s">
        <v>8519</v>
      </c>
      <c r="B5512" s="95" t="s">
        <v>8520</v>
      </c>
      <c r="C5512" s="185" t="str">
        <f>VLOOKUP(B5512,[1]Nagios!$B$2:$F$7978,1,FALSE)</f>
        <v>10.133.4.159</v>
      </c>
      <c r="D5512" s="138" t="s">
        <v>6654</v>
      </c>
      <c r="E5512" s="138" t="s">
        <v>2992</v>
      </c>
      <c r="F5512" s="139">
        <v>4</v>
      </c>
      <c r="G5512" s="302" t="s">
        <v>8015</v>
      </c>
      <c r="H5512" s="217" t="s">
        <v>9094</v>
      </c>
    </row>
    <row r="5513" spans="1:8" hidden="1">
      <c r="A5513" s="268" t="s">
        <v>8519</v>
      </c>
      <c r="B5513" s="95" t="s">
        <v>8520</v>
      </c>
      <c r="C5513" s="185" t="str">
        <f>VLOOKUP(B5513,[1]Nagios!$B$2:$F$7978,1,FALSE)</f>
        <v>10.133.4.159</v>
      </c>
      <c r="D5513" s="138" t="s">
        <v>1201</v>
      </c>
      <c r="E5513" s="138" t="s">
        <v>2992</v>
      </c>
      <c r="F5513" s="139">
        <v>4</v>
      </c>
      <c r="G5513" s="302" t="s">
        <v>8015</v>
      </c>
      <c r="H5513" s="217" t="s">
        <v>9094</v>
      </c>
    </row>
    <row r="5514" spans="1:8" hidden="1">
      <c r="A5514" s="268" t="s">
        <v>8519</v>
      </c>
      <c r="B5514" s="95" t="s">
        <v>8520</v>
      </c>
      <c r="C5514" s="185" t="str">
        <f>VLOOKUP(B5514,[1]Nagios!$B$2:$F$7978,1,FALSE)</f>
        <v>10.133.4.159</v>
      </c>
      <c r="D5514" s="138" t="s">
        <v>6043</v>
      </c>
      <c r="E5514" s="138" t="s">
        <v>2992</v>
      </c>
      <c r="F5514" s="139">
        <v>4</v>
      </c>
      <c r="G5514" s="302" t="s">
        <v>8015</v>
      </c>
      <c r="H5514" s="217" t="s">
        <v>9094</v>
      </c>
    </row>
    <row r="5515" spans="1:8" hidden="1">
      <c r="A5515" s="91" t="s">
        <v>8518</v>
      </c>
      <c r="B5515" s="102" t="s">
        <v>8600</v>
      </c>
      <c r="C5515" s="185" t="str">
        <f>VLOOKUP(B5515,[1]Nagios!$B$2:$F$7978,1,FALSE)</f>
        <v>10.133.4.163</v>
      </c>
      <c r="D5515" s="102"/>
      <c r="E5515" s="240" t="s">
        <v>2992</v>
      </c>
      <c r="F5515" s="245">
        <v>4</v>
      </c>
      <c r="G5515" s="299" t="s">
        <v>8015</v>
      </c>
      <c r="H5515" s="180"/>
    </row>
    <row r="5516" spans="1:8" hidden="1">
      <c r="A5516" s="91" t="s">
        <v>8518</v>
      </c>
      <c r="B5516" s="102" t="s">
        <v>8600</v>
      </c>
      <c r="C5516" s="185" t="str">
        <f>VLOOKUP(B5516,[1]Nagios!$B$2:$F$7978,1,FALSE)</f>
        <v>10.133.4.163</v>
      </c>
      <c r="D5516" s="249" t="s">
        <v>1204</v>
      </c>
      <c r="E5516" s="240" t="s">
        <v>2992</v>
      </c>
      <c r="F5516" s="245">
        <v>4</v>
      </c>
      <c r="G5516" s="299" t="s">
        <v>8015</v>
      </c>
      <c r="H5516" s="180"/>
    </row>
    <row r="5517" spans="1:8" hidden="1">
      <c r="A5517" s="91" t="s">
        <v>8518</v>
      </c>
      <c r="B5517" s="102" t="s">
        <v>8600</v>
      </c>
      <c r="C5517" s="185" t="str">
        <f>VLOOKUP(B5517,[1]Nagios!$B$2:$F$7978,1,FALSE)</f>
        <v>10.133.4.163</v>
      </c>
      <c r="D5517" s="266" t="s">
        <v>2617</v>
      </c>
      <c r="E5517" s="240" t="s">
        <v>2992</v>
      </c>
      <c r="F5517" s="245">
        <v>4</v>
      </c>
      <c r="G5517" s="299" t="s">
        <v>8015</v>
      </c>
      <c r="H5517" s="180"/>
    </row>
    <row r="5518" spans="1:8" hidden="1">
      <c r="A5518" s="91" t="s">
        <v>8518</v>
      </c>
      <c r="B5518" s="102" t="s">
        <v>8600</v>
      </c>
      <c r="C5518" s="185" t="str">
        <f>VLOOKUP(B5518,[1]Nagios!$B$2:$F$7978,1,FALSE)</f>
        <v>10.133.4.163</v>
      </c>
      <c r="D5518" s="266" t="s">
        <v>6654</v>
      </c>
      <c r="E5518" s="240" t="s">
        <v>2992</v>
      </c>
      <c r="F5518" s="245">
        <v>4</v>
      </c>
      <c r="G5518" s="299" t="s">
        <v>8015</v>
      </c>
      <c r="H5518" s="180"/>
    </row>
    <row r="5519" spans="1:8" hidden="1">
      <c r="A5519" s="91" t="s">
        <v>8518</v>
      </c>
      <c r="B5519" s="102" t="s">
        <v>8600</v>
      </c>
      <c r="C5519" s="185" t="str">
        <f>VLOOKUP(B5519,[1]Nagios!$B$2:$F$7978,1,FALSE)</f>
        <v>10.133.4.163</v>
      </c>
      <c r="D5519" s="266" t="s">
        <v>1201</v>
      </c>
      <c r="E5519" s="240" t="s">
        <v>2992</v>
      </c>
      <c r="F5519" s="245">
        <v>4</v>
      </c>
      <c r="G5519" s="299" t="s">
        <v>8015</v>
      </c>
      <c r="H5519" s="180"/>
    </row>
    <row r="5520" spans="1:8" hidden="1">
      <c r="A5520" s="91" t="s">
        <v>8518</v>
      </c>
      <c r="B5520" s="102" t="s">
        <v>8600</v>
      </c>
      <c r="C5520" s="185" t="str">
        <f>VLOOKUP(B5520,[1]Nagios!$B$2:$F$7978,1,FALSE)</f>
        <v>10.133.4.163</v>
      </c>
      <c r="D5520" s="266" t="s">
        <v>6043</v>
      </c>
      <c r="E5520" s="240" t="s">
        <v>2992</v>
      </c>
      <c r="F5520" s="245">
        <v>4</v>
      </c>
      <c r="G5520" s="299" t="s">
        <v>8015</v>
      </c>
      <c r="H5520" s="180"/>
    </row>
    <row r="5521" spans="1:8" hidden="1">
      <c r="A5521" s="91" t="s">
        <v>8085</v>
      </c>
      <c r="B5521" s="102" t="s">
        <v>8086</v>
      </c>
      <c r="C5521" s="185" t="str">
        <f>VLOOKUP(B5521,[1]Nagios!$B$2:$F$7978,1,FALSE)</f>
        <v>10.133.4.143</v>
      </c>
      <c r="D5521" s="266" t="s">
        <v>7260</v>
      </c>
      <c r="E5521" s="240" t="s">
        <v>2992</v>
      </c>
      <c r="F5521" s="245">
        <v>4</v>
      </c>
      <c r="G5521" s="299" t="s">
        <v>8015</v>
      </c>
      <c r="H5521" s="180"/>
    </row>
    <row r="5522" spans="1:8" hidden="1">
      <c r="A5522" s="91" t="s">
        <v>8085</v>
      </c>
      <c r="B5522" s="102" t="s">
        <v>8086</v>
      </c>
      <c r="C5522" s="185" t="str">
        <f>VLOOKUP(B5522,[1]Nagios!$B$2:$F$7978,1,FALSE)</f>
        <v>10.133.4.143</v>
      </c>
      <c r="D5522" s="266" t="s">
        <v>1204</v>
      </c>
      <c r="E5522" s="240" t="s">
        <v>2992</v>
      </c>
      <c r="F5522" s="245">
        <v>4</v>
      </c>
      <c r="G5522" s="299" t="s">
        <v>8015</v>
      </c>
      <c r="H5522" s="180"/>
    </row>
    <row r="5523" spans="1:8" hidden="1">
      <c r="A5523" s="91" t="s">
        <v>8085</v>
      </c>
      <c r="B5523" s="102" t="s">
        <v>8086</v>
      </c>
      <c r="C5523" s="185" t="str">
        <f>VLOOKUP(B5523,[1]Nagios!$B$2:$F$7978,1,FALSE)</f>
        <v>10.133.4.143</v>
      </c>
      <c r="D5523" s="266" t="s">
        <v>2617</v>
      </c>
      <c r="E5523" s="240" t="s">
        <v>2992</v>
      </c>
      <c r="F5523" s="245">
        <v>4</v>
      </c>
      <c r="G5523" s="299" t="s">
        <v>8015</v>
      </c>
      <c r="H5523" s="180"/>
    </row>
    <row r="5524" spans="1:8" hidden="1">
      <c r="A5524" s="91" t="s">
        <v>8085</v>
      </c>
      <c r="B5524" s="102" t="s">
        <v>8086</v>
      </c>
      <c r="C5524" s="185" t="str">
        <f>VLOOKUP(B5524,[1]Nagios!$B$2:$F$7978,1,FALSE)</f>
        <v>10.133.4.143</v>
      </c>
      <c r="D5524" s="266" t="s">
        <v>6654</v>
      </c>
      <c r="E5524" s="240" t="s">
        <v>2992</v>
      </c>
      <c r="F5524" s="245">
        <v>4</v>
      </c>
      <c r="G5524" s="299" t="s">
        <v>8015</v>
      </c>
      <c r="H5524" s="180"/>
    </row>
    <row r="5525" spans="1:8" hidden="1">
      <c r="A5525" s="91" t="s">
        <v>8085</v>
      </c>
      <c r="B5525" s="102" t="s">
        <v>8086</v>
      </c>
      <c r="C5525" s="185" t="str">
        <f>VLOOKUP(B5525,[1]Nagios!$B$2:$F$7978,1,FALSE)</f>
        <v>10.133.4.143</v>
      </c>
      <c r="D5525" s="266" t="s">
        <v>1201</v>
      </c>
      <c r="E5525" s="240" t="s">
        <v>2992</v>
      </c>
      <c r="F5525" s="245">
        <v>4</v>
      </c>
      <c r="G5525" s="299" t="s">
        <v>8015</v>
      </c>
      <c r="H5525" s="180"/>
    </row>
    <row r="5526" spans="1:8" hidden="1">
      <c r="A5526" s="91" t="s">
        <v>8085</v>
      </c>
      <c r="B5526" s="102" t="s">
        <v>8086</v>
      </c>
      <c r="C5526" s="185" t="str">
        <f>VLOOKUP(B5526,[1]Nagios!$B$2:$F$7978,1,FALSE)</f>
        <v>10.133.4.143</v>
      </c>
      <c r="D5526" s="266" t="s">
        <v>6043</v>
      </c>
      <c r="E5526" s="240" t="s">
        <v>2992</v>
      </c>
      <c r="F5526" s="245">
        <v>4</v>
      </c>
      <c r="G5526" s="299" t="s">
        <v>8015</v>
      </c>
      <c r="H5526" s="180"/>
    </row>
    <row r="5527" spans="1:8" hidden="1">
      <c r="A5527" s="91" t="s">
        <v>8085</v>
      </c>
      <c r="B5527" s="102" t="s">
        <v>8086</v>
      </c>
      <c r="C5527" s="185" t="str">
        <f>VLOOKUP(B5527,[1]Nagios!$B$2:$F$7978,1,FALSE)</f>
        <v>10.133.4.143</v>
      </c>
      <c r="D5527" s="266" t="s">
        <v>7807</v>
      </c>
      <c r="E5527" s="240" t="s">
        <v>2992</v>
      </c>
      <c r="F5527" s="245">
        <v>4</v>
      </c>
      <c r="G5527" s="299" t="s">
        <v>8015</v>
      </c>
      <c r="H5527" s="180"/>
    </row>
    <row r="5528" spans="1:8" hidden="1">
      <c r="A5528" s="91" t="s">
        <v>8083</v>
      </c>
      <c r="B5528" s="102" t="s">
        <v>8084</v>
      </c>
      <c r="C5528" s="185" t="str">
        <f>VLOOKUP(B5528,[1]Nagios!$B$2:$F$7978,1,FALSE)</f>
        <v>10.133.4.144</v>
      </c>
      <c r="D5528" s="266" t="s">
        <v>7260</v>
      </c>
      <c r="E5528" s="240" t="s">
        <v>2992</v>
      </c>
      <c r="F5528" s="245">
        <v>4</v>
      </c>
      <c r="G5528" s="299" t="s">
        <v>8015</v>
      </c>
      <c r="H5528" s="180"/>
    </row>
    <row r="5529" spans="1:8" hidden="1">
      <c r="A5529" s="91" t="s">
        <v>8083</v>
      </c>
      <c r="B5529" s="102" t="s">
        <v>8084</v>
      </c>
      <c r="C5529" s="185" t="str">
        <f>VLOOKUP(B5529,[1]Nagios!$B$2:$F$7978,1,FALSE)</f>
        <v>10.133.4.144</v>
      </c>
      <c r="D5529" s="266" t="s">
        <v>1204</v>
      </c>
      <c r="E5529" s="240" t="s">
        <v>2992</v>
      </c>
      <c r="F5529" s="245">
        <v>4</v>
      </c>
      <c r="G5529" s="299" t="s">
        <v>8015</v>
      </c>
      <c r="H5529" s="180"/>
    </row>
    <row r="5530" spans="1:8" hidden="1">
      <c r="A5530" s="91" t="s">
        <v>8083</v>
      </c>
      <c r="B5530" s="102" t="s">
        <v>8084</v>
      </c>
      <c r="C5530" s="185" t="str">
        <f>VLOOKUP(B5530,[1]Nagios!$B$2:$F$7978,1,FALSE)</f>
        <v>10.133.4.144</v>
      </c>
      <c r="D5530" s="266" t="s">
        <v>2617</v>
      </c>
      <c r="E5530" s="240" t="s">
        <v>2992</v>
      </c>
      <c r="F5530" s="245">
        <v>4</v>
      </c>
      <c r="G5530" s="299" t="s">
        <v>8015</v>
      </c>
      <c r="H5530" s="180"/>
    </row>
    <row r="5531" spans="1:8" hidden="1">
      <c r="A5531" s="91" t="s">
        <v>8083</v>
      </c>
      <c r="B5531" s="102" t="s">
        <v>8084</v>
      </c>
      <c r="C5531" s="185" t="str">
        <f>VLOOKUP(B5531,[1]Nagios!$B$2:$F$7978,1,FALSE)</f>
        <v>10.133.4.144</v>
      </c>
      <c r="D5531" s="266" t="s">
        <v>6654</v>
      </c>
      <c r="E5531" s="240" t="s">
        <v>2992</v>
      </c>
      <c r="F5531" s="245">
        <v>4</v>
      </c>
      <c r="G5531" s="299" t="s">
        <v>8015</v>
      </c>
      <c r="H5531" s="180"/>
    </row>
    <row r="5532" spans="1:8" hidden="1">
      <c r="A5532" s="91" t="s">
        <v>8083</v>
      </c>
      <c r="B5532" s="102" t="s">
        <v>8084</v>
      </c>
      <c r="C5532" s="185" t="str">
        <f>VLOOKUP(B5532,[1]Nagios!$B$2:$F$7978,1,FALSE)</f>
        <v>10.133.4.144</v>
      </c>
      <c r="D5532" s="266" t="s">
        <v>1201</v>
      </c>
      <c r="E5532" s="240" t="s">
        <v>2992</v>
      </c>
      <c r="F5532" s="245">
        <v>4</v>
      </c>
      <c r="G5532" s="299" t="s">
        <v>8015</v>
      </c>
      <c r="H5532" s="180"/>
    </row>
    <row r="5533" spans="1:8" hidden="1">
      <c r="A5533" s="91" t="s">
        <v>8083</v>
      </c>
      <c r="B5533" s="102" t="s">
        <v>8084</v>
      </c>
      <c r="C5533" s="185" t="str">
        <f>VLOOKUP(B5533,[1]Nagios!$B$2:$F$7978,1,FALSE)</f>
        <v>10.133.4.144</v>
      </c>
      <c r="D5533" s="266" t="s">
        <v>6043</v>
      </c>
      <c r="E5533" s="240" t="s">
        <v>2992</v>
      </c>
      <c r="F5533" s="245">
        <v>4</v>
      </c>
      <c r="G5533" s="299" t="s">
        <v>8015</v>
      </c>
      <c r="H5533" s="180"/>
    </row>
    <row r="5534" spans="1:8" hidden="1">
      <c r="A5534" s="91" t="s">
        <v>8083</v>
      </c>
      <c r="B5534" s="102" t="s">
        <v>8084</v>
      </c>
      <c r="C5534" s="185" t="str">
        <f>VLOOKUP(B5534,[1]Nagios!$B$2:$F$7978,1,FALSE)</f>
        <v>10.133.4.144</v>
      </c>
      <c r="D5534" s="266" t="s">
        <v>7807</v>
      </c>
      <c r="E5534" s="240" t="s">
        <v>2992</v>
      </c>
      <c r="F5534" s="245">
        <v>4</v>
      </c>
      <c r="G5534" s="299" t="s">
        <v>8015</v>
      </c>
      <c r="H5534" s="180"/>
    </row>
    <row r="5535" spans="1:8" hidden="1">
      <c r="A5535" s="88" t="s">
        <v>7744</v>
      </c>
      <c r="B5535" s="240" t="s">
        <v>7743</v>
      </c>
      <c r="C5535" s="185" t="str">
        <f>VLOOKUP(B5535,[1]Nagios!$B$2:$F$7978,1,FALSE)</f>
        <v>10.133.9.10</v>
      </c>
      <c r="D5535" s="88" t="s">
        <v>7260</v>
      </c>
      <c r="E5535" s="240" t="s">
        <v>2992</v>
      </c>
      <c r="F5535" s="245">
        <v>4</v>
      </c>
      <c r="G5535" s="299" t="s">
        <v>8025</v>
      </c>
      <c r="H5535" s="180"/>
    </row>
    <row r="5536" spans="1:8" hidden="1">
      <c r="A5536" s="88" t="s">
        <v>7744</v>
      </c>
      <c r="B5536" s="240" t="s">
        <v>7743</v>
      </c>
      <c r="C5536" s="185" t="str">
        <f>VLOOKUP(B5536,[1]Nagios!$B$2:$F$7978,1,FALSE)</f>
        <v>10.133.9.10</v>
      </c>
      <c r="D5536" s="88" t="s">
        <v>1204</v>
      </c>
      <c r="E5536" s="240" t="s">
        <v>2992</v>
      </c>
      <c r="F5536" s="245">
        <v>4</v>
      </c>
      <c r="G5536" s="299" t="s">
        <v>8025</v>
      </c>
      <c r="H5536" s="180"/>
    </row>
    <row r="5537" spans="1:8" hidden="1">
      <c r="A5537" s="88" t="s">
        <v>7744</v>
      </c>
      <c r="B5537" s="240" t="s">
        <v>7743</v>
      </c>
      <c r="C5537" s="185" t="str">
        <f>VLOOKUP(B5537,[1]Nagios!$B$2:$F$7978,1,FALSE)</f>
        <v>10.133.9.10</v>
      </c>
      <c r="D5537" s="88" t="s">
        <v>2617</v>
      </c>
      <c r="E5537" s="240" t="s">
        <v>2992</v>
      </c>
      <c r="F5537" s="245">
        <v>4</v>
      </c>
      <c r="G5537" s="299" t="s">
        <v>8025</v>
      </c>
      <c r="H5537" s="180"/>
    </row>
    <row r="5538" spans="1:8" hidden="1">
      <c r="A5538" s="88" t="s">
        <v>7744</v>
      </c>
      <c r="B5538" s="240" t="s">
        <v>7743</v>
      </c>
      <c r="C5538" s="185" t="str">
        <f>VLOOKUP(B5538,[1]Nagios!$B$2:$F$7978,1,FALSE)</f>
        <v>10.133.9.10</v>
      </c>
      <c r="D5538" s="88" t="s">
        <v>6654</v>
      </c>
      <c r="E5538" s="240" t="s">
        <v>2992</v>
      </c>
      <c r="F5538" s="245">
        <v>4</v>
      </c>
      <c r="G5538" s="299" t="s">
        <v>8025</v>
      </c>
      <c r="H5538" s="180"/>
    </row>
    <row r="5539" spans="1:8" hidden="1">
      <c r="A5539" s="88" t="s">
        <v>7744</v>
      </c>
      <c r="B5539" s="240" t="s">
        <v>7743</v>
      </c>
      <c r="C5539" s="185" t="str">
        <f>VLOOKUP(B5539,[1]Nagios!$B$2:$F$7978,1,FALSE)</f>
        <v>10.133.9.10</v>
      </c>
      <c r="D5539" s="88" t="s">
        <v>1201</v>
      </c>
      <c r="E5539" s="240" t="s">
        <v>2992</v>
      </c>
      <c r="F5539" s="245">
        <v>4</v>
      </c>
      <c r="G5539" s="299" t="s">
        <v>8025</v>
      </c>
      <c r="H5539" s="180"/>
    </row>
    <row r="5540" spans="1:8" hidden="1">
      <c r="A5540" s="88" t="s">
        <v>7744</v>
      </c>
      <c r="B5540" s="240" t="s">
        <v>7743</v>
      </c>
      <c r="C5540" s="185" t="str">
        <f>VLOOKUP(B5540,[1]Nagios!$B$2:$F$7978,1,FALSE)</f>
        <v>10.133.9.10</v>
      </c>
      <c r="D5540" s="88" t="s">
        <v>6043</v>
      </c>
      <c r="E5540" s="240" t="s">
        <v>2992</v>
      </c>
      <c r="F5540" s="245">
        <v>4</v>
      </c>
      <c r="G5540" s="299" t="s">
        <v>8025</v>
      </c>
      <c r="H5540" s="180"/>
    </row>
    <row r="5541" spans="1:8" hidden="1">
      <c r="A5541" s="88" t="s">
        <v>7742</v>
      </c>
      <c r="B5541" s="240" t="s">
        <v>7741</v>
      </c>
      <c r="C5541" s="185" t="str">
        <f>VLOOKUP(B5541,[1]Nagios!$B$2:$F$7978,1,FALSE)</f>
        <v>10.133.9.9</v>
      </c>
      <c r="D5541" s="88" t="s">
        <v>7260</v>
      </c>
      <c r="E5541" s="240" t="s">
        <v>2992</v>
      </c>
      <c r="F5541" s="245">
        <v>4</v>
      </c>
      <c r="G5541" s="299" t="s">
        <v>8025</v>
      </c>
      <c r="H5541" s="180"/>
    </row>
    <row r="5542" spans="1:8" hidden="1">
      <c r="A5542" s="88" t="s">
        <v>7742</v>
      </c>
      <c r="B5542" s="240" t="s">
        <v>7741</v>
      </c>
      <c r="C5542" s="185" t="str">
        <f>VLOOKUP(B5542,[1]Nagios!$B$2:$F$7978,1,FALSE)</f>
        <v>10.133.9.9</v>
      </c>
      <c r="D5542" s="88" t="s">
        <v>1204</v>
      </c>
      <c r="E5542" s="240" t="s">
        <v>2992</v>
      </c>
      <c r="F5542" s="245">
        <v>4</v>
      </c>
      <c r="G5542" s="299" t="s">
        <v>8025</v>
      </c>
      <c r="H5542" s="180"/>
    </row>
    <row r="5543" spans="1:8" hidden="1">
      <c r="A5543" s="88" t="s">
        <v>7742</v>
      </c>
      <c r="B5543" s="240" t="s">
        <v>7741</v>
      </c>
      <c r="C5543" s="185" t="str">
        <f>VLOOKUP(B5543,[1]Nagios!$B$2:$F$7978,1,FALSE)</f>
        <v>10.133.9.9</v>
      </c>
      <c r="D5543" s="88" t="s">
        <v>2617</v>
      </c>
      <c r="E5543" s="240" t="s">
        <v>2992</v>
      </c>
      <c r="F5543" s="245">
        <v>4</v>
      </c>
      <c r="G5543" s="299" t="s">
        <v>8025</v>
      </c>
      <c r="H5543" s="180"/>
    </row>
    <row r="5544" spans="1:8" hidden="1">
      <c r="A5544" s="88" t="s">
        <v>7742</v>
      </c>
      <c r="B5544" s="240" t="s">
        <v>7741</v>
      </c>
      <c r="C5544" s="185" t="str">
        <f>VLOOKUP(B5544,[1]Nagios!$B$2:$F$7978,1,FALSE)</f>
        <v>10.133.9.9</v>
      </c>
      <c r="D5544" s="88" t="s">
        <v>6654</v>
      </c>
      <c r="E5544" s="240" t="s">
        <v>2992</v>
      </c>
      <c r="F5544" s="245">
        <v>4</v>
      </c>
      <c r="G5544" s="299" t="s">
        <v>8025</v>
      </c>
      <c r="H5544" s="180"/>
    </row>
    <row r="5545" spans="1:8" hidden="1">
      <c r="A5545" s="88" t="s">
        <v>7742</v>
      </c>
      <c r="B5545" s="240" t="s">
        <v>7741</v>
      </c>
      <c r="C5545" s="185" t="str">
        <f>VLOOKUP(B5545,[1]Nagios!$B$2:$F$7978,1,FALSE)</f>
        <v>10.133.9.9</v>
      </c>
      <c r="D5545" s="88" t="s">
        <v>1201</v>
      </c>
      <c r="E5545" s="240" t="s">
        <v>2992</v>
      </c>
      <c r="F5545" s="245">
        <v>4</v>
      </c>
      <c r="G5545" s="299" t="s">
        <v>8025</v>
      </c>
      <c r="H5545" s="180"/>
    </row>
    <row r="5546" spans="1:8" hidden="1">
      <c r="A5546" s="88" t="s">
        <v>7742</v>
      </c>
      <c r="B5546" s="240" t="s">
        <v>7741</v>
      </c>
      <c r="C5546" s="185" t="str">
        <f>VLOOKUP(B5546,[1]Nagios!$B$2:$F$7978,1,FALSE)</f>
        <v>10.133.9.9</v>
      </c>
      <c r="D5546" s="88" t="s">
        <v>6043</v>
      </c>
      <c r="E5546" s="240" t="s">
        <v>2992</v>
      </c>
      <c r="F5546" s="245">
        <v>4</v>
      </c>
      <c r="G5546" s="299" t="s">
        <v>8025</v>
      </c>
      <c r="H5546" s="180"/>
    </row>
    <row r="5547" spans="1:8" hidden="1">
      <c r="A5547" s="88" t="s">
        <v>7740</v>
      </c>
      <c r="B5547" s="240" t="s">
        <v>7739</v>
      </c>
      <c r="C5547" s="185" t="str">
        <f>VLOOKUP(B5547,[1]Nagios!$B$2:$F$7978,1,FALSE)</f>
        <v>10.133.9.8</v>
      </c>
      <c r="D5547" s="88" t="s">
        <v>7260</v>
      </c>
      <c r="E5547" s="240" t="s">
        <v>2992</v>
      </c>
      <c r="F5547" s="245">
        <v>4</v>
      </c>
      <c r="G5547" s="299" t="s">
        <v>8025</v>
      </c>
      <c r="H5547" s="180"/>
    </row>
    <row r="5548" spans="1:8" hidden="1">
      <c r="A5548" s="88" t="s">
        <v>7740</v>
      </c>
      <c r="B5548" s="240" t="s">
        <v>7739</v>
      </c>
      <c r="C5548" s="185" t="str">
        <f>VLOOKUP(B5548,[1]Nagios!$B$2:$F$7978,1,FALSE)</f>
        <v>10.133.9.8</v>
      </c>
      <c r="D5548" s="88" t="s">
        <v>1204</v>
      </c>
      <c r="E5548" s="240" t="s">
        <v>2992</v>
      </c>
      <c r="F5548" s="245">
        <v>4</v>
      </c>
      <c r="G5548" s="299" t="s">
        <v>8025</v>
      </c>
      <c r="H5548" s="180"/>
    </row>
    <row r="5549" spans="1:8" hidden="1">
      <c r="A5549" s="88" t="s">
        <v>7740</v>
      </c>
      <c r="B5549" s="240" t="s">
        <v>7739</v>
      </c>
      <c r="C5549" s="185" t="str">
        <f>VLOOKUP(B5549,[1]Nagios!$B$2:$F$7978,1,FALSE)</f>
        <v>10.133.9.8</v>
      </c>
      <c r="D5549" s="88" t="s">
        <v>2617</v>
      </c>
      <c r="E5549" s="240" t="s">
        <v>2992</v>
      </c>
      <c r="F5549" s="245">
        <v>4</v>
      </c>
      <c r="G5549" s="299" t="s">
        <v>8025</v>
      </c>
      <c r="H5549" s="180"/>
    </row>
    <row r="5550" spans="1:8" hidden="1">
      <c r="A5550" s="88" t="s">
        <v>7740</v>
      </c>
      <c r="B5550" s="240" t="s">
        <v>7739</v>
      </c>
      <c r="C5550" s="185" t="str">
        <f>VLOOKUP(B5550,[1]Nagios!$B$2:$F$7978,1,FALSE)</f>
        <v>10.133.9.8</v>
      </c>
      <c r="D5550" s="88" t="s">
        <v>6654</v>
      </c>
      <c r="E5550" s="240" t="s">
        <v>2992</v>
      </c>
      <c r="F5550" s="245">
        <v>4</v>
      </c>
      <c r="G5550" s="299" t="s">
        <v>8025</v>
      </c>
      <c r="H5550" s="180"/>
    </row>
    <row r="5551" spans="1:8" hidden="1">
      <c r="A5551" s="88" t="s">
        <v>7740</v>
      </c>
      <c r="B5551" s="240" t="s">
        <v>7739</v>
      </c>
      <c r="C5551" s="185" t="str">
        <f>VLOOKUP(B5551,[1]Nagios!$B$2:$F$7978,1,FALSE)</f>
        <v>10.133.9.8</v>
      </c>
      <c r="D5551" s="88" t="s">
        <v>1201</v>
      </c>
      <c r="E5551" s="240" t="s">
        <v>2992</v>
      </c>
      <c r="F5551" s="245">
        <v>4</v>
      </c>
      <c r="G5551" s="299" t="s">
        <v>8025</v>
      </c>
      <c r="H5551" s="180"/>
    </row>
    <row r="5552" spans="1:8" hidden="1">
      <c r="A5552" s="88" t="s">
        <v>7740</v>
      </c>
      <c r="B5552" s="240" t="s">
        <v>7739</v>
      </c>
      <c r="C5552" s="185" t="str">
        <f>VLOOKUP(B5552,[1]Nagios!$B$2:$F$7978,1,FALSE)</f>
        <v>10.133.9.8</v>
      </c>
      <c r="D5552" s="88" t="s">
        <v>6043</v>
      </c>
      <c r="E5552" s="240" t="s">
        <v>2992</v>
      </c>
      <c r="F5552" s="245">
        <v>4</v>
      </c>
      <c r="G5552" s="299" t="s">
        <v>8025</v>
      </c>
      <c r="H5552" s="180"/>
    </row>
    <row r="5553" spans="1:8" hidden="1">
      <c r="A5553" s="88" t="s">
        <v>7738</v>
      </c>
      <c r="B5553" s="240" t="s">
        <v>7737</v>
      </c>
      <c r="C5553" s="185" t="str">
        <f>VLOOKUP(B5553,[1]Nagios!$B$2:$F$7978,1,FALSE)</f>
        <v>10.133.9.7</v>
      </c>
      <c r="D5553" s="88" t="s">
        <v>7260</v>
      </c>
      <c r="E5553" s="240" t="s">
        <v>2992</v>
      </c>
      <c r="F5553" s="245">
        <v>4</v>
      </c>
      <c r="G5553" s="299" t="s">
        <v>8025</v>
      </c>
      <c r="H5553" s="180"/>
    </row>
    <row r="5554" spans="1:8" hidden="1">
      <c r="A5554" s="88" t="s">
        <v>7738</v>
      </c>
      <c r="B5554" s="240" t="s">
        <v>7737</v>
      </c>
      <c r="C5554" s="185" t="str">
        <f>VLOOKUP(B5554,[1]Nagios!$B$2:$F$7978,1,FALSE)</f>
        <v>10.133.9.7</v>
      </c>
      <c r="D5554" s="88" t="s">
        <v>1204</v>
      </c>
      <c r="E5554" s="240" t="s">
        <v>2992</v>
      </c>
      <c r="F5554" s="245">
        <v>4</v>
      </c>
      <c r="G5554" s="299" t="s">
        <v>8025</v>
      </c>
      <c r="H5554" s="180"/>
    </row>
    <row r="5555" spans="1:8" hidden="1">
      <c r="A5555" s="88" t="s">
        <v>7738</v>
      </c>
      <c r="B5555" s="240" t="s">
        <v>7737</v>
      </c>
      <c r="C5555" s="185" t="str">
        <f>VLOOKUP(B5555,[1]Nagios!$B$2:$F$7978,1,FALSE)</f>
        <v>10.133.9.7</v>
      </c>
      <c r="D5555" s="88" t="s">
        <v>2617</v>
      </c>
      <c r="E5555" s="240" t="s">
        <v>2992</v>
      </c>
      <c r="F5555" s="245">
        <v>4</v>
      </c>
      <c r="G5555" s="299" t="s">
        <v>8025</v>
      </c>
      <c r="H5555" s="180"/>
    </row>
    <row r="5556" spans="1:8" hidden="1">
      <c r="A5556" s="88" t="s">
        <v>7738</v>
      </c>
      <c r="B5556" s="240" t="s">
        <v>7737</v>
      </c>
      <c r="C5556" s="185" t="str">
        <f>VLOOKUP(B5556,[1]Nagios!$B$2:$F$7978,1,FALSE)</f>
        <v>10.133.9.7</v>
      </c>
      <c r="D5556" s="88" t="s">
        <v>6654</v>
      </c>
      <c r="E5556" s="240" t="s">
        <v>2992</v>
      </c>
      <c r="F5556" s="245">
        <v>4</v>
      </c>
      <c r="G5556" s="299" t="s">
        <v>8025</v>
      </c>
      <c r="H5556" s="180"/>
    </row>
    <row r="5557" spans="1:8" hidden="1">
      <c r="A5557" s="88" t="s">
        <v>7738</v>
      </c>
      <c r="B5557" s="240" t="s">
        <v>7737</v>
      </c>
      <c r="C5557" s="185" t="str">
        <f>VLOOKUP(B5557,[1]Nagios!$B$2:$F$7978,1,FALSE)</f>
        <v>10.133.9.7</v>
      </c>
      <c r="D5557" s="88" t="s">
        <v>1201</v>
      </c>
      <c r="E5557" s="240" t="s">
        <v>2992</v>
      </c>
      <c r="F5557" s="245">
        <v>4</v>
      </c>
      <c r="G5557" s="299" t="s">
        <v>8025</v>
      </c>
      <c r="H5557" s="180"/>
    </row>
    <row r="5558" spans="1:8" hidden="1">
      <c r="A5558" s="88" t="s">
        <v>7738</v>
      </c>
      <c r="B5558" s="240" t="s">
        <v>7737</v>
      </c>
      <c r="C5558" s="185" t="str">
        <f>VLOOKUP(B5558,[1]Nagios!$B$2:$F$7978,1,FALSE)</f>
        <v>10.133.9.7</v>
      </c>
      <c r="D5558" s="88" t="s">
        <v>6043</v>
      </c>
      <c r="E5558" s="240" t="s">
        <v>2992</v>
      </c>
      <c r="F5558" s="245">
        <v>4</v>
      </c>
      <c r="G5558" s="299" t="s">
        <v>8025</v>
      </c>
      <c r="H5558" s="180"/>
    </row>
    <row r="5559" spans="1:8" hidden="1">
      <c r="A5559" s="88" t="s">
        <v>7736</v>
      </c>
      <c r="B5559" s="240" t="s">
        <v>7735</v>
      </c>
      <c r="C5559" s="185" t="str">
        <f>VLOOKUP(B5559,[1]Nagios!$B$2:$F$7978,1,FALSE)</f>
        <v>10.133.9.6</v>
      </c>
      <c r="D5559" s="88" t="s">
        <v>7260</v>
      </c>
      <c r="E5559" s="240" t="s">
        <v>2992</v>
      </c>
      <c r="F5559" s="245">
        <v>4</v>
      </c>
      <c r="G5559" s="299" t="s">
        <v>8025</v>
      </c>
      <c r="H5559" s="180"/>
    </row>
    <row r="5560" spans="1:8" hidden="1">
      <c r="A5560" s="88" t="s">
        <v>7736</v>
      </c>
      <c r="B5560" s="240" t="s">
        <v>7735</v>
      </c>
      <c r="C5560" s="185" t="str">
        <f>VLOOKUP(B5560,[1]Nagios!$B$2:$F$7978,1,FALSE)</f>
        <v>10.133.9.6</v>
      </c>
      <c r="D5560" s="88" t="s">
        <v>1204</v>
      </c>
      <c r="E5560" s="240" t="s">
        <v>2992</v>
      </c>
      <c r="F5560" s="245">
        <v>4</v>
      </c>
      <c r="G5560" s="299" t="s">
        <v>8025</v>
      </c>
      <c r="H5560" s="180"/>
    </row>
    <row r="5561" spans="1:8" hidden="1">
      <c r="A5561" s="88" t="s">
        <v>7736</v>
      </c>
      <c r="B5561" s="240" t="s">
        <v>7735</v>
      </c>
      <c r="C5561" s="185" t="str">
        <f>VLOOKUP(B5561,[1]Nagios!$B$2:$F$7978,1,FALSE)</f>
        <v>10.133.9.6</v>
      </c>
      <c r="D5561" s="88" t="s">
        <v>2617</v>
      </c>
      <c r="E5561" s="240" t="s">
        <v>2992</v>
      </c>
      <c r="F5561" s="245">
        <v>4</v>
      </c>
      <c r="G5561" s="299" t="s">
        <v>8025</v>
      </c>
      <c r="H5561" s="180"/>
    </row>
    <row r="5562" spans="1:8" hidden="1">
      <c r="A5562" s="88" t="s">
        <v>7736</v>
      </c>
      <c r="B5562" s="240" t="s">
        <v>7735</v>
      </c>
      <c r="C5562" s="185" t="str">
        <f>VLOOKUP(B5562,[1]Nagios!$B$2:$F$7978,1,FALSE)</f>
        <v>10.133.9.6</v>
      </c>
      <c r="D5562" s="88" t="s">
        <v>6654</v>
      </c>
      <c r="E5562" s="240" t="s">
        <v>2992</v>
      </c>
      <c r="F5562" s="245">
        <v>4</v>
      </c>
      <c r="G5562" s="299" t="s">
        <v>8025</v>
      </c>
      <c r="H5562" s="180"/>
    </row>
    <row r="5563" spans="1:8" hidden="1">
      <c r="A5563" s="88" t="s">
        <v>7736</v>
      </c>
      <c r="B5563" s="240" t="s">
        <v>7735</v>
      </c>
      <c r="C5563" s="185" t="str">
        <f>VLOOKUP(B5563,[1]Nagios!$B$2:$F$7978,1,FALSE)</f>
        <v>10.133.9.6</v>
      </c>
      <c r="D5563" s="88" t="s">
        <v>1201</v>
      </c>
      <c r="E5563" s="240" t="s">
        <v>2992</v>
      </c>
      <c r="F5563" s="245">
        <v>4</v>
      </c>
      <c r="G5563" s="299" t="s">
        <v>8025</v>
      </c>
      <c r="H5563" s="180"/>
    </row>
    <row r="5564" spans="1:8" hidden="1">
      <c r="A5564" s="88" t="s">
        <v>7736</v>
      </c>
      <c r="B5564" s="240" t="s">
        <v>7735</v>
      </c>
      <c r="C5564" s="185" t="str">
        <f>VLOOKUP(B5564,[1]Nagios!$B$2:$F$7978,1,FALSE)</f>
        <v>10.133.9.6</v>
      </c>
      <c r="D5564" s="88" t="s">
        <v>6043</v>
      </c>
      <c r="E5564" s="240" t="s">
        <v>2992</v>
      </c>
      <c r="F5564" s="245">
        <v>4</v>
      </c>
      <c r="G5564" s="299" t="s">
        <v>8025</v>
      </c>
      <c r="H5564" s="180"/>
    </row>
    <row r="5565" spans="1:8" hidden="1">
      <c r="A5565" s="88" t="s">
        <v>7734</v>
      </c>
      <c r="B5565" s="240" t="s">
        <v>7733</v>
      </c>
      <c r="C5565" s="185" t="str">
        <f>VLOOKUP(B5565,[1]Nagios!$B$2:$F$7978,1,FALSE)</f>
        <v>10.133.9.5</v>
      </c>
      <c r="D5565" s="88" t="s">
        <v>7260</v>
      </c>
      <c r="E5565" s="240" t="s">
        <v>2992</v>
      </c>
      <c r="F5565" s="245">
        <v>4</v>
      </c>
      <c r="G5565" s="299" t="s">
        <v>8025</v>
      </c>
      <c r="H5565" s="180"/>
    </row>
    <row r="5566" spans="1:8" hidden="1">
      <c r="A5566" s="88" t="s">
        <v>7734</v>
      </c>
      <c r="B5566" s="240" t="s">
        <v>7733</v>
      </c>
      <c r="C5566" s="185" t="str">
        <f>VLOOKUP(B5566,[1]Nagios!$B$2:$F$7978,1,FALSE)</f>
        <v>10.133.9.5</v>
      </c>
      <c r="D5566" s="88" t="s">
        <v>1204</v>
      </c>
      <c r="E5566" s="240" t="s">
        <v>2992</v>
      </c>
      <c r="F5566" s="245">
        <v>4</v>
      </c>
      <c r="G5566" s="299" t="s">
        <v>8025</v>
      </c>
      <c r="H5566" s="180"/>
    </row>
    <row r="5567" spans="1:8" hidden="1">
      <c r="A5567" s="88" t="s">
        <v>7734</v>
      </c>
      <c r="B5567" s="240" t="s">
        <v>7733</v>
      </c>
      <c r="C5567" s="185" t="str">
        <f>VLOOKUP(B5567,[1]Nagios!$B$2:$F$7978,1,FALSE)</f>
        <v>10.133.9.5</v>
      </c>
      <c r="D5567" s="88" t="s">
        <v>2617</v>
      </c>
      <c r="E5567" s="240" t="s">
        <v>2992</v>
      </c>
      <c r="F5567" s="245">
        <v>4</v>
      </c>
      <c r="G5567" s="299" t="s">
        <v>8025</v>
      </c>
      <c r="H5567" s="180"/>
    </row>
    <row r="5568" spans="1:8" hidden="1">
      <c r="A5568" s="88" t="s">
        <v>7734</v>
      </c>
      <c r="B5568" s="240" t="s">
        <v>7733</v>
      </c>
      <c r="C5568" s="185" t="str">
        <f>VLOOKUP(B5568,[1]Nagios!$B$2:$F$7978,1,FALSE)</f>
        <v>10.133.9.5</v>
      </c>
      <c r="D5568" s="88" t="s">
        <v>6654</v>
      </c>
      <c r="E5568" s="240" t="s">
        <v>2992</v>
      </c>
      <c r="F5568" s="245">
        <v>4</v>
      </c>
      <c r="G5568" s="299" t="s">
        <v>8025</v>
      </c>
      <c r="H5568" s="180"/>
    </row>
    <row r="5569" spans="1:8" hidden="1">
      <c r="A5569" s="88" t="s">
        <v>7734</v>
      </c>
      <c r="B5569" s="240" t="s">
        <v>7733</v>
      </c>
      <c r="C5569" s="185" t="str">
        <f>VLOOKUP(B5569,[1]Nagios!$B$2:$F$7978,1,FALSE)</f>
        <v>10.133.9.5</v>
      </c>
      <c r="D5569" s="88" t="s">
        <v>1201</v>
      </c>
      <c r="E5569" s="240" t="s">
        <v>2992</v>
      </c>
      <c r="F5569" s="245">
        <v>4</v>
      </c>
      <c r="G5569" s="299" t="s">
        <v>8025</v>
      </c>
      <c r="H5569" s="180"/>
    </row>
    <row r="5570" spans="1:8" hidden="1">
      <c r="A5570" s="88" t="s">
        <v>7734</v>
      </c>
      <c r="B5570" s="240" t="s">
        <v>7733</v>
      </c>
      <c r="C5570" s="185" t="str">
        <f>VLOOKUP(B5570,[1]Nagios!$B$2:$F$7978,1,FALSE)</f>
        <v>10.133.9.5</v>
      </c>
      <c r="D5570" s="88" t="s">
        <v>6043</v>
      </c>
      <c r="E5570" s="240" t="s">
        <v>2992</v>
      </c>
      <c r="F5570" s="245">
        <v>4</v>
      </c>
      <c r="G5570" s="299" t="s">
        <v>8025</v>
      </c>
      <c r="H5570" s="180"/>
    </row>
    <row r="5571" spans="1:8" hidden="1">
      <c r="A5571" s="88" t="s">
        <v>7732</v>
      </c>
      <c r="B5571" s="240" t="s">
        <v>7731</v>
      </c>
      <c r="C5571" s="185" t="str">
        <f>VLOOKUP(B5571,[1]Nagios!$B$2:$F$7978,1,FALSE)</f>
        <v>10.133.9.4</v>
      </c>
      <c r="D5571" s="88" t="s">
        <v>7260</v>
      </c>
      <c r="E5571" s="240" t="s">
        <v>2992</v>
      </c>
      <c r="F5571" s="245">
        <v>4</v>
      </c>
      <c r="G5571" s="299" t="s">
        <v>8025</v>
      </c>
      <c r="H5571" s="180"/>
    </row>
    <row r="5572" spans="1:8" hidden="1">
      <c r="A5572" s="88" t="s">
        <v>7732</v>
      </c>
      <c r="B5572" s="240" t="s">
        <v>7731</v>
      </c>
      <c r="C5572" s="185" t="str">
        <f>VLOOKUP(B5572,[1]Nagios!$B$2:$F$7978,1,FALSE)</f>
        <v>10.133.9.4</v>
      </c>
      <c r="D5572" s="88" t="s">
        <v>1204</v>
      </c>
      <c r="E5572" s="240" t="s">
        <v>2992</v>
      </c>
      <c r="F5572" s="245">
        <v>4</v>
      </c>
      <c r="G5572" s="299" t="s">
        <v>8025</v>
      </c>
      <c r="H5572" s="180"/>
    </row>
    <row r="5573" spans="1:8" hidden="1">
      <c r="A5573" s="88" t="s">
        <v>7732</v>
      </c>
      <c r="B5573" s="240" t="s">
        <v>7731</v>
      </c>
      <c r="C5573" s="185" t="str">
        <f>VLOOKUP(B5573,[1]Nagios!$B$2:$F$7978,1,FALSE)</f>
        <v>10.133.9.4</v>
      </c>
      <c r="D5573" s="88" t="s">
        <v>2617</v>
      </c>
      <c r="E5573" s="240" t="s">
        <v>2992</v>
      </c>
      <c r="F5573" s="245">
        <v>4</v>
      </c>
      <c r="G5573" s="299" t="s">
        <v>8025</v>
      </c>
      <c r="H5573" s="180"/>
    </row>
    <row r="5574" spans="1:8" hidden="1">
      <c r="A5574" s="88" t="s">
        <v>7732</v>
      </c>
      <c r="B5574" s="240" t="s">
        <v>7731</v>
      </c>
      <c r="C5574" s="185" t="str">
        <f>VLOOKUP(B5574,[1]Nagios!$B$2:$F$7978,1,FALSE)</f>
        <v>10.133.9.4</v>
      </c>
      <c r="D5574" s="88" t="s">
        <v>6654</v>
      </c>
      <c r="E5574" s="240" t="s">
        <v>2992</v>
      </c>
      <c r="F5574" s="245">
        <v>4</v>
      </c>
      <c r="G5574" s="299" t="s">
        <v>8025</v>
      </c>
      <c r="H5574" s="180"/>
    </row>
    <row r="5575" spans="1:8" hidden="1">
      <c r="A5575" s="88" t="s">
        <v>7732</v>
      </c>
      <c r="B5575" s="249" t="s">
        <v>7731</v>
      </c>
      <c r="C5575" s="185" t="str">
        <f>VLOOKUP(B5575,[1]Nagios!$B$2:$F$7978,1,FALSE)</f>
        <v>10.133.9.4</v>
      </c>
      <c r="D5575" s="88" t="s">
        <v>1201</v>
      </c>
      <c r="E5575" s="240" t="s">
        <v>2992</v>
      </c>
      <c r="F5575" s="245">
        <v>4</v>
      </c>
      <c r="G5575" s="299" t="s">
        <v>8025</v>
      </c>
      <c r="H5575" s="180"/>
    </row>
    <row r="5576" spans="1:8" hidden="1">
      <c r="A5576" s="88" t="s">
        <v>7732</v>
      </c>
      <c r="B5576" s="249" t="s">
        <v>7731</v>
      </c>
      <c r="C5576" s="185" t="str">
        <f>VLOOKUP(B5576,[1]Nagios!$B$2:$F$7978,1,FALSE)</f>
        <v>10.133.9.4</v>
      </c>
      <c r="D5576" s="88" t="s">
        <v>6043</v>
      </c>
      <c r="E5576" s="240" t="s">
        <v>2992</v>
      </c>
      <c r="F5576" s="245">
        <v>4</v>
      </c>
      <c r="G5576" s="299" t="s">
        <v>8025</v>
      </c>
      <c r="H5576" s="180"/>
    </row>
    <row r="5577" spans="1:8" hidden="1">
      <c r="A5577" s="88" t="s">
        <v>7730</v>
      </c>
      <c r="B5577" s="266" t="s">
        <v>7729</v>
      </c>
      <c r="C5577" s="185" t="str">
        <f>VLOOKUP(B5577,[1]Nagios!$B$2:$F$7978,1,FALSE)</f>
        <v>10.133.9.3</v>
      </c>
      <c r="D5577" s="88" t="s">
        <v>7260</v>
      </c>
      <c r="E5577" s="240" t="s">
        <v>2992</v>
      </c>
      <c r="F5577" s="245">
        <v>4</v>
      </c>
      <c r="G5577" s="299" t="s">
        <v>8025</v>
      </c>
      <c r="H5577" s="180"/>
    </row>
    <row r="5578" spans="1:8" hidden="1">
      <c r="A5578" s="88" t="s">
        <v>7730</v>
      </c>
      <c r="B5578" s="266" t="s">
        <v>7729</v>
      </c>
      <c r="C5578" s="185" t="str">
        <f>VLOOKUP(B5578,[1]Nagios!$B$2:$F$7978,1,FALSE)</f>
        <v>10.133.9.3</v>
      </c>
      <c r="D5578" s="88" t="s">
        <v>1204</v>
      </c>
      <c r="E5578" s="240" t="s">
        <v>2992</v>
      </c>
      <c r="F5578" s="245">
        <v>4</v>
      </c>
      <c r="G5578" s="299" t="s">
        <v>8025</v>
      </c>
      <c r="H5578" s="180"/>
    </row>
    <row r="5579" spans="1:8" hidden="1">
      <c r="A5579" s="88" t="s">
        <v>7730</v>
      </c>
      <c r="B5579" s="266" t="s">
        <v>7729</v>
      </c>
      <c r="C5579" s="185" t="str">
        <f>VLOOKUP(B5579,[1]Nagios!$B$2:$F$7978,1,FALSE)</f>
        <v>10.133.9.3</v>
      </c>
      <c r="D5579" s="88" t="s">
        <v>2617</v>
      </c>
      <c r="E5579" s="240" t="s">
        <v>2992</v>
      </c>
      <c r="F5579" s="245">
        <v>4</v>
      </c>
      <c r="G5579" s="299" t="s">
        <v>8025</v>
      </c>
      <c r="H5579" s="180"/>
    </row>
    <row r="5580" spans="1:8" hidden="1">
      <c r="A5580" s="88" t="s">
        <v>7730</v>
      </c>
      <c r="B5580" s="266" t="s">
        <v>7729</v>
      </c>
      <c r="C5580" s="185" t="str">
        <f>VLOOKUP(B5580,[1]Nagios!$B$2:$F$7978,1,FALSE)</f>
        <v>10.133.9.3</v>
      </c>
      <c r="D5580" s="88" t="s">
        <v>6654</v>
      </c>
      <c r="E5580" s="240" t="s">
        <v>2992</v>
      </c>
      <c r="F5580" s="245">
        <v>4</v>
      </c>
      <c r="G5580" s="299" t="s">
        <v>8025</v>
      </c>
      <c r="H5580" s="180"/>
    </row>
    <row r="5581" spans="1:8" hidden="1">
      <c r="A5581" s="88" t="s">
        <v>7730</v>
      </c>
      <c r="B5581" s="266" t="s">
        <v>7729</v>
      </c>
      <c r="C5581" s="185" t="str">
        <f>VLOOKUP(B5581,[1]Nagios!$B$2:$F$7978,1,FALSE)</f>
        <v>10.133.9.3</v>
      </c>
      <c r="D5581" s="88" t="s">
        <v>1201</v>
      </c>
      <c r="E5581" s="240" t="s">
        <v>2992</v>
      </c>
      <c r="F5581" s="245">
        <v>4</v>
      </c>
      <c r="G5581" s="299" t="s">
        <v>8025</v>
      </c>
      <c r="H5581" s="180"/>
    </row>
    <row r="5582" spans="1:8" hidden="1">
      <c r="A5582" s="88" t="s">
        <v>7730</v>
      </c>
      <c r="B5582" s="266" t="s">
        <v>7729</v>
      </c>
      <c r="C5582" s="185" t="str">
        <f>VLOOKUP(B5582,[1]Nagios!$B$2:$F$7978,1,FALSE)</f>
        <v>10.133.9.3</v>
      </c>
      <c r="D5582" s="88" t="s">
        <v>6043</v>
      </c>
      <c r="E5582" s="240" t="s">
        <v>2992</v>
      </c>
      <c r="F5582" s="245">
        <v>4</v>
      </c>
      <c r="G5582" s="299" t="s">
        <v>8025</v>
      </c>
      <c r="H5582" s="180"/>
    </row>
    <row r="5583" spans="1:8" hidden="1">
      <c r="A5583" s="88" t="s">
        <v>7728</v>
      </c>
      <c r="B5583" s="266" t="s">
        <v>7727</v>
      </c>
      <c r="C5583" s="185" t="str">
        <f>VLOOKUP(B5583,[1]Nagios!$B$2:$F$7978,1,FALSE)</f>
        <v>10.133.9.2</v>
      </c>
      <c r="D5583" s="88" t="s">
        <v>7260</v>
      </c>
      <c r="E5583" s="240" t="s">
        <v>2992</v>
      </c>
      <c r="F5583" s="245">
        <v>4</v>
      </c>
      <c r="G5583" s="299" t="s">
        <v>8025</v>
      </c>
      <c r="H5583" s="180"/>
    </row>
    <row r="5584" spans="1:8" hidden="1">
      <c r="A5584" s="88" t="s">
        <v>7728</v>
      </c>
      <c r="B5584" s="240" t="s">
        <v>7727</v>
      </c>
      <c r="C5584" s="185" t="str">
        <f>VLOOKUP(B5584,[1]Nagios!$B$2:$F$7978,1,FALSE)</f>
        <v>10.133.9.2</v>
      </c>
      <c r="D5584" s="88" t="s">
        <v>1204</v>
      </c>
      <c r="E5584" s="240" t="s">
        <v>2992</v>
      </c>
      <c r="F5584" s="245">
        <v>4</v>
      </c>
      <c r="G5584" s="299" t="s">
        <v>8025</v>
      </c>
      <c r="H5584" s="180"/>
    </row>
    <row r="5585" spans="1:8" hidden="1">
      <c r="A5585" s="88" t="s">
        <v>7728</v>
      </c>
      <c r="B5585" s="240" t="s">
        <v>7727</v>
      </c>
      <c r="C5585" s="185" t="str">
        <f>VLOOKUP(B5585,[1]Nagios!$B$2:$F$7978,1,FALSE)</f>
        <v>10.133.9.2</v>
      </c>
      <c r="D5585" s="88" t="s">
        <v>2617</v>
      </c>
      <c r="E5585" s="240" t="s">
        <v>2992</v>
      </c>
      <c r="F5585" s="245">
        <v>4</v>
      </c>
      <c r="G5585" s="299" t="s">
        <v>8025</v>
      </c>
      <c r="H5585" s="180"/>
    </row>
    <row r="5586" spans="1:8" hidden="1">
      <c r="A5586" s="88" t="s">
        <v>7728</v>
      </c>
      <c r="B5586" s="240" t="s">
        <v>7727</v>
      </c>
      <c r="C5586" s="185" t="str">
        <f>VLOOKUP(B5586,[1]Nagios!$B$2:$F$7978,1,FALSE)</f>
        <v>10.133.9.2</v>
      </c>
      <c r="D5586" s="88" t="s">
        <v>6654</v>
      </c>
      <c r="E5586" s="240" t="s">
        <v>2992</v>
      </c>
      <c r="F5586" s="245">
        <v>4</v>
      </c>
      <c r="G5586" s="299" t="s">
        <v>8025</v>
      </c>
      <c r="H5586" s="180"/>
    </row>
    <row r="5587" spans="1:8" hidden="1">
      <c r="A5587" s="88" t="s">
        <v>7728</v>
      </c>
      <c r="B5587" s="240" t="s">
        <v>7727</v>
      </c>
      <c r="C5587" s="185" t="str">
        <f>VLOOKUP(B5587,[1]Nagios!$B$2:$F$7978,1,FALSE)</f>
        <v>10.133.9.2</v>
      </c>
      <c r="D5587" s="88" t="s">
        <v>1201</v>
      </c>
      <c r="E5587" s="240" t="s">
        <v>2992</v>
      </c>
      <c r="F5587" s="245">
        <v>4</v>
      </c>
      <c r="G5587" s="299" t="s">
        <v>8025</v>
      </c>
      <c r="H5587" s="180"/>
    </row>
    <row r="5588" spans="1:8" hidden="1">
      <c r="A5588" s="88" t="s">
        <v>7728</v>
      </c>
      <c r="B5588" s="249" t="s">
        <v>7727</v>
      </c>
      <c r="C5588" s="185" t="str">
        <f>VLOOKUP(B5588,[1]Nagios!$B$2:$F$7978,1,FALSE)</f>
        <v>10.133.9.2</v>
      </c>
      <c r="D5588" s="88" t="s">
        <v>6043</v>
      </c>
      <c r="E5588" s="240" t="s">
        <v>2992</v>
      </c>
      <c r="F5588" s="245">
        <v>4</v>
      </c>
      <c r="G5588" s="299" t="s">
        <v>8025</v>
      </c>
      <c r="H5588" s="180"/>
    </row>
    <row r="5589" spans="1:8" hidden="1">
      <c r="A5589" s="88" t="s">
        <v>7725</v>
      </c>
      <c r="B5589" s="249" t="s">
        <v>7726</v>
      </c>
      <c r="C5589" s="185" t="str">
        <f>VLOOKUP(B5589,[1]Nagios!$B$2:$F$7978,1,FALSE)</f>
        <v>10.133.9.1</v>
      </c>
      <c r="D5589" s="88" t="s">
        <v>7260</v>
      </c>
      <c r="E5589" s="240" t="s">
        <v>2992</v>
      </c>
      <c r="F5589" s="245">
        <v>4</v>
      </c>
      <c r="G5589" s="299" t="s">
        <v>8025</v>
      </c>
      <c r="H5589" s="180"/>
    </row>
    <row r="5590" spans="1:8" hidden="1">
      <c r="A5590" s="88" t="s">
        <v>7725</v>
      </c>
      <c r="B5590" s="249" t="s">
        <v>7726</v>
      </c>
      <c r="C5590" s="185" t="str">
        <f>VLOOKUP(B5590,[1]Nagios!$B$2:$F$7978,1,FALSE)</f>
        <v>10.133.9.1</v>
      </c>
      <c r="D5590" s="88" t="s">
        <v>1204</v>
      </c>
      <c r="E5590" s="240" t="s">
        <v>2992</v>
      </c>
      <c r="F5590" s="245">
        <v>4</v>
      </c>
      <c r="G5590" s="299" t="s">
        <v>8025</v>
      </c>
      <c r="H5590" s="180"/>
    </row>
    <row r="5591" spans="1:8" hidden="1">
      <c r="A5591" s="88" t="s">
        <v>7725</v>
      </c>
      <c r="B5591" s="266" t="s">
        <v>7726</v>
      </c>
      <c r="C5591" s="185" t="str">
        <f>VLOOKUP(B5591,[1]Nagios!$B$2:$F$7978,1,FALSE)</f>
        <v>10.133.9.1</v>
      </c>
      <c r="D5591" s="88" t="s">
        <v>2617</v>
      </c>
      <c r="E5591" s="240" t="s">
        <v>2992</v>
      </c>
      <c r="F5591" s="245">
        <v>4</v>
      </c>
      <c r="G5591" s="299" t="s">
        <v>8025</v>
      </c>
      <c r="H5591" s="180"/>
    </row>
    <row r="5592" spans="1:8" hidden="1">
      <c r="A5592" s="88" t="s">
        <v>7725</v>
      </c>
      <c r="B5592" s="266" t="s">
        <v>7726</v>
      </c>
      <c r="C5592" s="185" t="str">
        <f>VLOOKUP(B5592,[1]Nagios!$B$2:$F$7978,1,FALSE)</f>
        <v>10.133.9.1</v>
      </c>
      <c r="D5592" s="88" t="s">
        <v>6654</v>
      </c>
      <c r="E5592" s="249" t="s">
        <v>2992</v>
      </c>
      <c r="F5592" s="262">
        <v>4</v>
      </c>
      <c r="G5592" s="299" t="s">
        <v>8025</v>
      </c>
      <c r="H5592" s="180"/>
    </row>
    <row r="5593" spans="1:8" hidden="1">
      <c r="A5593" s="88" t="s">
        <v>7725</v>
      </c>
      <c r="B5593" s="266" t="s">
        <v>7726</v>
      </c>
      <c r="C5593" s="185" t="str">
        <f>VLOOKUP(B5593,[1]Nagios!$B$2:$F$7978,1,FALSE)</f>
        <v>10.133.9.1</v>
      </c>
      <c r="D5593" s="88" t="s">
        <v>1201</v>
      </c>
      <c r="E5593" s="249" t="s">
        <v>2992</v>
      </c>
      <c r="F5593" s="262">
        <v>4</v>
      </c>
      <c r="G5593" s="299" t="s">
        <v>8025</v>
      </c>
      <c r="H5593" s="180"/>
    </row>
    <row r="5594" spans="1:8" hidden="1">
      <c r="A5594" s="88" t="s">
        <v>7725</v>
      </c>
      <c r="B5594" s="266" t="s">
        <v>7726</v>
      </c>
      <c r="C5594" s="185" t="str">
        <f>VLOOKUP(B5594,[1]Nagios!$B$2:$F$7978,1,FALSE)</f>
        <v>10.133.9.1</v>
      </c>
      <c r="D5594" s="88" t="s">
        <v>6043</v>
      </c>
      <c r="E5594" s="266" t="s">
        <v>2992</v>
      </c>
      <c r="F5594" s="271">
        <v>4</v>
      </c>
      <c r="G5594" s="299" t="s">
        <v>8025</v>
      </c>
      <c r="H5594" s="180"/>
    </row>
    <row r="5595" spans="1:8" hidden="1">
      <c r="A5595" s="88" t="s">
        <v>7884</v>
      </c>
      <c r="B5595" s="88" t="s">
        <v>7811</v>
      </c>
      <c r="C5595" s="185" t="str">
        <f>VLOOKUP(B5595,[1]Nagios!$B$2:$F$7978,1,FALSE)</f>
        <v>10.133.4.139</v>
      </c>
      <c r="D5595" s="240" t="s">
        <v>1220</v>
      </c>
      <c r="E5595" s="240" t="s">
        <v>2992</v>
      </c>
      <c r="F5595" s="245">
        <v>3</v>
      </c>
      <c r="G5595" s="299" t="s">
        <v>8025</v>
      </c>
      <c r="H5595" s="180" t="s">
        <v>4837</v>
      </c>
    </row>
    <row r="5596" spans="1:8" hidden="1">
      <c r="A5596" s="88" t="s">
        <v>7884</v>
      </c>
      <c r="B5596" s="88" t="s">
        <v>7811</v>
      </c>
      <c r="C5596" s="185" t="str">
        <f>VLOOKUP(B5596,[1]Nagios!$B$2:$F$7978,1,FALSE)</f>
        <v>10.133.4.139</v>
      </c>
      <c r="D5596" s="249" t="s">
        <v>1204</v>
      </c>
      <c r="E5596" s="240" t="s">
        <v>2992</v>
      </c>
      <c r="F5596" s="245">
        <v>3</v>
      </c>
      <c r="G5596" s="299" t="s">
        <v>8025</v>
      </c>
      <c r="H5596" s="180" t="s">
        <v>4838</v>
      </c>
    </row>
    <row r="5597" spans="1:8" hidden="1">
      <c r="A5597" s="88" t="s">
        <v>7884</v>
      </c>
      <c r="B5597" s="88" t="s">
        <v>7811</v>
      </c>
      <c r="C5597" s="185" t="str">
        <f>VLOOKUP(B5597,[1]Nagios!$B$2:$F$7978,1,FALSE)</f>
        <v>10.133.4.139</v>
      </c>
      <c r="D5597" s="249" t="s">
        <v>2171</v>
      </c>
      <c r="E5597" s="240" t="s">
        <v>2992</v>
      </c>
      <c r="F5597" s="245">
        <v>3</v>
      </c>
      <c r="G5597" s="299" t="s">
        <v>8025</v>
      </c>
      <c r="H5597" s="180" t="s">
        <v>4839</v>
      </c>
    </row>
    <row r="5598" spans="1:8" hidden="1">
      <c r="A5598" s="88" t="s">
        <v>7884</v>
      </c>
      <c r="B5598" s="88" t="s">
        <v>7811</v>
      </c>
      <c r="C5598" s="185" t="str">
        <f>VLOOKUP(B5598,[1]Nagios!$B$2:$F$7978,1,FALSE)</f>
        <v>10.133.4.139</v>
      </c>
      <c r="D5598" s="266" t="s">
        <v>959</v>
      </c>
      <c r="E5598" s="240" t="s">
        <v>2992</v>
      </c>
      <c r="F5598" s="245">
        <v>3</v>
      </c>
      <c r="G5598" s="299" t="s">
        <v>8025</v>
      </c>
      <c r="H5598" s="180" t="s">
        <v>4841</v>
      </c>
    </row>
    <row r="5599" spans="1:8" hidden="1">
      <c r="A5599" s="88" t="s">
        <v>7884</v>
      </c>
      <c r="B5599" s="88" t="s">
        <v>7811</v>
      </c>
      <c r="C5599" s="185" t="str">
        <f>VLOOKUP(B5599,[1]Nagios!$B$2:$F$7978,1,FALSE)</f>
        <v>10.133.4.139</v>
      </c>
      <c r="D5599" s="240" t="s">
        <v>1200</v>
      </c>
      <c r="E5599" s="240" t="s">
        <v>2992</v>
      </c>
      <c r="F5599" s="245">
        <v>3</v>
      </c>
      <c r="G5599" s="299" t="s">
        <v>8025</v>
      </c>
      <c r="H5599" s="180" t="s">
        <v>4842</v>
      </c>
    </row>
    <row r="5600" spans="1:8" hidden="1">
      <c r="A5600" s="88" t="s">
        <v>7884</v>
      </c>
      <c r="B5600" s="88" t="s">
        <v>7811</v>
      </c>
      <c r="C5600" s="185" t="str">
        <f>VLOOKUP(B5600,[1]Nagios!$B$2:$F$7978,1,FALSE)</f>
        <v>10.133.4.139</v>
      </c>
      <c r="D5600" s="240" t="s">
        <v>1201</v>
      </c>
      <c r="E5600" s="240" t="s">
        <v>2992</v>
      </c>
      <c r="F5600" s="245">
        <v>3</v>
      </c>
      <c r="G5600" s="299" t="s">
        <v>8025</v>
      </c>
      <c r="H5600" s="180" t="s">
        <v>4843</v>
      </c>
    </row>
    <row r="5601" spans="1:8" hidden="1">
      <c r="A5601" s="88" t="s">
        <v>7884</v>
      </c>
      <c r="B5601" s="88" t="s">
        <v>7811</v>
      </c>
      <c r="C5601" s="185" t="str">
        <f>VLOOKUP(B5601,[1]Nagios!$B$2:$F$7978,1,FALSE)</f>
        <v>10.133.4.139</v>
      </c>
      <c r="D5601" s="240" t="s">
        <v>7807</v>
      </c>
      <c r="E5601" s="240" t="s">
        <v>2992</v>
      </c>
      <c r="F5601" s="245">
        <v>4</v>
      </c>
      <c r="G5601" s="299" t="s">
        <v>8025</v>
      </c>
      <c r="H5601" s="180"/>
    </row>
    <row r="5602" spans="1:8" hidden="1">
      <c r="A5602" s="266" t="s">
        <v>7883</v>
      </c>
      <c r="B5602" s="266" t="s">
        <v>7810</v>
      </c>
      <c r="C5602" s="185" t="str">
        <f>VLOOKUP(B5602,[1]Nagios!$B$2:$F$7978,1,FALSE)</f>
        <v>10.133.4.138</v>
      </c>
      <c r="D5602" s="249" t="s">
        <v>1220</v>
      </c>
      <c r="E5602" s="240" t="s">
        <v>2992</v>
      </c>
      <c r="F5602" s="245">
        <v>3</v>
      </c>
      <c r="G5602" s="299" t="s">
        <v>8025</v>
      </c>
      <c r="H5602" s="180" t="s">
        <v>4837</v>
      </c>
    </row>
    <row r="5603" spans="1:8" hidden="1">
      <c r="A5603" s="266" t="s">
        <v>7883</v>
      </c>
      <c r="B5603" s="266" t="s">
        <v>7810</v>
      </c>
      <c r="C5603" s="185" t="str">
        <f>VLOOKUP(B5603,[1]Nagios!$B$2:$F$7978,1,FALSE)</f>
        <v>10.133.4.138</v>
      </c>
      <c r="D5603" s="249" t="s">
        <v>1204</v>
      </c>
      <c r="E5603" s="240" t="s">
        <v>2992</v>
      </c>
      <c r="F5603" s="245">
        <v>3</v>
      </c>
      <c r="G5603" s="299" t="s">
        <v>8025</v>
      </c>
      <c r="H5603" s="180" t="s">
        <v>4838</v>
      </c>
    </row>
    <row r="5604" spans="1:8" hidden="1">
      <c r="A5604" s="266" t="s">
        <v>7883</v>
      </c>
      <c r="B5604" s="266" t="s">
        <v>7810</v>
      </c>
      <c r="C5604" s="185" t="str">
        <f>VLOOKUP(B5604,[1]Nagios!$B$2:$F$7978,1,FALSE)</f>
        <v>10.133.4.138</v>
      </c>
      <c r="D5604" s="249" t="s">
        <v>2171</v>
      </c>
      <c r="E5604" s="240" t="s">
        <v>2992</v>
      </c>
      <c r="F5604" s="245">
        <v>3</v>
      </c>
      <c r="G5604" s="299" t="s">
        <v>8025</v>
      </c>
      <c r="H5604" s="180" t="s">
        <v>4839</v>
      </c>
    </row>
    <row r="5605" spans="1:8" hidden="1">
      <c r="A5605" s="266" t="s">
        <v>7883</v>
      </c>
      <c r="B5605" s="266" t="s">
        <v>7810</v>
      </c>
      <c r="C5605" s="185" t="str">
        <f>VLOOKUP(B5605,[1]Nagios!$B$2:$F$7978,1,FALSE)</f>
        <v>10.133.4.138</v>
      </c>
      <c r="D5605" s="266" t="s">
        <v>959</v>
      </c>
      <c r="E5605" s="249" t="s">
        <v>2992</v>
      </c>
      <c r="F5605" s="262">
        <v>3</v>
      </c>
      <c r="G5605" s="299" t="s">
        <v>8025</v>
      </c>
      <c r="H5605" s="180" t="s">
        <v>4841</v>
      </c>
    </row>
    <row r="5606" spans="1:8" hidden="1">
      <c r="A5606" s="266" t="s">
        <v>7883</v>
      </c>
      <c r="B5606" s="266" t="s">
        <v>7810</v>
      </c>
      <c r="C5606" s="185" t="str">
        <f>VLOOKUP(B5606,[1]Nagios!$B$2:$F$7978,1,FALSE)</f>
        <v>10.133.4.138</v>
      </c>
      <c r="D5606" s="240" t="s">
        <v>1200</v>
      </c>
      <c r="E5606" s="240" t="s">
        <v>2992</v>
      </c>
      <c r="F5606" s="245">
        <v>3</v>
      </c>
      <c r="G5606" s="299" t="s">
        <v>8025</v>
      </c>
      <c r="H5606" s="180" t="s">
        <v>4842</v>
      </c>
    </row>
    <row r="5607" spans="1:8" hidden="1">
      <c r="A5607" s="266" t="s">
        <v>7883</v>
      </c>
      <c r="B5607" s="266" t="s">
        <v>7810</v>
      </c>
      <c r="C5607" s="185" t="str">
        <f>VLOOKUP(B5607,[1]Nagios!$B$2:$F$7978,1,FALSE)</f>
        <v>10.133.4.138</v>
      </c>
      <c r="D5607" s="240" t="s">
        <v>1201</v>
      </c>
      <c r="E5607" s="240" t="s">
        <v>2992</v>
      </c>
      <c r="F5607" s="245">
        <v>3</v>
      </c>
      <c r="G5607" s="299" t="s">
        <v>8025</v>
      </c>
      <c r="H5607" s="180" t="s">
        <v>4843</v>
      </c>
    </row>
    <row r="5608" spans="1:8" hidden="1">
      <c r="A5608" s="266" t="s">
        <v>7883</v>
      </c>
      <c r="B5608" s="266" t="s">
        <v>7810</v>
      </c>
      <c r="C5608" s="185" t="str">
        <f>VLOOKUP(B5608,[1]Nagios!$B$2:$F$7978,1,FALSE)</f>
        <v>10.133.4.138</v>
      </c>
      <c r="D5608" s="240" t="s">
        <v>7807</v>
      </c>
      <c r="E5608" s="240" t="s">
        <v>2992</v>
      </c>
      <c r="F5608" s="245">
        <v>4</v>
      </c>
      <c r="G5608" s="299" t="s">
        <v>8025</v>
      </c>
      <c r="H5608" s="180"/>
    </row>
    <row r="5609" spans="1:8" hidden="1">
      <c r="A5609" s="91" t="s">
        <v>6746</v>
      </c>
      <c r="B5609" s="102" t="s">
        <v>7809</v>
      </c>
      <c r="C5609" s="185" t="str">
        <f>VLOOKUP(B5609,[1]Nagios!$B$2:$F$7978,1,FALSE)</f>
        <v>10.133.4.137</v>
      </c>
      <c r="D5609" s="102" t="s">
        <v>1220</v>
      </c>
      <c r="E5609" s="240" t="s">
        <v>2992</v>
      </c>
      <c r="F5609" s="245">
        <v>3</v>
      </c>
      <c r="G5609" s="299" t="s">
        <v>8015</v>
      </c>
      <c r="H5609" s="180"/>
    </row>
    <row r="5610" spans="1:8" hidden="1">
      <c r="A5610" s="91" t="s">
        <v>6746</v>
      </c>
      <c r="B5610" s="102" t="s">
        <v>7809</v>
      </c>
      <c r="C5610" s="185" t="str">
        <f>VLOOKUP(B5610,[1]Nagios!$B$2:$F$7978,1,FALSE)</f>
        <v>10.133.4.137</v>
      </c>
      <c r="D5610" s="249" t="s">
        <v>962</v>
      </c>
      <c r="E5610" s="240" t="s">
        <v>2992</v>
      </c>
      <c r="F5610" s="245">
        <v>3</v>
      </c>
      <c r="G5610" s="299" t="s">
        <v>8015</v>
      </c>
      <c r="H5610" s="180"/>
    </row>
    <row r="5611" spans="1:8" hidden="1">
      <c r="A5611" s="91" t="s">
        <v>6746</v>
      </c>
      <c r="B5611" s="102" t="s">
        <v>7809</v>
      </c>
      <c r="C5611" s="185" t="str">
        <f>VLOOKUP(B5611,[1]Nagios!$B$2:$F$7978,1,FALSE)</f>
        <v>10.133.4.137</v>
      </c>
      <c r="D5611" s="249" t="s">
        <v>2326</v>
      </c>
      <c r="E5611" s="240" t="s">
        <v>2992</v>
      </c>
      <c r="F5611" s="245">
        <v>3</v>
      </c>
      <c r="G5611" s="299" t="s">
        <v>8015</v>
      </c>
      <c r="H5611" s="180"/>
    </row>
    <row r="5612" spans="1:8" hidden="1">
      <c r="A5612" s="91" t="s">
        <v>6746</v>
      </c>
      <c r="B5612" s="89" t="s">
        <v>7809</v>
      </c>
      <c r="C5612" s="185" t="str">
        <f>VLOOKUP(B5612,[1]Nagios!$B$2:$F$7978,1,FALSE)</f>
        <v>10.133.4.137</v>
      </c>
      <c r="D5612" s="88" t="s">
        <v>6698</v>
      </c>
      <c r="E5612" s="88" t="s">
        <v>2992</v>
      </c>
      <c r="F5612" s="269">
        <v>3</v>
      </c>
      <c r="G5612" s="299" t="s">
        <v>8015</v>
      </c>
      <c r="H5612" s="180"/>
    </row>
    <row r="5613" spans="1:8" hidden="1">
      <c r="A5613" s="91" t="s">
        <v>6746</v>
      </c>
      <c r="B5613" s="102" t="s">
        <v>7809</v>
      </c>
      <c r="C5613" s="185" t="str">
        <f>VLOOKUP(B5613,[1]Nagios!$B$2:$F$7978,1,FALSE)</f>
        <v>10.133.4.137</v>
      </c>
      <c r="D5613" s="240" t="s">
        <v>6519</v>
      </c>
      <c r="E5613" s="240" t="s">
        <v>2992</v>
      </c>
      <c r="F5613" s="245">
        <v>3</v>
      </c>
      <c r="G5613" s="299" t="s">
        <v>8015</v>
      </c>
      <c r="H5613" s="180"/>
    </row>
    <row r="5614" spans="1:8" hidden="1">
      <c r="A5614" s="91" t="s">
        <v>6746</v>
      </c>
      <c r="B5614" s="102" t="s">
        <v>7809</v>
      </c>
      <c r="C5614" s="185" t="str">
        <f>VLOOKUP(B5614,[1]Nagios!$B$2:$F$7978,1,FALSE)</f>
        <v>10.133.4.137</v>
      </c>
      <c r="D5614" s="240" t="s">
        <v>6696</v>
      </c>
      <c r="E5614" s="240" t="s">
        <v>2992</v>
      </c>
      <c r="F5614" s="245">
        <v>3</v>
      </c>
      <c r="G5614" s="299" t="s">
        <v>8015</v>
      </c>
      <c r="H5614" s="180"/>
    </row>
    <row r="5615" spans="1:8" hidden="1">
      <c r="A5615" s="91" t="s">
        <v>6746</v>
      </c>
      <c r="B5615" s="102" t="s">
        <v>7809</v>
      </c>
      <c r="C5615" s="185" t="str">
        <f>VLOOKUP(B5615,[1]Nagios!$B$2:$F$7978,1,FALSE)</f>
        <v>10.133.4.137</v>
      </c>
      <c r="D5615" s="240" t="s">
        <v>7807</v>
      </c>
      <c r="E5615" s="240" t="s">
        <v>2992</v>
      </c>
      <c r="F5615" s="245">
        <v>4</v>
      </c>
      <c r="G5615" s="299" t="s">
        <v>8015</v>
      </c>
      <c r="H5615" s="180"/>
    </row>
    <row r="5616" spans="1:8" hidden="1">
      <c r="A5616" s="91" t="s">
        <v>6745</v>
      </c>
      <c r="B5616" s="91" t="s">
        <v>7808</v>
      </c>
      <c r="C5616" s="185" t="str">
        <f>VLOOKUP(B5616,[1]Nagios!$B$2:$F$7978,1,FALSE)</f>
        <v>10.133.4.136</v>
      </c>
      <c r="D5616" s="102" t="s">
        <v>1220</v>
      </c>
      <c r="E5616" s="240" t="s">
        <v>2992</v>
      </c>
      <c r="F5616" s="245">
        <v>3</v>
      </c>
      <c r="G5616" s="299" t="s">
        <v>8015</v>
      </c>
      <c r="H5616" s="180"/>
    </row>
    <row r="5617" spans="1:8" hidden="1">
      <c r="A5617" s="91" t="s">
        <v>6745</v>
      </c>
      <c r="B5617" s="91" t="s">
        <v>7808</v>
      </c>
      <c r="C5617" s="185" t="str">
        <f>VLOOKUP(B5617,[1]Nagios!$B$2:$F$7978,1,FALSE)</f>
        <v>10.133.4.136</v>
      </c>
      <c r="D5617" s="240" t="s">
        <v>962</v>
      </c>
      <c r="E5617" s="240" t="s">
        <v>2992</v>
      </c>
      <c r="F5617" s="245">
        <v>3</v>
      </c>
      <c r="G5617" s="299" t="s">
        <v>8015</v>
      </c>
      <c r="H5617" s="180"/>
    </row>
    <row r="5618" spans="1:8" hidden="1">
      <c r="A5618" s="91" t="s">
        <v>6745</v>
      </c>
      <c r="B5618" s="91" t="s">
        <v>7808</v>
      </c>
      <c r="C5618" s="185" t="str">
        <f>VLOOKUP(B5618,[1]Nagios!$B$2:$F$7978,1,FALSE)</f>
        <v>10.133.4.136</v>
      </c>
      <c r="D5618" s="249" t="s">
        <v>2326</v>
      </c>
      <c r="E5618" s="240" t="s">
        <v>2992</v>
      </c>
      <c r="F5618" s="245">
        <v>3</v>
      </c>
      <c r="G5618" s="299" t="s">
        <v>8015</v>
      </c>
      <c r="H5618" s="180"/>
    </row>
    <row r="5619" spans="1:8" hidden="1">
      <c r="A5619" s="91" t="s">
        <v>6745</v>
      </c>
      <c r="B5619" s="91" t="s">
        <v>7808</v>
      </c>
      <c r="C5619" s="185" t="str">
        <f>VLOOKUP(B5619,[1]Nagios!$B$2:$F$7978,1,FALSE)</f>
        <v>10.133.4.136</v>
      </c>
      <c r="D5619" s="249" t="s">
        <v>6698</v>
      </c>
      <c r="E5619" s="240" t="s">
        <v>2992</v>
      </c>
      <c r="F5619" s="245">
        <v>3</v>
      </c>
      <c r="G5619" s="299" t="s">
        <v>8015</v>
      </c>
      <c r="H5619" s="180"/>
    </row>
    <row r="5620" spans="1:8" hidden="1">
      <c r="A5620" s="91" t="s">
        <v>6745</v>
      </c>
      <c r="B5620" s="91" t="s">
        <v>7808</v>
      </c>
      <c r="C5620" s="185" t="str">
        <f>VLOOKUP(B5620,[1]Nagios!$B$2:$F$7978,1,FALSE)</f>
        <v>10.133.4.136</v>
      </c>
      <c r="D5620" s="266" t="s">
        <v>6519</v>
      </c>
      <c r="E5620" s="240" t="s">
        <v>2992</v>
      </c>
      <c r="F5620" s="245">
        <v>3</v>
      </c>
      <c r="G5620" s="299" t="s">
        <v>8015</v>
      </c>
      <c r="H5620" s="180"/>
    </row>
    <row r="5621" spans="1:8" hidden="1">
      <c r="A5621" s="91" t="s">
        <v>6745</v>
      </c>
      <c r="B5621" s="91" t="s">
        <v>7808</v>
      </c>
      <c r="C5621" s="185" t="str">
        <f>VLOOKUP(B5621,[1]Nagios!$B$2:$F$7978,1,FALSE)</f>
        <v>10.133.4.136</v>
      </c>
      <c r="D5621" s="249" t="s">
        <v>6696</v>
      </c>
      <c r="E5621" s="249" t="s">
        <v>2992</v>
      </c>
      <c r="F5621" s="262">
        <v>3</v>
      </c>
      <c r="G5621" s="299" t="s">
        <v>8015</v>
      </c>
      <c r="H5621" s="180"/>
    </row>
    <row r="5622" spans="1:8" hidden="1">
      <c r="A5622" s="91" t="s">
        <v>6745</v>
      </c>
      <c r="B5622" s="91" t="s">
        <v>7808</v>
      </c>
      <c r="C5622" s="185" t="str">
        <f>VLOOKUP(B5622,[1]Nagios!$B$2:$F$7978,1,FALSE)</f>
        <v>10.133.4.136</v>
      </c>
      <c r="D5622" s="249" t="s">
        <v>7807</v>
      </c>
      <c r="E5622" s="249" t="s">
        <v>2992</v>
      </c>
      <c r="F5622" s="262">
        <v>4</v>
      </c>
      <c r="G5622" s="299" t="s">
        <v>8015</v>
      </c>
      <c r="H5622" s="180"/>
    </row>
    <row r="5623" spans="1:8" hidden="1">
      <c r="A5623" s="91" t="s">
        <v>6744</v>
      </c>
      <c r="B5623" s="102" t="s">
        <v>7806</v>
      </c>
      <c r="C5623" s="185" t="str">
        <f>VLOOKUP(B5623,[1]Nagios!$B$2:$F$7978,1,FALSE)</f>
        <v>10.133.4.135</v>
      </c>
      <c r="D5623" s="102" t="s">
        <v>1220</v>
      </c>
      <c r="E5623" s="266" t="s">
        <v>2992</v>
      </c>
      <c r="F5623" s="271">
        <v>3</v>
      </c>
      <c r="G5623" s="299" t="s">
        <v>8015</v>
      </c>
      <c r="H5623" s="180"/>
    </row>
    <row r="5624" spans="1:8" hidden="1">
      <c r="A5624" s="91" t="s">
        <v>6744</v>
      </c>
      <c r="B5624" s="102" t="s">
        <v>7806</v>
      </c>
      <c r="C5624" s="185" t="str">
        <f>VLOOKUP(B5624,[1]Nagios!$B$2:$F$7978,1,FALSE)</f>
        <v>10.133.4.135</v>
      </c>
      <c r="D5624" s="240" t="s">
        <v>962</v>
      </c>
      <c r="E5624" s="240" t="s">
        <v>2992</v>
      </c>
      <c r="F5624" s="245">
        <v>3</v>
      </c>
      <c r="G5624" s="299" t="s">
        <v>8015</v>
      </c>
      <c r="H5624" s="180"/>
    </row>
    <row r="5625" spans="1:8" hidden="1">
      <c r="A5625" s="91" t="s">
        <v>6744</v>
      </c>
      <c r="B5625" s="102" t="s">
        <v>7806</v>
      </c>
      <c r="C5625" s="185" t="str">
        <f>VLOOKUP(B5625,[1]Nagios!$B$2:$F$7978,1,FALSE)</f>
        <v>10.133.4.135</v>
      </c>
      <c r="D5625" s="240" t="s">
        <v>2326</v>
      </c>
      <c r="E5625" s="240" t="s">
        <v>2992</v>
      </c>
      <c r="F5625" s="245">
        <v>3</v>
      </c>
      <c r="G5625" s="299" t="s">
        <v>8015</v>
      </c>
      <c r="H5625" s="180"/>
    </row>
    <row r="5626" spans="1:8" hidden="1">
      <c r="A5626" s="91" t="s">
        <v>6744</v>
      </c>
      <c r="B5626" s="102" t="s">
        <v>7806</v>
      </c>
      <c r="C5626" s="185" t="str">
        <f>VLOOKUP(B5626,[1]Nagios!$B$2:$F$7978,1,FALSE)</f>
        <v>10.133.4.135</v>
      </c>
      <c r="D5626" s="249" t="s">
        <v>6698</v>
      </c>
      <c r="E5626" s="240" t="s">
        <v>2992</v>
      </c>
      <c r="F5626" s="245">
        <v>3</v>
      </c>
      <c r="G5626" s="299" t="s">
        <v>8015</v>
      </c>
      <c r="H5626" s="180"/>
    </row>
    <row r="5627" spans="1:8" hidden="1">
      <c r="A5627" s="91" t="s">
        <v>6744</v>
      </c>
      <c r="B5627" s="102" t="s">
        <v>7806</v>
      </c>
      <c r="C5627" s="185" t="str">
        <f>VLOOKUP(B5627,[1]Nagios!$B$2:$F$7978,1,FALSE)</f>
        <v>10.133.4.135</v>
      </c>
      <c r="D5627" s="249" t="s">
        <v>6519</v>
      </c>
      <c r="E5627" s="240" t="s">
        <v>2992</v>
      </c>
      <c r="F5627" s="245">
        <v>3</v>
      </c>
      <c r="G5627" s="299" t="s">
        <v>8015</v>
      </c>
      <c r="H5627" s="180"/>
    </row>
    <row r="5628" spans="1:8" hidden="1">
      <c r="A5628" s="91" t="s">
        <v>6744</v>
      </c>
      <c r="B5628" s="102" t="s">
        <v>7806</v>
      </c>
      <c r="C5628" s="185" t="str">
        <f>VLOOKUP(B5628,[1]Nagios!$B$2:$F$7978,1,FALSE)</f>
        <v>10.133.4.135</v>
      </c>
      <c r="D5628" s="266" t="s">
        <v>6696</v>
      </c>
      <c r="E5628" s="240" t="s">
        <v>2992</v>
      </c>
      <c r="F5628" s="245">
        <v>3</v>
      </c>
      <c r="G5628" s="299" t="s">
        <v>8015</v>
      </c>
      <c r="H5628" s="180"/>
    </row>
    <row r="5629" spans="1:8" hidden="1">
      <c r="A5629" s="91" t="s">
        <v>6744</v>
      </c>
      <c r="B5629" s="102" t="s">
        <v>7806</v>
      </c>
      <c r="C5629" s="185" t="str">
        <f>VLOOKUP(B5629,[1]Nagios!$B$2:$F$7978,1,FALSE)</f>
        <v>10.133.4.135</v>
      </c>
      <c r="D5629" s="240" t="s">
        <v>7807</v>
      </c>
      <c r="E5629" s="240" t="s">
        <v>2992</v>
      </c>
      <c r="F5629" s="245">
        <v>4</v>
      </c>
      <c r="G5629" s="299" t="s">
        <v>8015</v>
      </c>
      <c r="H5629" s="180"/>
    </row>
    <row r="5630" spans="1:8" hidden="1">
      <c r="A5630" s="91" t="s">
        <v>6743</v>
      </c>
      <c r="B5630" s="102" t="s">
        <v>7817</v>
      </c>
      <c r="C5630" s="185" t="str">
        <f>VLOOKUP(B5630,[1]Nagios!$B$2:$F$7978,1,FALSE)</f>
        <v>10.133.4.142</v>
      </c>
      <c r="D5630" s="102" t="s">
        <v>1220</v>
      </c>
      <c r="E5630" s="240" t="s">
        <v>2992</v>
      </c>
      <c r="F5630" s="245">
        <v>3</v>
      </c>
      <c r="G5630" s="299" t="s">
        <v>8015</v>
      </c>
      <c r="H5630" s="180"/>
    </row>
    <row r="5631" spans="1:8" hidden="1">
      <c r="A5631" s="91" t="s">
        <v>6743</v>
      </c>
      <c r="B5631" s="102" t="s">
        <v>7817</v>
      </c>
      <c r="C5631" s="185" t="str">
        <f>VLOOKUP(B5631,[1]Nagios!$B$2:$F$7978,1,FALSE)</f>
        <v>10.133.4.142</v>
      </c>
      <c r="D5631" s="249" t="s">
        <v>962</v>
      </c>
      <c r="E5631" s="240" t="s">
        <v>2992</v>
      </c>
      <c r="F5631" s="245">
        <v>3</v>
      </c>
      <c r="G5631" s="299" t="s">
        <v>8015</v>
      </c>
      <c r="H5631" s="180"/>
    </row>
    <row r="5632" spans="1:8" hidden="1">
      <c r="A5632" s="91" t="s">
        <v>6743</v>
      </c>
      <c r="B5632" s="102" t="s">
        <v>7817</v>
      </c>
      <c r="C5632" s="185" t="str">
        <f>VLOOKUP(B5632,[1]Nagios!$B$2:$F$7978,1,FALSE)</f>
        <v>10.133.4.142</v>
      </c>
      <c r="D5632" s="240" t="s">
        <v>2326</v>
      </c>
      <c r="E5632" s="240" t="s">
        <v>2992</v>
      </c>
      <c r="F5632" s="245">
        <v>3</v>
      </c>
      <c r="G5632" s="299" t="s">
        <v>8015</v>
      </c>
      <c r="H5632" s="180"/>
    </row>
    <row r="5633" spans="1:8" hidden="1">
      <c r="A5633" s="91" t="s">
        <v>6743</v>
      </c>
      <c r="B5633" s="102" t="s">
        <v>7817</v>
      </c>
      <c r="C5633" s="185" t="str">
        <f>VLOOKUP(B5633,[1]Nagios!$B$2:$F$7978,1,FALSE)</f>
        <v>10.133.4.142</v>
      </c>
      <c r="D5633" s="249" t="s">
        <v>6698</v>
      </c>
      <c r="E5633" s="240" t="s">
        <v>2992</v>
      </c>
      <c r="F5633" s="245">
        <v>3</v>
      </c>
      <c r="G5633" s="299" t="s">
        <v>8015</v>
      </c>
      <c r="H5633" s="180"/>
    </row>
    <row r="5634" spans="1:8" hidden="1">
      <c r="A5634" s="91" t="s">
        <v>6743</v>
      </c>
      <c r="B5634" s="102" t="s">
        <v>7817</v>
      </c>
      <c r="C5634" s="185" t="str">
        <f>VLOOKUP(B5634,[1]Nagios!$B$2:$F$7978,1,FALSE)</f>
        <v>10.133.4.142</v>
      </c>
      <c r="D5634" s="249" t="s">
        <v>6519</v>
      </c>
      <c r="E5634" s="249" t="s">
        <v>2992</v>
      </c>
      <c r="F5634" s="262">
        <v>3</v>
      </c>
      <c r="G5634" s="299" t="s">
        <v>8015</v>
      </c>
      <c r="H5634" s="180"/>
    </row>
    <row r="5635" spans="1:8" hidden="1">
      <c r="A5635" s="91" t="s">
        <v>6743</v>
      </c>
      <c r="B5635" s="102" t="s">
        <v>7817</v>
      </c>
      <c r="C5635" s="185" t="str">
        <f>VLOOKUP(B5635,[1]Nagios!$B$2:$F$7978,1,FALSE)</f>
        <v>10.133.4.142</v>
      </c>
      <c r="D5635" s="266" t="s">
        <v>6696</v>
      </c>
      <c r="E5635" s="266" t="s">
        <v>2992</v>
      </c>
      <c r="F5635" s="271">
        <v>3</v>
      </c>
      <c r="G5635" s="299" t="s">
        <v>8015</v>
      </c>
      <c r="H5635" s="180"/>
    </row>
    <row r="5636" spans="1:8" hidden="1">
      <c r="A5636" s="91" t="s">
        <v>6743</v>
      </c>
      <c r="B5636" s="102" t="s">
        <v>7817</v>
      </c>
      <c r="C5636" s="185" t="str">
        <f>VLOOKUP(B5636,[1]Nagios!$B$2:$F$7978,1,FALSE)</f>
        <v>10.133.4.142</v>
      </c>
      <c r="D5636" s="266" t="s">
        <v>7807</v>
      </c>
      <c r="E5636" s="266" t="s">
        <v>2992</v>
      </c>
      <c r="F5636" s="271">
        <v>4</v>
      </c>
      <c r="G5636" s="299" t="s">
        <v>8015</v>
      </c>
      <c r="H5636" s="180"/>
    </row>
    <row r="5637" spans="1:8" hidden="1">
      <c r="A5637" s="91" t="s">
        <v>6742</v>
      </c>
      <c r="B5637" s="102" t="s">
        <v>7816</v>
      </c>
      <c r="C5637" s="185" t="str">
        <f>VLOOKUP(B5637,[1]Nagios!$B$2:$F$7978,1,FALSE)</f>
        <v>10.133.4.141</v>
      </c>
      <c r="D5637" s="266" t="s">
        <v>7807</v>
      </c>
      <c r="E5637" s="266" t="s">
        <v>2992</v>
      </c>
      <c r="F5637" s="271">
        <v>4</v>
      </c>
      <c r="G5637" s="299" t="s">
        <v>8015</v>
      </c>
      <c r="H5637" s="180"/>
    </row>
    <row r="5638" spans="1:8" hidden="1">
      <c r="A5638" s="91" t="s">
        <v>6742</v>
      </c>
      <c r="B5638" s="102" t="s">
        <v>7816</v>
      </c>
      <c r="C5638" s="185" t="str">
        <f>VLOOKUP(B5638,[1]Nagios!$B$2:$F$7978,1,FALSE)</f>
        <v>10.133.4.141</v>
      </c>
      <c r="D5638" s="102" t="s">
        <v>1220</v>
      </c>
      <c r="E5638" s="266" t="s">
        <v>2992</v>
      </c>
      <c r="F5638" s="271">
        <v>3</v>
      </c>
      <c r="G5638" s="299" t="s">
        <v>8015</v>
      </c>
      <c r="H5638" s="180"/>
    </row>
    <row r="5639" spans="1:8" hidden="1">
      <c r="A5639" s="91" t="s">
        <v>6742</v>
      </c>
      <c r="B5639" s="102" t="s">
        <v>7816</v>
      </c>
      <c r="C5639" s="185" t="str">
        <f>VLOOKUP(B5639,[1]Nagios!$B$2:$F$7978,1,FALSE)</f>
        <v>10.133.4.141</v>
      </c>
      <c r="D5639" s="266" t="s">
        <v>962</v>
      </c>
      <c r="E5639" s="266" t="s">
        <v>2992</v>
      </c>
      <c r="F5639" s="271">
        <v>3</v>
      </c>
      <c r="G5639" s="299" t="s">
        <v>8015</v>
      </c>
      <c r="H5639" s="180"/>
    </row>
    <row r="5640" spans="1:8" hidden="1">
      <c r="A5640" s="91" t="s">
        <v>6742</v>
      </c>
      <c r="B5640" s="102" t="s">
        <v>7816</v>
      </c>
      <c r="C5640" s="185" t="str">
        <f>VLOOKUP(B5640,[1]Nagios!$B$2:$F$7978,1,FALSE)</f>
        <v>10.133.4.141</v>
      </c>
      <c r="D5640" s="266" t="s">
        <v>2326</v>
      </c>
      <c r="E5640" s="266" t="s">
        <v>2992</v>
      </c>
      <c r="F5640" s="271">
        <v>3</v>
      </c>
      <c r="G5640" s="299" t="s">
        <v>8015</v>
      </c>
      <c r="H5640" s="180"/>
    </row>
    <row r="5641" spans="1:8" hidden="1">
      <c r="A5641" s="91" t="s">
        <v>6742</v>
      </c>
      <c r="B5641" s="89" t="s">
        <v>7816</v>
      </c>
      <c r="C5641" s="185" t="str">
        <f>VLOOKUP(B5641,[1]Nagios!$B$2:$F$7978,1,FALSE)</f>
        <v>10.133.4.141</v>
      </c>
      <c r="D5641" s="88" t="s">
        <v>6698</v>
      </c>
      <c r="E5641" s="88" t="s">
        <v>2992</v>
      </c>
      <c r="F5641" s="269">
        <v>3</v>
      </c>
      <c r="G5641" s="299" t="s">
        <v>8015</v>
      </c>
      <c r="H5641" s="180"/>
    </row>
    <row r="5642" spans="1:8" hidden="1">
      <c r="A5642" s="91" t="s">
        <v>6742</v>
      </c>
      <c r="B5642" s="102" t="s">
        <v>7816</v>
      </c>
      <c r="C5642" s="185" t="str">
        <f>VLOOKUP(B5642,[1]Nagios!$B$2:$F$7978,1,FALSE)</f>
        <v>10.133.4.141</v>
      </c>
      <c r="D5642" s="266" t="s">
        <v>6519</v>
      </c>
      <c r="E5642" s="266" t="s">
        <v>2992</v>
      </c>
      <c r="F5642" s="271">
        <v>3</v>
      </c>
      <c r="G5642" s="299" t="s">
        <v>8015</v>
      </c>
      <c r="H5642" s="180"/>
    </row>
    <row r="5643" spans="1:8" hidden="1">
      <c r="A5643" s="91" t="s">
        <v>6742</v>
      </c>
      <c r="B5643" s="102" t="s">
        <v>7816</v>
      </c>
      <c r="C5643" s="185" t="str">
        <f>VLOOKUP(B5643,[1]Nagios!$B$2:$F$7978,1,FALSE)</f>
        <v>10.133.4.141</v>
      </c>
      <c r="D5643" s="266" t="s">
        <v>6696</v>
      </c>
      <c r="E5643" s="266" t="s">
        <v>2992</v>
      </c>
      <c r="F5643" s="271">
        <v>3</v>
      </c>
      <c r="G5643" s="299" t="s">
        <v>8015</v>
      </c>
      <c r="H5643" s="180"/>
    </row>
    <row r="5644" spans="1:8" hidden="1">
      <c r="A5644" s="91" t="s">
        <v>6742</v>
      </c>
      <c r="B5644" s="102" t="s">
        <v>7816</v>
      </c>
      <c r="C5644" s="185" t="str">
        <f>VLOOKUP(B5644,[1]Nagios!$B$2:$F$7978,1,FALSE)</f>
        <v>10.133.4.141</v>
      </c>
      <c r="D5644" s="266" t="s">
        <v>6737</v>
      </c>
      <c r="E5644" s="266" t="s">
        <v>2992</v>
      </c>
      <c r="F5644" s="271">
        <v>3</v>
      </c>
      <c r="G5644" s="299" t="s">
        <v>8015</v>
      </c>
      <c r="H5644" s="180"/>
    </row>
    <row r="5645" spans="1:8" hidden="1">
      <c r="A5645" s="91" t="s">
        <v>6742</v>
      </c>
      <c r="B5645" s="102" t="s">
        <v>7816</v>
      </c>
      <c r="C5645" s="185" t="str">
        <f>VLOOKUP(B5645,[1]Nagios!$B$2:$F$7978,1,FALSE)</f>
        <v>10.133.4.141</v>
      </c>
      <c r="D5645" s="266" t="s">
        <v>7807</v>
      </c>
      <c r="E5645" s="266" t="s">
        <v>2992</v>
      </c>
      <c r="F5645" s="271">
        <v>4</v>
      </c>
      <c r="G5645" s="299" t="s">
        <v>8015</v>
      </c>
      <c r="H5645" s="180"/>
    </row>
    <row r="5646" spans="1:8" hidden="1">
      <c r="A5646" s="91" t="s">
        <v>6741</v>
      </c>
      <c r="B5646" s="102" t="s">
        <v>7815</v>
      </c>
      <c r="C5646" s="185" t="str">
        <f>VLOOKUP(B5646,[1]Nagios!$B$2:$F$7978,1,FALSE)</f>
        <v>10.133.4.140</v>
      </c>
      <c r="D5646" s="102" t="s">
        <v>1220</v>
      </c>
      <c r="E5646" s="266" t="s">
        <v>2992</v>
      </c>
      <c r="F5646" s="271">
        <v>3</v>
      </c>
      <c r="G5646" s="299" t="s">
        <v>8015</v>
      </c>
      <c r="H5646" s="180"/>
    </row>
    <row r="5647" spans="1:8" hidden="1">
      <c r="A5647" s="91" t="s">
        <v>6741</v>
      </c>
      <c r="B5647" s="102" t="s">
        <v>7815</v>
      </c>
      <c r="C5647" s="185" t="str">
        <f>VLOOKUP(B5647,[1]Nagios!$B$2:$F$7978,1,FALSE)</f>
        <v>10.133.4.140</v>
      </c>
      <c r="D5647" s="266" t="s">
        <v>962</v>
      </c>
      <c r="E5647" s="266" t="s">
        <v>2992</v>
      </c>
      <c r="F5647" s="271">
        <v>3</v>
      </c>
      <c r="G5647" s="299" t="s">
        <v>8015</v>
      </c>
      <c r="H5647" s="180"/>
    </row>
    <row r="5648" spans="1:8" hidden="1">
      <c r="A5648" s="91" t="s">
        <v>6741</v>
      </c>
      <c r="B5648" s="102" t="s">
        <v>7815</v>
      </c>
      <c r="C5648" s="185" t="str">
        <f>VLOOKUP(B5648,[1]Nagios!$B$2:$F$7978,1,FALSE)</f>
        <v>10.133.4.140</v>
      </c>
      <c r="D5648" s="266" t="s">
        <v>2326</v>
      </c>
      <c r="E5648" s="266" t="s">
        <v>2992</v>
      </c>
      <c r="F5648" s="271">
        <v>3</v>
      </c>
      <c r="G5648" s="299" t="s">
        <v>8015</v>
      </c>
      <c r="H5648" s="180"/>
    </row>
    <row r="5649" spans="1:8" hidden="1">
      <c r="A5649" s="91" t="s">
        <v>6741</v>
      </c>
      <c r="B5649" s="102" t="s">
        <v>7815</v>
      </c>
      <c r="C5649" s="185" t="str">
        <f>VLOOKUP(B5649,[1]Nagios!$B$2:$F$7978,1,FALSE)</f>
        <v>10.133.4.140</v>
      </c>
      <c r="D5649" s="266" t="s">
        <v>6698</v>
      </c>
      <c r="E5649" s="266" t="s">
        <v>2992</v>
      </c>
      <c r="F5649" s="271">
        <v>3</v>
      </c>
      <c r="G5649" s="299" t="s">
        <v>8015</v>
      </c>
      <c r="H5649" s="180"/>
    </row>
    <row r="5650" spans="1:8" hidden="1">
      <c r="A5650" s="91" t="s">
        <v>6741</v>
      </c>
      <c r="B5650" s="102" t="s">
        <v>7815</v>
      </c>
      <c r="C5650" s="185" t="str">
        <f>VLOOKUP(B5650,[1]Nagios!$B$2:$F$7978,1,FALSE)</f>
        <v>10.133.4.140</v>
      </c>
      <c r="D5650" s="266" t="s">
        <v>6519</v>
      </c>
      <c r="E5650" s="266" t="s">
        <v>2992</v>
      </c>
      <c r="F5650" s="271">
        <v>3</v>
      </c>
      <c r="G5650" s="299" t="s">
        <v>8015</v>
      </c>
      <c r="H5650" s="180"/>
    </row>
    <row r="5651" spans="1:8" hidden="1">
      <c r="A5651" s="91" t="s">
        <v>6741</v>
      </c>
      <c r="B5651" s="102" t="s">
        <v>7815</v>
      </c>
      <c r="C5651" s="185" t="str">
        <f>VLOOKUP(B5651,[1]Nagios!$B$2:$F$7978,1,FALSE)</f>
        <v>10.133.4.140</v>
      </c>
      <c r="D5651" s="266" t="s">
        <v>6696</v>
      </c>
      <c r="E5651" s="266" t="s">
        <v>2992</v>
      </c>
      <c r="F5651" s="271">
        <v>3</v>
      </c>
      <c r="G5651" s="299" t="s">
        <v>8015</v>
      </c>
      <c r="H5651" s="180"/>
    </row>
    <row r="5652" spans="1:8" hidden="1">
      <c r="A5652" s="91" t="s">
        <v>6741</v>
      </c>
      <c r="B5652" s="102" t="s">
        <v>7815</v>
      </c>
      <c r="C5652" s="185" t="str">
        <f>VLOOKUP(B5652,[1]Nagios!$B$2:$F$7978,1,FALSE)</f>
        <v>10.133.4.140</v>
      </c>
      <c r="D5652" s="266" t="s">
        <v>7807</v>
      </c>
      <c r="E5652" s="266" t="s">
        <v>2992</v>
      </c>
      <c r="F5652" s="271">
        <v>4</v>
      </c>
      <c r="G5652" s="299" t="s">
        <v>8015</v>
      </c>
      <c r="H5652" s="180"/>
    </row>
    <row r="5653" spans="1:8" hidden="1">
      <c r="A5653" s="268" t="s">
        <v>6740</v>
      </c>
      <c r="B5653" s="95" t="s">
        <v>7814</v>
      </c>
      <c r="C5653" s="185" t="str">
        <f>VLOOKUP(B5653,[1]Nagios!$B$2:$F$7978,1,FALSE)</f>
        <v>10.133.4.147</v>
      </c>
      <c r="D5653" s="95" t="s">
        <v>1220</v>
      </c>
      <c r="E5653" s="138" t="s">
        <v>2992</v>
      </c>
      <c r="F5653" s="139">
        <v>2</v>
      </c>
      <c r="G5653" s="302" t="s">
        <v>8015</v>
      </c>
      <c r="H5653" s="217" t="s">
        <v>9094</v>
      </c>
    </row>
    <row r="5654" spans="1:8" hidden="1">
      <c r="A5654" s="268" t="s">
        <v>6740</v>
      </c>
      <c r="B5654" s="95" t="s">
        <v>7814</v>
      </c>
      <c r="C5654" s="185" t="str">
        <f>VLOOKUP(B5654,[1]Nagios!$B$2:$F$7978,1,FALSE)</f>
        <v>10.133.4.147</v>
      </c>
      <c r="D5654" s="138" t="s">
        <v>962</v>
      </c>
      <c r="E5654" s="138" t="s">
        <v>2992</v>
      </c>
      <c r="F5654" s="139">
        <v>2</v>
      </c>
      <c r="G5654" s="302" t="s">
        <v>8015</v>
      </c>
      <c r="H5654" s="217" t="s">
        <v>9094</v>
      </c>
    </row>
    <row r="5655" spans="1:8" hidden="1">
      <c r="A5655" s="268" t="s">
        <v>6740</v>
      </c>
      <c r="B5655" s="95" t="s">
        <v>7814</v>
      </c>
      <c r="C5655" s="185" t="str">
        <f>VLOOKUP(B5655,[1]Nagios!$B$2:$F$7978,1,FALSE)</f>
        <v>10.133.4.147</v>
      </c>
      <c r="D5655" s="138" t="s">
        <v>2326</v>
      </c>
      <c r="E5655" s="138" t="s">
        <v>2992</v>
      </c>
      <c r="F5655" s="139">
        <v>2</v>
      </c>
      <c r="G5655" s="302" t="s">
        <v>8015</v>
      </c>
      <c r="H5655" s="217" t="s">
        <v>9094</v>
      </c>
    </row>
    <row r="5656" spans="1:8" hidden="1">
      <c r="A5656" s="268" t="s">
        <v>6740</v>
      </c>
      <c r="B5656" s="95" t="s">
        <v>7814</v>
      </c>
      <c r="C5656" s="185" t="str">
        <f>VLOOKUP(B5656,[1]Nagios!$B$2:$F$7978,1,FALSE)</f>
        <v>10.133.4.147</v>
      </c>
      <c r="D5656" s="138" t="s">
        <v>6698</v>
      </c>
      <c r="E5656" s="138" t="s">
        <v>2992</v>
      </c>
      <c r="F5656" s="139">
        <v>2</v>
      </c>
      <c r="G5656" s="302" t="s">
        <v>8015</v>
      </c>
      <c r="H5656" s="217" t="s">
        <v>9094</v>
      </c>
    </row>
    <row r="5657" spans="1:8" hidden="1">
      <c r="A5657" s="268" t="s">
        <v>6740</v>
      </c>
      <c r="B5657" s="95" t="s">
        <v>7814</v>
      </c>
      <c r="C5657" s="185" t="str">
        <f>VLOOKUP(B5657,[1]Nagios!$B$2:$F$7978,1,FALSE)</f>
        <v>10.133.4.147</v>
      </c>
      <c r="D5657" s="138" t="s">
        <v>6519</v>
      </c>
      <c r="E5657" s="138" t="s">
        <v>2992</v>
      </c>
      <c r="F5657" s="139">
        <v>2</v>
      </c>
      <c r="G5657" s="302" t="s">
        <v>8015</v>
      </c>
      <c r="H5657" s="217" t="s">
        <v>9094</v>
      </c>
    </row>
    <row r="5658" spans="1:8" hidden="1">
      <c r="A5658" s="268" t="s">
        <v>6740</v>
      </c>
      <c r="B5658" s="95" t="s">
        <v>7814</v>
      </c>
      <c r="C5658" s="185" t="str">
        <f>VLOOKUP(B5658,[1]Nagios!$B$2:$F$7978,1,FALSE)</f>
        <v>10.133.4.147</v>
      </c>
      <c r="D5658" s="138" t="s">
        <v>6696</v>
      </c>
      <c r="E5658" s="138" t="s">
        <v>2992</v>
      </c>
      <c r="F5658" s="139">
        <v>2</v>
      </c>
      <c r="G5658" s="302" t="s">
        <v>8015</v>
      </c>
      <c r="H5658" s="217" t="s">
        <v>9094</v>
      </c>
    </row>
    <row r="5659" spans="1:8" hidden="1">
      <c r="A5659" s="268" t="s">
        <v>6740</v>
      </c>
      <c r="B5659" s="95" t="s">
        <v>7814</v>
      </c>
      <c r="C5659" s="185" t="str">
        <f>VLOOKUP(B5659,[1]Nagios!$B$2:$F$7978,1,FALSE)</f>
        <v>10.133.4.147</v>
      </c>
      <c r="D5659" s="138" t="s">
        <v>7807</v>
      </c>
      <c r="E5659" s="138" t="s">
        <v>2989</v>
      </c>
      <c r="F5659" s="139">
        <v>2</v>
      </c>
      <c r="G5659" s="302" t="s">
        <v>8015</v>
      </c>
      <c r="H5659" s="217" t="s">
        <v>9094</v>
      </c>
    </row>
    <row r="5660" spans="1:8" hidden="1">
      <c r="A5660" s="268" t="s">
        <v>6738</v>
      </c>
      <c r="B5660" s="95" t="s">
        <v>7813</v>
      </c>
      <c r="C5660" s="185" t="str">
        <f>VLOOKUP(B5660,[1]Nagios!$B$2:$F$7978,1,FALSE)</f>
        <v>10.133.4.146</v>
      </c>
      <c r="D5660" s="95" t="s">
        <v>1220</v>
      </c>
      <c r="E5660" s="138" t="s">
        <v>2992</v>
      </c>
      <c r="F5660" s="139">
        <v>2</v>
      </c>
      <c r="G5660" s="302" t="s">
        <v>8015</v>
      </c>
      <c r="H5660" s="217" t="s">
        <v>9094</v>
      </c>
    </row>
    <row r="5661" spans="1:8" hidden="1">
      <c r="A5661" s="268" t="s">
        <v>6738</v>
      </c>
      <c r="B5661" s="95" t="s">
        <v>7813</v>
      </c>
      <c r="C5661" s="185" t="str">
        <f>VLOOKUP(B5661,[1]Nagios!$B$2:$F$7978,1,FALSE)</f>
        <v>10.133.4.146</v>
      </c>
      <c r="D5661" s="138" t="s">
        <v>962</v>
      </c>
      <c r="E5661" s="138" t="s">
        <v>2992</v>
      </c>
      <c r="F5661" s="139">
        <v>2</v>
      </c>
      <c r="G5661" s="302" t="s">
        <v>8015</v>
      </c>
      <c r="H5661" s="217" t="s">
        <v>9094</v>
      </c>
    </row>
    <row r="5662" spans="1:8" hidden="1">
      <c r="A5662" s="268" t="s">
        <v>6738</v>
      </c>
      <c r="B5662" s="95" t="s">
        <v>7813</v>
      </c>
      <c r="C5662" s="185" t="str">
        <f>VLOOKUP(B5662,[1]Nagios!$B$2:$F$7978,1,FALSE)</f>
        <v>10.133.4.146</v>
      </c>
      <c r="D5662" s="138" t="s">
        <v>2326</v>
      </c>
      <c r="E5662" s="138" t="s">
        <v>2992</v>
      </c>
      <c r="F5662" s="139">
        <v>2</v>
      </c>
      <c r="G5662" s="302" t="s">
        <v>8015</v>
      </c>
      <c r="H5662" s="217" t="s">
        <v>9094</v>
      </c>
    </row>
    <row r="5663" spans="1:8" hidden="1">
      <c r="A5663" s="268" t="s">
        <v>6738</v>
      </c>
      <c r="B5663" s="95" t="s">
        <v>7813</v>
      </c>
      <c r="C5663" s="185" t="str">
        <f>VLOOKUP(B5663,[1]Nagios!$B$2:$F$7978,1,FALSE)</f>
        <v>10.133.4.146</v>
      </c>
      <c r="D5663" s="138" t="s">
        <v>6698</v>
      </c>
      <c r="E5663" s="138" t="s">
        <v>2992</v>
      </c>
      <c r="F5663" s="139">
        <v>2</v>
      </c>
      <c r="G5663" s="302" t="s">
        <v>8015</v>
      </c>
      <c r="H5663" s="217" t="s">
        <v>9094</v>
      </c>
    </row>
    <row r="5664" spans="1:8" hidden="1">
      <c r="A5664" s="268" t="s">
        <v>6738</v>
      </c>
      <c r="B5664" s="95" t="s">
        <v>7813</v>
      </c>
      <c r="C5664" s="185" t="str">
        <f>VLOOKUP(B5664,[1]Nagios!$B$2:$F$7978,1,FALSE)</f>
        <v>10.133.4.146</v>
      </c>
      <c r="D5664" s="138" t="s">
        <v>6519</v>
      </c>
      <c r="E5664" s="138" t="s">
        <v>2992</v>
      </c>
      <c r="F5664" s="139">
        <v>2</v>
      </c>
      <c r="G5664" s="302" t="s">
        <v>8015</v>
      </c>
      <c r="H5664" s="217" t="s">
        <v>9094</v>
      </c>
    </row>
    <row r="5665" spans="1:8" hidden="1">
      <c r="A5665" s="268" t="s">
        <v>6738</v>
      </c>
      <c r="B5665" s="95" t="s">
        <v>7813</v>
      </c>
      <c r="C5665" s="185" t="str">
        <f>VLOOKUP(B5665,[1]Nagios!$B$2:$F$7978,1,FALSE)</f>
        <v>10.133.4.146</v>
      </c>
      <c r="D5665" s="138" t="s">
        <v>6696</v>
      </c>
      <c r="E5665" s="138" t="s">
        <v>2992</v>
      </c>
      <c r="F5665" s="139">
        <v>2</v>
      </c>
      <c r="G5665" s="302" t="s">
        <v>8015</v>
      </c>
      <c r="H5665" s="217" t="s">
        <v>9094</v>
      </c>
    </row>
    <row r="5666" spans="1:8" hidden="1">
      <c r="A5666" s="268" t="s">
        <v>6738</v>
      </c>
      <c r="B5666" s="95" t="s">
        <v>7813</v>
      </c>
      <c r="C5666" s="185" t="str">
        <f>VLOOKUP(B5666,[1]Nagios!$B$2:$F$7978,1,FALSE)</f>
        <v>10.133.4.146</v>
      </c>
      <c r="D5666" s="138" t="s">
        <v>7807</v>
      </c>
      <c r="E5666" s="138" t="s">
        <v>2989</v>
      </c>
      <c r="F5666" s="139">
        <v>2</v>
      </c>
      <c r="G5666" s="302" t="s">
        <v>8015</v>
      </c>
      <c r="H5666" s="217" t="s">
        <v>9094</v>
      </c>
    </row>
    <row r="5667" spans="1:8" hidden="1">
      <c r="A5667" s="268" t="s">
        <v>6736</v>
      </c>
      <c r="B5667" s="95" t="s">
        <v>7812</v>
      </c>
      <c r="C5667" s="185" t="str">
        <f>VLOOKUP(B5667,[1]Nagios!$B$2:$F$7978,1,FALSE)</f>
        <v>10.133.4.145</v>
      </c>
      <c r="D5667" s="95" t="s">
        <v>1220</v>
      </c>
      <c r="E5667" s="138" t="s">
        <v>2989</v>
      </c>
      <c r="F5667" s="139">
        <v>2</v>
      </c>
      <c r="G5667" s="302" t="s">
        <v>8015</v>
      </c>
      <c r="H5667" s="217" t="s">
        <v>9094</v>
      </c>
    </row>
    <row r="5668" spans="1:8" hidden="1">
      <c r="A5668" s="268" t="s">
        <v>6736</v>
      </c>
      <c r="B5668" s="95" t="s">
        <v>7812</v>
      </c>
      <c r="C5668" s="185" t="str">
        <f>VLOOKUP(B5668,[1]Nagios!$B$2:$F$7978,1,FALSE)</f>
        <v>10.133.4.145</v>
      </c>
      <c r="D5668" s="138" t="s">
        <v>962</v>
      </c>
      <c r="E5668" s="138" t="s">
        <v>2989</v>
      </c>
      <c r="F5668" s="139">
        <v>2</v>
      </c>
      <c r="G5668" s="302" t="s">
        <v>8015</v>
      </c>
      <c r="H5668" s="217" t="s">
        <v>9094</v>
      </c>
    </row>
    <row r="5669" spans="1:8" hidden="1">
      <c r="A5669" s="268" t="s">
        <v>6736</v>
      </c>
      <c r="B5669" s="95" t="s">
        <v>7812</v>
      </c>
      <c r="C5669" s="185" t="str">
        <f>VLOOKUP(B5669,[1]Nagios!$B$2:$F$7978,1,FALSE)</f>
        <v>10.133.4.145</v>
      </c>
      <c r="D5669" s="138" t="s">
        <v>2326</v>
      </c>
      <c r="E5669" s="138" t="s">
        <v>2989</v>
      </c>
      <c r="F5669" s="139">
        <v>2</v>
      </c>
      <c r="G5669" s="302" t="s">
        <v>8015</v>
      </c>
      <c r="H5669" s="217" t="s">
        <v>9094</v>
      </c>
    </row>
    <row r="5670" spans="1:8" hidden="1">
      <c r="A5670" s="268" t="s">
        <v>6736</v>
      </c>
      <c r="B5670" s="95" t="s">
        <v>7812</v>
      </c>
      <c r="C5670" s="185" t="str">
        <f>VLOOKUP(B5670,[1]Nagios!$B$2:$F$7978,1,FALSE)</f>
        <v>10.133.4.145</v>
      </c>
      <c r="D5670" s="138" t="s">
        <v>6698</v>
      </c>
      <c r="E5670" s="138" t="s">
        <v>2989</v>
      </c>
      <c r="F5670" s="139">
        <v>2</v>
      </c>
      <c r="G5670" s="302" t="s">
        <v>8015</v>
      </c>
      <c r="H5670" s="217" t="s">
        <v>9094</v>
      </c>
    </row>
    <row r="5671" spans="1:8" hidden="1">
      <c r="A5671" s="268" t="s">
        <v>6736</v>
      </c>
      <c r="B5671" s="95" t="s">
        <v>7812</v>
      </c>
      <c r="C5671" s="185" t="str">
        <f>VLOOKUP(B5671,[1]Nagios!$B$2:$F$7978,1,FALSE)</f>
        <v>10.133.4.145</v>
      </c>
      <c r="D5671" s="138" t="s">
        <v>6519</v>
      </c>
      <c r="E5671" s="138" t="s">
        <v>2989</v>
      </c>
      <c r="F5671" s="139">
        <v>2</v>
      </c>
      <c r="G5671" s="302" t="s">
        <v>8015</v>
      </c>
      <c r="H5671" s="217" t="s">
        <v>9094</v>
      </c>
    </row>
    <row r="5672" spans="1:8" hidden="1">
      <c r="A5672" s="268" t="s">
        <v>6736</v>
      </c>
      <c r="B5672" s="95" t="s">
        <v>7812</v>
      </c>
      <c r="C5672" s="185" t="str">
        <f>VLOOKUP(B5672,[1]Nagios!$B$2:$F$7978,1,FALSE)</f>
        <v>10.133.4.145</v>
      </c>
      <c r="D5672" s="138" t="s">
        <v>6696</v>
      </c>
      <c r="E5672" s="138" t="s">
        <v>2989</v>
      </c>
      <c r="F5672" s="139">
        <v>2</v>
      </c>
      <c r="G5672" s="302" t="s">
        <v>8015</v>
      </c>
      <c r="H5672" s="217" t="s">
        <v>9094</v>
      </c>
    </row>
    <row r="5673" spans="1:8" hidden="1">
      <c r="A5673" s="268" t="s">
        <v>6736</v>
      </c>
      <c r="B5673" s="95" t="s">
        <v>7812</v>
      </c>
      <c r="C5673" s="185" t="str">
        <f>VLOOKUP(B5673,[1]Nagios!$B$2:$F$7978,1,FALSE)</f>
        <v>10.133.4.145</v>
      </c>
      <c r="D5673" s="138" t="s">
        <v>7807</v>
      </c>
      <c r="E5673" s="138" t="s">
        <v>2989</v>
      </c>
      <c r="F5673" s="139">
        <v>2</v>
      </c>
      <c r="G5673" s="302" t="s">
        <v>8015</v>
      </c>
      <c r="H5673" s="217" t="s">
        <v>9094</v>
      </c>
    </row>
    <row r="5674" spans="1:8" hidden="1">
      <c r="A5674" s="91" t="s">
        <v>6057</v>
      </c>
      <c r="B5674" s="102" t="s">
        <v>6565</v>
      </c>
      <c r="C5674" s="185" t="str">
        <f>VLOOKUP(B5674,[1]Nagios!$B$2:$F$7978,1,FALSE)</f>
        <v>10.133.86.15</v>
      </c>
      <c r="D5674" s="91" t="s">
        <v>3103</v>
      </c>
      <c r="E5674" s="240" t="s">
        <v>2992</v>
      </c>
      <c r="F5674" s="271">
        <v>4</v>
      </c>
      <c r="G5674" s="299" t="s">
        <v>8015</v>
      </c>
      <c r="H5674" s="180"/>
    </row>
    <row r="5675" spans="1:8" hidden="1">
      <c r="A5675" s="89" t="s">
        <v>6057</v>
      </c>
      <c r="B5675" s="137">
        <v>10133122194</v>
      </c>
      <c r="C5675" s="185">
        <f>VLOOKUP(B5675,[1]Nagios!$B$2:$F$7978,1,FALSE)</f>
        <v>10133122194</v>
      </c>
      <c r="D5675" s="102" t="s">
        <v>959</v>
      </c>
      <c r="E5675" s="102" t="s">
        <v>7217</v>
      </c>
      <c r="F5675" s="113">
        <v>3</v>
      </c>
      <c r="G5675" s="299" t="s">
        <v>8015</v>
      </c>
      <c r="H5675" s="218" t="s">
        <v>6058</v>
      </c>
    </row>
    <row r="5676" spans="1:8" hidden="1">
      <c r="A5676" s="88" t="s">
        <v>2070</v>
      </c>
      <c r="B5676" s="240" t="s">
        <v>2071</v>
      </c>
      <c r="C5676" s="185" t="str">
        <f>VLOOKUP(B5676,[1]Nagios!$B$2:$F$7978,1,FALSE)</f>
        <v>10.133.137.21</v>
      </c>
      <c r="D5676" s="240" t="s">
        <v>2016</v>
      </c>
      <c r="E5676" s="240" t="s">
        <v>2989</v>
      </c>
      <c r="F5676" s="271">
        <v>4</v>
      </c>
      <c r="G5676" s="299" t="s">
        <v>8009</v>
      </c>
      <c r="H5676" s="180" t="s">
        <v>5475</v>
      </c>
    </row>
    <row r="5677" spans="1:8" hidden="1">
      <c r="A5677" s="88" t="s">
        <v>439</v>
      </c>
      <c r="B5677" s="240" t="s">
        <v>440</v>
      </c>
      <c r="C5677" s="185" t="str">
        <f>VLOOKUP(B5677,[1]Nagios!$B$2:$F$7978,1,FALSE)</f>
        <v>10.133.137.20</v>
      </c>
      <c r="D5677" s="240" t="s">
        <v>2016</v>
      </c>
      <c r="E5677" s="240" t="s">
        <v>2989</v>
      </c>
      <c r="F5677" s="262">
        <v>4</v>
      </c>
      <c r="G5677" s="299" t="s">
        <v>8009</v>
      </c>
      <c r="H5677" s="180" t="s">
        <v>5474</v>
      </c>
    </row>
    <row r="5678" spans="1:8" hidden="1">
      <c r="A5678" s="88" t="s">
        <v>437</v>
      </c>
      <c r="B5678" s="240" t="s">
        <v>438</v>
      </c>
      <c r="C5678" s="185" t="str">
        <f>VLOOKUP(B5678,[1]Nagios!$B$2:$F$7978,1,FALSE)</f>
        <v>10.133.134.6</v>
      </c>
      <c r="D5678" s="240" t="s">
        <v>959</v>
      </c>
      <c r="E5678" s="240" t="s">
        <v>2989</v>
      </c>
      <c r="F5678" s="112">
        <v>2</v>
      </c>
      <c r="G5678" s="299" t="s">
        <v>8006</v>
      </c>
      <c r="H5678" s="180" t="s">
        <v>5287</v>
      </c>
    </row>
    <row r="5679" spans="1:8" hidden="1">
      <c r="A5679" s="88" t="s">
        <v>435</v>
      </c>
      <c r="B5679" s="240" t="s">
        <v>436</v>
      </c>
      <c r="C5679" s="185" t="str">
        <f>VLOOKUP(B5679,[1]Nagios!$B$2:$F$7978,1,FALSE)</f>
        <v>10.133.134.5</v>
      </c>
      <c r="D5679" s="240" t="s">
        <v>959</v>
      </c>
      <c r="E5679" s="240" t="s">
        <v>2989</v>
      </c>
      <c r="F5679" s="112">
        <v>2</v>
      </c>
      <c r="G5679" s="299" t="s">
        <v>8006</v>
      </c>
      <c r="H5679" s="180" t="s">
        <v>5287</v>
      </c>
    </row>
    <row r="5680" spans="1:8" hidden="1">
      <c r="A5680" s="88" t="s">
        <v>1444</v>
      </c>
      <c r="B5680" s="240" t="s">
        <v>1445</v>
      </c>
      <c r="C5680" s="185" t="str">
        <f>VLOOKUP(B5680,[1]Nagios!$B$2:$F$7978,1,FALSE)</f>
        <v>10.133.149.16</v>
      </c>
      <c r="D5680" s="240" t="s">
        <v>1448</v>
      </c>
      <c r="E5680" s="240" t="s">
        <v>2989</v>
      </c>
      <c r="F5680" s="112">
        <v>2</v>
      </c>
      <c r="G5680" s="299" t="s">
        <v>8001</v>
      </c>
      <c r="H5680" s="180" t="s">
        <v>5371</v>
      </c>
    </row>
    <row r="5681" spans="1:8" hidden="1">
      <c r="A5681" s="88" t="s">
        <v>1444</v>
      </c>
      <c r="B5681" s="240" t="s">
        <v>1445</v>
      </c>
      <c r="C5681" s="185" t="str">
        <f>VLOOKUP(B5681,[1]Nagios!$B$2:$F$7978,1,FALSE)</f>
        <v>10.133.149.16</v>
      </c>
      <c r="D5681" s="240" t="s">
        <v>2069</v>
      </c>
      <c r="E5681" s="240" t="s">
        <v>2989</v>
      </c>
      <c r="F5681" s="262">
        <v>2</v>
      </c>
      <c r="G5681" s="299" t="s">
        <v>8001</v>
      </c>
      <c r="H5681" s="180" t="s">
        <v>5432</v>
      </c>
    </row>
    <row r="5682" spans="1:8" hidden="1">
      <c r="A5682" s="88" t="s">
        <v>1442</v>
      </c>
      <c r="B5682" s="240" t="s">
        <v>1443</v>
      </c>
      <c r="C5682" s="185" t="str">
        <f>VLOOKUP(B5682,[1]Nagios!$B$2:$F$7978,1,FALSE)</f>
        <v>10.133.153.17</v>
      </c>
      <c r="D5682" s="240" t="s">
        <v>1448</v>
      </c>
      <c r="E5682" s="240" t="s">
        <v>2989</v>
      </c>
      <c r="F5682" s="112">
        <v>2</v>
      </c>
      <c r="G5682" s="299" t="s">
        <v>8001</v>
      </c>
      <c r="H5682" s="180" t="s">
        <v>5370</v>
      </c>
    </row>
    <row r="5683" spans="1:8" hidden="1">
      <c r="A5683" s="88" t="s">
        <v>1442</v>
      </c>
      <c r="B5683" s="240" t="s">
        <v>1443</v>
      </c>
      <c r="C5683" s="185" t="str">
        <f>VLOOKUP(B5683,[1]Nagios!$B$2:$F$7978,1,FALSE)</f>
        <v>10.133.153.17</v>
      </c>
      <c r="D5683" s="240" t="s">
        <v>2068</v>
      </c>
      <c r="E5683" s="240" t="s">
        <v>2989</v>
      </c>
      <c r="F5683" s="262">
        <v>2</v>
      </c>
      <c r="G5683" s="299" t="s">
        <v>8001</v>
      </c>
      <c r="H5683" s="180" t="s">
        <v>5431</v>
      </c>
    </row>
    <row r="5684" spans="1:8" hidden="1">
      <c r="A5684" s="88" t="s">
        <v>1440</v>
      </c>
      <c r="B5684" s="240" t="s">
        <v>1441</v>
      </c>
      <c r="C5684" s="185" t="str">
        <f>VLOOKUP(B5684,[1]Nagios!$B$2:$F$7978,1,FALSE)</f>
        <v>10.133.155.17</v>
      </c>
      <c r="D5684" s="240" t="s">
        <v>1448</v>
      </c>
      <c r="E5684" s="240" t="s">
        <v>2989</v>
      </c>
      <c r="F5684" s="112">
        <v>2</v>
      </c>
      <c r="G5684" s="299" t="s">
        <v>8001</v>
      </c>
      <c r="H5684" s="180" t="s">
        <v>5369</v>
      </c>
    </row>
    <row r="5685" spans="1:8" hidden="1">
      <c r="A5685" s="88" t="s">
        <v>1440</v>
      </c>
      <c r="B5685" s="240" t="s">
        <v>1441</v>
      </c>
      <c r="C5685" s="185" t="str">
        <f>VLOOKUP(B5685,[1]Nagios!$B$2:$F$7978,1,FALSE)</f>
        <v>10.133.155.17</v>
      </c>
      <c r="D5685" s="240" t="s">
        <v>2067</v>
      </c>
      <c r="E5685" s="240" t="s">
        <v>2989</v>
      </c>
      <c r="F5685" s="262">
        <v>2</v>
      </c>
      <c r="G5685" s="299" t="s">
        <v>8001</v>
      </c>
      <c r="H5685" s="180" t="s">
        <v>5430</v>
      </c>
    </row>
    <row r="5686" spans="1:8" hidden="1">
      <c r="A5686" s="88" t="s">
        <v>1438</v>
      </c>
      <c r="B5686" s="240" t="s">
        <v>1439</v>
      </c>
      <c r="C5686" s="185" t="str">
        <f>VLOOKUP(B5686,[1]Nagios!$B$2:$F$7978,1,FALSE)</f>
        <v>10.133.154.16</v>
      </c>
      <c r="D5686" s="240" t="s">
        <v>1448</v>
      </c>
      <c r="E5686" s="240" t="s">
        <v>2989</v>
      </c>
      <c r="F5686" s="112">
        <v>2</v>
      </c>
      <c r="G5686" s="299" t="s">
        <v>8001</v>
      </c>
      <c r="H5686" s="180" t="s">
        <v>5368</v>
      </c>
    </row>
    <row r="5687" spans="1:8" hidden="1">
      <c r="A5687" s="88" t="s">
        <v>1438</v>
      </c>
      <c r="B5687" s="240" t="s">
        <v>1439</v>
      </c>
      <c r="C5687" s="185" t="str">
        <f>VLOOKUP(B5687,[1]Nagios!$B$2:$F$7978,1,FALSE)</f>
        <v>10.133.154.16</v>
      </c>
      <c r="D5687" s="240" t="s">
        <v>2066</v>
      </c>
      <c r="E5687" s="240" t="s">
        <v>2989</v>
      </c>
      <c r="F5687" s="262">
        <v>2</v>
      </c>
      <c r="G5687" s="299" t="s">
        <v>8001</v>
      </c>
      <c r="H5687" s="180" t="s">
        <v>5429</v>
      </c>
    </row>
    <row r="5688" spans="1:8" hidden="1">
      <c r="A5688" s="88" t="s">
        <v>1436</v>
      </c>
      <c r="B5688" s="240" t="s">
        <v>1437</v>
      </c>
      <c r="C5688" s="185" t="str">
        <f>VLOOKUP(B5688,[1]Nagios!$B$2:$F$7978,1,FALSE)</f>
        <v>10.133.153.16</v>
      </c>
      <c r="D5688" s="240" t="s">
        <v>1448</v>
      </c>
      <c r="E5688" s="240" t="s">
        <v>2989</v>
      </c>
      <c r="F5688" s="112">
        <v>2</v>
      </c>
      <c r="G5688" s="299" t="s">
        <v>8001</v>
      </c>
      <c r="H5688" s="180" t="s">
        <v>5367</v>
      </c>
    </row>
    <row r="5689" spans="1:8" hidden="1">
      <c r="A5689" s="88" t="s">
        <v>1436</v>
      </c>
      <c r="B5689" s="240" t="s">
        <v>1437</v>
      </c>
      <c r="C5689" s="185" t="str">
        <f>VLOOKUP(B5689,[1]Nagios!$B$2:$F$7978,1,FALSE)</f>
        <v>10.133.153.16</v>
      </c>
      <c r="D5689" s="240" t="s">
        <v>2065</v>
      </c>
      <c r="E5689" s="240" t="s">
        <v>2989</v>
      </c>
      <c r="F5689" s="262">
        <v>2</v>
      </c>
      <c r="G5689" s="299" t="s">
        <v>8001</v>
      </c>
      <c r="H5689" s="180" t="s">
        <v>5428</v>
      </c>
    </row>
    <row r="5690" spans="1:8" hidden="1">
      <c r="A5690" s="88" t="s">
        <v>1434</v>
      </c>
      <c r="B5690" s="240" t="s">
        <v>1435</v>
      </c>
      <c r="C5690" s="185" t="str">
        <f>VLOOKUP(B5690,[1]Nagios!$B$2:$F$7978,1,FALSE)</f>
        <v>10.133.155.16</v>
      </c>
      <c r="D5690" s="240" t="s">
        <v>1448</v>
      </c>
      <c r="E5690" s="240" t="s">
        <v>2989</v>
      </c>
      <c r="F5690" s="112">
        <v>2</v>
      </c>
      <c r="G5690" s="299" t="s">
        <v>8001</v>
      </c>
      <c r="H5690" s="180" t="s">
        <v>5366</v>
      </c>
    </row>
    <row r="5691" spans="1:8" hidden="1">
      <c r="A5691" s="88" t="s">
        <v>1434</v>
      </c>
      <c r="B5691" s="240" t="s">
        <v>1435</v>
      </c>
      <c r="C5691" s="185" t="str">
        <f>VLOOKUP(B5691,[1]Nagios!$B$2:$F$7978,1,FALSE)</f>
        <v>10.133.155.16</v>
      </c>
      <c r="D5691" s="240" t="s">
        <v>2064</v>
      </c>
      <c r="E5691" s="240" t="s">
        <v>2989</v>
      </c>
      <c r="F5691" s="262">
        <v>2</v>
      </c>
      <c r="G5691" s="299" t="s">
        <v>8001</v>
      </c>
      <c r="H5691" s="180" t="s">
        <v>5427</v>
      </c>
    </row>
    <row r="5692" spans="1:8" hidden="1">
      <c r="A5692" s="88" t="s">
        <v>1432</v>
      </c>
      <c r="B5692" s="240" t="s">
        <v>1433</v>
      </c>
      <c r="C5692" s="185" t="str">
        <f>VLOOKUP(B5692,[1]Nagios!$B$2:$F$7978,1,FALSE)</f>
        <v>10.133.154.17</v>
      </c>
      <c r="D5692" s="240" t="s">
        <v>1448</v>
      </c>
      <c r="E5692" s="240" t="s">
        <v>2989</v>
      </c>
      <c r="F5692" s="112">
        <v>2</v>
      </c>
      <c r="G5692" s="299" t="s">
        <v>8001</v>
      </c>
      <c r="H5692" s="180" t="s">
        <v>5365</v>
      </c>
    </row>
    <row r="5693" spans="1:8" hidden="1">
      <c r="A5693" s="88" t="s">
        <v>1432</v>
      </c>
      <c r="B5693" s="240" t="s">
        <v>1433</v>
      </c>
      <c r="C5693" s="185" t="str">
        <f>VLOOKUP(B5693,[1]Nagios!$B$2:$F$7978,1,FALSE)</f>
        <v>10.133.154.17</v>
      </c>
      <c r="D5693" s="240" t="s">
        <v>2063</v>
      </c>
      <c r="E5693" s="240" t="s">
        <v>2989</v>
      </c>
      <c r="F5693" s="262">
        <v>2</v>
      </c>
      <c r="G5693" s="299" t="s">
        <v>8001</v>
      </c>
      <c r="H5693" s="180" t="s">
        <v>5426</v>
      </c>
    </row>
    <row r="5694" spans="1:8" hidden="1">
      <c r="A5694" s="88" t="s">
        <v>1430</v>
      </c>
      <c r="B5694" s="240" t="s">
        <v>1431</v>
      </c>
      <c r="C5694" s="185" t="str">
        <f>VLOOKUP(B5694,[1]Nagios!$B$2:$F$7978,1,FALSE)</f>
        <v>10.133.152.17</v>
      </c>
      <c r="D5694" s="240" t="s">
        <v>1448</v>
      </c>
      <c r="E5694" s="240" t="s">
        <v>2989</v>
      </c>
      <c r="F5694" s="112">
        <v>2</v>
      </c>
      <c r="G5694" s="299" t="s">
        <v>8001</v>
      </c>
      <c r="H5694" s="180" t="s">
        <v>5364</v>
      </c>
    </row>
    <row r="5695" spans="1:8" hidden="1">
      <c r="A5695" s="88" t="s">
        <v>1430</v>
      </c>
      <c r="B5695" s="240" t="s">
        <v>1431</v>
      </c>
      <c r="C5695" s="185" t="str">
        <f>VLOOKUP(B5695,[1]Nagios!$B$2:$F$7978,1,FALSE)</f>
        <v>10.133.152.17</v>
      </c>
      <c r="D5695" s="240" t="s">
        <v>2062</v>
      </c>
      <c r="E5695" s="240" t="s">
        <v>2989</v>
      </c>
      <c r="F5695" s="262">
        <v>2</v>
      </c>
      <c r="G5695" s="299" t="s">
        <v>8001</v>
      </c>
      <c r="H5695" s="180" t="s">
        <v>5425</v>
      </c>
    </row>
    <row r="5696" spans="1:8" hidden="1">
      <c r="A5696" s="88" t="s">
        <v>1428</v>
      </c>
      <c r="B5696" s="240" t="s">
        <v>1429</v>
      </c>
      <c r="C5696" s="185" t="str">
        <f>VLOOKUP(B5696,[1]Nagios!$B$2:$F$7978,1,FALSE)</f>
        <v>10.133.152.16</v>
      </c>
      <c r="D5696" s="240" t="s">
        <v>1448</v>
      </c>
      <c r="E5696" s="240" t="s">
        <v>2989</v>
      </c>
      <c r="F5696" s="112">
        <v>2</v>
      </c>
      <c r="G5696" s="299" t="s">
        <v>8001</v>
      </c>
      <c r="H5696" s="180" t="s">
        <v>5363</v>
      </c>
    </row>
    <row r="5697" spans="1:8" hidden="1">
      <c r="A5697" s="88" t="s">
        <v>1428</v>
      </c>
      <c r="B5697" s="240" t="s">
        <v>1429</v>
      </c>
      <c r="C5697" s="185" t="str">
        <f>VLOOKUP(B5697,[1]Nagios!$B$2:$F$7978,1,FALSE)</f>
        <v>10.133.152.16</v>
      </c>
      <c r="D5697" s="240" t="s">
        <v>2061</v>
      </c>
      <c r="E5697" s="240" t="s">
        <v>2989</v>
      </c>
      <c r="F5697" s="262">
        <v>2</v>
      </c>
      <c r="G5697" s="299" t="s">
        <v>8001</v>
      </c>
      <c r="H5697" s="180" t="s">
        <v>5424</v>
      </c>
    </row>
    <row r="5698" spans="1:8" hidden="1">
      <c r="A5698" s="88" t="s">
        <v>1426</v>
      </c>
      <c r="B5698" s="240" t="s">
        <v>1427</v>
      </c>
      <c r="C5698" s="185" t="str">
        <f>VLOOKUP(B5698,[1]Nagios!$B$2:$F$7978,1,FALSE)</f>
        <v>10.133.150.17</v>
      </c>
      <c r="D5698" s="240" t="s">
        <v>1448</v>
      </c>
      <c r="E5698" s="240" t="s">
        <v>2989</v>
      </c>
      <c r="F5698" s="112">
        <v>2</v>
      </c>
      <c r="G5698" s="299" t="s">
        <v>8001</v>
      </c>
      <c r="H5698" s="180" t="s">
        <v>5362</v>
      </c>
    </row>
    <row r="5699" spans="1:8" hidden="1">
      <c r="A5699" s="88" t="s">
        <v>1426</v>
      </c>
      <c r="B5699" s="240" t="s">
        <v>1427</v>
      </c>
      <c r="C5699" s="185" t="str">
        <f>VLOOKUP(B5699,[1]Nagios!$B$2:$F$7978,1,FALSE)</f>
        <v>10.133.150.17</v>
      </c>
      <c r="D5699" s="240" t="s">
        <v>2060</v>
      </c>
      <c r="E5699" s="240" t="s">
        <v>2989</v>
      </c>
      <c r="F5699" s="245">
        <v>2</v>
      </c>
      <c r="G5699" s="299" t="s">
        <v>8001</v>
      </c>
      <c r="H5699" s="180" t="s">
        <v>5423</v>
      </c>
    </row>
    <row r="5700" spans="1:8" hidden="1">
      <c r="A5700" s="88" t="s">
        <v>1424</v>
      </c>
      <c r="B5700" s="240" t="s">
        <v>1425</v>
      </c>
      <c r="C5700" s="185" t="str">
        <f>VLOOKUP(B5700,[1]Nagios!$B$2:$F$7978,1,FALSE)</f>
        <v>10.133.150.16</v>
      </c>
      <c r="D5700" s="240" t="s">
        <v>1448</v>
      </c>
      <c r="E5700" s="240" t="s">
        <v>2989</v>
      </c>
      <c r="F5700" s="112">
        <v>2</v>
      </c>
      <c r="G5700" s="299" t="s">
        <v>8001</v>
      </c>
      <c r="H5700" s="180" t="s">
        <v>5361</v>
      </c>
    </row>
    <row r="5701" spans="1:8" hidden="1">
      <c r="A5701" s="88" t="s">
        <v>1424</v>
      </c>
      <c r="B5701" s="240" t="s">
        <v>1425</v>
      </c>
      <c r="C5701" s="185" t="str">
        <f>VLOOKUP(B5701,[1]Nagios!$B$2:$F$7978,1,FALSE)</f>
        <v>10.133.150.16</v>
      </c>
      <c r="D5701" s="240" t="s">
        <v>2059</v>
      </c>
      <c r="E5701" s="240" t="s">
        <v>2989</v>
      </c>
      <c r="F5701" s="245">
        <v>2</v>
      </c>
      <c r="G5701" s="299" t="s">
        <v>8001</v>
      </c>
      <c r="H5701" s="180" t="s">
        <v>5422</v>
      </c>
    </row>
    <row r="5702" spans="1:8" hidden="1">
      <c r="A5702" s="88" t="s">
        <v>1422</v>
      </c>
      <c r="B5702" s="240" t="s">
        <v>1423</v>
      </c>
      <c r="C5702" s="185" t="str">
        <f>VLOOKUP(B5702,[1]Nagios!$B$2:$F$7978,1,FALSE)</f>
        <v>10.133.148.17</v>
      </c>
      <c r="D5702" s="240" t="s">
        <v>1448</v>
      </c>
      <c r="E5702" s="240" t="s">
        <v>2989</v>
      </c>
      <c r="F5702" s="112">
        <v>2</v>
      </c>
      <c r="G5702" s="299" t="s">
        <v>8001</v>
      </c>
      <c r="H5702" s="180" t="s">
        <v>5360</v>
      </c>
    </row>
    <row r="5703" spans="1:8" hidden="1">
      <c r="A5703" s="88" t="s">
        <v>1422</v>
      </c>
      <c r="B5703" s="240" t="s">
        <v>1423</v>
      </c>
      <c r="C5703" s="185" t="str">
        <f>VLOOKUP(B5703,[1]Nagios!$B$2:$F$7978,1,FALSE)</f>
        <v>10.133.148.17</v>
      </c>
      <c r="D5703" s="240" t="s">
        <v>2058</v>
      </c>
      <c r="E5703" s="240" t="s">
        <v>2989</v>
      </c>
      <c r="F5703" s="245">
        <v>2</v>
      </c>
      <c r="G5703" s="299" t="s">
        <v>8001</v>
      </c>
      <c r="H5703" s="180" t="s">
        <v>5421</v>
      </c>
    </row>
    <row r="5704" spans="1:8" hidden="1">
      <c r="A5704" s="88" t="s">
        <v>1420</v>
      </c>
      <c r="B5704" s="240" t="s">
        <v>1421</v>
      </c>
      <c r="C5704" s="185" t="str">
        <f>VLOOKUP(B5704,[1]Nagios!$B$2:$F$7978,1,FALSE)</f>
        <v>10.133.148.16</v>
      </c>
      <c r="D5704" s="240" t="s">
        <v>1448</v>
      </c>
      <c r="E5704" s="240" t="s">
        <v>2989</v>
      </c>
      <c r="F5704" s="112">
        <v>2</v>
      </c>
      <c r="G5704" s="299" t="s">
        <v>8001</v>
      </c>
      <c r="H5704" s="180" t="s">
        <v>5359</v>
      </c>
    </row>
    <row r="5705" spans="1:8" hidden="1">
      <c r="A5705" s="88" t="s">
        <v>1420</v>
      </c>
      <c r="B5705" s="240" t="s">
        <v>1421</v>
      </c>
      <c r="C5705" s="185" t="str">
        <f>VLOOKUP(B5705,[1]Nagios!$B$2:$F$7978,1,FALSE)</f>
        <v>10.133.148.16</v>
      </c>
      <c r="D5705" s="240" t="s">
        <v>2057</v>
      </c>
      <c r="E5705" s="240" t="s">
        <v>2989</v>
      </c>
      <c r="F5705" s="245">
        <v>2</v>
      </c>
      <c r="G5705" s="299" t="s">
        <v>8001</v>
      </c>
      <c r="H5705" s="180" t="s">
        <v>5420</v>
      </c>
    </row>
    <row r="5706" spans="1:8" hidden="1">
      <c r="A5706" s="88" t="s">
        <v>2054</v>
      </c>
      <c r="B5706" s="240" t="s">
        <v>2055</v>
      </c>
      <c r="C5706" s="185" t="str">
        <f>VLOOKUP(B5706,[1]Nagios!$B$2:$F$7978,1,FALSE)</f>
        <v>10.133.149.17</v>
      </c>
      <c r="D5706" s="240" t="s">
        <v>2056</v>
      </c>
      <c r="E5706" s="240" t="s">
        <v>2989</v>
      </c>
      <c r="F5706" s="245">
        <v>2</v>
      </c>
      <c r="G5706" s="299" t="s">
        <v>8001</v>
      </c>
      <c r="H5706" s="180" t="s">
        <v>5418</v>
      </c>
    </row>
    <row r="5707" spans="1:8" hidden="1">
      <c r="A5707" s="88" t="s">
        <v>2054</v>
      </c>
      <c r="B5707" s="240" t="s">
        <v>2055</v>
      </c>
      <c r="C5707" s="185" t="str">
        <f>VLOOKUP(B5707,[1]Nagios!$B$2:$F$7978,1,FALSE)</f>
        <v>10.133.149.17</v>
      </c>
      <c r="D5707" s="240" t="s">
        <v>1448</v>
      </c>
      <c r="E5707" s="240" t="s">
        <v>2989</v>
      </c>
      <c r="F5707" s="262">
        <v>2</v>
      </c>
      <c r="G5707" s="299" t="s">
        <v>8001</v>
      </c>
      <c r="H5707" s="180" t="s">
        <v>5419</v>
      </c>
    </row>
    <row r="5708" spans="1:8" hidden="1">
      <c r="A5708" s="88" t="s">
        <v>2051</v>
      </c>
      <c r="B5708" s="240" t="s">
        <v>2052</v>
      </c>
      <c r="C5708" s="185" t="str">
        <f>VLOOKUP(B5708,[1]Nagios!$B$2:$F$7978,1,FALSE)</f>
        <v>10.133.147.17</v>
      </c>
      <c r="D5708" s="249" t="s">
        <v>2053</v>
      </c>
      <c r="E5708" s="240" t="s">
        <v>2989</v>
      </c>
      <c r="F5708" s="245">
        <v>2</v>
      </c>
      <c r="G5708" s="299" t="s">
        <v>8001</v>
      </c>
      <c r="H5708" s="180" t="s">
        <v>5416</v>
      </c>
    </row>
    <row r="5709" spans="1:8" hidden="1">
      <c r="A5709" s="88" t="s">
        <v>2051</v>
      </c>
      <c r="B5709" s="240" t="s">
        <v>2052</v>
      </c>
      <c r="C5709" s="185" t="str">
        <f>VLOOKUP(B5709,[1]Nagios!$B$2:$F$7978,1,FALSE)</f>
        <v>10.133.147.17</v>
      </c>
      <c r="D5709" s="249" t="s">
        <v>1448</v>
      </c>
      <c r="E5709" s="240" t="s">
        <v>2989</v>
      </c>
      <c r="F5709" s="245">
        <v>2</v>
      </c>
      <c r="G5709" s="299" t="s">
        <v>8001</v>
      </c>
      <c r="H5709" s="180" t="s">
        <v>5417</v>
      </c>
    </row>
    <row r="5710" spans="1:8" hidden="1">
      <c r="A5710" s="88" t="s">
        <v>2048</v>
      </c>
      <c r="B5710" s="240" t="s">
        <v>2049</v>
      </c>
      <c r="C5710" s="185" t="str">
        <f>VLOOKUP(B5710,[1]Nagios!$B$2:$F$7978,1,FALSE)</f>
        <v>10.133.146.17</v>
      </c>
      <c r="D5710" s="266" t="s">
        <v>2050</v>
      </c>
      <c r="E5710" s="240" t="s">
        <v>2989</v>
      </c>
      <c r="F5710" s="245">
        <v>2</v>
      </c>
      <c r="G5710" s="299" t="s">
        <v>8001</v>
      </c>
      <c r="H5710" s="180" t="s">
        <v>5414</v>
      </c>
    </row>
    <row r="5711" spans="1:8" hidden="1">
      <c r="A5711" s="88" t="s">
        <v>2048</v>
      </c>
      <c r="B5711" s="240" t="s">
        <v>2049</v>
      </c>
      <c r="C5711" s="185" t="str">
        <f>VLOOKUP(B5711,[1]Nagios!$B$2:$F$7978,1,FALSE)</f>
        <v>10.133.146.17</v>
      </c>
      <c r="D5711" s="266" t="s">
        <v>1448</v>
      </c>
      <c r="E5711" s="240" t="s">
        <v>2989</v>
      </c>
      <c r="F5711" s="245">
        <v>2</v>
      </c>
      <c r="G5711" s="299" t="s">
        <v>8001</v>
      </c>
      <c r="H5711" s="180" t="s">
        <v>5415</v>
      </c>
    </row>
    <row r="5712" spans="1:8" hidden="1">
      <c r="A5712" s="88" t="s">
        <v>2045</v>
      </c>
      <c r="B5712" s="240" t="s">
        <v>2046</v>
      </c>
      <c r="C5712" s="185" t="str">
        <f>VLOOKUP(B5712,[1]Nagios!$B$2:$F$7978,1,FALSE)</f>
        <v>10.133.146.16</v>
      </c>
      <c r="D5712" s="266" t="s">
        <v>2047</v>
      </c>
      <c r="E5712" s="240" t="s">
        <v>2989</v>
      </c>
      <c r="F5712" s="245">
        <v>2</v>
      </c>
      <c r="G5712" s="299" t="s">
        <v>8001</v>
      </c>
      <c r="H5712" s="180" t="s">
        <v>5412</v>
      </c>
    </row>
    <row r="5713" spans="1:8" hidden="1">
      <c r="A5713" s="88" t="s">
        <v>2045</v>
      </c>
      <c r="B5713" s="240" t="s">
        <v>2046</v>
      </c>
      <c r="C5713" s="185" t="str">
        <f>VLOOKUP(B5713,[1]Nagios!$B$2:$F$7978,1,FALSE)</f>
        <v>10.133.146.16</v>
      </c>
      <c r="D5713" s="266" t="s">
        <v>1448</v>
      </c>
      <c r="E5713" s="240" t="s">
        <v>2989</v>
      </c>
      <c r="F5713" s="245">
        <v>2</v>
      </c>
      <c r="G5713" s="299" t="s">
        <v>8001</v>
      </c>
      <c r="H5713" s="180" t="s">
        <v>5413</v>
      </c>
    </row>
    <row r="5714" spans="1:8" hidden="1">
      <c r="A5714" s="88" t="s">
        <v>1418</v>
      </c>
      <c r="B5714" s="240" t="s">
        <v>1419</v>
      </c>
      <c r="C5714" s="185" t="str">
        <f>VLOOKUP(B5714,[1]Nagios!$B$2:$F$7978,1,FALSE)</f>
        <v>10.133.145.16</v>
      </c>
      <c r="D5714" s="266" t="s">
        <v>1448</v>
      </c>
      <c r="E5714" s="240" t="s">
        <v>2989</v>
      </c>
      <c r="F5714" s="112">
        <v>2</v>
      </c>
      <c r="G5714" s="299" t="s">
        <v>8001</v>
      </c>
      <c r="H5714" s="180" t="s">
        <v>5358</v>
      </c>
    </row>
    <row r="5715" spans="1:8" hidden="1">
      <c r="A5715" s="88" t="s">
        <v>1418</v>
      </c>
      <c r="B5715" s="240" t="s">
        <v>1419</v>
      </c>
      <c r="C5715" s="185" t="str">
        <f>VLOOKUP(B5715,[1]Nagios!$B$2:$F$7978,1,FALSE)</f>
        <v>10.133.145.16</v>
      </c>
      <c r="D5715" s="266" t="s">
        <v>2044</v>
      </c>
      <c r="E5715" s="240" t="s">
        <v>2989</v>
      </c>
      <c r="F5715" s="245">
        <v>2</v>
      </c>
      <c r="G5715" s="299" t="s">
        <v>8001</v>
      </c>
      <c r="H5715" s="180" t="s">
        <v>5411</v>
      </c>
    </row>
    <row r="5716" spans="1:8" hidden="1">
      <c r="A5716" s="88" t="s">
        <v>1786</v>
      </c>
      <c r="B5716" s="249" t="s">
        <v>1785</v>
      </c>
      <c r="C5716" s="185" t="str">
        <f>VLOOKUP(B5716,[1]Nagios!$B$2:$F$7978,1,FALSE)</f>
        <v>10.133.133.24</v>
      </c>
      <c r="D5716" s="266" t="s">
        <v>1894</v>
      </c>
      <c r="E5716" s="249" t="s">
        <v>2989</v>
      </c>
      <c r="F5716" s="262">
        <v>1</v>
      </c>
      <c r="G5716" s="299" t="s">
        <v>8001</v>
      </c>
      <c r="H5716" s="180" t="s">
        <v>5384</v>
      </c>
    </row>
    <row r="5717" spans="1:8" hidden="1">
      <c r="A5717" s="88" t="s">
        <v>1786</v>
      </c>
      <c r="B5717" s="249" t="s">
        <v>1785</v>
      </c>
      <c r="C5717" s="185" t="str">
        <f>VLOOKUP(B5717,[1]Nagios!$B$2:$F$7978,1,FALSE)</f>
        <v>10.133.133.24</v>
      </c>
      <c r="D5717" s="266" t="s">
        <v>1779</v>
      </c>
      <c r="E5717" s="249" t="s">
        <v>2989</v>
      </c>
      <c r="F5717" s="262">
        <v>1</v>
      </c>
      <c r="G5717" s="299" t="s">
        <v>8001</v>
      </c>
      <c r="H5717" s="180" t="s">
        <v>5385</v>
      </c>
    </row>
    <row r="5718" spans="1:8" hidden="1">
      <c r="A5718" s="88" t="s">
        <v>1786</v>
      </c>
      <c r="B5718" s="266" t="s">
        <v>1785</v>
      </c>
      <c r="C5718" s="185" t="str">
        <f>VLOOKUP(B5718,[1]Nagios!$B$2:$F$7978,1,FALSE)</f>
        <v>10.133.133.24</v>
      </c>
      <c r="D5718" s="266" t="s">
        <v>1780</v>
      </c>
      <c r="E5718" s="266" t="s">
        <v>2989</v>
      </c>
      <c r="F5718" s="271">
        <v>1</v>
      </c>
      <c r="G5718" s="299" t="s">
        <v>8001</v>
      </c>
      <c r="H5718" s="180" t="s">
        <v>5386</v>
      </c>
    </row>
    <row r="5719" spans="1:8" hidden="1">
      <c r="A5719" s="88" t="s">
        <v>1786</v>
      </c>
      <c r="B5719" s="266" t="s">
        <v>1785</v>
      </c>
      <c r="C5719" s="185" t="str">
        <f>VLOOKUP(B5719,[1]Nagios!$B$2:$F$7978,1,FALSE)</f>
        <v>10.133.133.24</v>
      </c>
      <c r="D5719" s="266" t="s">
        <v>1781</v>
      </c>
      <c r="E5719" s="266" t="s">
        <v>2989</v>
      </c>
      <c r="F5719" s="271">
        <v>1</v>
      </c>
      <c r="G5719" s="299" t="s">
        <v>8001</v>
      </c>
      <c r="H5719" s="180" t="s">
        <v>5387</v>
      </c>
    </row>
    <row r="5720" spans="1:8" hidden="1">
      <c r="A5720" s="88" t="s">
        <v>1786</v>
      </c>
      <c r="B5720" s="266" t="s">
        <v>1785</v>
      </c>
      <c r="C5720" s="185" t="str">
        <f>VLOOKUP(B5720,[1]Nagios!$B$2:$F$7978,1,FALSE)</f>
        <v>10.133.133.24</v>
      </c>
      <c r="D5720" s="266" t="s">
        <v>1782</v>
      </c>
      <c r="E5720" s="266" t="s">
        <v>2989</v>
      </c>
      <c r="F5720" s="271">
        <v>3</v>
      </c>
      <c r="G5720" s="299" t="s">
        <v>8001</v>
      </c>
      <c r="H5720" s="180" t="s">
        <v>5388</v>
      </c>
    </row>
    <row r="5721" spans="1:8" hidden="1">
      <c r="A5721" s="88" t="s">
        <v>1786</v>
      </c>
      <c r="B5721" s="240" t="s">
        <v>1785</v>
      </c>
      <c r="C5721" s="185" t="str">
        <f>VLOOKUP(B5721,[1]Nagios!$B$2:$F$7978,1,FALSE)</f>
        <v>10.133.133.24</v>
      </c>
      <c r="D5721" s="249" t="s">
        <v>1783</v>
      </c>
      <c r="E5721" s="240" t="s">
        <v>2989</v>
      </c>
      <c r="F5721" s="271">
        <v>3</v>
      </c>
      <c r="G5721" s="299" t="s">
        <v>8001</v>
      </c>
      <c r="H5721" s="180" t="s">
        <v>5389</v>
      </c>
    </row>
    <row r="5722" spans="1:8" hidden="1">
      <c r="A5722" s="88" t="s">
        <v>1784</v>
      </c>
      <c r="B5722" s="240" t="s">
        <v>2381</v>
      </c>
      <c r="C5722" s="185" t="str">
        <f>VLOOKUP(B5722,[1]Nagios!$B$2:$F$7978,1,FALSE)</f>
        <v>10.133.133.23</v>
      </c>
      <c r="D5722" s="249" t="s">
        <v>1894</v>
      </c>
      <c r="E5722" s="240" t="s">
        <v>2989</v>
      </c>
      <c r="F5722" s="271">
        <v>1</v>
      </c>
      <c r="G5722" s="299" t="s">
        <v>8001</v>
      </c>
      <c r="H5722" s="180" t="s">
        <v>5378</v>
      </c>
    </row>
    <row r="5723" spans="1:8" hidden="1">
      <c r="A5723" s="88" t="s">
        <v>1784</v>
      </c>
      <c r="B5723" s="240" t="s">
        <v>2381</v>
      </c>
      <c r="C5723" s="185" t="str">
        <f>VLOOKUP(B5723,[1]Nagios!$B$2:$F$7978,1,FALSE)</f>
        <v>10.133.133.23</v>
      </c>
      <c r="D5723" s="249" t="s">
        <v>1779</v>
      </c>
      <c r="E5723" s="240" t="s">
        <v>2989</v>
      </c>
      <c r="F5723" s="271">
        <v>1</v>
      </c>
      <c r="G5723" s="299" t="s">
        <v>8001</v>
      </c>
      <c r="H5723" s="180" t="s">
        <v>5379</v>
      </c>
    </row>
    <row r="5724" spans="1:8" hidden="1">
      <c r="A5724" s="88" t="s">
        <v>1784</v>
      </c>
      <c r="B5724" s="240" t="s">
        <v>2381</v>
      </c>
      <c r="C5724" s="185" t="str">
        <f>VLOOKUP(B5724,[1]Nagios!$B$2:$F$7978,1,FALSE)</f>
        <v>10.133.133.23</v>
      </c>
      <c r="D5724" s="249" t="s">
        <v>1780</v>
      </c>
      <c r="E5724" s="240" t="s">
        <v>2989</v>
      </c>
      <c r="F5724" s="262">
        <v>1</v>
      </c>
      <c r="G5724" s="299" t="s">
        <v>8001</v>
      </c>
      <c r="H5724" s="180" t="s">
        <v>5380</v>
      </c>
    </row>
    <row r="5725" spans="1:8" hidden="1">
      <c r="A5725" s="88" t="s">
        <v>1784</v>
      </c>
      <c r="B5725" s="240" t="s">
        <v>2381</v>
      </c>
      <c r="C5725" s="185" t="str">
        <f>VLOOKUP(B5725,[1]Nagios!$B$2:$F$7978,1,FALSE)</f>
        <v>10.133.133.23</v>
      </c>
      <c r="D5725" s="249" t="s">
        <v>1781</v>
      </c>
      <c r="E5725" s="240" t="s">
        <v>2989</v>
      </c>
      <c r="F5725" s="262">
        <v>1</v>
      </c>
      <c r="G5725" s="299" t="s">
        <v>8001</v>
      </c>
      <c r="H5725" s="180" t="s">
        <v>5381</v>
      </c>
    </row>
    <row r="5726" spans="1:8" hidden="1">
      <c r="A5726" s="88" t="s">
        <v>1784</v>
      </c>
      <c r="B5726" s="240" t="s">
        <v>2381</v>
      </c>
      <c r="C5726" s="185" t="str">
        <f>VLOOKUP(B5726,[1]Nagios!$B$2:$F$7978,1,FALSE)</f>
        <v>10.133.133.23</v>
      </c>
      <c r="D5726" s="249" t="s">
        <v>1782</v>
      </c>
      <c r="E5726" s="240" t="s">
        <v>2989</v>
      </c>
      <c r="F5726" s="271">
        <v>3</v>
      </c>
      <c r="G5726" s="299" t="s">
        <v>8001</v>
      </c>
      <c r="H5726" s="180" t="s">
        <v>5382</v>
      </c>
    </row>
    <row r="5727" spans="1:8" hidden="1">
      <c r="A5727" s="88" t="s">
        <v>1784</v>
      </c>
      <c r="B5727" s="240" t="s">
        <v>2381</v>
      </c>
      <c r="C5727" s="185" t="str">
        <f>VLOOKUP(B5727,[1]Nagios!$B$2:$F$7978,1,FALSE)</f>
        <v>10.133.133.23</v>
      </c>
      <c r="D5727" s="249" t="s">
        <v>1783</v>
      </c>
      <c r="E5727" s="240" t="s">
        <v>2989</v>
      </c>
      <c r="F5727" s="271">
        <v>3</v>
      </c>
      <c r="G5727" s="299" t="s">
        <v>8001</v>
      </c>
      <c r="H5727" s="180" t="s">
        <v>5383</v>
      </c>
    </row>
    <row r="5728" spans="1:8" hidden="1">
      <c r="A5728" s="88" t="s">
        <v>6501</v>
      </c>
      <c r="B5728" s="240" t="s">
        <v>1785</v>
      </c>
      <c r="C5728" s="185" t="str">
        <f>VLOOKUP(B5728,[1]Nagios!$B$2:$F$7978,1,FALSE)</f>
        <v>10.133.133.24</v>
      </c>
      <c r="D5728" s="102" t="s">
        <v>6503</v>
      </c>
      <c r="E5728" s="240" t="s">
        <v>2989</v>
      </c>
      <c r="F5728" s="271">
        <v>1</v>
      </c>
      <c r="G5728" s="299" t="s">
        <v>8001</v>
      </c>
      <c r="H5728" s="180" t="s">
        <v>5377</v>
      </c>
    </row>
    <row r="5729" spans="1:8" hidden="1">
      <c r="A5729" s="88" t="s">
        <v>6500</v>
      </c>
      <c r="B5729" s="249" t="s">
        <v>2381</v>
      </c>
      <c r="C5729" s="185" t="str">
        <f>VLOOKUP(B5729,[1]Nagios!$B$2:$F$7978,1,FALSE)</f>
        <v>10.133.133.23</v>
      </c>
      <c r="D5729" s="102" t="s">
        <v>6502</v>
      </c>
      <c r="E5729" s="249" t="s">
        <v>2989</v>
      </c>
      <c r="F5729" s="271">
        <v>1</v>
      </c>
      <c r="G5729" s="299" t="s">
        <v>8001</v>
      </c>
      <c r="H5729" s="180" t="s">
        <v>5376</v>
      </c>
    </row>
    <row r="5730" spans="1:8" hidden="1">
      <c r="A5730" s="88" t="s">
        <v>1788</v>
      </c>
      <c r="B5730" s="249" t="s">
        <v>2380</v>
      </c>
      <c r="C5730" s="185" t="str">
        <f>VLOOKUP(B5730,[1]Nagios!$B$2:$F$7978,1,FALSE)</f>
        <v>10.133.133.22</v>
      </c>
      <c r="D5730" s="102" t="s">
        <v>6504</v>
      </c>
      <c r="E5730" s="249" t="s">
        <v>2989</v>
      </c>
      <c r="F5730" s="271">
        <v>1</v>
      </c>
      <c r="G5730" s="299" t="s">
        <v>8001</v>
      </c>
      <c r="H5730" s="180" t="s">
        <v>5375</v>
      </c>
    </row>
    <row r="5731" spans="1:8" hidden="1">
      <c r="A5731" s="88" t="s">
        <v>1788</v>
      </c>
      <c r="B5731" s="249" t="s">
        <v>2380</v>
      </c>
      <c r="C5731" s="185" t="str">
        <f>VLOOKUP(B5731,[1]Nagios!$B$2:$F$7978,1,FALSE)</f>
        <v>10.133.133.22</v>
      </c>
      <c r="D5731" s="102" t="s">
        <v>8598</v>
      </c>
      <c r="E5731" s="249" t="s">
        <v>2989</v>
      </c>
      <c r="F5731" s="271">
        <v>3</v>
      </c>
      <c r="G5731" s="299" t="s">
        <v>8001</v>
      </c>
      <c r="H5731" s="180"/>
    </row>
    <row r="5732" spans="1:8" hidden="1">
      <c r="A5732" s="88" t="s">
        <v>1788</v>
      </c>
      <c r="B5732" s="240" t="s">
        <v>2380</v>
      </c>
      <c r="C5732" s="185" t="str">
        <f>VLOOKUP(B5732,[1]Nagios!$B$2:$F$7978,1,FALSE)</f>
        <v>10.133.133.22</v>
      </c>
      <c r="D5732" s="102" t="s">
        <v>8599</v>
      </c>
      <c r="E5732" s="240" t="s">
        <v>2989</v>
      </c>
      <c r="F5732" s="271">
        <v>3</v>
      </c>
      <c r="G5732" s="299" t="s">
        <v>8001</v>
      </c>
      <c r="H5732" s="180"/>
    </row>
    <row r="5733" spans="1:8" hidden="1">
      <c r="A5733" s="88" t="s">
        <v>1787</v>
      </c>
      <c r="B5733" s="240" t="s">
        <v>2379</v>
      </c>
      <c r="C5733" s="185" t="str">
        <f>VLOOKUP(B5733,[1]Nagios!$B$2:$F$7978,1,FALSE)</f>
        <v>10.133.133.21</v>
      </c>
      <c r="D5733" s="102" t="s">
        <v>6499</v>
      </c>
      <c r="E5733" s="240" t="s">
        <v>2989</v>
      </c>
      <c r="F5733" s="271">
        <v>1</v>
      </c>
      <c r="G5733" s="299" t="s">
        <v>8001</v>
      </c>
      <c r="H5733" s="180" t="s">
        <v>5374</v>
      </c>
    </row>
    <row r="5734" spans="1:8" hidden="1">
      <c r="A5734" s="88" t="s">
        <v>1787</v>
      </c>
      <c r="B5734" s="240" t="s">
        <v>2379</v>
      </c>
      <c r="C5734" s="185" t="str">
        <f>VLOOKUP(B5734,[1]Nagios!$B$2:$F$7978,1,FALSE)</f>
        <v>10.133.133.21</v>
      </c>
      <c r="D5734" s="102" t="s">
        <v>8598</v>
      </c>
      <c r="E5734" s="240" t="s">
        <v>2989</v>
      </c>
      <c r="F5734" s="271">
        <v>3</v>
      </c>
      <c r="G5734" s="299" t="s">
        <v>8001</v>
      </c>
      <c r="H5734" s="180"/>
    </row>
    <row r="5735" spans="1:8" hidden="1">
      <c r="A5735" s="88" t="s">
        <v>1787</v>
      </c>
      <c r="B5735" s="240" t="s">
        <v>2379</v>
      </c>
      <c r="C5735" s="185" t="str">
        <f>VLOOKUP(B5735,[1]Nagios!$B$2:$F$7978,1,FALSE)</f>
        <v>10.133.133.21</v>
      </c>
      <c r="D5735" s="102" t="s">
        <v>8599</v>
      </c>
      <c r="E5735" s="240" t="s">
        <v>2989</v>
      </c>
      <c r="F5735" s="271">
        <v>3</v>
      </c>
      <c r="G5735" s="299" t="s">
        <v>8001</v>
      </c>
      <c r="H5735" s="180"/>
    </row>
    <row r="5736" spans="1:8" hidden="1">
      <c r="A5736" s="89" t="s">
        <v>7944</v>
      </c>
      <c r="B5736" s="122" t="s">
        <v>7945</v>
      </c>
      <c r="C5736" s="185" t="str">
        <f>VLOOKUP(B5736,[1]Nagios!$B$2:$F$7978,1,FALSE)</f>
        <v>10.133.149.21</v>
      </c>
      <c r="D5736" s="136" t="s">
        <v>2374</v>
      </c>
      <c r="E5736" s="88" t="s">
        <v>2989</v>
      </c>
      <c r="F5736" s="269">
        <v>2</v>
      </c>
      <c r="G5736" s="299" t="s">
        <v>8001</v>
      </c>
      <c r="H5736" s="199"/>
    </row>
    <row r="5737" spans="1:8" hidden="1">
      <c r="A5737" s="89" t="s">
        <v>7943</v>
      </c>
      <c r="B5737" s="122" t="s">
        <v>7942</v>
      </c>
      <c r="C5737" s="185" t="str">
        <f>VLOOKUP(B5737,[1]Nagios!$B$2:$F$7978,1,FALSE)</f>
        <v>10.133.147.18</v>
      </c>
      <c r="D5737" s="136" t="s">
        <v>2374</v>
      </c>
      <c r="E5737" s="88" t="s">
        <v>2989</v>
      </c>
      <c r="F5737" s="269">
        <v>2</v>
      </c>
      <c r="G5737" s="299" t="s">
        <v>8001</v>
      </c>
      <c r="H5737" s="199"/>
    </row>
    <row r="5738" spans="1:8" hidden="1">
      <c r="A5738" s="89" t="s">
        <v>7941</v>
      </c>
      <c r="B5738" s="122" t="s">
        <v>6050</v>
      </c>
      <c r="C5738" s="185" t="str">
        <f>VLOOKUP(B5738,[1]Nagios!$B$2:$F$7978,1,FALSE)</f>
        <v>10.133.146.24</v>
      </c>
      <c r="D5738" s="136" t="s">
        <v>2374</v>
      </c>
      <c r="E5738" s="88" t="s">
        <v>2989</v>
      </c>
      <c r="F5738" s="269">
        <v>2</v>
      </c>
      <c r="G5738" s="299" t="s">
        <v>8001</v>
      </c>
      <c r="H5738" s="199"/>
    </row>
    <row r="5739" spans="1:8" hidden="1">
      <c r="A5739" s="88" t="s">
        <v>433</v>
      </c>
      <c r="B5739" s="240" t="s">
        <v>434</v>
      </c>
      <c r="C5739" s="185" t="str">
        <f>VLOOKUP(B5739,[1]Nagios!$B$2:$F$7978,1,FALSE)</f>
        <v>10.133.137.17</v>
      </c>
      <c r="D5739" s="240" t="s">
        <v>959</v>
      </c>
      <c r="E5739" s="240" t="s">
        <v>2989</v>
      </c>
      <c r="F5739" s="112">
        <v>2</v>
      </c>
      <c r="G5739" s="299" t="s">
        <v>8006</v>
      </c>
      <c r="H5739" s="180" t="s">
        <v>5293</v>
      </c>
    </row>
    <row r="5740" spans="1:8" hidden="1">
      <c r="A5740" s="88" t="s">
        <v>431</v>
      </c>
      <c r="B5740" s="240" t="s">
        <v>432</v>
      </c>
      <c r="C5740" s="185" t="str">
        <f>VLOOKUP(B5740,[1]Nagios!$B$2:$F$7978,1,FALSE)</f>
        <v>10.133.137.16</v>
      </c>
      <c r="D5740" s="240" t="s">
        <v>959</v>
      </c>
      <c r="E5740" s="240" t="s">
        <v>2989</v>
      </c>
      <c r="F5740" s="112">
        <v>2</v>
      </c>
      <c r="G5740" s="299" t="s">
        <v>8006</v>
      </c>
      <c r="H5740" s="180" t="s">
        <v>5293</v>
      </c>
    </row>
    <row r="5741" spans="1:8" hidden="1">
      <c r="A5741" s="88" t="s">
        <v>429</v>
      </c>
      <c r="B5741" s="240" t="s">
        <v>430</v>
      </c>
      <c r="C5741" s="185" t="str">
        <f>VLOOKUP(B5741,[1]Nagios!$B$2:$F$7978,1,FALSE)</f>
        <v>10.133.18.29</v>
      </c>
      <c r="D5741" s="240" t="s">
        <v>959</v>
      </c>
      <c r="E5741" s="240" t="s">
        <v>2989</v>
      </c>
      <c r="F5741" s="112">
        <v>2</v>
      </c>
      <c r="G5741" s="299" t="s">
        <v>8006</v>
      </c>
      <c r="H5741" s="180" t="s">
        <v>5280</v>
      </c>
    </row>
    <row r="5742" spans="1:8" hidden="1">
      <c r="A5742" s="88" t="s">
        <v>7427</v>
      </c>
      <c r="B5742" s="240" t="s">
        <v>7428</v>
      </c>
      <c r="C5742" s="185" t="str">
        <f>VLOOKUP(B5742,[1]Nagios!$B$2:$F$7978,1,FALSE)</f>
        <v>10.133.18.58</v>
      </c>
      <c r="D5742" s="240" t="s">
        <v>959</v>
      </c>
      <c r="E5742" s="240" t="s">
        <v>2989</v>
      </c>
      <c r="F5742" s="262">
        <v>3</v>
      </c>
      <c r="G5742" s="299" t="s">
        <v>8006</v>
      </c>
      <c r="H5742" s="180"/>
    </row>
    <row r="5743" spans="1:8" hidden="1">
      <c r="A5743" s="88" t="s">
        <v>7425</v>
      </c>
      <c r="B5743" s="240" t="s">
        <v>7426</v>
      </c>
      <c r="C5743" s="185" t="str">
        <f>VLOOKUP(B5743,[1]Nagios!$B$2:$F$7978,1,FALSE)</f>
        <v>10.133.18.57</v>
      </c>
      <c r="D5743" s="240" t="s">
        <v>959</v>
      </c>
      <c r="E5743" s="240" t="s">
        <v>2989</v>
      </c>
      <c r="F5743" s="262">
        <v>3</v>
      </c>
      <c r="G5743" s="299" t="s">
        <v>8006</v>
      </c>
      <c r="H5743" s="180"/>
    </row>
    <row r="5744" spans="1:8" hidden="1">
      <c r="A5744" s="88" t="s">
        <v>427</v>
      </c>
      <c r="B5744" s="240" t="s">
        <v>428</v>
      </c>
      <c r="C5744" s="185" t="str">
        <f>VLOOKUP(B5744,[1]Nagios!$B$2:$F$7978,1,FALSE)</f>
        <v>10.133.18.26</v>
      </c>
      <c r="D5744" s="240" t="s">
        <v>959</v>
      </c>
      <c r="E5744" s="240" t="s">
        <v>2989</v>
      </c>
      <c r="F5744" s="112">
        <v>2</v>
      </c>
      <c r="G5744" s="299" t="s">
        <v>8006</v>
      </c>
      <c r="H5744" s="180" t="s">
        <v>5280</v>
      </c>
    </row>
    <row r="5745" spans="1:8" hidden="1">
      <c r="A5745" s="88" t="s">
        <v>425</v>
      </c>
      <c r="B5745" s="240" t="s">
        <v>426</v>
      </c>
      <c r="C5745" s="185" t="str">
        <f>VLOOKUP(B5745,[1]Nagios!$B$2:$F$7978,1,FALSE)</f>
        <v>10.133.18.25</v>
      </c>
      <c r="D5745" s="240" t="s">
        <v>959</v>
      </c>
      <c r="E5745" s="240" t="s">
        <v>2989</v>
      </c>
      <c r="F5745" s="112">
        <v>2</v>
      </c>
      <c r="G5745" s="299" t="s">
        <v>8006</v>
      </c>
      <c r="H5745" s="180" t="s">
        <v>5280</v>
      </c>
    </row>
    <row r="5746" spans="1:8" hidden="1">
      <c r="A5746" s="88" t="s">
        <v>423</v>
      </c>
      <c r="B5746" s="240" t="s">
        <v>424</v>
      </c>
      <c r="C5746" s="185" t="str">
        <f>VLOOKUP(B5746,[1]Nagios!$B$2:$F$7978,1,FALSE)</f>
        <v>10.133.18.24</v>
      </c>
      <c r="D5746" s="240" t="s">
        <v>959</v>
      </c>
      <c r="E5746" s="240" t="s">
        <v>2989</v>
      </c>
      <c r="F5746" s="112">
        <v>2</v>
      </c>
      <c r="G5746" s="299" t="s">
        <v>8006</v>
      </c>
      <c r="H5746" s="180" t="s">
        <v>5280</v>
      </c>
    </row>
    <row r="5747" spans="1:8" hidden="1">
      <c r="A5747" s="88" t="s">
        <v>421</v>
      </c>
      <c r="B5747" s="240" t="s">
        <v>422</v>
      </c>
      <c r="C5747" s="185" t="str">
        <f>VLOOKUP(B5747,[1]Nagios!$B$2:$F$7978,1,FALSE)</f>
        <v>10.133.18.23</v>
      </c>
      <c r="D5747" s="240" t="s">
        <v>959</v>
      </c>
      <c r="E5747" s="240" t="s">
        <v>2989</v>
      </c>
      <c r="F5747" s="112">
        <v>2</v>
      </c>
      <c r="G5747" s="299" t="s">
        <v>8006</v>
      </c>
      <c r="H5747" s="180" t="s">
        <v>5280</v>
      </c>
    </row>
    <row r="5748" spans="1:8" hidden="1">
      <c r="A5748" s="88" t="s">
        <v>419</v>
      </c>
      <c r="B5748" s="240" t="s">
        <v>420</v>
      </c>
      <c r="C5748" s="185" t="str">
        <f>VLOOKUP(B5748,[1]Nagios!$B$2:$F$7978,1,FALSE)</f>
        <v>10.133.18.22</v>
      </c>
      <c r="D5748" s="240" t="s">
        <v>959</v>
      </c>
      <c r="E5748" s="240" t="s">
        <v>2989</v>
      </c>
      <c r="F5748" s="112">
        <v>2</v>
      </c>
      <c r="G5748" s="299" t="s">
        <v>8006</v>
      </c>
      <c r="H5748" s="180" t="s">
        <v>5280</v>
      </c>
    </row>
    <row r="5749" spans="1:8" hidden="1">
      <c r="A5749" s="88" t="s">
        <v>417</v>
      </c>
      <c r="B5749" s="240" t="s">
        <v>418</v>
      </c>
      <c r="C5749" s="185" t="str">
        <f>VLOOKUP(B5749,[1]Nagios!$B$2:$F$7978,1,FALSE)</f>
        <v>10.133.18.21</v>
      </c>
      <c r="D5749" s="240" t="s">
        <v>959</v>
      </c>
      <c r="E5749" s="240" t="s">
        <v>2989</v>
      </c>
      <c r="F5749" s="112">
        <v>2</v>
      </c>
      <c r="G5749" s="299" t="s">
        <v>8006</v>
      </c>
      <c r="H5749" s="180" t="s">
        <v>5280</v>
      </c>
    </row>
    <row r="5750" spans="1:8" hidden="1">
      <c r="A5750" s="88" t="s">
        <v>415</v>
      </c>
      <c r="B5750" s="240" t="s">
        <v>416</v>
      </c>
      <c r="C5750" s="185" t="str">
        <f>VLOOKUP(B5750,[1]Nagios!$B$2:$F$7978,1,FALSE)</f>
        <v>10.133.18.38</v>
      </c>
      <c r="D5750" s="240" t="s">
        <v>959</v>
      </c>
      <c r="E5750" s="240" t="s">
        <v>2989</v>
      </c>
      <c r="F5750" s="112">
        <v>2</v>
      </c>
      <c r="G5750" s="299" t="s">
        <v>8006</v>
      </c>
      <c r="H5750" s="180" t="s">
        <v>5280</v>
      </c>
    </row>
    <row r="5751" spans="1:8" hidden="1">
      <c r="A5751" s="88" t="s">
        <v>413</v>
      </c>
      <c r="B5751" s="240" t="s">
        <v>414</v>
      </c>
      <c r="C5751" s="185" t="str">
        <f>VLOOKUP(B5751,[1]Nagios!$B$2:$F$7978,1,FALSE)</f>
        <v>10.133.18.36</v>
      </c>
      <c r="D5751" s="240" t="s">
        <v>959</v>
      </c>
      <c r="E5751" s="240" t="s">
        <v>2989</v>
      </c>
      <c r="F5751" s="112">
        <v>2</v>
      </c>
      <c r="G5751" s="299" t="s">
        <v>8006</v>
      </c>
      <c r="H5751" s="180" t="s">
        <v>5280</v>
      </c>
    </row>
    <row r="5752" spans="1:8" hidden="1">
      <c r="A5752" s="88" t="s">
        <v>411</v>
      </c>
      <c r="B5752" s="240" t="s">
        <v>412</v>
      </c>
      <c r="C5752" s="185" t="str">
        <f>VLOOKUP(B5752,[1]Nagios!$B$2:$F$7978,1,FALSE)</f>
        <v>10.133.18.35</v>
      </c>
      <c r="D5752" s="240" t="s">
        <v>959</v>
      </c>
      <c r="E5752" s="240" t="s">
        <v>2989</v>
      </c>
      <c r="F5752" s="112">
        <v>2</v>
      </c>
      <c r="G5752" s="299" t="s">
        <v>8006</v>
      </c>
      <c r="H5752" s="180" t="s">
        <v>5280</v>
      </c>
    </row>
    <row r="5753" spans="1:8" hidden="1">
      <c r="A5753" s="88" t="s">
        <v>409</v>
      </c>
      <c r="B5753" s="240" t="s">
        <v>410</v>
      </c>
      <c r="C5753" s="185" t="str">
        <f>VLOOKUP(B5753,[1]Nagios!$B$2:$F$7978,1,FALSE)</f>
        <v>10.133.18.32</v>
      </c>
      <c r="D5753" s="240" t="s">
        <v>959</v>
      </c>
      <c r="E5753" s="240" t="s">
        <v>2989</v>
      </c>
      <c r="F5753" s="112">
        <v>2</v>
      </c>
      <c r="G5753" s="299" t="s">
        <v>8006</v>
      </c>
      <c r="H5753" s="180" t="s">
        <v>5280</v>
      </c>
    </row>
    <row r="5754" spans="1:8" hidden="1">
      <c r="A5754" s="88" t="s">
        <v>7429</v>
      </c>
      <c r="B5754" s="240" t="s">
        <v>7430</v>
      </c>
      <c r="C5754" s="185" t="str">
        <f>VLOOKUP(B5754,[1]Nagios!$B$2:$F$7978,1,FALSE)</f>
        <v>10.133.18.60</v>
      </c>
      <c r="D5754" s="240" t="s">
        <v>959</v>
      </c>
      <c r="E5754" s="240" t="s">
        <v>2989</v>
      </c>
      <c r="F5754" s="245">
        <v>3</v>
      </c>
      <c r="G5754" s="299" t="s">
        <v>8006</v>
      </c>
      <c r="H5754" s="180"/>
    </row>
    <row r="5755" spans="1:8" hidden="1">
      <c r="A5755" s="88" t="s">
        <v>407</v>
      </c>
      <c r="B5755" s="240" t="s">
        <v>408</v>
      </c>
      <c r="C5755" s="185" t="str">
        <f>VLOOKUP(B5755,[1]Nagios!$B$2:$F$7978,1,FALSE)</f>
        <v>10.133.18.13</v>
      </c>
      <c r="D5755" s="240" t="s">
        <v>959</v>
      </c>
      <c r="E5755" s="240" t="s">
        <v>2989</v>
      </c>
      <c r="F5755" s="112">
        <v>1</v>
      </c>
      <c r="G5755" s="299" t="s">
        <v>8006</v>
      </c>
      <c r="H5755" s="180" t="s">
        <v>5280</v>
      </c>
    </row>
    <row r="5756" spans="1:8" hidden="1">
      <c r="A5756" s="88" t="s">
        <v>405</v>
      </c>
      <c r="B5756" s="240" t="s">
        <v>406</v>
      </c>
      <c r="C5756" s="185" t="str">
        <f>VLOOKUP(B5756,[1]Nagios!$B$2:$F$7978,1,FALSE)</f>
        <v>10.133.18.7</v>
      </c>
      <c r="D5756" s="240" t="s">
        <v>959</v>
      </c>
      <c r="E5756" s="240" t="s">
        <v>2989</v>
      </c>
      <c r="F5756" s="112">
        <v>1</v>
      </c>
      <c r="G5756" s="299" t="s">
        <v>8006</v>
      </c>
      <c r="H5756" s="180" t="s">
        <v>5280</v>
      </c>
    </row>
    <row r="5757" spans="1:8" hidden="1">
      <c r="A5757" s="88" t="s">
        <v>403</v>
      </c>
      <c r="B5757" s="240" t="s">
        <v>404</v>
      </c>
      <c r="C5757" s="185" t="str">
        <f>VLOOKUP(B5757,[1]Nagios!$B$2:$F$7978,1,FALSE)</f>
        <v>10.133.18.5</v>
      </c>
      <c r="D5757" s="240" t="s">
        <v>959</v>
      </c>
      <c r="E5757" s="240" t="s">
        <v>2989</v>
      </c>
      <c r="F5757" s="112">
        <v>1</v>
      </c>
      <c r="G5757" s="299" t="s">
        <v>8006</v>
      </c>
      <c r="H5757" s="180" t="s">
        <v>5280</v>
      </c>
    </row>
    <row r="5758" spans="1:8" hidden="1">
      <c r="A5758" s="88" t="s">
        <v>401</v>
      </c>
      <c r="B5758" s="240" t="s">
        <v>402</v>
      </c>
      <c r="C5758" s="185" t="str">
        <f>VLOOKUP(B5758,[1]Nagios!$B$2:$F$7978,1,FALSE)</f>
        <v>10.133.18.4</v>
      </c>
      <c r="D5758" s="240" t="s">
        <v>959</v>
      </c>
      <c r="E5758" s="240" t="s">
        <v>2989</v>
      </c>
      <c r="F5758" s="112">
        <v>1</v>
      </c>
      <c r="G5758" s="299" t="s">
        <v>8006</v>
      </c>
      <c r="H5758" s="180" t="s">
        <v>5280</v>
      </c>
    </row>
    <row r="5759" spans="1:8" hidden="1">
      <c r="A5759" s="240" t="s">
        <v>7654</v>
      </c>
      <c r="B5759" s="240" t="s">
        <v>7649</v>
      </c>
      <c r="C5759" s="185" t="str">
        <f>VLOOKUP(B5759,[1]Nagios!$B$2:$F$7978,1,FALSE)</f>
        <v>10.133.18.70</v>
      </c>
      <c r="D5759" s="240" t="s">
        <v>959</v>
      </c>
      <c r="E5759" s="240" t="s">
        <v>2989</v>
      </c>
      <c r="F5759" s="245">
        <v>1</v>
      </c>
      <c r="G5759" s="299" t="s">
        <v>8006</v>
      </c>
      <c r="H5759" s="180"/>
    </row>
    <row r="5760" spans="1:8" hidden="1">
      <c r="A5760" s="249" t="s">
        <v>7653</v>
      </c>
      <c r="B5760" s="240" t="s">
        <v>7648</v>
      </c>
      <c r="C5760" s="185" t="str">
        <f>VLOOKUP(B5760,[1]Nagios!$B$2:$F$7978,1,FALSE)</f>
        <v>10.133.18.69</v>
      </c>
      <c r="D5760" s="240" t="s">
        <v>959</v>
      </c>
      <c r="E5760" s="240" t="s">
        <v>2989</v>
      </c>
      <c r="F5760" s="245">
        <v>1</v>
      </c>
      <c r="G5760" s="299" t="s">
        <v>8006</v>
      </c>
      <c r="H5760" s="180"/>
    </row>
    <row r="5761" spans="1:8" hidden="1">
      <c r="A5761" s="240" t="s">
        <v>7652</v>
      </c>
      <c r="B5761" s="240" t="s">
        <v>7647</v>
      </c>
      <c r="C5761" s="185" t="str">
        <f>VLOOKUP(B5761,[1]Nagios!$B$2:$F$7978,1,FALSE)</f>
        <v>10.133.18.68</v>
      </c>
      <c r="D5761" s="240" t="s">
        <v>959</v>
      </c>
      <c r="E5761" s="240" t="s">
        <v>2989</v>
      </c>
      <c r="F5761" s="245">
        <v>1</v>
      </c>
      <c r="G5761" s="299" t="s">
        <v>8006</v>
      </c>
      <c r="H5761" s="180"/>
    </row>
    <row r="5762" spans="1:8" hidden="1">
      <c r="A5762" s="249" t="s">
        <v>7651</v>
      </c>
      <c r="B5762" s="240" t="s">
        <v>7646</v>
      </c>
      <c r="C5762" s="185" t="str">
        <f>VLOOKUP(B5762,[1]Nagios!$B$2:$F$7978,1,FALSE)</f>
        <v>10.133.18.67</v>
      </c>
      <c r="D5762" s="240" t="s">
        <v>959</v>
      </c>
      <c r="E5762" s="240" t="s">
        <v>2989</v>
      </c>
      <c r="F5762" s="245">
        <v>1</v>
      </c>
      <c r="G5762" s="299" t="s">
        <v>8006</v>
      </c>
      <c r="H5762" s="180"/>
    </row>
    <row r="5763" spans="1:8" hidden="1">
      <c r="A5763" s="249" t="s">
        <v>7650</v>
      </c>
      <c r="B5763" s="240" t="s">
        <v>7645</v>
      </c>
      <c r="C5763" s="185" t="str">
        <f>VLOOKUP(B5763,[1]Nagios!$B$2:$F$7978,1,FALSE)</f>
        <v>10.133.18.61</v>
      </c>
      <c r="D5763" s="240" t="s">
        <v>959</v>
      </c>
      <c r="E5763" s="240" t="s">
        <v>2989</v>
      </c>
      <c r="F5763" s="245">
        <v>1</v>
      </c>
      <c r="G5763" s="299" t="s">
        <v>8006</v>
      </c>
      <c r="H5763" s="180"/>
    </row>
    <row r="5764" spans="1:8" hidden="1">
      <c r="A5764" s="249" t="s">
        <v>7983</v>
      </c>
      <c r="B5764" s="240" t="s">
        <v>7984</v>
      </c>
      <c r="C5764" s="185" t="str">
        <f>VLOOKUP(B5764,[1]Nagios!$B$2:$F$7978,1,FALSE)</f>
        <v>172.24.80.9</v>
      </c>
      <c r="D5764" s="240" t="s">
        <v>959</v>
      </c>
      <c r="E5764" s="240" t="s">
        <v>2989</v>
      </c>
      <c r="F5764" s="245">
        <v>1</v>
      </c>
      <c r="G5764" s="387" t="s">
        <v>8006</v>
      </c>
      <c r="H5764" s="199"/>
    </row>
    <row r="5765" spans="1:8" hidden="1">
      <c r="A5765" s="240" t="s">
        <v>7985</v>
      </c>
      <c r="B5765" s="240" t="s">
        <v>7988</v>
      </c>
      <c r="C5765" s="185" t="str">
        <f>VLOOKUP(B5765,[1]Nagios!$B$2:$F$7978,1,FALSE)</f>
        <v>172.24.80.11</v>
      </c>
      <c r="D5765" s="240" t="s">
        <v>959</v>
      </c>
      <c r="E5765" s="240" t="s">
        <v>2989</v>
      </c>
      <c r="F5765" s="245">
        <v>1</v>
      </c>
      <c r="G5765" s="387" t="s">
        <v>8006</v>
      </c>
      <c r="H5765" s="199"/>
    </row>
    <row r="5766" spans="1:8" hidden="1">
      <c r="A5766" s="249" t="s">
        <v>7987</v>
      </c>
      <c r="B5766" s="240" t="s">
        <v>7990</v>
      </c>
      <c r="C5766" s="185" t="str">
        <f>VLOOKUP(B5766,[1]Nagios!$B$2:$F$7978,1,FALSE)</f>
        <v>172.24.64.9</v>
      </c>
      <c r="D5766" s="240" t="s">
        <v>959</v>
      </c>
      <c r="E5766" s="240" t="s">
        <v>2989</v>
      </c>
      <c r="F5766" s="245">
        <v>1</v>
      </c>
      <c r="G5766" s="387" t="s">
        <v>8006</v>
      </c>
      <c r="H5766" s="199"/>
    </row>
    <row r="5767" spans="1:8" hidden="1">
      <c r="A5767" s="88" t="s">
        <v>7586</v>
      </c>
      <c r="B5767" s="240" t="s">
        <v>7582</v>
      </c>
      <c r="C5767" s="185" t="str">
        <f>VLOOKUP(B5767,[1]Nagios!$B$2:$F$7978,1,FALSE)</f>
        <v>172.24.50.10</v>
      </c>
      <c r="D5767" s="240" t="s">
        <v>959</v>
      </c>
      <c r="E5767" s="240" t="s">
        <v>2989</v>
      </c>
      <c r="F5767" s="262">
        <v>1</v>
      </c>
      <c r="G5767" s="299" t="s">
        <v>8006</v>
      </c>
      <c r="H5767" s="180" t="s">
        <v>5280</v>
      </c>
    </row>
    <row r="5768" spans="1:8" hidden="1">
      <c r="A5768" s="249" t="s">
        <v>7587</v>
      </c>
      <c r="B5768" s="240" t="s">
        <v>7579</v>
      </c>
      <c r="C5768" s="185" t="str">
        <f>VLOOKUP(B5768,[1]Nagios!$B$2:$F$7978,1,FALSE)</f>
        <v>172.24.48.10</v>
      </c>
      <c r="D5768" s="240" t="s">
        <v>959</v>
      </c>
      <c r="E5768" s="240" t="s">
        <v>2989</v>
      </c>
      <c r="F5768" s="262">
        <v>1</v>
      </c>
      <c r="G5768" s="299" t="s">
        <v>8006</v>
      </c>
      <c r="H5768" s="199"/>
    </row>
    <row r="5769" spans="1:8" hidden="1">
      <c r="A5769" s="88" t="s">
        <v>7583</v>
      </c>
      <c r="B5769" s="240" t="s">
        <v>7579</v>
      </c>
      <c r="C5769" s="185" t="str">
        <f>VLOOKUP(B5769,[1]Nagios!$B$2:$F$7978,1,FALSE)</f>
        <v>172.24.48.10</v>
      </c>
      <c r="D5769" s="240" t="s">
        <v>959</v>
      </c>
      <c r="E5769" s="240" t="s">
        <v>2989</v>
      </c>
      <c r="F5769" s="271">
        <v>1</v>
      </c>
      <c r="G5769" s="299" t="s">
        <v>8006</v>
      </c>
      <c r="H5769" s="180"/>
    </row>
    <row r="5770" spans="1:8" hidden="1">
      <c r="A5770" s="88" t="s">
        <v>7585</v>
      </c>
      <c r="B5770" s="240" t="s">
        <v>7581</v>
      </c>
      <c r="C5770" s="185" t="str">
        <f>VLOOKUP(B5770,[1]Nagios!$B$2:$F$7978,1,FALSE)</f>
        <v>172.24.50.08</v>
      </c>
      <c r="D5770" s="240" t="s">
        <v>959</v>
      </c>
      <c r="E5770" s="240" t="s">
        <v>2989</v>
      </c>
      <c r="F5770" s="271">
        <v>1</v>
      </c>
      <c r="G5770" s="299" t="s">
        <v>8006</v>
      </c>
      <c r="H5770" s="180"/>
    </row>
    <row r="5771" spans="1:8" hidden="1">
      <c r="A5771" s="88" t="s">
        <v>7584</v>
      </c>
      <c r="B5771" s="240" t="s">
        <v>7580</v>
      </c>
      <c r="C5771" s="185" t="str">
        <f>VLOOKUP(B5771,[1]Nagios!$B$2:$F$7978,1,FALSE)</f>
        <v>172.24.48.09</v>
      </c>
      <c r="D5771" s="240" t="s">
        <v>959</v>
      </c>
      <c r="E5771" s="240" t="s">
        <v>2989</v>
      </c>
      <c r="F5771" s="271">
        <v>1</v>
      </c>
      <c r="G5771" s="299" t="s">
        <v>8006</v>
      </c>
      <c r="H5771" s="180"/>
    </row>
    <row r="5772" spans="1:8" hidden="1">
      <c r="A5772" s="266" t="s">
        <v>7775</v>
      </c>
      <c r="B5772" s="240" t="s">
        <v>7776</v>
      </c>
      <c r="C5772" s="185" t="str">
        <f>VLOOKUP(B5772,[1]Nagios!$B$2:$F$7978,1,FALSE)</f>
        <v>172.24.36.10</v>
      </c>
      <c r="D5772" s="240" t="s">
        <v>959</v>
      </c>
      <c r="E5772" s="240" t="s">
        <v>2989</v>
      </c>
      <c r="F5772" s="271">
        <v>1</v>
      </c>
      <c r="G5772" s="299" t="s">
        <v>8006</v>
      </c>
      <c r="H5772" s="283"/>
    </row>
    <row r="5773" spans="1:8" hidden="1">
      <c r="A5773" s="88" t="s">
        <v>7411</v>
      </c>
      <c r="B5773" s="240" t="s">
        <v>7414</v>
      </c>
      <c r="C5773" s="185" t="str">
        <f>VLOOKUP(B5773,[1]Nagios!$B$2:$F$7978,1,FALSE)</f>
        <v>172.24.36.9</v>
      </c>
      <c r="D5773" s="240" t="s">
        <v>959</v>
      </c>
      <c r="E5773" s="240" t="s">
        <v>2989</v>
      </c>
      <c r="F5773" s="271">
        <v>1</v>
      </c>
      <c r="G5773" s="299" t="s">
        <v>8006</v>
      </c>
      <c r="H5773" s="180" t="s">
        <v>5280</v>
      </c>
    </row>
    <row r="5774" spans="1:8" hidden="1">
      <c r="A5774" s="88" t="s">
        <v>7410</v>
      </c>
      <c r="B5774" s="240" t="s">
        <v>7413</v>
      </c>
      <c r="C5774" s="185" t="str">
        <f>VLOOKUP(B5774,[1]Nagios!$B$2:$F$7978,1,FALSE)</f>
        <v>172.24.36.8</v>
      </c>
      <c r="D5774" s="240" t="s">
        <v>959</v>
      </c>
      <c r="E5774" s="240" t="s">
        <v>2989</v>
      </c>
      <c r="F5774" s="271">
        <v>1</v>
      </c>
      <c r="G5774" s="299" t="s">
        <v>8006</v>
      </c>
      <c r="H5774" s="180" t="s">
        <v>5280</v>
      </c>
    </row>
    <row r="5775" spans="1:8" hidden="1">
      <c r="A5775" s="266" t="s">
        <v>7644</v>
      </c>
      <c r="B5775" s="240" t="s">
        <v>7643</v>
      </c>
      <c r="C5775" s="185" t="str">
        <f>VLOOKUP(B5775,[1]Nagios!$B$2:$F$7978,1,FALSE)</f>
        <v>172.24.34.9</v>
      </c>
      <c r="D5775" s="240" t="s">
        <v>2374</v>
      </c>
      <c r="E5775" s="240" t="s">
        <v>2989</v>
      </c>
      <c r="F5775" s="271">
        <v>1</v>
      </c>
      <c r="G5775" s="299" t="s">
        <v>8006</v>
      </c>
      <c r="H5775" s="180"/>
    </row>
    <row r="5776" spans="1:8" hidden="1">
      <c r="A5776" s="88" t="s">
        <v>7409</v>
      </c>
      <c r="B5776" s="240" t="s">
        <v>7412</v>
      </c>
      <c r="C5776" s="185" t="str">
        <f>VLOOKUP(B5776,[1]Nagios!$B$2:$F$7978,1,FALSE)</f>
        <v>172.24.34.8</v>
      </c>
      <c r="D5776" s="240" t="s">
        <v>959</v>
      </c>
      <c r="E5776" s="240" t="s">
        <v>2989</v>
      </c>
      <c r="F5776" s="271">
        <v>1</v>
      </c>
      <c r="G5776" s="299" t="s">
        <v>8006</v>
      </c>
      <c r="H5776" s="180" t="s">
        <v>5280</v>
      </c>
    </row>
    <row r="5777" spans="1:8" hidden="1">
      <c r="A5777" s="266" t="s">
        <v>7986</v>
      </c>
      <c r="B5777" s="240" t="s">
        <v>7989</v>
      </c>
      <c r="C5777" s="185" t="str">
        <f>VLOOKUP(B5777,[1]Nagios!$B$2:$F$7978,1,FALSE)</f>
        <v>172.24.32.8</v>
      </c>
      <c r="D5777" s="240" t="s">
        <v>959</v>
      </c>
      <c r="E5777" s="240" t="s">
        <v>2989</v>
      </c>
      <c r="F5777" s="271">
        <v>1</v>
      </c>
      <c r="G5777" s="387" t="s">
        <v>8006</v>
      </c>
      <c r="H5777" s="199"/>
    </row>
    <row r="5778" spans="1:8" hidden="1">
      <c r="A5778" s="266" t="s">
        <v>7672</v>
      </c>
      <c r="B5778" s="240" t="s">
        <v>7668</v>
      </c>
      <c r="C5778" s="185" t="str">
        <f>VLOOKUP(B5778,[1]Nagios!$B$2:$F$7978,1,FALSE)</f>
        <v>172.24.5.37</v>
      </c>
      <c r="D5778" s="240" t="s">
        <v>959</v>
      </c>
      <c r="E5778" s="240" t="s">
        <v>2989</v>
      </c>
      <c r="F5778" s="271">
        <v>1</v>
      </c>
      <c r="G5778" s="299" t="s">
        <v>8006</v>
      </c>
      <c r="H5778" s="180"/>
    </row>
    <row r="5779" spans="1:8" hidden="1">
      <c r="A5779" s="266" t="s">
        <v>7671</v>
      </c>
      <c r="B5779" s="240" t="s">
        <v>7667</v>
      </c>
      <c r="C5779" s="185" t="str">
        <f>VLOOKUP(B5779,[1]Nagios!$B$2:$F$7978,1,FALSE)</f>
        <v>172.24.5.35</v>
      </c>
      <c r="D5779" s="240" t="s">
        <v>959</v>
      </c>
      <c r="E5779" s="240" t="s">
        <v>2989</v>
      </c>
      <c r="F5779" s="271">
        <v>1</v>
      </c>
      <c r="G5779" s="299" t="s">
        <v>8006</v>
      </c>
      <c r="H5779" s="180"/>
    </row>
    <row r="5780" spans="1:8" hidden="1">
      <c r="A5780" s="266" t="s">
        <v>7670</v>
      </c>
      <c r="B5780" s="249" t="s">
        <v>7666</v>
      </c>
      <c r="C5780" s="185" t="str">
        <f>VLOOKUP(B5780,[1]Nagios!$B$2:$F$7978,1,FALSE)</f>
        <v>172.24.5.36</v>
      </c>
      <c r="D5780" s="249" t="s">
        <v>959</v>
      </c>
      <c r="E5780" s="249" t="s">
        <v>2989</v>
      </c>
      <c r="F5780" s="271">
        <v>1</v>
      </c>
      <c r="G5780" s="299" t="s">
        <v>8006</v>
      </c>
      <c r="H5780" s="180"/>
    </row>
    <row r="5781" spans="1:8" hidden="1">
      <c r="A5781" s="271" t="s">
        <v>7669</v>
      </c>
      <c r="B5781" s="249" t="s">
        <v>7665</v>
      </c>
      <c r="C5781" s="185" t="str">
        <f>VLOOKUP(B5781,[1]Nagios!$B$2:$F$7978,1,FALSE)</f>
        <v>172.24.5.34</v>
      </c>
      <c r="D5781" s="249" t="s">
        <v>959</v>
      </c>
      <c r="E5781" s="249" t="s">
        <v>2989</v>
      </c>
      <c r="F5781" s="271">
        <v>1</v>
      </c>
      <c r="G5781" s="299" t="s">
        <v>8006</v>
      </c>
      <c r="H5781" s="180"/>
    </row>
    <row r="5782" spans="1:8" hidden="1">
      <c r="A5782" s="271" t="s">
        <v>7664</v>
      </c>
      <c r="B5782" s="266" t="s">
        <v>7659</v>
      </c>
      <c r="C5782" s="185" t="str">
        <f>VLOOKUP(B5782,[1]Nagios!$B$2:$F$7978,1,FALSE)</f>
        <v>10.133.150.11</v>
      </c>
      <c r="D5782" s="266" t="s">
        <v>7145</v>
      </c>
      <c r="E5782" s="266" t="s">
        <v>2989</v>
      </c>
      <c r="F5782" s="271">
        <v>1</v>
      </c>
      <c r="G5782" s="299" t="s">
        <v>8006</v>
      </c>
      <c r="H5782" s="180"/>
    </row>
    <row r="5783" spans="1:8" hidden="1">
      <c r="A5783" s="271" t="s">
        <v>7663</v>
      </c>
      <c r="B5783" s="240" t="s">
        <v>7658</v>
      </c>
      <c r="C5783" s="185" t="str">
        <f>VLOOKUP(B5783,[1]Nagios!$B$2:$F$7978,1,FALSE)</f>
        <v>10.133.150.10</v>
      </c>
      <c r="D5783" s="240" t="s">
        <v>959</v>
      </c>
      <c r="E5783" s="240" t="s">
        <v>2989</v>
      </c>
      <c r="F5783" s="271">
        <v>1</v>
      </c>
      <c r="G5783" s="299" t="s">
        <v>8006</v>
      </c>
      <c r="H5783" s="180"/>
    </row>
    <row r="5784" spans="1:8" hidden="1">
      <c r="A5784" s="271" t="s">
        <v>7662</v>
      </c>
      <c r="B5784" s="240" t="s">
        <v>7657</v>
      </c>
      <c r="C5784" s="185" t="str">
        <f>VLOOKUP(B5784,[1]Nagios!$B$2:$F$7978,1,FALSE)</f>
        <v>10.133.148.11</v>
      </c>
      <c r="D5784" s="240" t="s">
        <v>959</v>
      </c>
      <c r="E5784" s="240" t="s">
        <v>2989</v>
      </c>
      <c r="F5784" s="271">
        <v>1</v>
      </c>
      <c r="G5784" s="299" t="s">
        <v>8006</v>
      </c>
      <c r="H5784" s="180"/>
    </row>
    <row r="5785" spans="1:8" hidden="1">
      <c r="A5785" s="266" t="s">
        <v>7661</v>
      </c>
      <c r="B5785" s="240" t="s">
        <v>7656</v>
      </c>
      <c r="C5785" s="185" t="str">
        <f>VLOOKUP(B5785,[1]Nagios!$B$2:$F$7978,1,FALSE)</f>
        <v>10.133.148.10</v>
      </c>
      <c r="D5785" s="240" t="s">
        <v>959</v>
      </c>
      <c r="E5785" s="240" t="s">
        <v>2989</v>
      </c>
      <c r="F5785" s="271">
        <v>1</v>
      </c>
      <c r="G5785" s="299" t="s">
        <v>8006</v>
      </c>
      <c r="H5785" s="180"/>
    </row>
    <row r="5786" spans="1:8" hidden="1">
      <c r="A5786" s="266" t="s">
        <v>7660</v>
      </c>
      <c r="B5786" s="240" t="s">
        <v>7655</v>
      </c>
      <c r="C5786" s="185" t="str">
        <f>VLOOKUP(B5786,[1]Nagios!$B$2:$F$7978,1,FALSE)</f>
        <v>10.133.146.11</v>
      </c>
      <c r="D5786" s="240" t="s">
        <v>7145</v>
      </c>
      <c r="E5786" s="240" t="s">
        <v>2989</v>
      </c>
      <c r="F5786" s="271">
        <v>1</v>
      </c>
      <c r="G5786" s="299" t="s">
        <v>8006</v>
      </c>
      <c r="H5786" s="180"/>
    </row>
    <row r="5787" spans="1:8" hidden="1">
      <c r="A5787" s="88" t="s">
        <v>398</v>
      </c>
      <c r="B5787" s="249" t="s">
        <v>399</v>
      </c>
      <c r="C5787" s="185" t="str">
        <f>VLOOKUP(B5787,[1]Nagios!$B$2:$F$7978,1,FALSE)</f>
        <v>10.133.140.8</v>
      </c>
      <c r="D5787" s="240" t="s">
        <v>959</v>
      </c>
      <c r="E5787" s="240" t="s">
        <v>2991</v>
      </c>
      <c r="F5787" s="112">
        <v>2</v>
      </c>
      <c r="G5787" s="299" t="s">
        <v>8006</v>
      </c>
      <c r="H5787" s="180" t="s">
        <v>5280</v>
      </c>
    </row>
    <row r="5788" spans="1:8" hidden="1">
      <c r="A5788" s="88" t="s">
        <v>396</v>
      </c>
      <c r="B5788" s="249" t="s">
        <v>397</v>
      </c>
      <c r="C5788" s="185" t="str">
        <f>VLOOKUP(B5788,[1]Nagios!$B$2:$F$7978,1,FALSE)</f>
        <v>10.133.143.8</v>
      </c>
      <c r="D5788" s="240" t="s">
        <v>959</v>
      </c>
      <c r="E5788" s="240" t="s">
        <v>2991</v>
      </c>
      <c r="F5788" s="112">
        <v>2</v>
      </c>
      <c r="G5788" s="299" t="s">
        <v>8006</v>
      </c>
      <c r="H5788" s="200" t="s">
        <v>5280</v>
      </c>
    </row>
    <row r="5789" spans="1:8" hidden="1">
      <c r="A5789" s="88" t="s">
        <v>394</v>
      </c>
      <c r="B5789" s="266" t="s">
        <v>395</v>
      </c>
      <c r="C5789" s="185" t="str">
        <f>VLOOKUP(B5789,[1]Nagios!$B$2:$F$7978,1,FALSE)</f>
        <v>10.133.148.9</v>
      </c>
      <c r="D5789" s="240" t="s">
        <v>959</v>
      </c>
      <c r="E5789" s="240" t="s">
        <v>2991</v>
      </c>
      <c r="F5789" s="112">
        <v>2</v>
      </c>
      <c r="G5789" s="299" t="s">
        <v>8006</v>
      </c>
      <c r="H5789" s="200" t="s">
        <v>5280</v>
      </c>
    </row>
    <row r="5790" spans="1:8" hidden="1">
      <c r="A5790" s="88" t="s">
        <v>392</v>
      </c>
      <c r="B5790" s="266" t="s">
        <v>393</v>
      </c>
      <c r="C5790" s="185" t="str">
        <f>VLOOKUP(B5790,[1]Nagios!$B$2:$F$7978,1,FALSE)</f>
        <v>10.133.154.9</v>
      </c>
      <c r="D5790" s="240" t="s">
        <v>959</v>
      </c>
      <c r="E5790" s="240" t="s">
        <v>2991</v>
      </c>
      <c r="F5790" s="112">
        <v>2</v>
      </c>
      <c r="G5790" s="299" t="s">
        <v>8006</v>
      </c>
      <c r="H5790" s="200" t="s">
        <v>5280</v>
      </c>
    </row>
    <row r="5791" spans="1:8" hidden="1">
      <c r="A5791" s="88" t="s">
        <v>390</v>
      </c>
      <c r="B5791" s="266" t="s">
        <v>391</v>
      </c>
      <c r="C5791" s="185" t="str">
        <f>VLOOKUP(B5791,[1]Nagios!$B$2:$F$7978,1,FALSE)</f>
        <v>10.133.155.8</v>
      </c>
      <c r="D5791" s="240" t="s">
        <v>959</v>
      </c>
      <c r="E5791" s="240" t="s">
        <v>2991</v>
      </c>
      <c r="F5791" s="112">
        <v>2</v>
      </c>
      <c r="G5791" s="299" t="s">
        <v>8006</v>
      </c>
      <c r="H5791" s="200" t="s">
        <v>5280</v>
      </c>
    </row>
    <row r="5792" spans="1:8" hidden="1">
      <c r="A5792" s="88" t="s">
        <v>388</v>
      </c>
      <c r="B5792" s="266" t="s">
        <v>389</v>
      </c>
      <c r="C5792" s="185" t="str">
        <f>VLOOKUP(B5792,[1]Nagios!$B$2:$F$7978,1,FALSE)</f>
        <v>10.133.152.9</v>
      </c>
      <c r="D5792" s="240" t="s">
        <v>959</v>
      </c>
      <c r="E5792" s="240" t="s">
        <v>2991</v>
      </c>
      <c r="F5792" s="112">
        <v>2</v>
      </c>
      <c r="G5792" s="299" t="s">
        <v>8006</v>
      </c>
      <c r="H5792" s="200" t="s">
        <v>5280</v>
      </c>
    </row>
    <row r="5793" spans="1:8" hidden="1">
      <c r="A5793" s="88" t="s">
        <v>386</v>
      </c>
      <c r="B5793" s="266" t="s">
        <v>387</v>
      </c>
      <c r="C5793" s="185" t="str">
        <f>VLOOKUP(B5793,[1]Nagios!$B$2:$F$7978,1,FALSE)</f>
        <v>10.133.154.8</v>
      </c>
      <c r="D5793" s="249" t="s">
        <v>959</v>
      </c>
      <c r="E5793" s="249" t="s">
        <v>2991</v>
      </c>
      <c r="F5793" s="112">
        <v>2</v>
      </c>
      <c r="G5793" s="299" t="s">
        <v>8006</v>
      </c>
      <c r="H5793" s="200" t="s">
        <v>5280</v>
      </c>
    </row>
    <row r="5794" spans="1:8" hidden="1">
      <c r="A5794" s="88" t="s">
        <v>384</v>
      </c>
      <c r="B5794" s="266" t="s">
        <v>385</v>
      </c>
      <c r="C5794" s="185" t="str">
        <f>VLOOKUP(B5794,[1]Nagios!$B$2:$F$7978,1,FALSE)</f>
        <v>10.133.153.8</v>
      </c>
      <c r="D5794" s="240" t="s">
        <v>959</v>
      </c>
      <c r="E5794" s="240" t="s">
        <v>2991</v>
      </c>
      <c r="F5794" s="112">
        <v>2</v>
      </c>
      <c r="G5794" s="299" t="s">
        <v>8006</v>
      </c>
      <c r="H5794" s="200" t="s">
        <v>5280</v>
      </c>
    </row>
    <row r="5795" spans="1:8" hidden="1">
      <c r="A5795" s="88" t="s">
        <v>382</v>
      </c>
      <c r="B5795" s="266" t="s">
        <v>383</v>
      </c>
      <c r="C5795" s="185" t="str">
        <f>VLOOKUP(B5795,[1]Nagios!$B$2:$F$7978,1,FALSE)</f>
        <v>10.133.152.8</v>
      </c>
      <c r="D5795" s="240" t="s">
        <v>959</v>
      </c>
      <c r="E5795" s="240" t="s">
        <v>2991</v>
      </c>
      <c r="F5795" s="112">
        <v>2</v>
      </c>
      <c r="G5795" s="299" t="s">
        <v>8006</v>
      </c>
      <c r="H5795" s="200" t="s">
        <v>5280</v>
      </c>
    </row>
    <row r="5796" spans="1:8" hidden="1">
      <c r="A5796" s="88" t="s">
        <v>380</v>
      </c>
      <c r="B5796" s="266" t="s">
        <v>381</v>
      </c>
      <c r="C5796" s="185" t="str">
        <f>VLOOKUP(B5796,[1]Nagios!$B$2:$F$7978,1,FALSE)</f>
        <v>10.133.145.8</v>
      </c>
      <c r="D5796" s="240" t="s">
        <v>959</v>
      </c>
      <c r="E5796" s="240" t="s">
        <v>2991</v>
      </c>
      <c r="F5796" s="112">
        <v>2</v>
      </c>
      <c r="G5796" s="299" t="s">
        <v>8006</v>
      </c>
      <c r="H5796" s="200" t="s">
        <v>5280</v>
      </c>
    </row>
    <row r="5797" spans="1:8" hidden="1">
      <c r="A5797" s="88" t="s">
        <v>378</v>
      </c>
      <c r="B5797" s="266" t="s">
        <v>379</v>
      </c>
      <c r="C5797" s="185" t="str">
        <f>VLOOKUP(B5797,[1]Nagios!$B$2:$F$7978,1,FALSE)</f>
        <v>10.133.153.9</v>
      </c>
      <c r="D5797" s="240" t="s">
        <v>959</v>
      </c>
      <c r="E5797" s="240" t="s">
        <v>2991</v>
      </c>
      <c r="F5797" s="112">
        <v>2</v>
      </c>
      <c r="G5797" s="299" t="s">
        <v>8006</v>
      </c>
      <c r="H5797" s="200" t="s">
        <v>5280</v>
      </c>
    </row>
    <row r="5798" spans="1:8" hidden="1">
      <c r="A5798" s="88" t="s">
        <v>376</v>
      </c>
      <c r="B5798" s="266" t="s">
        <v>377</v>
      </c>
      <c r="C5798" s="185" t="str">
        <f>VLOOKUP(B5798,[1]Nagios!$B$2:$F$7978,1,FALSE)</f>
        <v>10.133.155.9</v>
      </c>
      <c r="D5798" s="240" t="s">
        <v>959</v>
      </c>
      <c r="E5798" s="240" t="s">
        <v>2991</v>
      </c>
      <c r="F5798" s="112">
        <v>2</v>
      </c>
      <c r="G5798" s="299" t="s">
        <v>8006</v>
      </c>
      <c r="H5798" s="200" t="s">
        <v>5280</v>
      </c>
    </row>
    <row r="5799" spans="1:8" hidden="1">
      <c r="A5799" s="88" t="s">
        <v>374</v>
      </c>
      <c r="B5799" s="266" t="s">
        <v>375</v>
      </c>
      <c r="C5799" s="185" t="str">
        <f>VLOOKUP(B5799,[1]Nagios!$B$2:$F$7978,1,FALSE)</f>
        <v>10.133.149.8</v>
      </c>
      <c r="D5799" s="240" t="s">
        <v>959</v>
      </c>
      <c r="E5799" s="240" t="s">
        <v>2991</v>
      </c>
      <c r="F5799" s="112">
        <v>2</v>
      </c>
      <c r="G5799" s="299" t="s">
        <v>8006</v>
      </c>
      <c r="H5799" s="200" t="s">
        <v>5280</v>
      </c>
    </row>
    <row r="5800" spans="1:8" hidden="1">
      <c r="A5800" s="89" t="s">
        <v>6333</v>
      </c>
      <c r="B5800" s="89" t="s">
        <v>6334</v>
      </c>
      <c r="C5800" s="185" t="str">
        <f>VLOOKUP(B5800,[1]Nagios!$B$2:$F$7978,1,FALSE)</f>
        <v>10.133.140.12</v>
      </c>
      <c r="D5800" s="89" t="s">
        <v>6160</v>
      </c>
      <c r="E5800" s="89" t="s">
        <v>2989</v>
      </c>
      <c r="F5800" s="133">
        <v>3</v>
      </c>
      <c r="G5800" s="299" t="s">
        <v>8006</v>
      </c>
      <c r="H5800" s="200"/>
    </row>
    <row r="5801" spans="1:8" hidden="1">
      <c r="A5801" s="88" t="s">
        <v>7952</v>
      </c>
      <c r="B5801" s="266" t="s">
        <v>7953</v>
      </c>
      <c r="C5801" s="185" t="str">
        <f>VLOOKUP(B5801,[1]Nagios!$B$2:$F$7978,1,FALSE)</f>
        <v>10.133.132.19</v>
      </c>
      <c r="D5801" s="240" t="s">
        <v>959</v>
      </c>
      <c r="E5801" s="240" t="s">
        <v>2989</v>
      </c>
      <c r="F5801" s="112">
        <v>1</v>
      </c>
      <c r="G5801" s="299" t="s">
        <v>8006</v>
      </c>
      <c r="H5801" s="200"/>
    </row>
    <row r="5802" spans="1:8" hidden="1">
      <c r="A5802" s="88" t="s">
        <v>7950</v>
      </c>
      <c r="B5802" s="266" t="s">
        <v>7951</v>
      </c>
      <c r="C5802" s="185" t="str">
        <f>VLOOKUP(B5802,[1]Nagios!$B$2:$F$7978,1,FALSE)</f>
        <v>10.133.132.17</v>
      </c>
      <c r="D5802" s="240" t="s">
        <v>959</v>
      </c>
      <c r="E5802" s="240" t="s">
        <v>2989</v>
      </c>
      <c r="F5802" s="112">
        <v>1</v>
      </c>
      <c r="G5802" s="299" t="s">
        <v>8006</v>
      </c>
      <c r="H5802" s="200"/>
    </row>
    <row r="5803" spans="1:8" hidden="1">
      <c r="A5803" s="88" t="s">
        <v>7948</v>
      </c>
      <c r="B5803" s="266" t="s">
        <v>7949</v>
      </c>
      <c r="C5803" s="185" t="str">
        <f>VLOOKUP(B5803,[1]Nagios!$B$2:$F$7978,1,FALSE)</f>
        <v>10.133.132.14</v>
      </c>
      <c r="D5803" s="240" t="s">
        <v>959</v>
      </c>
      <c r="E5803" s="240" t="s">
        <v>2989</v>
      </c>
      <c r="F5803" s="112">
        <v>1</v>
      </c>
      <c r="G5803" s="299" t="s">
        <v>8006</v>
      </c>
      <c r="H5803" s="200"/>
    </row>
    <row r="5804" spans="1:8" hidden="1">
      <c r="A5804" s="88" t="s">
        <v>7946</v>
      </c>
      <c r="B5804" s="266" t="s">
        <v>7947</v>
      </c>
      <c r="C5804" s="185" t="str">
        <f>VLOOKUP(B5804,[1]Nagios!$B$2:$F$7978,1,FALSE)</f>
        <v>10.133.130.9</v>
      </c>
      <c r="D5804" s="240" t="s">
        <v>959</v>
      </c>
      <c r="E5804" s="240" t="s">
        <v>2989</v>
      </c>
      <c r="F5804" s="112">
        <v>1</v>
      </c>
      <c r="G5804" s="299" t="s">
        <v>8006</v>
      </c>
      <c r="H5804" s="200"/>
    </row>
    <row r="5805" spans="1:8" hidden="1">
      <c r="A5805" s="88" t="s">
        <v>372</v>
      </c>
      <c r="B5805" s="266" t="s">
        <v>373</v>
      </c>
      <c r="C5805" s="185" t="str">
        <f>VLOOKUP(B5805,[1]Nagios!$B$2:$F$7978,1,FALSE)</f>
        <v>10.133.137.9</v>
      </c>
      <c r="D5805" s="249" t="s">
        <v>959</v>
      </c>
      <c r="E5805" s="240" t="s">
        <v>2991</v>
      </c>
      <c r="F5805" s="112">
        <v>2</v>
      </c>
      <c r="G5805" s="299" t="s">
        <v>8006</v>
      </c>
      <c r="H5805" s="200" t="s">
        <v>5280</v>
      </c>
    </row>
    <row r="5806" spans="1:8" hidden="1">
      <c r="A5806" s="88" t="s">
        <v>370</v>
      </c>
      <c r="B5806" s="266" t="s">
        <v>371</v>
      </c>
      <c r="C5806" s="185" t="str">
        <f>VLOOKUP(B5806,[1]Nagios!$B$2:$F$7978,1,FALSE)</f>
        <v>10.133.137.8</v>
      </c>
      <c r="D5806" s="249" t="s">
        <v>959</v>
      </c>
      <c r="E5806" s="240" t="s">
        <v>2991</v>
      </c>
      <c r="F5806" s="112">
        <v>2</v>
      </c>
      <c r="G5806" s="299" t="s">
        <v>8006</v>
      </c>
      <c r="H5806" s="200" t="s">
        <v>5280</v>
      </c>
    </row>
    <row r="5807" spans="1:8" hidden="1">
      <c r="A5807" s="88" t="s">
        <v>2583</v>
      </c>
      <c r="B5807" s="122">
        <v>10133133158</v>
      </c>
      <c r="C5807" s="185">
        <f>VLOOKUP(B5807,[1]Nagios!$B$2:$F$7978,1,FALSE)</f>
        <v>10133133158</v>
      </c>
      <c r="D5807" s="266" t="s">
        <v>2603</v>
      </c>
      <c r="E5807" s="240" t="s">
        <v>2989</v>
      </c>
      <c r="F5807" s="245">
        <v>1</v>
      </c>
      <c r="G5807" s="299" t="s">
        <v>8001</v>
      </c>
      <c r="H5807" s="200" t="s">
        <v>5410</v>
      </c>
    </row>
    <row r="5808" spans="1:8" hidden="1">
      <c r="A5808" s="88" t="s">
        <v>2582</v>
      </c>
      <c r="B5808" s="122">
        <v>10133133157</v>
      </c>
      <c r="C5808" s="185">
        <f>VLOOKUP(B5808,[1]Nagios!$B$2:$F$7978,1,FALSE)</f>
        <v>10133133157</v>
      </c>
      <c r="D5808" s="249" t="s">
        <v>2602</v>
      </c>
      <c r="E5808" s="249" t="s">
        <v>2989</v>
      </c>
      <c r="F5808" s="262">
        <v>1</v>
      </c>
      <c r="G5808" s="299" t="s">
        <v>8001</v>
      </c>
      <c r="H5808" s="200" t="s">
        <v>5409</v>
      </c>
    </row>
    <row r="5809" spans="1:8" hidden="1">
      <c r="A5809" s="88" t="s">
        <v>2581</v>
      </c>
      <c r="B5809" s="122">
        <v>10133133156</v>
      </c>
      <c r="C5809" s="185">
        <f>VLOOKUP(B5809,[1]Nagios!$B$2:$F$7978,1,FALSE)</f>
        <v>10133133156</v>
      </c>
      <c r="D5809" s="249" t="s">
        <v>2601</v>
      </c>
      <c r="E5809" s="249" t="s">
        <v>2989</v>
      </c>
      <c r="F5809" s="262">
        <v>1</v>
      </c>
      <c r="G5809" s="299" t="s">
        <v>8001</v>
      </c>
      <c r="H5809" s="200" t="s">
        <v>5408</v>
      </c>
    </row>
    <row r="5810" spans="1:8" hidden="1">
      <c r="A5810" s="88" t="s">
        <v>2580</v>
      </c>
      <c r="B5810" s="122">
        <v>10133133155</v>
      </c>
      <c r="C5810" s="185">
        <f>VLOOKUP(B5810,[1]Nagios!$B$2:$F$7978,1,FALSE)</f>
        <v>10133133155</v>
      </c>
      <c r="D5810" s="266" t="s">
        <v>2600</v>
      </c>
      <c r="E5810" s="266" t="s">
        <v>2989</v>
      </c>
      <c r="F5810" s="271">
        <v>1</v>
      </c>
      <c r="G5810" s="299" t="s">
        <v>8001</v>
      </c>
      <c r="H5810" s="200" t="s">
        <v>5407</v>
      </c>
    </row>
    <row r="5811" spans="1:8" hidden="1">
      <c r="A5811" s="88" t="s">
        <v>2579</v>
      </c>
      <c r="B5811" s="122">
        <v>10133133154</v>
      </c>
      <c r="C5811" s="185">
        <f>VLOOKUP(B5811,[1]Nagios!$B$2:$F$7978,1,FALSE)</f>
        <v>10133133154</v>
      </c>
      <c r="D5811" s="266" t="s">
        <v>2599</v>
      </c>
      <c r="E5811" s="266" t="s">
        <v>2989</v>
      </c>
      <c r="F5811" s="271">
        <v>1</v>
      </c>
      <c r="G5811" s="299" t="s">
        <v>8001</v>
      </c>
      <c r="H5811" s="200" t="s">
        <v>5406</v>
      </c>
    </row>
    <row r="5812" spans="1:8" hidden="1">
      <c r="A5812" s="88" t="s">
        <v>2578</v>
      </c>
      <c r="B5812" s="122">
        <v>10133133153</v>
      </c>
      <c r="C5812" s="185">
        <f>VLOOKUP(B5812,[1]Nagios!$B$2:$F$7978,1,FALSE)</f>
        <v>10133133153</v>
      </c>
      <c r="D5812" s="266" t="s">
        <v>2598</v>
      </c>
      <c r="E5812" s="266" t="s">
        <v>2989</v>
      </c>
      <c r="F5812" s="271">
        <v>1</v>
      </c>
      <c r="G5812" s="299" t="s">
        <v>8001</v>
      </c>
      <c r="H5812" s="200" t="s">
        <v>5405</v>
      </c>
    </row>
    <row r="5813" spans="1:8" hidden="1">
      <c r="A5813" s="88" t="s">
        <v>2577</v>
      </c>
      <c r="B5813" s="122">
        <v>10133133152</v>
      </c>
      <c r="C5813" s="185">
        <f>VLOOKUP(B5813,[1]Nagios!$B$2:$F$7978,1,FALSE)</f>
        <v>10133133152</v>
      </c>
      <c r="D5813" s="266" t="s">
        <v>2597</v>
      </c>
      <c r="E5813" s="266" t="s">
        <v>2989</v>
      </c>
      <c r="F5813" s="271">
        <v>1</v>
      </c>
      <c r="G5813" s="299" t="s">
        <v>8001</v>
      </c>
      <c r="H5813" s="200" t="s">
        <v>5404</v>
      </c>
    </row>
    <row r="5814" spans="1:8" hidden="1">
      <c r="A5814" s="88" t="s">
        <v>2576</v>
      </c>
      <c r="B5814" s="122">
        <v>10133133151</v>
      </c>
      <c r="C5814" s="185">
        <f>VLOOKUP(B5814,[1]Nagios!$B$2:$F$7978,1,FALSE)</f>
        <v>10133133151</v>
      </c>
      <c r="D5814" s="266" t="s">
        <v>2596</v>
      </c>
      <c r="E5814" s="266" t="s">
        <v>2989</v>
      </c>
      <c r="F5814" s="271">
        <v>1</v>
      </c>
      <c r="G5814" s="299" t="s">
        <v>8001</v>
      </c>
      <c r="H5814" s="200" t="s">
        <v>5403</v>
      </c>
    </row>
    <row r="5815" spans="1:8" hidden="1">
      <c r="A5815" s="88" t="s">
        <v>2575</v>
      </c>
      <c r="B5815" s="122">
        <v>10133133150</v>
      </c>
      <c r="C5815" s="185">
        <f>VLOOKUP(B5815,[1]Nagios!$B$2:$F$7978,1,FALSE)</f>
        <v>10133133150</v>
      </c>
      <c r="D5815" s="266" t="s">
        <v>2595</v>
      </c>
      <c r="E5815" s="266" t="s">
        <v>2989</v>
      </c>
      <c r="F5815" s="271">
        <v>1</v>
      </c>
      <c r="G5815" s="299" t="s">
        <v>8001</v>
      </c>
      <c r="H5815" s="200" t="s">
        <v>5402</v>
      </c>
    </row>
    <row r="5816" spans="1:8" hidden="1">
      <c r="A5816" s="88" t="s">
        <v>2574</v>
      </c>
      <c r="B5816" s="122">
        <v>10133133149</v>
      </c>
      <c r="C5816" s="185">
        <f>VLOOKUP(B5816,[1]Nagios!$B$2:$F$7978,1,FALSE)</f>
        <v>10133133149</v>
      </c>
      <c r="D5816" s="266" t="s">
        <v>2594</v>
      </c>
      <c r="E5816" s="266" t="s">
        <v>2989</v>
      </c>
      <c r="F5816" s="271">
        <v>1</v>
      </c>
      <c r="G5816" s="299" t="s">
        <v>8001</v>
      </c>
      <c r="H5816" s="200" t="s">
        <v>5401</v>
      </c>
    </row>
    <row r="5817" spans="1:8" hidden="1">
      <c r="A5817" s="88" t="s">
        <v>2573</v>
      </c>
      <c r="B5817" s="122">
        <v>10133133148</v>
      </c>
      <c r="C5817" s="185">
        <f>VLOOKUP(B5817,[1]Nagios!$B$2:$F$7978,1,FALSE)</f>
        <v>10133133148</v>
      </c>
      <c r="D5817" s="266" t="s">
        <v>2593</v>
      </c>
      <c r="E5817" s="266" t="s">
        <v>2989</v>
      </c>
      <c r="F5817" s="271">
        <v>1</v>
      </c>
      <c r="G5817" s="299" t="s">
        <v>8001</v>
      </c>
      <c r="H5817" s="200" t="s">
        <v>5400</v>
      </c>
    </row>
    <row r="5818" spans="1:8" hidden="1">
      <c r="A5818" s="88" t="s">
        <v>2572</v>
      </c>
      <c r="B5818" s="122">
        <v>10133133147</v>
      </c>
      <c r="C5818" s="185">
        <f>VLOOKUP(B5818,[1]Nagios!$B$2:$F$7978,1,FALSE)</f>
        <v>10133133147</v>
      </c>
      <c r="D5818" s="249" t="s">
        <v>2592</v>
      </c>
      <c r="E5818" s="240" t="s">
        <v>2989</v>
      </c>
      <c r="F5818" s="245">
        <v>1</v>
      </c>
      <c r="G5818" s="299" t="s">
        <v>8001</v>
      </c>
      <c r="H5818" s="200" t="s">
        <v>5399</v>
      </c>
    </row>
    <row r="5819" spans="1:8" hidden="1">
      <c r="A5819" s="88" t="s">
        <v>2571</v>
      </c>
      <c r="B5819" s="122">
        <v>10133133146</v>
      </c>
      <c r="C5819" s="185">
        <f>VLOOKUP(B5819,[1]Nagios!$B$2:$F$7978,1,FALSE)</f>
        <v>10133133146</v>
      </c>
      <c r="D5819" s="240" t="s">
        <v>2591</v>
      </c>
      <c r="E5819" s="240" t="s">
        <v>2989</v>
      </c>
      <c r="F5819" s="262">
        <v>1</v>
      </c>
      <c r="G5819" s="299" t="s">
        <v>8001</v>
      </c>
      <c r="H5819" s="200" t="s">
        <v>5398</v>
      </c>
    </row>
    <row r="5820" spans="1:8" hidden="1">
      <c r="A5820" s="88" t="s">
        <v>2570</v>
      </c>
      <c r="B5820" s="122">
        <v>10133133145</v>
      </c>
      <c r="C5820" s="185">
        <f>VLOOKUP(B5820,[1]Nagios!$B$2:$F$7978,1,FALSE)</f>
        <v>10133133145</v>
      </c>
      <c r="D5820" s="240" t="s">
        <v>2590</v>
      </c>
      <c r="E5820" s="240" t="s">
        <v>2989</v>
      </c>
      <c r="F5820" s="262">
        <v>1</v>
      </c>
      <c r="G5820" s="299" t="s">
        <v>8001</v>
      </c>
      <c r="H5820" s="200" t="s">
        <v>5397</v>
      </c>
    </row>
    <row r="5821" spans="1:8" hidden="1">
      <c r="A5821" s="88" t="s">
        <v>2569</v>
      </c>
      <c r="B5821" s="122">
        <v>10133133144</v>
      </c>
      <c r="C5821" s="185">
        <f>VLOOKUP(B5821,[1]Nagios!$B$2:$F$7978,1,FALSE)</f>
        <v>10133133144</v>
      </c>
      <c r="D5821" s="249" t="s">
        <v>2589</v>
      </c>
      <c r="E5821" s="249" t="s">
        <v>2989</v>
      </c>
      <c r="F5821" s="271">
        <v>1</v>
      </c>
      <c r="G5821" s="299" t="s">
        <v>8001</v>
      </c>
      <c r="H5821" s="200" t="s">
        <v>5396</v>
      </c>
    </row>
    <row r="5822" spans="1:8" hidden="1">
      <c r="A5822" s="88" t="s">
        <v>2568</v>
      </c>
      <c r="B5822" s="122">
        <v>10133133143</v>
      </c>
      <c r="C5822" s="185">
        <f>VLOOKUP(B5822,[1]Nagios!$B$2:$F$7978,1,FALSE)</f>
        <v>10133133143</v>
      </c>
      <c r="D5822" s="249" t="s">
        <v>2588</v>
      </c>
      <c r="E5822" s="249" t="s">
        <v>2989</v>
      </c>
      <c r="F5822" s="271">
        <v>1</v>
      </c>
      <c r="G5822" s="299" t="s">
        <v>8001</v>
      </c>
      <c r="H5822" s="200" t="s">
        <v>5395</v>
      </c>
    </row>
    <row r="5823" spans="1:8" hidden="1">
      <c r="A5823" s="88" t="s">
        <v>2567</v>
      </c>
      <c r="B5823" s="122">
        <v>10133133140</v>
      </c>
      <c r="C5823" s="185">
        <f>VLOOKUP(B5823,[1]Nagios!$B$2:$F$7978,1,FALSE)</f>
        <v>10133133140</v>
      </c>
      <c r="D5823" s="249" t="s">
        <v>2587</v>
      </c>
      <c r="E5823" s="249" t="s">
        <v>2989</v>
      </c>
      <c r="F5823" s="262">
        <v>1</v>
      </c>
      <c r="G5823" s="299" t="s">
        <v>8001</v>
      </c>
      <c r="H5823" s="200" t="s">
        <v>5394</v>
      </c>
    </row>
    <row r="5824" spans="1:8" hidden="1">
      <c r="A5824" s="88" t="s">
        <v>2566</v>
      </c>
      <c r="B5824" s="122">
        <v>10133133139</v>
      </c>
      <c r="C5824" s="185">
        <f>VLOOKUP(B5824,[1]Nagios!$B$2:$F$7978,1,FALSE)</f>
        <v>10133133139</v>
      </c>
      <c r="D5824" s="249" t="s">
        <v>2586</v>
      </c>
      <c r="E5824" s="249" t="s">
        <v>2989</v>
      </c>
      <c r="F5824" s="271">
        <v>1</v>
      </c>
      <c r="G5824" s="299" t="s">
        <v>8001</v>
      </c>
      <c r="H5824" s="200" t="s">
        <v>5393</v>
      </c>
    </row>
    <row r="5825" spans="1:8" hidden="1">
      <c r="A5825" s="89" t="s">
        <v>2560</v>
      </c>
      <c r="B5825" s="122">
        <v>10133133138</v>
      </c>
      <c r="C5825" s="185">
        <f>VLOOKUP(B5825,[1]Nagios!$B$2:$F$7978,1,FALSE)</f>
        <v>10133133138</v>
      </c>
      <c r="D5825" s="102" t="s">
        <v>2561</v>
      </c>
      <c r="E5825" s="249" t="s">
        <v>2989</v>
      </c>
      <c r="F5825" s="271">
        <v>1</v>
      </c>
      <c r="G5825" s="299" t="s">
        <v>8001</v>
      </c>
      <c r="H5825" s="200" t="s">
        <v>5392</v>
      </c>
    </row>
    <row r="5826" spans="1:8" hidden="1">
      <c r="A5826" s="88" t="s">
        <v>2565</v>
      </c>
      <c r="B5826" s="122">
        <v>10133133137</v>
      </c>
      <c r="C5826" s="185">
        <f>VLOOKUP(B5826,[1]Nagios!$B$2:$F$7978,1,FALSE)</f>
        <v>10133133137</v>
      </c>
      <c r="D5826" s="249" t="s">
        <v>2584</v>
      </c>
      <c r="E5826" s="249" t="s">
        <v>2989</v>
      </c>
      <c r="F5826" s="271">
        <v>1</v>
      </c>
      <c r="G5826" s="299" t="s">
        <v>8001</v>
      </c>
      <c r="H5826" s="200" t="s">
        <v>5391</v>
      </c>
    </row>
    <row r="5827" spans="1:8" hidden="1">
      <c r="A5827" s="88" t="s">
        <v>2564</v>
      </c>
      <c r="B5827" s="122">
        <v>10133133136</v>
      </c>
      <c r="C5827" s="185">
        <f>VLOOKUP(B5827,[1]Nagios!$B$2:$F$7978,1,FALSE)</f>
        <v>10133133136</v>
      </c>
      <c r="D5827" s="276" t="s">
        <v>2585</v>
      </c>
      <c r="E5827" s="276" t="s">
        <v>2989</v>
      </c>
      <c r="F5827" s="330">
        <v>1</v>
      </c>
      <c r="G5827" s="299" t="s">
        <v>8001</v>
      </c>
      <c r="H5827" s="200" t="s">
        <v>5390</v>
      </c>
    </row>
    <row r="5828" spans="1:8" hidden="1">
      <c r="A5828" s="88" t="s">
        <v>9122</v>
      </c>
      <c r="B5828" s="122">
        <v>10133133134</v>
      </c>
      <c r="C5828" s="185">
        <f>VLOOKUP(B5828,[1]Nagios!$B$2:$F$7978,1,FALSE)</f>
        <v>10133133134</v>
      </c>
      <c r="D5828" s="276" t="s">
        <v>9123</v>
      </c>
      <c r="E5828" s="249" t="s">
        <v>2989</v>
      </c>
      <c r="F5828" s="271">
        <v>1</v>
      </c>
      <c r="G5828" s="299" t="s">
        <v>8001</v>
      </c>
      <c r="H5828" s="200" t="s">
        <v>5390</v>
      </c>
    </row>
    <row r="5829" spans="1:8" hidden="1">
      <c r="A5829" s="89" t="s">
        <v>7457</v>
      </c>
      <c r="B5829" s="122" t="s">
        <v>7453</v>
      </c>
      <c r="C5829" s="185" t="str">
        <f>VLOOKUP(B5829,[1]Nagios!$B$2:$F$7978,1,FALSE)</f>
        <v>10.133.132.43</v>
      </c>
      <c r="D5829" s="136" t="s">
        <v>959</v>
      </c>
      <c r="E5829" s="88" t="s">
        <v>2989</v>
      </c>
      <c r="F5829" s="269">
        <v>4</v>
      </c>
      <c r="G5829" s="299" t="s">
        <v>8010</v>
      </c>
      <c r="H5829" s="209"/>
    </row>
    <row r="5830" spans="1:8" hidden="1">
      <c r="A5830" s="89" t="s">
        <v>7457</v>
      </c>
      <c r="B5830" s="122" t="s">
        <v>7453</v>
      </c>
      <c r="C5830" s="185" t="str">
        <f>VLOOKUP(B5830,[1]Nagios!$B$2:$F$7978,1,FALSE)</f>
        <v>10.133.132.43</v>
      </c>
      <c r="D5830" s="136" t="s">
        <v>979</v>
      </c>
      <c r="E5830" s="88" t="s">
        <v>2989</v>
      </c>
      <c r="F5830" s="269">
        <v>4</v>
      </c>
      <c r="G5830" s="299" t="s">
        <v>8010</v>
      </c>
      <c r="H5830" s="209"/>
    </row>
    <row r="5831" spans="1:8" hidden="1">
      <c r="A5831" s="89" t="s">
        <v>7456</v>
      </c>
      <c r="B5831" s="122" t="s">
        <v>7452</v>
      </c>
      <c r="C5831" s="185" t="str">
        <f>VLOOKUP(B5831,[1]Nagios!$B$2:$F$7978,1,FALSE)</f>
        <v>10.133.132.42</v>
      </c>
      <c r="D5831" s="136" t="s">
        <v>959</v>
      </c>
      <c r="E5831" s="88" t="s">
        <v>2989</v>
      </c>
      <c r="F5831" s="269">
        <v>4</v>
      </c>
      <c r="G5831" s="299" t="s">
        <v>8010</v>
      </c>
      <c r="H5831" s="209"/>
    </row>
    <row r="5832" spans="1:8" hidden="1">
      <c r="A5832" s="89" t="s">
        <v>7456</v>
      </c>
      <c r="B5832" s="122" t="s">
        <v>7452</v>
      </c>
      <c r="C5832" s="185" t="str">
        <f>VLOOKUP(B5832,[1]Nagios!$B$2:$F$7978,1,FALSE)</f>
        <v>10.133.132.42</v>
      </c>
      <c r="D5832" s="136" t="s">
        <v>979</v>
      </c>
      <c r="E5832" s="88" t="s">
        <v>2989</v>
      </c>
      <c r="F5832" s="269">
        <v>4</v>
      </c>
      <c r="G5832" s="299" t="s">
        <v>8010</v>
      </c>
      <c r="H5832" s="209"/>
    </row>
    <row r="5833" spans="1:8" hidden="1">
      <c r="A5833" s="89" t="s">
        <v>7455</v>
      </c>
      <c r="B5833" s="122" t="s">
        <v>7451</v>
      </c>
      <c r="C5833" s="185" t="str">
        <f>VLOOKUP(B5833,[1]Nagios!$B$2:$F$7978,1,FALSE)</f>
        <v>10.133.132.41</v>
      </c>
      <c r="D5833" s="136" t="s">
        <v>959</v>
      </c>
      <c r="E5833" s="88" t="s">
        <v>2989</v>
      </c>
      <c r="F5833" s="269">
        <v>4</v>
      </c>
      <c r="G5833" s="299" t="s">
        <v>8010</v>
      </c>
      <c r="H5833" s="209"/>
    </row>
    <row r="5834" spans="1:8" hidden="1">
      <c r="A5834" s="89" t="s">
        <v>7455</v>
      </c>
      <c r="B5834" s="122" t="s">
        <v>7451</v>
      </c>
      <c r="C5834" s="185" t="str">
        <f>VLOOKUP(B5834,[1]Nagios!$B$2:$F$7978,1,FALSE)</f>
        <v>10.133.132.41</v>
      </c>
      <c r="D5834" s="136" t="s">
        <v>979</v>
      </c>
      <c r="E5834" s="88" t="s">
        <v>2989</v>
      </c>
      <c r="F5834" s="269">
        <v>4</v>
      </c>
      <c r="G5834" s="299" t="s">
        <v>8010</v>
      </c>
      <c r="H5834" s="209"/>
    </row>
    <row r="5835" spans="1:8" hidden="1">
      <c r="A5835" s="89" t="s">
        <v>7454</v>
      </c>
      <c r="B5835" s="122" t="s">
        <v>7450</v>
      </c>
      <c r="C5835" s="185" t="str">
        <f>VLOOKUP(B5835,[1]Nagios!$B$2:$F$7978,1,FALSE)</f>
        <v>10.133.132.40</v>
      </c>
      <c r="D5835" s="136" t="s">
        <v>959</v>
      </c>
      <c r="E5835" s="88" t="s">
        <v>2989</v>
      </c>
      <c r="F5835" s="269">
        <v>4</v>
      </c>
      <c r="G5835" s="299" t="s">
        <v>8010</v>
      </c>
      <c r="H5835" s="209"/>
    </row>
    <row r="5836" spans="1:8" hidden="1">
      <c r="A5836" s="89" t="s">
        <v>7454</v>
      </c>
      <c r="B5836" s="122" t="s">
        <v>7450</v>
      </c>
      <c r="C5836" s="185" t="str">
        <f>VLOOKUP(B5836,[1]Nagios!$B$2:$F$7978,1,FALSE)</f>
        <v>10.133.132.40</v>
      </c>
      <c r="D5836" s="136" t="s">
        <v>979</v>
      </c>
      <c r="E5836" s="88" t="s">
        <v>2989</v>
      </c>
      <c r="F5836" s="269">
        <v>4</v>
      </c>
      <c r="G5836" s="299" t="s">
        <v>8010</v>
      </c>
      <c r="H5836" s="209"/>
    </row>
    <row r="5837" spans="1:8" hidden="1">
      <c r="A5837" s="266" t="s">
        <v>8925</v>
      </c>
      <c r="B5837" s="122">
        <v>10133134130</v>
      </c>
      <c r="C5837" s="185">
        <f>VLOOKUP(B5837,[1]Nagios!$B$2:$F$7978,1,FALSE)</f>
        <v>10133134130</v>
      </c>
      <c r="D5837" s="240" t="s">
        <v>959</v>
      </c>
      <c r="E5837" s="240" t="s">
        <v>2991</v>
      </c>
      <c r="F5837" s="271">
        <v>2</v>
      </c>
      <c r="G5837" s="299" t="s">
        <v>8006</v>
      </c>
    </row>
    <row r="5838" spans="1:8" hidden="1">
      <c r="A5838" s="266" t="s">
        <v>8924</v>
      </c>
      <c r="B5838" s="122">
        <v>10133134129</v>
      </c>
      <c r="C5838" s="185">
        <f>VLOOKUP(B5838,[1]Nagios!$B$2:$F$7978,1,FALSE)</f>
        <v>10133134129</v>
      </c>
      <c r="D5838" s="240" t="s">
        <v>959</v>
      </c>
      <c r="E5838" s="240" t="s">
        <v>2991</v>
      </c>
      <c r="F5838" s="271">
        <v>2</v>
      </c>
      <c r="G5838" s="299" t="s">
        <v>8006</v>
      </c>
    </row>
    <row r="5839" spans="1:8" hidden="1">
      <c r="A5839" s="88" t="s">
        <v>8950</v>
      </c>
      <c r="B5839" s="118">
        <v>10133134128</v>
      </c>
      <c r="C5839" s="185">
        <f>VLOOKUP(B5839,[1]Nagios!$B$2:$F$7978,1,FALSE)</f>
        <v>10133134128</v>
      </c>
      <c r="D5839" s="240" t="s">
        <v>959</v>
      </c>
      <c r="E5839" s="240" t="s">
        <v>2991</v>
      </c>
      <c r="F5839" s="271">
        <v>2</v>
      </c>
      <c r="G5839" s="299" t="s">
        <v>8006</v>
      </c>
    </row>
    <row r="5840" spans="1:8" hidden="1">
      <c r="A5840" s="89" t="s">
        <v>7918</v>
      </c>
      <c r="B5840" s="122">
        <v>10133134127</v>
      </c>
      <c r="C5840" s="185">
        <f>VLOOKUP(B5840,[1]Nagios!$B$2:$F$7978,1,FALSE)</f>
        <v>10133134127</v>
      </c>
      <c r="D5840" s="240" t="s">
        <v>959</v>
      </c>
      <c r="E5840" s="240" t="s">
        <v>2991</v>
      </c>
      <c r="F5840" s="269">
        <v>4</v>
      </c>
      <c r="G5840" s="299" t="s">
        <v>8006</v>
      </c>
      <c r="H5840" s="209"/>
    </row>
    <row r="5841" spans="1:8" hidden="1">
      <c r="A5841" s="89" t="s">
        <v>7917</v>
      </c>
      <c r="B5841" s="122">
        <v>10133134126</v>
      </c>
      <c r="C5841" s="185">
        <f>VLOOKUP(B5841,[1]Nagios!$B$2:$F$7978,1,FALSE)</f>
        <v>10133134126</v>
      </c>
      <c r="D5841" s="240" t="s">
        <v>959</v>
      </c>
      <c r="E5841" s="240" t="s">
        <v>2991</v>
      </c>
      <c r="F5841" s="269">
        <v>4</v>
      </c>
      <c r="G5841" s="299" t="s">
        <v>8006</v>
      </c>
      <c r="H5841" s="209"/>
    </row>
    <row r="5842" spans="1:8" hidden="1">
      <c r="A5842" s="88" t="s">
        <v>7394</v>
      </c>
      <c r="B5842" s="122">
        <v>10133134125</v>
      </c>
      <c r="C5842" s="185">
        <f>VLOOKUP(B5842,[1]Nagios!$B$2:$F$7978,1,FALSE)</f>
        <v>10133134125</v>
      </c>
      <c r="D5842" s="240" t="s">
        <v>959</v>
      </c>
      <c r="E5842" s="240" t="s">
        <v>2991</v>
      </c>
      <c r="F5842" s="271">
        <v>3</v>
      </c>
      <c r="G5842" s="299" t="s">
        <v>8006</v>
      </c>
      <c r="H5842" s="200" t="s">
        <v>5287</v>
      </c>
    </row>
    <row r="5843" spans="1:8" hidden="1">
      <c r="A5843" s="88" t="s">
        <v>369</v>
      </c>
      <c r="B5843" s="122" t="s">
        <v>1180</v>
      </c>
      <c r="C5843" s="185" t="str">
        <f>VLOOKUP(B5843,[1]Nagios!$B$2:$F$7978,1,FALSE)</f>
        <v>10.133.134.114</v>
      </c>
      <c r="D5843" s="240" t="s">
        <v>959</v>
      </c>
      <c r="E5843" s="240" t="s">
        <v>2989</v>
      </c>
      <c r="F5843" s="112">
        <v>2</v>
      </c>
      <c r="G5843" s="299" t="s">
        <v>8006</v>
      </c>
      <c r="H5843" s="200" t="s">
        <v>5287</v>
      </c>
    </row>
    <row r="5844" spans="1:8" hidden="1">
      <c r="A5844" s="88" t="s">
        <v>368</v>
      </c>
      <c r="B5844" s="122" t="s">
        <v>1179</v>
      </c>
      <c r="C5844" s="185" t="str">
        <f>VLOOKUP(B5844,[1]Nagios!$B$2:$F$7978,1,FALSE)</f>
        <v>10.133.134.113</v>
      </c>
      <c r="D5844" s="240" t="s">
        <v>959</v>
      </c>
      <c r="E5844" s="240" t="s">
        <v>2989</v>
      </c>
      <c r="F5844" s="112">
        <v>2</v>
      </c>
      <c r="G5844" s="299" t="s">
        <v>8006</v>
      </c>
      <c r="H5844" s="200" t="s">
        <v>5287</v>
      </c>
    </row>
    <row r="5845" spans="1:8" hidden="1">
      <c r="A5845" s="88" t="s">
        <v>367</v>
      </c>
      <c r="B5845" s="122" t="s">
        <v>1178</v>
      </c>
      <c r="C5845" s="185" t="str">
        <f>VLOOKUP(B5845,[1]Nagios!$B$2:$F$7978,1,FALSE)</f>
        <v>10.133.134.112</v>
      </c>
      <c r="D5845" s="240" t="s">
        <v>959</v>
      </c>
      <c r="E5845" s="240" t="s">
        <v>2989</v>
      </c>
      <c r="F5845" s="112">
        <v>2</v>
      </c>
      <c r="G5845" s="299" t="s">
        <v>8006</v>
      </c>
      <c r="H5845" s="200" t="s">
        <v>5287</v>
      </c>
    </row>
    <row r="5846" spans="1:8" hidden="1">
      <c r="A5846" s="88" t="s">
        <v>366</v>
      </c>
      <c r="B5846" s="122" t="s">
        <v>1177</v>
      </c>
      <c r="C5846" s="185" t="str">
        <f>VLOOKUP(B5846,[1]Nagios!$B$2:$F$7978,1,FALSE)</f>
        <v>10.133.134.111</v>
      </c>
      <c r="D5846" s="240" t="s">
        <v>959</v>
      </c>
      <c r="E5846" s="240" t="s">
        <v>2989</v>
      </c>
      <c r="F5846" s="112">
        <v>2</v>
      </c>
      <c r="G5846" s="299" t="s">
        <v>8006</v>
      </c>
      <c r="H5846" s="200" t="s">
        <v>5287</v>
      </c>
    </row>
    <row r="5847" spans="1:8" hidden="1">
      <c r="A5847" s="88" t="s">
        <v>365</v>
      </c>
      <c r="B5847" s="122" t="s">
        <v>1176</v>
      </c>
      <c r="C5847" s="185" t="str">
        <f>VLOOKUP(B5847,[1]Nagios!$B$2:$F$7978,1,FALSE)</f>
        <v>10.133.134.110</v>
      </c>
      <c r="D5847" s="240" t="s">
        <v>959</v>
      </c>
      <c r="E5847" s="240" t="s">
        <v>2989</v>
      </c>
      <c r="F5847" s="112">
        <v>2</v>
      </c>
      <c r="G5847" s="299" t="s">
        <v>8006</v>
      </c>
      <c r="H5847" s="200" t="s">
        <v>5287</v>
      </c>
    </row>
    <row r="5848" spans="1:8" hidden="1">
      <c r="A5848" s="88" t="s">
        <v>364</v>
      </c>
      <c r="B5848" s="122" t="s">
        <v>1175</v>
      </c>
      <c r="C5848" s="185" t="str">
        <f>VLOOKUP(B5848,[1]Nagios!$B$2:$F$7978,1,FALSE)</f>
        <v>10.133.134.109</v>
      </c>
      <c r="D5848" s="240" t="s">
        <v>959</v>
      </c>
      <c r="E5848" s="240" t="s">
        <v>2989</v>
      </c>
      <c r="F5848" s="112">
        <v>2</v>
      </c>
      <c r="G5848" s="299" t="s">
        <v>8006</v>
      </c>
      <c r="H5848" s="200" t="s">
        <v>5287</v>
      </c>
    </row>
    <row r="5849" spans="1:8" hidden="1">
      <c r="A5849" s="88" t="s">
        <v>363</v>
      </c>
      <c r="B5849" s="275" t="s">
        <v>1174</v>
      </c>
      <c r="C5849" s="185" t="str">
        <f>VLOOKUP(B5849,[1]Nagios!$B$2:$F$7978,1,FALSE)</f>
        <v>10.133.134.108</v>
      </c>
      <c r="D5849" s="240" t="s">
        <v>959</v>
      </c>
      <c r="E5849" s="240" t="s">
        <v>2989</v>
      </c>
      <c r="F5849" s="112">
        <v>2</v>
      </c>
      <c r="G5849" s="299" t="s">
        <v>8006</v>
      </c>
      <c r="H5849" s="200" t="s">
        <v>5287</v>
      </c>
    </row>
    <row r="5850" spans="1:8" hidden="1">
      <c r="A5850" s="88" t="s">
        <v>362</v>
      </c>
      <c r="B5850" s="122" t="s">
        <v>1173</v>
      </c>
      <c r="C5850" s="185" t="str">
        <f>VLOOKUP(B5850,[1]Nagios!$B$2:$F$7978,1,FALSE)</f>
        <v>10.133.134.107</v>
      </c>
      <c r="D5850" s="240" t="s">
        <v>959</v>
      </c>
      <c r="E5850" s="240" t="s">
        <v>2989</v>
      </c>
      <c r="F5850" s="112">
        <v>2</v>
      </c>
      <c r="G5850" s="299" t="s">
        <v>8006</v>
      </c>
      <c r="H5850" s="200" t="s">
        <v>5287</v>
      </c>
    </row>
    <row r="5851" spans="1:8" hidden="1">
      <c r="A5851" s="88" t="s">
        <v>361</v>
      </c>
      <c r="B5851" s="122" t="s">
        <v>1172</v>
      </c>
      <c r="C5851" s="185" t="str">
        <f>VLOOKUP(B5851,[1]Nagios!$B$2:$F$7978,1,FALSE)</f>
        <v>10.133.134.106</v>
      </c>
      <c r="D5851" s="240" t="s">
        <v>959</v>
      </c>
      <c r="E5851" s="240" t="s">
        <v>2989</v>
      </c>
      <c r="F5851" s="112">
        <v>2</v>
      </c>
      <c r="G5851" s="299" t="s">
        <v>8006</v>
      </c>
      <c r="H5851" s="200" t="s">
        <v>5287</v>
      </c>
    </row>
    <row r="5852" spans="1:8" hidden="1">
      <c r="A5852" s="88" t="s">
        <v>360</v>
      </c>
      <c r="B5852" s="122" t="s">
        <v>1171</v>
      </c>
      <c r="C5852" s="185" t="str">
        <f>VLOOKUP(B5852,[1]Nagios!$B$2:$F$7978,1,FALSE)</f>
        <v>10.133.134.105</v>
      </c>
      <c r="D5852" s="240" t="s">
        <v>959</v>
      </c>
      <c r="E5852" s="240" t="s">
        <v>2989</v>
      </c>
      <c r="F5852" s="112">
        <v>2</v>
      </c>
      <c r="G5852" s="299" t="s">
        <v>8006</v>
      </c>
      <c r="H5852" s="200" t="s">
        <v>5287</v>
      </c>
    </row>
    <row r="5853" spans="1:8" hidden="1">
      <c r="A5853" s="88" t="s">
        <v>359</v>
      </c>
      <c r="B5853" s="122" t="s">
        <v>1170</v>
      </c>
      <c r="C5853" s="185" t="str">
        <f>VLOOKUP(B5853,[1]Nagios!$B$2:$F$7978,1,FALSE)</f>
        <v>10.133.134.104</v>
      </c>
      <c r="D5853" s="240" t="s">
        <v>959</v>
      </c>
      <c r="E5853" s="240" t="s">
        <v>2989</v>
      </c>
      <c r="F5853" s="112">
        <v>2</v>
      </c>
      <c r="G5853" s="299" t="s">
        <v>8006</v>
      </c>
      <c r="H5853" s="200" t="s">
        <v>5287</v>
      </c>
    </row>
    <row r="5854" spans="1:8" hidden="1">
      <c r="A5854" s="88" t="s">
        <v>358</v>
      </c>
      <c r="B5854" s="122" t="s">
        <v>1169</v>
      </c>
      <c r="C5854" s="185" t="str">
        <f>VLOOKUP(B5854,[1]Nagios!$B$2:$F$7978,1,FALSE)</f>
        <v>10.133.134.103</v>
      </c>
      <c r="D5854" s="240" t="s">
        <v>959</v>
      </c>
      <c r="E5854" s="240" t="s">
        <v>2989</v>
      </c>
      <c r="F5854" s="112">
        <v>2</v>
      </c>
      <c r="G5854" s="299" t="s">
        <v>8006</v>
      </c>
      <c r="H5854" s="200" t="s">
        <v>5287</v>
      </c>
    </row>
    <row r="5855" spans="1:8" hidden="1">
      <c r="A5855" s="88" t="s">
        <v>357</v>
      </c>
      <c r="B5855" s="122" t="s">
        <v>1168</v>
      </c>
      <c r="C5855" s="185" t="str">
        <f>VLOOKUP(B5855,[1]Nagios!$B$2:$F$7978,1,FALSE)</f>
        <v>10.133.134.102</v>
      </c>
      <c r="D5855" s="240" t="s">
        <v>959</v>
      </c>
      <c r="E5855" s="240" t="s">
        <v>2989</v>
      </c>
      <c r="F5855" s="112">
        <v>2</v>
      </c>
      <c r="G5855" s="299" t="s">
        <v>8006</v>
      </c>
      <c r="H5855" s="200" t="s">
        <v>5287</v>
      </c>
    </row>
    <row r="5856" spans="1:8" hidden="1">
      <c r="A5856" s="88" t="s">
        <v>356</v>
      </c>
      <c r="B5856" s="122" t="s">
        <v>1167</v>
      </c>
      <c r="C5856" s="185" t="str">
        <f>VLOOKUP(B5856,[1]Nagios!$B$2:$F$7978,1,FALSE)</f>
        <v>10.133.134.101</v>
      </c>
      <c r="D5856" s="240" t="s">
        <v>959</v>
      </c>
      <c r="E5856" s="240" t="s">
        <v>2989</v>
      </c>
      <c r="F5856" s="112">
        <v>2</v>
      </c>
      <c r="G5856" s="299" t="s">
        <v>8006</v>
      </c>
      <c r="H5856" s="200" t="s">
        <v>5287</v>
      </c>
    </row>
    <row r="5857" spans="1:8" hidden="1">
      <c r="A5857" s="88" t="s">
        <v>355</v>
      </c>
      <c r="B5857" s="122" t="s">
        <v>1166</v>
      </c>
      <c r="C5857" s="185" t="str">
        <f>VLOOKUP(B5857,[1]Nagios!$B$2:$F$7978,1,FALSE)</f>
        <v>10.133.134.100</v>
      </c>
      <c r="D5857" s="240" t="s">
        <v>959</v>
      </c>
      <c r="E5857" s="240" t="s">
        <v>2989</v>
      </c>
      <c r="F5857" s="112">
        <v>2</v>
      </c>
      <c r="G5857" s="299" t="s">
        <v>8006</v>
      </c>
      <c r="H5857" s="200" t="s">
        <v>5287</v>
      </c>
    </row>
    <row r="5858" spans="1:8" hidden="1">
      <c r="A5858" s="88" t="s">
        <v>353</v>
      </c>
      <c r="B5858" s="122" t="s">
        <v>354</v>
      </c>
      <c r="C5858" s="185" t="str">
        <f>VLOOKUP(B5858,[1]Nagios!$B$2:$F$7978,1,FALSE)</f>
        <v>10.133.134.99</v>
      </c>
      <c r="D5858" s="240" t="s">
        <v>959</v>
      </c>
      <c r="E5858" s="240" t="s">
        <v>2991</v>
      </c>
      <c r="F5858" s="112">
        <v>2</v>
      </c>
      <c r="G5858" s="299" t="s">
        <v>8006</v>
      </c>
      <c r="H5858" s="200" t="s">
        <v>5287</v>
      </c>
    </row>
    <row r="5859" spans="1:8" hidden="1">
      <c r="A5859" s="88" t="s">
        <v>351</v>
      </c>
      <c r="B5859" s="240" t="s">
        <v>352</v>
      </c>
      <c r="C5859" s="185" t="str">
        <f>VLOOKUP(B5859,[1]Nagios!$B$2:$F$7978,1,FALSE)</f>
        <v>10.133.134.98</v>
      </c>
      <c r="D5859" s="240" t="s">
        <v>959</v>
      </c>
      <c r="E5859" s="240" t="s">
        <v>2991</v>
      </c>
      <c r="F5859" s="112">
        <v>2</v>
      </c>
      <c r="G5859" s="299" t="s">
        <v>8006</v>
      </c>
      <c r="H5859" s="200" t="s">
        <v>5287</v>
      </c>
    </row>
    <row r="5860" spans="1:8" hidden="1">
      <c r="A5860" s="88" t="s">
        <v>349</v>
      </c>
      <c r="B5860" s="240" t="s">
        <v>350</v>
      </c>
      <c r="C5860" s="185" t="str">
        <f>VLOOKUP(B5860,[1]Nagios!$B$2:$F$7978,1,FALSE)</f>
        <v>10.133.134.97</v>
      </c>
      <c r="D5860" s="240" t="s">
        <v>959</v>
      </c>
      <c r="E5860" s="240" t="s">
        <v>2991</v>
      </c>
      <c r="F5860" s="112">
        <v>2</v>
      </c>
      <c r="G5860" s="299" t="s">
        <v>8006</v>
      </c>
      <c r="H5860" s="200" t="s">
        <v>5287</v>
      </c>
    </row>
    <row r="5861" spans="1:8" hidden="1">
      <c r="A5861" s="88" t="s">
        <v>347</v>
      </c>
      <c r="B5861" s="240" t="s">
        <v>348</v>
      </c>
      <c r="C5861" s="185" t="str">
        <f>VLOOKUP(B5861,[1]Nagios!$B$2:$F$7978,1,FALSE)</f>
        <v>10.133.134.96</v>
      </c>
      <c r="D5861" s="240" t="s">
        <v>959</v>
      </c>
      <c r="E5861" s="240" t="s">
        <v>2991</v>
      </c>
      <c r="F5861" s="112">
        <v>2</v>
      </c>
      <c r="G5861" s="299" t="s">
        <v>8006</v>
      </c>
      <c r="H5861" s="200" t="s">
        <v>5287</v>
      </c>
    </row>
    <row r="5862" spans="1:8" hidden="1">
      <c r="A5862" s="88" t="s">
        <v>345</v>
      </c>
      <c r="B5862" s="240" t="s">
        <v>346</v>
      </c>
      <c r="C5862" s="185" t="str">
        <f>VLOOKUP(B5862,[1]Nagios!$B$2:$F$7978,1,FALSE)</f>
        <v>10.133.134.95</v>
      </c>
      <c r="D5862" s="240" t="s">
        <v>959</v>
      </c>
      <c r="E5862" s="240" t="s">
        <v>2991</v>
      </c>
      <c r="F5862" s="112">
        <v>2</v>
      </c>
      <c r="G5862" s="299" t="s">
        <v>8006</v>
      </c>
      <c r="H5862" s="200" t="s">
        <v>5287</v>
      </c>
    </row>
    <row r="5863" spans="1:8" hidden="1">
      <c r="A5863" s="88" t="s">
        <v>343</v>
      </c>
      <c r="B5863" s="240" t="s">
        <v>344</v>
      </c>
      <c r="C5863" s="185" t="str">
        <f>VLOOKUP(B5863,[1]Nagios!$B$2:$F$7978,1,FALSE)</f>
        <v>10.133.134.94</v>
      </c>
      <c r="D5863" s="240" t="s">
        <v>959</v>
      </c>
      <c r="E5863" s="240" t="s">
        <v>2991</v>
      </c>
      <c r="F5863" s="112">
        <v>2</v>
      </c>
      <c r="G5863" s="299" t="s">
        <v>8006</v>
      </c>
      <c r="H5863" s="200" t="s">
        <v>5287</v>
      </c>
    </row>
    <row r="5864" spans="1:8" hidden="1">
      <c r="A5864" s="88" t="s">
        <v>341</v>
      </c>
      <c r="B5864" s="240" t="s">
        <v>342</v>
      </c>
      <c r="C5864" s="185" t="str">
        <f>VLOOKUP(B5864,[1]Nagios!$B$2:$F$7978,1,FALSE)</f>
        <v>10.133.134.93</v>
      </c>
      <c r="D5864" s="249" t="s">
        <v>959</v>
      </c>
      <c r="E5864" s="240" t="s">
        <v>2991</v>
      </c>
      <c r="F5864" s="112">
        <v>2</v>
      </c>
      <c r="G5864" s="299" t="s">
        <v>8006</v>
      </c>
      <c r="H5864" s="200" t="s">
        <v>5287</v>
      </c>
    </row>
    <row r="5865" spans="1:8" hidden="1">
      <c r="A5865" s="88" t="s">
        <v>339</v>
      </c>
      <c r="B5865" s="240" t="s">
        <v>340</v>
      </c>
      <c r="C5865" s="185" t="str">
        <f>VLOOKUP(B5865,[1]Nagios!$B$2:$F$7978,1,FALSE)</f>
        <v>10.133.134.92</v>
      </c>
      <c r="D5865" s="240" t="s">
        <v>959</v>
      </c>
      <c r="E5865" s="240" t="s">
        <v>2991</v>
      </c>
      <c r="F5865" s="112">
        <v>2</v>
      </c>
      <c r="G5865" s="299" t="s">
        <v>8006</v>
      </c>
      <c r="H5865" s="200" t="s">
        <v>5287</v>
      </c>
    </row>
    <row r="5866" spans="1:8" hidden="1">
      <c r="A5866" s="88" t="s">
        <v>337</v>
      </c>
      <c r="B5866" s="240" t="s">
        <v>338</v>
      </c>
      <c r="C5866" s="185" t="str">
        <f>VLOOKUP(B5866,[1]Nagios!$B$2:$F$7978,1,FALSE)</f>
        <v>10.133.134.91</v>
      </c>
      <c r="D5866" s="240" t="s">
        <v>959</v>
      </c>
      <c r="E5866" s="240" t="s">
        <v>2991</v>
      </c>
      <c r="F5866" s="112">
        <v>2</v>
      </c>
      <c r="G5866" s="299" t="s">
        <v>8006</v>
      </c>
      <c r="H5866" s="200" t="s">
        <v>5287</v>
      </c>
    </row>
    <row r="5867" spans="1:8" hidden="1">
      <c r="A5867" s="88" t="s">
        <v>335</v>
      </c>
      <c r="B5867" s="266" t="s">
        <v>336</v>
      </c>
      <c r="C5867" s="185" t="str">
        <f>VLOOKUP(B5867,[1]Nagios!$B$2:$F$7978,1,FALSE)</f>
        <v>10.133.134.90</v>
      </c>
      <c r="D5867" s="240" t="s">
        <v>959</v>
      </c>
      <c r="E5867" s="240" t="s">
        <v>2991</v>
      </c>
      <c r="F5867" s="112">
        <v>2</v>
      </c>
      <c r="G5867" s="299" t="s">
        <v>8006</v>
      </c>
      <c r="H5867" s="200" t="s">
        <v>5287</v>
      </c>
    </row>
    <row r="5868" spans="1:8" hidden="1">
      <c r="A5868" s="88" t="s">
        <v>333</v>
      </c>
      <c r="B5868" s="240" t="s">
        <v>334</v>
      </c>
      <c r="C5868" s="185" t="str">
        <f>VLOOKUP(B5868,[1]Nagios!$B$2:$F$7978,1,FALSE)</f>
        <v>10.133.134.89</v>
      </c>
      <c r="D5868" s="240" t="s">
        <v>959</v>
      </c>
      <c r="E5868" s="240" t="s">
        <v>2991</v>
      </c>
      <c r="F5868" s="112">
        <v>2</v>
      </c>
      <c r="G5868" s="299" t="s">
        <v>8006</v>
      </c>
      <c r="H5868" s="200" t="s">
        <v>5287</v>
      </c>
    </row>
    <row r="5869" spans="1:8" hidden="1">
      <c r="A5869" s="88" t="s">
        <v>331</v>
      </c>
      <c r="B5869" s="240" t="s">
        <v>332</v>
      </c>
      <c r="C5869" s="185" t="str">
        <f>VLOOKUP(B5869,[1]Nagios!$B$2:$F$7978,1,FALSE)</f>
        <v>10.133.134.88</v>
      </c>
      <c r="D5869" s="240" t="s">
        <v>959</v>
      </c>
      <c r="E5869" s="240" t="s">
        <v>2991</v>
      </c>
      <c r="F5869" s="112">
        <v>2</v>
      </c>
      <c r="G5869" s="299" t="s">
        <v>8006</v>
      </c>
      <c r="H5869" s="200" t="s">
        <v>5287</v>
      </c>
    </row>
    <row r="5870" spans="1:8" hidden="1">
      <c r="A5870" s="88" t="s">
        <v>329</v>
      </c>
      <c r="B5870" s="240" t="s">
        <v>330</v>
      </c>
      <c r="C5870" s="185" t="str">
        <f>VLOOKUP(B5870,[1]Nagios!$B$2:$F$7978,1,FALSE)</f>
        <v>10.133.134.87</v>
      </c>
      <c r="D5870" s="240" t="s">
        <v>959</v>
      </c>
      <c r="E5870" s="240" t="s">
        <v>2991</v>
      </c>
      <c r="F5870" s="112">
        <v>2</v>
      </c>
      <c r="G5870" s="299" t="s">
        <v>8006</v>
      </c>
      <c r="H5870" s="200" t="s">
        <v>5287</v>
      </c>
    </row>
    <row r="5871" spans="1:8" hidden="1">
      <c r="A5871" s="88" t="s">
        <v>327</v>
      </c>
      <c r="B5871" s="240" t="s">
        <v>328</v>
      </c>
      <c r="C5871" s="185" t="str">
        <f>VLOOKUP(B5871,[1]Nagios!$B$2:$F$7978,1,FALSE)</f>
        <v>10.133.134.86</v>
      </c>
      <c r="D5871" s="240" t="s">
        <v>959</v>
      </c>
      <c r="E5871" s="240" t="s">
        <v>2991</v>
      </c>
      <c r="F5871" s="112">
        <v>2</v>
      </c>
      <c r="G5871" s="299" t="s">
        <v>8006</v>
      </c>
      <c r="H5871" s="200" t="s">
        <v>5287</v>
      </c>
    </row>
    <row r="5872" spans="1:8" hidden="1">
      <c r="A5872" s="88" t="s">
        <v>325</v>
      </c>
      <c r="B5872" s="240" t="s">
        <v>326</v>
      </c>
      <c r="C5872" s="185" t="str">
        <f>VLOOKUP(B5872,[1]Nagios!$B$2:$F$7978,1,FALSE)</f>
        <v>10.133.134.85</v>
      </c>
      <c r="D5872" s="240" t="s">
        <v>959</v>
      </c>
      <c r="E5872" s="240" t="s">
        <v>2991</v>
      </c>
      <c r="F5872" s="112">
        <v>2</v>
      </c>
      <c r="G5872" s="299" t="s">
        <v>8006</v>
      </c>
      <c r="H5872" s="180" t="s">
        <v>5287</v>
      </c>
    </row>
    <row r="5873" spans="1:8" hidden="1">
      <c r="A5873" s="88" t="s">
        <v>323</v>
      </c>
      <c r="B5873" s="240" t="s">
        <v>324</v>
      </c>
      <c r="C5873" s="185" t="str">
        <f>VLOOKUP(B5873,[1]Nagios!$B$2:$F$7978,1,FALSE)</f>
        <v>10.133.134.84</v>
      </c>
      <c r="D5873" s="240" t="s">
        <v>959</v>
      </c>
      <c r="E5873" s="240" t="s">
        <v>2991</v>
      </c>
      <c r="F5873" s="112">
        <v>2</v>
      </c>
      <c r="G5873" s="299" t="s">
        <v>8006</v>
      </c>
      <c r="H5873" s="200" t="s">
        <v>5287</v>
      </c>
    </row>
    <row r="5874" spans="1:8" hidden="1">
      <c r="A5874" s="88" t="s">
        <v>321</v>
      </c>
      <c r="B5874" s="240" t="s">
        <v>322</v>
      </c>
      <c r="C5874" s="185" t="str">
        <f>VLOOKUP(B5874,[1]Nagios!$B$2:$F$7978,1,FALSE)</f>
        <v>10.133.134.83</v>
      </c>
      <c r="D5874" s="240" t="s">
        <v>959</v>
      </c>
      <c r="E5874" s="240" t="s">
        <v>2991</v>
      </c>
      <c r="F5874" s="112">
        <v>2</v>
      </c>
      <c r="G5874" s="299" t="s">
        <v>8006</v>
      </c>
      <c r="H5874" s="200" t="s">
        <v>5287</v>
      </c>
    </row>
    <row r="5875" spans="1:8" hidden="1">
      <c r="A5875" s="88" t="s">
        <v>319</v>
      </c>
      <c r="B5875" s="240" t="s">
        <v>320</v>
      </c>
      <c r="C5875" s="185" t="str">
        <f>VLOOKUP(B5875,[1]Nagios!$B$2:$F$7978,1,FALSE)</f>
        <v>10.133.134.82</v>
      </c>
      <c r="D5875" s="240" t="s">
        <v>959</v>
      </c>
      <c r="E5875" s="240" t="s">
        <v>2991</v>
      </c>
      <c r="F5875" s="112">
        <v>2</v>
      </c>
      <c r="G5875" s="299" t="s">
        <v>8006</v>
      </c>
      <c r="H5875" s="180" t="s">
        <v>5287</v>
      </c>
    </row>
    <row r="5876" spans="1:8" hidden="1">
      <c r="A5876" s="88" t="s">
        <v>317</v>
      </c>
      <c r="B5876" s="240" t="s">
        <v>318</v>
      </c>
      <c r="C5876" s="185" t="str">
        <f>VLOOKUP(B5876,[1]Nagios!$B$2:$F$7978,1,FALSE)</f>
        <v>10.133.134.81</v>
      </c>
      <c r="D5876" s="240" t="s">
        <v>959</v>
      </c>
      <c r="E5876" s="240" t="s">
        <v>2991</v>
      </c>
      <c r="F5876" s="112">
        <v>2</v>
      </c>
      <c r="G5876" s="299" t="s">
        <v>8006</v>
      </c>
      <c r="H5876" s="200" t="s">
        <v>5287</v>
      </c>
    </row>
    <row r="5877" spans="1:8" hidden="1">
      <c r="A5877" s="88" t="s">
        <v>315</v>
      </c>
      <c r="B5877" s="240" t="s">
        <v>316</v>
      </c>
      <c r="C5877" s="185" t="str">
        <f>VLOOKUP(B5877,[1]Nagios!$B$2:$F$7978,1,FALSE)</f>
        <v>10.133.134.80</v>
      </c>
      <c r="D5877" s="124" t="s">
        <v>959</v>
      </c>
      <c r="E5877" s="240" t="s">
        <v>2991</v>
      </c>
      <c r="F5877" s="112">
        <v>2</v>
      </c>
      <c r="G5877" s="299" t="s">
        <v>8006</v>
      </c>
      <c r="H5877" s="200" t="s">
        <v>5287</v>
      </c>
    </row>
    <row r="5878" spans="1:8" hidden="1">
      <c r="A5878" s="88" t="s">
        <v>313</v>
      </c>
      <c r="B5878" s="240" t="s">
        <v>314</v>
      </c>
      <c r="C5878" s="185" t="str">
        <f>VLOOKUP(B5878,[1]Nagios!$B$2:$F$7978,1,FALSE)</f>
        <v>10.133.134.79</v>
      </c>
      <c r="D5878" s="249" t="s">
        <v>959</v>
      </c>
      <c r="E5878" s="240" t="s">
        <v>2991</v>
      </c>
      <c r="F5878" s="112">
        <v>2</v>
      </c>
      <c r="G5878" s="299" t="s">
        <v>8006</v>
      </c>
      <c r="H5878" s="200" t="s">
        <v>5287</v>
      </c>
    </row>
    <row r="5879" spans="1:8" hidden="1">
      <c r="A5879" s="88" t="s">
        <v>311</v>
      </c>
      <c r="B5879" s="240" t="s">
        <v>312</v>
      </c>
      <c r="C5879" s="185" t="str">
        <f>VLOOKUP(B5879,[1]Nagios!$B$2:$F$7978,1,FALSE)</f>
        <v>10.133.134.78</v>
      </c>
      <c r="D5879" s="240" t="s">
        <v>959</v>
      </c>
      <c r="E5879" s="240" t="s">
        <v>2991</v>
      </c>
      <c r="F5879" s="112">
        <v>2</v>
      </c>
      <c r="G5879" s="299" t="s">
        <v>8006</v>
      </c>
      <c r="H5879" s="200" t="s">
        <v>5287</v>
      </c>
    </row>
    <row r="5880" spans="1:8" hidden="1">
      <c r="A5880" s="88" t="s">
        <v>309</v>
      </c>
      <c r="B5880" s="240" t="s">
        <v>310</v>
      </c>
      <c r="C5880" s="185" t="str">
        <f>VLOOKUP(B5880,[1]Nagios!$B$2:$F$7978,1,FALSE)</f>
        <v>10.133.134.77</v>
      </c>
      <c r="D5880" s="240" t="s">
        <v>959</v>
      </c>
      <c r="E5880" s="240" t="s">
        <v>2991</v>
      </c>
      <c r="F5880" s="112">
        <v>2</v>
      </c>
      <c r="G5880" s="299" t="s">
        <v>8006</v>
      </c>
      <c r="H5880" s="200" t="s">
        <v>5287</v>
      </c>
    </row>
    <row r="5881" spans="1:8" hidden="1">
      <c r="A5881" s="88" t="s">
        <v>307</v>
      </c>
      <c r="B5881" s="240" t="s">
        <v>308</v>
      </c>
      <c r="C5881" s="185" t="str">
        <f>VLOOKUP(B5881,[1]Nagios!$B$2:$F$7978,1,FALSE)</f>
        <v>10.133.134.76</v>
      </c>
      <c r="D5881" s="240" t="s">
        <v>959</v>
      </c>
      <c r="E5881" s="240" t="s">
        <v>2991</v>
      </c>
      <c r="F5881" s="112">
        <v>2</v>
      </c>
      <c r="G5881" s="299" t="s">
        <v>8006</v>
      </c>
      <c r="H5881" s="200" t="s">
        <v>5287</v>
      </c>
    </row>
    <row r="5882" spans="1:8" hidden="1">
      <c r="A5882" s="88" t="s">
        <v>305</v>
      </c>
      <c r="B5882" s="240" t="s">
        <v>306</v>
      </c>
      <c r="C5882" s="185" t="str">
        <f>VLOOKUP(B5882,[1]Nagios!$B$2:$F$7978,1,FALSE)</f>
        <v>10.133.134.75</v>
      </c>
      <c r="D5882" s="240" t="s">
        <v>959</v>
      </c>
      <c r="E5882" s="240" t="s">
        <v>2991</v>
      </c>
      <c r="F5882" s="112">
        <v>2</v>
      </c>
      <c r="G5882" s="299" t="s">
        <v>8006</v>
      </c>
      <c r="H5882" s="180" t="s">
        <v>5287</v>
      </c>
    </row>
    <row r="5883" spans="1:8" hidden="1">
      <c r="A5883" s="88" t="s">
        <v>303</v>
      </c>
      <c r="B5883" s="240" t="s">
        <v>304</v>
      </c>
      <c r="C5883" s="185" t="str">
        <f>VLOOKUP(B5883,[1]Nagios!$B$2:$F$7978,1,FALSE)</f>
        <v>10.133.134.74</v>
      </c>
      <c r="D5883" s="240" t="s">
        <v>959</v>
      </c>
      <c r="E5883" s="240" t="s">
        <v>2991</v>
      </c>
      <c r="F5883" s="112">
        <v>2</v>
      </c>
      <c r="G5883" s="299" t="s">
        <v>8006</v>
      </c>
      <c r="H5883" s="180" t="s">
        <v>5287</v>
      </c>
    </row>
    <row r="5884" spans="1:8" hidden="1">
      <c r="A5884" s="88" t="s">
        <v>301</v>
      </c>
      <c r="B5884" s="240" t="s">
        <v>302</v>
      </c>
      <c r="C5884" s="185" t="str">
        <f>VLOOKUP(B5884,[1]Nagios!$B$2:$F$7978,1,FALSE)</f>
        <v>10.133.134.73</v>
      </c>
      <c r="D5884" s="240" t="s">
        <v>959</v>
      </c>
      <c r="E5884" s="240" t="s">
        <v>2991</v>
      </c>
      <c r="F5884" s="112">
        <v>2</v>
      </c>
      <c r="G5884" s="299" t="s">
        <v>8006</v>
      </c>
      <c r="H5884" s="180" t="s">
        <v>5287</v>
      </c>
    </row>
    <row r="5885" spans="1:8" hidden="1">
      <c r="A5885" s="88" t="s">
        <v>299</v>
      </c>
      <c r="B5885" s="240" t="s">
        <v>300</v>
      </c>
      <c r="C5885" s="185" t="str">
        <f>VLOOKUP(B5885,[1]Nagios!$B$2:$F$7978,1,FALSE)</f>
        <v>10.133.134.72</v>
      </c>
      <c r="D5885" s="240" t="s">
        <v>959</v>
      </c>
      <c r="E5885" s="240" t="s">
        <v>2991</v>
      </c>
      <c r="F5885" s="112">
        <v>2</v>
      </c>
      <c r="G5885" s="299" t="s">
        <v>8006</v>
      </c>
      <c r="H5885" s="204" t="s">
        <v>5287</v>
      </c>
    </row>
    <row r="5886" spans="1:8" hidden="1">
      <c r="A5886" s="88" t="s">
        <v>297</v>
      </c>
      <c r="B5886" s="240" t="s">
        <v>298</v>
      </c>
      <c r="C5886" s="185" t="str">
        <f>VLOOKUP(B5886,[1]Nagios!$B$2:$F$7978,1,FALSE)</f>
        <v>10.133.134.71</v>
      </c>
      <c r="D5886" s="240" t="s">
        <v>959</v>
      </c>
      <c r="E5886" s="240" t="s">
        <v>2991</v>
      </c>
      <c r="F5886" s="112">
        <v>2</v>
      </c>
      <c r="G5886" s="299" t="s">
        <v>8006</v>
      </c>
      <c r="H5886" s="180" t="s">
        <v>5287</v>
      </c>
    </row>
    <row r="5887" spans="1:8" hidden="1">
      <c r="A5887" s="88" t="s">
        <v>295</v>
      </c>
      <c r="B5887" s="240" t="s">
        <v>296</v>
      </c>
      <c r="C5887" s="185" t="str">
        <f>VLOOKUP(B5887,[1]Nagios!$B$2:$F$7978,1,FALSE)</f>
        <v>10.133.134.70</v>
      </c>
      <c r="D5887" s="240" t="s">
        <v>959</v>
      </c>
      <c r="E5887" s="240" t="s">
        <v>2991</v>
      </c>
      <c r="F5887" s="112">
        <v>2</v>
      </c>
      <c r="G5887" s="299" t="s">
        <v>8006</v>
      </c>
      <c r="H5887" s="205" t="s">
        <v>5287</v>
      </c>
    </row>
    <row r="5888" spans="1:8" hidden="1">
      <c r="A5888" s="88" t="s">
        <v>293</v>
      </c>
      <c r="B5888" s="240" t="s">
        <v>294</v>
      </c>
      <c r="C5888" s="185" t="str">
        <f>VLOOKUP(B5888,[1]Nagios!$B$2:$F$7978,1,FALSE)</f>
        <v>10.133.134.69</v>
      </c>
      <c r="D5888" s="240" t="s">
        <v>959</v>
      </c>
      <c r="E5888" s="240" t="s">
        <v>2991</v>
      </c>
      <c r="F5888" s="112">
        <v>2</v>
      </c>
      <c r="G5888" s="299" t="s">
        <v>8006</v>
      </c>
      <c r="H5888" s="180" t="s">
        <v>5287</v>
      </c>
    </row>
    <row r="5889" spans="1:8" hidden="1">
      <c r="A5889" s="88" t="s">
        <v>291</v>
      </c>
      <c r="B5889" s="240" t="s">
        <v>292</v>
      </c>
      <c r="C5889" s="185" t="str">
        <f>VLOOKUP(B5889,[1]Nagios!$B$2:$F$7978,1,FALSE)</f>
        <v>10.133.134.68</v>
      </c>
      <c r="D5889" s="240" t="s">
        <v>959</v>
      </c>
      <c r="E5889" s="240" t="s">
        <v>2991</v>
      </c>
      <c r="F5889" s="112">
        <v>2</v>
      </c>
      <c r="G5889" s="299" t="s">
        <v>8006</v>
      </c>
      <c r="H5889" s="180" t="s">
        <v>5287</v>
      </c>
    </row>
    <row r="5890" spans="1:8" hidden="1">
      <c r="A5890" s="88" t="s">
        <v>289</v>
      </c>
      <c r="B5890" s="240" t="s">
        <v>290</v>
      </c>
      <c r="C5890" s="185" t="str">
        <f>VLOOKUP(B5890,[1]Nagios!$B$2:$F$7978,1,FALSE)</f>
        <v>10.133.134.67</v>
      </c>
      <c r="D5890" s="240" t="s">
        <v>959</v>
      </c>
      <c r="E5890" s="240" t="s">
        <v>2991</v>
      </c>
      <c r="F5890" s="112">
        <v>2</v>
      </c>
      <c r="G5890" s="299" t="s">
        <v>8006</v>
      </c>
      <c r="H5890" s="180" t="s">
        <v>5287</v>
      </c>
    </row>
    <row r="5891" spans="1:8" hidden="1">
      <c r="A5891" s="88" t="s">
        <v>287</v>
      </c>
      <c r="B5891" s="240" t="s">
        <v>288</v>
      </c>
      <c r="C5891" s="185" t="str">
        <f>VLOOKUP(B5891,[1]Nagios!$B$2:$F$7978,1,FALSE)</f>
        <v>10.133.134.66</v>
      </c>
      <c r="D5891" s="240" t="s">
        <v>959</v>
      </c>
      <c r="E5891" s="240" t="s">
        <v>2991</v>
      </c>
      <c r="F5891" s="112">
        <v>2</v>
      </c>
      <c r="G5891" s="299" t="s">
        <v>8006</v>
      </c>
      <c r="H5891" s="180" t="s">
        <v>5287</v>
      </c>
    </row>
    <row r="5892" spans="1:8" hidden="1">
      <c r="A5892" s="88" t="s">
        <v>285</v>
      </c>
      <c r="B5892" s="240" t="s">
        <v>286</v>
      </c>
      <c r="C5892" s="185" t="str">
        <f>VLOOKUP(B5892,[1]Nagios!$B$2:$F$7978,1,FALSE)</f>
        <v>10.133.134.65</v>
      </c>
      <c r="D5892" s="240" t="s">
        <v>959</v>
      </c>
      <c r="E5892" s="240" t="s">
        <v>2991</v>
      </c>
      <c r="F5892" s="112">
        <v>2</v>
      </c>
      <c r="G5892" s="299" t="s">
        <v>8006</v>
      </c>
      <c r="H5892" s="180" t="s">
        <v>5287</v>
      </c>
    </row>
    <row r="5893" spans="1:8" hidden="1">
      <c r="A5893" s="88" t="s">
        <v>283</v>
      </c>
      <c r="B5893" s="240" t="s">
        <v>284</v>
      </c>
      <c r="C5893" s="185" t="str">
        <f>VLOOKUP(B5893,[1]Nagios!$B$2:$F$7978,1,FALSE)</f>
        <v>10.133.134.64</v>
      </c>
      <c r="D5893" s="240" t="s">
        <v>959</v>
      </c>
      <c r="E5893" s="240" t="s">
        <v>2991</v>
      </c>
      <c r="F5893" s="112">
        <v>2</v>
      </c>
      <c r="G5893" s="299" t="s">
        <v>8006</v>
      </c>
      <c r="H5893" s="180" t="s">
        <v>5287</v>
      </c>
    </row>
    <row r="5894" spans="1:8" hidden="1">
      <c r="A5894" s="88" t="s">
        <v>281</v>
      </c>
      <c r="B5894" s="240" t="s">
        <v>282</v>
      </c>
      <c r="C5894" s="185" t="str">
        <f>VLOOKUP(B5894,[1]Nagios!$B$2:$F$7978,1,FALSE)</f>
        <v>10.133.134.63</v>
      </c>
      <c r="D5894" s="240" t="s">
        <v>959</v>
      </c>
      <c r="E5894" s="240" t="s">
        <v>2991</v>
      </c>
      <c r="F5894" s="112">
        <v>2</v>
      </c>
      <c r="G5894" s="299" t="s">
        <v>8006</v>
      </c>
      <c r="H5894" s="180" t="s">
        <v>5287</v>
      </c>
    </row>
    <row r="5895" spans="1:8" hidden="1">
      <c r="A5895" s="88" t="s">
        <v>279</v>
      </c>
      <c r="B5895" s="240" t="s">
        <v>280</v>
      </c>
      <c r="C5895" s="185" t="str">
        <f>VLOOKUP(B5895,[1]Nagios!$B$2:$F$7978,1,FALSE)</f>
        <v>10.133.134.62</v>
      </c>
      <c r="D5895" s="266" t="s">
        <v>959</v>
      </c>
      <c r="E5895" s="240" t="s">
        <v>2991</v>
      </c>
      <c r="F5895" s="112">
        <v>2</v>
      </c>
      <c r="G5895" s="299" t="s">
        <v>8006</v>
      </c>
      <c r="H5895" s="180" t="s">
        <v>5287</v>
      </c>
    </row>
    <row r="5896" spans="1:8" hidden="1">
      <c r="A5896" s="88" t="s">
        <v>277</v>
      </c>
      <c r="B5896" s="240" t="s">
        <v>278</v>
      </c>
      <c r="C5896" s="185" t="str">
        <f>VLOOKUP(B5896,[1]Nagios!$B$2:$F$7978,1,FALSE)</f>
        <v>10.133.134.61</v>
      </c>
      <c r="D5896" s="240" t="s">
        <v>959</v>
      </c>
      <c r="E5896" s="240" t="s">
        <v>2991</v>
      </c>
      <c r="F5896" s="112">
        <v>2</v>
      </c>
      <c r="G5896" s="299" t="s">
        <v>8006</v>
      </c>
      <c r="H5896" s="180" t="s">
        <v>5287</v>
      </c>
    </row>
    <row r="5897" spans="1:8" hidden="1">
      <c r="A5897" s="88" t="s">
        <v>275</v>
      </c>
      <c r="B5897" s="240" t="s">
        <v>276</v>
      </c>
      <c r="C5897" s="185" t="str">
        <f>VLOOKUP(B5897,[1]Nagios!$B$2:$F$7978,1,FALSE)</f>
        <v>10.133.134.60</v>
      </c>
      <c r="D5897" s="240" t="s">
        <v>959</v>
      </c>
      <c r="E5897" s="240" t="s">
        <v>2991</v>
      </c>
      <c r="F5897" s="112">
        <v>2</v>
      </c>
      <c r="G5897" s="299" t="s">
        <v>8006</v>
      </c>
      <c r="H5897" s="180" t="s">
        <v>5287</v>
      </c>
    </row>
    <row r="5898" spans="1:8" hidden="1">
      <c r="A5898" s="88" t="s">
        <v>273</v>
      </c>
      <c r="B5898" s="240" t="s">
        <v>274</v>
      </c>
      <c r="C5898" s="185" t="str">
        <f>VLOOKUP(B5898,[1]Nagios!$B$2:$F$7978,1,FALSE)</f>
        <v>10.133.134.59</v>
      </c>
      <c r="D5898" s="240" t="s">
        <v>959</v>
      </c>
      <c r="E5898" s="240" t="s">
        <v>2991</v>
      </c>
      <c r="F5898" s="112">
        <v>2</v>
      </c>
      <c r="G5898" s="299" t="s">
        <v>8006</v>
      </c>
      <c r="H5898" s="180" t="s">
        <v>5287</v>
      </c>
    </row>
    <row r="5899" spans="1:8" hidden="1">
      <c r="A5899" s="88" t="s">
        <v>271</v>
      </c>
      <c r="B5899" s="240" t="s">
        <v>272</v>
      </c>
      <c r="C5899" s="185" t="str">
        <f>VLOOKUP(B5899,[1]Nagios!$B$2:$F$7978,1,FALSE)</f>
        <v>10.133.134.58</v>
      </c>
      <c r="D5899" s="240" t="s">
        <v>959</v>
      </c>
      <c r="E5899" s="240" t="s">
        <v>2991</v>
      </c>
      <c r="F5899" s="112">
        <v>2</v>
      </c>
      <c r="G5899" s="299" t="s">
        <v>8006</v>
      </c>
      <c r="H5899" s="180" t="s">
        <v>5287</v>
      </c>
    </row>
    <row r="5900" spans="1:8" hidden="1">
      <c r="A5900" s="88" t="s">
        <v>269</v>
      </c>
      <c r="B5900" s="240" t="s">
        <v>270</v>
      </c>
      <c r="C5900" s="185" t="str">
        <f>VLOOKUP(B5900,[1]Nagios!$B$2:$F$7978,1,FALSE)</f>
        <v>10.133.134.57</v>
      </c>
      <c r="D5900" s="240" t="s">
        <v>959</v>
      </c>
      <c r="E5900" s="240" t="s">
        <v>2991</v>
      </c>
      <c r="F5900" s="112">
        <v>2</v>
      </c>
      <c r="G5900" s="299" t="s">
        <v>8006</v>
      </c>
      <c r="H5900" s="180" t="s">
        <v>5287</v>
      </c>
    </row>
    <row r="5901" spans="1:8" hidden="1">
      <c r="A5901" s="88" t="s">
        <v>267</v>
      </c>
      <c r="B5901" s="240" t="s">
        <v>268</v>
      </c>
      <c r="C5901" s="185" t="str">
        <f>VLOOKUP(B5901,[1]Nagios!$B$2:$F$7978,1,FALSE)</f>
        <v>10.133.134.56</v>
      </c>
      <c r="D5901" s="240" t="s">
        <v>959</v>
      </c>
      <c r="E5901" s="240" t="s">
        <v>2991</v>
      </c>
      <c r="F5901" s="112">
        <v>2</v>
      </c>
      <c r="G5901" s="299" t="s">
        <v>8006</v>
      </c>
      <c r="H5901" s="180" t="s">
        <v>5287</v>
      </c>
    </row>
    <row r="5902" spans="1:8" hidden="1">
      <c r="A5902" s="88" t="s">
        <v>265</v>
      </c>
      <c r="B5902" s="240" t="s">
        <v>266</v>
      </c>
      <c r="C5902" s="185" t="str">
        <f>VLOOKUP(B5902,[1]Nagios!$B$2:$F$7978,1,FALSE)</f>
        <v>10.133.134.55</v>
      </c>
      <c r="D5902" s="240" t="s">
        <v>959</v>
      </c>
      <c r="E5902" s="240" t="s">
        <v>2991</v>
      </c>
      <c r="F5902" s="112">
        <v>2</v>
      </c>
      <c r="G5902" s="299" t="s">
        <v>8006</v>
      </c>
      <c r="H5902" s="180" t="s">
        <v>5287</v>
      </c>
    </row>
    <row r="5903" spans="1:8" hidden="1">
      <c r="A5903" s="88" t="s">
        <v>263</v>
      </c>
      <c r="B5903" s="240" t="s">
        <v>264</v>
      </c>
      <c r="C5903" s="185" t="str">
        <f>VLOOKUP(B5903,[1]Nagios!$B$2:$F$7978,1,FALSE)</f>
        <v>10.133.134.54</v>
      </c>
      <c r="D5903" s="240" t="s">
        <v>959</v>
      </c>
      <c r="E5903" s="240" t="s">
        <v>2991</v>
      </c>
      <c r="F5903" s="112">
        <v>2</v>
      </c>
      <c r="G5903" s="299" t="s">
        <v>8006</v>
      </c>
      <c r="H5903" s="180" t="s">
        <v>5287</v>
      </c>
    </row>
    <row r="5904" spans="1:8" hidden="1">
      <c r="A5904" s="88" t="s">
        <v>261</v>
      </c>
      <c r="B5904" s="240" t="s">
        <v>262</v>
      </c>
      <c r="C5904" s="185" t="str">
        <f>VLOOKUP(B5904,[1]Nagios!$B$2:$F$7978,1,FALSE)</f>
        <v>10.133.134.53</v>
      </c>
      <c r="D5904" s="240" t="s">
        <v>959</v>
      </c>
      <c r="E5904" s="240" t="s">
        <v>2991</v>
      </c>
      <c r="F5904" s="112">
        <v>2</v>
      </c>
      <c r="G5904" s="299" t="s">
        <v>8006</v>
      </c>
      <c r="H5904" s="180" t="s">
        <v>5287</v>
      </c>
    </row>
    <row r="5905" spans="1:8" hidden="1">
      <c r="A5905" s="88" t="s">
        <v>259</v>
      </c>
      <c r="B5905" s="240" t="s">
        <v>260</v>
      </c>
      <c r="C5905" s="185" t="str">
        <f>VLOOKUP(B5905,[1]Nagios!$B$2:$F$7978,1,FALSE)</f>
        <v>10.133.134.52</v>
      </c>
      <c r="D5905" s="240" t="s">
        <v>959</v>
      </c>
      <c r="E5905" s="240" t="s">
        <v>2991</v>
      </c>
      <c r="F5905" s="112">
        <v>2</v>
      </c>
      <c r="G5905" s="299" t="s">
        <v>8006</v>
      </c>
      <c r="H5905" s="180" t="s">
        <v>5287</v>
      </c>
    </row>
    <row r="5906" spans="1:8" hidden="1">
      <c r="A5906" s="88" t="s">
        <v>257</v>
      </c>
      <c r="B5906" s="240" t="s">
        <v>258</v>
      </c>
      <c r="C5906" s="185" t="str">
        <f>VLOOKUP(B5906,[1]Nagios!$B$2:$F$7978,1,FALSE)</f>
        <v>10.133.134.51</v>
      </c>
      <c r="D5906" s="240" t="s">
        <v>959</v>
      </c>
      <c r="E5906" s="240" t="s">
        <v>2991</v>
      </c>
      <c r="F5906" s="112">
        <v>2</v>
      </c>
      <c r="G5906" s="299" t="s">
        <v>8006</v>
      </c>
      <c r="H5906" s="180" t="s">
        <v>5287</v>
      </c>
    </row>
    <row r="5907" spans="1:8" hidden="1">
      <c r="A5907" s="88" t="s">
        <v>255</v>
      </c>
      <c r="B5907" s="240" t="s">
        <v>256</v>
      </c>
      <c r="C5907" s="185" t="str">
        <f>VLOOKUP(B5907,[1]Nagios!$B$2:$F$7978,1,FALSE)</f>
        <v>10.133.134.50</v>
      </c>
      <c r="D5907" s="240" t="s">
        <v>959</v>
      </c>
      <c r="E5907" s="240" t="s">
        <v>2991</v>
      </c>
      <c r="F5907" s="112">
        <v>2</v>
      </c>
      <c r="G5907" s="299" t="s">
        <v>8006</v>
      </c>
      <c r="H5907" s="180" t="s">
        <v>5287</v>
      </c>
    </row>
    <row r="5908" spans="1:8" hidden="1">
      <c r="A5908" s="88" t="s">
        <v>253</v>
      </c>
      <c r="B5908" s="240" t="s">
        <v>254</v>
      </c>
      <c r="C5908" s="185" t="str">
        <f>VLOOKUP(B5908,[1]Nagios!$B$2:$F$7978,1,FALSE)</f>
        <v>10.133.134.49</v>
      </c>
      <c r="D5908" s="240" t="s">
        <v>959</v>
      </c>
      <c r="E5908" s="240" t="s">
        <v>2991</v>
      </c>
      <c r="F5908" s="112">
        <v>2</v>
      </c>
      <c r="G5908" s="299" t="s">
        <v>8006</v>
      </c>
      <c r="H5908" s="180" t="s">
        <v>5287</v>
      </c>
    </row>
    <row r="5909" spans="1:8" hidden="1">
      <c r="A5909" s="88" t="s">
        <v>251</v>
      </c>
      <c r="B5909" s="240" t="s">
        <v>252</v>
      </c>
      <c r="C5909" s="185" t="str">
        <f>VLOOKUP(B5909,[1]Nagios!$B$2:$F$7978,1,FALSE)</f>
        <v>10.133.134.48</v>
      </c>
      <c r="D5909" s="240" t="s">
        <v>959</v>
      </c>
      <c r="E5909" s="240" t="s">
        <v>2991</v>
      </c>
      <c r="F5909" s="112">
        <v>2</v>
      </c>
      <c r="G5909" s="299" t="s">
        <v>8006</v>
      </c>
      <c r="H5909" s="180" t="s">
        <v>5287</v>
      </c>
    </row>
    <row r="5910" spans="1:8" hidden="1">
      <c r="A5910" s="88" t="s">
        <v>249</v>
      </c>
      <c r="B5910" s="240" t="s">
        <v>250</v>
      </c>
      <c r="C5910" s="185" t="str">
        <f>VLOOKUP(B5910,[1]Nagios!$B$2:$F$7978,1,FALSE)</f>
        <v>10.133.134.47</v>
      </c>
      <c r="D5910" s="240" t="s">
        <v>959</v>
      </c>
      <c r="E5910" s="240" t="s">
        <v>2991</v>
      </c>
      <c r="F5910" s="112">
        <v>2</v>
      </c>
      <c r="G5910" s="299" t="s">
        <v>8006</v>
      </c>
      <c r="H5910" s="180" t="s">
        <v>5287</v>
      </c>
    </row>
    <row r="5911" spans="1:8" hidden="1">
      <c r="A5911" s="88" t="s">
        <v>247</v>
      </c>
      <c r="B5911" s="240" t="s">
        <v>248</v>
      </c>
      <c r="C5911" s="185" t="str">
        <f>VLOOKUP(B5911,[1]Nagios!$B$2:$F$7978,1,FALSE)</f>
        <v>10.133.134.46</v>
      </c>
      <c r="D5911" s="240" t="s">
        <v>959</v>
      </c>
      <c r="E5911" s="240" t="s">
        <v>2991</v>
      </c>
      <c r="F5911" s="112">
        <v>2</v>
      </c>
      <c r="G5911" s="299" t="s">
        <v>8006</v>
      </c>
      <c r="H5911" s="180" t="s">
        <v>5287</v>
      </c>
    </row>
    <row r="5912" spans="1:8" hidden="1">
      <c r="A5912" s="88" t="s">
        <v>245</v>
      </c>
      <c r="B5912" s="240" t="s">
        <v>246</v>
      </c>
      <c r="C5912" s="185" t="str">
        <f>VLOOKUP(B5912,[1]Nagios!$B$2:$F$7978,1,FALSE)</f>
        <v>10.133.134.45</v>
      </c>
      <c r="D5912" s="240" t="s">
        <v>959</v>
      </c>
      <c r="E5912" s="240" t="s">
        <v>2991</v>
      </c>
      <c r="F5912" s="112">
        <v>2</v>
      </c>
      <c r="G5912" s="299" t="s">
        <v>8006</v>
      </c>
      <c r="H5912" s="180" t="s">
        <v>5287</v>
      </c>
    </row>
    <row r="5913" spans="1:8" hidden="1">
      <c r="A5913" s="88" t="s">
        <v>243</v>
      </c>
      <c r="B5913" s="240" t="s">
        <v>244</v>
      </c>
      <c r="C5913" s="185" t="str">
        <f>VLOOKUP(B5913,[1]Nagios!$B$2:$F$7978,1,FALSE)</f>
        <v>10.133.134.44</v>
      </c>
      <c r="D5913" s="240" t="s">
        <v>959</v>
      </c>
      <c r="E5913" s="240" t="s">
        <v>2991</v>
      </c>
      <c r="F5913" s="112">
        <v>2</v>
      </c>
      <c r="G5913" s="299" t="s">
        <v>8006</v>
      </c>
      <c r="H5913" s="180" t="s">
        <v>5287</v>
      </c>
    </row>
    <row r="5914" spans="1:8" hidden="1">
      <c r="A5914" s="88" t="s">
        <v>241</v>
      </c>
      <c r="B5914" s="240" t="s">
        <v>242</v>
      </c>
      <c r="C5914" s="185" t="str">
        <f>VLOOKUP(B5914,[1]Nagios!$B$2:$F$7978,1,FALSE)</f>
        <v>10.133.134.43</v>
      </c>
      <c r="D5914" s="240" t="s">
        <v>959</v>
      </c>
      <c r="E5914" s="240" t="s">
        <v>2991</v>
      </c>
      <c r="F5914" s="112">
        <v>2</v>
      </c>
      <c r="G5914" s="299" t="s">
        <v>8006</v>
      </c>
      <c r="H5914" s="180" t="s">
        <v>5287</v>
      </c>
    </row>
    <row r="5915" spans="1:8" hidden="1">
      <c r="A5915" s="88" t="s">
        <v>239</v>
      </c>
      <c r="B5915" s="240" t="s">
        <v>240</v>
      </c>
      <c r="C5915" s="185" t="str">
        <f>VLOOKUP(B5915,[1]Nagios!$B$2:$F$7978,1,FALSE)</f>
        <v>10.133.134.42</v>
      </c>
      <c r="D5915" s="240" t="s">
        <v>959</v>
      </c>
      <c r="E5915" s="240" t="s">
        <v>2991</v>
      </c>
      <c r="F5915" s="112">
        <v>2</v>
      </c>
      <c r="G5915" s="299" t="s">
        <v>8006</v>
      </c>
      <c r="H5915" s="180" t="s">
        <v>5287</v>
      </c>
    </row>
    <row r="5916" spans="1:8" hidden="1">
      <c r="A5916" s="88" t="s">
        <v>237</v>
      </c>
      <c r="B5916" s="240" t="s">
        <v>238</v>
      </c>
      <c r="C5916" s="185" t="str">
        <f>VLOOKUP(B5916,[1]Nagios!$B$2:$F$7978,1,FALSE)</f>
        <v>10.133.134.41</v>
      </c>
      <c r="D5916" s="240" t="s">
        <v>959</v>
      </c>
      <c r="E5916" s="240" t="s">
        <v>2991</v>
      </c>
      <c r="F5916" s="112">
        <v>2</v>
      </c>
      <c r="G5916" s="299" t="s">
        <v>8006</v>
      </c>
      <c r="H5916" s="180" t="s">
        <v>5287</v>
      </c>
    </row>
    <row r="5917" spans="1:8" hidden="1">
      <c r="A5917" s="88" t="s">
        <v>235</v>
      </c>
      <c r="B5917" s="240" t="s">
        <v>236</v>
      </c>
      <c r="C5917" s="185" t="str">
        <f>VLOOKUP(B5917,[1]Nagios!$B$2:$F$7978,1,FALSE)</f>
        <v>10.133.134.40</v>
      </c>
      <c r="D5917" s="240" t="s">
        <v>959</v>
      </c>
      <c r="E5917" s="240" t="s">
        <v>2991</v>
      </c>
      <c r="F5917" s="112">
        <v>2</v>
      </c>
      <c r="G5917" s="299" t="s">
        <v>8006</v>
      </c>
      <c r="H5917" s="180" t="s">
        <v>5287</v>
      </c>
    </row>
    <row r="5918" spans="1:8" hidden="1">
      <c r="A5918" s="88" t="s">
        <v>233</v>
      </c>
      <c r="B5918" s="240" t="s">
        <v>234</v>
      </c>
      <c r="C5918" s="185" t="str">
        <f>VLOOKUP(B5918,[1]Nagios!$B$2:$F$7978,1,FALSE)</f>
        <v>10.133.134.39</v>
      </c>
      <c r="D5918" s="240" t="s">
        <v>959</v>
      </c>
      <c r="E5918" s="240" t="s">
        <v>2991</v>
      </c>
      <c r="F5918" s="112">
        <v>2</v>
      </c>
      <c r="G5918" s="299" t="s">
        <v>8006</v>
      </c>
      <c r="H5918" s="180" t="s">
        <v>5287</v>
      </c>
    </row>
    <row r="5919" spans="1:8" hidden="1">
      <c r="A5919" s="88" t="s">
        <v>231</v>
      </c>
      <c r="B5919" s="240" t="s">
        <v>232</v>
      </c>
      <c r="C5919" s="185" t="str">
        <f>VLOOKUP(B5919,[1]Nagios!$B$2:$F$7978,1,FALSE)</f>
        <v>10.133.134.38</v>
      </c>
      <c r="D5919" s="240" t="s">
        <v>959</v>
      </c>
      <c r="E5919" s="240" t="s">
        <v>2991</v>
      </c>
      <c r="F5919" s="112">
        <v>2</v>
      </c>
      <c r="G5919" s="299" t="s">
        <v>8006</v>
      </c>
      <c r="H5919" s="180" t="s">
        <v>5287</v>
      </c>
    </row>
    <row r="5920" spans="1:8" hidden="1">
      <c r="A5920" s="88" t="s">
        <v>229</v>
      </c>
      <c r="B5920" s="240" t="s">
        <v>230</v>
      </c>
      <c r="C5920" s="185" t="str">
        <f>VLOOKUP(B5920,[1]Nagios!$B$2:$F$7978,1,FALSE)</f>
        <v>10.133.134.37</v>
      </c>
      <c r="D5920" s="240" t="s">
        <v>959</v>
      </c>
      <c r="E5920" s="240" t="s">
        <v>2991</v>
      </c>
      <c r="F5920" s="112">
        <v>2</v>
      </c>
      <c r="G5920" s="299" t="s">
        <v>8006</v>
      </c>
      <c r="H5920" s="180" t="s">
        <v>5287</v>
      </c>
    </row>
    <row r="5921" spans="1:8" hidden="1">
      <c r="A5921" s="88" t="s">
        <v>227</v>
      </c>
      <c r="B5921" s="240" t="s">
        <v>228</v>
      </c>
      <c r="C5921" s="185" t="str">
        <f>VLOOKUP(B5921,[1]Nagios!$B$2:$F$7978,1,FALSE)</f>
        <v>10.133.134.36</v>
      </c>
      <c r="D5921" s="240" t="s">
        <v>959</v>
      </c>
      <c r="E5921" s="240" t="s">
        <v>2991</v>
      </c>
      <c r="F5921" s="112">
        <v>2</v>
      </c>
      <c r="G5921" s="299" t="s">
        <v>8006</v>
      </c>
      <c r="H5921" s="180" t="s">
        <v>5287</v>
      </c>
    </row>
    <row r="5922" spans="1:8" hidden="1">
      <c r="A5922" s="88" t="s">
        <v>225</v>
      </c>
      <c r="B5922" s="240" t="s">
        <v>226</v>
      </c>
      <c r="C5922" s="185" t="str">
        <f>VLOOKUP(B5922,[1]Nagios!$B$2:$F$7978,1,FALSE)</f>
        <v>10.133.134.35</v>
      </c>
      <c r="D5922" s="240" t="s">
        <v>959</v>
      </c>
      <c r="E5922" s="240" t="s">
        <v>2991</v>
      </c>
      <c r="F5922" s="112">
        <v>2</v>
      </c>
      <c r="G5922" s="299" t="s">
        <v>8006</v>
      </c>
      <c r="H5922" s="180" t="s">
        <v>5287</v>
      </c>
    </row>
    <row r="5923" spans="1:8" hidden="1">
      <c r="A5923" s="88" t="s">
        <v>223</v>
      </c>
      <c r="B5923" s="240" t="s">
        <v>224</v>
      </c>
      <c r="C5923" s="185" t="str">
        <f>VLOOKUP(B5923,[1]Nagios!$B$2:$F$7978,1,FALSE)</f>
        <v>10.133.134.34</v>
      </c>
      <c r="D5923" s="240" t="s">
        <v>959</v>
      </c>
      <c r="E5923" s="240" t="s">
        <v>2991</v>
      </c>
      <c r="F5923" s="112">
        <v>2</v>
      </c>
      <c r="G5923" s="299" t="s">
        <v>8006</v>
      </c>
      <c r="H5923" s="180" t="s">
        <v>5287</v>
      </c>
    </row>
    <row r="5924" spans="1:8" hidden="1">
      <c r="A5924" s="88" t="s">
        <v>221</v>
      </c>
      <c r="B5924" s="240" t="s">
        <v>222</v>
      </c>
      <c r="C5924" s="185" t="str">
        <f>VLOOKUP(B5924,[1]Nagios!$B$2:$F$7978,1,FALSE)</f>
        <v>10.133.134.33</v>
      </c>
      <c r="D5924" s="240" t="s">
        <v>959</v>
      </c>
      <c r="E5924" s="240" t="s">
        <v>2991</v>
      </c>
      <c r="F5924" s="112">
        <v>2</v>
      </c>
      <c r="G5924" s="299" t="s">
        <v>8006</v>
      </c>
      <c r="H5924" s="180" t="s">
        <v>5287</v>
      </c>
    </row>
    <row r="5925" spans="1:8" hidden="1">
      <c r="A5925" s="88" t="s">
        <v>219</v>
      </c>
      <c r="B5925" s="240" t="s">
        <v>220</v>
      </c>
      <c r="C5925" s="185" t="str">
        <f>VLOOKUP(B5925,[1]Nagios!$B$2:$F$7978,1,FALSE)</f>
        <v>10.133.134.32</v>
      </c>
      <c r="D5925" s="240" t="s">
        <v>959</v>
      </c>
      <c r="E5925" s="240" t="s">
        <v>2991</v>
      </c>
      <c r="F5925" s="112">
        <v>2</v>
      </c>
      <c r="G5925" s="299" t="s">
        <v>8006</v>
      </c>
      <c r="H5925" s="180" t="s">
        <v>5287</v>
      </c>
    </row>
    <row r="5926" spans="1:8" hidden="1">
      <c r="A5926" s="88" t="s">
        <v>217</v>
      </c>
      <c r="B5926" s="240" t="s">
        <v>218</v>
      </c>
      <c r="C5926" s="185" t="str">
        <f>VLOOKUP(B5926,[1]Nagios!$B$2:$F$7978,1,FALSE)</f>
        <v>10.133.134.31</v>
      </c>
      <c r="D5926" s="240" t="s">
        <v>959</v>
      </c>
      <c r="E5926" s="240" t="s">
        <v>2991</v>
      </c>
      <c r="F5926" s="112">
        <v>2</v>
      </c>
      <c r="G5926" s="299" t="s">
        <v>8006</v>
      </c>
      <c r="H5926" s="180" t="s">
        <v>5287</v>
      </c>
    </row>
    <row r="5927" spans="1:8" hidden="1">
      <c r="A5927" s="88" t="s">
        <v>215</v>
      </c>
      <c r="B5927" s="240" t="s">
        <v>216</v>
      </c>
      <c r="C5927" s="185" t="str">
        <f>VLOOKUP(B5927,[1]Nagios!$B$2:$F$7978,1,FALSE)</f>
        <v>10.133.134.30</v>
      </c>
      <c r="D5927" s="240" t="s">
        <v>959</v>
      </c>
      <c r="E5927" s="240" t="s">
        <v>2991</v>
      </c>
      <c r="F5927" s="112">
        <v>2</v>
      </c>
      <c r="G5927" s="299" t="s">
        <v>8006</v>
      </c>
      <c r="H5927" s="180" t="s">
        <v>5287</v>
      </c>
    </row>
    <row r="5928" spans="1:8" hidden="1">
      <c r="A5928" s="88" t="s">
        <v>213</v>
      </c>
      <c r="B5928" s="240" t="s">
        <v>214</v>
      </c>
      <c r="C5928" s="185" t="str">
        <f>VLOOKUP(B5928,[1]Nagios!$B$2:$F$7978,1,FALSE)</f>
        <v>10.133.134.29</v>
      </c>
      <c r="D5928" s="240" t="s">
        <v>959</v>
      </c>
      <c r="E5928" s="240" t="s">
        <v>2991</v>
      </c>
      <c r="F5928" s="112">
        <v>2</v>
      </c>
      <c r="G5928" s="299" t="s">
        <v>8006</v>
      </c>
      <c r="H5928" s="180" t="s">
        <v>5287</v>
      </c>
    </row>
    <row r="5929" spans="1:8" hidden="1">
      <c r="A5929" s="88" t="s">
        <v>211</v>
      </c>
      <c r="B5929" s="240" t="s">
        <v>212</v>
      </c>
      <c r="C5929" s="185" t="str">
        <f>VLOOKUP(B5929,[1]Nagios!$B$2:$F$7978,1,FALSE)</f>
        <v>10.133.134.28</v>
      </c>
      <c r="D5929" s="240" t="s">
        <v>959</v>
      </c>
      <c r="E5929" s="240" t="s">
        <v>2991</v>
      </c>
      <c r="F5929" s="112">
        <v>2</v>
      </c>
      <c r="G5929" s="299" t="s">
        <v>8006</v>
      </c>
      <c r="H5929" s="180" t="s">
        <v>5287</v>
      </c>
    </row>
    <row r="5930" spans="1:8" hidden="1">
      <c r="A5930" s="88" t="s">
        <v>209</v>
      </c>
      <c r="B5930" s="240" t="s">
        <v>210</v>
      </c>
      <c r="C5930" s="185" t="str">
        <f>VLOOKUP(B5930,[1]Nagios!$B$2:$F$7978,1,FALSE)</f>
        <v>10.133.134.27</v>
      </c>
      <c r="D5930" s="240" t="s">
        <v>959</v>
      </c>
      <c r="E5930" s="240" t="s">
        <v>2991</v>
      </c>
      <c r="F5930" s="112">
        <v>2</v>
      </c>
      <c r="G5930" s="299" t="s">
        <v>8006</v>
      </c>
      <c r="H5930" s="180" t="s">
        <v>5287</v>
      </c>
    </row>
    <row r="5931" spans="1:8" hidden="1">
      <c r="A5931" s="88" t="s">
        <v>207</v>
      </c>
      <c r="B5931" s="240" t="s">
        <v>208</v>
      </c>
      <c r="C5931" s="185" t="str">
        <f>VLOOKUP(B5931,[1]Nagios!$B$2:$F$7978,1,FALSE)</f>
        <v>10.133.134.26</v>
      </c>
      <c r="D5931" s="240" t="s">
        <v>959</v>
      </c>
      <c r="E5931" s="240" t="s">
        <v>2991</v>
      </c>
      <c r="F5931" s="112">
        <v>2</v>
      </c>
      <c r="G5931" s="299" t="s">
        <v>8006</v>
      </c>
      <c r="H5931" s="180" t="s">
        <v>5287</v>
      </c>
    </row>
    <row r="5932" spans="1:8" hidden="1">
      <c r="A5932" s="88" t="s">
        <v>205</v>
      </c>
      <c r="B5932" s="240" t="s">
        <v>206</v>
      </c>
      <c r="C5932" s="185" t="str">
        <f>VLOOKUP(B5932,[1]Nagios!$B$2:$F$7978,1,FALSE)</f>
        <v>10.133.134.25</v>
      </c>
      <c r="D5932" s="240" t="s">
        <v>959</v>
      </c>
      <c r="E5932" s="240" t="s">
        <v>2991</v>
      </c>
      <c r="F5932" s="112">
        <v>2</v>
      </c>
      <c r="G5932" s="299" t="s">
        <v>8006</v>
      </c>
      <c r="H5932" s="180" t="s">
        <v>5287</v>
      </c>
    </row>
    <row r="5933" spans="1:8" hidden="1">
      <c r="A5933" s="88" t="s">
        <v>203</v>
      </c>
      <c r="B5933" s="240" t="s">
        <v>204</v>
      </c>
      <c r="C5933" s="185" t="str">
        <f>VLOOKUP(B5933,[1]Nagios!$B$2:$F$7978,1,FALSE)</f>
        <v>10.133.134.24</v>
      </c>
      <c r="D5933" s="240" t="s">
        <v>959</v>
      </c>
      <c r="E5933" s="240" t="s">
        <v>2991</v>
      </c>
      <c r="F5933" s="112">
        <v>2</v>
      </c>
      <c r="G5933" s="299" t="s">
        <v>8006</v>
      </c>
      <c r="H5933" s="180" t="s">
        <v>5287</v>
      </c>
    </row>
    <row r="5934" spans="1:8" hidden="1">
      <c r="A5934" s="88" t="s">
        <v>201</v>
      </c>
      <c r="B5934" s="240" t="s">
        <v>202</v>
      </c>
      <c r="C5934" s="185" t="str">
        <f>VLOOKUP(B5934,[1]Nagios!$B$2:$F$7978,1,FALSE)</f>
        <v>10.133.134.23</v>
      </c>
      <c r="D5934" s="240" t="s">
        <v>959</v>
      </c>
      <c r="E5934" s="240" t="s">
        <v>2991</v>
      </c>
      <c r="F5934" s="112">
        <v>2</v>
      </c>
      <c r="G5934" s="299" t="s">
        <v>8006</v>
      </c>
      <c r="H5934" s="180" t="s">
        <v>5287</v>
      </c>
    </row>
    <row r="5935" spans="1:8" hidden="1">
      <c r="A5935" s="88" t="s">
        <v>199</v>
      </c>
      <c r="B5935" s="240" t="s">
        <v>200</v>
      </c>
      <c r="C5935" s="185" t="str">
        <f>VLOOKUP(B5935,[1]Nagios!$B$2:$F$7978,1,FALSE)</f>
        <v>10.133.134.22</v>
      </c>
      <c r="D5935" s="240" t="s">
        <v>959</v>
      </c>
      <c r="E5935" s="240" t="s">
        <v>2991</v>
      </c>
      <c r="F5935" s="112">
        <v>2</v>
      </c>
      <c r="G5935" s="299" t="s">
        <v>8006</v>
      </c>
      <c r="H5935" s="180" t="s">
        <v>5287</v>
      </c>
    </row>
    <row r="5936" spans="1:8" hidden="1">
      <c r="A5936" s="88" t="s">
        <v>197</v>
      </c>
      <c r="B5936" s="240" t="s">
        <v>198</v>
      </c>
      <c r="C5936" s="185" t="str">
        <f>VLOOKUP(B5936,[1]Nagios!$B$2:$F$7978,1,FALSE)</f>
        <v>10.133.134.21</v>
      </c>
      <c r="D5936" s="240" t="s">
        <v>959</v>
      </c>
      <c r="E5936" s="240" t="s">
        <v>2991</v>
      </c>
      <c r="F5936" s="112">
        <v>2</v>
      </c>
      <c r="G5936" s="299" t="s">
        <v>8006</v>
      </c>
      <c r="H5936" s="180" t="s">
        <v>5287</v>
      </c>
    </row>
    <row r="5937" spans="1:8" hidden="1">
      <c r="A5937" s="88" t="s">
        <v>195</v>
      </c>
      <c r="B5937" s="240" t="s">
        <v>196</v>
      </c>
      <c r="C5937" s="185" t="str">
        <f>VLOOKUP(B5937,[1]Nagios!$B$2:$F$7978,1,FALSE)</f>
        <v>10.133.134.20</v>
      </c>
      <c r="D5937" s="240" t="s">
        <v>959</v>
      </c>
      <c r="E5937" s="240" t="s">
        <v>2991</v>
      </c>
      <c r="F5937" s="112">
        <v>2</v>
      </c>
      <c r="G5937" s="299" t="s">
        <v>8006</v>
      </c>
      <c r="H5937" s="180" t="s">
        <v>5287</v>
      </c>
    </row>
    <row r="5938" spans="1:8" hidden="1">
      <c r="A5938" s="88" t="s">
        <v>193</v>
      </c>
      <c r="B5938" s="249" t="s">
        <v>194</v>
      </c>
      <c r="C5938" s="185" t="str">
        <f>VLOOKUP(B5938,[1]Nagios!$B$2:$F$7978,1,FALSE)</f>
        <v>10.133.134.19</v>
      </c>
      <c r="D5938" s="240" t="s">
        <v>959</v>
      </c>
      <c r="E5938" s="249" t="s">
        <v>2991</v>
      </c>
      <c r="F5938" s="112">
        <v>2</v>
      </c>
      <c r="G5938" s="299" t="s">
        <v>8006</v>
      </c>
      <c r="H5938" s="180" t="s">
        <v>5287</v>
      </c>
    </row>
    <row r="5939" spans="1:8" hidden="1">
      <c r="A5939" s="88" t="s">
        <v>191</v>
      </c>
      <c r="B5939" s="249" t="s">
        <v>192</v>
      </c>
      <c r="C5939" s="185" t="str">
        <f>VLOOKUP(B5939,[1]Nagios!$B$2:$F$7978,1,FALSE)</f>
        <v>10.133.134.18</v>
      </c>
      <c r="D5939" s="240" t="s">
        <v>959</v>
      </c>
      <c r="E5939" s="249" t="s">
        <v>2991</v>
      </c>
      <c r="F5939" s="112">
        <v>2</v>
      </c>
      <c r="G5939" s="299" t="s">
        <v>8006</v>
      </c>
      <c r="H5939" s="180" t="s">
        <v>5287</v>
      </c>
    </row>
    <row r="5940" spans="1:8" hidden="1">
      <c r="A5940" s="88" t="s">
        <v>189</v>
      </c>
      <c r="B5940" s="266" t="s">
        <v>190</v>
      </c>
      <c r="C5940" s="185" t="str">
        <f>VLOOKUP(B5940,[1]Nagios!$B$2:$F$7978,1,FALSE)</f>
        <v>10.133.134.17</v>
      </c>
      <c r="D5940" s="240" t="s">
        <v>959</v>
      </c>
      <c r="E5940" s="266" t="s">
        <v>2991</v>
      </c>
      <c r="F5940" s="112">
        <v>2</v>
      </c>
      <c r="G5940" s="299" t="s">
        <v>8006</v>
      </c>
      <c r="H5940" s="180" t="s">
        <v>5287</v>
      </c>
    </row>
    <row r="5941" spans="1:8" hidden="1">
      <c r="A5941" s="88" t="s">
        <v>187</v>
      </c>
      <c r="B5941" s="266" t="s">
        <v>188</v>
      </c>
      <c r="C5941" s="185" t="str">
        <f>VLOOKUP(B5941,[1]Nagios!$B$2:$F$7978,1,FALSE)</f>
        <v>10.133.134.16</v>
      </c>
      <c r="D5941" s="240" t="s">
        <v>959</v>
      </c>
      <c r="E5941" s="266" t="s">
        <v>2991</v>
      </c>
      <c r="F5941" s="112">
        <v>2</v>
      </c>
      <c r="G5941" s="299" t="s">
        <v>8006</v>
      </c>
      <c r="H5941" s="180" t="s">
        <v>5287</v>
      </c>
    </row>
    <row r="5942" spans="1:8" hidden="1">
      <c r="A5942" s="88" t="s">
        <v>185</v>
      </c>
      <c r="B5942" s="266" t="s">
        <v>186</v>
      </c>
      <c r="C5942" s="185" t="str">
        <f>VLOOKUP(B5942,[1]Nagios!$B$2:$F$7978,1,FALSE)</f>
        <v>10.133.134.15</v>
      </c>
      <c r="D5942" s="240" t="s">
        <v>959</v>
      </c>
      <c r="E5942" s="240" t="s">
        <v>2991</v>
      </c>
      <c r="F5942" s="112">
        <v>2</v>
      </c>
      <c r="G5942" s="299" t="s">
        <v>8006</v>
      </c>
      <c r="H5942" s="180" t="s">
        <v>5287</v>
      </c>
    </row>
    <row r="5943" spans="1:8" hidden="1">
      <c r="A5943" s="88" t="s">
        <v>183</v>
      </c>
      <c r="B5943" s="266" t="s">
        <v>184</v>
      </c>
      <c r="C5943" s="185" t="str">
        <f>VLOOKUP(B5943,[1]Nagios!$B$2:$F$7978,1,FALSE)</f>
        <v>10.133.134.14</v>
      </c>
      <c r="D5943" s="240" t="s">
        <v>959</v>
      </c>
      <c r="E5943" s="240" t="s">
        <v>2991</v>
      </c>
      <c r="F5943" s="112">
        <v>2</v>
      </c>
      <c r="G5943" s="299" t="s">
        <v>8006</v>
      </c>
      <c r="H5943" s="180" t="s">
        <v>5287</v>
      </c>
    </row>
    <row r="5944" spans="1:8" hidden="1">
      <c r="A5944" s="88" t="s">
        <v>181</v>
      </c>
      <c r="B5944" s="266" t="s">
        <v>182</v>
      </c>
      <c r="C5944" s="185" t="str">
        <f>VLOOKUP(B5944,[1]Nagios!$B$2:$F$7978,1,FALSE)</f>
        <v>10.133.134.13</v>
      </c>
      <c r="D5944" s="240" t="s">
        <v>959</v>
      </c>
      <c r="E5944" s="240" t="s">
        <v>2991</v>
      </c>
      <c r="F5944" s="112">
        <v>2</v>
      </c>
      <c r="G5944" s="299" t="s">
        <v>8006</v>
      </c>
      <c r="H5944" s="180" t="s">
        <v>5287</v>
      </c>
    </row>
    <row r="5945" spans="1:8" hidden="1">
      <c r="A5945" s="88" t="s">
        <v>179</v>
      </c>
      <c r="B5945" s="240" t="s">
        <v>180</v>
      </c>
      <c r="C5945" s="185" t="str">
        <f>VLOOKUP(B5945,[1]Nagios!$B$2:$F$7978,1,FALSE)</f>
        <v>10.133.134.12</v>
      </c>
      <c r="D5945" s="240" t="s">
        <v>959</v>
      </c>
      <c r="E5945" s="240" t="s">
        <v>2991</v>
      </c>
      <c r="F5945" s="112">
        <v>2</v>
      </c>
      <c r="G5945" s="299" t="s">
        <v>8006</v>
      </c>
      <c r="H5945" s="180" t="s">
        <v>5280</v>
      </c>
    </row>
    <row r="5946" spans="1:8" hidden="1">
      <c r="A5946" s="88" t="s">
        <v>177</v>
      </c>
      <c r="B5946" s="240" t="s">
        <v>178</v>
      </c>
      <c r="C5946" s="185" t="str">
        <f>VLOOKUP(B5946,[1]Nagios!$B$2:$F$7978,1,FALSE)</f>
        <v>10.133.134.11</v>
      </c>
      <c r="D5946" s="240" t="s">
        <v>959</v>
      </c>
      <c r="E5946" s="240" t="s">
        <v>2991</v>
      </c>
      <c r="F5946" s="112">
        <v>2</v>
      </c>
      <c r="G5946" s="299" t="s">
        <v>8006</v>
      </c>
      <c r="H5946" s="180" t="s">
        <v>5280</v>
      </c>
    </row>
    <row r="5947" spans="1:8">
      <c r="A5947" s="88" t="s">
        <v>6941</v>
      </c>
      <c r="B5947" s="240" t="s">
        <v>6938</v>
      </c>
      <c r="C5947" s="185" t="str">
        <f>VLOOKUP(B5947,[1]Nagios!$B$2:$F$7978,1,FALSE)</f>
        <v>10.133.146.10</v>
      </c>
      <c r="D5947" s="240" t="s">
        <v>6942</v>
      </c>
      <c r="E5947" s="240" t="s">
        <v>2989</v>
      </c>
      <c r="F5947" s="269">
        <v>3</v>
      </c>
      <c r="G5947" s="299" t="s">
        <v>8007</v>
      </c>
      <c r="H5947" s="180"/>
    </row>
    <row r="5948" spans="1:8">
      <c r="A5948" s="88" t="s">
        <v>6940</v>
      </c>
      <c r="B5948" s="249" t="s">
        <v>6938</v>
      </c>
      <c r="C5948" s="185" t="str">
        <f>VLOOKUP(B5948,[1]Nagios!$B$2:$F$7978,1,FALSE)</f>
        <v>10.133.146.10</v>
      </c>
      <c r="D5948" s="249" t="s">
        <v>6942</v>
      </c>
      <c r="E5948" s="249" t="s">
        <v>2989</v>
      </c>
      <c r="F5948" s="269">
        <v>3</v>
      </c>
      <c r="G5948" s="299" t="s">
        <v>8007</v>
      </c>
      <c r="H5948" s="180"/>
    </row>
    <row r="5949" spans="1:8">
      <c r="A5949" s="88" t="s">
        <v>6939</v>
      </c>
      <c r="B5949" s="249" t="s">
        <v>6938</v>
      </c>
      <c r="C5949" s="185" t="str">
        <f>VLOOKUP(B5949,[1]Nagios!$B$2:$F$7978,1,FALSE)</f>
        <v>10.133.146.10</v>
      </c>
      <c r="D5949" s="249" t="s">
        <v>6942</v>
      </c>
      <c r="E5949" s="249" t="s">
        <v>2989</v>
      </c>
      <c r="F5949" s="269">
        <v>3</v>
      </c>
      <c r="G5949" s="299" t="s">
        <v>8007</v>
      </c>
      <c r="H5949" s="180"/>
    </row>
    <row r="5950" spans="1:8" hidden="1">
      <c r="A5950" s="88" t="s">
        <v>2043</v>
      </c>
      <c r="B5950" s="266" t="s">
        <v>1284</v>
      </c>
      <c r="C5950" s="185" t="str">
        <f>VLOOKUP(B5950,[1]Nagios!$B$2:$F$7978,1,FALSE)</f>
        <v>10.133.138.31</v>
      </c>
      <c r="D5950" s="266" t="s">
        <v>1220</v>
      </c>
      <c r="E5950" s="266" t="s">
        <v>2989</v>
      </c>
      <c r="F5950" s="271">
        <v>3</v>
      </c>
      <c r="G5950" s="299" t="s">
        <v>8012</v>
      </c>
      <c r="H5950" s="180" t="s">
        <v>3918</v>
      </c>
    </row>
    <row r="5951" spans="1:8" hidden="1">
      <c r="A5951" s="88" t="s">
        <v>2043</v>
      </c>
      <c r="B5951" s="249" t="s">
        <v>1284</v>
      </c>
      <c r="C5951" s="185" t="str">
        <f>VLOOKUP(B5951,[1]Nagios!$B$2:$F$7978,1,FALSE)</f>
        <v>10.133.138.31</v>
      </c>
      <c r="D5951" s="240" t="s">
        <v>1204</v>
      </c>
      <c r="E5951" s="249" t="s">
        <v>2989</v>
      </c>
      <c r="F5951" s="245">
        <v>4</v>
      </c>
      <c r="G5951" s="299" t="s">
        <v>8012</v>
      </c>
      <c r="H5951" s="180" t="s">
        <v>3919</v>
      </c>
    </row>
    <row r="5952" spans="1:8" hidden="1">
      <c r="A5952" s="88" t="s">
        <v>2043</v>
      </c>
      <c r="B5952" s="249" t="s">
        <v>1284</v>
      </c>
      <c r="C5952" s="185" t="str">
        <f>VLOOKUP(B5952,[1]Nagios!$B$2:$F$7978,1,FALSE)</f>
        <v>10.133.138.31</v>
      </c>
      <c r="D5952" s="240" t="s">
        <v>2414</v>
      </c>
      <c r="E5952" s="249" t="s">
        <v>2989</v>
      </c>
      <c r="F5952" s="245">
        <v>4</v>
      </c>
      <c r="G5952" s="299" t="s">
        <v>8012</v>
      </c>
      <c r="H5952" s="180" t="s">
        <v>3920</v>
      </c>
    </row>
    <row r="5953" spans="1:8" hidden="1">
      <c r="A5953" s="88" t="s">
        <v>2043</v>
      </c>
      <c r="B5953" s="249" t="s">
        <v>1284</v>
      </c>
      <c r="C5953" s="185" t="str">
        <f>VLOOKUP(B5953,[1]Nagios!$B$2:$F$7978,1,FALSE)</f>
        <v>10.133.138.31</v>
      </c>
      <c r="D5953" s="240" t="s">
        <v>2425</v>
      </c>
      <c r="E5953" s="240" t="s">
        <v>2989</v>
      </c>
      <c r="F5953" s="245">
        <v>4</v>
      </c>
      <c r="G5953" s="299" t="s">
        <v>8012</v>
      </c>
      <c r="H5953" s="180" t="s">
        <v>3921</v>
      </c>
    </row>
    <row r="5954" spans="1:8" hidden="1">
      <c r="A5954" s="88" t="s">
        <v>2043</v>
      </c>
      <c r="B5954" s="249" t="s">
        <v>1284</v>
      </c>
      <c r="C5954" s="185" t="str">
        <f>VLOOKUP(B5954,[1]Nagios!$B$2:$F$7978,1,FALSE)</f>
        <v>10.133.138.31</v>
      </c>
      <c r="D5954" s="240" t="s">
        <v>2467</v>
      </c>
      <c r="E5954" s="240" t="s">
        <v>2989</v>
      </c>
      <c r="F5954" s="245">
        <v>4</v>
      </c>
      <c r="G5954" s="299" t="s">
        <v>8012</v>
      </c>
      <c r="H5954" s="180" t="s">
        <v>3922</v>
      </c>
    </row>
    <row r="5955" spans="1:8" hidden="1">
      <c r="A5955" s="88" t="s">
        <v>2043</v>
      </c>
      <c r="B5955" s="249" t="s">
        <v>1284</v>
      </c>
      <c r="C5955" s="185" t="str">
        <f>VLOOKUP(B5955,[1]Nagios!$B$2:$F$7978,1,FALSE)</f>
        <v>10.133.138.31</v>
      </c>
      <c r="D5955" s="240" t="s">
        <v>959</v>
      </c>
      <c r="E5955" s="240" t="s">
        <v>2989</v>
      </c>
      <c r="F5955" s="245">
        <v>4</v>
      </c>
      <c r="G5955" s="299" t="s">
        <v>8012</v>
      </c>
      <c r="H5955" s="180" t="s">
        <v>3923</v>
      </c>
    </row>
    <row r="5956" spans="1:8" hidden="1">
      <c r="A5956" s="88" t="s">
        <v>2043</v>
      </c>
      <c r="B5956" s="240" t="s">
        <v>1284</v>
      </c>
      <c r="C5956" s="185" t="str">
        <f>VLOOKUP(B5956,[1]Nagios!$B$2:$F$7978,1,FALSE)</f>
        <v>10.133.138.31</v>
      </c>
      <c r="D5956" s="240" t="s">
        <v>1200</v>
      </c>
      <c r="E5956" s="240" t="s">
        <v>2989</v>
      </c>
      <c r="F5956" s="245">
        <v>4</v>
      </c>
      <c r="G5956" s="299" t="s">
        <v>8012</v>
      </c>
      <c r="H5956" s="180" t="s">
        <v>3924</v>
      </c>
    </row>
    <row r="5957" spans="1:8" hidden="1">
      <c r="A5957" s="88" t="s">
        <v>2043</v>
      </c>
      <c r="B5957" s="240" t="s">
        <v>1284</v>
      </c>
      <c r="C5957" s="185" t="str">
        <f>VLOOKUP(B5957,[1]Nagios!$B$2:$F$7978,1,FALSE)</f>
        <v>10.133.138.31</v>
      </c>
      <c r="D5957" s="240" t="s">
        <v>1201</v>
      </c>
      <c r="E5957" s="240" t="s">
        <v>2992</v>
      </c>
      <c r="F5957" s="245">
        <v>2</v>
      </c>
      <c r="G5957" s="299" t="s">
        <v>8012</v>
      </c>
      <c r="H5957" s="180" t="s">
        <v>3925</v>
      </c>
    </row>
    <row r="5958" spans="1:8" hidden="1">
      <c r="A5958" s="88" t="s">
        <v>8499</v>
      </c>
      <c r="B5958" s="122">
        <v>10133138255</v>
      </c>
      <c r="C5958" s="185">
        <f>VLOOKUP(B5958,[1]Nagios!$B$2:$F$7978,1,FALSE)</f>
        <v>10133138255</v>
      </c>
      <c r="D5958" s="240" t="s">
        <v>8500</v>
      </c>
      <c r="E5958" s="89" t="s">
        <v>2989</v>
      </c>
      <c r="F5958" s="245">
        <v>1</v>
      </c>
      <c r="G5958" s="299" t="s">
        <v>8005</v>
      </c>
      <c r="H5958" s="180"/>
    </row>
    <row r="5959" spans="1:8" hidden="1">
      <c r="A5959" s="88" t="s">
        <v>8499</v>
      </c>
      <c r="B5959" s="122">
        <v>10133138255</v>
      </c>
      <c r="C5959" s="185">
        <f>VLOOKUP(B5959,[1]Nagios!$B$2:$F$7978,1,FALSE)</f>
        <v>10133138255</v>
      </c>
      <c r="D5959" s="240" t="s">
        <v>8501</v>
      </c>
      <c r="E5959" s="89" t="s">
        <v>2989</v>
      </c>
      <c r="F5959" s="245">
        <v>1</v>
      </c>
      <c r="G5959" s="299" t="s">
        <v>8005</v>
      </c>
      <c r="H5959" s="180"/>
    </row>
    <row r="5960" spans="1:8" hidden="1">
      <c r="A5960" s="88" t="s">
        <v>8499</v>
      </c>
      <c r="B5960" s="122">
        <v>10133138255</v>
      </c>
      <c r="C5960" s="185">
        <f>VLOOKUP(B5960,[1]Nagios!$B$2:$F$7978,1,FALSE)</f>
        <v>10133138255</v>
      </c>
      <c r="D5960" s="240" t="s">
        <v>8502</v>
      </c>
      <c r="E5960" s="240" t="s">
        <v>2992</v>
      </c>
      <c r="F5960" s="245">
        <v>4</v>
      </c>
      <c r="G5960" s="299" t="s">
        <v>8005</v>
      </c>
      <c r="H5960" s="180"/>
    </row>
    <row r="5961" spans="1:8" hidden="1">
      <c r="A5961" s="88" t="s">
        <v>8499</v>
      </c>
      <c r="B5961" s="122">
        <v>10133138255</v>
      </c>
      <c r="C5961" s="185">
        <f>VLOOKUP(B5961,[1]Nagios!$B$2:$F$7978,1,FALSE)</f>
        <v>10133138255</v>
      </c>
      <c r="D5961" s="249" t="s">
        <v>8503</v>
      </c>
      <c r="E5961" s="249" t="s">
        <v>2992</v>
      </c>
      <c r="F5961" s="262">
        <v>4</v>
      </c>
      <c r="G5961" s="299" t="s">
        <v>8005</v>
      </c>
      <c r="H5961" s="180"/>
    </row>
    <row r="5962" spans="1:8" hidden="1">
      <c r="A5962" s="88" t="s">
        <v>8499</v>
      </c>
      <c r="B5962" s="122">
        <v>10133138255</v>
      </c>
      <c r="C5962" s="185">
        <f>VLOOKUP(B5962,[1]Nagios!$B$2:$F$7978,1,FALSE)</f>
        <v>10133138255</v>
      </c>
      <c r="D5962" s="240" t="s">
        <v>8504</v>
      </c>
      <c r="E5962" s="240" t="s">
        <v>2992</v>
      </c>
      <c r="F5962" s="245">
        <v>4</v>
      </c>
      <c r="G5962" s="299" t="s">
        <v>8005</v>
      </c>
      <c r="H5962" s="180"/>
    </row>
    <row r="5963" spans="1:8" hidden="1">
      <c r="A5963" s="101" t="s">
        <v>2041</v>
      </c>
      <c r="B5963" s="240" t="s">
        <v>2315</v>
      </c>
      <c r="C5963" s="185" t="str">
        <f>VLOOKUP(B5963,[1]Nagios!$B$2:$F$7978,1,FALSE)</f>
        <v>10.133.138.46/23</v>
      </c>
      <c r="D5963" s="240" t="s">
        <v>2917</v>
      </c>
      <c r="E5963" s="240" t="s">
        <v>2989</v>
      </c>
      <c r="F5963" s="245">
        <v>4</v>
      </c>
      <c r="G5963" s="299" t="s">
        <v>8011</v>
      </c>
      <c r="H5963" s="180" t="s">
        <v>5146</v>
      </c>
    </row>
    <row r="5964" spans="1:8" hidden="1">
      <c r="A5964" s="101" t="s">
        <v>2041</v>
      </c>
      <c r="B5964" s="240" t="s">
        <v>2315</v>
      </c>
      <c r="C5964" s="185" t="str">
        <f>VLOOKUP(B5964,[1]Nagios!$B$2:$F$7978,1,FALSE)</f>
        <v>10.133.138.46/23</v>
      </c>
      <c r="D5964" s="240" t="s">
        <v>2916</v>
      </c>
      <c r="E5964" s="240" t="s">
        <v>2989</v>
      </c>
      <c r="F5964" s="245">
        <v>4</v>
      </c>
      <c r="G5964" s="299" t="s">
        <v>8011</v>
      </c>
      <c r="H5964" s="180" t="s">
        <v>5147</v>
      </c>
    </row>
    <row r="5965" spans="1:8" hidden="1">
      <c r="A5965" s="88" t="s">
        <v>2041</v>
      </c>
      <c r="B5965" s="240" t="s">
        <v>2042</v>
      </c>
      <c r="C5965" s="185" t="str">
        <f>VLOOKUP(B5965,[1]Nagios!$B$2:$F$7978,1,FALSE)</f>
        <v>10.133.138.46</v>
      </c>
      <c r="D5965" s="240" t="s">
        <v>1204</v>
      </c>
      <c r="E5965" s="240" t="s">
        <v>2989</v>
      </c>
      <c r="F5965" s="245">
        <v>4</v>
      </c>
      <c r="G5965" s="299" t="s">
        <v>8011</v>
      </c>
      <c r="H5965" s="180" t="s">
        <v>5148</v>
      </c>
    </row>
    <row r="5966" spans="1:8" hidden="1">
      <c r="A5966" s="88" t="s">
        <v>2041</v>
      </c>
      <c r="B5966" s="240" t="s">
        <v>2042</v>
      </c>
      <c r="C5966" s="185" t="str">
        <f>VLOOKUP(B5966,[1]Nagios!$B$2:$F$7978,1,FALSE)</f>
        <v>10.133.138.46</v>
      </c>
      <c r="D5966" s="240" t="s">
        <v>1255</v>
      </c>
      <c r="E5966" s="240" t="s">
        <v>2989</v>
      </c>
      <c r="F5966" s="245">
        <v>4</v>
      </c>
      <c r="G5966" s="299" t="s">
        <v>8011</v>
      </c>
      <c r="H5966" s="180" t="s">
        <v>5149</v>
      </c>
    </row>
    <row r="5967" spans="1:8" hidden="1">
      <c r="A5967" s="88" t="s">
        <v>2041</v>
      </c>
      <c r="B5967" s="240" t="s">
        <v>2042</v>
      </c>
      <c r="C5967" s="185" t="str">
        <f>VLOOKUP(B5967,[1]Nagios!$B$2:$F$7978,1,FALSE)</f>
        <v>10.133.138.46</v>
      </c>
      <c r="D5967" s="240" t="s">
        <v>959</v>
      </c>
      <c r="E5967" s="240" t="s">
        <v>2989</v>
      </c>
      <c r="F5967" s="245">
        <v>4</v>
      </c>
      <c r="G5967" s="299" t="s">
        <v>8011</v>
      </c>
      <c r="H5967" s="180" t="s">
        <v>5150</v>
      </c>
    </row>
    <row r="5968" spans="1:8" hidden="1">
      <c r="A5968" s="88" t="s">
        <v>2041</v>
      </c>
      <c r="B5968" s="88" t="s">
        <v>2042</v>
      </c>
      <c r="C5968" s="185" t="str">
        <f>VLOOKUP(B5968,[1]Nagios!$B$2:$F$7978,1,FALSE)</f>
        <v>10.133.138.46</v>
      </c>
      <c r="D5968" s="88" t="s">
        <v>1200</v>
      </c>
      <c r="E5968" s="88" t="s">
        <v>2989</v>
      </c>
      <c r="F5968" s="269">
        <v>4</v>
      </c>
      <c r="G5968" s="299" t="s">
        <v>8011</v>
      </c>
      <c r="H5968" s="180" t="s">
        <v>5151</v>
      </c>
    </row>
    <row r="5969" spans="1:8" hidden="1">
      <c r="A5969" s="88" t="s">
        <v>2041</v>
      </c>
      <c r="B5969" s="240" t="s">
        <v>2042</v>
      </c>
      <c r="C5969" s="185" t="str">
        <f>VLOOKUP(B5969,[1]Nagios!$B$2:$F$7978,1,FALSE)</f>
        <v>10.133.138.46</v>
      </c>
      <c r="D5969" s="240" t="s">
        <v>1256</v>
      </c>
      <c r="E5969" s="240" t="s">
        <v>2989</v>
      </c>
      <c r="F5969" s="245">
        <v>4</v>
      </c>
      <c r="G5969" s="299" t="s">
        <v>8011</v>
      </c>
      <c r="H5969" s="180" t="s">
        <v>5152</v>
      </c>
    </row>
    <row r="5970" spans="1:8" hidden="1">
      <c r="A5970" s="88" t="s">
        <v>2041</v>
      </c>
      <c r="B5970" s="240" t="s">
        <v>2042</v>
      </c>
      <c r="C5970" s="185" t="str">
        <f>VLOOKUP(B5970,[1]Nagios!$B$2:$F$7978,1,FALSE)</f>
        <v>10.133.138.46</v>
      </c>
      <c r="D5970" s="240" t="s">
        <v>7566</v>
      </c>
      <c r="E5970" s="240" t="s">
        <v>2989</v>
      </c>
      <c r="F5970" s="245">
        <v>1</v>
      </c>
      <c r="G5970" s="299" t="s">
        <v>8009</v>
      </c>
      <c r="H5970" s="180" t="s">
        <v>5152</v>
      </c>
    </row>
    <row r="5971" spans="1:8" hidden="1">
      <c r="A5971" s="88" t="s">
        <v>2041</v>
      </c>
      <c r="B5971" s="240" t="s">
        <v>2042</v>
      </c>
      <c r="C5971" s="185" t="str">
        <f>VLOOKUP(B5971,[1]Nagios!$B$2:$F$7978,1,FALSE)</f>
        <v>10.133.138.46</v>
      </c>
      <c r="D5971" s="249" t="s">
        <v>8281</v>
      </c>
      <c r="E5971" s="240" t="s">
        <v>2989</v>
      </c>
      <c r="F5971" s="245">
        <v>3</v>
      </c>
      <c r="G5971" s="299" t="s">
        <v>8011</v>
      </c>
      <c r="H5971" s="180"/>
    </row>
    <row r="5972" spans="1:8" hidden="1">
      <c r="A5972" s="88" t="s">
        <v>8263</v>
      </c>
      <c r="B5972" s="240" t="s">
        <v>8264</v>
      </c>
      <c r="C5972" s="185" t="str">
        <f>VLOOKUP(B5972,[1]Nagios!$B$2:$F$7978,1,FALSE)</f>
        <v>172.24.8.21</v>
      </c>
      <c r="D5972" s="249" t="s">
        <v>8262</v>
      </c>
      <c r="E5972" s="240" t="s">
        <v>2992</v>
      </c>
      <c r="F5972" s="245">
        <v>4</v>
      </c>
      <c r="G5972" s="299" t="s">
        <v>8011</v>
      </c>
      <c r="H5972" s="180"/>
    </row>
    <row r="5973" spans="1:8" hidden="1">
      <c r="A5973" s="88" t="s">
        <v>8260</v>
      </c>
      <c r="B5973" s="240" t="s">
        <v>8261</v>
      </c>
      <c r="C5973" s="185" t="str">
        <f>VLOOKUP(B5973,[1]Nagios!$B$2:$F$7978,1,FALSE)</f>
        <v>172.24.8.22</v>
      </c>
      <c r="D5973" s="249" t="s">
        <v>8262</v>
      </c>
      <c r="E5973" s="240" t="s">
        <v>2989</v>
      </c>
      <c r="F5973" s="245">
        <v>4</v>
      </c>
      <c r="G5973" s="299" t="s">
        <v>8011</v>
      </c>
      <c r="H5973" s="180"/>
    </row>
    <row r="5974" spans="1:8" hidden="1">
      <c r="A5974" s="88" t="s">
        <v>8302</v>
      </c>
      <c r="B5974" s="240" t="s">
        <v>8303</v>
      </c>
      <c r="C5974" s="185" t="str">
        <f>VLOOKUP(B5974,[1]Nagios!$B$2:$F$7978,1,FALSE)</f>
        <v>172.24.8.20</v>
      </c>
      <c r="D5974" s="240" t="s">
        <v>8304</v>
      </c>
      <c r="E5974" s="240" t="s">
        <v>2992</v>
      </c>
      <c r="F5974" s="245">
        <v>4</v>
      </c>
      <c r="G5974" s="299" t="s">
        <v>8011</v>
      </c>
      <c r="H5974" s="180"/>
    </row>
    <row r="5975" spans="1:8" hidden="1">
      <c r="A5975" s="88" t="s">
        <v>8302</v>
      </c>
      <c r="B5975" s="249" t="s">
        <v>8303</v>
      </c>
      <c r="C5975" s="185" t="str">
        <f>VLOOKUP(B5975,[1]Nagios!$B$2:$F$7978,1,FALSE)</f>
        <v>172.24.8.20</v>
      </c>
      <c r="D5975" s="249" t="s">
        <v>8305</v>
      </c>
      <c r="E5975" s="240" t="s">
        <v>2992</v>
      </c>
      <c r="F5975" s="262">
        <v>4</v>
      </c>
      <c r="G5975" s="299" t="s">
        <v>8011</v>
      </c>
      <c r="H5975" s="180"/>
    </row>
    <row r="5976" spans="1:8" hidden="1">
      <c r="A5976" s="88" t="s">
        <v>8302</v>
      </c>
      <c r="B5976" s="249" t="s">
        <v>8303</v>
      </c>
      <c r="C5976" s="185" t="str">
        <f>VLOOKUP(B5976,[1]Nagios!$B$2:$F$7978,1,FALSE)</f>
        <v>172.24.8.20</v>
      </c>
      <c r="D5976" s="249" t="s">
        <v>8306</v>
      </c>
      <c r="E5976" s="240" t="s">
        <v>2992</v>
      </c>
      <c r="F5976" s="262">
        <v>4</v>
      </c>
      <c r="G5976" s="299" t="s">
        <v>8011</v>
      </c>
      <c r="H5976" s="180"/>
    </row>
    <row r="5977" spans="1:8" hidden="1">
      <c r="A5977" s="88" t="s">
        <v>8302</v>
      </c>
      <c r="B5977" s="266" t="s">
        <v>8303</v>
      </c>
      <c r="C5977" s="185" t="str">
        <f>VLOOKUP(B5977,[1]Nagios!$B$2:$F$7978,1,FALSE)</f>
        <v>172.24.8.20</v>
      </c>
      <c r="D5977" s="266" t="s">
        <v>8307</v>
      </c>
      <c r="E5977" s="240" t="s">
        <v>2992</v>
      </c>
      <c r="F5977" s="271">
        <v>4</v>
      </c>
      <c r="G5977" s="299" t="s">
        <v>8011</v>
      </c>
      <c r="H5977" s="180"/>
    </row>
    <row r="5978" spans="1:8" hidden="1">
      <c r="A5978" s="88" t="s">
        <v>8302</v>
      </c>
      <c r="B5978" s="240" t="s">
        <v>8303</v>
      </c>
      <c r="C5978" s="185" t="str">
        <f>VLOOKUP(B5978,[1]Nagios!$B$2:$F$7978,1,FALSE)</f>
        <v>172.24.8.20</v>
      </c>
      <c r="D5978" s="240" t="s">
        <v>8308</v>
      </c>
      <c r="E5978" s="240" t="s">
        <v>2992</v>
      </c>
      <c r="F5978" s="245">
        <v>4</v>
      </c>
      <c r="G5978" s="299" t="s">
        <v>8011</v>
      </c>
      <c r="H5978" s="180"/>
    </row>
    <row r="5979" spans="1:8" hidden="1">
      <c r="A5979" s="88" t="s">
        <v>8302</v>
      </c>
      <c r="B5979" s="240" t="s">
        <v>8303</v>
      </c>
      <c r="C5979" s="185" t="str">
        <f>VLOOKUP(B5979,[1]Nagios!$B$2:$F$7978,1,FALSE)</f>
        <v>172.24.8.20</v>
      </c>
      <c r="D5979" s="240" t="s">
        <v>8309</v>
      </c>
      <c r="E5979" s="240" t="s">
        <v>2992</v>
      </c>
      <c r="F5979" s="245">
        <v>4</v>
      </c>
      <c r="G5979" s="299" t="s">
        <v>8011</v>
      </c>
      <c r="H5979" s="180"/>
    </row>
    <row r="5980" spans="1:8" hidden="1">
      <c r="A5980" s="88" t="s">
        <v>8302</v>
      </c>
      <c r="B5980" s="240" t="s">
        <v>8303</v>
      </c>
      <c r="C5980" s="185" t="str">
        <f>VLOOKUP(B5980,[1]Nagios!$B$2:$F$7978,1,FALSE)</f>
        <v>172.24.8.20</v>
      </c>
      <c r="D5980" s="240" t="s">
        <v>8310</v>
      </c>
      <c r="E5980" s="240" t="s">
        <v>2992</v>
      </c>
      <c r="F5980" s="245">
        <v>4</v>
      </c>
      <c r="G5980" s="299" t="s">
        <v>8011</v>
      </c>
      <c r="H5980" s="180"/>
    </row>
    <row r="5981" spans="1:8" hidden="1">
      <c r="A5981" s="88" t="s">
        <v>8302</v>
      </c>
      <c r="B5981" s="240" t="s">
        <v>8303</v>
      </c>
      <c r="C5981" s="185" t="str">
        <f>VLOOKUP(B5981,[1]Nagios!$B$2:$F$7978,1,FALSE)</f>
        <v>172.24.8.20</v>
      </c>
      <c r="D5981" s="240" t="s">
        <v>8311</v>
      </c>
      <c r="E5981" s="240" t="s">
        <v>2992</v>
      </c>
      <c r="F5981" s="245">
        <v>4</v>
      </c>
      <c r="G5981" s="299" t="s">
        <v>8011</v>
      </c>
      <c r="H5981" s="180"/>
    </row>
    <row r="5982" spans="1:8" hidden="1">
      <c r="A5982" s="88" t="s">
        <v>8302</v>
      </c>
      <c r="B5982" s="240" t="s">
        <v>8303</v>
      </c>
      <c r="C5982" s="185" t="str">
        <f>VLOOKUP(B5982,[1]Nagios!$B$2:$F$7978,1,FALSE)</f>
        <v>172.24.8.20</v>
      </c>
      <c r="D5982" s="240" t="s">
        <v>8312</v>
      </c>
      <c r="E5982" s="240" t="s">
        <v>2992</v>
      </c>
      <c r="F5982" s="245">
        <v>4</v>
      </c>
      <c r="G5982" s="299" t="s">
        <v>8011</v>
      </c>
      <c r="H5982" s="180"/>
    </row>
    <row r="5983" spans="1:8" hidden="1">
      <c r="A5983" s="88" t="s">
        <v>8302</v>
      </c>
      <c r="B5983" s="240" t="s">
        <v>8303</v>
      </c>
      <c r="C5983" s="185" t="str">
        <f>VLOOKUP(B5983,[1]Nagios!$B$2:$F$7978,1,FALSE)</f>
        <v>172.24.8.20</v>
      </c>
      <c r="D5983" s="240" t="s">
        <v>8313</v>
      </c>
      <c r="E5983" s="240" t="s">
        <v>2992</v>
      </c>
      <c r="F5983" s="245">
        <v>4</v>
      </c>
      <c r="G5983" s="299" t="s">
        <v>8011</v>
      </c>
      <c r="H5983" s="180"/>
    </row>
    <row r="5984" spans="1:8" hidden="1">
      <c r="A5984" s="88" t="s">
        <v>8302</v>
      </c>
      <c r="B5984" s="240" t="s">
        <v>8303</v>
      </c>
      <c r="C5984" s="185" t="str">
        <f>VLOOKUP(B5984,[1]Nagios!$B$2:$F$7978,1,FALSE)</f>
        <v>172.24.8.20</v>
      </c>
      <c r="D5984" s="87" t="s">
        <v>8314</v>
      </c>
      <c r="E5984" s="240" t="s">
        <v>2992</v>
      </c>
      <c r="F5984" s="245">
        <v>4</v>
      </c>
      <c r="G5984" s="299" t="s">
        <v>8011</v>
      </c>
      <c r="H5984" s="180"/>
    </row>
    <row r="5985" spans="1:8" hidden="1">
      <c r="A5985" s="88" t="s">
        <v>8302</v>
      </c>
      <c r="B5985" s="240" t="s">
        <v>8303</v>
      </c>
      <c r="C5985" s="185" t="str">
        <f>VLOOKUP(B5985,[1]Nagios!$B$2:$F$7978,1,FALSE)</f>
        <v>172.24.8.20</v>
      </c>
      <c r="D5985" s="87" t="s">
        <v>8315</v>
      </c>
      <c r="E5985" s="240" t="s">
        <v>2992</v>
      </c>
      <c r="F5985" s="245">
        <v>4</v>
      </c>
      <c r="G5985" s="299" t="s">
        <v>8011</v>
      </c>
      <c r="H5985" s="180"/>
    </row>
    <row r="5986" spans="1:8" hidden="1">
      <c r="A5986" s="88" t="s">
        <v>8302</v>
      </c>
      <c r="B5986" s="240" t="s">
        <v>8303</v>
      </c>
      <c r="C5986" s="185" t="str">
        <f>VLOOKUP(B5986,[1]Nagios!$B$2:$F$7978,1,FALSE)</f>
        <v>172.24.8.20</v>
      </c>
      <c r="D5986" s="87" t="s">
        <v>8316</v>
      </c>
      <c r="E5986" s="240" t="s">
        <v>2992</v>
      </c>
      <c r="F5986" s="245">
        <v>4</v>
      </c>
      <c r="G5986" s="299" t="s">
        <v>8011</v>
      </c>
      <c r="H5986" s="180"/>
    </row>
    <row r="5987" spans="1:8" hidden="1">
      <c r="A5987" s="88" t="s">
        <v>8302</v>
      </c>
      <c r="B5987" s="240" t="s">
        <v>8303</v>
      </c>
      <c r="C5987" s="185" t="str">
        <f>VLOOKUP(B5987,[1]Nagios!$B$2:$F$7978,1,FALSE)</f>
        <v>172.24.8.20</v>
      </c>
      <c r="D5987" s="249" t="s">
        <v>8317</v>
      </c>
      <c r="E5987" s="240" t="s">
        <v>2992</v>
      </c>
      <c r="F5987" s="245">
        <v>4</v>
      </c>
      <c r="G5987" s="299" t="s">
        <v>8011</v>
      </c>
      <c r="H5987" s="206"/>
    </row>
    <row r="5988" spans="1:8" hidden="1">
      <c r="A5988" s="88" t="s">
        <v>9083</v>
      </c>
      <c r="B5988" s="276" t="s">
        <v>9084</v>
      </c>
      <c r="C5988" s="185" t="str">
        <f>VLOOKUP(B5988,[1]Nagios!$B$2:$F$7978,1,FALSE)</f>
        <v>172.24.8.30</v>
      </c>
      <c r="D5988" s="276" t="s">
        <v>1204</v>
      </c>
      <c r="E5988" s="276" t="s">
        <v>2989</v>
      </c>
      <c r="F5988" s="287">
        <v>2</v>
      </c>
      <c r="G5988" s="299" t="s">
        <v>8012</v>
      </c>
      <c r="H5988" s="206"/>
    </row>
    <row r="5989" spans="1:8" hidden="1">
      <c r="A5989" s="88" t="s">
        <v>9083</v>
      </c>
      <c r="B5989" s="276" t="s">
        <v>9084</v>
      </c>
      <c r="C5989" s="185" t="str">
        <f>VLOOKUP(B5989,[1]Nagios!$B$2:$F$7978,1,FALSE)</f>
        <v>172.24.8.30</v>
      </c>
      <c r="D5989" s="276" t="s">
        <v>2617</v>
      </c>
      <c r="E5989" s="276" t="s">
        <v>2989</v>
      </c>
      <c r="F5989" s="287">
        <v>2</v>
      </c>
      <c r="G5989" s="299" t="s">
        <v>8012</v>
      </c>
      <c r="H5989" s="206"/>
    </row>
    <row r="5990" spans="1:8" hidden="1">
      <c r="A5990" s="88" t="s">
        <v>9083</v>
      </c>
      <c r="B5990" s="276" t="s">
        <v>9084</v>
      </c>
      <c r="C5990" s="185" t="str">
        <f>VLOOKUP(B5990,[1]Nagios!$B$2:$F$7978,1,FALSE)</f>
        <v>172.24.8.30</v>
      </c>
      <c r="D5990" s="276" t="s">
        <v>1200</v>
      </c>
      <c r="E5990" s="276" t="s">
        <v>2989</v>
      </c>
      <c r="F5990" s="287">
        <v>2</v>
      </c>
      <c r="G5990" s="299" t="s">
        <v>8012</v>
      </c>
      <c r="H5990" s="206"/>
    </row>
    <row r="5991" spans="1:8" hidden="1">
      <c r="A5991" s="88" t="s">
        <v>9083</v>
      </c>
      <c r="B5991" s="276" t="s">
        <v>9084</v>
      </c>
      <c r="C5991" s="185" t="str">
        <f>VLOOKUP(B5991,[1]Nagios!$B$2:$F$7978,1,FALSE)</f>
        <v>172.24.8.30</v>
      </c>
      <c r="D5991" s="276" t="s">
        <v>1201</v>
      </c>
      <c r="E5991" s="276" t="s">
        <v>2989</v>
      </c>
      <c r="F5991" s="287">
        <v>2</v>
      </c>
      <c r="G5991" s="299" t="s">
        <v>8012</v>
      </c>
      <c r="H5991" s="206"/>
    </row>
    <row r="5992" spans="1:8" hidden="1">
      <c r="A5992" s="88" t="s">
        <v>9083</v>
      </c>
      <c r="B5992" s="276" t="s">
        <v>9084</v>
      </c>
      <c r="C5992" s="185" t="str">
        <f>VLOOKUP(B5992,[1]Nagios!$B$2:$F$7978,1,FALSE)</f>
        <v>172.24.8.30</v>
      </c>
      <c r="D5992" s="276" t="s">
        <v>2171</v>
      </c>
      <c r="E5992" s="276" t="s">
        <v>2989</v>
      </c>
      <c r="F5992" s="287">
        <v>2</v>
      </c>
      <c r="G5992" s="299" t="s">
        <v>8012</v>
      </c>
      <c r="H5992" s="206"/>
    </row>
    <row r="5993" spans="1:8" hidden="1">
      <c r="A5993" s="89" t="s">
        <v>9083</v>
      </c>
      <c r="B5993" s="102" t="s">
        <v>9084</v>
      </c>
      <c r="C5993" s="185" t="str">
        <f>VLOOKUP(B5993,[1]Nagios!$B$2:$F$7978,1,FALSE)</f>
        <v>172.24.8.30</v>
      </c>
      <c r="D5993" s="276" t="s">
        <v>1734</v>
      </c>
      <c r="E5993" s="276" t="s">
        <v>2989</v>
      </c>
      <c r="F5993" s="269">
        <v>2</v>
      </c>
      <c r="G5993" s="299" t="s">
        <v>8012</v>
      </c>
      <c r="H5993" s="202"/>
    </row>
    <row r="5994" spans="1:8" hidden="1">
      <c r="A5994" s="88" t="s">
        <v>9085</v>
      </c>
      <c r="B5994" s="276" t="s">
        <v>9086</v>
      </c>
      <c r="C5994" s="185" t="str">
        <f>VLOOKUP(B5994,[1]Nagios!$B$2:$F$7978,1,FALSE)</f>
        <v>172.24.8.31</v>
      </c>
      <c r="D5994" s="276" t="s">
        <v>1204</v>
      </c>
      <c r="E5994" s="276" t="s">
        <v>2989</v>
      </c>
      <c r="F5994" s="287">
        <v>2</v>
      </c>
      <c r="G5994" s="299" t="s">
        <v>8012</v>
      </c>
      <c r="H5994" s="206"/>
    </row>
    <row r="5995" spans="1:8" hidden="1">
      <c r="A5995" s="88" t="s">
        <v>9085</v>
      </c>
      <c r="B5995" s="276" t="s">
        <v>9086</v>
      </c>
      <c r="C5995" s="185" t="str">
        <f>VLOOKUP(B5995,[1]Nagios!$B$2:$F$7978,1,FALSE)</f>
        <v>172.24.8.31</v>
      </c>
      <c r="D5995" s="276" t="s">
        <v>2617</v>
      </c>
      <c r="E5995" s="276" t="s">
        <v>2989</v>
      </c>
      <c r="F5995" s="287">
        <v>2</v>
      </c>
      <c r="G5995" s="299" t="s">
        <v>8012</v>
      </c>
      <c r="H5995" s="206"/>
    </row>
    <row r="5996" spans="1:8" hidden="1">
      <c r="A5996" s="88" t="s">
        <v>9085</v>
      </c>
      <c r="B5996" s="276" t="s">
        <v>9086</v>
      </c>
      <c r="C5996" s="185" t="str">
        <f>VLOOKUP(B5996,[1]Nagios!$B$2:$F$7978,1,FALSE)</f>
        <v>172.24.8.31</v>
      </c>
      <c r="D5996" s="276" t="s">
        <v>1200</v>
      </c>
      <c r="E5996" s="276" t="s">
        <v>2989</v>
      </c>
      <c r="F5996" s="287">
        <v>2</v>
      </c>
      <c r="G5996" s="299" t="s">
        <v>8012</v>
      </c>
      <c r="H5996" s="206"/>
    </row>
    <row r="5997" spans="1:8" hidden="1">
      <c r="A5997" s="88" t="s">
        <v>9085</v>
      </c>
      <c r="B5997" s="276" t="s">
        <v>9086</v>
      </c>
      <c r="C5997" s="185" t="str">
        <f>VLOOKUP(B5997,[1]Nagios!$B$2:$F$7978,1,FALSE)</f>
        <v>172.24.8.31</v>
      </c>
      <c r="D5997" s="276" t="s">
        <v>1201</v>
      </c>
      <c r="E5997" s="276" t="s">
        <v>2989</v>
      </c>
      <c r="F5997" s="287">
        <v>2</v>
      </c>
      <c r="G5997" s="299" t="s">
        <v>8012</v>
      </c>
      <c r="H5997" s="206"/>
    </row>
    <row r="5998" spans="1:8" hidden="1">
      <c r="A5998" s="88" t="s">
        <v>9085</v>
      </c>
      <c r="B5998" s="276" t="s">
        <v>9086</v>
      </c>
      <c r="C5998" s="185" t="str">
        <f>VLOOKUP(B5998,[1]Nagios!$B$2:$F$7978,1,FALSE)</f>
        <v>172.24.8.31</v>
      </c>
      <c r="D5998" s="276" t="s">
        <v>2171</v>
      </c>
      <c r="E5998" s="276" t="s">
        <v>2989</v>
      </c>
      <c r="F5998" s="287">
        <v>2</v>
      </c>
      <c r="G5998" s="299" t="s">
        <v>8012</v>
      </c>
      <c r="H5998" s="206"/>
    </row>
    <row r="5999" spans="1:8" hidden="1">
      <c r="A5999" s="89" t="s">
        <v>9085</v>
      </c>
      <c r="B5999" s="276" t="s">
        <v>9086</v>
      </c>
      <c r="C5999" s="185" t="str">
        <f>VLOOKUP(B5999,[1]Nagios!$B$2:$F$7978,1,FALSE)</f>
        <v>172.24.8.31</v>
      </c>
      <c r="D5999" s="276" t="s">
        <v>1734</v>
      </c>
      <c r="E5999" s="276" t="s">
        <v>2989</v>
      </c>
      <c r="F5999" s="269">
        <v>2</v>
      </c>
      <c r="G5999" s="299" t="s">
        <v>1145</v>
      </c>
      <c r="H5999" s="202"/>
    </row>
    <row r="6000" spans="1:8" hidden="1">
      <c r="A6000" s="88" t="s">
        <v>9085</v>
      </c>
      <c r="B6000" s="276" t="s">
        <v>9086</v>
      </c>
      <c r="C6000" s="185" t="str">
        <f>VLOOKUP(B6000,[1]Nagios!$B$2:$F$7978,1,FALSE)</f>
        <v>172.24.8.31</v>
      </c>
      <c r="D6000" s="276" t="s">
        <v>1735</v>
      </c>
      <c r="E6000" s="276" t="s">
        <v>2989</v>
      </c>
      <c r="F6000" s="269">
        <v>2</v>
      </c>
      <c r="G6000" s="299" t="s">
        <v>1145</v>
      </c>
      <c r="H6000" s="206"/>
    </row>
    <row r="6001" spans="1:8" hidden="1">
      <c r="A6001" s="88" t="s">
        <v>9087</v>
      </c>
      <c r="B6001" s="276" t="s">
        <v>9088</v>
      </c>
      <c r="C6001" s="185" t="str">
        <f>VLOOKUP(B6001,[1]Nagios!$B$2:$F$7978,1,FALSE)</f>
        <v>172.24.8.32</v>
      </c>
      <c r="D6001" s="276" t="s">
        <v>1204</v>
      </c>
      <c r="E6001" s="276" t="s">
        <v>2989</v>
      </c>
      <c r="F6001" s="287">
        <v>2</v>
      </c>
      <c r="G6001" s="299" t="s">
        <v>8012</v>
      </c>
      <c r="H6001" s="206"/>
    </row>
    <row r="6002" spans="1:8" hidden="1">
      <c r="A6002" s="88" t="s">
        <v>9087</v>
      </c>
      <c r="B6002" s="276" t="s">
        <v>9088</v>
      </c>
      <c r="C6002" s="185" t="str">
        <f>VLOOKUP(B6002,[1]Nagios!$B$2:$F$7978,1,FALSE)</f>
        <v>172.24.8.32</v>
      </c>
      <c r="D6002" s="276" t="s">
        <v>2617</v>
      </c>
      <c r="E6002" s="276" t="s">
        <v>2989</v>
      </c>
      <c r="F6002" s="287">
        <v>2</v>
      </c>
      <c r="G6002" s="299" t="s">
        <v>8012</v>
      </c>
      <c r="H6002" s="206"/>
    </row>
    <row r="6003" spans="1:8" hidden="1">
      <c r="A6003" s="88" t="s">
        <v>9087</v>
      </c>
      <c r="B6003" s="276" t="s">
        <v>9088</v>
      </c>
      <c r="C6003" s="185" t="str">
        <f>VLOOKUP(B6003,[1]Nagios!$B$2:$F$7978,1,FALSE)</f>
        <v>172.24.8.32</v>
      </c>
      <c r="D6003" s="276" t="s">
        <v>1200</v>
      </c>
      <c r="E6003" s="276" t="s">
        <v>2989</v>
      </c>
      <c r="F6003" s="287">
        <v>2</v>
      </c>
      <c r="G6003" s="299" t="s">
        <v>8012</v>
      </c>
      <c r="H6003" s="206"/>
    </row>
    <row r="6004" spans="1:8" hidden="1">
      <c r="A6004" s="88" t="s">
        <v>9087</v>
      </c>
      <c r="B6004" s="276" t="s">
        <v>9088</v>
      </c>
      <c r="C6004" s="185" t="str">
        <f>VLOOKUP(B6004,[1]Nagios!$B$2:$F$7978,1,FALSE)</f>
        <v>172.24.8.32</v>
      </c>
      <c r="D6004" s="276" t="s">
        <v>1201</v>
      </c>
      <c r="E6004" s="276" t="s">
        <v>2989</v>
      </c>
      <c r="F6004" s="287">
        <v>2</v>
      </c>
      <c r="G6004" s="299" t="s">
        <v>8012</v>
      </c>
      <c r="H6004" s="206"/>
    </row>
    <row r="6005" spans="1:8" hidden="1">
      <c r="A6005" s="88" t="s">
        <v>9087</v>
      </c>
      <c r="B6005" s="276" t="s">
        <v>9088</v>
      </c>
      <c r="C6005" s="185" t="str">
        <f>VLOOKUP(B6005,[1]Nagios!$B$2:$F$7978,1,FALSE)</f>
        <v>172.24.8.32</v>
      </c>
      <c r="D6005" s="276" t="s">
        <v>2171</v>
      </c>
      <c r="E6005" s="276" t="s">
        <v>2989</v>
      </c>
      <c r="F6005" s="287">
        <v>2</v>
      </c>
      <c r="G6005" s="299" t="s">
        <v>8012</v>
      </c>
      <c r="H6005" s="206"/>
    </row>
    <row r="6006" spans="1:8" hidden="1">
      <c r="A6006" s="89" t="s">
        <v>9087</v>
      </c>
      <c r="B6006" s="102" t="s">
        <v>9088</v>
      </c>
      <c r="C6006" s="185" t="str">
        <f>VLOOKUP(B6006,[1]Nagios!$B$2:$F$7978,1,FALSE)</f>
        <v>172.24.8.32</v>
      </c>
      <c r="D6006" s="276" t="s">
        <v>1734</v>
      </c>
      <c r="E6006" s="276" t="s">
        <v>2989</v>
      </c>
      <c r="F6006" s="269">
        <v>2</v>
      </c>
      <c r="G6006" s="299" t="s">
        <v>1145</v>
      </c>
      <c r="H6006" s="202"/>
    </row>
    <row r="6007" spans="1:8" hidden="1">
      <c r="A6007" s="89" t="s">
        <v>9087</v>
      </c>
      <c r="B6007" s="102" t="s">
        <v>9088</v>
      </c>
      <c r="C6007" s="185" t="str">
        <f>VLOOKUP(B6007,[1]Nagios!$B$2:$F$7978,1,FALSE)</f>
        <v>172.24.8.32</v>
      </c>
      <c r="D6007" s="276" t="s">
        <v>1735</v>
      </c>
      <c r="E6007" s="276" t="s">
        <v>2989</v>
      </c>
      <c r="F6007" s="269">
        <v>2</v>
      </c>
      <c r="G6007" s="299" t="s">
        <v>1145</v>
      </c>
      <c r="H6007" s="202"/>
    </row>
    <row r="6008" spans="1:8" hidden="1">
      <c r="A6008" s="89" t="s">
        <v>9087</v>
      </c>
      <c r="B6008" s="102" t="s">
        <v>9088</v>
      </c>
      <c r="C6008" s="185" t="str">
        <f>VLOOKUP(B6008,[1]Nagios!$B$2:$F$7978,1,FALSE)</f>
        <v>172.24.8.32</v>
      </c>
      <c r="D6008" s="276" t="s">
        <v>9070</v>
      </c>
      <c r="E6008" s="276" t="s">
        <v>2989</v>
      </c>
      <c r="F6008" s="269">
        <v>2</v>
      </c>
      <c r="G6008" s="299" t="s">
        <v>1145</v>
      </c>
      <c r="H6008" s="202"/>
    </row>
    <row r="6009" spans="1:8" hidden="1">
      <c r="A6009" s="89" t="s">
        <v>9087</v>
      </c>
      <c r="B6009" s="102" t="s">
        <v>9088</v>
      </c>
      <c r="C6009" s="185" t="str">
        <f>VLOOKUP(B6009,[1]Nagios!$B$2:$F$7978,1,FALSE)</f>
        <v>172.24.8.32</v>
      </c>
      <c r="D6009" s="276" t="s">
        <v>9069</v>
      </c>
      <c r="E6009" s="276" t="s">
        <v>2989</v>
      </c>
      <c r="F6009" s="269">
        <v>2</v>
      </c>
      <c r="G6009" s="299" t="s">
        <v>1145</v>
      </c>
      <c r="H6009" s="202"/>
    </row>
    <row r="6010" spans="1:8" hidden="1">
      <c r="A6010" s="88" t="s">
        <v>9089</v>
      </c>
      <c r="B6010" s="276" t="s">
        <v>9090</v>
      </c>
      <c r="C6010" s="185" t="str">
        <f>VLOOKUP(B6010,[1]Nagios!$B$2:$F$7978,1,FALSE)</f>
        <v>172.24.8.33</v>
      </c>
      <c r="D6010" s="276" t="s">
        <v>1204</v>
      </c>
      <c r="E6010" s="276" t="s">
        <v>2989</v>
      </c>
      <c r="F6010" s="287">
        <v>2</v>
      </c>
      <c r="G6010" s="299" t="s">
        <v>8012</v>
      </c>
      <c r="H6010" s="206"/>
    </row>
    <row r="6011" spans="1:8" hidden="1">
      <c r="A6011" s="88" t="s">
        <v>9089</v>
      </c>
      <c r="B6011" s="276" t="s">
        <v>9090</v>
      </c>
      <c r="C6011" s="185" t="str">
        <f>VLOOKUP(B6011,[1]Nagios!$B$2:$F$7978,1,FALSE)</f>
        <v>172.24.8.33</v>
      </c>
      <c r="D6011" s="276" t="s">
        <v>2617</v>
      </c>
      <c r="E6011" s="276" t="s">
        <v>2989</v>
      </c>
      <c r="F6011" s="287">
        <v>2</v>
      </c>
      <c r="G6011" s="299" t="s">
        <v>8012</v>
      </c>
      <c r="H6011" s="206"/>
    </row>
    <row r="6012" spans="1:8" hidden="1">
      <c r="A6012" s="88" t="s">
        <v>9089</v>
      </c>
      <c r="B6012" s="276" t="s">
        <v>9090</v>
      </c>
      <c r="C6012" s="185" t="str">
        <f>VLOOKUP(B6012,[1]Nagios!$B$2:$F$7978,1,FALSE)</f>
        <v>172.24.8.33</v>
      </c>
      <c r="D6012" s="276" t="s">
        <v>1200</v>
      </c>
      <c r="E6012" s="276" t="s">
        <v>2989</v>
      </c>
      <c r="F6012" s="287">
        <v>2</v>
      </c>
      <c r="G6012" s="299" t="s">
        <v>8012</v>
      </c>
      <c r="H6012" s="206"/>
    </row>
    <row r="6013" spans="1:8" hidden="1">
      <c r="A6013" s="88" t="s">
        <v>9089</v>
      </c>
      <c r="B6013" s="276" t="s">
        <v>9090</v>
      </c>
      <c r="C6013" s="185" t="str">
        <f>VLOOKUP(B6013,[1]Nagios!$B$2:$F$7978,1,FALSE)</f>
        <v>172.24.8.33</v>
      </c>
      <c r="D6013" s="276" t="s">
        <v>1201</v>
      </c>
      <c r="E6013" s="276" t="s">
        <v>2989</v>
      </c>
      <c r="F6013" s="287">
        <v>2</v>
      </c>
      <c r="G6013" s="299" t="s">
        <v>8012</v>
      </c>
      <c r="H6013" s="206"/>
    </row>
    <row r="6014" spans="1:8" hidden="1">
      <c r="A6014" s="88" t="s">
        <v>9089</v>
      </c>
      <c r="B6014" s="276" t="s">
        <v>9090</v>
      </c>
      <c r="C6014" s="185" t="str">
        <f>VLOOKUP(B6014,[1]Nagios!$B$2:$F$7978,1,FALSE)</f>
        <v>172.24.8.33</v>
      </c>
      <c r="D6014" s="276" t="s">
        <v>2171</v>
      </c>
      <c r="E6014" s="276" t="s">
        <v>2989</v>
      </c>
      <c r="F6014" s="287">
        <v>2</v>
      </c>
      <c r="G6014" s="299" t="s">
        <v>8012</v>
      </c>
      <c r="H6014" s="206"/>
    </row>
    <row r="6015" spans="1:8" hidden="1">
      <c r="A6015" s="89" t="s">
        <v>9089</v>
      </c>
      <c r="B6015" s="276" t="s">
        <v>9090</v>
      </c>
      <c r="C6015" s="185" t="str">
        <f>VLOOKUP(B6015,[1]Nagios!$B$2:$F$7978,1,FALSE)</f>
        <v>172.24.8.33</v>
      </c>
      <c r="D6015" s="276" t="s">
        <v>1734</v>
      </c>
      <c r="E6015" s="276" t="s">
        <v>2989</v>
      </c>
      <c r="F6015" s="269">
        <v>2</v>
      </c>
      <c r="G6015" s="299" t="s">
        <v>1145</v>
      </c>
      <c r="H6015" s="202"/>
    </row>
    <row r="6016" spans="1:8" hidden="1">
      <c r="A6016" s="89" t="s">
        <v>9089</v>
      </c>
      <c r="B6016" s="276" t="s">
        <v>9090</v>
      </c>
      <c r="C6016" s="185" t="str">
        <f>VLOOKUP(B6016,[1]Nagios!$B$2:$F$7978,1,FALSE)</f>
        <v>172.24.8.33</v>
      </c>
      <c r="D6016" s="276" t="s">
        <v>1735</v>
      </c>
      <c r="E6016" s="276" t="s">
        <v>2989</v>
      </c>
      <c r="F6016" s="269">
        <v>2</v>
      </c>
      <c r="G6016" s="299" t="s">
        <v>1145</v>
      </c>
      <c r="H6016" s="202"/>
    </row>
    <row r="6017" spans="1:8" hidden="1">
      <c r="A6017" s="88" t="s">
        <v>2039</v>
      </c>
      <c r="B6017" s="266" t="s">
        <v>2040</v>
      </c>
      <c r="C6017" s="185" t="str">
        <f>VLOOKUP(B6017,[1]Nagios!$B$2:$F$7978,1,FALSE)</f>
        <v>10.133.138.250</v>
      </c>
      <c r="D6017" s="276" t="s">
        <v>1220</v>
      </c>
      <c r="E6017" s="240" t="s">
        <v>2992</v>
      </c>
      <c r="F6017" s="271">
        <v>1</v>
      </c>
      <c r="G6017" s="299" t="s">
        <v>8012</v>
      </c>
      <c r="H6017" s="180" t="s">
        <v>3911</v>
      </c>
    </row>
    <row r="6018" spans="1:8" hidden="1">
      <c r="A6018" s="88" t="s">
        <v>2039</v>
      </c>
      <c r="B6018" s="266" t="s">
        <v>2040</v>
      </c>
      <c r="C6018" s="185" t="str">
        <f>VLOOKUP(B6018,[1]Nagios!$B$2:$F$7978,1,FALSE)</f>
        <v>10.133.138.250</v>
      </c>
      <c r="D6018" s="276" t="s">
        <v>1204</v>
      </c>
      <c r="E6018" s="240" t="s">
        <v>2992</v>
      </c>
      <c r="F6018" s="271">
        <v>3</v>
      </c>
      <c r="G6018" s="299" t="s">
        <v>8012</v>
      </c>
      <c r="H6018" s="180" t="s">
        <v>3912</v>
      </c>
    </row>
    <row r="6019" spans="1:8" hidden="1">
      <c r="A6019" s="88" t="s">
        <v>2039</v>
      </c>
      <c r="B6019" s="266" t="s">
        <v>2040</v>
      </c>
      <c r="C6019" s="185" t="str">
        <f>VLOOKUP(B6019,[1]Nagios!$B$2:$F$7978,1,FALSE)</f>
        <v>10.133.138.250</v>
      </c>
      <c r="D6019" s="276" t="s">
        <v>2415</v>
      </c>
      <c r="E6019" s="240" t="s">
        <v>2992</v>
      </c>
      <c r="F6019" s="271">
        <v>1</v>
      </c>
      <c r="G6019" s="299" t="s">
        <v>8012</v>
      </c>
      <c r="H6019" s="180" t="s">
        <v>3913</v>
      </c>
    </row>
    <row r="6020" spans="1:8" hidden="1">
      <c r="A6020" s="88" t="s">
        <v>2039</v>
      </c>
      <c r="B6020" s="266" t="s">
        <v>2040</v>
      </c>
      <c r="C6020" s="185" t="str">
        <f>VLOOKUP(B6020,[1]Nagios!$B$2:$F$7978,1,FALSE)</f>
        <v>10.133.138.250</v>
      </c>
      <c r="D6020" s="276" t="s">
        <v>2427</v>
      </c>
      <c r="E6020" s="240" t="s">
        <v>2992</v>
      </c>
      <c r="F6020" s="271">
        <v>1</v>
      </c>
      <c r="G6020" s="299" t="s">
        <v>8012</v>
      </c>
      <c r="H6020" s="180" t="s">
        <v>3914</v>
      </c>
    </row>
    <row r="6021" spans="1:8" hidden="1">
      <c r="A6021" s="88" t="s">
        <v>2039</v>
      </c>
      <c r="B6021" s="266" t="s">
        <v>2040</v>
      </c>
      <c r="C6021" s="185" t="str">
        <f>VLOOKUP(B6021,[1]Nagios!$B$2:$F$7978,1,FALSE)</f>
        <v>10.133.138.250</v>
      </c>
      <c r="D6021" s="276" t="s">
        <v>959</v>
      </c>
      <c r="E6021" s="240" t="s">
        <v>2992</v>
      </c>
      <c r="F6021" s="271">
        <v>1</v>
      </c>
      <c r="G6021" s="299" t="s">
        <v>8012</v>
      </c>
      <c r="H6021" s="180" t="s">
        <v>3915</v>
      </c>
    </row>
    <row r="6022" spans="1:8" hidden="1">
      <c r="A6022" s="88" t="s">
        <v>2039</v>
      </c>
      <c r="B6022" s="266" t="s">
        <v>2040</v>
      </c>
      <c r="C6022" s="185" t="str">
        <f>VLOOKUP(B6022,[1]Nagios!$B$2:$F$7978,1,FALSE)</f>
        <v>10.133.138.250</v>
      </c>
      <c r="D6022" s="276" t="s">
        <v>1200</v>
      </c>
      <c r="E6022" s="240" t="s">
        <v>2992</v>
      </c>
      <c r="F6022" s="271">
        <v>1</v>
      </c>
      <c r="G6022" s="299" t="s">
        <v>8012</v>
      </c>
      <c r="H6022" s="180" t="s">
        <v>3916</v>
      </c>
    </row>
    <row r="6023" spans="1:8" hidden="1">
      <c r="A6023" s="88" t="s">
        <v>2039</v>
      </c>
      <c r="B6023" s="266" t="s">
        <v>2040</v>
      </c>
      <c r="C6023" s="185" t="str">
        <f>VLOOKUP(B6023,[1]Nagios!$B$2:$F$7978,1,FALSE)</f>
        <v>10.133.138.250</v>
      </c>
      <c r="D6023" s="276" t="s">
        <v>1201</v>
      </c>
      <c r="E6023" s="240" t="s">
        <v>2992</v>
      </c>
      <c r="F6023" s="271">
        <v>1</v>
      </c>
      <c r="G6023" s="299" t="s">
        <v>8012</v>
      </c>
      <c r="H6023" s="180" t="s">
        <v>3917</v>
      </c>
    </row>
    <row r="6024" spans="1:8" hidden="1">
      <c r="A6024" s="88" t="s">
        <v>2039</v>
      </c>
      <c r="B6024" s="266" t="s">
        <v>2040</v>
      </c>
      <c r="C6024" s="185" t="str">
        <f>VLOOKUP(B6024,[1]Nagios!$B$2:$F$7978,1,FALSE)</f>
        <v>10.133.138.250</v>
      </c>
      <c r="D6024" s="276" t="s">
        <v>6648</v>
      </c>
      <c r="E6024" s="240" t="s">
        <v>2992</v>
      </c>
      <c r="F6024" s="271">
        <v>1</v>
      </c>
      <c r="G6024" s="299" t="s">
        <v>7998</v>
      </c>
      <c r="H6024" s="180"/>
    </row>
    <row r="6025" spans="1:8" hidden="1">
      <c r="A6025" s="88" t="s">
        <v>2039</v>
      </c>
      <c r="B6025" s="266" t="s">
        <v>2040</v>
      </c>
      <c r="C6025" s="185" t="str">
        <f>VLOOKUP(B6025,[1]Nagios!$B$2:$F$7978,1,FALSE)</f>
        <v>10.133.138.250</v>
      </c>
      <c r="D6025" s="276" t="s">
        <v>6649</v>
      </c>
      <c r="E6025" s="240" t="s">
        <v>2992</v>
      </c>
      <c r="F6025" s="271">
        <v>1</v>
      </c>
      <c r="G6025" s="299" t="s">
        <v>7998</v>
      </c>
      <c r="H6025" s="180"/>
    </row>
    <row r="6026" spans="1:8" hidden="1">
      <c r="A6026" s="88" t="s">
        <v>8704</v>
      </c>
      <c r="B6026" s="266" t="s">
        <v>8705</v>
      </c>
      <c r="C6026" s="185" t="str">
        <f>VLOOKUP(B6026,[1]Nagios!$B$2:$F$7978,1,FALSE)</f>
        <v>10.133.138.71</v>
      </c>
      <c r="D6026" s="276" t="s">
        <v>8486</v>
      </c>
      <c r="E6026" s="240" t="s">
        <v>2992</v>
      </c>
      <c r="F6026" s="271">
        <v>3</v>
      </c>
      <c r="G6026" s="299" t="s">
        <v>8012</v>
      </c>
      <c r="H6026" s="180"/>
    </row>
    <row r="6027" spans="1:8" hidden="1">
      <c r="A6027" s="88" t="s">
        <v>8704</v>
      </c>
      <c r="B6027" s="266" t="s">
        <v>8705</v>
      </c>
      <c r="C6027" s="185" t="str">
        <f>VLOOKUP(B6027,[1]Nagios!$B$2:$F$7978,1,FALSE)</f>
        <v>10.133.138.71</v>
      </c>
      <c r="D6027" s="276" t="s">
        <v>1204</v>
      </c>
      <c r="E6027" s="240" t="s">
        <v>2992</v>
      </c>
      <c r="F6027" s="271">
        <v>3</v>
      </c>
      <c r="G6027" s="299" t="s">
        <v>8012</v>
      </c>
      <c r="H6027" s="180"/>
    </row>
    <row r="6028" spans="1:8" hidden="1">
      <c r="A6028" s="88" t="s">
        <v>8704</v>
      </c>
      <c r="B6028" s="266" t="s">
        <v>8705</v>
      </c>
      <c r="C6028" s="185" t="str">
        <f>VLOOKUP(B6028,[1]Nagios!$B$2:$F$7978,1,FALSE)</f>
        <v>10.133.138.71</v>
      </c>
      <c r="D6028" s="276" t="s">
        <v>2617</v>
      </c>
      <c r="E6028" s="240" t="s">
        <v>2992</v>
      </c>
      <c r="F6028" s="271">
        <v>3</v>
      </c>
      <c r="G6028" s="299" t="s">
        <v>8012</v>
      </c>
      <c r="H6028" s="180"/>
    </row>
    <row r="6029" spans="1:8" hidden="1">
      <c r="A6029" s="88" t="s">
        <v>8704</v>
      </c>
      <c r="B6029" s="266" t="s">
        <v>8705</v>
      </c>
      <c r="C6029" s="185" t="str">
        <f>VLOOKUP(B6029,[1]Nagios!$B$2:$F$7978,1,FALSE)</f>
        <v>10.133.138.71</v>
      </c>
      <c r="D6029" s="276" t="s">
        <v>6654</v>
      </c>
      <c r="E6029" s="240" t="s">
        <v>2992</v>
      </c>
      <c r="F6029" s="271">
        <v>3</v>
      </c>
      <c r="G6029" s="299" t="s">
        <v>8012</v>
      </c>
      <c r="H6029" s="180"/>
    </row>
    <row r="6030" spans="1:8" hidden="1">
      <c r="A6030" s="88" t="s">
        <v>8704</v>
      </c>
      <c r="B6030" s="266" t="s">
        <v>8705</v>
      </c>
      <c r="C6030" s="185" t="str">
        <f>VLOOKUP(B6030,[1]Nagios!$B$2:$F$7978,1,FALSE)</f>
        <v>10.133.138.71</v>
      </c>
      <c r="D6030" s="276" t="s">
        <v>1201</v>
      </c>
      <c r="E6030" s="240" t="s">
        <v>2992</v>
      </c>
      <c r="F6030" s="271">
        <v>3</v>
      </c>
      <c r="G6030" s="299" t="s">
        <v>8012</v>
      </c>
      <c r="H6030" s="180"/>
    </row>
    <row r="6031" spans="1:8" hidden="1">
      <c r="A6031" s="88" t="s">
        <v>8704</v>
      </c>
      <c r="B6031" s="266" t="s">
        <v>8705</v>
      </c>
      <c r="C6031" s="185" t="str">
        <f>VLOOKUP(B6031,[1]Nagios!$B$2:$F$7978,1,FALSE)</f>
        <v>10.133.138.71</v>
      </c>
      <c r="D6031" s="276" t="s">
        <v>6043</v>
      </c>
      <c r="E6031" s="240" t="s">
        <v>2992</v>
      </c>
      <c r="F6031" s="271">
        <v>3</v>
      </c>
      <c r="G6031" s="299" t="s">
        <v>8012</v>
      </c>
      <c r="H6031" s="180"/>
    </row>
    <row r="6032" spans="1:8" hidden="1">
      <c r="A6032" s="88" t="s">
        <v>8704</v>
      </c>
      <c r="B6032" s="266" t="s">
        <v>8705</v>
      </c>
      <c r="C6032" s="185" t="str">
        <f>VLOOKUP(B6032,[1]Nagios!$B$2:$F$7978,1,FALSE)</f>
        <v>10.133.138.71</v>
      </c>
      <c r="D6032" s="276" t="s">
        <v>2543</v>
      </c>
      <c r="E6032" s="240" t="s">
        <v>2992</v>
      </c>
      <c r="F6032" s="271">
        <v>3</v>
      </c>
      <c r="G6032" s="299" t="s">
        <v>8012</v>
      </c>
      <c r="H6032" s="180"/>
    </row>
    <row r="6033" spans="1:8" hidden="1">
      <c r="A6033" s="88" t="s">
        <v>8704</v>
      </c>
      <c r="B6033" s="266" t="s">
        <v>8705</v>
      </c>
      <c r="C6033" s="185" t="str">
        <f>VLOOKUP(B6033,[1]Nagios!$B$2:$F$7978,1,FALSE)</f>
        <v>10.133.138.71</v>
      </c>
      <c r="D6033" s="276" t="s">
        <v>2544</v>
      </c>
      <c r="E6033" s="240" t="s">
        <v>2992</v>
      </c>
      <c r="F6033" s="271">
        <v>3</v>
      </c>
      <c r="G6033" s="299" t="s">
        <v>8012</v>
      </c>
      <c r="H6033" s="180"/>
    </row>
    <row r="6034" spans="1:8" hidden="1">
      <c r="A6034" s="88" t="s">
        <v>8704</v>
      </c>
      <c r="B6034" s="266" t="s">
        <v>8705</v>
      </c>
      <c r="C6034" s="185" t="str">
        <f>VLOOKUP(B6034,[1]Nagios!$B$2:$F$7978,1,FALSE)</f>
        <v>10.133.138.71</v>
      </c>
      <c r="D6034" s="276" t="s">
        <v>8835</v>
      </c>
      <c r="E6034" s="249" t="s">
        <v>2992</v>
      </c>
      <c r="F6034" s="271">
        <v>3</v>
      </c>
      <c r="G6034" s="299" t="s">
        <v>8834</v>
      </c>
      <c r="H6034" s="180"/>
    </row>
    <row r="6035" spans="1:8" hidden="1">
      <c r="A6035" s="89" t="s">
        <v>7829</v>
      </c>
      <c r="B6035" s="89" t="s">
        <v>7824</v>
      </c>
      <c r="C6035" s="185" t="str">
        <f>VLOOKUP(B6035,[1]Nagios!$B$2:$F$7978,1,FALSE)</f>
        <v>10.133.138.63</v>
      </c>
      <c r="D6035" s="89" t="s">
        <v>7260</v>
      </c>
      <c r="E6035" s="249" t="s">
        <v>2992</v>
      </c>
      <c r="F6035" s="133">
        <v>4</v>
      </c>
      <c r="G6035" s="299" t="s">
        <v>8012</v>
      </c>
      <c r="H6035" s="180"/>
    </row>
    <row r="6036" spans="1:8" hidden="1">
      <c r="A6036" s="89" t="s">
        <v>7829</v>
      </c>
      <c r="B6036" s="89" t="s">
        <v>7824</v>
      </c>
      <c r="C6036" s="185" t="str">
        <f>VLOOKUP(B6036,[1]Nagios!$B$2:$F$7978,1,FALSE)</f>
        <v>10.133.138.63</v>
      </c>
      <c r="D6036" s="89" t="s">
        <v>1204</v>
      </c>
      <c r="E6036" s="266" t="s">
        <v>2992</v>
      </c>
      <c r="F6036" s="133">
        <v>4</v>
      </c>
      <c r="G6036" s="299" t="s">
        <v>8012</v>
      </c>
      <c r="H6036" s="180"/>
    </row>
    <row r="6037" spans="1:8" hidden="1">
      <c r="A6037" s="89" t="s">
        <v>7829</v>
      </c>
      <c r="B6037" s="89" t="s">
        <v>7824</v>
      </c>
      <c r="C6037" s="185" t="str">
        <f>VLOOKUP(B6037,[1]Nagios!$B$2:$F$7978,1,FALSE)</f>
        <v>10.133.138.63</v>
      </c>
      <c r="D6037" s="89" t="s">
        <v>2617</v>
      </c>
      <c r="E6037" s="266" t="s">
        <v>2992</v>
      </c>
      <c r="F6037" s="133">
        <v>4</v>
      </c>
      <c r="G6037" s="299" t="s">
        <v>8012</v>
      </c>
      <c r="H6037" s="180"/>
    </row>
    <row r="6038" spans="1:8" hidden="1">
      <c r="A6038" s="89" t="s">
        <v>7829</v>
      </c>
      <c r="B6038" s="89" t="s">
        <v>7824</v>
      </c>
      <c r="C6038" s="185" t="str">
        <f>VLOOKUP(B6038,[1]Nagios!$B$2:$F$7978,1,FALSE)</f>
        <v>10.133.138.63</v>
      </c>
      <c r="D6038" s="89" t="s">
        <v>6654</v>
      </c>
      <c r="E6038" s="266" t="s">
        <v>2992</v>
      </c>
      <c r="F6038" s="133">
        <v>4</v>
      </c>
      <c r="G6038" s="299" t="s">
        <v>8012</v>
      </c>
      <c r="H6038" s="180"/>
    </row>
    <row r="6039" spans="1:8" hidden="1">
      <c r="A6039" s="89" t="s">
        <v>7829</v>
      </c>
      <c r="B6039" s="89" t="s">
        <v>7824</v>
      </c>
      <c r="C6039" s="185" t="str">
        <f>VLOOKUP(B6039,[1]Nagios!$B$2:$F$7978,1,FALSE)</f>
        <v>10.133.138.63</v>
      </c>
      <c r="D6039" s="89" t="s">
        <v>1201</v>
      </c>
      <c r="E6039" s="266" t="s">
        <v>2992</v>
      </c>
      <c r="F6039" s="133">
        <v>4</v>
      </c>
      <c r="G6039" s="299" t="s">
        <v>8012</v>
      </c>
      <c r="H6039" s="180"/>
    </row>
    <row r="6040" spans="1:8" hidden="1">
      <c r="A6040" s="89" t="s">
        <v>7829</v>
      </c>
      <c r="B6040" s="89" t="s">
        <v>7824</v>
      </c>
      <c r="C6040" s="185" t="str">
        <f>VLOOKUP(B6040,[1]Nagios!$B$2:$F$7978,1,FALSE)</f>
        <v>10.133.138.63</v>
      </c>
      <c r="D6040" s="89" t="s">
        <v>6043</v>
      </c>
      <c r="E6040" s="266" t="s">
        <v>2992</v>
      </c>
      <c r="F6040" s="133">
        <v>4</v>
      </c>
      <c r="G6040" s="299" t="s">
        <v>8012</v>
      </c>
      <c r="H6040" s="180"/>
    </row>
    <row r="6041" spans="1:8" hidden="1">
      <c r="A6041" s="89" t="s">
        <v>7829</v>
      </c>
      <c r="B6041" s="89" t="s">
        <v>7824</v>
      </c>
      <c r="C6041" s="185" t="str">
        <f>VLOOKUP(B6041,[1]Nagios!$B$2:$F$7978,1,FALSE)</f>
        <v>10.133.138.63</v>
      </c>
      <c r="D6041" s="89" t="s">
        <v>2543</v>
      </c>
      <c r="E6041" s="266" t="s">
        <v>2992</v>
      </c>
      <c r="F6041" s="133">
        <v>4</v>
      </c>
      <c r="G6041" s="299" t="s">
        <v>8012</v>
      </c>
      <c r="H6041" s="180"/>
    </row>
    <row r="6042" spans="1:8" hidden="1">
      <c r="A6042" s="89" t="s">
        <v>7829</v>
      </c>
      <c r="B6042" s="89" t="s">
        <v>7824</v>
      </c>
      <c r="C6042" s="185" t="str">
        <f>VLOOKUP(B6042,[1]Nagios!$B$2:$F$7978,1,FALSE)</f>
        <v>10.133.138.63</v>
      </c>
      <c r="D6042" s="89" t="s">
        <v>2544</v>
      </c>
      <c r="E6042" s="266" t="s">
        <v>2992</v>
      </c>
      <c r="F6042" s="133">
        <v>4</v>
      </c>
      <c r="G6042" s="299" t="s">
        <v>8012</v>
      </c>
      <c r="H6042" s="180"/>
    </row>
    <row r="6043" spans="1:8" hidden="1">
      <c r="A6043" s="89" t="s">
        <v>7830</v>
      </c>
      <c r="B6043" s="89" t="s">
        <v>7823</v>
      </c>
      <c r="C6043" s="185" t="str">
        <f>VLOOKUP(B6043,[1]Nagios!$B$2:$F$7978,1,FALSE)</f>
        <v>10.133.138.62</v>
      </c>
      <c r="D6043" s="89" t="s">
        <v>7260</v>
      </c>
      <c r="E6043" s="266" t="s">
        <v>2992</v>
      </c>
      <c r="F6043" s="133">
        <v>4</v>
      </c>
      <c r="G6043" s="299" t="s">
        <v>8012</v>
      </c>
      <c r="H6043" s="180"/>
    </row>
    <row r="6044" spans="1:8" hidden="1">
      <c r="A6044" s="89" t="s">
        <v>7830</v>
      </c>
      <c r="B6044" s="89" t="s">
        <v>7823</v>
      </c>
      <c r="C6044" s="185" t="str">
        <f>VLOOKUP(B6044,[1]Nagios!$B$2:$F$7978,1,FALSE)</f>
        <v>10.133.138.62</v>
      </c>
      <c r="D6044" s="89" t="s">
        <v>1204</v>
      </c>
      <c r="E6044" s="266" t="s">
        <v>2992</v>
      </c>
      <c r="F6044" s="133">
        <v>4</v>
      </c>
      <c r="G6044" s="299" t="s">
        <v>8012</v>
      </c>
      <c r="H6044" s="180"/>
    </row>
    <row r="6045" spans="1:8" hidden="1">
      <c r="A6045" s="89" t="s">
        <v>7830</v>
      </c>
      <c r="B6045" s="89" t="s">
        <v>7823</v>
      </c>
      <c r="C6045" s="185" t="str">
        <f>VLOOKUP(B6045,[1]Nagios!$B$2:$F$7978,1,FALSE)</f>
        <v>10.133.138.62</v>
      </c>
      <c r="D6045" s="89" t="s">
        <v>2617</v>
      </c>
      <c r="E6045" s="266" t="s">
        <v>2992</v>
      </c>
      <c r="F6045" s="133">
        <v>4</v>
      </c>
      <c r="G6045" s="299" t="s">
        <v>8012</v>
      </c>
      <c r="H6045" s="180"/>
    </row>
    <row r="6046" spans="1:8" hidden="1">
      <c r="A6046" s="89" t="s">
        <v>7830</v>
      </c>
      <c r="B6046" s="89" t="s">
        <v>7823</v>
      </c>
      <c r="C6046" s="185" t="str">
        <f>VLOOKUP(B6046,[1]Nagios!$B$2:$F$7978,1,FALSE)</f>
        <v>10.133.138.62</v>
      </c>
      <c r="D6046" s="89" t="s">
        <v>6654</v>
      </c>
      <c r="E6046" s="266" t="s">
        <v>2992</v>
      </c>
      <c r="F6046" s="133">
        <v>4</v>
      </c>
      <c r="G6046" s="299" t="s">
        <v>8012</v>
      </c>
      <c r="H6046" s="180"/>
    </row>
    <row r="6047" spans="1:8" hidden="1">
      <c r="A6047" s="89" t="s">
        <v>7830</v>
      </c>
      <c r="B6047" s="89" t="s">
        <v>7823</v>
      </c>
      <c r="C6047" s="185" t="str">
        <f>VLOOKUP(B6047,[1]Nagios!$B$2:$F$7978,1,FALSE)</f>
        <v>10.133.138.62</v>
      </c>
      <c r="D6047" s="89" t="s">
        <v>1201</v>
      </c>
      <c r="E6047" s="266" t="s">
        <v>2992</v>
      </c>
      <c r="F6047" s="133">
        <v>4</v>
      </c>
      <c r="G6047" s="299" t="s">
        <v>8012</v>
      </c>
      <c r="H6047" s="180"/>
    </row>
    <row r="6048" spans="1:8" hidden="1">
      <c r="A6048" s="89" t="s">
        <v>7830</v>
      </c>
      <c r="B6048" s="89" t="s">
        <v>7823</v>
      </c>
      <c r="C6048" s="185" t="str">
        <f>VLOOKUP(B6048,[1]Nagios!$B$2:$F$7978,1,FALSE)</f>
        <v>10.133.138.62</v>
      </c>
      <c r="D6048" s="89" t="s">
        <v>6043</v>
      </c>
      <c r="E6048" s="266" t="s">
        <v>2992</v>
      </c>
      <c r="F6048" s="133">
        <v>4</v>
      </c>
      <c r="G6048" s="299" t="s">
        <v>8012</v>
      </c>
      <c r="H6048" s="180"/>
    </row>
    <row r="6049" spans="1:8" hidden="1">
      <c r="A6049" s="89" t="s">
        <v>7830</v>
      </c>
      <c r="B6049" s="89" t="s">
        <v>7823</v>
      </c>
      <c r="C6049" s="185" t="str">
        <f>VLOOKUP(B6049,[1]Nagios!$B$2:$F$7978,1,FALSE)</f>
        <v>10.133.138.62</v>
      </c>
      <c r="D6049" s="89" t="s">
        <v>2543</v>
      </c>
      <c r="E6049" s="266" t="s">
        <v>2992</v>
      </c>
      <c r="F6049" s="133">
        <v>4</v>
      </c>
      <c r="G6049" s="299" t="s">
        <v>8012</v>
      </c>
      <c r="H6049" s="180"/>
    </row>
    <row r="6050" spans="1:8" hidden="1">
      <c r="A6050" s="89" t="s">
        <v>7830</v>
      </c>
      <c r="B6050" s="89" t="s">
        <v>7823</v>
      </c>
      <c r="C6050" s="185" t="str">
        <f>VLOOKUP(B6050,[1]Nagios!$B$2:$F$7978,1,FALSE)</f>
        <v>10.133.138.62</v>
      </c>
      <c r="D6050" s="89" t="s">
        <v>2544</v>
      </c>
      <c r="E6050" s="266" t="s">
        <v>2992</v>
      </c>
      <c r="F6050" s="133">
        <v>4</v>
      </c>
      <c r="G6050" s="299" t="s">
        <v>8012</v>
      </c>
      <c r="H6050" s="180"/>
    </row>
    <row r="6051" spans="1:8" hidden="1">
      <c r="A6051" s="89" t="s">
        <v>7830</v>
      </c>
      <c r="B6051" s="89" t="s">
        <v>7823</v>
      </c>
      <c r="C6051" s="185" t="str">
        <f>VLOOKUP(B6051,[1]Nagios!$B$2:$F$7978,1,FALSE)</f>
        <v>10.133.138.62</v>
      </c>
      <c r="D6051" s="89" t="s">
        <v>7595</v>
      </c>
      <c r="E6051" s="266" t="s">
        <v>2992</v>
      </c>
      <c r="F6051" s="133">
        <v>4</v>
      </c>
      <c r="G6051" s="299" t="s">
        <v>8004</v>
      </c>
      <c r="H6051" s="180"/>
    </row>
    <row r="6052" spans="1:8" hidden="1">
      <c r="A6052" s="89" t="s">
        <v>7830</v>
      </c>
      <c r="B6052" s="89" t="s">
        <v>7823</v>
      </c>
      <c r="C6052" s="185" t="str">
        <f>VLOOKUP(B6052,[1]Nagios!$B$2:$F$7978,1,FALSE)</f>
        <v>10.133.138.62</v>
      </c>
      <c r="D6052" s="89" t="s">
        <v>8593</v>
      </c>
      <c r="E6052" s="266" t="s">
        <v>2992</v>
      </c>
      <c r="F6052" s="133">
        <v>4</v>
      </c>
      <c r="G6052" s="299" t="s">
        <v>1582</v>
      </c>
      <c r="H6052" s="180"/>
    </row>
    <row r="6053" spans="1:8" hidden="1">
      <c r="A6053" s="88" t="s">
        <v>8702</v>
      </c>
      <c r="B6053" s="266" t="s">
        <v>8703</v>
      </c>
      <c r="C6053" s="185" t="str">
        <f>VLOOKUP(B6053,[1]Nagios!$B$2:$F$7978,1,FALSE)</f>
        <v>10.133.138.70</v>
      </c>
      <c r="D6053" s="276" t="s">
        <v>8486</v>
      </c>
      <c r="E6053" s="267" t="s">
        <v>2989</v>
      </c>
      <c r="F6053" s="271">
        <v>1</v>
      </c>
      <c r="G6053" s="299" t="s">
        <v>8012</v>
      </c>
      <c r="H6053" s="180"/>
    </row>
    <row r="6054" spans="1:8" hidden="1">
      <c r="A6054" s="88" t="s">
        <v>8702</v>
      </c>
      <c r="B6054" s="266" t="s">
        <v>8703</v>
      </c>
      <c r="C6054" s="185" t="str">
        <f>VLOOKUP(B6054,[1]Nagios!$B$2:$F$7978,1,FALSE)</f>
        <v>10.133.138.70</v>
      </c>
      <c r="D6054" s="276" t="s">
        <v>1204</v>
      </c>
      <c r="E6054" s="267" t="s">
        <v>2989</v>
      </c>
      <c r="F6054" s="271">
        <v>1</v>
      </c>
      <c r="G6054" s="299" t="s">
        <v>8012</v>
      </c>
      <c r="H6054" s="180"/>
    </row>
    <row r="6055" spans="1:8" hidden="1">
      <c r="A6055" s="88" t="s">
        <v>8702</v>
      </c>
      <c r="B6055" s="266" t="s">
        <v>8703</v>
      </c>
      <c r="C6055" s="185" t="str">
        <f>VLOOKUP(B6055,[1]Nagios!$B$2:$F$7978,1,FALSE)</f>
        <v>10.133.138.70</v>
      </c>
      <c r="D6055" s="276" t="s">
        <v>2617</v>
      </c>
      <c r="E6055" s="267" t="s">
        <v>2989</v>
      </c>
      <c r="F6055" s="271">
        <v>1</v>
      </c>
      <c r="G6055" s="299" t="s">
        <v>8012</v>
      </c>
      <c r="H6055" s="180"/>
    </row>
    <row r="6056" spans="1:8" hidden="1">
      <c r="A6056" s="88" t="s">
        <v>8702</v>
      </c>
      <c r="B6056" s="266" t="s">
        <v>8703</v>
      </c>
      <c r="C6056" s="185" t="str">
        <f>VLOOKUP(B6056,[1]Nagios!$B$2:$F$7978,1,FALSE)</f>
        <v>10.133.138.70</v>
      </c>
      <c r="D6056" s="276" t="s">
        <v>6654</v>
      </c>
      <c r="E6056" s="267" t="s">
        <v>2989</v>
      </c>
      <c r="F6056" s="271">
        <v>1</v>
      </c>
      <c r="G6056" s="299" t="s">
        <v>8012</v>
      </c>
      <c r="H6056" s="180"/>
    </row>
    <row r="6057" spans="1:8" hidden="1">
      <c r="A6057" s="88" t="s">
        <v>8702</v>
      </c>
      <c r="B6057" s="266" t="s">
        <v>8703</v>
      </c>
      <c r="C6057" s="185" t="str">
        <f>VLOOKUP(B6057,[1]Nagios!$B$2:$F$7978,1,FALSE)</f>
        <v>10.133.138.70</v>
      </c>
      <c r="D6057" s="276" t="s">
        <v>1201</v>
      </c>
      <c r="E6057" s="267" t="s">
        <v>2989</v>
      </c>
      <c r="F6057" s="271">
        <v>1</v>
      </c>
      <c r="G6057" s="299" t="s">
        <v>8012</v>
      </c>
      <c r="H6057" s="180"/>
    </row>
    <row r="6058" spans="1:8" hidden="1">
      <c r="A6058" s="88" t="s">
        <v>8702</v>
      </c>
      <c r="B6058" s="266" t="s">
        <v>8703</v>
      </c>
      <c r="C6058" s="185" t="str">
        <f>VLOOKUP(B6058,[1]Nagios!$B$2:$F$7978,1,FALSE)</f>
        <v>10.133.138.70</v>
      </c>
      <c r="D6058" s="276" t="s">
        <v>6043</v>
      </c>
      <c r="E6058" s="267" t="s">
        <v>2989</v>
      </c>
      <c r="F6058" s="271">
        <v>1</v>
      </c>
      <c r="G6058" s="299" t="s">
        <v>8012</v>
      </c>
      <c r="H6058" s="180"/>
    </row>
    <row r="6059" spans="1:8" hidden="1">
      <c r="A6059" s="88" t="s">
        <v>8702</v>
      </c>
      <c r="B6059" s="266" t="s">
        <v>8703</v>
      </c>
      <c r="C6059" s="185" t="str">
        <f>VLOOKUP(B6059,[1]Nagios!$B$2:$F$7978,1,FALSE)</f>
        <v>10.133.138.70</v>
      </c>
      <c r="D6059" s="276" t="s">
        <v>2543</v>
      </c>
      <c r="E6059" s="267" t="s">
        <v>2989</v>
      </c>
      <c r="F6059" s="271">
        <v>1</v>
      </c>
      <c r="G6059" s="299" t="s">
        <v>8012</v>
      </c>
      <c r="H6059" s="180"/>
    </row>
    <row r="6060" spans="1:8" hidden="1">
      <c r="A6060" s="88" t="s">
        <v>8702</v>
      </c>
      <c r="B6060" s="266" t="s">
        <v>8703</v>
      </c>
      <c r="C6060" s="185" t="str">
        <f>VLOOKUP(B6060,[1]Nagios!$B$2:$F$7978,1,FALSE)</f>
        <v>10.133.138.70</v>
      </c>
      <c r="D6060" s="276" t="s">
        <v>2544</v>
      </c>
      <c r="E6060" s="267" t="s">
        <v>2989</v>
      </c>
      <c r="F6060" s="271">
        <v>1</v>
      </c>
      <c r="G6060" s="299" t="s">
        <v>8012</v>
      </c>
      <c r="H6060" s="180"/>
    </row>
    <row r="6061" spans="1:8" hidden="1">
      <c r="A6061" s="88" t="s">
        <v>8702</v>
      </c>
      <c r="B6061" s="266" t="s">
        <v>8703</v>
      </c>
      <c r="C6061" s="185" t="str">
        <f>VLOOKUP(B6061,[1]Nagios!$B$2:$F$7978,1,FALSE)</f>
        <v>10.133.138.70</v>
      </c>
      <c r="D6061" s="276" t="s">
        <v>8835</v>
      </c>
      <c r="E6061" s="267" t="s">
        <v>2989</v>
      </c>
      <c r="F6061" s="187">
        <v>3</v>
      </c>
      <c r="G6061" s="299" t="s">
        <v>8834</v>
      </c>
      <c r="H6061" s="180"/>
    </row>
    <row r="6062" spans="1:8" hidden="1">
      <c r="A6062" s="88" t="s">
        <v>8702</v>
      </c>
      <c r="B6062" s="118" t="s">
        <v>8703</v>
      </c>
      <c r="C6062" s="185" t="str">
        <f>VLOOKUP(B6062,[1]Nagios!$B$2:$F$7978,1,FALSE)</f>
        <v>10.133.138.70</v>
      </c>
      <c r="D6062" s="276" t="s">
        <v>7595</v>
      </c>
      <c r="E6062" s="267" t="s">
        <v>2992</v>
      </c>
      <c r="F6062" s="271">
        <v>3</v>
      </c>
      <c r="G6062" s="299" t="s">
        <v>8004</v>
      </c>
      <c r="H6062" s="180"/>
    </row>
    <row r="6063" spans="1:8" hidden="1">
      <c r="A6063" s="89" t="s">
        <v>7831</v>
      </c>
      <c r="B6063" s="89" t="s">
        <v>7822</v>
      </c>
      <c r="C6063" s="185" t="str">
        <f>VLOOKUP(B6063,[1]Nagios!$B$2:$F$7978,1,FALSE)</f>
        <v>10.133.138.61</v>
      </c>
      <c r="D6063" s="89" t="s">
        <v>7260</v>
      </c>
      <c r="E6063" s="89" t="s">
        <v>2989</v>
      </c>
      <c r="F6063" s="133">
        <v>2</v>
      </c>
      <c r="G6063" s="299" t="s">
        <v>8012</v>
      </c>
      <c r="H6063" s="180"/>
    </row>
    <row r="6064" spans="1:8" hidden="1">
      <c r="A6064" s="89" t="s">
        <v>7831</v>
      </c>
      <c r="B6064" s="89" t="s">
        <v>7822</v>
      </c>
      <c r="C6064" s="185" t="str">
        <f>VLOOKUP(B6064,[1]Nagios!$B$2:$F$7978,1,FALSE)</f>
        <v>10.133.138.61</v>
      </c>
      <c r="D6064" s="89" t="s">
        <v>1204</v>
      </c>
      <c r="E6064" s="89" t="s">
        <v>2989</v>
      </c>
      <c r="F6064" s="133">
        <v>2</v>
      </c>
      <c r="G6064" s="299" t="s">
        <v>8012</v>
      </c>
      <c r="H6064" s="180"/>
    </row>
    <row r="6065" spans="1:8" hidden="1">
      <c r="A6065" s="89" t="s">
        <v>7831</v>
      </c>
      <c r="B6065" s="89" t="s">
        <v>7822</v>
      </c>
      <c r="C6065" s="185" t="str">
        <f>VLOOKUP(B6065,[1]Nagios!$B$2:$F$7978,1,FALSE)</f>
        <v>10.133.138.61</v>
      </c>
      <c r="D6065" s="89" t="s">
        <v>2617</v>
      </c>
      <c r="E6065" s="89" t="s">
        <v>2989</v>
      </c>
      <c r="F6065" s="133">
        <v>2</v>
      </c>
      <c r="G6065" s="299" t="s">
        <v>8012</v>
      </c>
      <c r="H6065" s="180"/>
    </row>
    <row r="6066" spans="1:8" hidden="1">
      <c r="A6066" s="89" t="s">
        <v>7831</v>
      </c>
      <c r="B6066" s="89" t="s">
        <v>7822</v>
      </c>
      <c r="C6066" s="185" t="str">
        <f>VLOOKUP(B6066,[1]Nagios!$B$2:$F$7978,1,FALSE)</f>
        <v>10.133.138.61</v>
      </c>
      <c r="D6066" s="89" t="s">
        <v>6654</v>
      </c>
      <c r="E6066" s="89" t="s">
        <v>2989</v>
      </c>
      <c r="F6066" s="133">
        <v>2</v>
      </c>
      <c r="G6066" s="299" t="s">
        <v>8012</v>
      </c>
      <c r="H6066" s="180"/>
    </row>
    <row r="6067" spans="1:8" hidden="1">
      <c r="A6067" s="89" t="s">
        <v>7831</v>
      </c>
      <c r="B6067" s="89" t="s">
        <v>7822</v>
      </c>
      <c r="C6067" s="185" t="str">
        <f>VLOOKUP(B6067,[1]Nagios!$B$2:$F$7978,1,FALSE)</f>
        <v>10.133.138.61</v>
      </c>
      <c r="D6067" s="89" t="s">
        <v>1201</v>
      </c>
      <c r="E6067" s="89" t="s">
        <v>2989</v>
      </c>
      <c r="F6067" s="133">
        <v>2</v>
      </c>
      <c r="G6067" s="299" t="s">
        <v>8012</v>
      </c>
      <c r="H6067" s="180"/>
    </row>
    <row r="6068" spans="1:8" hidden="1">
      <c r="A6068" s="89" t="s">
        <v>7831</v>
      </c>
      <c r="B6068" s="89" t="s">
        <v>7822</v>
      </c>
      <c r="C6068" s="185" t="str">
        <f>VLOOKUP(B6068,[1]Nagios!$B$2:$F$7978,1,FALSE)</f>
        <v>10.133.138.61</v>
      </c>
      <c r="D6068" s="89" t="s">
        <v>6043</v>
      </c>
      <c r="E6068" s="89" t="s">
        <v>2989</v>
      </c>
      <c r="F6068" s="133">
        <v>2</v>
      </c>
      <c r="G6068" s="299" t="s">
        <v>8012</v>
      </c>
      <c r="H6068" s="180"/>
    </row>
    <row r="6069" spans="1:8" hidden="1">
      <c r="A6069" s="244" t="s">
        <v>7831</v>
      </c>
      <c r="B6069" s="244" t="s">
        <v>7822</v>
      </c>
      <c r="C6069" s="185" t="str">
        <f>VLOOKUP(B6069,[1]Nagios!$B$2:$F$7978,1,FALSE)</f>
        <v>10.133.138.61</v>
      </c>
      <c r="D6069" s="244" t="s">
        <v>2543</v>
      </c>
      <c r="E6069" s="244" t="s">
        <v>2989</v>
      </c>
      <c r="F6069" s="280">
        <v>2</v>
      </c>
      <c r="G6069" s="299" t="s">
        <v>8012</v>
      </c>
      <c r="H6069" s="180"/>
    </row>
    <row r="6070" spans="1:8" hidden="1">
      <c r="A6070" s="89" t="s">
        <v>7831</v>
      </c>
      <c r="B6070" s="89" t="s">
        <v>7822</v>
      </c>
      <c r="C6070" s="185" t="str">
        <f>VLOOKUP(B6070,[1]Nagios!$B$2:$F$7978,1,FALSE)</f>
        <v>10.133.138.61</v>
      </c>
      <c r="D6070" s="89" t="s">
        <v>2544</v>
      </c>
      <c r="E6070" s="89" t="s">
        <v>2989</v>
      </c>
      <c r="F6070" s="133">
        <v>2</v>
      </c>
      <c r="G6070" s="299" t="s">
        <v>8012</v>
      </c>
      <c r="H6070" s="180"/>
    </row>
    <row r="6071" spans="1:8" hidden="1">
      <c r="A6071" s="89" t="s">
        <v>7831</v>
      </c>
      <c r="B6071" s="89" t="s">
        <v>7822</v>
      </c>
      <c r="C6071" s="185" t="str">
        <f>VLOOKUP(B6071,[1]Nagios!$B$2:$F$7978,1,FALSE)</f>
        <v>10.133.138.61</v>
      </c>
      <c r="D6071" s="89" t="s">
        <v>7595</v>
      </c>
      <c r="E6071" s="249" t="s">
        <v>2992</v>
      </c>
      <c r="F6071" s="133">
        <v>3</v>
      </c>
      <c r="G6071" s="299" t="s">
        <v>8004</v>
      </c>
      <c r="H6071" s="180"/>
    </row>
    <row r="6072" spans="1:8" hidden="1">
      <c r="A6072" s="89" t="s">
        <v>7828</v>
      </c>
      <c r="B6072" s="89" t="s">
        <v>7821</v>
      </c>
      <c r="C6072" s="185" t="str">
        <f>VLOOKUP(B6072,[1]Nagios!$B$2:$F$7978,1,FALSE)</f>
        <v>10.133.138.60</v>
      </c>
      <c r="D6072" s="89" t="s">
        <v>7260</v>
      </c>
      <c r="E6072" s="89" t="s">
        <v>2989</v>
      </c>
      <c r="F6072" s="133">
        <v>2</v>
      </c>
      <c r="G6072" s="299" t="s">
        <v>8012</v>
      </c>
      <c r="H6072" s="180"/>
    </row>
    <row r="6073" spans="1:8" hidden="1">
      <c r="A6073" s="89" t="s">
        <v>7828</v>
      </c>
      <c r="B6073" s="89" t="s">
        <v>7821</v>
      </c>
      <c r="C6073" s="185" t="str">
        <f>VLOOKUP(B6073,[1]Nagios!$B$2:$F$7978,1,FALSE)</f>
        <v>10.133.138.60</v>
      </c>
      <c r="D6073" s="89" t="s">
        <v>1204</v>
      </c>
      <c r="E6073" s="89" t="s">
        <v>2989</v>
      </c>
      <c r="F6073" s="133">
        <v>2</v>
      </c>
      <c r="G6073" s="299" t="s">
        <v>8012</v>
      </c>
      <c r="H6073" s="180"/>
    </row>
    <row r="6074" spans="1:8" hidden="1">
      <c r="A6074" s="89" t="s">
        <v>7828</v>
      </c>
      <c r="B6074" s="89" t="s">
        <v>7821</v>
      </c>
      <c r="C6074" s="185" t="str">
        <f>VLOOKUP(B6074,[1]Nagios!$B$2:$F$7978,1,FALSE)</f>
        <v>10.133.138.60</v>
      </c>
      <c r="D6074" s="89" t="s">
        <v>2617</v>
      </c>
      <c r="E6074" s="89" t="s">
        <v>2989</v>
      </c>
      <c r="F6074" s="133">
        <v>2</v>
      </c>
      <c r="G6074" s="299" t="s">
        <v>8012</v>
      </c>
      <c r="H6074" s="205"/>
    </row>
    <row r="6075" spans="1:8" hidden="1">
      <c r="A6075" s="89" t="s">
        <v>7828</v>
      </c>
      <c r="B6075" s="89" t="s">
        <v>7821</v>
      </c>
      <c r="C6075" s="185" t="str">
        <f>VLOOKUP(B6075,[1]Nagios!$B$2:$F$7978,1,FALSE)</f>
        <v>10.133.138.60</v>
      </c>
      <c r="D6075" s="89" t="s">
        <v>6654</v>
      </c>
      <c r="E6075" s="89" t="s">
        <v>2989</v>
      </c>
      <c r="F6075" s="133">
        <v>2</v>
      </c>
      <c r="G6075" s="299" t="s">
        <v>8012</v>
      </c>
      <c r="H6075" s="204"/>
    </row>
    <row r="6076" spans="1:8" hidden="1">
      <c r="A6076" s="89" t="s">
        <v>7828</v>
      </c>
      <c r="B6076" s="89" t="s">
        <v>7821</v>
      </c>
      <c r="C6076" s="185" t="str">
        <f>VLOOKUP(B6076,[1]Nagios!$B$2:$F$7978,1,FALSE)</f>
        <v>10.133.138.60</v>
      </c>
      <c r="D6076" s="89" t="s">
        <v>1201</v>
      </c>
      <c r="E6076" s="89" t="s">
        <v>2989</v>
      </c>
      <c r="F6076" s="133">
        <v>2</v>
      </c>
      <c r="G6076" s="299" t="s">
        <v>8012</v>
      </c>
      <c r="H6076" s="180"/>
    </row>
    <row r="6077" spans="1:8" hidden="1">
      <c r="A6077" s="89" t="s">
        <v>7828</v>
      </c>
      <c r="B6077" s="89" t="s">
        <v>7821</v>
      </c>
      <c r="C6077" s="185" t="str">
        <f>VLOOKUP(B6077,[1]Nagios!$B$2:$F$7978,1,FALSE)</f>
        <v>10.133.138.60</v>
      </c>
      <c r="D6077" s="89" t="s">
        <v>6043</v>
      </c>
      <c r="E6077" s="89" t="s">
        <v>2989</v>
      </c>
      <c r="F6077" s="133">
        <v>2</v>
      </c>
      <c r="G6077" s="299" t="s">
        <v>8012</v>
      </c>
      <c r="H6077" s="205"/>
    </row>
    <row r="6078" spans="1:8" hidden="1">
      <c r="A6078" s="89" t="s">
        <v>7828</v>
      </c>
      <c r="B6078" s="89" t="s">
        <v>7821</v>
      </c>
      <c r="C6078" s="185" t="str">
        <f>VLOOKUP(B6078,[1]Nagios!$B$2:$F$7978,1,FALSE)</f>
        <v>10.133.138.60</v>
      </c>
      <c r="D6078" s="89" t="s">
        <v>2543</v>
      </c>
      <c r="E6078" s="89" t="s">
        <v>2989</v>
      </c>
      <c r="F6078" s="133">
        <v>2</v>
      </c>
      <c r="G6078" s="299" t="s">
        <v>8012</v>
      </c>
      <c r="H6078" s="180"/>
    </row>
    <row r="6079" spans="1:8" hidden="1">
      <c r="A6079" s="89" t="s">
        <v>7828</v>
      </c>
      <c r="B6079" s="89" t="s">
        <v>7821</v>
      </c>
      <c r="C6079" s="185" t="str">
        <f>VLOOKUP(B6079,[1]Nagios!$B$2:$F$7978,1,FALSE)</f>
        <v>10.133.138.60</v>
      </c>
      <c r="D6079" s="89" t="s">
        <v>2544</v>
      </c>
      <c r="E6079" s="89" t="s">
        <v>2989</v>
      </c>
      <c r="F6079" s="133">
        <v>2</v>
      </c>
      <c r="G6079" s="299" t="s">
        <v>8012</v>
      </c>
      <c r="H6079" s="180"/>
    </row>
    <row r="6080" spans="1:8" hidden="1">
      <c r="A6080" s="89" t="s">
        <v>7828</v>
      </c>
      <c r="B6080" s="89" t="s">
        <v>7821</v>
      </c>
      <c r="C6080" s="185" t="str">
        <f>VLOOKUP(B6080,[1]Nagios!$B$2:$F$7978,1,FALSE)</f>
        <v>10.133.138.60</v>
      </c>
      <c r="D6080" s="89" t="s">
        <v>8355</v>
      </c>
      <c r="E6080" s="266" t="s">
        <v>2992</v>
      </c>
      <c r="F6080" s="133">
        <v>2</v>
      </c>
      <c r="G6080" s="299" t="s">
        <v>8004</v>
      </c>
      <c r="H6080" s="180"/>
    </row>
    <row r="6081" spans="1:8" hidden="1">
      <c r="A6081" s="89" t="s">
        <v>7828</v>
      </c>
      <c r="B6081" s="89" t="s">
        <v>7821</v>
      </c>
      <c r="C6081" s="185" t="str">
        <f>VLOOKUP(B6081,[1]Nagios!$B$2:$F$7978,1,FALSE)</f>
        <v>10.133.138.60</v>
      </c>
      <c r="D6081" s="89" t="s">
        <v>7595</v>
      </c>
      <c r="E6081" s="266" t="s">
        <v>2992</v>
      </c>
      <c r="F6081" s="133">
        <v>2</v>
      </c>
      <c r="G6081" s="299" t="s">
        <v>8004</v>
      </c>
      <c r="H6081" s="180"/>
    </row>
    <row r="6082" spans="1:8" hidden="1">
      <c r="A6082" s="89" t="s">
        <v>7828</v>
      </c>
      <c r="B6082" s="89" t="s">
        <v>7821</v>
      </c>
      <c r="C6082" s="185" t="str">
        <f>VLOOKUP(B6082,[1]Nagios!$B$2:$F$7978,1,FALSE)</f>
        <v>10.133.138.60</v>
      </c>
      <c r="D6082" s="89" t="s">
        <v>8592</v>
      </c>
      <c r="E6082" s="266" t="s">
        <v>2992</v>
      </c>
      <c r="F6082" s="133">
        <v>4</v>
      </c>
      <c r="G6082" s="299" t="s">
        <v>1582</v>
      </c>
      <c r="H6082" s="180"/>
    </row>
    <row r="6083" spans="1:8" hidden="1">
      <c r="A6083" s="88" t="s">
        <v>6732</v>
      </c>
      <c r="B6083" s="266" t="s">
        <v>6733</v>
      </c>
      <c r="C6083" s="185" t="str">
        <f>VLOOKUP(B6083,[1]Nagios!$B$2:$F$7978,1,FALSE)</f>
        <v>10.133.138.56</v>
      </c>
      <c r="D6083" s="91" t="s">
        <v>2325</v>
      </c>
      <c r="E6083" s="266" t="s">
        <v>2992</v>
      </c>
      <c r="F6083" s="271">
        <v>3</v>
      </c>
      <c r="G6083" s="299" t="s">
        <v>8012</v>
      </c>
      <c r="H6083" s="180" t="s">
        <v>3271</v>
      </c>
    </row>
    <row r="6084" spans="1:8" hidden="1">
      <c r="A6084" s="88" t="s">
        <v>6732</v>
      </c>
      <c r="B6084" s="266" t="s">
        <v>6733</v>
      </c>
      <c r="C6084" s="185" t="str">
        <f>VLOOKUP(B6084,[1]Nagios!$B$2:$F$7978,1,FALSE)</f>
        <v>10.133.138.56</v>
      </c>
      <c r="D6084" s="276" t="s">
        <v>962</v>
      </c>
      <c r="E6084" s="266" t="s">
        <v>2992</v>
      </c>
      <c r="F6084" s="271">
        <v>3</v>
      </c>
      <c r="G6084" s="299" t="s">
        <v>8012</v>
      </c>
      <c r="H6084" s="180" t="s">
        <v>3272</v>
      </c>
    </row>
    <row r="6085" spans="1:8" hidden="1">
      <c r="A6085" s="88" t="s">
        <v>6732</v>
      </c>
      <c r="B6085" s="266" t="s">
        <v>6733</v>
      </c>
      <c r="C6085" s="185" t="str">
        <f>VLOOKUP(B6085,[1]Nagios!$B$2:$F$7978,1,FALSE)</f>
        <v>10.133.138.56</v>
      </c>
      <c r="D6085" s="276" t="s">
        <v>6698</v>
      </c>
      <c r="E6085" s="266" t="s">
        <v>2992</v>
      </c>
      <c r="F6085" s="271">
        <v>3</v>
      </c>
      <c r="G6085" s="299" t="s">
        <v>8012</v>
      </c>
      <c r="H6085" s="180" t="s">
        <v>3273</v>
      </c>
    </row>
    <row r="6086" spans="1:8" hidden="1">
      <c r="A6086" s="88" t="s">
        <v>6732</v>
      </c>
      <c r="B6086" s="266" t="s">
        <v>6733</v>
      </c>
      <c r="C6086" s="185" t="str">
        <f>VLOOKUP(B6086,[1]Nagios!$B$2:$F$7978,1,FALSE)</f>
        <v>10.133.138.56</v>
      </c>
      <c r="D6086" s="276" t="s">
        <v>6519</v>
      </c>
      <c r="E6086" s="266" t="s">
        <v>2992</v>
      </c>
      <c r="F6086" s="266">
        <v>3</v>
      </c>
      <c r="G6086" s="299" t="s">
        <v>8012</v>
      </c>
      <c r="H6086" s="180" t="s">
        <v>3274</v>
      </c>
    </row>
    <row r="6087" spans="1:8" hidden="1">
      <c r="A6087" s="88" t="s">
        <v>6732</v>
      </c>
      <c r="B6087" s="266" t="s">
        <v>6733</v>
      </c>
      <c r="C6087" s="185" t="str">
        <f>VLOOKUP(B6087,[1]Nagios!$B$2:$F$7978,1,FALSE)</f>
        <v>10.133.138.56</v>
      </c>
      <c r="D6087" s="276" t="s">
        <v>2326</v>
      </c>
      <c r="E6087" s="266" t="s">
        <v>2992</v>
      </c>
      <c r="F6087" s="266">
        <v>3</v>
      </c>
      <c r="G6087" s="299" t="s">
        <v>8012</v>
      </c>
      <c r="H6087" s="180" t="s">
        <v>3275</v>
      </c>
    </row>
    <row r="6088" spans="1:8" hidden="1">
      <c r="A6088" s="88" t="s">
        <v>6732</v>
      </c>
      <c r="B6088" s="266" t="s">
        <v>6733</v>
      </c>
      <c r="C6088" s="185" t="str">
        <f>VLOOKUP(B6088,[1]Nagios!$B$2:$F$7978,1,FALSE)</f>
        <v>10.133.138.56</v>
      </c>
      <c r="D6088" s="276" t="s">
        <v>6734</v>
      </c>
      <c r="E6088" s="266" t="s">
        <v>2992</v>
      </c>
      <c r="F6088" s="266">
        <v>3</v>
      </c>
      <c r="G6088" s="299" t="s">
        <v>8012</v>
      </c>
      <c r="H6088" s="180" t="s">
        <v>3276</v>
      </c>
    </row>
    <row r="6089" spans="1:8" hidden="1">
      <c r="A6089" s="88" t="s">
        <v>6732</v>
      </c>
      <c r="B6089" s="266" t="s">
        <v>6733</v>
      </c>
      <c r="C6089" s="185" t="str">
        <f>VLOOKUP(B6089,[1]Nagios!$B$2:$F$7978,1,FALSE)</f>
        <v>10.133.138.56</v>
      </c>
      <c r="D6089" s="276" t="s">
        <v>6735</v>
      </c>
      <c r="E6089" s="266" t="s">
        <v>2992</v>
      </c>
      <c r="F6089" s="266">
        <v>3</v>
      </c>
      <c r="G6089" s="299" t="s">
        <v>8012</v>
      </c>
      <c r="H6089" s="180" t="s">
        <v>3277</v>
      </c>
    </row>
    <row r="6090" spans="1:8" hidden="1">
      <c r="A6090" s="88" t="s">
        <v>2038</v>
      </c>
      <c r="B6090" s="266" t="s">
        <v>1580</v>
      </c>
      <c r="C6090" s="185" t="str">
        <f>VLOOKUP(B6090,[1]Nagios!$B$2:$F$7978,1,FALSE)</f>
        <v>10.133.138.42</v>
      </c>
      <c r="D6090" s="276" t="s">
        <v>1220</v>
      </c>
      <c r="E6090" s="266" t="s">
        <v>2989</v>
      </c>
      <c r="F6090" s="266">
        <v>3</v>
      </c>
      <c r="G6090" s="299" t="s">
        <v>8012</v>
      </c>
      <c r="H6090" s="180" t="s">
        <v>3903</v>
      </c>
    </row>
    <row r="6091" spans="1:8" hidden="1">
      <c r="A6091" s="88" t="s">
        <v>2038</v>
      </c>
      <c r="B6091" s="266" t="s">
        <v>1580</v>
      </c>
      <c r="C6091" s="185" t="str">
        <f>VLOOKUP(B6091,[1]Nagios!$B$2:$F$7978,1,FALSE)</f>
        <v>10.133.138.42</v>
      </c>
      <c r="D6091" s="276" t="s">
        <v>1204</v>
      </c>
      <c r="E6091" s="266" t="s">
        <v>2989</v>
      </c>
      <c r="F6091" s="266">
        <v>3</v>
      </c>
      <c r="G6091" s="299" t="s">
        <v>8012</v>
      </c>
      <c r="H6091" s="180" t="s">
        <v>3904</v>
      </c>
    </row>
    <row r="6092" spans="1:8" hidden="1">
      <c r="A6092" s="88" t="s">
        <v>2038</v>
      </c>
      <c r="B6092" s="249" t="s">
        <v>1580</v>
      </c>
      <c r="C6092" s="185" t="str">
        <f>VLOOKUP(B6092,[1]Nagios!$B$2:$F$7978,1,FALSE)</f>
        <v>10.133.138.42</v>
      </c>
      <c r="D6092" s="276" t="s">
        <v>2414</v>
      </c>
      <c r="E6092" s="249" t="s">
        <v>2989</v>
      </c>
      <c r="F6092" s="266">
        <v>3</v>
      </c>
      <c r="G6092" s="299" t="s">
        <v>8012</v>
      </c>
      <c r="H6092" s="180" t="s">
        <v>3905</v>
      </c>
    </row>
    <row r="6093" spans="1:8" hidden="1">
      <c r="A6093" s="88" t="s">
        <v>2038</v>
      </c>
      <c r="B6093" s="249" t="s">
        <v>1580</v>
      </c>
      <c r="C6093" s="185" t="str">
        <f>VLOOKUP(B6093,[1]Nagios!$B$2:$F$7978,1,FALSE)</f>
        <v>10.133.138.42</v>
      </c>
      <c r="D6093" s="276" t="s">
        <v>6294</v>
      </c>
      <c r="E6093" s="249" t="s">
        <v>2989</v>
      </c>
      <c r="F6093" s="266">
        <v>3</v>
      </c>
      <c r="G6093" s="299" t="s">
        <v>7998</v>
      </c>
      <c r="H6093" s="180" t="s">
        <v>3906</v>
      </c>
    </row>
    <row r="6094" spans="1:8" hidden="1">
      <c r="A6094" s="88" t="s">
        <v>2038</v>
      </c>
      <c r="B6094" s="249" t="s">
        <v>1580</v>
      </c>
      <c r="C6094" s="185" t="str">
        <f>VLOOKUP(B6094,[1]Nagios!$B$2:$F$7978,1,FALSE)</f>
        <v>10.133.138.42</v>
      </c>
      <c r="D6094" s="276" t="s">
        <v>6295</v>
      </c>
      <c r="E6094" s="249" t="s">
        <v>2989</v>
      </c>
      <c r="F6094" s="266">
        <v>3</v>
      </c>
      <c r="G6094" s="299" t="s">
        <v>7998</v>
      </c>
      <c r="H6094" s="180" t="s">
        <v>3907</v>
      </c>
    </row>
    <row r="6095" spans="1:8" hidden="1">
      <c r="A6095" s="88" t="s">
        <v>2038</v>
      </c>
      <c r="B6095" s="249" t="s">
        <v>1580</v>
      </c>
      <c r="C6095" s="185" t="str">
        <f>VLOOKUP(B6095,[1]Nagios!$B$2:$F$7978,1,FALSE)</f>
        <v>10.133.138.42</v>
      </c>
      <c r="D6095" s="276" t="s">
        <v>959</v>
      </c>
      <c r="E6095" s="249" t="s">
        <v>2989</v>
      </c>
      <c r="F6095" s="266">
        <v>3</v>
      </c>
      <c r="G6095" s="299" t="s">
        <v>8012</v>
      </c>
      <c r="H6095" s="180" t="s">
        <v>3908</v>
      </c>
    </row>
    <row r="6096" spans="1:8" hidden="1">
      <c r="A6096" s="88" t="s">
        <v>2038</v>
      </c>
      <c r="B6096" s="249" t="s">
        <v>1580</v>
      </c>
      <c r="C6096" s="185" t="str">
        <f>VLOOKUP(B6096,[1]Nagios!$B$2:$F$7978,1,FALSE)</f>
        <v>10.133.138.42</v>
      </c>
      <c r="D6096" s="276" t="s">
        <v>1200</v>
      </c>
      <c r="E6096" s="249" t="s">
        <v>2989</v>
      </c>
      <c r="F6096" s="266">
        <v>3</v>
      </c>
      <c r="G6096" s="299" t="s">
        <v>8012</v>
      </c>
      <c r="H6096" s="180" t="s">
        <v>3909</v>
      </c>
    </row>
    <row r="6097" spans="1:8" hidden="1">
      <c r="A6097" s="88" t="s">
        <v>2038</v>
      </c>
      <c r="B6097" s="249" t="s">
        <v>1580</v>
      </c>
      <c r="C6097" s="185" t="str">
        <f>VLOOKUP(B6097,[1]Nagios!$B$2:$F$7978,1,FALSE)</f>
        <v>10.133.138.42</v>
      </c>
      <c r="D6097" s="276" t="s">
        <v>1201</v>
      </c>
      <c r="E6097" s="249" t="s">
        <v>2992</v>
      </c>
      <c r="F6097" s="266">
        <v>2</v>
      </c>
      <c r="G6097" s="299" t="s">
        <v>8012</v>
      </c>
      <c r="H6097" s="180" t="s">
        <v>3910</v>
      </c>
    </row>
    <row r="6098" spans="1:8" hidden="1">
      <c r="A6098" s="88" t="s">
        <v>2038</v>
      </c>
      <c r="B6098" s="88" t="s">
        <v>1580</v>
      </c>
      <c r="C6098" s="185" t="str">
        <f>VLOOKUP(B6098,[1]Nagios!$B$2:$F$7978,1,FALSE)</f>
        <v>10.133.138.42</v>
      </c>
      <c r="D6098" s="88" t="s">
        <v>2714</v>
      </c>
      <c r="E6098" s="88" t="s">
        <v>2991</v>
      </c>
      <c r="F6098" s="88">
        <v>4</v>
      </c>
      <c r="G6098" s="299" t="s">
        <v>7998</v>
      </c>
      <c r="H6098" s="180" t="s">
        <v>5742</v>
      </c>
    </row>
    <row r="6099" spans="1:8" hidden="1">
      <c r="A6099" s="88" t="s">
        <v>2038</v>
      </c>
      <c r="B6099" s="88" t="s">
        <v>1580</v>
      </c>
      <c r="C6099" s="185" t="str">
        <f>VLOOKUP(B6099,[1]Nagios!$B$2:$F$7978,1,FALSE)</f>
        <v>10.133.138.42</v>
      </c>
      <c r="D6099" s="88" t="s">
        <v>2715</v>
      </c>
      <c r="E6099" s="88" t="s">
        <v>2991</v>
      </c>
      <c r="F6099" s="88">
        <v>4</v>
      </c>
      <c r="G6099" s="299" t="s">
        <v>7998</v>
      </c>
      <c r="H6099" s="180" t="s">
        <v>5743</v>
      </c>
    </row>
    <row r="6100" spans="1:8" hidden="1">
      <c r="A6100" s="88" t="s">
        <v>2038</v>
      </c>
      <c r="B6100" s="88" t="s">
        <v>1580</v>
      </c>
      <c r="C6100" s="185" t="str">
        <f>VLOOKUP(B6100,[1]Nagios!$B$2:$F$7978,1,FALSE)</f>
        <v>10.133.138.42</v>
      </c>
      <c r="D6100" s="88" t="s">
        <v>2716</v>
      </c>
      <c r="E6100" s="88" t="s">
        <v>2991</v>
      </c>
      <c r="F6100" s="88">
        <v>4</v>
      </c>
      <c r="G6100" s="299" t="s">
        <v>7998</v>
      </c>
      <c r="H6100" s="180" t="s">
        <v>5744</v>
      </c>
    </row>
    <row r="6101" spans="1:8" hidden="1">
      <c r="A6101" s="88" t="s">
        <v>2038</v>
      </c>
      <c r="B6101" s="88" t="s">
        <v>1580</v>
      </c>
      <c r="C6101" s="185" t="str">
        <f>VLOOKUP(B6101,[1]Nagios!$B$2:$F$7978,1,FALSE)</f>
        <v>10.133.138.42</v>
      </c>
      <c r="D6101" s="88" t="s">
        <v>2717</v>
      </c>
      <c r="E6101" s="88" t="s">
        <v>2991</v>
      </c>
      <c r="F6101" s="88">
        <v>4</v>
      </c>
      <c r="G6101" s="299" t="s">
        <v>7998</v>
      </c>
      <c r="H6101" s="180" t="s">
        <v>5745</v>
      </c>
    </row>
    <row r="6102" spans="1:8" hidden="1">
      <c r="A6102" s="88" t="s">
        <v>2038</v>
      </c>
      <c r="B6102" s="88" t="s">
        <v>1580</v>
      </c>
      <c r="C6102" s="185" t="str">
        <f>VLOOKUP(B6102,[1]Nagios!$B$2:$F$7978,1,FALSE)</f>
        <v>10.133.138.42</v>
      </c>
      <c r="D6102" s="88" t="s">
        <v>2718</v>
      </c>
      <c r="E6102" s="88" t="s">
        <v>2991</v>
      </c>
      <c r="F6102" s="88">
        <v>4</v>
      </c>
      <c r="G6102" s="299" t="s">
        <v>7998</v>
      </c>
      <c r="H6102" s="180" t="s">
        <v>5746</v>
      </c>
    </row>
    <row r="6103" spans="1:8" hidden="1">
      <c r="A6103" s="88" t="s">
        <v>2038</v>
      </c>
      <c r="B6103" s="88" t="s">
        <v>1580</v>
      </c>
      <c r="C6103" s="185" t="str">
        <f>VLOOKUP(B6103,[1]Nagios!$B$2:$F$7978,1,FALSE)</f>
        <v>10.133.138.42</v>
      </c>
      <c r="D6103" s="88" t="s">
        <v>2727</v>
      </c>
      <c r="E6103" s="88" t="s">
        <v>2992</v>
      </c>
      <c r="F6103" s="88">
        <v>4</v>
      </c>
      <c r="G6103" s="299" t="s">
        <v>7998</v>
      </c>
      <c r="H6103" s="180" t="s">
        <v>5747</v>
      </c>
    </row>
    <row r="6104" spans="1:8" hidden="1">
      <c r="A6104" s="88" t="s">
        <v>2038</v>
      </c>
      <c r="B6104" s="88" t="s">
        <v>1580</v>
      </c>
      <c r="C6104" s="185" t="str">
        <f>VLOOKUP(B6104,[1]Nagios!$B$2:$F$7978,1,FALSE)</f>
        <v>10.133.138.42</v>
      </c>
      <c r="D6104" s="88" t="s">
        <v>2780</v>
      </c>
      <c r="E6104" s="88" t="s">
        <v>2991</v>
      </c>
      <c r="F6104" s="88">
        <v>4</v>
      </c>
      <c r="G6104" s="299" t="s">
        <v>7998</v>
      </c>
      <c r="H6104" s="180" t="s">
        <v>5748</v>
      </c>
    </row>
    <row r="6105" spans="1:8" hidden="1">
      <c r="A6105" s="88" t="s">
        <v>2038</v>
      </c>
      <c r="B6105" s="88" t="s">
        <v>1580</v>
      </c>
      <c r="C6105" s="185" t="str">
        <f>VLOOKUP(B6105,[1]Nagios!$B$2:$F$7978,1,FALSE)</f>
        <v>10.133.138.42</v>
      </c>
      <c r="D6105" s="88" t="s">
        <v>2781</v>
      </c>
      <c r="E6105" s="88" t="s">
        <v>2991</v>
      </c>
      <c r="F6105" s="88">
        <v>4</v>
      </c>
      <c r="G6105" s="299" t="s">
        <v>7998</v>
      </c>
      <c r="H6105" s="180" t="s">
        <v>5749</v>
      </c>
    </row>
    <row r="6106" spans="1:8" hidden="1">
      <c r="A6106" s="88" t="s">
        <v>2038</v>
      </c>
      <c r="B6106" s="88" t="s">
        <v>1580</v>
      </c>
      <c r="C6106" s="185" t="str">
        <f>VLOOKUP(B6106,[1]Nagios!$B$2:$F$7978,1,FALSE)</f>
        <v>10.133.138.42</v>
      </c>
      <c r="D6106" s="88" t="s">
        <v>2782</v>
      </c>
      <c r="E6106" s="88" t="s">
        <v>2991</v>
      </c>
      <c r="F6106" s="88">
        <v>4</v>
      </c>
      <c r="G6106" s="299" t="s">
        <v>7998</v>
      </c>
      <c r="H6106" s="180" t="s">
        <v>5750</v>
      </c>
    </row>
    <row r="6107" spans="1:8" hidden="1">
      <c r="A6107" s="88" t="s">
        <v>2038</v>
      </c>
      <c r="B6107" s="88" t="s">
        <v>1580</v>
      </c>
      <c r="C6107" s="185" t="str">
        <f>VLOOKUP(B6107,[1]Nagios!$B$2:$F$7978,1,FALSE)</f>
        <v>10.133.138.42</v>
      </c>
      <c r="D6107" s="88" t="s">
        <v>2783</v>
      </c>
      <c r="E6107" s="88" t="s">
        <v>2991</v>
      </c>
      <c r="F6107" s="88">
        <v>4</v>
      </c>
      <c r="G6107" s="299" t="s">
        <v>7998</v>
      </c>
      <c r="H6107" s="180" t="s">
        <v>5751</v>
      </c>
    </row>
    <row r="6108" spans="1:8" hidden="1">
      <c r="A6108" s="88" t="s">
        <v>2038</v>
      </c>
      <c r="B6108" s="88" t="s">
        <v>1580</v>
      </c>
      <c r="C6108" s="185" t="str">
        <f>VLOOKUP(B6108,[1]Nagios!$B$2:$F$7978,1,FALSE)</f>
        <v>10.133.138.42</v>
      </c>
      <c r="D6108" s="88" t="s">
        <v>2784</v>
      </c>
      <c r="E6108" s="88" t="s">
        <v>2991</v>
      </c>
      <c r="F6108" s="88">
        <v>4</v>
      </c>
      <c r="G6108" s="390" t="s">
        <v>7998</v>
      </c>
      <c r="H6108" s="180" t="s">
        <v>5752</v>
      </c>
    </row>
    <row r="6109" spans="1:8" hidden="1">
      <c r="A6109" s="88" t="s">
        <v>2038</v>
      </c>
      <c r="B6109" s="88" t="s">
        <v>1580</v>
      </c>
      <c r="C6109" s="185" t="str">
        <f>VLOOKUP(B6109,[1]Nagios!$B$2:$F$7978,1,FALSE)</f>
        <v>10.133.138.42</v>
      </c>
      <c r="D6109" s="88" t="s">
        <v>2785</v>
      </c>
      <c r="E6109" s="88" t="s">
        <v>2992</v>
      </c>
      <c r="F6109" s="88">
        <v>4</v>
      </c>
      <c r="G6109" s="390" t="s">
        <v>7998</v>
      </c>
      <c r="H6109" s="180" t="s">
        <v>5753</v>
      </c>
    </row>
    <row r="6110" spans="1:8" hidden="1">
      <c r="A6110" s="88" t="s">
        <v>2037</v>
      </c>
      <c r="B6110" s="266" t="s">
        <v>1579</v>
      </c>
      <c r="C6110" s="185" t="str">
        <f>VLOOKUP(B6110,[1]Nagios!$B$2:$F$7978,1,FALSE)</f>
        <v>10.133.138.44</v>
      </c>
      <c r="D6110" s="276" t="s">
        <v>1220</v>
      </c>
      <c r="E6110" s="240" t="s">
        <v>2992</v>
      </c>
      <c r="F6110" s="266">
        <v>3</v>
      </c>
      <c r="G6110" s="299" t="s">
        <v>8012</v>
      </c>
      <c r="H6110" s="180" t="s">
        <v>3252</v>
      </c>
    </row>
    <row r="6111" spans="1:8" hidden="1">
      <c r="A6111" s="88" t="s">
        <v>2037</v>
      </c>
      <c r="B6111" s="266" t="s">
        <v>1579</v>
      </c>
      <c r="C6111" s="185" t="str">
        <f>VLOOKUP(B6111,[1]Nagios!$B$2:$F$7978,1,FALSE)</f>
        <v>10.133.138.44</v>
      </c>
      <c r="D6111" s="276" t="s">
        <v>1204</v>
      </c>
      <c r="E6111" s="240" t="s">
        <v>2992</v>
      </c>
      <c r="F6111" s="266">
        <v>3</v>
      </c>
      <c r="G6111" s="299" t="s">
        <v>8012</v>
      </c>
      <c r="H6111" s="180" t="s">
        <v>3253</v>
      </c>
    </row>
    <row r="6112" spans="1:8" hidden="1">
      <c r="A6112" s="88" t="s">
        <v>2037</v>
      </c>
      <c r="B6112" s="266" t="s">
        <v>1579</v>
      </c>
      <c r="C6112" s="185" t="str">
        <f>VLOOKUP(B6112,[1]Nagios!$B$2:$F$7978,1,FALSE)</f>
        <v>10.133.138.44</v>
      </c>
      <c r="D6112" s="276" t="s">
        <v>2414</v>
      </c>
      <c r="E6112" s="240" t="s">
        <v>2992</v>
      </c>
      <c r="F6112" s="266">
        <v>3</v>
      </c>
      <c r="G6112" s="299" t="s">
        <v>8012</v>
      </c>
      <c r="H6112" s="180" t="s">
        <v>3254</v>
      </c>
    </row>
    <row r="6113" spans="1:8" hidden="1">
      <c r="A6113" s="88" t="s">
        <v>2037</v>
      </c>
      <c r="B6113" s="266" t="s">
        <v>1579</v>
      </c>
      <c r="C6113" s="185" t="str">
        <f>VLOOKUP(B6113,[1]Nagios!$B$2:$F$7978,1,FALSE)</f>
        <v>10.133.138.44</v>
      </c>
      <c r="D6113" s="276" t="s">
        <v>2426</v>
      </c>
      <c r="E6113" s="240" t="s">
        <v>2992</v>
      </c>
      <c r="F6113" s="266">
        <v>3</v>
      </c>
      <c r="G6113" s="299" t="s">
        <v>8012</v>
      </c>
      <c r="H6113" s="180" t="s">
        <v>3255</v>
      </c>
    </row>
    <row r="6114" spans="1:8" hidden="1">
      <c r="A6114" s="88" t="s">
        <v>2037</v>
      </c>
      <c r="B6114" s="266" t="s">
        <v>1579</v>
      </c>
      <c r="C6114" s="185" t="str">
        <f>VLOOKUP(B6114,[1]Nagios!$B$2:$F$7978,1,FALSE)</f>
        <v>10.133.138.44</v>
      </c>
      <c r="D6114" s="276" t="s">
        <v>2447</v>
      </c>
      <c r="E6114" s="240" t="s">
        <v>2992</v>
      </c>
      <c r="F6114" s="266">
        <v>3</v>
      </c>
      <c r="G6114" s="299" t="s">
        <v>8012</v>
      </c>
      <c r="H6114" s="180" t="s">
        <v>3256</v>
      </c>
    </row>
    <row r="6115" spans="1:8" hidden="1">
      <c r="A6115" s="88" t="s">
        <v>2037</v>
      </c>
      <c r="B6115" s="266" t="s">
        <v>1579</v>
      </c>
      <c r="C6115" s="185" t="str">
        <f>VLOOKUP(B6115,[1]Nagios!$B$2:$F$7978,1,FALSE)</f>
        <v>10.133.138.44</v>
      </c>
      <c r="D6115" s="276" t="s">
        <v>959</v>
      </c>
      <c r="E6115" s="240" t="s">
        <v>2992</v>
      </c>
      <c r="F6115" s="266">
        <v>3</v>
      </c>
      <c r="G6115" s="299" t="s">
        <v>8012</v>
      </c>
      <c r="H6115" s="180" t="s">
        <v>3257</v>
      </c>
    </row>
    <row r="6116" spans="1:8" hidden="1">
      <c r="A6116" s="88" t="s">
        <v>2037</v>
      </c>
      <c r="B6116" s="240" t="s">
        <v>1579</v>
      </c>
      <c r="C6116" s="185" t="str">
        <f>VLOOKUP(B6116,[1]Nagios!$B$2:$F$7978,1,FALSE)</f>
        <v>10.133.138.44</v>
      </c>
      <c r="D6116" s="276" t="s">
        <v>1200</v>
      </c>
      <c r="E6116" s="240" t="s">
        <v>2992</v>
      </c>
      <c r="F6116" s="240">
        <v>3</v>
      </c>
      <c r="G6116" s="299" t="s">
        <v>8012</v>
      </c>
      <c r="H6116" s="180" t="s">
        <v>3258</v>
      </c>
    </row>
    <row r="6117" spans="1:8" hidden="1">
      <c r="A6117" s="88" t="s">
        <v>2037</v>
      </c>
      <c r="B6117" s="240" t="s">
        <v>1579</v>
      </c>
      <c r="C6117" s="185" t="str">
        <f>VLOOKUP(B6117,[1]Nagios!$B$2:$F$7978,1,FALSE)</f>
        <v>10.133.138.44</v>
      </c>
      <c r="D6117" s="276" t="s">
        <v>1201</v>
      </c>
      <c r="E6117" s="240" t="s">
        <v>2992</v>
      </c>
      <c r="F6117" s="240">
        <v>2</v>
      </c>
      <c r="G6117" s="299" t="s">
        <v>8012</v>
      </c>
      <c r="H6117" s="180" t="s">
        <v>3259</v>
      </c>
    </row>
    <row r="6118" spans="1:8" hidden="1">
      <c r="A6118" s="88" t="s">
        <v>2036</v>
      </c>
      <c r="B6118" s="240" t="s">
        <v>1578</v>
      </c>
      <c r="C6118" s="185" t="str">
        <f>VLOOKUP(B6118,[1]Nagios!$B$2:$F$7978,1,FALSE)</f>
        <v>10.133.138.41</v>
      </c>
      <c r="D6118" s="276" t="s">
        <v>1220</v>
      </c>
      <c r="E6118" s="240" t="s">
        <v>2989</v>
      </c>
      <c r="F6118" s="240">
        <v>3</v>
      </c>
      <c r="G6118" s="299" t="s">
        <v>8012</v>
      </c>
      <c r="H6118" s="180" t="s">
        <v>3895</v>
      </c>
    </row>
    <row r="6119" spans="1:8" hidden="1">
      <c r="A6119" s="88" t="s">
        <v>2036</v>
      </c>
      <c r="B6119" s="249" t="s">
        <v>1578</v>
      </c>
      <c r="C6119" s="185" t="str">
        <f>VLOOKUP(B6119,[1]Nagios!$B$2:$F$7978,1,FALSE)</f>
        <v>10.133.138.41</v>
      </c>
      <c r="D6119" s="276" t="s">
        <v>1204</v>
      </c>
      <c r="E6119" s="240" t="s">
        <v>2989</v>
      </c>
      <c r="F6119" s="249">
        <v>1</v>
      </c>
      <c r="G6119" s="299" t="s">
        <v>8012</v>
      </c>
      <c r="H6119" s="180" t="s">
        <v>3896</v>
      </c>
    </row>
    <row r="6120" spans="1:8" hidden="1">
      <c r="A6120" s="88" t="s">
        <v>2036</v>
      </c>
      <c r="B6120" s="249" t="s">
        <v>1578</v>
      </c>
      <c r="C6120" s="185" t="str">
        <f>VLOOKUP(B6120,[1]Nagios!$B$2:$F$7978,1,FALSE)</f>
        <v>10.133.138.41</v>
      </c>
      <c r="D6120" s="276" t="s">
        <v>2414</v>
      </c>
      <c r="E6120" s="240" t="s">
        <v>2989</v>
      </c>
      <c r="F6120" s="249">
        <v>1</v>
      </c>
      <c r="G6120" s="299" t="s">
        <v>8012</v>
      </c>
      <c r="H6120" s="180" t="s">
        <v>3897</v>
      </c>
    </row>
    <row r="6121" spans="1:8" hidden="1">
      <c r="A6121" s="88" t="s">
        <v>2036</v>
      </c>
      <c r="B6121" s="249" t="s">
        <v>1578</v>
      </c>
      <c r="C6121" s="185" t="str">
        <f>VLOOKUP(B6121,[1]Nagios!$B$2:$F$7978,1,FALSE)</f>
        <v>10.133.138.41</v>
      </c>
      <c r="D6121" s="276" t="s">
        <v>6294</v>
      </c>
      <c r="E6121" s="240" t="s">
        <v>2989</v>
      </c>
      <c r="F6121" s="249">
        <v>1</v>
      </c>
      <c r="G6121" s="299" t="s">
        <v>7998</v>
      </c>
      <c r="H6121" s="180" t="s">
        <v>3898</v>
      </c>
    </row>
    <row r="6122" spans="1:8" hidden="1">
      <c r="A6122" s="88" t="s">
        <v>2036</v>
      </c>
      <c r="B6122" s="249" t="s">
        <v>1578</v>
      </c>
      <c r="C6122" s="185" t="str">
        <f>VLOOKUP(B6122,[1]Nagios!$B$2:$F$7978,1,FALSE)</f>
        <v>10.133.138.41</v>
      </c>
      <c r="D6122" s="276" t="s">
        <v>6295</v>
      </c>
      <c r="E6122" s="240" t="s">
        <v>2989</v>
      </c>
      <c r="F6122" s="249">
        <v>1</v>
      </c>
      <c r="G6122" s="299" t="s">
        <v>7998</v>
      </c>
      <c r="H6122" s="180" t="s">
        <v>3899</v>
      </c>
    </row>
    <row r="6123" spans="1:8" hidden="1">
      <c r="A6123" s="88" t="s">
        <v>2036</v>
      </c>
      <c r="B6123" s="249" t="s">
        <v>1578</v>
      </c>
      <c r="C6123" s="185" t="str">
        <f>VLOOKUP(B6123,[1]Nagios!$B$2:$F$7978,1,FALSE)</f>
        <v>10.133.138.41</v>
      </c>
      <c r="D6123" s="276" t="s">
        <v>959</v>
      </c>
      <c r="E6123" s="240" t="s">
        <v>2989</v>
      </c>
      <c r="F6123" s="249">
        <v>1</v>
      </c>
      <c r="G6123" s="299" t="s">
        <v>8012</v>
      </c>
      <c r="H6123" s="180" t="s">
        <v>3900</v>
      </c>
    </row>
    <row r="6124" spans="1:8" hidden="1">
      <c r="A6124" s="88" t="s">
        <v>2036</v>
      </c>
      <c r="B6124" s="249" t="s">
        <v>1578</v>
      </c>
      <c r="C6124" s="185" t="str">
        <f>VLOOKUP(B6124,[1]Nagios!$B$2:$F$7978,1,FALSE)</f>
        <v>10.133.138.41</v>
      </c>
      <c r="D6124" s="276" t="s">
        <v>1200</v>
      </c>
      <c r="E6124" s="240" t="s">
        <v>2989</v>
      </c>
      <c r="F6124" s="249">
        <v>1</v>
      </c>
      <c r="G6124" s="299" t="s">
        <v>8012</v>
      </c>
      <c r="H6124" s="180" t="s">
        <v>3901</v>
      </c>
    </row>
    <row r="6125" spans="1:8" hidden="1">
      <c r="A6125" s="88" t="s">
        <v>2036</v>
      </c>
      <c r="B6125" s="249" t="s">
        <v>1578</v>
      </c>
      <c r="C6125" s="185" t="str">
        <f>VLOOKUP(B6125,[1]Nagios!$B$2:$F$7978,1,FALSE)</f>
        <v>10.133.138.41</v>
      </c>
      <c r="D6125" s="276" t="s">
        <v>1201</v>
      </c>
      <c r="E6125" s="240" t="s">
        <v>2992</v>
      </c>
      <c r="F6125" s="249">
        <v>2</v>
      </c>
      <c r="G6125" s="299" t="s">
        <v>8012</v>
      </c>
      <c r="H6125" s="180" t="s">
        <v>3902</v>
      </c>
    </row>
    <row r="6126" spans="1:8" hidden="1">
      <c r="A6126" s="88" t="s">
        <v>2036</v>
      </c>
      <c r="B6126" s="88" t="s">
        <v>1578</v>
      </c>
      <c r="C6126" s="185" t="str">
        <f>VLOOKUP(B6126,[1]Nagios!$B$2:$F$7978,1,FALSE)</f>
        <v>10.133.138.41</v>
      </c>
      <c r="D6126" s="88" t="s">
        <v>2708</v>
      </c>
      <c r="E6126" s="240" t="s">
        <v>2989</v>
      </c>
      <c r="F6126" s="88">
        <v>4</v>
      </c>
      <c r="G6126" s="299" t="s">
        <v>7998</v>
      </c>
      <c r="H6126" s="180" t="s">
        <v>5736</v>
      </c>
    </row>
    <row r="6127" spans="1:8" hidden="1">
      <c r="A6127" s="88" t="s">
        <v>2036</v>
      </c>
      <c r="B6127" s="88" t="s">
        <v>1578</v>
      </c>
      <c r="C6127" s="185" t="str">
        <f>VLOOKUP(B6127,[1]Nagios!$B$2:$F$7978,1,FALSE)</f>
        <v>10.133.138.41</v>
      </c>
      <c r="D6127" s="88" t="s">
        <v>2709</v>
      </c>
      <c r="E6127" s="240" t="s">
        <v>2989</v>
      </c>
      <c r="F6127" s="88">
        <v>4</v>
      </c>
      <c r="G6127" s="299" t="s">
        <v>7998</v>
      </c>
      <c r="H6127" s="180" t="s">
        <v>5737</v>
      </c>
    </row>
    <row r="6128" spans="1:8" hidden="1">
      <c r="A6128" s="88" t="s">
        <v>2036</v>
      </c>
      <c r="B6128" s="88" t="s">
        <v>1578</v>
      </c>
      <c r="C6128" s="185" t="str">
        <f>VLOOKUP(B6128,[1]Nagios!$B$2:$F$7978,1,FALSE)</f>
        <v>10.133.138.41</v>
      </c>
      <c r="D6128" s="88" t="s">
        <v>2710</v>
      </c>
      <c r="E6128" s="240" t="s">
        <v>2989</v>
      </c>
      <c r="F6128" s="88">
        <v>4</v>
      </c>
      <c r="G6128" s="299" t="s">
        <v>7998</v>
      </c>
      <c r="H6128" s="180" t="s">
        <v>5738</v>
      </c>
    </row>
    <row r="6129" spans="1:8" hidden="1">
      <c r="A6129" s="88" t="s">
        <v>2036</v>
      </c>
      <c r="B6129" s="88" t="s">
        <v>1578</v>
      </c>
      <c r="C6129" s="185" t="str">
        <f>VLOOKUP(B6129,[1]Nagios!$B$2:$F$7978,1,FALSE)</f>
        <v>10.133.138.41</v>
      </c>
      <c r="D6129" s="88" t="s">
        <v>2711</v>
      </c>
      <c r="E6129" s="240" t="s">
        <v>2989</v>
      </c>
      <c r="F6129" s="88">
        <v>4</v>
      </c>
      <c r="G6129" s="299" t="s">
        <v>7998</v>
      </c>
      <c r="H6129" s="180" t="s">
        <v>5739</v>
      </c>
    </row>
    <row r="6130" spans="1:8" hidden="1">
      <c r="A6130" s="88" t="s">
        <v>2036</v>
      </c>
      <c r="B6130" s="88" t="s">
        <v>1578</v>
      </c>
      <c r="C6130" s="185" t="str">
        <f>VLOOKUP(B6130,[1]Nagios!$B$2:$F$7978,1,FALSE)</f>
        <v>10.133.138.41</v>
      </c>
      <c r="D6130" s="88" t="s">
        <v>2712</v>
      </c>
      <c r="E6130" s="249" t="s">
        <v>2989</v>
      </c>
      <c r="F6130" s="88">
        <v>4</v>
      </c>
      <c r="G6130" s="299" t="s">
        <v>7998</v>
      </c>
      <c r="H6130" s="180" t="s">
        <v>5740</v>
      </c>
    </row>
    <row r="6131" spans="1:8" hidden="1">
      <c r="A6131" s="88" t="s">
        <v>2036</v>
      </c>
      <c r="B6131" s="88" t="s">
        <v>1578</v>
      </c>
      <c r="C6131" s="185" t="str">
        <f>VLOOKUP(B6131,[1]Nagios!$B$2:$F$7978,1,FALSE)</f>
        <v>10.133.138.41</v>
      </c>
      <c r="D6131" s="88" t="s">
        <v>2713</v>
      </c>
      <c r="E6131" s="249" t="s">
        <v>2989</v>
      </c>
      <c r="F6131" s="88">
        <v>4</v>
      </c>
      <c r="G6131" s="299" t="s">
        <v>7998</v>
      </c>
      <c r="H6131" s="204" t="s">
        <v>5741</v>
      </c>
    </row>
    <row r="6132" spans="1:8" hidden="1">
      <c r="A6132" s="88" t="s">
        <v>2036</v>
      </c>
      <c r="B6132" s="88" t="s">
        <v>1578</v>
      </c>
      <c r="C6132" s="185" t="str">
        <f>VLOOKUP(B6132,[1]Nagios!$B$2:$F$7978,1,FALSE)</f>
        <v>10.133.138.41</v>
      </c>
      <c r="D6132" s="88" t="s">
        <v>6174</v>
      </c>
      <c r="E6132" s="266" t="s">
        <v>2989</v>
      </c>
      <c r="F6132" s="88">
        <v>4</v>
      </c>
      <c r="G6132" s="299" t="s">
        <v>7998</v>
      </c>
      <c r="H6132" s="180"/>
    </row>
    <row r="6133" spans="1:8" hidden="1">
      <c r="A6133" s="88" t="s">
        <v>2036</v>
      </c>
      <c r="B6133" s="88" t="s">
        <v>1578</v>
      </c>
      <c r="C6133" s="185" t="str">
        <f>VLOOKUP(B6133,[1]Nagios!$B$2:$F$7978,1,FALSE)</f>
        <v>10.133.138.41</v>
      </c>
      <c r="D6133" s="88" t="s">
        <v>8824</v>
      </c>
      <c r="E6133" s="266" t="s">
        <v>2992</v>
      </c>
      <c r="F6133" s="88">
        <v>4</v>
      </c>
      <c r="G6133" s="299" t="s">
        <v>7998</v>
      </c>
      <c r="H6133" s="180"/>
    </row>
    <row r="6134" spans="1:8" hidden="1">
      <c r="A6134" s="88" t="s">
        <v>2035</v>
      </c>
      <c r="B6134" s="240" t="s">
        <v>1577</v>
      </c>
      <c r="C6134" s="185" t="str">
        <f>VLOOKUP(B6134,[1]Nagios!$B$2:$F$7978,1,FALSE)</f>
        <v>10.133.138.43</v>
      </c>
      <c r="D6134" s="276" t="s">
        <v>1220</v>
      </c>
      <c r="E6134" s="266" t="s">
        <v>2989</v>
      </c>
      <c r="F6134" s="249">
        <v>3</v>
      </c>
      <c r="G6134" s="299" t="s">
        <v>8012</v>
      </c>
      <c r="H6134" s="180" t="s">
        <v>3887</v>
      </c>
    </row>
    <row r="6135" spans="1:8" hidden="1">
      <c r="A6135" s="88" t="s">
        <v>2035</v>
      </c>
      <c r="B6135" s="240" t="s">
        <v>1577</v>
      </c>
      <c r="C6135" s="185" t="str">
        <f>VLOOKUP(B6135,[1]Nagios!$B$2:$F$7978,1,FALSE)</f>
        <v>10.133.138.43</v>
      </c>
      <c r="D6135" s="276" t="s">
        <v>1204</v>
      </c>
      <c r="E6135" s="266" t="s">
        <v>2989</v>
      </c>
      <c r="F6135" s="249">
        <v>1</v>
      </c>
      <c r="G6135" s="299" t="s">
        <v>8012</v>
      </c>
      <c r="H6135" s="180" t="s">
        <v>3888</v>
      </c>
    </row>
    <row r="6136" spans="1:8" hidden="1">
      <c r="A6136" s="88" t="s">
        <v>2035</v>
      </c>
      <c r="B6136" s="240" t="s">
        <v>1577</v>
      </c>
      <c r="C6136" s="185" t="str">
        <f>VLOOKUP(B6136,[1]Nagios!$B$2:$F$7978,1,FALSE)</f>
        <v>10.133.138.43</v>
      </c>
      <c r="D6136" s="276" t="s">
        <v>2414</v>
      </c>
      <c r="E6136" s="266" t="s">
        <v>2989</v>
      </c>
      <c r="F6136" s="249">
        <v>1</v>
      </c>
      <c r="G6136" s="299" t="s">
        <v>8012</v>
      </c>
      <c r="H6136" s="180" t="s">
        <v>3889</v>
      </c>
    </row>
    <row r="6137" spans="1:8" hidden="1">
      <c r="A6137" s="88" t="s">
        <v>2035</v>
      </c>
      <c r="B6137" s="240" t="s">
        <v>1577</v>
      </c>
      <c r="C6137" s="185" t="str">
        <f>VLOOKUP(B6137,[1]Nagios!$B$2:$F$7978,1,FALSE)</f>
        <v>10.133.138.43</v>
      </c>
      <c r="D6137" s="276" t="s">
        <v>2426</v>
      </c>
      <c r="E6137" s="266" t="s">
        <v>2989</v>
      </c>
      <c r="F6137" s="249">
        <v>1</v>
      </c>
      <c r="G6137" s="299" t="s">
        <v>8012</v>
      </c>
      <c r="H6137" s="180" t="s">
        <v>3890</v>
      </c>
    </row>
    <row r="6138" spans="1:8" hidden="1">
      <c r="A6138" s="88" t="s">
        <v>2035</v>
      </c>
      <c r="B6138" s="249" t="s">
        <v>1577</v>
      </c>
      <c r="C6138" s="185" t="str">
        <f>VLOOKUP(B6138,[1]Nagios!$B$2:$F$7978,1,FALSE)</f>
        <v>10.133.138.43</v>
      </c>
      <c r="D6138" s="276" t="s">
        <v>2447</v>
      </c>
      <c r="E6138" s="266" t="s">
        <v>2989</v>
      </c>
      <c r="F6138" s="249">
        <v>1</v>
      </c>
      <c r="G6138" s="299" t="s">
        <v>8012</v>
      </c>
      <c r="H6138" s="180" t="s">
        <v>3891</v>
      </c>
    </row>
    <row r="6139" spans="1:8" hidden="1">
      <c r="A6139" s="88" t="s">
        <v>2035</v>
      </c>
      <c r="B6139" s="249" t="s">
        <v>1577</v>
      </c>
      <c r="C6139" s="185" t="str">
        <f>VLOOKUP(B6139,[1]Nagios!$B$2:$F$7978,1,FALSE)</f>
        <v>10.133.138.43</v>
      </c>
      <c r="D6139" s="276" t="s">
        <v>959</v>
      </c>
      <c r="E6139" s="266" t="s">
        <v>2989</v>
      </c>
      <c r="F6139" s="271">
        <v>1</v>
      </c>
      <c r="G6139" s="299" t="s">
        <v>8012</v>
      </c>
      <c r="H6139" s="180" t="s">
        <v>3892</v>
      </c>
    </row>
    <row r="6140" spans="1:8" hidden="1">
      <c r="A6140" s="88" t="s">
        <v>2035</v>
      </c>
      <c r="B6140" s="266" t="s">
        <v>1577</v>
      </c>
      <c r="C6140" s="185" t="str">
        <f>VLOOKUP(B6140,[1]Nagios!$B$2:$F$7978,1,FALSE)</f>
        <v>10.133.138.43</v>
      </c>
      <c r="D6140" s="276" t="s">
        <v>1200</v>
      </c>
      <c r="E6140" s="266" t="s">
        <v>2989</v>
      </c>
      <c r="F6140" s="271">
        <v>1</v>
      </c>
      <c r="G6140" s="299" t="s">
        <v>8012</v>
      </c>
      <c r="H6140" s="180" t="s">
        <v>3893</v>
      </c>
    </row>
    <row r="6141" spans="1:8" hidden="1">
      <c r="A6141" s="88" t="s">
        <v>2035</v>
      </c>
      <c r="B6141" s="240" t="s">
        <v>1577</v>
      </c>
      <c r="C6141" s="185" t="str">
        <f>VLOOKUP(B6141,[1]Nagios!$B$2:$F$7978,1,FALSE)</f>
        <v>10.133.138.43</v>
      </c>
      <c r="D6141" s="276" t="s">
        <v>1201</v>
      </c>
      <c r="E6141" s="266" t="s">
        <v>2992</v>
      </c>
      <c r="F6141" s="271">
        <v>2</v>
      </c>
      <c r="G6141" s="299" t="s">
        <v>8012</v>
      </c>
      <c r="H6141" s="180" t="s">
        <v>3894</v>
      </c>
    </row>
    <row r="6142" spans="1:8" hidden="1">
      <c r="A6142" s="88" t="s">
        <v>175</v>
      </c>
      <c r="B6142" s="249" t="s">
        <v>176</v>
      </c>
      <c r="C6142" s="185" t="str">
        <f>VLOOKUP(B6142,[1]Nagios!$B$2:$F$7978,1,FALSE)</f>
        <v>10.133.30.150</v>
      </c>
      <c r="D6142" s="276" t="s">
        <v>1220</v>
      </c>
      <c r="E6142" s="266" t="s">
        <v>2989</v>
      </c>
      <c r="F6142" s="271">
        <v>3</v>
      </c>
      <c r="G6142" s="299" t="s">
        <v>8012</v>
      </c>
      <c r="H6142" s="180" t="s">
        <v>3244</v>
      </c>
    </row>
    <row r="6143" spans="1:8" hidden="1">
      <c r="A6143" s="88" t="s">
        <v>175</v>
      </c>
      <c r="B6143" s="249" t="s">
        <v>176</v>
      </c>
      <c r="C6143" s="185" t="str">
        <f>VLOOKUP(B6143,[1]Nagios!$B$2:$F$7978,1,FALSE)</f>
        <v>10.133.30.150</v>
      </c>
      <c r="D6143" s="276" t="s">
        <v>1204</v>
      </c>
      <c r="E6143" s="266" t="s">
        <v>2989</v>
      </c>
      <c r="F6143" s="271">
        <v>3</v>
      </c>
      <c r="G6143" s="299" t="s">
        <v>8012</v>
      </c>
      <c r="H6143" s="180" t="s">
        <v>3245</v>
      </c>
    </row>
    <row r="6144" spans="1:8" hidden="1">
      <c r="A6144" s="88" t="s">
        <v>175</v>
      </c>
      <c r="B6144" s="266" t="s">
        <v>176</v>
      </c>
      <c r="C6144" s="185" t="str">
        <f>VLOOKUP(B6144,[1]Nagios!$B$2:$F$7978,1,FALSE)</f>
        <v>10.133.30.150</v>
      </c>
      <c r="D6144" s="276" t="s">
        <v>2171</v>
      </c>
      <c r="E6144" s="266" t="s">
        <v>2989</v>
      </c>
      <c r="F6144" s="271">
        <v>3</v>
      </c>
      <c r="G6144" s="299" t="s">
        <v>8012</v>
      </c>
      <c r="H6144" s="180" t="s">
        <v>3246</v>
      </c>
    </row>
    <row r="6145" spans="1:8" hidden="1">
      <c r="A6145" s="88" t="s">
        <v>175</v>
      </c>
      <c r="B6145" s="266" t="s">
        <v>176</v>
      </c>
      <c r="C6145" s="185" t="str">
        <f>VLOOKUP(B6145,[1]Nagios!$B$2:$F$7978,1,FALSE)</f>
        <v>10.133.30.150</v>
      </c>
      <c r="D6145" s="276" t="s">
        <v>2033</v>
      </c>
      <c r="E6145" s="266" t="s">
        <v>2989</v>
      </c>
      <c r="F6145" s="271">
        <v>3</v>
      </c>
      <c r="G6145" s="299" t="s">
        <v>8012</v>
      </c>
      <c r="H6145" s="180" t="s">
        <v>3247</v>
      </c>
    </row>
    <row r="6146" spans="1:8" hidden="1">
      <c r="A6146" s="88" t="s">
        <v>175</v>
      </c>
      <c r="B6146" s="266" t="s">
        <v>176</v>
      </c>
      <c r="C6146" s="185" t="str">
        <f>VLOOKUP(B6146,[1]Nagios!$B$2:$F$7978,1,FALSE)</f>
        <v>10.133.30.150</v>
      </c>
      <c r="D6146" s="276" t="s">
        <v>1711</v>
      </c>
      <c r="E6146" s="266" t="s">
        <v>2989</v>
      </c>
      <c r="F6146" s="271">
        <v>3</v>
      </c>
      <c r="G6146" s="299" t="s">
        <v>8012</v>
      </c>
      <c r="H6146" s="180" t="s">
        <v>3248</v>
      </c>
    </row>
    <row r="6147" spans="1:8" hidden="1">
      <c r="A6147" s="88" t="s">
        <v>175</v>
      </c>
      <c r="B6147" s="266" t="s">
        <v>176</v>
      </c>
      <c r="C6147" s="185" t="str">
        <f>VLOOKUP(B6147,[1]Nagios!$B$2:$F$7978,1,FALSE)</f>
        <v>10.133.30.150</v>
      </c>
      <c r="D6147" s="276" t="s">
        <v>959</v>
      </c>
      <c r="E6147" s="266" t="s">
        <v>2989</v>
      </c>
      <c r="F6147" s="271">
        <v>3</v>
      </c>
      <c r="G6147" s="299" t="s">
        <v>8012</v>
      </c>
      <c r="H6147" s="180" t="s">
        <v>3249</v>
      </c>
    </row>
    <row r="6148" spans="1:8" hidden="1">
      <c r="A6148" s="88" t="s">
        <v>175</v>
      </c>
      <c r="B6148" s="266" t="s">
        <v>176</v>
      </c>
      <c r="C6148" s="185" t="str">
        <f>VLOOKUP(B6148,[1]Nagios!$B$2:$F$7978,1,FALSE)</f>
        <v>10.133.30.150</v>
      </c>
      <c r="D6148" s="276" t="s">
        <v>1200</v>
      </c>
      <c r="E6148" s="266" t="s">
        <v>2989</v>
      </c>
      <c r="F6148" s="271">
        <v>3</v>
      </c>
      <c r="G6148" s="299" t="s">
        <v>8012</v>
      </c>
      <c r="H6148" s="180" t="s">
        <v>3250</v>
      </c>
    </row>
    <row r="6149" spans="1:8" hidden="1">
      <c r="A6149" s="88" t="s">
        <v>175</v>
      </c>
      <c r="B6149" s="266" t="s">
        <v>176</v>
      </c>
      <c r="C6149" s="185" t="str">
        <f>VLOOKUP(B6149,[1]Nagios!$B$2:$F$7978,1,FALSE)</f>
        <v>10.133.30.150</v>
      </c>
      <c r="D6149" s="124" t="s">
        <v>1201</v>
      </c>
      <c r="E6149" s="249" t="s">
        <v>2992</v>
      </c>
      <c r="F6149" s="271">
        <v>2</v>
      </c>
      <c r="G6149" s="299" t="s">
        <v>8012</v>
      </c>
      <c r="H6149" s="180" t="s">
        <v>3251</v>
      </c>
    </row>
    <row r="6150" spans="1:8" hidden="1">
      <c r="A6150" s="101" t="s">
        <v>2321</v>
      </c>
      <c r="B6150" s="266" t="s">
        <v>2034</v>
      </c>
      <c r="C6150" s="185" t="str">
        <f>VLOOKUP(B6150,[1]Nagios!$B$2:$F$7978,1,FALSE)</f>
        <v>10.133.138.39</v>
      </c>
      <c r="D6150" s="132" t="s">
        <v>2322</v>
      </c>
      <c r="E6150" s="90" t="s">
        <v>2992</v>
      </c>
      <c r="F6150" s="271">
        <v>3</v>
      </c>
      <c r="G6150" s="299" t="s">
        <v>8012</v>
      </c>
      <c r="H6150" s="180" t="s">
        <v>3236</v>
      </c>
    </row>
    <row r="6151" spans="1:8" hidden="1">
      <c r="A6151" s="101" t="s">
        <v>2321</v>
      </c>
      <c r="B6151" s="266" t="s">
        <v>2034</v>
      </c>
      <c r="C6151" s="185" t="str">
        <f>VLOOKUP(B6151,[1]Nagios!$B$2:$F$7978,1,FALSE)</f>
        <v>10.133.138.39</v>
      </c>
      <c r="D6151" s="132" t="s">
        <v>2323</v>
      </c>
      <c r="E6151" s="90" t="s">
        <v>2992</v>
      </c>
      <c r="F6151" s="271">
        <v>3</v>
      </c>
      <c r="G6151" s="299" t="s">
        <v>8012</v>
      </c>
      <c r="H6151" s="180" t="s">
        <v>3237</v>
      </c>
    </row>
    <row r="6152" spans="1:8" hidden="1">
      <c r="A6152" s="101" t="s">
        <v>2321</v>
      </c>
      <c r="B6152" s="266" t="s">
        <v>2034</v>
      </c>
      <c r="C6152" s="185" t="str">
        <f>VLOOKUP(B6152,[1]Nagios!$B$2:$F$7978,1,FALSE)</f>
        <v>10.133.138.39</v>
      </c>
      <c r="D6152" s="132" t="s">
        <v>2324</v>
      </c>
      <c r="E6152" s="90" t="s">
        <v>2992</v>
      </c>
      <c r="F6152" s="271">
        <v>3</v>
      </c>
      <c r="G6152" s="299" t="s">
        <v>8012</v>
      </c>
      <c r="H6152" s="180" t="s">
        <v>3238</v>
      </c>
    </row>
    <row r="6153" spans="1:8" hidden="1">
      <c r="A6153" s="101" t="s">
        <v>2321</v>
      </c>
      <c r="B6153" s="266" t="s">
        <v>2034</v>
      </c>
      <c r="C6153" s="185" t="str">
        <f>VLOOKUP(B6153,[1]Nagios!$B$2:$F$7978,1,FALSE)</f>
        <v>10.133.138.39</v>
      </c>
      <c r="D6153" s="132" t="s">
        <v>2325</v>
      </c>
      <c r="E6153" s="90" t="s">
        <v>2992</v>
      </c>
      <c r="F6153" s="271">
        <v>3</v>
      </c>
      <c r="G6153" s="299" t="s">
        <v>8012</v>
      </c>
      <c r="H6153" s="180" t="s">
        <v>3239</v>
      </c>
    </row>
    <row r="6154" spans="1:8" hidden="1">
      <c r="A6154" s="101" t="s">
        <v>2321</v>
      </c>
      <c r="B6154" s="266" t="s">
        <v>2034</v>
      </c>
      <c r="C6154" s="185" t="str">
        <f>VLOOKUP(B6154,[1]Nagios!$B$2:$F$7978,1,FALSE)</f>
        <v>10.133.138.39</v>
      </c>
      <c r="D6154" s="132" t="s">
        <v>2326</v>
      </c>
      <c r="E6154" s="90" t="s">
        <v>2992</v>
      </c>
      <c r="F6154" s="271">
        <v>3</v>
      </c>
      <c r="G6154" s="299" t="s">
        <v>8012</v>
      </c>
      <c r="H6154" s="204" t="s">
        <v>3240</v>
      </c>
    </row>
    <row r="6155" spans="1:8" hidden="1">
      <c r="A6155" s="101" t="s">
        <v>2321</v>
      </c>
      <c r="B6155" s="249" t="s">
        <v>2034</v>
      </c>
      <c r="C6155" s="185" t="str">
        <f>VLOOKUP(B6155,[1]Nagios!$B$2:$F$7978,1,FALSE)</f>
        <v>10.133.138.39</v>
      </c>
      <c r="D6155" s="276" t="s">
        <v>963</v>
      </c>
      <c r="E6155" s="90" t="s">
        <v>2992</v>
      </c>
      <c r="F6155" s="271">
        <v>3</v>
      </c>
      <c r="G6155" s="299" t="s">
        <v>8012</v>
      </c>
      <c r="H6155" s="205" t="s">
        <v>3241</v>
      </c>
    </row>
    <row r="6156" spans="1:8" hidden="1">
      <c r="A6156" s="101" t="s">
        <v>2321</v>
      </c>
      <c r="B6156" s="249" t="s">
        <v>2034</v>
      </c>
      <c r="C6156" s="185" t="str">
        <f>VLOOKUP(B6156,[1]Nagios!$B$2:$F$7978,1,FALSE)</f>
        <v>10.133.138.39</v>
      </c>
      <c r="D6156" s="276" t="s">
        <v>962</v>
      </c>
      <c r="E6156" s="90" t="s">
        <v>2992</v>
      </c>
      <c r="F6156" s="271">
        <v>3</v>
      </c>
      <c r="G6156" s="299" t="s">
        <v>8012</v>
      </c>
      <c r="H6156" s="180" t="s">
        <v>3242</v>
      </c>
    </row>
    <row r="6157" spans="1:8" hidden="1">
      <c r="A6157" s="101" t="s">
        <v>2321</v>
      </c>
      <c r="B6157" s="249" t="s">
        <v>2034</v>
      </c>
      <c r="C6157" s="185" t="str">
        <f>VLOOKUP(B6157,[1]Nagios!$B$2:$F$7978,1,FALSE)</f>
        <v>10.133.138.39</v>
      </c>
      <c r="D6157" s="276" t="s">
        <v>1201</v>
      </c>
      <c r="E6157" s="90" t="s">
        <v>2992</v>
      </c>
      <c r="F6157" s="245">
        <v>2</v>
      </c>
      <c r="G6157" s="299" t="s">
        <v>8012</v>
      </c>
      <c r="H6157" s="180" t="s">
        <v>3243</v>
      </c>
    </row>
    <row r="6158" spans="1:8" hidden="1">
      <c r="A6158" s="91" t="s">
        <v>2321</v>
      </c>
      <c r="B6158" s="102" t="s">
        <v>2034</v>
      </c>
      <c r="C6158" s="185" t="str">
        <f>VLOOKUP(B6158,[1]Nagios!$B$2:$F$7978,1,FALSE)</f>
        <v>10.133.138.39</v>
      </c>
      <c r="D6158" s="91" t="s">
        <v>6531</v>
      </c>
      <c r="E6158" s="90" t="s">
        <v>2991</v>
      </c>
      <c r="F6158" s="245">
        <v>4</v>
      </c>
      <c r="G6158" s="299" t="s">
        <v>7998</v>
      </c>
      <c r="H6158" s="180"/>
    </row>
    <row r="6159" spans="1:8" hidden="1">
      <c r="A6159" s="91" t="s">
        <v>2321</v>
      </c>
      <c r="B6159" s="249" t="s">
        <v>2034</v>
      </c>
      <c r="C6159" s="185" t="str">
        <f>VLOOKUP(B6159,[1]Nagios!$B$2:$F$7978,1,FALSE)</f>
        <v>10.133.138.39</v>
      </c>
      <c r="D6159" s="276" t="s">
        <v>6625</v>
      </c>
      <c r="E6159" s="254" t="s">
        <v>2992</v>
      </c>
      <c r="F6159" s="245">
        <v>3</v>
      </c>
      <c r="G6159" s="299" t="s">
        <v>8004</v>
      </c>
      <c r="H6159" s="180"/>
    </row>
    <row r="6160" spans="1:8" hidden="1">
      <c r="A6160" s="91" t="s">
        <v>2321</v>
      </c>
      <c r="B6160" s="249" t="s">
        <v>2034</v>
      </c>
      <c r="C6160" s="185" t="str">
        <f>VLOOKUP(B6160,[1]Nagios!$B$2:$F$7978,1,FALSE)</f>
        <v>10.133.138.39</v>
      </c>
      <c r="D6160" s="276" t="s">
        <v>6749</v>
      </c>
      <c r="E6160" s="254" t="s">
        <v>2992</v>
      </c>
      <c r="F6160" s="245">
        <v>1</v>
      </c>
      <c r="G6160" s="299" t="s">
        <v>7998</v>
      </c>
      <c r="H6160" s="180"/>
    </row>
    <row r="6161" spans="1:8" hidden="1">
      <c r="A6161" s="91" t="s">
        <v>2321</v>
      </c>
      <c r="B6161" s="249" t="s">
        <v>2034</v>
      </c>
      <c r="C6161" s="185" t="str">
        <f>VLOOKUP(B6161,[1]Nagios!$B$2:$F$7978,1,FALSE)</f>
        <v>10.133.138.39</v>
      </c>
      <c r="D6161" s="276" t="s">
        <v>6868</v>
      </c>
      <c r="E6161" s="267" t="s">
        <v>2992</v>
      </c>
      <c r="F6161" s="262">
        <v>1</v>
      </c>
      <c r="G6161" s="299" t="s">
        <v>7998</v>
      </c>
      <c r="H6161" s="180"/>
    </row>
    <row r="6162" spans="1:8" hidden="1">
      <c r="A6162" s="88" t="s">
        <v>2409</v>
      </c>
      <c r="B6162" s="96" t="s">
        <v>2408</v>
      </c>
      <c r="C6162" s="185" t="str">
        <f>VLOOKUP(B6162,[1]Nagios!$B$2:$F$7978,1,FALSE)</f>
        <v>10.133.138.38</v>
      </c>
      <c r="D6162" s="96" t="s">
        <v>2314</v>
      </c>
      <c r="E6162" s="90" t="s">
        <v>2989</v>
      </c>
      <c r="F6162" s="262">
        <v>1</v>
      </c>
      <c r="G6162" s="299" t="s">
        <v>8012</v>
      </c>
      <c r="H6162" s="180" t="s">
        <v>3881</v>
      </c>
    </row>
    <row r="6163" spans="1:8" hidden="1">
      <c r="A6163" s="88" t="s">
        <v>2409</v>
      </c>
      <c r="B6163" s="96" t="s">
        <v>2408</v>
      </c>
      <c r="C6163" s="185" t="str">
        <f>VLOOKUP(B6163,[1]Nagios!$B$2:$F$7978,1,FALSE)</f>
        <v>10.133.138.38</v>
      </c>
      <c r="D6163" s="96" t="s">
        <v>1795</v>
      </c>
      <c r="E6163" s="90" t="s">
        <v>2989</v>
      </c>
      <c r="F6163" s="262">
        <v>1</v>
      </c>
      <c r="G6163" s="299" t="s">
        <v>8012</v>
      </c>
      <c r="H6163" s="180" t="s">
        <v>3882</v>
      </c>
    </row>
    <row r="6164" spans="1:8" hidden="1">
      <c r="A6164" s="88" t="s">
        <v>2409</v>
      </c>
      <c r="B6164" s="96" t="s">
        <v>2408</v>
      </c>
      <c r="C6164" s="185" t="str">
        <f>VLOOKUP(B6164,[1]Nagios!$B$2:$F$7978,1,FALSE)</f>
        <v>10.133.138.38</v>
      </c>
      <c r="D6164" s="96" t="s">
        <v>2355</v>
      </c>
      <c r="E6164" s="90" t="s">
        <v>2989</v>
      </c>
      <c r="F6164" s="262">
        <v>1</v>
      </c>
      <c r="G6164" s="299" t="s">
        <v>8012</v>
      </c>
      <c r="H6164" s="180" t="s">
        <v>3883</v>
      </c>
    </row>
    <row r="6165" spans="1:8" hidden="1">
      <c r="A6165" s="88" t="s">
        <v>2409</v>
      </c>
      <c r="B6165" s="96" t="s">
        <v>2408</v>
      </c>
      <c r="C6165" s="185" t="str">
        <f>VLOOKUP(B6165,[1]Nagios!$B$2:$F$7978,1,FALSE)</f>
        <v>10.133.138.38</v>
      </c>
      <c r="D6165" s="96" t="s">
        <v>2330</v>
      </c>
      <c r="E6165" s="90" t="s">
        <v>2989</v>
      </c>
      <c r="F6165" s="245">
        <v>1</v>
      </c>
      <c r="G6165" s="299" t="s">
        <v>8012</v>
      </c>
      <c r="H6165" s="180" t="s">
        <v>3884</v>
      </c>
    </row>
    <row r="6166" spans="1:8" hidden="1">
      <c r="A6166" s="88" t="s">
        <v>2409</v>
      </c>
      <c r="B6166" s="96" t="s">
        <v>2408</v>
      </c>
      <c r="C6166" s="185" t="str">
        <f>VLOOKUP(B6166,[1]Nagios!$B$2:$F$7978,1,FALSE)</f>
        <v>10.133.138.38</v>
      </c>
      <c r="D6166" s="96" t="s">
        <v>1220</v>
      </c>
      <c r="E6166" s="90" t="s">
        <v>2989</v>
      </c>
      <c r="F6166" s="245">
        <v>3</v>
      </c>
      <c r="G6166" s="299" t="s">
        <v>8012</v>
      </c>
      <c r="H6166" s="180" t="s">
        <v>3885</v>
      </c>
    </row>
    <row r="6167" spans="1:8" hidden="1">
      <c r="A6167" s="88" t="s">
        <v>2409</v>
      </c>
      <c r="B6167" s="96" t="s">
        <v>2408</v>
      </c>
      <c r="C6167" s="185" t="str">
        <f>VLOOKUP(B6167,[1]Nagios!$B$2:$F$7978,1,FALSE)</f>
        <v>10.133.138.38</v>
      </c>
      <c r="D6167" s="276" t="s">
        <v>1201</v>
      </c>
      <c r="E6167" s="266" t="s">
        <v>2992</v>
      </c>
      <c r="F6167" s="245">
        <v>2</v>
      </c>
      <c r="G6167" s="299" t="s">
        <v>8012</v>
      </c>
      <c r="H6167" s="180" t="s">
        <v>3886</v>
      </c>
    </row>
    <row r="6168" spans="1:8" hidden="1">
      <c r="A6168" s="88" t="s">
        <v>2409</v>
      </c>
      <c r="B6168" s="88" t="s">
        <v>2408</v>
      </c>
      <c r="C6168" s="185" t="str">
        <f>VLOOKUP(B6168,[1]Nagios!$B$2:$F$7978,1,FALSE)</f>
        <v>10.133.138.38</v>
      </c>
      <c r="D6168" s="88" t="s">
        <v>2410</v>
      </c>
      <c r="E6168" s="254" t="s">
        <v>2989</v>
      </c>
      <c r="F6168" s="269">
        <v>2</v>
      </c>
      <c r="G6168" s="299" t="s">
        <v>7998</v>
      </c>
      <c r="H6168" s="180" t="s">
        <v>5732</v>
      </c>
    </row>
    <row r="6169" spans="1:8" hidden="1">
      <c r="A6169" s="88" t="s">
        <v>2409</v>
      </c>
      <c r="B6169" s="88" t="s">
        <v>2408</v>
      </c>
      <c r="C6169" s="185" t="str">
        <f>VLOOKUP(B6169,[1]Nagios!$B$2:$F$7978,1,FALSE)</f>
        <v>10.133.138.38</v>
      </c>
      <c r="D6169" s="88" t="s">
        <v>2536</v>
      </c>
      <c r="E6169" s="254" t="s">
        <v>2989</v>
      </c>
      <c r="F6169" s="269">
        <v>2</v>
      </c>
      <c r="G6169" s="299" t="s">
        <v>7998</v>
      </c>
      <c r="H6169" s="180" t="s">
        <v>5733</v>
      </c>
    </row>
    <row r="6170" spans="1:8" hidden="1">
      <c r="A6170" s="88" t="s">
        <v>2409</v>
      </c>
      <c r="B6170" s="88" t="s">
        <v>2408</v>
      </c>
      <c r="C6170" s="185" t="str">
        <f>VLOOKUP(B6170,[1]Nagios!$B$2:$F$7978,1,FALSE)</f>
        <v>10.133.138.38</v>
      </c>
      <c r="D6170" s="88" t="s">
        <v>2537</v>
      </c>
      <c r="E6170" s="267" t="s">
        <v>2989</v>
      </c>
      <c r="F6170" s="269">
        <v>2</v>
      </c>
      <c r="G6170" s="299" t="s">
        <v>7998</v>
      </c>
      <c r="H6170" s="180" t="s">
        <v>5734</v>
      </c>
    </row>
    <row r="6171" spans="1:8" hidden="1">
      <c r="A6171" s="88" t="s">
        <v>2409</v>
      </c>
      <c r="B6171" s="88" t="s">
        <v>2408</v>
      </c>
      <c r="C6171" s="185" t="str">
        <f>VLOOKUP(B6171,[1]Nagios!$B$2:$F$7978,1,FALSE)</f>
        <v>10.133.138.38</v>
      </c>
      <c r="D6171" s="88" t="s">
        <v>2411</v>
      </c>
      <c r="E6171" s="267" t="s">
        <v>2989</v>
      </c>
      <c r="F6171" s="269">
        <v>2</v>
      </c>
      <c r="G6171" s="299" t="s">
        <v>7998</v>
      </c>
      <c r="H6171" s="180" t="s">
        <v>5735</v>
      </c>
    </row>
    <row r="6172" spans="1:8" hidden="1">
      <c r="A6172" s="91" t="s">
        <v>2409</v>
      </c>
      <c r="B6172" s="102" t="s">
        <v>2408</v>
      </c>
      <c r="C6172" s="185" t="str">
        <f>VLOOKUP(B6172,[1]Nagios!$B$2:$F$7978,1,FALSE)</f>
        <v>10.133.138.38</v>
      </c>
      <c r="D6172" s="91" t="s">
        <v>6531</v>
      </c>
      <c r="E6172" s="267" t="s">
        <v>2989</v>
      </c>
      <c r="F6172" s="271">
        <v>3</v>
      </c>
      <c r="G6172" s="299" t="s">
        <v>7998</v>
      </c>
      <c r="H6172" s="180"/>
    </row>
    <row r="6173" spans="1:8" hidden="1">
      <c r="A6173" s="101" t="s">
        <v>2327</v>
      </c>
      <c r="B6173" s="240" t="s">
        <v>2031</v>
      </c>
      <c r="C6173" s="185" t="str">
        <f>VLOOKUP(B6173,[1]Nagios!$B$2:$F$7978,1,FALSE)</f>
        <v>10.133.138.37</v>
      </c>
      <c r="D6173" s="132" t="s">
        <v>2322</v>
      </c>
      <c r="E6173" s="267" t="s">
        <v>2989</v>
      </c>
      <c r="F6173" s="271">
        <v>1</v>
      </c>
      <c r="G6173" s="299" t="s">
        <v>8012</v>
      </c>
      <c r="H6173" s="180" t="s">
        <v>3873</v>
      </c>
    </row>
    <row r="6174" spans="1:8" hidden="1">
      <c r="A6174" s="101" t="s">
        <v>2327</v>
      </c>
      <c r="B6174" s="240" t="s">
        <v>2031</v>
      </c>
      <c r="C6174" s="185" t="str">
        <f>VLOOKUP(B6174,[1]Nagios!$B$2:$F$7978,1,FALSE)</f>
        <v>10.133.138.37</v>
      </c>
      <c r="D6174" s="132" t="s">
        <v>2324</v>
      </c>
      <c r="E6174" s="267" t="s">
        <v>2989</v>
      </c>
      <c r="F6174" s="271">
        <v>1</v>
      </c>
      <c r="G6174" s="299" t="s">
        <v>8012</v>
      </c>
      <c r="H6174" s="180" t="s">
        <v>3874</v>
      </c>
    </row>
    <row r="6175" spans="1:8" hidden="1">
      <c r="A6175" s="101" t="s">
        <v>2327</v>
      </c>
      <c r="B6175" s="240" t="s">
        <v>2031</v>
      </c>
      <c r="C6175" s="185" t="str">
        <f>VLOOKUP(B6175,[1]Nagios!$B$2:$F$7978,1,FALSE)</f>
        <v>10.133.138.37</v>
      </c>
      <c r="D6175" s="132" t="s">
        <v>2325</v>
      </c>
      <c r="E6175" s="267" t="s">
        <v>2989</v>
      </c>
      <c r="F6175" s="271">
        <v>1</v>
      </c>
      <c r="G6175" s="299" t="s">
        <v>8012</v>
      </c>
      <c r="H6175" s="180" t="s">
        <v>3875</v>
      </c>
    </row>
    <row r="6176" spans="1:8" hidden="1">
      <c r="A6176" s="101" t="s">
        <v>2327</v>
      </c>
      <c r="B6176" s="240" t="s">
        <v>2031</v>
      </c>
      <c r="C6176" s="185" t="str">
        <f>VLOOKUP(B6176,[1]Nagios!$B$2:$F$7978,1,FALSE)</f>
        <v>10.133.138.37</v>
      </c>
      <c r="D6176" s="132" t="s">
        <v>2326</v>
      </c>
      <c r="E6176" s="267" t="s">
        <v>2989</v>
      </c>
      <c r="F6176" s="271">
        <v>1</v>
      </c>
      <c r="G6176" s="299" t="s">
        <v>8012</v>
      </c>
      <c r="H6176" s="180" t="s">
        <v>3876</v>
      </c>
    </row>
    <row r="6177" spans="1:8" hidden="1">
      <c r="A6177" s="101" t="s">
        <v>2327</v>
      </c>
      <c r="B6177" s="240" t="s">
        <v>2031</v>
      </c>
      <c r="C6177" s="185" t="str">
        <f>VLOOKUP(B6177,[1]Nagios!$B$2:$F$7978,1,FALSE)</f>
        <v>10.133.138.37</v>
      </c>
      <c r="D6177" s="276" t="s">
        <v>963</v>
      </c>
      <c r="E6177" s="267" t="s">
        <v>2989</v>
      </c>
      <c r="F6177" s="271">
        <v>1</v>
      </c>
      <c r="G6177" s="299" t="s">
        <v>8012</v>
      </c>
      <c r="H6177" s="180" t="s">
        <v>3877</v>
      </c>
    </row>
    <row r="6178" spans="1:8" hidden="1">
      <c r="A6178" s="101" t="s">
        <v>2327</v>
      </c>
      <c r="B6178" s="240" t="s">
        <v>2031</v>
      </c>
      <c r="C6178" s="185" t="str">
        <f>VLOOKUP(B6178,[1]Nagios!$B$2:$F$7978,1,FALSE)</f>
        <v>10.133.138.37</v>
      </c>
      <c r="D6178" s="276" t="s">
        <v>962</v>
      </c>
      <c r="E6178" s="267" t="s">
        <v>2989</v>
      </c>
      <c r="F6178" s="245">
        <v>1</v>
      </c>
      <c r="G6178" s="299" t="s">
        <v>8012</v>
      </c>
      <c r="H6178" s="180" t="s">
        <v>3878</v>
      </c>
    </row>
    <row r="6179" spans="1:8" hidden="1">
      <c r="A6179" s="101" t="s">
        <v>2327</v>
      </c>
      <c r="B6179" s="240" t="s">
        <v>2031</v>
      </c>
      <c r="C6179" s="185" t="str">
        <f>VLOOKUP(B6179,[1]Nagios!$B$2:$F$7978,1,FALSE)</f>
        <v>10.133.138.37</v>
      </c>
      <c r="D6179" s="276" t="s">
        <v>1201</v>
      </c>
      <c r="E6179" s="249" t="s">
        <v>2992</v>
      </c>
      <c r="F6179" s="245">
        <v>2</v>
      </c>
      <c r="G6179" s="299" t="s">
        <v>8012</v>
      </c>
      <c r="H6179" s="180" t="s">
        <v>3879</v>
      </c>
    </row>
    <row r="6180" spans="1:8" hidden="1">
      <c r="A6180" s="88" t="s">
        <v>2030</v>
      </c>
      <c r="B6180" s="240" t="s">
        <v>2031</v>
      </c>
      <c r="C6180" s="185" t="str">
        <f>VLOOKUP(B6180,[1]Nagios!$B$2:$F$7978,1,FALSE)</f>
        <v>10.133.138.37</v>
      </c>
      <c r="D6180" s="276" t="s">
        <v>1220</v>
      </c>
      <c r="E6180" s="267" t="s">
        <v>2989</v>
      </c>
      <c r="F6180" s="245">
        <v>3</v>
      </c>
      <c r="G6180" s="299" t="s">
        <v>8012</v>
      </c>
      <c r="H6180" s="180" t="s">
        <v>3880</v>
      </c>
    </row>
    <row r="6181" spans="1:8" hidden="1">
      <c r="A6181" s="88" t="s">
        <v>2030</v>
      </c>
      <c r="B6181" s="240" t="s">
        <v>2031</v>
      </c>
      <c r="C6181" s="185" t="str">
        <f>VLOOKUP(B6181,[1]Nagios!$B$2:$F$7978,1,FALSE)</f>
        <v>10.133.138.37</v>
      </c>
      <c r="D6181" s="276" t="s">
        <v>6118</v>
      </c>
      <c r="E6181" s="267" t="s">
        <v>2989</v>
      </c>
      <c r="F6181" s="245">
        <v>3</v>
      </c>
      <c r="G6181" s="299" t="s">
        <v>8004</v>
      </c>
      <c r="H6181" s="180"/>
    </row>
    <row r="6182" spans="1:8" hidden="1">
      <c r="A6182" s="88" t="s">
        <v>2028</v>
      </c>
      <c r="B6182" s="240" t="s">
        <v>1164</v>
      </c>
      <c r="C6182" s="185" t="str">
        <f>VLOOKUP(B6182,[1]Nagios!$B$2:$F$7978,1,FALSE)</f>
        <v>10.133.30.110</v>
      </c>
      <c r="D6182" s="276" t="s">
        <v>1220</v>
      </c>
      <c r="E6182" s="267" t="s">
        <v>2989</v>
      </c>
      <c r="F6182" s="262">
        <v>3</v>
      </c>
      <c r="G6182" s="299" t="s">
        <v>8012</v>
      </c>
      <c r="H6182" s="180" t="s">
        <v>3866</v>
      </c>
    </row>
    <row r="6183" spans="1:8" hidden="1">
      <c r="A6183" s="88" t="s">
        <v>2028</v>
      </c>
      <c r="B6183" s="240" t="s">
        <v>1164</v>
      </c>
      <c r="C6183" s="185" t="str">
        <f>VLOOKUP(B6183,[1]Nagios!$B$2:$F$7978,1,FALSE)</f>
        <v>10.133.30.110</v>
      </c>
      <c r="D6183" s="276" t="s">
        <v>1204</v>
      </c>
      <c r="E6183" s="267" t="s">
        <v>2989</v>
      </c>
      <c r="F6183" s="262">
        <v>1</v>
      </c>
      <c r="G6183" s="299" t="s">
        <v>8012</v>
      </c>
      <c r="H6183" s="180" t="s">
        <v>3867</v>
      </c>
    </row>
    <row r="6184" spans="1:8" hidden="1">
      <c r="A6184" s="88" t="s">
        <v>2028</v>
      </c>
      <c r="B6184" s="240" t="s">
        <v>1164</v>
      </c>
      <c r="C6184" s="185" t="str">
        <f>VLOOKUP(B6184,[1]Nagios!$B$2:$F$7978,1,FALSE)</f>
        <v>10.133.30.110</v>
      </c>
      <c r="D6184" s="276" t="s">
        <v>2412</v>
      </c>
      <c r="E6184" s="267" t="s">
        <v>2989</v>
      </c>
      <c r="F6184" s="262">
        <v>1</v>
      </c>
      <c r="G6184" s="299" t="s">
        <v>8012</v>
      </c>
      <c r="H6184" s="180" t="s">
        <v>3868</v>
      </c>
    </row>
    <row r="6185" spans="1:8" hidden="1">
      <c r="A6185" s="88" t="s">
        <v>2028</v>
      </c>
      <c r="B6185" s="240" t="s">
        <v>1164</v>
      </c>
      <c r="C6185" s="185" t="str">
        <f>VLOOKUP(B6185,[1]Nagios!$B$2:$F$7978,1,FALSE)</f>
        <v>10.133.30.110</v>
      </c>
      <c r="D6185" s="276" t="s">
        <v>959</v>
      </c>
      <c r="E6185" s="267" t="s">
        <v>2989</v>
      </c>
      <c r="F6185" s="262">
        <v>1</v>
      </c>
      <c r="G6185" s="299" t="s">
        <v>8012</v>
      </c>
      <c r="H6185" s="180" t="s">
        <v>3869</v>
      </c>
    </row>
    <row r="6186" spans="1:8" hidden="1">
      <c r="A6186" s="88" t="s">
        <v>2028</v>
      </c>
      <c r="B6186" s="240" t="s">
        <v>1164</v>
      </c>
      <c r="C6186" s="185" t="str">
        <f>VLOOKUP(B6186,[1]Nagios!$B$2:$F$7978,1,FALSE)</f>
        <v>10.133.30.110</v>
      </c>
      <c r="D6186" s="276" t="s">
        <v>2029</v>
      </c>
      <c r="E6186" s="267" t="s">
        <v>2989</v>
      </c>
      <c r="F6186" s="262">
        <v>1</v>
      </c>
      <c r="G6186" s="299" t="s">
        <v>8012</v>
      </c>
      <c r="H6186" s="180" t="s">
        <v>3870</v>
      </c>
    </row>
    <row r="6187" spans="1:8" hidden="1">
      <c r="A6187" s="88" t="s">
        <v>2028</v>
      </c>
      <c r="B6187" s="240" t="s">
        <v>1164</v>
      </c>
      <c r="C6187" s="185" t="str">
        <f>VLOOKUP(B6187,[1]Nagios!$B$2:$F$7978,1,FALSE)</f>
        <v>10.133.30.110</v>
      </c>
      <c r="D6187" s="276" t="s">
        <v>1200</v>
      </c>
      <c r="E6187" s="267" t="s">
        <v>2989</v>
      </c>
      <c r="F6187" s="262">
        <v>2</v>
      </c>
      <c r="G6187" s="299" t="s">
        <v>8012</v>
      </c>
      <c r="H6187" s="180" t="s">
        <v>3871</v>
      </c>
    </row>
    <row r="6188" spans="1:8" hidden="1">
      <c r="A6188" s="88" t="s">
        <v>2028</v>
      </c>
      <c r="B6188" s="240" t="s">
        <v>1164</v>
      </c>
      <c r="C6188" s="185" t="str">
        <f>VLOOKUP(B6188,[1]Nagios!$B$2:$F$7978,1,FALSE)</f>
        <v>10.133.30.110</v>
      </c>
      <c r="D6188" s="276" t="s">
        <v>1201</v>
      </c>
      <c r="E6188" s="240" t="s">
        <v>2992</v>
      </c>
      <c r="F6188" s="262">
        <v>2</v>
      </c>
      <c r="G6188" s="299" t="s">
        <v>8012</v>
      </c>
      <c r="H6188" s="180" t="s">
        <v>3872</v>
      </c>
    </row>
    <row r="6189" spans="1:8" hidden="1">
      <c r="A6189" s="104" t="s">
        <v>8948</v>
      </c>
      <c r="B6189" s="240" t="s">
        <v>8949</v>
      </c>
      <c r="C6189" s="185" t="str">
        <f>VLOOKUP(B6189,[1]Nagios!$B$2:$F$7978,1,FALSE)</f>
        <v>10.133.138.75</v>
      </c>
      <c r="D6189" s="276" t="s">
        <v>7260</v>
      </c>
      <c r="E6189" s="240" t="s">
        <v>2989</v>
      </c>
      <c r="F6189" s="113">
        <v>2</v>
      </c>
      <c r="G6189" s="299" t="s">
        <v>8012</v>
      </c>
      <c r="H6189" s="199"/>
    </row>
    <row r="6190" spans="1:8" hidden="1">
      <c r="A6190" s="88" t="s">
        <v>8948</v>
      </c>
      <c r="B6190" s="240" t="s">
        <v>8949</v>
      </c>
      <c r="C6190" s="185" t="str">
        <f>VLOOKUP(B6190,[1]Nagios!$B$2:$F$7978,1,FALSE)</f>
        <v>10.133.138.75</v>
      </c>
      <c r="D6190" s="276" t="s">
        <v>962</v>
      </c>
      <c r="E6190" s="240" t="s">
        <v>2989</v>
      </c>
      <c r="F6190" s="113">
        <v>2</v>
      </c>
      <c r="G6190" s="299" t="s">
        <v>8012</v>
      </c>
      <c r="H6190" s="199"/>
    </row>
    <row r="6191" spans="1:8" hidden="1">
      <c r="A6191" s="88" t="s">
        <v>8948</v>
      </c>
      <c r="B6191" s="240" t="s">
        <v>8949</v>
      </c>
      <c r="C6191" s="185" t="str">
        <f>VLOOKUP(B6191,[1]Nagios!$B$2:$F$7978,1,FALSE)</f>
        <v>10.133.138.75</v>
      </c>
      <c r="D6191" s="276" t="s">
        <v>2326</v>
      </c>
      <c r="E6191" s="240" t="s">
        <v>2989</v>
      </c>
      <c r="F6191" s="113">
        <v>2</v>
      </c>
      <c r="G6191" s="299" t="s">
        <v>8012</v>
      </c>
      <c r="H6191" s="199"/>
    </row>
    <row r="6192" spans="1:8" hidden="1">
      <c r="A6192" s="88" t="s">
        <v>8948</v>
      </c>
      <c r="B6192" s="240" t="s">
        <v>8949</v>
      </c>
      <c r="C6192" s="185" t="str">
        <f>VLOOKUP(B6192,[1]Nagios!$B$2:$F$7978,1,FALSE)</f>
        <v>10.133.138.75</v>
      </c>
      <c r="D6192" s="276" t="s">
        <v>6698</v>
      </c>
      <c r="E6192" s="240" t="s">
        <v>2989</v>
      </c>
      <c r="F6192" s="113">
        <v>2</v>
      </c>
      <c r="G6192" s="299" t="s">
        <v>8012</v>
      </c>
      <c r="H6192" s="199"/>
    </row>
    <row r="6193" spans="1:8" hidden="1">
      <c r="A6193" s="88" t="s">
        <v>8948</v>
      </c>
      <c r="B6193" s="240" t="s">
        <v>8949</v>
      </c>
      <c r="C6193" s="185" t="str">
        <f>VLOOKUP(B6193,[1]Nagios!$B$2:$F$7978,1,FALSE)</f>
        <v>10.133.138.75</v>
      </c>
      <c r="D6193" s="276" t="s">
        <v>6519</v>
      </c>
      <c r="E6193" s="240" t="s">
        <v>2989</v>
      </c>
      <c r="F6193" s="113">
        <v>2</v>
      </c>
      <c r="G6193" s="299" t="s">
        <v>8012</v>
      </c>
      <c r="H6193" s="199"/>
    </row>
    <row r="6194" spans="1:8" hidden="1">
      <c r="A6194" s="88" t="s">
        <v>8948</v>
      </c>
      <c r="B6194" s="240" t="s">
        <v>8949</v>
      </c>
      <c r="C6194" s="185" t="str">
        <f>VLOOKUP(B6194,[1]Nagios!$B$2:$F$7978,1,FALSE)</f>
        <v>10.133.138.75</v>
      </c>
      <c r="D6194" s="276" t="s">
        <v>6696</v>
      </c>
      <c r="E6194" s="240" t="s">
        <v>2989</v>
      </c>
      <c r="F6194" s="113">
        <v>2</v>
      </c>
      <c r="G6194" s="299" t="s">
        <v>8012</v>
      </c>
      <c r="H6194" s="199"/>
    </row>
    <row r="6195" spans="1:8" hidden="1">
      <c r="A6195" s="88" t="s">
        <v>8948</v>
      </c>
      <c r="B6195" s="240" t="s">
        <v>8949</v>
      </c>
      <c r="C6195" s="185" t="str">
        <f>VLOOKUP(B6195,[1]Nagios!$B$2:$F$7978,1,FALSE)</f>
        <v>10.133.138.75</v>
      </c>
      <c r="D6195" s="276" t="s">
        <v>8187</v>
      </c>
      <c r="E6195" s="240" t="s">
        <v>2989</v>
      </c>
      <c r="F6195" s="113">
        <v>2</v>
      </c>
      <c r="G6195" s="299" t="s">
        <v>8012</v>
      </c>
      <c r="H6195" s="199"/>
    </row>
    <row r="6196" spans="1:8" hidden="1">
      <c r="A6196" s="266" t="s">
        <v>8948</v>
      </c>
      <c r="B6196" s="240" t="s">
        <v>8949</v>
      </c>
      <c r="C6196" s="185" t="str">
        <f>VLOOKUP(B6196,[1]Nagios!$B$2:$F$7978,1,FALSE)</f>
        <v>10.133.138.75</v>
      </c>
      <c r="D6196" s="276" t="s">
        <v>7595</v>
      </c>
      <c r="E6196" s="249" t="s">
        <v>2989</v>
      </c>
      <c r="F6196" s="262">
        <v>2</v>
      </c>
      <c r="H6196" s="180"/>
    </row>
    <row r="6197" spans="1:8" s="355" customFormat="1" hidden="1">
      <c r="A6197" s="352" t="s">
        <v>8948</v>
      </c>
      <c r="B6197" s="352"/>
      <c r="C6197" s="350" t="e">
        <f>VLOOKUP(B6197,[1]Nagios!$B$2:$F$7978,1,FALSE)</f>
        <v>#N/A</v>
      </c>
      <c r="D6197" s="352" t="s">
        <v>7595</v>
      </c>
      <c r="E6197" s="352" t="s">
        <v>2989</v>
      </c>
      <c r="F6197" s="360">
        <v>2</v>
      </c>
      <c r="G6197" s="364"/>
      <c r="H6197" s="354"/>
    </row>
    <row r="6198" spans="1:8" hidden="1">
      <c r="A6198" s="88" t="s">
        <v>8948</v>
      </c>
      <c r="B6198" s="240" t="s">
        <v>8949</v>
      </c>
      <c r="C6198" s="185" t="str">
        <f>VLOOKUP(B6198,[1]Nagios!$B$2:$F$7978,1,FALSE)</f>
        <v>10.133.138.75</v>
      </c>
      <c r="D6198" s="276" t="s">
        <v>8992</v>
      </c>
      <c r="E6198" s="266" t="s">
        <v>2989</v>
      </c>
      <c r="F6198" s="271">
        <v>2</v>
      </c>
      <c r="G6198" s="299" t="s">
        <v>8004</v>
      </c>
      <c r="H6198" s="180"/>
    </row>
    <row r="6199" spans="1:8" hidden="1">
      <c r="A6199" s="88" t="s">
        <v>8124</v>
      </c>
      <c r="B6199" s="240" t="s">
        <v>8125</v>
      </c>
      <c r="C6199" s="185" t="str">
        <f>VLOOKUP(B6199,[1]Nagios!$B$2:$F$7978,1,FALSE)</f>
        <v>10.133.138.65</v>
      </c>
      <c r="D6199" s="276" t="s">
        <v>7260</v>
      </c>
      <c r="E6199" s="266" t="s">
        <v>2992</v>
      </c>
      <c r="F6199" s="271">
        <v>3</v>
      </c>
      <c r="G6199" s="299" t="s">
        <v>8012</v>
      </c>
      <c r="H6199" s="180"/>
    </row>
    <row r="6200" spans="1:8" hidden="1">
      <c r="A6200" s="88" t="s">
        <v>8124</v>
      </c>
      <c r="B6200" s="240" t="s">
        <v>8125</v>
      </c>
      <c r="C6200" s="185" t="str">
        <f>VLOOKUP(B6200,[1]Nagios!$B$2:$F$7978,1,FALSE)</f>
        <v>10.133.138.65</v>
      </c>
      <c r="D6200" s="276" t="s">
        <v>1204</v>
      </c>
      <c r="E6200" s="266" t="s">
        <v>2992</v>
      </c>
      <c r="F6200" s="271">
        <v>3</v>
      </c>
      <c r="G6200" s="299" t="s">
        <v>8012</v>
      </c>
      <c r="H6200" s="180"/>
    </row>
    <row r="6201" spans="1:8" hidden="1">
      <c r="A6201" s="88" t="s">
        <v>8124</v>
      </c>
      <c r="B6201" s="249" t="s">
        <v>8125</v>
      </c>
      <c r="C6201" s="185" t="str">
        <f>VLOOKUP(B6201,[1]Nagios!$B$2:$F$7978,1,FALSE)</f>
        <v>10.133.138.65</v>
      </c>
      <c r="D6201" s="276" t="s">
        <v>2617</v>
      </c>
      <c r="E6201" s="266" t="s">
        <v>2992</v>
      </c>
      <c r="F6201" s="271">
        <v>3</v>
      </c>
      <c r="G6201" s="299" t="s">
        <v>8012</v>
      </c>
      <c r="H6201" s="180"/>
    </row>
    <row r="6202" spans="1:8" hidden="1">
      <c r="A6202" s="88" t="s">
        <v>8124</v>
      </c>
      <c r="B6202" s="249" t="s">
        <v>8125</v>
      </c>
      <c r="C6202" s="185" t="str">
        <f>VLOOKUP(B6202,[1]Nagios!$B$2:$F$7978,1,FALSE)</f>
        <v>10.133.138.65</v>
      </c>
      <c r="D6202" s="276" t="s">
        <v>6654</v>
      </c>
      <c r="E6202" s="266" t="s">
        <v>2992</v>
      </c>
      <c r="F6202" s="271">
        <v>3</v>
      </c>
      <c r="G6202" s="299" t="s">
        <v>8012</v>
      </c>
      <c r="H6202" s="180"/>
    </row>
    <row r="6203" spans="1:8" hidden="1">
      <c r="A6203" s="88" t="s">
        <v>8124</v>
      </c>
      <c r="B6203" s="266" t="s">
        <v>8125</v>
      </c>
      <c r="C6203" s="185" t="str">
        <f>VLOOKUP(B6203,[1]Nagios!$B$2:$F$7978,1,FALSE)</f>
        <v>10.133.138.65</v>
      </c>
      <c r="D6203" s="276" t="s">
        <v>1201</v>
      </c>
      <c r="E6203" s="240" t="s">
        <v>2992</v>
      </c>
      <c r="F6203" s="245">
        <v>3</v>
      </c>
      <c r="G6203" s="299" t="s">
        <v>8012</v>
      </c>
      <c r="H6203" s="180"/>
    </row>
    <row r="6204" spans="1:8" hidden="1">
      <c r="A6204" s="88" t="s">
        <v>8124</v>
      </c>
      <c r="B6204" s="266" t="s">
        <v>8125</v>
      </c>
      <c r="C6204" s="185" t="str">
        <f>VLOOKUP(B6204,[1]Nagios!$B$2:$F$7978,1,FALSE)</f>
        <v>10.133.138.65</v>
      </c>
      <c r="D6204" s="276" t="s">
        <v>6043</v>
      </c>
      <c r="E6204" s="240" t="s">
        <v>2992</v>
      </c>
      <c r="F6204" s="245">
        <v>3</v>
      </c>
      <c r="G6204" s="299" t="s">
        <v>8012</v>
      </c>
      <c r="H6204" s="180"/>
    </row>
    <row r="6205" spans="1:8" hidden="1">
      <c r="A6205" s="88" t="s">
        <v>8124</v>
      </c>
      <c r="B6205" s="266" t="s">
        <v>8125</v>
      </c>
      <c r="C6205" s="185" t="str">
        <f>VLOOKUP(B6205,[1]Nagios!$B$2:$F$7978,1,FALSE)</f>
        <v>10.133.138.65</v>
      </c>
      <c r="D6205" s="276" t="s">
        <v>2543</v>
      </c>
      <c r="E6205" s="240" t="s">
        <v>2992</v>
      </c>
      <c r="F6205" s="245">
        <v>3</v>
      </c>
      <c r="G6205" s="299" t="s">
        <v>8012</v>
      </c>
      <c r="H6205" s="180"/>
    </row>
    <row r="6206" spans="1:8" hidden="1">
      <c r="A6206" s="88" t="s">
        <v>8124</v>
      </c>
      <c r="B6206" s="266" t="s">
        <v>8125</v>
      </c>
      <c r="C6206" s="185" t="str">
        <f>VLOOKUP(B6206,[1]Nagios!$B$2:$F$7978,1,FALSE)</f>
        <v>10.133.138.65</v>
      </c>
      <c r="D6206" s="276" t="s">
        <v>2544</v>
      </c>
      <c r="E6206" s="240" t="s">
        <v>2992</v>
      </c>
      <c r="F6206" s="245">
        <v>3</v>
      </c>
      <c r="G6206" s="299" t="s">
        <v>7998</v>
      </c>
      <c r="H6206" s="180"/>
    </row>
    <row r="6207" spans="1:8" hidden="1">
      <c r="A6207" s="88" t="s">
        <v>8673</v>
      </c>
      <c r="B6207" s="266" t="s">
        <v>8674</v>
      </c>
      <c r="C6207" s="185" t="str">
        <f>VLOOKUP(B6207,[1]Nagios!$B$2:$F$7978,1,FALSE)</f>
        <v>10.133.138.68</v>
      </c>
      <c r="D6207" s="124" t="s">
        <v>8486</v>
      </c>
      <c r="E6207" s="249" t="s">
        <v>2992</v>
      </c>
      <c r="F6207" s="262">
        <v>3</v>
      </c>
      <c r="G6207" s="299" t="s">
        <v>8012</v>
      </c>
      <c r="H6207" s="180"/>
    </row>
    <row r="6208" spans="1:8" hidden="1">
      <c r="A6208" s="88" t="s">
        <v>8673</v>
      </c>
      <c r="B6208" s="266" t="s">
        <v>8674</v>
      </c>
      <c r="C6208" s="185" t="str">
        <f>VLOOKUP(B6208,[1]Nagios!$B$2:$F$7978,1,FALSE)</f>
        <v>10.133.138.68</v>
      </c>
      <c r="D6208" s="276" t="s">
        <v>1204</v>
      </c>
      <c r="E6208" s="249" t="s">
        <v>2992</v>
      </c>
      <c r="F6208" s="262">
        <v>3</v>
      </c>
      <c r="G6208" s="299" t="s">
        <v>8012</v>
      </c>
      <c r="H6208" s="180"/>
    </row>
    <row r="6209" spans="1:8" hidden="1">
      <c r="A6209" s="88" t="s">
        <v>8673</v>
      </c>
      <c r="B6209" s="266" t="s">
        <v>8674</v>
      </c>
      <c r="C6209" s="185" t="str">
        <f>VLOOKUP(B6209,[1]Nagios!$B$2:$F$7978,1,FALSE)</f>
        <v>10.133.138.68</v>
      </c>
      <c r="D6209" s="276" t="s">
        <v>2617</v>
      </c>
      <c r="E6209" s="249" t="s">
        <v>2992</v>
      </c>
      <c r="F6209" s="262">
        <v>3</v>
      </c>
      <c r="G6209" s="299" t="s">
        <v>8012</v>
      </c>
      <c r="H6209" s="180"/>
    </row>
    <row r="6210" spans="1:8" hidden="1">
      <c r="A6210" s="88" t="s">
        <v>8673</v>
      </c>
      <c r="B6210" s="266" t="s">
        <v>8674</v>
      </c>
      <c r="C6210" s="185" t="str">
        <f>VLOOKUP(B6210,[1]Nagios!$B$2:$F$7978,1,FALSE)</f>
        <v>10.133.138.68</v>
      </c>
      <c r="D6210" s="276" t="s">
        <v>6654</v>
      </c>
      <c r="E6210" s="249" t="s">
        <v>2992</v>
      </c>
      <c r="F6210" s="262">
        <v>3</v>
      </c>
      <c r="G6210" s="299" t="s">
        <v>8012</v>
      </c>
      <c r="H6210" s="180"/>
    </row>
    <row r="6211" spans="1:8" hidden="1">
      <c r="A6211" s="88" t="s">
        <v>8673</v>
      </c>
      <c r="B6211" s="266" t="s">
        <v>8674</v>
      </c>
      <c r="C6211" s="185" t="str">
        <f>VLOOKUP(B6211,[1]Nagios!$B$2:$F$7978,1,FALSE)</f>
        <v>10.133.138.68</v>
      </c>
      <c r="D6211" s="276" t="s">
        <v>1201</v>
      </c>
      <c r="E6211" s="249" t="s">
        <v>2992</v>
      </c>
      <c r="F6211" s="262">
        <v>3</v>
      </c>
      <c r="G6211" s="299" t="s">
        <v>8012</v>
      </c>
      <c r="H6211" s="180"/>
    </row>
    <row r="6212" spans="1:8" hidden="1">
      <c r="A6212" s="88" t="s">
        <v>8673</v>
      </c>
      <c r="B6212" s="240" t="s">
        <v>8674</v>
      </c>
      <c r="C6212" s="185" t="str">
        <f>VLOOKUP(B6212,[1]Nagios!$B$2:$F$7978,1,FALSE)</f>
        <v>10.133.138.68</v>
      </c>
      <c r="D6212" s="276" t="s">
        <v>6043</v>
      </c>
      <c r="E6212" s="266" t="s">
        <v>2992</v>
      </c>
      <c r="F6212" s="271">
        <v>3</v>
      </c>
      <c r="G6212" s="299" t="s">
        <v>8012</v>
      </c>
      <c r="H6212" s="180"/>
    </row>
    <row r="6213" spans="1:8" hidden="1">
      <c r="A6213" s="88" t="s">
        <v>8673</v>
      </c>
      <c r="B6213" s="240" t="s">
        <v>8674</v>
      </c>
      <c r="C6213" s="185" t="str">
        <f>VLOOKUP(B6213,[1]Nagios!$B$2:$F$7978,1,FALSE)</f>
        <v>10.133.138.68</v>
      </c>
      <c r="D6213" s="276" t="s">
        <v>2543</v>
      </c>
      <c r="E6213" s="266" t="s">
        <v>2992</v>
      </c>
      <c r="F6213" s="271">
        <v>3</v>
      </c>
      <c r="G6213" s="299" t="s">
        <v>8012</v>
      </c>
      <c r="H6213" s="180"/>
    </row>
    <row r="6214" spans="1:8" hidden="1">
      <c r="A6214" s="249" t="s">
        <v>8673</v>
      </c>
      <c r="B6214" s="249" t="s">
        <v>8674</v>
      </c>
      <c r="C6214" s="185" t="str">
        <f>VLOOKUP(B6214,[1]Nagios!$B$2:$F$7978,1,FALSE)</f>
        <v>10.133.138.68</v>
      </c>
      <c r="D6214" s="276" t="s">
        <v>8486</v>
      </c>
      <c r="E6214" s="88" t="s">
        <v>2992</v>
      </c>
      <c r="F6214" s="250">
        <v>3</v>
      </c>
      <c r="G6214" s="299" t="s">
        <v>8012</v>
      </c>
      <c r="H6214" s="180"/>
    </row>
    <row r="6215" spans="1:8" hidden="1">
      <c r="A6215" s="249" t="s">
        <v>8673</v>
      </c>
      <c r="B6215" s="249" t="s">
        <v>8674</v>
      </c>
      <c r="C6215" s="185" t="str">
        <f>VLOOKUP(B6215,[1]Nagios!$B$2:$F$7978,1,FALSE)</f>
        <v>10.133.138.68</v>
      </c>
      <c r="D6215" s="276" t="s">
        <v>1204</v>
      </c>
      <c r="E6215" s="88" t="s">
        <v>2992</v>
      </c>
      <c r="F6215" s="250">
        <v>3</v>
      </c>
      <c r="G6215" s="299" t="s">
        <v>8012</v>
      </c>
      <c r="H6215" s="180"/>
    </row>
    <row r="6216" spans="1:8" hidden="1">
      <c r="A6216" s="249" t="s">
        <v>8673</v>
      </c>
      <c r="B6216" s="249" t="s">
        <v>8674</v>
      </c>
      <c r="C6216" s="185" t="str">
        <f>VLOOKUP(B6216,[1]Nagios!$B$2:$F$7978,1,FALSE)</f>
        <v>10.133.138.68</v>
      </c>
      <c r="D6216" s="276" t="s">
        <v>2617</v>
      </c>
      <c r="E6216" s="88" t="s">
        <v>2992</v>
      </c>
      <c r="F6216" s="250">
        <v>3</v>
      </c>
      <c r="G6216" s="299" t="s">
        <v>8012</v>
      </c>
      <c r="H6216" s="180"/>
    </row>
    <row r="6217" spans="1:8" hidden="1">
      <c r="A6217" s="249" t="s">
        <v>8673</v>
      </c>
      <c r="B6217" s="249" t="s">
        <v>8674</v>
      </c>
      <c r="C6217" s="185" t="str">
        <f>VLOOKUP(B6217,[1]Nagios!$B$2:$F$7978,1,FALSE)</f>
        <v>10.133.138.68</v>
      </c>
      <c r="D6217" s="276" t="s">
        <v>6654</v>
      </c>
      <c r="E6217" s="88" t="s">
        <v>2992</v>
      </c>
      <c r="F6217" s="250">
        <v>3</v>
      </c>
      <c r="G6217" s="299" t="s">
        <v>8012</v>
      </c>
      <c r="H6217" s="180"/>
    </row>
    <row r="6218" spans="1:8" hidden="1">
      <c r="A6218" s="249" t="s">
        <v>8673</v>
      </c>
      <c r="B6218" s="249" t="s">
        <v>8674</v>
      </c>
      <c r="C6218" s="185" t="str">
        <f>VLOOKUP(B6218,[1]Nagios!$B$2:$F$7978,1,FALSE)</f>
        <v>10.133.138.68</v>
      </c>
      <c r="D6218" s="276" t="s">
        <v>1201</v>
      </c>
      <c r="E6218" s="88" t="s">
        <v>2992</v>
      </c>
      <c r="F6218" s="250">
        <v>3</v>
      </c>
      <c r="G6218" s="299" t="s">
        <v>8012</v>
      </c>
      <c r="H6218" s="180"/>
    </row>
    <row r="6219" spans="1:8" hidden="1">
      <c r="A6219" s="249" t="s">
        <v>8673</v>
      </c>
      <c r="B6219" s="249" t="s">
        <v>8674</v>
      </c>
      <c r="C6219" s="185" t="str">
        <f>VLOOKUP(B6219,[1]Nagios!$B$2:$F$7978,1,FALSE)</f>
        <v>10.133.138.68</v>
      </c>
      <c r="D6219" s="276" t="s">
        <v>6043</v>
      </c>
      <c r="E6219" s="88" t="s">
        <v>2992</v>
      </c>
      <c r="F6219" s="250">
        <v>3</v>
      </c>
      <c r="G6219" s="299" t="s">
        <v>8012</v>
      </c>
      <c r="H6219" s="180"/>
    </row>
    <row r="6220" spans="1:8" hidden="1">
      <c r="A6220" s="249" t="s">
        <v>8673</v>
      </c>
      <c r="B6220" s="249" t="s">
        <v>8674</v>
      </c>
      <c r="C6220" s="185" t="str">
        <f>VLOOKUP(B6220,[1]Nagios!$B$2:$F$7978,1,FALSE)</f>
        <v>10.133.138.68</v>
      </c>
      <c r="D6220" s="276" t="s">
        <v>2543</v>
      </c>
      <c r="E6220" s="88" t="s">
        <v>2992</v>
      </c>
      <c r="F6220" s="250">
        <v>3</v>
      </c>
      <c r="G6220" s="299" t="s">
        <v>8012</v>
      </c>
      <c r="H6220" s="180"/>
    </row>
    <row r="6221" spans="1:8" hidden="1">
      <c r="A6221" s="240" t="s">
        <v>8675</v>
      </c>
      <c r="B6221" s="240" t="s">
        <v>8676</v>
      </c>
      <c r="C6221" s="185" t="str">
        <f>VLOOKUP(B6221,[1]Nagios!$B$2:$F$7978,1,FALSE)</f>
        <v>10.133.138.69</v>
      </c>
      <c r="D6221" s="276" t="s">
        <v>8486</v>
      </c>
      <c r="E6221" s="88" t="s">
        <v>2992</v>
      </c>
      <c r="F6221" s="269">
        <v>3</v>
      </c>
      <c r="G6221" s="299" t="s">
        <v>8012</v>
      </c>
      <c r="H6221" s="180"/>
    </row>
    <row r="6222" spans="1:8" hidden="1">
      <c r="A6222" s="240" t="s">
        <v>8675</v>
      </c>
      <c r="B6222" s="240" t="s">
        <v>8676</v>
      </c>
      <c r="C6222" s="185" t="str">
        <f>VLOOKUP(B6222,[1]Nagios!$B$2:$F$7978,1,FALSE)</f>
        <v>10.133.138.69</v>
      </c>
      <c r="D6222" s="276" t="s">
        <v>1204</v>
      </c>
      <c r="E6222" s="88" t="s">
        <v>2992</v>
      </c>
      <c r="F6222" s="269">
        <v>3</v>
      </c>
      <c r="G6222" s="299" t="s">
        <v>8012</v>
      </c>
      <c r="H6222" s="180"/>
    </row>
    <row r="6223" spans="1:8" hidden="1">
      <c r="A6223" s="249" t="s">
        <v>8675</v>
      </c>
      <c r="B6223" s="249" t="s">
        <v>8676</v>
      </c>
      <c r="C6223" s="185" t="str">
        <f>VLOOKUP(B6223,[1]Nagios!$B$2:$F$7978,1,FALSE)</f>
        <v>10.133.138.69</v>
      </c>
      <c r="D6223" s="276" t="s">
        <v>2617</v>
      </c>
      <c r="E6223" s="88" t="s">
        <v>2992</v>
      </c>
      <c r="F6223" s="269">
        <v>3</v>
      </c>
      <c r="G6223" s="299" t="s">
        <v>8012</v>
      </c>
      <c r="H6223" s="180"/>
    </row>
    <row r="6224" spans="1:8" hidden="1">
      <c r="A6224" s="249" t="s">
        <v>8675</v>
      </c>
      <c r="B6224" s="249" t="s">
        <v>8676</v>
      </c>
      <c r="C6224" s="185" t="str">
        <f>VLOOKUP(B6224,[1]Nagios!$B$2:$F$7978,1,FALSE)</f>
        <v>10.133.138.69</v>
      </c>
      <c r="D6224" s="276" t="s">
        <v>6654</v>
      </c>
      <c r="E6224" s="88" t="s">
        <v>2992</v>
      </c>
      <c r="F6224" s="269">
        <v>3</v>
      </c>
      <c r="G6224" s="299" t="s">
        <v>8012</v>
      </c>
      <c r="H6224" s="180"/>
    </row>
    <row r="6225" spans="1:8" hidden="1">
      <c r="A6225" s="266" t="s">
        <v>8675</v>
      </c>
      <c r="B6225" s="266" t="s">
        <v>8676</v>
      </c>
      <c r="C6225" s="185" t="str">
        <f>VLOOKUP(B6225,[1]Nagios!$B$2:$F$7978,1,FALSE)</f>
        <v>10.133.138.69</v>
      </c>
      <c r="D6225" s="276" t="s">
        <v>1201</v>
      </c>
      <c r="E6225" s="88" t="s">
        <v>2992</v>
      </c>
      <c r="F6225" s="269">
        <v>3</v>
      </c>
      <c r="G6225" s="299" t="s">
        <v>8012</v>
      </c>
      <c r="H6225" s="180"/>
    </row>
    <row r="6226" spans="1:8" hidden="1">
      <c r="A6226" s="266" t="s">
        <v>8675</v>
      </c>
      <c r="B6226" s="249" t="s">
        <v>8676</v>
      </c>
      <c r="C6226" s="185" t="str">
        <f>VLOOKUP(B6226,[1]Nagios!$B$2:$F$7978,1,FALSE)</f>
        <v>10.133.138.69</v>
      </c>
      <c r="D6226" s="276" t="s">
        <v>6043</v>
      </c>
      <c r="E6226" s="88" t="s">
        <v>2992</v>
      </c>
      <c r="F6226" s="269">
        <v>3</v>
      </c>
      <c r="G6226" s="299" t="s">
        <v>8012</v>
      </c>
      <c r="H6226" s="180"/>
    </row>
    <row r="6227" spans="1:8" hidden="1">
      <c r="A6227" s="266" t="s">
        <v>8675</v>
      </c>
      <c r="B6227" s="249" t="s">
        <v>8676</v>
      </c>
      <c r="C6227" s="185" t="str">
        <f>VLOOKUP(B6227,[1]Nagios!$B$2:$F$7978,1,FALSE)</f>
        <v>10.133.138.69</v>
      </c>
      <c r="D6227" s="276" t="s">
        <v>2544</v>
      </c>
      <c r="E6227" s="88" t="s">
        <v>2992</v>
      </c>
      <c r="F6227" s="269">
        <v>3</v>
      </c>
      <c r="G6227" s="299" t="s">
        <v>1145</v>
      </c>
      <c r="H6227" s="180"/>
    </row>
    <row r="6228" spans="1:8" hidden="1">
      <c r="A6228" s="266" t="s">
        <v>8675</v>
      </c>
      <c r="B6228" s="249" t="s">
        <v>8676</v>
      </c>
      <c r="C6228" s="185" t="str">
        <f>VLOOKUP(B6228,[1]Nagios!$B$2:$F$7978,1,FALSE)</f>
        <v>10.133.138.69</v>
      </c>
      <c r="D6228" s="276" t="s">
        <v>1711</v>
      </c>
      <c r="E6228" s="88" t="s">
        <v>2992</v>
      </c>
      <c r="F6228" s="269">
        <v>3</v>
      </c>
      <c r="G6228" s="299" t="s">
        <v>1145</v>
      </c>
      <c r="H6228" s="180"/>
    </row>
    <row r="6229" spans="1:8" hidden="1">
      <c r="A6229" s="266" t="s">
        <v>8675</v>
      </c>
      <c r="B6229" s="240" t="s">
        <v>8676</v>
      </c>
      <c r="C6229" s="185" t="str">
        <f>VLOOKUP(B6229,[1]Nagios!$B$2:$F$7978,1,FALSE)</f>
        <v>10.133.138.69</v>
      </c>
      <c r="D6229" s="276" t="s">
        <v>8487</v>
      </c>
      <c r="E6229" s="88" t="s">
        <v>2992</v>
      </c>
      <c r="F6229" s="269">
        <v>3</v>
      </c>
      <c r="G6229" s="299" t="s">
        <v>1145</v>
      </c>
      <c r="H6229" s="180"/>
    </row>
    <row r="6230" spans="1:8" hidden="1">
      <c r="A6230" s="266" t="s">
        <v>8675</v>
      </c>
      <c r="B6230" s="266" t="s">
        <v>8676</v>
      </c>
      <c r="C6230" s="185" t="str">
        <f>VLOOKUP(B6230,[1]Nagios!$B$2:$F$7978,1,FALSE)</f>
        <v>10.133.138.69</v>
      </c>
      <c r="D6230" s="276" t="s">
        <v>9069</v>
      </c>
      <c r="E6230" s="88" t="s">
        <v>2992</v>
      </c>
      <c r="F6230" s="269">
        <v>3</v>
      </c>
      <c r="G6230" s="299" t="s">
        <v>1145</v>
      </c>
      <c r="H6230" s="180"/>
    </row>
    <row r="6231" spans="1:8" hidden="1">
      <c r="A6231" s="266" t="s">
        <v>8675</v>
      </c>
      <c r="B6231" s="266" t="s">
        <v>8676</v>
      </c>
      <c r="C6231" s="185" t="str">
        <f>VLOOKUP(B6231,[1]Nagios!$B$2:$F$7978,1,FALSE)</f>
        <v>10.133.138.69</v>
      </c>
      <c r="D6231" s="276" t="s">
        <v>9070</v>
      </c>
      <c r="E6231" s="88" t="s">
        <v>2992</v>
      </c>
      <c r="F6231" s="269">
        <v>3</v>
      </c>
      <c r="G6231" s="299" t="s">
        <v>1145</v>
      </c>
      <c r="H6231" s="180"/>
    </row>
    <row r="6232" spans="1:8" hidden="1">
      <c r="A6232" s="91" t="s">
        <v>6528</v>
      </c>
      <c r="B6232" s="102" t="s">
        <v>6527</v>
      </c>
      <c r="C6232" s="185" t="str">
        <f>VLOOKUP(B6232,[1]Nagios!$B$2:$F$7978,1,FALSE)</f>
        <v>10.133.138.53</v>
      </c>
      <c r="D6232" s="91" t="s">
        <v>959</v>
      </c>
      <c r="E6232" s="240" t="s">
        <v>2989</v>
      </c>
      <c r="F6232" s="245">
        <v>3</v>
      </c>
      <c r="G6232" s="299" t="s">
        <v>8012</v>
      </c>
      <c r="H6232" s="180"/>
    </row>
    <row r="6233" spans="1:8" hidden="1">
      <c r="A6233" s="91" t="s">
        <v>6528</v>
      </c>
      <c r="B6233" s="102" t="s">
        <v>6527</v>
      </c>
      <c r="C6233" s="185" t="str">
        <f>VLOOKUP(B6233,[1]Nagios!$B$2:$F$7978,1,FALSE)</f>
        <v>10.133.138.53</v>
      </c>
      <c r="D6233" s="91" t="s">
        <v>962</v>
      </c>
      <c r="E6233" s="240" t="s">
        <v>2989</v>
      </c>
      <c r="F6233" s="245">
        <v>4</v>
      </c>
      <c r="G6233" s="299" t="s">
        <v>8012</v>
      </c>
      <c r="H6233" s="180"/>
    </row>
    <row r="6234" spans="1:8" hidden="1">
      <c r="A6234" s="91" t="s">
        <v>6528</v>
      </c>
      <c r="B6234" s="102" t="s">
        <v>6527</v>
      </c>
      <c r="C6234" s="185" t="str">
        <f>VLOOKUP(B6234,[1]Nagios!$B$2:$F$7978,1,FALSE)</f>
        <v>10.133.138.53</v>
      </c>
      <c r="D6234" s="91" t="s">
        <v>963</v>
      </c>
      <c r="E6234" s="240" t="s">
        <v>2989</v>
      </c>
      <c r="F6234" s="245">
        <v>4</v>
      </c>
      <c r="G6234" s="299" t="s">
        <v>8012</v>
      </c>
      <c r="H6234" s="180"/>
    </row>
    <row r="6235" spans="1:8" hidden="1">
      <c r="A6235" s="91" t="s">
        <v>6528</v>
      </c>
      <c r="B6235" s="102" t="s">
        <v>6527</v>
      </c>
      <c r="C6235" s="185" t="str">
        <f>VLOOKUP(B6235,[1]Nagios!$B$2:$F$7978,1,FALSE)</f>
        <v>10.133.138.53</v>
      </c>
      <c r="D6235" s="91" t="s">
        <v>6519</v>
      </c>
      <c r="E6235" s="240" t="s">
        <v>2989</v>
      </c>
      <c r="F6235" s="245">
        <v>3</v>
      </c>
      <c r="G6235" s="299" t="s">
        <v>8012</v>
      </c>
      <c r="H6235" s="180"/>
    </row>
    <row r="6236" spans="1:8" hidden="1">
      <c r="A6236" s="91" t="s">
        <v>6528</v>
      </c>
      <c r="B6236" s="102" t="s">
        <v>6527</v>
      </c>
      <c r="C6236" s="185" t="str">
        <f>VLOOKUP(B6236,[1]Nagios!$B$2:$F$7978,1,FALSE)</f>
        <v>10.133.138.53</v>
      </c>
      <c r="D6236" s="91" t="s">
        <v>961</v>
      </c>
      <c r="E6236" s="240" t="s">
        <v>2989</v>
      </c>
      <c r="F6236" s="245">
        <v>3</v>
      </c>
      <c r="G6236" s="299" t="s">
        <v>8012</v>
      </c>
      <c r="H6236" s="180"/>
    </row>
    <row r="6237" spans="1:8" hidden="1">
      <c r="A6237" s="91" t="s">
        <v>6528</v>
      </c>
      <c r="B6237" s="102" t="s">
        <v>6527</v>
      </c>
      <c r="C6237" s="185" t="str">
        <f>VLOOKUP(B6237,[1]Nagios!$B$2:$F$7978,1,FALSE)</f>
        <v>10.133.138.53</v>
      </c>
      <c r="D6237" s="91" t="s">
        <v>3176</v>
      </c>
      <c r="E6237" s="249" t="s">
        <v>2989</v>
      </c>
      <c r="F6237" s="262">
        <v>3</v>
      </c>
      <c r="G6237" s="299" t="s">
        <v>8012</v>
      </c>
      <c r="H6237" s="180"/>
    </row>
    <row r="6238" spans="1:8" hidden="1">
      <c r="A6238" s="266" t="s">
        <v>8858</v>
      </c>
      <c r="B6238" s="249" t="s">
        <v>8859</v>
      </c>
      <c r="C6238" s="185" t="str">
        <f>VLOOKUP(B6238,[1]Nagios!$B$2:$F$7978,1,FALSE)</f>
        <v>172.24.8.29</v>
      </c>
      <c r="D6238" s="276" t="s">
        <v>8486</v>
      </c>
      <c r="E6238" s="249" t="s">
        <v>2992</v>
      </c>
      <c r="F6238" s="262">
        <v>4</v>
      </c>
      <c r="G6238" s="299" t="s">
        <v>8012</v>
      </c>
      <c r="H6238" s="199"/>
    </row>
    <row r="6239" spans="1:8" hidden="1">
      <c r="A6239" s="266" t="s">
        <v>8858</v>
      </c>
      <c r="B6239" s="266" t="s">
        <v>8859</v>
      </c>
      <c r="C6239" s="185" t="str">
        <f>VLOOKUP(B6239,[1]Nagios!$B$2:$F$7978,1,FALSE)</f>
        <v>172.24.8.29</v>
      </c>
      <c r="D6239" s="276" t="s">
        <v>1204</v>
      </c>
      <c r="E6239" s="266" t="s">
        <v>2992</v>
      </c>
      <c r="F6239" s="271">
        <v>4</v>
      </c>
      <c r="G6239" s="299" t="s">
        <v>8012</v>
      </c>
      <c r="H6239" s="180"/>
    </row>
    <row r="6240" spans="1:8" hidden="1">
      <c r="A6240" s="266" t="s">
        <v>8858</v>
      </c>
      <c r="B6240" s="266" t="s">
        <v>8859</v>
      </c>
      <c r="C6240" s="185" t="str">
        <f>VLOOKUP(B6240,[1]Nagios!$B$2:$F$7978,1,FALSE)</f>
        <v>172.24.8.29</v>
      </c>
      <c r="D6240" s="276" t="s">
        <v>2617</v>
      </c>
      <c r="E6240" s="266" t="s">
        <v>2992</v>
      </c>
      <c r="F6240" s="271">
        <v>4</v>
      </c>
      <c r="G6240" s="299" t="s">
        <v>8012</v>
      </c>
      <c r="H6240" s="180"/>
    </row>
    <row r="6241" spans="1:8" hidden="1">
      <c r="A6241" s="266" t="s">
        <v>8858</v>
      </c>
      <c r="B6241" s="266" t="s">
        <v>8859</v>
      </c>
      <c r="C6241" s="185" t="str">
        <f>VLOOKUP(B6241,[1]Nagios!$B$2:$F$7978,1,FALSE)</f>
        <v>172.24.8.29</v>
      </c>
      <c r="D6241" s="276" t="s">
        <v>6654</v>
      </c>
      <c r="E6241" s="266" t="s">
        <v>2992</v>
      </c>
      <c r="F6241" s="271">
        <v>4</v>
      </c>
      <c r="G6241" s="299" t="s">
        <v>8012</v>
      </c>
      <c r="H6241" s="180"/>
    </row>
    <row r="6242" spans="1:8" hidden="1">
      <c r="A6242" s="266" t="s">
        <v>8858</v>
      </c>
      <c r="B6242" s="266" t="s">
        <v>8859</v>
      </c>
      <c r="C6242" s="185" t="str">
        <f>VLOOKUP(B6242,[1]Nagios!$B$2:$F$7978,1,FALSE)</f>
        <v>172.24.8.29</v>
      </c>
      <c r="D6242" s="276" t="s">
        <v>1201</v>
      </c>
      <c r="E6242" s="240" t="s">
        <v>2992</v>
      </c>
      <c r="F6242" s="245">
        <v>4</v>
      </c>
      <c r="G6242" s="299" t="s">
        <v>8012</v>
      </c>
      <c r="H6242" s="180"/>
    </row>
    <row r="6243" spans="1:8" hidden="1">
      <c r="A6243" s="266" t="s">
        <v>8858</v>
      </c>
      <c r="B6243" s="266" t="s">
        <v>8859</v>
      </c>
      <c r="C6243" s="185" t="str">
        <f>VLOOKUP(B6243,[1]Nagios!$B$2:$F$7978,1,FALSE)</f>
        <v>172.24.8.29</v>
      </c>
      <c r="D6243" s="276" t="s">
        <v>6043</v>
      </c>
      <c r="E6243" s="240" t="s">
        <v>2992</v>
      </c>
      <c r="F6243" s="245">
        <v>4</v>
      </c>
      <c r="G6243" s="299" t="s">
        <v>8012</v>
      </c>
      <c r="H6243" s="180"/>
    </row>
    <row r="6244" spans="1:8" hidden="1">
      <c r="A6244" s="266" t="s">
        <v>8858</v>
      </c>
      <c r="B6244" s="266" t="s">
        <v>8859</v>
      </c>
      <c r="C6244" s="185" t="str">
        <f>VLOOKUP(B6244,[1]Nagios!$B$2:$F$7978,1,FALSE)</f>
        <v>172.24.8.29</v>
      </c>
      <c r="D6244" s="276" t="s">
        <v>2543</v>
      </c>
      <c r="E6244" s="240" t="s">
        <v>2992</v>
      </c>
      <c r="F6244" s="245">
        <v>4</v>
      </c>
      <c r="G6244" s="299" t="s">
        <v>8012</v>
      </c>
      <c r="H6244" s="180"/>
    </row>
    <row r="6245" spans="1:8" hidden="1">
      <c r="A6245" s="88" t="s">
        <v>8858</v>
      </c>
      <c r="B6245" s="118" t="s">
        <v>8859</v>
      </c>
      <c r="C6245" s="185" t="str">
        <f>VLOOKUP(B6245,[1]Nagios!$B$2:$F$7978,1,FALSE)</f>
        <v>172.24.8.29</v>
      </c>
      <c r="D6245" s="276" t="s">
        <v>7595</v>
      </c>
      <c r="E6245" s="267" t="s">
        <v>2992</v>
      </c>
      <c r="F6245" s="245">
        <v>4</v>
      </c>
      <c r="G6245" s="299" t="s">
        <v>8004</v>
      </c>
      <c r="H6245" s="180"/>
    </row>
    <row r="6246" spans="1:8" hidden="1">
      <c r="A6246" s="88" t="s">
        <v>7935</v>
      </c>
      <c r="B6246" s="266" t="s">
        <v>7936</v>
      </c>
      <c r="C6246" s="185" t="str">
        <f>VLOOKUP(B6246,[1]Nagios!$B$2:$F$7978,1,FALSE)</f>
        <v>172.24.8.24</v>
      </c>
      <c r="D6246" s="87" t="s">
        <v>7260</v>
      </c>
      <c r="E6246" s="240" t="s">
        <v>2989</v>
      </c>
      <c r="F6246" s="245">
        <v>2</v>
      </c>
      <c r="G6246" s="299" t="s">
        <v>8012</v>
      </c>
      <c r="H6246" s="180"/>
    </row>
    <row r="6247" spans="1:8" hidden="1">
      <c r="A6247" s="88" t="s">
        <v>7935</v>
      </c>
      <c r="B6247" s="266" t="s">
        <v>7936</v>
      </c>
      <c r="C6247" s="185" t="str">
        <f>VLOOKUP(B6247,[1]Nagios!$B$2:$F$7978,1,FALSE)</f>
        <v>172.24.8.24</v>
      </c>
      <c r="D6247" s="87" t="s">
        <v>1204</v>
      </c>
      <c r="E6247" s="240" t="s">
        <v>2989</v>
      </c>
      <c r="F6247" s="245">
        <v>2</v>
      </c>
      <c r="G6247" s="299" t="s">
        <v>8012</v>
      </c>
      <c r="H6247" s="180"/>
    </row>
    <row r="6248" spans="1:8" hidden="1">
      <c r="A6248" s="88" t="s">
        <v>7935</v>
      </c>
      <c r="B6248" s="266" t="s">
        <v>7936</v>
      </c>
      <c r="C6248" s="185" t="str">
        <f>VLOOKUP(B6248,[1]Nagios!$B$2:$F$7978,1,FALSE)</f>
        <v>172.24.8.24</v>
      </c>
      <c r="D6248" s="276" t="s">
        <v>2617</v>
      </c>
      <c r="E6248" s="249" t="s">
        <v>2989</v>
      </c>
      <c r="F6248" s="245">
        <v>2</v>
      </c>
      <c r="G6248" s="299" t="s">
        <v>8012</v>
      </c>
      <c r="H6248" s="180"/>
    </row>
    <row r="6249" spans="1:8" hidden="1">
      <c r="A6249" s="88" t="s">
        <v>7935</v>
      </c>
      <c r="B6249" s="266" t="s">
        <v>7936</v>
      </c>
      <c r="C6249" s="185" t="str">
        <f>VLOOKUP(B6249,[1]Nagios!$B$2:$F$7978,1,FALSE)</f>
        <v>172.24.8.24</v>
      </c>
      <c r="D6249" s="276" t="s">
        <v>6654</v>
      </c>
      <c r="E6249" s="249" t="s">
        <v>2989</v>
      </c>
      <c r="F6249" s="245">
        <v>2</v>
      </c>
      <c r="G6249" s="299" t="s">
        <v>8012</v>
      </c>
      <c r="H6249" s="180"/>
    </row>
    <row r="6250" spans="1:8" hidden="1">
      <c r="A6250" s="88" t="s">
        <v>7935</v>
      </c>
      <c r="B6250" s="249" t="s">
        <v>7936</v>
      </c>
      <c r="C6250" s="185" t="str">
        <f>VLOOKUP(B6250,[1]Nagios!$B$2:$F$7978,1,FALSE)</f>
        <v>172.24.8.24</v>
      </c>
      <c r="D6250" s="276" t="s">
        <v>1201</v>
      </c>
      <c r="E6250" s="266" t="s">
        <v>2989</v>
      </c>
      <c r="F6250" s="262">
        <v>2</v>
      </c>
      <c r="G6250" s="299" t="s">
        <v>8012</v>
      </c>
      <c r="H6250" s="180"/>
    </row>
    <row r="6251" spans="1:8" hidden="1">
      <c r="A6251" s="88" t="s">
        <v>7935</v>
      </c>
      <c r="B6251" s="249" t="s">
        <v>7936</v>
      </c>
      <c r="C6251" s="185" t="str">
        <f>VLOOKUP(B6251,[1]Nagios!$B$2:$F$7978,1,FALSE)</f>
        <v>172.24.8.24</v>
      </c>
      <c r="D6251" s="276" t="s">
        <v>6043</v>
      </c>
      <c r="E6251" s="266" t="s">
        <v>2989</v>
      </c>
      <c r="F6251" s="262">
        <v>2</v>
      </c>
      <c r="G6251" s="299" t="s">
        <v>8012</v>
      </c>
      <c r="H6251" s="180"/>
    </row>
    <row r="6252" spans="1:8" hidden="1">
      <c r="A6252" s="88" t="s">
        <v>7935</v>
      </c>
      <c r="B6252" s="249" t="s">
        <v>7936</v>
      </c>
      <c r="C6252" s="185" t="str">
        <f>VLOOKUP(B6252,[1]Nagios!$B$2:$F$7978,1,FALSE)</f>
        <v>172.24.8.24</v>
      </c>
      <c r="D6252" s="87" t="s">
        <v>2543</v>
      </c>
      <c r="E6252" s="266" t="s">
        <v>2989</v>
      </c>
      <c r="F6252" s="262">
        <v>2</v>
      </c>
      <c r="G6252" s="299" t="s">
        <v>7998</v>
      </c>
      <c r="H6252" s="213"/>
    </row>
    <row r="6253" spans="1:8" hidden="1">
      <c r="A6253" s="88" t="s">
        <v>7935</v>
      </c>
      <c r="B6253" s="249" t="s">
        <v>7936</v>
      </c>
      <c r="C6253" s="185" t="str">
        <f>VLOOKUP(B6253,[1]Nagios!$B$2:$F$7978,1,FALSE)</f>
        <v>172.24.8.24</v>
      </c>
      <c r="D6253" s="87" t="s">
        <v>2544</v>
      </c>
      <c r="E6253" s="266" t="s">
        <v>2989</v>
      </c>
      <c r="F6253" s="245">
        <v>2</v>
      </c>
      <c r="G6253" s="299" t="s">
        <v>7998</v>
      </c>
      <c r="H6253" s="213"/>
    </row>
    <row r="6254" spans="1:8" hidden="1">
      <c r="A6254" s="88" t="s">
        <v>7935</v>
      </c>
      <c r="B6254" s="249" t="s">
        <v>7936</v>
      </c>
      <c r="C6254" s="185" t="str">
        <f>VLOOKUP(B6254,[1]Nagios!$B$2:$F$7978,1,FALSE)</f>
        <v>172.24.8.24</v>
      </c>
      <c r="D6254" s="276" t="s">
        <v>1916</v>
      </c>
      <c r="E6254" s="266" t="s">
        <v>2989</v>
      </c>
      <c r="F6254" s="245">
        <v>2</v>
      </c>
      <c r="G6254" s="299" t="s">
        <v>7998</v>
      </c>
      <c r="H6254" s="213"/>
    </row>
    <row r="6255" spans="1:8" hidden="1">
      <c r="A6255" s="88" t="s">
        <v>7935</v>
      </c>
      <c r="B6255" s="249" t="s">
        <v>7936</v>
      </c>
      <c r="C6255" s="185" t="str">
        <f>VLOOKUP(B6255,[1]Nagios!$B$2:$F$7978,1,FALSE)</f>
        <v>172.24.8.24</v>
      </c>
      <c r="D6255" s="276" t="s">
        <v>8174</v>
      </c>
      <c r="E6255" s="266" t="s">
        <v>2989</v>
      </c>
      <c r="F6255" s="245">
        <v>2</v>
      </c>
      <c r="G6255" s="299" t="s">
        <v>7998</v>
      </c>
      <c r="H6255" s="213"/>
    </row>
    <row r="6256" spans="1:8" hidden="1">
      <c r="A6256" s="88" t="s">
        <v>7935</v>
      </c>
      <c r="B6256" s="249" t="s">
        <v>7936</v>
      </c>
      <c r="C6256" s="185" t="str">
        <f>VLOOKUP(B6256,[1]Nagios!$B$2:$F$7978,1,FALSE)</f>
        <v>172.24.8.24</v>
      </c>
      <c r="D6256" s="276" t="s">
        <v>8175</v>
      </c>
      <c r="E6256" s="266" t="s">
        <v>2989</v>
      </c>
      <c r="F6256" s="245">
        <v>2</v>
      </c>
      <c r="G6256" s="299" t="s">
        <v>7998</v>
      </c>
      <c r="H6256" s="213"/>
    </row>
    <row r="6257" spans="1:8" hidden="1">
      <c r="A6257" s="89" t="s">
        <v>7327</v>
      </c>
      <c r="B6257" s="89" t="s">
        <v>8255</v>
      </c>
      <c r="C6257" s="185" t="str">
        <f>VLOOKUP(B6257,[1]Nagios!$B$2:$F$7978,1,FALSE)</f>
        <v>172.24.8.17</v>
      </c>
      <c r="D6257" s="191" t="s">
        <v>1204</v>
      </c>
      <c r="E6257" s="89" t="s">
        <v>2989</v>
      </c>
      <c r="F6257" s="133">
        <v>2</v>
      </c>
      <c r="G6257" s="299" t="s">
        <v>8012</v>
      </c>
      <c r="H6257" s="180"/>
    </row>
    <row r="6258" spans="1:8" hidden="1">
      <c r="A6258" s="89" t="s">
        <v>7327</v>
      </c>
      <c r="B6258" s="89" t="s">
        <v>8255</v>
      </c>
      <c r="C6258" s="185" t="str">
        <f>VLOOKUP(B6258,[1]Nagios!$B$2:$F$7978,1,FALSE)</f>
        <v>172.24.8.17</v>
      </c>
      <c r="D6258" s="191" t="s">
        <v>959</v>
      </c>
      <c r="E6258" s="89" t="s">
        <v>2989</v>
      </c>
      <c r="F6258" s="133">
        <v>2</v>
      </c>
      <c r="G6258" s="299" t="s">
        <v>8012</v>
      </c>
      <c r="H6258" s="180"/>
    </row>
    <row r="6259" spans="1:8" hidden="1">
      <c r="A6259" s="89" t="s">
        <v>7327</v>
      </c>
      <c r="B6259" s="89" t="s">
        <v>8255</v>
      </c>
      <c r="C6259" s="185" t="str">
        <f>VLOOKUP(B6259,[1]Nagios!$B$2:$F$7978,1,FALSE)</f>
        <v>172.24.8.17</v>
      </c>
      <c r="D6259" s="191" t="s">
        <v>2330</v>
      </c>
      <c r="E6259" s="89" t="s">
        <v>2989</v>
      </c>
      <c r="F6259" s="133">
        <v>2</v>
      </c>
      <c r="G6259" s="299" t="s">
        <v>8012</v>
      </c>
      <c r="H6259" s="180"/>
    </row>
    <row r="6260" spans="1:8" hidden="1">
      <c r="A6260" s="88" t="s">
        <v>7327</v>
      </c>
      <c r="B6260" s="89" t="s">
        <v>8255</v>
      </c>
      <c r="C6260" s="185" t="str">
        <f>VLOOKUP(B6260,[1]Nagios!$B$2:$F$7978,1,FALSE)</f>
        <v>172.24.8.17</v>
      </c>
      <c r="D6260" s="276" t="s">
        <v>6177</v>
      </c>
      <c r="E6260" s="240" t="s">
        <v>2989</v>
      </c>
      <c r="F6260" s="245">
        <v>2</v>
      </c>
      <c r="G6260" s="299" t="s">
        <v>8012</v>
      </c>
      <c r="H6260" s="180"/>
    </row>
    <row r="6261" spans="1:8" hidden="1">
      <c r="A6261" s="88" t="s">
        <v>7327</v>
      </c>
      <c r="B6261" s="89" t="s">
        <v>8255</v>
      </c>
      <c r="C6261" s="185" t="str">
        <f>VLOOKUP(B6261,[1]Nagios!$B$2:$F$7978,1,FALSE)</f>
        <v>172.24.8.17</v>
      </c>
      <c r="D6261" s="276" t="s">
        <v>6043</v>
      </c>
      <c r="E6261" s="249" t="s">
        <v>2989</v>
      </c>
      <c r="F6261" s="245">
        <v>2</v>
      </c>
      <c r="G6261" s="299" t="s">
        <v>8012</v>
      </c>
      <c r="H6261" s="180"/>
    </row>
    <row r="6262" spans="1:8" hidden="1">
      <c r="A6262" s="88" t="s">
        <v>7327</v>
      </c>
      <c r="B6262" s="89" t="s">
        <v>8255</v>
      </c>
      <c r="C6262" s="185" t="str">
        <f>VLOOKUP(B6262,[1]Nagios!$B$2:$F$7978,1,FALSE)</f>
        <v>172.24.8.17</v>
      </c>
      <c r="D6262" s="276" t="s">
        <v>1201</v>
      </c>
      <c r="E6262" s="249" t="s">
        <v>2989</v>
      </c>
      <c r="F6262" s="245">
        <v>2</v>
      </c>
      <c r="G6262" s="299" t="s">
        <v>8012</v>
      </c>
      <c r="H6262" s="180"/>
    </row>
    <row r="6263" spans="1:8" hidden="1">
      <c r="A6263" s="88" t="s">
        <v>7327</v>
      </c>
      <c r="B6263" s="89" t="s">
        <v>8255</v>
      </c>
      <c r="C6263" s="185" t="str">
        <f>VLOOKUP(B6263,[1]Nagios!$B$2:$F$7978,1,FALSE)</f>
        <v>172.24.8.17</v>
      </c>
      <c r="D6263" s="276" t="s">
        <v>8174</v>
      </c>
      <c r="E6263" s="249" t="s">
        <v>2989</v>
      </c>
      <c r="F6263" s="245">
        <v>2</v>
      </c>
      <c r="G6263" s="299" t="s">
        <v>7998</v>
      </c>
      <c r="H6263" s="180"/>
    </row>
    <row r="6264" spans="1:8" hidden="1">
      <c r="A6264" s="88" t="s">
        <v>7327</v>
      </c>
      <c r="B6264" s="89" t="s">
        <v>8255</v>
      </c>
      <c r="C6264" s="185" t="str">
        <f>VLOOKUP(B6264,[1]Nagios!$B$2:$F$7978,1,FALSE)</f>
        <v>172.24.8.17</v>
      </c>
      <c r="D6264" s="276" t="s">
        <v>8175</v>
      </c>
      <c r="E6264" s="249" t="s">
        <v>2989</v>
      </c>
      <c r="F6264" s="245">
        <v>2</v>
      </c>
      <c r="G6264" s="299" t="s">
        <v>7998</v>
      </c>
      <c r="H6264" s="180"/>
    </row>
    <row r="6265" spans="1:8" hidden="1">
      <c r="A6265" s="88" t="s">
        <v>7327</v>
      </c>
      <c r="B6265" s="89" t="s">
        <v>8255</v>
      </c>
      <c r="C6265" s="185" t="str">
        <f>VLOOKUP(B6265,[1]Nagios!$B$2:$F$7978,1,FALSE)</f>
        <v>172.24.8.17</v>
      </c>
      <c r="D6265" s="276" t="s">
        <v>8256</v>
      </c>
      <c r="E6265" s="249" t="s">
        <v>2989</v>
      </c>
      <c r="F6265" s="245">
        <v>2</v>
      </c>
      <c r="G6265" s="299" t="s">
        <v>7998</v>
      </c>
      <c r="H6265" s="180"/>
    </row>
    <row r="6266" spans="1:8" hidden="1">
      <c r="A6266" s="88" t="s">
        <v>7327</v>
      </c>
      <c r="B6266" s="89" t="s">
        <v>8255</v>
      </c>
      <c r="C6266" s="185" t="str">
        <f>VLOOKUP(B6266,[1]Nagios!$B$2:$F$7978,1,FALSE)</f>
        <v>172.24.8.17</v>
      </c>
      <c r="D6266" s="276" t="s">
        <v>8257</v>
      </c>
      <c r="E6266" s="249" t="s">
        <v>2989</v>
      </c>
      <c r="F6266" s="245">
        <v>2</v>
      </c>
      <c r="G6266" s="299" t="s">
        <v>7998</v>
      </c>
      <c r="H6266" s="180"/>
    </row>
    <row r="6267" spans="1:8" hidden="1">
      <c r="A6267" s="88" t="s">
        <v>7327</v>
      </c>
      <c r="B6267" s="89" t="s">
        <v>8255</v>
      </c>
      <c r="C6267" s="185" t="str">
        <f>VLOOKUP(B6267,[1]Nagios!$B$2:$F$7978,1,FALSE)</f>
        <v>172.24.8.17</v>
      </c>
      <c r="D6267" s="276" t="s">
        <v>8258</v>
      </c>
      <c r="E6267" s="249" t="s">
        <v>2989</v>
      </c>
      <c r="F6267" s="245">
        <v>2</v>
      </c>
      <c r="G6267" s="299" t="s">
        <v>7998</v>
      </c>
      <c r="H6267" s="180"/>
    </row>
    <row r="6268" spans="1:8" hidden="1">
      <c r="A6268" s="88" t="s">
        <v>6863</v>
      </c>
      <c r="B6268" s="240" t="s">
        <v>6862</v>
      </c>
      <c r="C6268" s="185" t="str">
        <f>VLOOKUP(B6268,[1]Nagios!$B$2:$F$7978,1,FALSE)</f>
        <v>10.133.138.55</v>
      </c>
      <c r="D6268" s="276" t="s">
        <v>6864</v>
      </c>
      <c r="E6268" s="267" t="s">
        <v>2989</v>
      </c>
      <c r="F6268" s="245">
        <v>1</v>
      </c>
      <c r="G6268" s="299" t="s">
        <v>7998</v>
      </c>
      <c r="H6268" s="180"/>
    </row>
    <row r="6269" spans="1:8" hidden="1">
      <c r="A6269" s="88" t="s">
        <v>6863</v>
      </c>
      <c r="B6269" s="240" t="s">
        <v>6862</v>
      </c>
      <c r="C6269" s="185" t="str">
        <f>VLOOKUP(B6269,[1]Nagios!$B$2:$F$7978,1,FALSE)</f>
        <v>10.133.138.55</v>
      </c>
      <c r="D6269" s="87" t="s">
        <v>6865</v>
      </c>
      <c r="E6269" s="267" t="s">
        <v>2989</v>
      </c>
      <c r="F6269" s="245">
        <v>1</v>
      </c>
      <c r="G6269" s="299" t="s">
        <v>7998</v>
      </c>
      <c r="H6269" s="180"/>
    </row>
    <row r="6270" spans="1:8" hidden="1">
      <c r="A6270" s="88" t="s">
        <v>6863</v>
      </c>
      <c r="B6270" s="240" t="s">
        <v>6862</v>
      </c>
      <c r="C6270" s="185" t="str">
        <f>VLOOKUP(B6270,[1]Nagios!$B$2:$F$7978,1,FALSE)</f>
        <v>10.133.138.55</v>
      </c>
      <c r="D6270" s="276" t="s">
        <v>6866</v>
      </c>
      <c r="E6270" s="267" t="s">
        <v>2989</v>
      </c>
      <c r="F6270" s="245">
        <v>1</v>
      </c>
      <c r="G6270" s="299" t="s">
        <v>7998</v>
      </c>
      <c r="H6270" s="180"/>
    </row>
    <row r="6271" spans="1:8" hidden="1">
      <c r="A6271" s="88" t="s">
        <v>6863</v>
      </c>
      <c r="B6271" s="240" t="s">
        <v>6862</v>
      </c>
      <c r="C6271" s="185" t="str">
        <f>VLOOKUP(B6271,[1]Nagios!$B$2:$F$7978,1,FALSE)</f>
        <v>10.133.138.55</v>
      </c>
      <c r="D6271" s="276" t="s">
        <v>6867</v>
      </c>
      <c r="E6271" s="267" t="s">
        <v>2989</v>
      </c>
      <c r="F6271" s="245">
        <v>1</v>
      </c>
      <c r="G6271" s="299" t="s">
        <v>7998</v>
      </c>
      <c r="H6271" s="180"/>
    </row>
    <row r="6272" spans="1:8" hidden="1">
      <c r="A6272" s="88" t="s">
        <v>6863</v>
      </c>
      <c r="B6272" s="240" t="s">
        <v>6862</v>
      </c>
      <c r="C6272" s="185" t="str">
        <f>VLOOKUP(B6272,[1]Nagios!$B$2:$F$7978,1,FALSE)</f>
        <v>10.133.138.55</v>
      </c>
      <c r="D6272" s="124" t="s">
        <v>7260</v>
      </c>
      <c r="E6272" s="267" t="s">
        <v>2989</v>
      </c>
      <c r="F6272" s="245">
        <v>2</v>
      </c>
      <c r="G6272" s="299" t="s">
        <v>8012</v>
      </c>
      <c r="H6272" s="180"/>
    </row>
    <row r="6273" spans="1:8" hidden="1">
      <c r="A6273" s="88" t="s">
        <v>6863</v>
      </c>
      <c r="B6273" s="240" t="s">
        <v>6862</v>
      </c>
      <c r="C6273" s="185" t="str">
        <f>VLOOKUP(B6273,[1]Nagios!$B$2:$F$7978,1,FALSE)</f>
        <v>10.133.138.55</v>
      </c>
      <c r="D6273" s="276" t="s">
        <v>1204</v>
      </c>
      <c r="E6273" s="267" t="s">
        <v>2989</v>
      </c>
      <c r="F6273" s="245">
        <v>2</v>
      </c>
      <c r="G6273" s="299" t="s">
        <v>8012</v>
      </c>
      <c r="H6273" s="180"/>
    </row>
    <row r="6274" spans="1:8" hidden="1">
      <c r="A6274" s="88" t="s">
        <v>6863</v>
      </c>
      <c r="B6274" s="240" t="s">
        <v>6862</v>
      </c>
      <c r="C6274" s="185" t="str">
        <f>VLOOKUP(B6274,[1]Nagios!$B$2:$F$7978,1,FALSE)</f>
        <v>10.133.138.55</v>
      </c>
      <c r="D6274" s="276" t="s">
        <v>2617</v>
      </c>
      <c r="E6274" s="267" t="s">
        <v>2989</v>
      </c>
      <c r="F6274" s="245">
        <v>2</v>
      </c>
      <c r="G6274" s="299" t="s">
        <v>8012</v>
      </c>
      <c r="H6274" s="180"/>
    </row>
    <row r="6275" spans="1:8" hidden="1">
      <c r="A6275" s="88" t="s">
        <v>6863</v>
      </c>
      <c r="B6275" s="240" t="s">
        <v>6862</v>
      </c>
      <c r="C6275" s="185" t="str">
        <f>VLOOKUP(B6275,[1]Nagios!$B$2:$F$7978,1,FALSE)</f>
        <v>10.133.138.55</v>
      </c>
      <c r="D6275" s="276" t="s">
        <v>6654</v>
      </c>
      <c r="E6275" s="267" t="s">
        <v>2989</v>
      </c>
      <c r="F6275" s="262">
        <v>2</v>
      </c>
      <c r="G6275" s="299" t="s">
        <v>8012</v>
      </c>
      <c r="H6275" s="180"/>
    </row>
    <row r="6276" spans="1:8" hidden="1">
      <c r="A6276" s="104" t="s">
        <v>6863</v>
      </c>
      <c r="B6276" s="120" t="s">
        <v>6862</v>
      </c>
      <c r="C6276" s="185" t="str">
        <f>VLOOKUP(B6276,[1]Nagios!$B$2:$F$7978,1,FALSE)</f>
        <v>10.133.138.55</v>
      </c>
      <c r="D6276" s="147" t="s">
        <v>1201</v>
      </c>
      <c r="E6276" s="267" t="s">
        <v>2989</v>
      </c>
      <c r="F6276" s="262">
        <v>2</v>
      </c>
      <c r="G6276" s="299" t="s">
        <v>8012</v>
      </c>
      <c r="H6276" s="180"/>
    </row>
    <row r="6277" spans="1:8" hidden="1">
      <c r="A6277" s="88" t="s">
        <v>6863</v>
      </c>
      <c r="B6277" s="249" t="s">
        <v>6862</v>
      </c>
      <c r="C6277" s="185" t="str">
        <f>VLOOKUP(B6277,[1]Nagios!$B$2:$F$7978,1,FALSE)</f>
        <v>10.133.138.55</v>
      </c>
      <c r="D6277" s="276" t="s">
        <v>6043</v>
      </c>
      <c r="E6277" s="267" t="s">
        <v>2989</v>
      </c>
      <c r="F6277" s="262">
        <v>2</v>
      </c>
      <c r="G6277" s="299" t="s">
        <v>8012</v>
      </c>
      <c r="H6277" s="180"/>
    </row>
    <row r="6278" spans="1:8" hidden="1">
      <c r="A6278" s="88" t="s">
        <v>9004</v>
      </c>
      <c r="B6278" s="240" t="s">
        <v>9005</v>
      </c>
      <c r="C6278" s="185" t="str">
        <f>VLOOKUP(B6278,[1]Nagios!$B$2:$F$7978,1,FALSE)</f>
        <v>172.24.8.28</v>
      </c>
      <c r="D6278" s="276" t="s">
        <v>6804</v>
      </c>
      <c r="E6278" s="240" t="s">
        <v>2992</v>
      </c>
      <c r="F6278" s="262">
        <v>4</v>
      </c>
      <c r="G6278" s="299" t="s">
        <v>8011</v>
      </c>
      <c r="H6278" s="180"/>
    </row>
    <row r="6279" spans="1:8" hidden="1">
      <c r="A6279" s="88" t="s">
        <v>9004</v>
      </c>
      <c r="B6279" s="240" t="s">
        <v>9005</v>
      </c>
      <c r="C6279" s="185" t="str">
        <f>VLOOKUP(B6279,[1]Nagios!$B$2:$F$7978,1,FALSE)</f>
        <v>172.24.8.28</v>
      </c>
      <c r="D6279" s="276" t="s">
        <v>6805</v>
      </c>
      <c r="E6279" s="240" t="s">
        <v>2992</v>
      </c>
      <c r="F6279" s="262">
        <v>4</v>
      </c>
      <c r="G6279" s="299" t="s">
        <v>8011</v>
      </c>
      <c r="H6279" s="180"/>
    </row>
    <row r="6280" spans="1:8" hidden="1">
      <c r="A6280" s="88" t="s">
        <v>9004</v>
      </c>
      <c r="B6280" s="240" t="s">
        <v>9005</v>
      </c>
      <c r="C6280" s="185" t="str">
        <f>VLOOKUP(B6280,[1]Nagios!$B$2:$F$7978,1,FALSE)</f>
        <v>172.24.8.28</v>
      </c>
      <c r="D6280" s="276" t="s">
        <v>8994</v>
      </c>
      <c r="E6280" s="240" t="s">
        <v>2992</v>
      </c>
      <c r="F6280" s="262">
        <v>4</v>
      </c>
      <c r="G6280" s="299" t="s">
        <v>8011</v>
      </c>
      <c r="H6280" s="180"/>
    </row>
    <row r="6281" spans="1:8" hidden="1">
      <c r="A6281" s="88" t="s">
        <v>9004</v>
      </c>
      <c r="B6281" s="240" t="s">
        <v>9005</v>
      </c>
      <c r="C6281" s="185" t="str">
        <f>VLOOKUP(B6281,[1]Nagios!$B$2:$F$7978,1,FALSE)</f>
        <v>172.24.8.28</v>
      </c>
      <c r="D6281" s="276" t="s">
        <v>8995</v>
      </c>
      <c r="E6281" s="240" t="s">
        <v>2992</v>
      </c>
      <c r="F6281" s="262">
        <v>4</v>
      </c>
      <c r="G6281" s="299" t="s">
        <v>8011</v>
      </c>
      <c r="H6281" s="180"/>
    </row>
    <row r="6282" spans="1:8" hidden="1">
      <c r="A6282" s="88" t="s">
        <v>9004</v>
      </c>
      <c r="B6282" s="240" t="s">
        <v>9005</v>
      </c>
      <c r="C6282" s="185" t="str">
        <f>VLOOKUP(B6282,[1]Nagios!$B$2:$F$7978,1,FALSE)</f>
        <v>172.24.8.28</v>
      </c>
      <c r="D6282" s="276" t="s">
        <v>8996</v>
      </c>
      <c r="E6282" s="240" t="s">
        <v>2992</v>
      </c>
      <c r="F6282" s="245">
        <v>4</v>
      </c>
      <c r="G6282" s="299" t="s">
        <v>8011</v>
      </c>
      <c r="H6282" s="180"/>
    </row>
    <row r="6283" spans="1:8" hidden="1">
      <c r="A6283" s="88" t="s">
        <v>9004</v>
      </c>
      <c r="B6283" s="240" t="s">
        <v>9005</v>
      </c>
      <c r="C6283" s="185" t="str">
        <f>VLOOKUP(B6283,[1]Nagios!$B$2:$F$7978,1,FALSE)</f>
        <v>172.24.8.28</v>
      </c>
      <c r="D6283" s="276" t="s">
        <v>8997</v>
      </c>
      <c r="E6283" s="240" t="s">
        <v>2992</v>
      </c>
      <c r="F6283" s="245">
        <v>4</v>
      </c>
      <c r="G6283" s="299" t="s">
        <v>8011</v>
      </c>
      <c r="H6283" s="180"/>
    </row>
    <row r="6284" spans="1:8" hidden="1">
      <c r="A6284" s="88" t="s">
        <v>9004</v>
      </c>
      <c r="B6284" s="240" t="s">
        <v>9005</v>
      </c>
      <c r="C6284" s="185" t="str">
        <f>VLOOKUP(B6284,[1]Nagios!$B$2:$F$7978,1,FALSE)</f>
        <v>172.24.8.28</v>
      </c>
      <c r="D6284" s="276" t="s">
        <v>8998</v>
      </c>
      <c r="E6284" s="240" t="s">
        <v>2992</v>
      </c>
      <c r="F6284" s="245">
        <v>4</v>
      </c>
      <c r="G6284" s="299" t="s">
        <v>8011</v>
      </c>
      <c r="H6284" s="180"/>
    </row>
    <row r="6285" spans="1:8" hidden="1">
      <c r="A6285" s="88" t="s">
        <v>9004</v>
      </c>
      <c r="B6285" s="240" t="s">
        <v>9005</v>
      </c>
      <c r="C6285" s="185" t="str">
        <f>VLOOKUP(B6285,[1]Nagios!$B$2:$F$7978,1,FALSE)</f>
        <v>172.24.8.28</v>
      </c>
      <c r="D6285" s="276" t="s">
        <v>8999</v>
      </c>
      <c r="E6285" s="240" t="s">
        <v>2992</v>
      </c>
      <c r="F6285" s="245">
        <v>4</v>
      </c>
      <c r="G6285" s="299" t="s">
        <v>8011</v>
      </c>
      <c r="H6285" s="180"/>
    </row>
    <row r="6286" spans="1:8" hidden="1">
      <c r="A6286" s="88" t="s">
        <v>9004</v>
      </c>
      <c r="B6286" s="240" t="s">
        <v>9005</v>
      </c>
      <c r="C6286" s="185" t="str">
        <f>VLOOKUP(B6286,[1]Nagios!$B$2:$F$7978,1,FALSE)</f>
        <v>172.24.8.28</v>
      </c>
      <c r="D6286" s="276" t="s">
        <v>9000</v>
      </c>
      <c r="E6286" s="240" t="s">
        <v>2992</v>
      </c>
      <c r="F6286" s="245">
        <v>4</v>
      </c>
      <c r="G6286" s="299" t="s">
        <v>8011</v>
      </c>
      <c r="H6286" s="180"/>
    </row>
    <row r="6287" spans="1:8" hidden="1">
      <c r="A6287" s="88" t="s">
        <v>9004</v>
      </c>
      <c r="B6287" s="240" t="s">
        <v>9005</v>
      </c>
      <c r="C6287" s="185" t="str">
        <f>VLOOKUP(B6287,[1]Nagios!$B$2:$F$7978,1,FALSE)</f>
        <v>172.24.8.28</v>
      </c>
      <c r="D6287" s="276" t="s">
        <v>9001</v>
      </c>
      <c r="E6287" s="240" t="s">
        <v>2992</v>
      </c>
      <c r="F6287" s="245">
        <v>4</v>
      </c>
      <c r="G6287" s="299" t="s">
        <v>8011</v>
      </c>
      <c r="H6287" s="180"/>
    </row>
    <row r="6288" spans="1:8" hidden="1">
      <c r="A6288" s="88" t="s">
        <v>9004</v>
      </c>
      <c r="B6288" s="240" t="s">
        <v>9005</v>
      </c>
      <c r="C6288" s="185" t="str">
        <f>VLOOKUP(B6288,[1]Nagios!$B$2:$F$7978,1,FALSE)</f>
        <v>172.24.8.28</v>
      </c>
      <c r="D6288" s="276" t="s">
        <v>9002</v>
      </c>
      <c r="E6288" s="240" t="s">
        <v>2992</v>
      </c>
      <c r="F6288" s="266">
        <v>4</v>
      </c>
      <c r="G6288" s="299" t="s">
        <v>8011</v>
      </c>
      <c r="H6288" s="180"/>
    </row>
    <row r="6289" spans="1:8" hidden="1">
      <c r="A6289" s="88" t="s">
        <v>9004</v>
      </c>
      <c r="B6289" s="240" t="s">
        <v>9005</v>
      </c>
      <c r="C6289" s="185" t="str">
        <f>VLOOKUP(B6289,[1]Nagios!$B$2:$F$7978,1,FALSE)</f>
        <v>172.24.8.28</v>
      </c>
      <c r="D6289" s="276" t="s">
        <v>9003</v>
      </c>
      <c r="E6289" s="240" t="s">
        <v>2992</v>
      </c>
      <c r="F6289" s="266">
        <v>4</v>
      </c>
      <c r="G6289" s="299" t="s">
        <v>8011</v>
      </c>
      <c r="H6289" s="180"/>
    </row>
    <row r="6290" spans="1:8" hidden="1">
      <c r="A6290" s="88" t="s">
        <v>7977</v>
      </c>
      <c r="B6290" s="240" t="s">
        <v>7978</v>
      </c>
      <c r="C6290" s="185" t="str">
        <f>VLOOKUP(B6290,[1]Nagios!$B$2:$F$7978,1,FALSE)</f>
        <v>172.24.8.25</v>
      </c>
      <c r="D6290" s="276" t="s">
        <v>7260</v>
      </c>
      <c r="E6290" s="240" t="s">
        <v>2989</v>
      </c>
      <c r="F6290" s="266">
        <v>2</v>
      </c>
      <c r="G6290" s="299" t="s">
        <v>8012</v>
      </c>
      <c r="H6290" s="180"/>
    </row>
    <row r="6291" spans="1:8" hidden="1">
      <c r="A6291" s="88" t="s">
        <v>7977</v>
      </c>
      <c r="B6291" s="240" t="s">
        <v>7978</v>
      </c>
      <c r="C6291" s="185" t="str">
        <f>VLOOKUP(B6291,[1]Nagios!$B$2:$F$7978,1,FALSE)</f>
        <v>172.24.8.25</v>
      </c>
      <c r="D6291" s="276" t="s">
        <v>1204</v>
      </c>
      <c r="E6291" s="240" t="s">
        <v>2989</v>
      </c>
      <c r="F6291" s="266">
        <v>2</v>
      </c>
      <c r="G6291" s="299" t="s">
        <v>8012</v>
      </c>
      <c r="H6291" s="180"/>
    </row>
    <row r="6292" spans="1:8" hidden="1">
      <c r="A6292" s="88" t="s">
        <v>7977</v>
      </c>
      <c r="B6292" s="240" t="s">
        <v>7978</v>
      </c>
      <c r="C6292" s="185" t="str">
        <f>VLOOKUP(B6292,[1]Nagios!$B$2:$F$7978,1,FALSE)</f>
        <v>172.24.8.25</v>
      </c>
      <c r="D6292" s="276" t="s">
        <v>2617</v>
      </c>
      <c r="E6292" s="240" t="s">
        <v>2989</v>
      </c>
      <c r="F6292" s="266">
        <v>2</v>
      </c>
      <c r="G6292" s="299" t="s">
        <v>8012</v>
      </c>
      <c r="H6292" s="180"/>
    </row>
    <row r="6293" spans="1:8" hidden="1">
      <c r="A6293" s="88" t="s">
        <v>7977</v>
      </c>
      <c r="B6293" s="240" t="s">
        <v>7978</v>
      </c>
      <c r="C6293" s="185" t="str">
        <f>VLOOKUP(B6293,[1]Nagios!$B$2:$F$7978,1,FALSE)</f>
        <v>172.24.8.25</v>
      </c>
      <c r="D6293" s="276" t="s">
        <v>6654</v>
      </c>
      <c r="E6293" s="240" t="s">
        <v>2989</v>
      </c>
      <c r="F6293" s="266">
        <v>2</v>
      </c>
      <c r="G6293" s="299" t="s">
        <v>8012</v>
      </c>
      <c r="H6293" s="180"/>
    </row>
    <row r="6294" spans="1:8" hidden="1">
      <c r="A6294" s="88" t="s">
        <v>7977</v>
      </c>
      <c r="B6294" s="266" t="s">
        <v>7978</v>
      </c>
      <c r="C6294" s="185" t="str">
        <f>VLOOKUP(B6294,[1]Nagios!$B$2:$F$7978,1,FALSE)</f>
        <v>172.24.8.25</v>
      </c>
      <c r="D6294" s="276" t="s">
        <v>1201</v>
      </c>
      <c r="E6294" s="240" t="s">
        <v>2989</v>
      </c>
      <c r="F6294" s="266">
        <v>2</v>
      </c>
      <c r="G6294" s="299" t="s">
        <v>8012</v>
      </c>
      <c r="H6294" s="180"/>
    </row>
    <row r="6295" spans="1:8" hidden="1">
      <c r="A6295" s="88" t="s">
        <v>7977</v>
      </c>
      <c r="B6295" s="240" t="s">
        <v>7978</v>
      </c>
      <c r="C6295" s="185" t="str">
        <f>VLOOKUP(B6295,[1]Nagios!$B$2:$F$7978,1,FALSE)</f>
        <v>172.24.8.25</v>
      </c>
      <c r="D6295" s="276" t="s">
        <v>6043</v>
      </c>
      <c r="E6295" s="240" t="s">
        <v>2989</v>
      </c>
      <c r="F6295" s="262">
        <v>2</v>
      </c>
      <c r="G6295" s="299" t="s">
        <v>8012</v>
      </c>
      <c r="H6295" s="180"/>
    </row>
    <row r="6296" spans="1:8" hidden="1">
      <c r="A6296" s="88" t="s">
        <v>7977</v>
      </c>
      <c r="B6296" s="240" t="s">
        <v>7978</v>
      </c>
      <c r="C6296" s="185" t="str">
        <f>VLOOKUP(B6296,[1]Nagios!$B$2:$F$7978,1,FALSE)</f>
        <v>172.24.8.25</v>
      </c>
      <c r="D6296" s="276" t="s">
        <v>2543</v>
      </c>
      <c r="E6296" s="240" t="s">
        <v>2989</v>
      </c>
      <c r="F6296" s="262">
        <v>2</v>
      </c>
      <c r="G6296" s="299" t="s">
        <v>8012</v>
      </c>
      <c r="H6296" s="180"/>
    </row>
    <row r="6297" spans="1:8" hidden="1">
      <c r="A6297" s="88" t="s">
        <v>7933</v>
      </c>
      <c r="B6297" s="240" t="s">
        <v>7934</v>
      </c>
      <c r="C6297" s="185" t="str">
        <f>VLOOKUP(B6297,[1]Nagios!$B$2:$F$7978,1,FALSE)</f>
        <v>172.24.8.23</v>
      </c>
      <c r="D6297" s="276" t="s">
        <v>7260</v>
      </c>
      <c r="E6297" s="240" t="s">
        <v>2989</v>
      </c>
      <c r="F6297" s="262">
        <v>2</v>
      </c>
      <c r="G6297" s="299" t="s">
        <v>8012</v>
      </c>
      <c r="H6297" s="180"/>
    </row>
    <row r="6298" spans="1:8" hidden="1">
      <c r="A6298" s="88" t="s">
        <v>7933</v>
      </c>
      <c r="B6298" s="249" t="s">
        <v>7934</v>
      </c>
      <c r="C6298" s="185" t="str">
        <f>VLOOKUP(B6298,[1]Nagios!$B$2:$F$7978,1,FALSE)</f>
        <v>172.24.8.23</v>
      </c>
      <c r="D6298" s="276" t="s">
        <v>1204</v>
      </c>
      <c r="E6298" s="240" t="s">
        <v>2989</v>
      </c>
      <c r="F6298" s="262">
        <v>2</v>
      </c>
      <c r="G6298" s="299" t="s">
        <v>8012</v>
      </c>
      <c r="H6298" s="180"/>
    </row>
    <row r="6299" spans="1:8" hidden="1">
      <c r="A6299" s="88" t="s">
        <v>7933</v>
      </c>
      <c r="B6299" s="249" t="s">
        <v>7934</v>
      </c>
      <c r="C6299" s="185" t="str">
        <f>VLOOKUP(B6299,[1]Nagios!$B$2:$F$7978,1,FALSE)</f>
        <v>172.24.8.23</v>
      </c>
      <c r="D6299" s="276" t="s">
        <v>2617</v>
      </c>
      <c r="E6299" s="240" t="s">
        <v>2989</v>
      </c>
      <c r="F6299" s="262">
        <v>2</v>
      </c>
      <c r="G6299" s="299" t="s">
        <v>8012</v>
      </c>
      <c r="H6299" s="180"/>
    </row>
    <row r="6300" spans="1:8" hidden="1">
      <c r="A6300" s="88" t="s">
        <v>7933</v>
      </c>
      <c r="B6300" s="266" t="s">
        <v>7934</v>
      </c>
      <c r="C6300" s="185" t="str">
        <f>VLOOKUP(B6300,[1]Nagios!$B$2:$F$7978,1,FALSE)</f>
        <v>172.24.8.23</v>
      </c>
      <c r="D6300" s="276" t="s">
        <v>6654</v>
      </c>
      <c r="E6300" s="240" t="s">
        <v>2989</v>
      </c>
      <c r="F6300" s="262">
        <v>2</v>
      </c>
      <c r="G6300" s="299" t="s">
        <v>8012</v>
      </c>
      <c r="H6300" s="180"/>
    </row>
    <row r="6301" spans="1:8" hidden="1">
      <c r="A6301" s="88" t="s">
        <v>7933</v>
      </c>
      <c r="B6301" s="266" t="s">
        <v>7934</v>
      </c>
      <c r="C6301" s="185" t="str">
        <f>VLOOKUP(B6301,[1]Nagios!$B$2:$F$7978,1,FALSE)</f>
        <v>172.24.8.23</v>
      </c>
      <c r="D6301" s="276" t="s">
        <v>1201</v>
      </c>
      <c r="E6301" s="240" t="s">
        <v>2989</v>
      </c>
      <c r="F6301" s="262">
        <v>2</v>
      </c>
      <c r="G6301" s="299" t="s">
        <v>8012</v>
      </c>
      <c r="H6301" s="180"/>
    </row>
    <row r="6302" spans="1:8" hidden="1">
      <c r="A6302" s="88" t="s">
        <v>7933</v>
      </c>
      <c r="B6302" s="266" t="s">
        <v>7934</v>
      </c>
      <c r="C6302" s="185" t="str">
        <f>VLOOKUP(B6302,[1]Nagios!$B$2:$F$7978,1,FALSE)</f>
        <v>172.24.8.23</v>
      </c>
      <c r="D6302" s="276" t="s">
        <v>6043</v>
      </c>
      <c r="E6302" s="240" t="s">
        <v>2989</v>
      </c>
      <c r="F6302" s="262">
        <v>2</v>
      </c>
      <c r="G6302" s="299" t="s">
        <v>8012</v>
      </c>
      <c r="H6302" s="180"/>
    </row>
    <row r="6303" spans="1:8" hidden="1">
      <c r="A6303" s="88" t="s">
        <v>7933</v>
      </c>
      <c r="B6303" s="266" t="s">
        <v>7934</v>
      </c>
      <c r="C6303" s="185" t="str">
        <f>VLOOKUP(B6303,[1]Nagios!$B$2:$F$7978,1,FALSE)</f>
        <v>172.24.8.23</v>
      </c>
      <c r="D6303" s="276" t="s">
        <v>2543</v>
      </c>
      <c r="E6303" s="240" t="s">
        <v>2989</v>
      </c>
      <c r="F6303" s="262">
        <v>2</v>
      </c>
      <c r="G6303" s="299" t="s">
        <v>8012</v>
      </c>
      <c r="H6303" s="180"/>
    </row>
    <row r="6304" spans="1:8" hidden="1">
      <c r="A6304" s="88" t="s">
        <v>7317</v>
      </c>
      <c r="B6304" s="266" t="s">
        <v>7318</v>
      </c>
      <c r="C6304" s="185" t="str">
        <f>VLOOKUP(B6304,[1]Nagios!$B$2:$F$7978,1,FALSE)</f>
        <v>10.133.138.58</v>
      </c>
      <c r="D6304" s="276" t="s">
        <v>1204</v>
      </c>
      <c r="E6304" s="240" t="s">
        <v>2989</v>
      </c>
      <c r="F6304" s="262">
        <v>2</v>
      </c>
      <c r="G6304" s="299" t="s">
        <v>8012</v>
      </c>
      <c r="H6304" s="180"/>
    </row>
    <row r="6305" spans="1:8" hidden="1">
      <c r="A6305" s="88" t="s">
        <v>7317</v>
      </c>
      <c r="B6305" s="266" t="s">
        <v>7318</v>
      </c>
      <c r="C6305" s="185" t="str">
        <f>VLOOKUP(B6305,[1]Nagios!$B$2:$F$7978,1,FALSE)</f>
        <v>10.133.138.58</v>
      </c>
      <c r="D6305" s="276" t="s">
        <v>959</v>
      </c>
      <c r="E6305" s="240" t="s">
        <v>2989</v>
      </c>
      <c r="F6305" s="262">
        <v>2</v>
      </c>
      <c r="G6305" s="299" t="s">
        <v>8012</v>
      </c>
      <c r="H6305" s="180"/>
    </row>
    <row r="6306" spans="1:8" hidden="1">
      <c r="A6306" s="88" t="s">
        <v>7317</v>
      </c>
      <c r="B6306" s="266" t="s">
        <v>7318</v>
      </c>
      <c r="C6306" s="185" t="str">
        <f>VLOOKUP(B6306,[1]Nagios!$B$2:$F$7978,1,FALSE)</f>
        <v>10.133.138.58</v>
      </c>
      <c r="D6306" s="276" t="s">
        <v>2330</v>
      </c>
      <c r="E6306" s="240" t="s">
        <v>2989</v>
      </c>
      <c r="F6306" s="271">
        <v>2</v>
      </c>
      <c r="G6306" s="299" t="s">
        <v>8012</v>
      </c>
      <c r="H6306" s="180"/>
    </row>
    <row r="6307" spans="1:8" hidden="1">
      <c r="A6307" s="88" t="s">
        <v>7317</v>
      </c>
      <c r="B6307" s="266" t="s">
        <v>7318</v>
      </c>
      <c r="C6307" s="185" t="str">
        <f>VLOOKUP(B6307,[1]Nagios!$B$2:$F$7978,1,FALSE)</f>
        <v>10.133.138.58</v>
      </c>
      <c r="D6307" s="276" t="s">
        <v>6177</v>
      </c>
      <c r="E6307" s="249" t="s">
        <v>2989</v>
      </c>
      <c r="F6307" s="249">
        <v>2</v>
      </c>
      <c r="G6307" s="299" t="s">
        <v>8012</v>
      </c>
      <c r="H6307" s="180"/>
    </row>
    <row r="6308" spans="1:8" hidden="1">
      <c r="A6308" s="88" t="s">
        <v>7317</v>
      </c>
      <c r="B6308" s="266" t="s">
        <v>7318</v>
      </c>
      <c r="C6308" s="185" t="str">
        <f>VLOOKUP(B6308,[1]Nagios!$B$2:$F$7978,1,FALSE)</f>
        <v>10.133.138.58</v>
      </c>
      <c r="D6308" s="276" t="s">
        <v>6043</v>
      </c>
      <c r="E6308" s="249" t="s">
        <v>2989</v>
      </c>
      <c r="F6308" s="240">
        <v>2</v>
      </c>
      <c r="G6308" s="299" t="s">
        <v>8012</v>
      </c>
      <c r="H6308" s="180"/>
    </row>
    <row r="6309" spans="1:8" hidden="1">
      <c r="A6309" s="88" t="s">
        <v>7317</v>
      </c>
      <c r="B6309" s="240" t="s">
        <v>7318</v>
      </c>
      <c r="C6309" s="185" t="str">
        <f>VLOOKUP(B6309,[1]Nagios!$B$2:$F$7978,1,FALSE)</f>
        <v>10.133.138.58</v>
      </c>
      <c r="D6309" s="276" t="s">
        <v>7297</v>
      </c>
      <c r="E6309" s="266" t="s">
        <v>2989</v>
      </c>
      <c r="F6309" s="240">
        <v>2</v>
      </c>
      <c r="G6309" s="299" t="s">
        <v>8012</v>
      </c>
      <c r="H6309" s="180"/>
    </row>
    <row r="6310" spans="1:8" hidden="1">
      <c r="A6310" s="88" t="s">
        <v>7317</v>
      </c>
      <c r="B6310" s="240" t="s">
        <v>7318</v>
      </c>
      <c r="C6310" s="185" t="str">
        <f>VLOOKUP(B6310,[1]Nagios!$B$2:$F$7978,1,FALSE)</f>
        <v>10.133.138.58</v>
      </c>
      <c r="D6310" s="276" t="s">
        <v>1201</v>
      </c>
      <c r="E6310" s="266" t="s">
        <v>2989</v>
      </c>
      <c r="F6310" s="240">
        <v>2</v>
      </c>
      <c r="G6310" s="299" t="s">
        <v>8012</v>
      </c>
      <c r="H6310" s="180"/>
    </row>
    <row r="6311" spans="1:8" hidden="1">
      <c r="A6311" s="88" t="s">
        <v>7315</v>
      </c>
      <c r="B6311" s="249" t="s">
        <v>7316</v>
      </c>
      <c r="C6311" s="185" t="str">
        <f>VLOOKUP(B6311,[1]Nagios!$B$2:$F$7978,1,FALSE)</f>
        <v>10.133.138.57</v>
      </c>
      <c r="D6311" s="276" t="s">
        <v>1204</v>
      </c>
      <c r="E6311" s="266" t="s">
        <v>2989</v>
      </c>
      <c r="F6311" s="240">
        <v>2</v>
      </c>
      <c r="G6311" s="299" t="s">
        <v>8012</v>
      </c>
      <c r="H6311" s="180"/>
    </row>
    <row r="6312" spans="1:8" hidden="1">
      <c r="A6312" s="88" t="s">
        <v>7315</v>
      </c>
      <c r="B6312" s="249" t="s">
        <v>7316</v>
      </c>
      <c r="C6312" s="185" t="str">
        <f>VLOOKUP(B6312,[1]Nagios!$B$2:$F$7978,1,FALSE)</f>
        <v>10.133.138.57</v>
      </c>
      <c r="D6312" s="276" t="s">
        <v>959</v>
      </c>
      <c r="E6312" s="266" t="s">
        <v>2989</v>
      </c>
      <c r="F6312" s="240">
        <v>2</v>
      </c>
      <c r="G6312" s="299" t="s">
        <v>8012</v>
      </c>
      <c r="H6312" s="180"/>
    </row>
    <row r="6313" spans="1:8" hidden="1">
      <c r="A6313" s="88" t="s">
        <v>7315</v>
      </c>
      <c r="B6313" s="249" t="s">
        <v>7316</v>
      </c>
      <c r="C6313" s="185" t="str">
        <f>VLOOKUP(B6313,[1]Nagios!$B$2:$F$7978,1,FALSE)</f>
        <v>10.133.138.57</v>
      </c>
      <c r="D6313" s="276" t="s">
        <v>2330</v>
      </c>
      <c r="E6313" s="266" t="s">
        <v>2989</v>
      </c>
      <c r="F6313" s="266">
        <v>2</v>
      </c>
      <c r="G6313" s="299" t="s">
        <v>8012</v>
      </c>
      <c r="H6313" s="180"/>
    </row>
    <row r="6314" spans="1:8" hidden="1">
      <c r="A6314" s="88" t="s">
        <v>7315</v>
      </c>
      <c r="B6314" s="249" t="s">
        <v>7316</v>
      </c>
      <c r="C6314" s="185" t="str">
        <f>VLOOKUP(B6314,[1]Nagios!$B$2:$F$7978,1,FALSE)</f>
        <v>10.133.138.57</v>
      </c>
      <c r="D6314" s="276" t="s">
        <v>6177</v>
      </c>
      <c r="E6314" s="266" t="s">
        <v>2989</v>
      </c>
      <c r="F6314" s="266">
        <v>2</v>
      </c>
      <c r="G6314" s="299" t="s">
        <v>8012</v>
      </c>
      <c r="H6314" s="180"/>
    </row>
    <row r="6315" spans="1:8" hidden="1">
      <c r="A6315" s="88" t="s">
        <v>7315</v>
      </c>
      <c r="B6315" s="249" t="s">
        <v>7316</v>
      </c>
      <c r="C6315" s="185" t="str">
        <f>VLOOKUP(B6315,[1]Nagios!$B$2:$F$7978,1,FALSE)</f>
        <v>10.133.138.57</v>
      </c>
      <c r="D6315" s="276" t="s">
        <v>6043</v>
      </c>
      <c r="E6315" s="266" t="s">
        <v>2989</v>
      </c>
      <c r="F6315" s="266">
        <v>2</v>
      </c>
      <c r="G6315" s="299" t="s">
        <v>8012</v>
      </c>
      <c r="H6315" s="180"/>
    </row>
    <row r="6316" spans="1:8" hidden="1">
      <c r="A6316" s="88" t="s">
        <v>7315</v>
      </c>
      <c r="B6316" s="249" t="s">
        <v>7316</v>
      </c>
      <c r="C6316" s="185" t="str">
        <f>VLOOKUP(B6316,[1]Nagios!$B$2:$F$7978,1,FALSE)</f>
        <v>10.133.138.57</v>
      </c>
      <c r="D6316" s="276" t="s">
        <v>7297</v>
      </c>
      <c r="E6316" s="266" t="s">
        <v>2989</v>
      </c>
      <c r="F6316" s="266">
        <v>2</v>
      </c>
      <c r="G6316" s="299" t="s">
        <v>8012</v>
      </c>
      <c r="H6316" s="180"/>
    </row>
    <row r="6317" spans="1:8" hidden="1">
      <c r="A6317" s="88" t="s">
        <v>7315</v>
      </c>
      <c r="B6317" s="249" t="s">
        <v>7316</v>
      </c>
      <c r="C6317" s="185" t="str">
        <f>VLOOKUP(B6317,[1]Nagios!$B$2:$F$7978,1,FALSE)</f>
        <v>10.133.138.57</v>
      </c>
      <c r="D6317" s="276" t="s">
        <v>1201</v>
      </c>
      <c r="E6317" s="266" t="s">
        <v>2989</v>
      </c>
      <c r="F6317" s="266">
        <v>2</v>
      </c>
      <c r="G6317" s="299" t="s">
        <v>8012</v>
      </c>
      <c r="H6317" s="180"/>
    </row>
    <row r="6318" spans="1:8" hidden="1">
      <c r="A6318" s="91" t="s">
        <v>8893</v>
      </c>
      <c r="B6318" s="126" t="s">
        <v>8894</v>
      </c>
      <c r="C6318" s="185" t="str">
        <f>VLOOKUP(B6318,[1]Nagios!$B$2:$F$7978,1,FALSE)</f>
        <v>10.133.138.73</v>
      </c>
      <c r="D6318" s="91" t="s">
        <v>7260</v>
      </c>
      <c r="E6318" s="240" t="s">
        <v>2992</v>
      </c>
      <c r="F6318" s="266">
        <v>3</v>
      </c>
      <c r="G6318" s="299" t="s">
        <v>8012</v>
      </c>
      <c r="H6318" s="180"/>
    </row>
    <row r="6319" spans="1:8" hidden="1">
      <c r="A6319" s="91" t="s">
        <v>8893</v>
      </c>
      <c r="B6319" s="126" t="s">
        <v>8894</v>
      </c>
      <c r="C6319" s="185" t="str">
        <f>VLOOKUP(B6319,[1]Nagios!$B$2:$F$7978,1,FALSE)</f>
        <v>10.133.138.73</v>
      </c>
      <c r="D6319" s="276" t="s">
        <v>962</v>
      </c>
      <c r="E6319" s="240" t="s">
        <v>2992</v>
      </c>
      <c r="F6319" s="266">
        <v>3</v>
      </c>
      <c r="G6319" s="299" t="s">
        <v>8012</v>
      </c>
      <c r="H6319" s="180"/>
    </row>
    <row r="6320" spans="1:8" hidden="1">
      <c r="A6320" s="91" t="s">
        <v>8893</v>
      </c>
      <c r="B6320" s="126" t="s">
        <v>8894</v>
      </c>
      <c r="C6320" s="185" t="str">
        <f>VLOOKUP(B6320,[1]Nagios!$B$2:$F$7978,1,FALSE)</f>
        <v>10.133.138.73</v>
      </c>
      <c r="D6320" s="276" t="s">
        <v>2326</v>
      </c>
      <c r="E6320" s="249" t="s">
        <v>2992</v>
      </c>
      <c r="F6320" s="266">
        <v>3</v>
      </c>
      <c r="G6320" s="299" t="s">
        <v>8012</v>
      </c>
      <c r="H6320" s="180"/>
    </row>
    <row r="6321" spans="1:8" hidden="1">
      <c r="A6321" s="91" t="s">
        <v>8893</v>
      </c>
      <c r="B6321" s="126" t="s">
        <v>8894</v>
      </c>
      <c r="C6321" s="185" t="str">
        <f>VLOOKUP(B6321,[1]Nagios!$B$2:$F$7978,1,FALSE)</f>
        <v>10.133.138.73</v>
      </c>
      <c r="D6321" s="276" t="s">
        <v>6698</v>
      </c>
      <c r="E6321" s="249" t="s">
        <v>2992</v>
      </c>
      <c r="F6321" s="266">
        <v>3</v>
      </c>
      <c r="G6321" s="299" t="s">
        <v>8012</v>
      </c>
      <c r="H6321" s="180"/>
    </row>
    <row r="6322" spans="1:8" hidden="1">
      <c r="A6322" s="91" t="s">
        <v>8893</v>
      </c>
      <c r="B6322" s="126" t="s">
        <v>8894</v>
      </c>
      <c r="C6322" s="185" t="str">
        <f>VLOOKUP(B6322,[1]Nagios!$B$2:$F$7978,1,FALSE)</f>
        <v>10.133.138.73</v>
      </c>
      <c r="D6322" s="276" t="s">
        <v>6519</v>
      </c>
      <c r="E6322" s="249" t="s">
        <v>2992</v>
      </c>
      <c r="F6322" s="266">
        <v>3</v>
      </c>
      <c r="G6322" s="299" t="s">
        <v>8012</v>
      </c>
      <c r="H6322" s="180"/>
    </row>
    <row r="6323" spans="1:8" hidden="1">
      <c r="A6323" s="91" t="s">
        <v>8893</v>
      </c>
      <c r="B6323" s="126" t="s">
        <v>8894</v>
      </c>
      <c r="C6323" s="185" t="str">
        <f>VLOOKUP(B6323,[1]Nagios!$B$2:$F$7978,1,FALSE)</f>
        <v>10.133.138.73</v>
      </c>
      <c r="D6323" s="276" t="s">
        <v>6696</v>
      </c>
      <c r="E6323" s="249" t="s">
        <v>2992</v>
      </c>
      <c r="F6323" s="266">
        <v>3</v>
      </c>
      <c r="G6323" s="299" t="s">
        <v>8012</v>
      </c>
      <c r="H6323" s="180"/>
    </row>
    <row r="6324" spans="1:8" hidden="1">
      <c r="A6324" s="91" t="s">
        <v>8893</v>
      </c>
      <c r="B6324" s="126" t="s">
        <v>8894</v>
      </c>
      <c r="C6324" s="185" t="str">
        <f>VLOOKUP(B6324,[1]Nagios!$B$2:$F$7978,1,FALSE)</f>
        <v>10.133.138.73</v>
      </c>
      <c r="D6324" s="276" t="s">
        <v>8188</v>
      </c>
      <c r="E6324" s="249" t="s">
        <v>2992</v>
      </c>
      <c r="F6324" s="266">
        <v>3</v>
      </c>
      <c r="G6324" s="299" t="s">
        <v>1145</v>
      </c>
      <c r="H6324" s="180"/>
    </row>
    <row r="6325" spans="1:8" hidden="1">
      <c r="A6325" s="91" t="s">
        <v>8893</v>
      </c>
      <c r="B6325" s="126" t="s">
        <v>8894</v>
      </c>
      <c r="C6325" s="185" t="str">
        <f>VLOOKUP(B6325,[1]Nagios!$B$2:$F$7978,1,FALSE)</f>
        <v>10.133.138.73</v>
      </c>
      <c r="D6325" s="276" t="s">
        <v>8189</v>
      </c>
      <c r="E6325" s="249" t="s">
        <v>2992</v>
      </c>
      <c r="F6325" s="249">
        <v>3</v>
      </c>
      <c r="G6325" s="299" t="s">
        <v>1145</v>
      </c>
      <c r="H6325" s="180"/>
    </row>
    <row r="6326" spans="1:8" hidden="1">
      <c r="A6326" s="91" t="s">
        <v>8893</v>
      </c>
      <c r="B6326" s="126" t="s">
        <v>8894</v>
      </c>
      <c r="C6326" s="185" t="str">
        <f>VLOOKUP(B6326,[1]Nagios!$B$2:$F$7978,1,FALSE)</f>
        <v>10.133.138.73</v>
      </c>
      <c r="D6326" s="276" t="s">
        <v>8190</v>
      </c>
      <c r="E6326" s="249" t="s">
        <v>2992</v>
      </c>
      <c r="F6326" s="249">
        <v>3</v>
      </c>
      <c r="G6326" s="299" t="s">
        <v>1145</v>
      </c>
      <c r="H6326" s="180"/>
    </row>
    <row r="6327" spans="1:8" hidden="1">
      <c r="A6327" s="88" t="s">
        <v>8893</v>
      </c>
      <c r="B6327" s="240" t="s">
        <v>8894</v>
      </c>
      <c r="C6327" s="185" t="str">
        <f>VLOOKUP(B6327,[1]Nagios!$B$2:$F$7978,1,FALSE)</f>
        <v>10.133.138.73</v>
      </c>
      <c r="D6327" s="276" t="s">
        <v>8486</v>
      </c>
      <c r="E6327" s="267" t="s">
        <v>2992</v>
      </c>
      <c r="F6327" s="271">
        <v>3</v>
      </c>
      <c r="G6327" s="299" t="s">
        <v>8012</v>
      </c>
      <c r="H6327" s="180"/>
    </row>
    <row r="6328" spans="1:8" hidden="1">
      <c r="A6328" s="88" t="s">
        <v>8893</v>
      </c>
      <c r="B6328" s="240" t="s">
        <v>8894</v>
      </c>
      <c r="C6328" s="185" t="str">
        <f>VLOOKUP(B6328,[1]Nagios!$B$2:$F$7978,1,FALSE)</f>
        <v>10.133.138.73</v>
      </c>
      <c r="D6328" s="276" t="s">
        <v>1204</v>
      </c>
      <c r="E6328" s="267" t="s">
        <v>2992</v>
      </c>
      <c r="F6328" s="271">
        <v>3</v>
      </c>
      <c r="G6328" s="299" t="s">
        <v>8012</v>
      </c>
      <c r="H6328" s="180"/>
    </row>
    <row r="6329" spans="1:8" hidden="1">
      <c r="A6329" s="88" t="s">
        <v>8893</v>
      </c>
      <c r="B6329" s="249" t="s">
        <v>8894</v>
      </c>
      <c r="C6329" s="185" t="str">
        <f>VLOOKUP(B6329,[1]Nagios!$B$2:$F$7978,1,FALSE)</f>
        <v>10.133.138.73</v>
      </c>
      <c r="D6329" s="276" t="s">
        <v>2617</v>
      </c>
      <c r="E6329" s="267" t="s">
        <v>2992</v>
      </c>
      <c r="F6329" s="271">
        <v>3</v>
      </c>
      <c r="G6329" s="299" t="s">
        <v>8012</v>
      </c>
      <c r="H6329" s="180"/>
    </row>
    <row r="6330" spans="1:8" hidden="1">
      <c r="A6330" s="88" t="s">
        <v>8893</v>
      </c>
      <c r="B6330" s="249" t="s">
        <v>8894</v>
      </c>
      <c r="C6330" s="185" t="str">
        <f>VLOOKUP(B6330,[1]Nagios!$B$2:$F$7978,1,FALSE)</f>
        <v>10.133.138.73</v>
      </c>
      <c r="D6330" s="276" t="s">
        <v>6654</v>
      </c>
      <c r="E6330" s="267" t="s">
        <v>2992</v>
      </c>
      <c r="F6330" s="271">
        <v>3</v>
      </c>
      <c r="G6330" s="299" t="s">
        <v>8012</v>
      </c>
      <c r="H6330" s="180"/>
    </row>
    <row r="6331" spans="1:8" hidden="1">
      <c r="A6331" s="88" t="s">
        <v>8893</v>
      </c>
      <c r="B6331" s="249" t="s">
        <v>8894</v>
      </c>
      <c r="C6331" s="185" t="str">
        <f>VLOOKUP(B6331,[1]Nagios!$B$2:$F$7978,1,FALSE)</f>
        <v>10.133.138.73</v>
      </c>
      <c r="D6331" s="276" t="s">
        <v>1201</v>
      </c>
      <c r="E6331" s="267" t="s">
        <v>2992</v>
      </c>
      <c r="F6331" s="271">
        <v>3</v>
      </c>
      <c r="G6331" s="299" t="s">
        <v>8012</v>
      </c>
      <c r="H6331" s="180"/>
    </row>
    <row r="6332" spans="1:8" hidden="1">
      <c r="A6332" s="88" t="s">
        <v>8893</v>
      </c>
      <c r="B6332" s="249" t="s">
        <v>8894</v>
      </c>
      <c r="C6332" s="185" t="str">
        <f>VLOOKUP(B6332,[1]Nagios!$B$2:$F$7978,1,FALSE)</f>
        <v>10.133.138.73</v>
      </c>
      <c r="D6332" s="276" t="s">
        <v>6043</v>
      </c>
      <c r="E6332" s="267" t="s">
        <v>2992</v>
      </c>
      <c r="F6332" s="271">
        <v>3</v>
      </c>
      <c r="G6332" s="299" t="s">
        <v>8012</v>
      </c>
      <c r="H6332" s="180"/>
    </row>
    <row r="6333" spans="1:8" hidden="1">
      <c r="A6333" s="88" t="s">
        <v>8893</v>
      </c>
      <c r="B6333" s="249" t="s">
        <v>8894</v>
      </c>
      <c r="C6333" s="185" t="str">
        <f>VLOOKUP(B6333,[1]Nagios!$B$2:$F$7978,1,FALSE)</f>
        <v>10.133.138.73</v>
      </c>
      <c r="D6333" s="276" t="s">
        <v>2544</v>
      </c>
      <c r="E6333" s="267" t="s">
        <v>2992</v>
      </c>
      <c r="F6333" s="271">
        <v>3</v>
      </c>
      <c r="G6333" s="299" t="s">
        <v>7998</v>
      </c>
      <c r="H6333" s="180"/>
    </row>
    <row r="6334" spans="1:8" hidden="1">
      <c r="A6334" s="88" t="s">
        <v>8893</v>
      </c>
      <c r="B6334" s="249" t="s">
        <v>8894</v>
      </c>
      <c r="C6334" s="185" t="str">
        <f>VLOOKUP(B6334,[1]Nagios!$B$2:$F$7978,1,FALSE)</f>
        <v>10.133.138.73</v>
      </c>
      <c r="D6334" s="276" t="s">
        <v>1711</v>
      </c>
      <c r="E6334" s="267" t="s">
        <v>2992</v>
      </c>
      <c r="F6334" s="271">
        <v>3</v>
      </c>
      <c r="G6334" s="299" t="s">
        <v>7998</v>
      </c>
      <c r="H6334" s="180"/>
    </row>
    <row r="6335" spans="1:8" hidden="1">
      <c r="A6335" s="88" t="s">
        <v>8893</v>
      </c>
      <c r="B6335" s="249" t="s">
        <v>8894</v>
      </c>
      <c r="C6335" s="185" t="str">
        <f>VLOOKUP(B6335,[1]Nagios!$B$2:$F$7978,1,FALSE)</f>
        <v>10.133.138.73</v>
      </c>
      <c r="D6335" s="276" t="s">
        <v>8487</v>
      </c>
      <c r="E6335" s="267" t="s">
        <v>2992</v>
      </c>
      <c r="F6335" s="271">
        <v>3</v>
      </c>
      <c r="G6335" s="299" t="s">
        <v>7998</v>
      </c>
      <c r="H6335" s="180"/>
    </row>
    <row r="6336" spans="1:8" hidden="1">
      <c r="A6336" s="91" t="s">
        <v>8891</v>
      </c>
      <c r="B6336" s="126" t="s">
        <v>8892</v>
      </c>
      <c r="C6336" s="185" t="str">
        <f>VLOOKUP(B6336,[1]Nagios!$B$2:$F$7978,1,FALSE)</f>
        <v>10.133.138.72</v>
      </c>
      <c r="D6336" s="298" t="s">
        <v>7260</v>
      </c>
      <c r="E6336" s="266" t="s">
        <v>2989</v>
      </c>
      <c r="F6336" s="271">
        <v>1</v>
      </c>
      <c r="G6336" s="299" t="s">
        <v>8012</v>
      </c>
      <c r="H6336" s="180"/>
    </row>
    <row r="6337" spans="1:8" hidden="1">
      <c r="A6337" s="91" t="s">
        <v>8891</v>
      </c>
      <c r="B6337" s="126" t="s">
        <v>8892</v>
      </c>
      <c r="C6337" s="185" t="str">
        <f>VLOOKUP(B6337,[1]Nagios!$B$2:$F$7978,1,FALSE)</f>
        <v>10.133.138.72</v>
      </c>
      <c r="D6337" s="206" t="s">
        <v>962</v>
      </c>
      <c r="E6337" s="266" t="s">
        <v>2989</v>
      </c>
      <c r="F6337" s="271">
        <v>1</v>
      </c>
      <c r="G6337" s="299" t="s">
        <v>8012</v>
      </c>
      <c r="H6337" s="180"/>
    </row>
    <row r="6338" spans="1:8" hidden="1">
      <c r="A6338" s="91" t="s">
        <v>8891</v>
      </c>
      <c r="B6338" s="126" t="s">
        <v>8892</v>
      </c>
      <c r="C6338" s="185" t="str">
        <f>VLOOKUP(B6338,[1]Nagios!$B$2:$F$7978,1,FALSE)</f>
        <v>10.133.138.72</v>
      </c>
      <c r="D6338" s="206" t="s">
        <v>2326</v>
      </c>
      <c r="E6338" s="266" t="s">
        <v>2989</v>
      </c>
      <c r="F6338" s="271">
        <v>1</v>
      </c>
      <c r="G6338" s="299" t="s">
        <v>8012</v>
      </c>
      <c r="H6338" s="180"/>
    </row>
    <row r="6339" spans="1:8" hidden="1">
      <c r="A6339" s="91" t="s">
        <v>8891</v>
      </c>
      <c r="B6339" s="126" t="s">
        <v>8892</v>
      </c>
      <c r="C6339" s="185" t="str">
        <f>VLOOKUP(B6339,[1]Nagios!$B$2:$F$7978,1,FALSE)</f>
        <v>10.133.138.72</v>
      </c>
      <c r="D6339" s="206" t="s">
        <v>6698</v>
      </c>
      <c r="E6339" s="266" t="s">
        <v>2989</v>
      </c>
      <c r="F6339" s="271">
        <v>1</v>
      </c>
      <c r="G6339" s="299" t="s">
        <v>8012</v>
      </c>
      <c r="H6339" s="180"/>
    </row>
    <row r="6340" spans="1:8" hidden="1">
      <c r="A6340" s="91" t="s">
        <v>8891</v>
      </c>
      <c r="B6340" s="126" t="s">
        <v>8892</v>
      </c>
      <c r="C6340" s="185" t="str">
        <f>VLOOKUP(B6340,[1]Nagios!$B$2:$F$7978,1,FALSE)</f>
        <v>10.133.138.72</v>
      </c>
      <c r="D6340" s="206" t="s">
        <v>6519</v>
      </c>
      <c r="E6340" s="266" t="s">
        <v>2989</v>
      </c>
      <c r="F6340" s="271">
        <v>1</v>
      </c>
      <c r="G6340" s="299" t="s">
        <v>8012</v>
      </c>
      <c r="H6340" s="180"/>
    </row>
    <row r="6341" spans="1:8" hidden="1">
      <c r="A6341" s="91" t="s">
        <v>8891</v>
      </c>
      <c r="B6341" s="126" t="s">
        <v>8892</v>
      </c>
      <c r="C6341" s="185" t="str">
        <f>VLOOKUP(B6341,[1]Nagios!$B$2:$F$7978,1,FALSE)</f>
        <v>10.133.138.72</v>
      </c>
      <c r="D6341" s="206" t="s">
        <v>6696</v>
      </c>
      <c r="E6341" s="266" t="s">
        <v>2989</v>
      </c>
      <c r="F6341" s="271">
        <v>1</v>
      </c>
      <c r="G6341" s="299" t="s">
        <v>8012</v>
      </c>
      <c r="H6341" s="180"/>
    </row>
    <row r="6342" spans="1:8" hidden="1">
      <c r="A6342" s="91" t="s">
        <v>8891</v>
      </c>
      <c r="B6342" s="126" t="s">
        <v>8892</v>
      </c>
      <c r="C6342" s="185" t="str">
        <f>VLOOKUP(B6342,[1]Nagios!$B$2:$F$7978,1,FALSE)</f>
        <v>10.133.138.72</v>
      </c>
      <c r="D6342" s="206" t="s">
        <v>8188</v>
      </c>
      <c r="E6342" s="266" t="s">
        <v>2989</v>
      </c>
      <c r="F6342" s="271">
        <v>1</v>
      </c>
      <c r="G6342" s="299" t="s">
        <v>1145</v>
      </c>
      <c r="H6342" s="180"/>
    </row>
    <row r="6343" spans="1:8" hidden="1">
      <c r="A6343" s="91" t="s">
        <v>8891</v>
      </c>
      <c r="B6343" s="126" t="s">
        <v>8892</v>
      </c>
      <c r="C6343" s="185" t="str">
        <f>VLOOKUP(B6343,[1]Nagios!$B$2:$F$7978,1,FALSE)</f>
        <v>10.133.138.72</v>
      </c>
      <c r="D6343" s="206" t="s">
        <v>8189</v>
      </c>
      <c r="E6343" s="266" t="s">
        <v>2989</v>
      </c>
      <c r="F6343" s="271">
        <v>1</v>
      </c>
      <c r="G6343" s="299" t="s">
        <v>1145</v>
      </c>
      <c r="H6343" s="204"/>
    </row>
    <row r="6344" spans="1:8" hidden="1">
      <c r="A6344" s="91" t="s">
        <v>8891</v>
      </c>
      <c r="B6344" s="126" t="s">
        <v>8892</v>
      </c>
      <c r="C6344" s="185" t="str">
        <f>VLOOKUP(B6344,[1]Nagios!$B$2:$F$7978,1,FALSE)</f>
        <v>10.133.138.72</v>
      </c>
      <c r="D6344" s="206" t="s">
        <v>8190</v>
      </c>
      <c r="E6344" s="266" t="s">
        <v>2989</v>
      </c>
      <c r="F6344" s="271">
        <v>1</v>
      </c>
      <c r="G6344" s="299" t="s">
        <v>1145</v>
      </c>
      <c r="H6344" s="180"/>
    </row>
    <row r="6345" spans="1:8" hidden="1">
      <c r="A6345" s="88" t="s">
        <v>8891</v>
      </c>
      <c r="B6345" s="240" t="s">
        <v>8892</v>
      </c>
      <c r="C6345" s="185" t="str">
        <f>VLOOKUP(B6345,[1]Nagios!$B$2:$F$7978,1,FALSE)</f>
        <v>10.133.138.72</v>
      </c>
      <c r="D6345" s="206" t="s">
        <v>9232</v>
      </c>
      <c r="E6345" s="266" t="s">
        <v>2989</v>
      </c>
      <c r="F6345" s="245">
        <v>4</v>
      </c>
      <c r="G6345" s="299" t="s">
        <v>1145</v>
      </c>
      <c r="H6345" s="180"/>
    </row>
    <row r="6346" spans="1:8" hidden="1">
      <c r="A6346" s="88" t="s">
        <v>8891</v>
      </c>
      <c r="B6346" s="240" t="s">
        <v>8892</v>
      </c>
      <c r="C6346" s="185" t="str">
        <f>VLOOKUP(B6346,[1]Nagios!$B$2:$F$7978,1,FALSE)</f>
        <v>10.133.138.72</v>
      </c>
      <c r="D6346" s="206" t="s">
        <v>9233</v>
      </c>
      <c r="E6346" s="266" t="s">
        <v>2989</v>
      </c>
      <c r="F6346" s="245">
        <v>4</v>
      </c>
      <c r="G6346" s="299" t="s">
        <v>1145</v>
      </c>
      <c r="H6346" s="180"/>
    </row>
    <row r="6347" spans="1:8" hidden="1">
      <c r="A6347" s="88" t="s">
        <v>8891</v>
      </c>
      <c r="B6347" s="249" t="s">
        <v>8892</v>
      </c>
      <c r="C6347" s="185" t="str">
        <f>VLOOKUP(B6347,[1]Nagios!$B$2:$F$7978,1,FALSE)</f>
        <v>10.133.138.72</v>
      </c>
      <c r="D6347" s="206" t="s">
        <v>9234</v>
      </c>
      <c r="E6347" s="266" t="s">
        <v>2989</v>
      </c>
      <c r="F6347" s="245">
        <v>4</v>
      </c>
      <c r="G6347" s="299" t="s">
        <v>1145</v>
      </c>
      <c r="H6347" s="180"/>
    </row>
    <row r="6348" spans="1:8" hidden="1">
      <c r="A6348" s="88" t="s">
        <v>8891</v>
      </c>
      <c r="B6348" s="249" t="s">
        <v>8892</v>
      </c>
      <c r="C6348" s="185" t="str">
        <f>VLOOKUP(B6348,[1]Nagios!$B$2:$F$7978,1,FALSE)</f>
        <v>10.133.138.72</v>
      </c>
      <c r="D6348" s="206" t="s">
        <v>9234</v>
      </c>
      <c r="E6348" s="266" t="s">
        <v>2989</v>
      </c>
      <c r="F6348" s="245">
        <v>4</v>
      </c>
      <c r="G6348" s="299" t="s">
        <v>1145</v>
      </c>
      <c r="H6348" s="180"/>
    </row>
    <row r="6349" spans="1:8" hidden="1">
      <c r="A6349" s="88" t="s">
        <v>8891</v>
      </c>
      <c r="B6349" s="266" t="s">
        <v>8892</v>
      </c>
      <c r="C6349" s="185" t="str">
        <f>VLOOKUP(B6349,[1]Nagios!$B$2:$F$7978,1,FALSE)</f>
        <v>10.133.138.72</v>
      </c>
      <c r="D6349" s="206" t="s">
        <v>9235</v>
      </c>
      <c r="E6349" s="266" t="s">
        <v>2989</v>
      </c>
      <c r="F6349" s="262">
        <v>4</v>
      </c>
      <c r="G6349" s="299" t="s">
        <v>1145</v>
      </c>
      <c r="H6349" s="180"/>
    </row>
    <row r="6350" spans="1:8" hidden="1">
      <c r="A6350" s="88" t="s">
        <v>8891</v>
      </c>
      <c r="B6350" s="266" t="s">
        <v>8892</v>
      </c>
      <c r="C6350" s="185" t="str">
        <f>VLOOKUP(B6350,[1]Nagios!$B$2:$F$7978,1,FALSE)</f>
        <v>10.133.138.72</v>
      </c>
      <c r="D6350" s="206" t="s">
        <v>9236</v>
      </c>
      <c r="E6350" s="266" t="s">
        <v>2989</v>
      </c>
      <c r="F6350" s="245">
        <v>4</v>
      </c>
      <c r="G6350" s="299" t="s">
        <v>1145</v>
      </c>
      <c r="H6350" s="180"/>
    </row>
    <row r="6351" spans="1:8" hidden="1">
      <c r="A6351" s="88" t="s">
        <v>8891</v>
      </c>
      <c r="B6351" s="266" t="s">
        <v>8892</v>
      </c>
      <c r="C6351" s="185" t="str">
        <f>VLOOKUP(B6351,[1]Nagios!$B$2:$F$7978,1,FALSE)</f>
        <v>10.133.138.72</v>
      </c>
      <c r="D6351" s="206" t="s">
        <v>9237</v>
      </c>
      <c r="E6351" s="266" t="s">
        <v>2989</v>
      </c>
      <c r="F6351" s="245">
        <v>4</v>
      </c>
      <c r="G6351" s="299" t="s">
        <v>1145</v>
      </c>
      <c r="H6351" s="180"/>
    </row>
    <row r="6352" spans="1:8" hidden="1">
      <c r="A6352" s="88" t="s">
        <v>8891</v>
      </c>
      <c r="B6352" s="266" t="s">
        <v>8892</v>
      </c>
      <c r="C6352" s="185" t="str">
        <f>VLOOKUP(B6352,[1]Nagios!$B$2:$F$7978,1,FALSE)</f>
        <v>10.133.138.72</v>
      </c>
      <c r="D6352" s="206" t="s">
        <v>9238</v>
      </c>
      <c r="E6352" s="266" t="s">
        <v>2989</v>
      </c>
      <c r="F6352" s="245">
        <v>4</v>
      </c>
      <c r="G6352" s="299" t="s">
        <v>1145</v>
      </c>
      <c r="H6352" s="180"/>
    </row>
    <row r="6353" spans="1:8" hidden="1">
      <c r="A6353" s="88" t="s">
        <v>7575</v>
      </c>
      <c r="B6353" s="266" t="s">
        <v>7576</v>
      </c>
      <c r="C6353" s="185" t="str">
        <f>VLOOKUP(B6353,[1]Nagios!$B$2:$F$7978,1,FALSE)</f>
        <v>10.133.138.4</v>
      </c>
      <c r="D6353" s="276" t="s">
        <v>1204</v>
      </c>
      <c r="E6353" s="254" t="s">
        <v>2989</v>
      </c>
      <c r="F6353" s="245">
        <v>2</v>
      </c>
      <c r="G6353" s="299" t="s">
        <v>8012</v>
      </c>
      <c r="H6353" s="180" t="s">
        <v>3663</v>
      </c>
    </row>
    <row r="6354" spans="1:8" hidden="1">
      <c r="A6354" s="88" t="s">
        <v>7575</v>
      </c>
      <c r="B6354" s="266" t="s">
        <v>7576</v>
      </c>
      <c r="C6354" s="185" t="str">
        <f>VLOOKUP(B6354,[1]Nagios!$B$2:$F$7978,1,FALSE)</f>
        <v>10.133.138.4</v>
      </c>
      <c r="D6354" s="276" t="s">
        <v>959</v>
      </c>
      <c r="E6354" s="254" t="s">
        <v>2989</v>
      </c>
      <c r="F6354" s="245">
        <v>2</v>
      </c>
      <c r="G6354" s="299" t="s">
        <v>8012</v>
      </c>
      <c r="H6354" s="180" t="s">
        <v>3664</v>
      </c>
    </row>
    <row r="6355" spans="1:8" hidden="1">
      <c r="A6355" s="88" t="s">
        <v>7575</v>
      </c>
      <c r="B6355" s="266" t="s">
        <v>7576</v>
      </c>
      <c r="C6355" s="185" t="str">
        <f>VLOOKUP(B6355,[1]Nagios!$B$2:$F$7978,1,FALSE)</f>
        <v>10.133.138.4</v>
      </c>
      <c r="D6355" s="276" t="s">
        <v>1200</v>
      </c>
      <c r="E6355" s="267" t="s">
        <v>2989</v>
      </c>
      <c r="F6355" s="245">
        <v>2</v>
      </c>
      <c r="G6355" s="299" t="s">
        <v>8012</v>
      </c>
      <c r="H6355" s="180" t="s">
        <v>3665</v>
      </c>
    </row>
    <row r="6356" spans="1:8" hidden="1">
      <c r="A6356" s="88" t="s">
        <v>7575</v>
      </c>
      <c r="B6356" s="240" t="s">
        <v>7576</v>
      </c>
      <c r="C6356" s="185" t="str">
        <f>VLOOKUP(B6356,[1]Nagios!$B$2:$F$7978,1,FALSE)</f>
        <v>10.133.138.4</v>
      </c>
      <c r="D6356" s="276" t="s">
        <v>7260</v>
      </c>
      <c r="E6356" s="267" t="s">
        <v>2989</v>
      </c>
      <c r="F6356" s="245">
        <v>2</v>
      </c>
      <c r="G6356" s="299" t="s">
        <v>8012</v>
      </c>
      <c r="H6356" s="180" t="s">
        <v>3666</v>
      </c>
    </row>
    <row r="6357" spans="1:8" hidden="1">
      <c r="A6357" s="88" t="s">
        <v>7575</v>
      </c>
      <c r="B6357" s="240" t="s">
        <v>7576</v>
      </c>
      <c r="C6357" s="185" t="str">
        <f>VLOOKUP(B6357,[1]Nagios!$B$2:$F$7978,1,FALSE)</f>
        <v>10.133.138.4</v>
      </c>
      <c r="D6357" s="276" t="s">
        <v>2171</v>
      </c>
      <c r="E6357" s="267" t="s">
        <v>2989</v>
      </c>
      <c r="F6357" s="245">
        <v>2</v>
      </c>
      <c r="G6357" s="299" t="s">
        <v>8012</v>
      </c>
      <c r="H6357" s="180" t="s">
        <v>3667</v>
      </c>
    </row>
    <row r="6358" spans="1:8" hidden="1">
      <c r="A6358" s="88" t="s">
        <v>7575</v>
      </c>
      <c r="B6358" s="240" t="s">
        <v>7576</v>
      </c>
      <c r="C6358" s="185" t="str">
        <f>VLOOKUP(B6358,[1]Nagios!$B$2:$F$7978,1,FALSE)</f>
        <v>10.133.138.4</v>
      </c>
      <c r="D6358" s="276" t="s">
        <v>1734</v>
      </c>
      <c r="E6358" s="267" t="s">
        <v>2989</v>
      </c>
      <c r="F6358" s="245">
        <v>2</v>
      </c>
      <c r="G6358" s="299" t="s">
        <v>8012</v>
      </c>
      <c r="H6358" s="180" t="s">
        <v>3668</v>
      </c>
    </row>
    <row r="6359" spans="1:8" hidden="1">
      <c r="A6359" s="88" t="s">
        <v>7575</v>
      </c>
      <c r="B6359" s="249" t="s">
        <v>7576</v>
      </c>
      <c r="C6359" s="185" t="str">
        <f>VLOOKUP(B6359,[1]Nagios!$B$2:$F$7978,1,FALSE)</f>
        <v>10.133.138.4</v>
      </c>
      <c r="D6359" s="276" t="s">
        <v>1201</v>
      </c>
      <c r="E6359" s="267" t="s">
        <v>2989</v>
      </c>
      <c r="F6359" s="245">
        <v>2</v>
      </c>
      <c r="G6359" s="299" t="s">
        <v>8012</v>
      </c>
      <c r="H6359" s="180" t="s">
        <v>3669</v>
      </c>
    </row>
    <row r="6360" spans="1:8" hidden="1">
      <c r="A6360" s="88" t="s">
        <v>2384</v>
      </c>
      <c r="B6360" s="96" t="s">
        <v>2385</v>
      </c>
      <c r="C6360" s="185" t="str">
        <f>VLOOKUP(B6360,[1]Nagios!$B$2:$F$7978,1,FALSE)</f>
        <v>10.133.138.45</v>
      </c>
      <c r="D6360" s="96" t="s">
        <v>2314</v>
      </c>
      <c r="E6360" s="267" t="s">
        <v>2989</v>
      </c>
      <c r="F6360" s="271">
        <v>4</v>
      </c>
      <c r="G6360" s="299" t="s">
        <v>8012</v>
      </c>
      <c r="H6360" s="180" t="s">
        <v>3474</v>
      </c>
    </row>
    <row r="6361" spans="1:8" hidden="1">
      <c r="A6361" s="88" t="s">
        <v>2384</v>
      </c>
      <c r="B6361" s="96" t="s">
        <v>2385</v>
      </c>
      <c r="C6361" s="185" t="str">
        <f>VLOOKUP(B6361,[1]Nagios!$B$2:$F$7978,1,FALSE)</f>
        <v>10.133.138.45</v>
      </c>
      <c r="D6361" s="96" t="s">
        <v>1795</v>
      </c>
      <c r="E6361" s="267" t="s">
        <v>2989</v>
      </c>
      <c r="F6361" s="271">
        <v>4</v>
      </c>
      <c r="G6361" s="299" t="s">
        <v>8012</v>
      </c>
      <c r="H6361" s="180" t="s">
        <v>3475</v>
      </c>
    </row>
    <row r="6362" spans="1:8" hidden="1">
      <c r="A6362" s="88" t="s">
        <v>2384</v>
      </c>
      <c r="B6362" s="96" t="s">
        <v>2385</v>
      </c>
      <c r="C6362" s="185" t="str">
        <f>VLOOKUP(B6362,[1]Nagios!$B$2:$F$7978,1,FALSE)</f>
        <v>10.133.138.45</v>
      </c>
      <c r="D6362" s="96" t="s">
        <v>2355</v>
      </c>
      <c r="E6362" s="267" t="s">
        <v>2989</v>
      </c>
      <c r="F6362" s="271">
        <v>4</v>
      </c>
      <c r="G6362" s="299" t="s">
        <v>8012</v>
      </c>
      <c r="H6362" s="180" t="s">
        <v>3476</v>
      </c>
    </row>
    <row r="6363" spans="1:8" hidden="1">
      <c r="A6363" s="88" t="s">
        <v>2384</v>
      </c>
      <c r="B6363" s="96" t="s">
        <v>2385</v>
      </c>
      <c r="C6363" s="185" t="str">
        <f>VLOOKUP(B6363,[1]Nagios!$B$2:$F$7978,1,FALSE)</f>
        <v>10.133.138.45</v>
      </c>
      <c r="D6363" s="96" t="s">
        <v>2356</v>
      </c>
      <c r="E6363" s="267" t="s">
        <v>2989</v>
      </c>
      <c r="F6363" s="271">
        <v>4</v>
      </c>
      <c r="G6363" s="299" t="s">
        <v>8012</v>
      </c>
      <c r="H6363" s="180" t="s">
        <v>3477</v>
      </c>
    </row>
    <row r="6364" spans="1:8" hidden="1">
      <c r="A6364" s="88" t="s">
        <v>2384</v>
      </c>
      <c r="B6364" s="96" t="s">
        <v>2385</v>
      </c>
      <c r="C6364" s="185" t="str">
        <f>VLOOKUP(B6364,[1]Nagios!$B$2:$F$7978,1,FALSE)</f>
        <v>10.133.138.45</v>
      </c>
      <c r="D6364" s="96" t="s">
        <v>1220</v>
      </c>
      <c r="E6364" s="267" t="s">
        <v>2989</v>
      </c>
      <c r="F6364" s="271">
        <v>3</v>
      </c>
      <c r="G6364" s="299" t="s">
        <v>8012</v>
      </c>
      <c r="H6364" s="180" t="s">
        <v>3478</v>
      </c>
    </row>
    <row r="6365" spans="1:8" hidden="1">
      <c r="A6365" s="88" t="s">
        <v>2384</v>
      </c>
      <c r="B6365" s="96" t="s">
        <v>2385</v>
      </c>
      <c r="C6365" s="185" t="str">
        <f>VLOOKUP(B6365,[1]Nagios!$B$2:$F$7978,1,FALSE)</f>
        <v>10.133.138.45</v>
      </c>
      <c r="D6365" s="96" t="s">
        <v>2330</v>
      </c>
      <c r="E6365" s="267" t="s">
        <v>2989</v>
      </c>
      <c r="F6365" s="245">
        <v>4</v>
      </c>
      <c r="G6365" s="299" t="s">
        <v>8012</v>
      </c>
      <c r="H6365" s="180" t="s">
        <v>3479</v>
      </c>
    </row>
    <row r="6366" spans="1:8" hidden="1">
      <c r="A6366" s="88" t="s">
        <v>2384</v>
      </c>
      <c r="B6366" s="96" t="s">
        <v>2385</v>
      </c>
      <c r="C6366" s="185" t="str">
        <f>VLOOKUP(B6366,[1]Nagios!$B$2:$F$7978,1,FALSE)</f>
        <v>10.133.138.45</v>
      </c>
      <c r="D6366" s="96" t="s">
        <v>2386</v>
      </c>
      <c r="E6366" s="267" t="s">
        <v>2989</v>
      </c>
      <c r="F6366" s="245">
        <v>4</v>
      </c>
      <c r="G6366" s="299" t="s">
        <v>8012</v>
      </c>
      <c r="H6366" s="180" t="s">
        <v>3480</v>
      </c>
    </row>
    <row r="6367" spans="1:8" hidden="1">
      <c r="A6367" s="88" t="s">
        <v>2384</v>
      </c>
      <c r="B6367" s="96" t="s">
        <v>2385</v>
      </c>
      <c r="C6367" s="185" t="str">
        <f>VLOOKUP(B6367,[1]Nagios!$B$2:$F$7978,1,FALSE)</f>
        <v>10.133.138.45</v>
      </c>
      <c r="D6367" s="276" t="s">
        <v>1201</v>
      </c>
      <c r="E6367" s="240" t="s">
        <v>2992</v>
      </c>
      <c r="F6367" s="245">
        <v>2</v>
      </c>
      <c r="G6367" s="299" t="s">
        <v>8012</v>
      </c>
      <c r="H6367" s="180" t="s">
        <v>3481</v>
      </c>
    </row>
    <row r="6368" spans="1:8" hidden="1">
      <c r="A6368" s="88" t="s">
        <v>2026</v>
      </c>
      <c r="B6368" s="249" t="s">
        <v>2027</v>
      </c>
      <c r="C6368" s="185" t="str">
        <f>VLOOKUP(B6368,[1]Nagios!$B$2:$F$7978,1,FALSE)</f>
        <v>10.133.30.156</v>
      </c>
      <c r="D6368" s="276" t="s">
        <v>1220</v>
      </c>
      <c r="E6368" s="249" t="s">
        <v>2989</v>
      </c>
      <c r="F6368" s="262">
        <v>3</v>
      </c>
      <c r="G6368" s="299" t="s">
        <v>8012</v>
      </c>
      <c r="H6368" s="180" t="s">
        <v>3859</v>
      </c>
    </row>
    <row r="6369" spans="1:8" hidden="1">
      <c r="A6369" s="88" t="s">
        <v>2026</v>
      </c>
      <c r="B6369" s="249" t="s">
        <v>2027</v>
      </c>
      <c r="C6369" s="185" t="str">
        <f>VLOOKUP(B6369,[1]Nagios!$B$2:$F$7978,1,FALSE)</f>
        <v>10.133.30.156</v>
      </c>
      <c r="D6369" s="276" t="s">
        <v>1204</v>
      </c>
      <c r="E6369" s="249" t="s">
        <v>2989</v>
      </c>
      <c r="F6369" s="262">
        <v>3</v>
      </c>
      <c r="G6369" s="299" t="s">
        <v>8012</v>
      </c>
      <c r="H6369" s="180" t="s">
        <v>3860</v>
      </c>
    </row>
    <row r="6370" spans="1:8" hidden="1">
      <c r="A6370" s="88" t="s">
        <v>2026</v>
      </c>
      <c r="B6370" s="249" t="s">
        <v>2027</v>
      </c>
      <c r="C6370" s="185" t="str">
        <f>VLOOKUP(B6370,[1]Nagios!$B$2:$F$7978,1,FALSE)</f>
        <v>10.133.30.156</v>
      </c>
      <c r="D6370" s="276" t="s">
        <v>2171</v>
      </c>
      <c r="E6370" s="249" t="s">
        <v>2989</v>
      </c>
      <c r="F6370" s="262">
        <v>3</v>
      </c>
      <c r="G6370" s="299" t="s">
        <v>8012</v>
      </c>
      <c r="H6370" s="180" t="s">
        <v>3861</v>
      </c>
    </row>
    <row r="6371" spans="1:8" hidden="1">
      <c r="A6371" s="88" t="s">
        <v>2026</v>
      </c>
      <c r="B6371" s="249" t="s">
        <v>2027</v>
      </c>
      <c r="C6371" s="185" t="str">
        <f>VLOOKUP(B6371,[1]Nagios!$B$2:$F$7978,1,FALSE)</f>
        <v>10.133.30.156</v>
      </c>
      <c r="D6371" s="276" t="s">
        <v>1734</v>
      </c>
      <c r="E6371" s="249" t="s">
        <v>2989</v>
      </c>
      <c r="F6371" s="262">
        <v>3</v>
      </c>
      <c r="G6371" s="299" t="s">
        <v>8012</v>
      </c>
      <c r="H6371" s="180" t="s">
        <v>3862</v>
      </c>
    </row>
    <row r="6372" spans="1:8" hidden="1">
      <c r="A6372" s="88" t="s">
        <v>2026</v>
      </c>
      <c r="B6372" s="249" t="s">
        <v>2027</v>
      </c>
      <c r="C6372" s="185" t="str">
        <f>VLOOKUP(B6372,[1]Nagios!$B$2:$F$7978,1,FALSE)</f>
        <v>10.133.30.156</v>
      </c>
      <c r="D6372" s="276" t="s">
        <v>959</v>
      </c>
      <c r="E6372" s="249" t="s">
        <v>2989</v>
      </c>
      <c r="F6372" s="262">
        <v>3</v>
      </c>
      <c r="G6372" s="299" t="s">
        <v>8012</v>
      </c>
      <c r="H6372" s="180" t="s">
        <v>3863</v>
      </c>
    </row>
    <row r="6373" spans="1:8" hidden="1">
      <c r="A6373" s="88" t="s">
        <v>2026</v>
      </c>
      <c r="B6373" s="266" t="s">
        <v>2027</v>
      </c>
      <c r="C6373" s="185" t="str">
        <f>VLOOKUP(B6373,[1]Nagios!$B$2:$F$7978,1,FALSE)</f>
        <v>10.133.30.156</v>
      </c>
      <c r="D6373" s="276" t="s">
        <v>1200</v>
      </c>
      <c r="E6373" s="266" t="s">
        <v>2989</v>
      </c>
      <c r="F6373" s="271">
        <v>3</v>
      </c>
      <c r="G6373" s="299" t="s">
        <v>8012</v>
      </c>
      <c r="H6373" s="180" t="s">
        <v>3864</v>
      </c>
    </row>
    <row r="6374" spans="1:8" hidden="1">
      <c r="A6374" s="88" t="s">
        <v>2026</v>
      </c>
      <c r="B6374" s="249" t="s">
        <v>2027</v>
      </c>
      <c r="C6374" s="185" t="str">
        <f>VLOOKUP(B6374,[1]Nagios!$B$2:$F$7978,1,FALSE)</f>
        <v>10.133.30.156</v>
      </c>
      <c r="D6374" s="276" t="s">
        <v>1201</v>
      </c>
      <c r="E6374" s="266" t="s">
        <v>2992</v>
      </c>
      <c r="F6374" s="262">
        <v>2</v>
      </c>
      <c r="G6374" s="299" t="s">
        <v>8012</v>
      </c>
      <c r="H6374" s="180" t="s">
        <v>3865</v>
      </c>
    </row>
    <row r="6375" spans="1:8" hidden="1">
      <c r="A6375" s="88" t="s">
        <v>2026</v>
      </c>
      <c r="B6375" s="88" t="s">
        <v>2027</v>
      </c>
      <c r="C6375" s="185" t="str">
        <f>VLOOKUP(B6375,[1]Nagios!$B$2:$F$7978,1,FALSE)</f>
        <v>10.133.30.156</v>
      </c>
      <c r="D6375" s="88" t="s">
        <v>2772</v>
      </c>
      <c r="E6375" s="88" t="s">
        <v>2991</v>
      </c>
      <c r="F6375" s="269">
        <v>4</v>
      </c>
      <c r="G6375" s="299" t="s">
        <v>7998</v>
      </c>
      <c r="H6375" s="180" t="s">
        <v>5724</v>
      </c>
    </row>
    <row r="6376" spans="1:8" hidden="1">
      <c r="A6376" s="88" t="s">
        <v>2026</v>
      </c>
      <c r="B6376" s="88" t="s">
        <v>2027</v>
      </c>
      <c r="C6376" s="185" t="str">
        <f>VLOOKUP(B6376,[1]Nagios!$B$2:$F$7978,1,FALSE)</f>
        <v>10.133.30.156</v>
      </c>
      <c r="D6376" s="88" t="s">
        <v>2773</v>
      </c>
      <c r="E6376" s="88" t="s">
        <v>2991</v>
      </c>
      <c r="F6376" s="269">
        <v>4</v>
      </c>
      <c r="G6376" s="299" t="s">
        <v>7998</v>
      </c>
      <c r="H6376" s="180" t="s">
        <v>5725</v>
      </c>
    </row>
    <row r="6377" spans="1:8" hidden="1">
      <c r="A6377" s="88" t="s">
        <v>2026</v>
      </c>
      <c r="B6377" s="88" t="s">
        <v>2027</v>
      </c>
      <c r="C6377" s="185" t="str">
        <f>VLOOKUP(B6377,[1]Nagios!$B$2:$F$7978,1,FALSE)</f>
        <v>10.133.30.156</v>
      </c>
      <c r="D6377" s="88" t="s">
        <v>2774</v>
      </c>
      <c r="E6377" s="88" t="s">
        <v>2991</v>
      </c>
      <c r="F6377" s="269">
        <v>4</v>
      </c>
      <c r="G6377" s="299" t="s">
        <v>7998</v>
      </c>
      <c r="H6377" s="180" t="s">
        <v>5726</v>
      </c>
    </row>
    <row r="6378" spans="1:8" hidden="1">
      <c r="A6378" s="88" t="s">
        <v>2026</v>
      </c>
      <c r="B6378" s="88" t="s">
        <v>2027</v>
      </c>
      <c r="C6378" s="185" t="str">
        <f>VLOOKUP(B6378,[1]Nagios!$B$2:$F$7978,1,FALSE)</f>
        <v>10.133.30.156</v>
      </c>
      <c r="D6378" s="88" t="s">
        <v>2775</v>
      </c>
      <c r="E6378" s="88" t="s">
        <v>2991</v>
      </c>
      <c r="F6378" s="269">
        <v>4</v>
      </c>
      <c r="G6378" s="299" t="s">
        <v>7998</v>
      </c>
      <c r="H6378" s="180" t="s">
        <v>5727</v>
      </c>
    </row>
    <row r="6379" spans="1:8" hidden="1">
      <c r="A6379" s="88" t="s">
        <v>2026</v>
      </c>
      <c r="B6379" s="88" t="s">
        <v>2027</v>
      </c>
      <c r="C6379" s="185" t="str">
        <f>VLOOKUP(B6379,[1]Nagios!$B$2:$F$7978,1,FALSE)</f>
        <v>10.133.30.156</v>
      </c>
      <c r="D6379" s="88" t="s">
        <v>2776</v>
      </c>
      <c r="E6379" s="88" t="s">
        <v>2991</v>
      </c>
      <c r="F6379" s="269">
        <v>4</v>
      </c>
      <c r="G6379" s="299" t="s">
        <v>7998</v>
      </c>
      <c r="H6379" s="180" t="s">
        <v>5728</v>
      </c>
    </row>
    <row r="6380" spans="1:8" hidden="1">
      <c r="A6380" s="88" t="s">
        <v>2026</v>
      </c>
      <c r="B6380" s="88" t="s">
        <v>2027</v>
      </c>
      <c r="C6380" s="185" t="str">
        <f>VLOOKUP(B6380,[1]Nagios!$B$2:$F$7978,1,FALSE)</f>
        <v>10.133.30.156</v>
      </c>
      <c r="D6380" s="88" t="s">
        <v>2777</v>
      </c>
      <c r="E6380" s="88" t="s">
        <v>2991</v>
      </c>
      <c r="F6380" s="269">
        <v>4</v>
      </c>
      <c r="G6380" s="299" t="s">
        <v>7998</v>
      </c>
      <c r="H6380" s="180" t="s">
        <v>5729</v>
      </c>
    </row>
    <row r="6381" spans="1:8" hidden="1">
      <c r="A6381" s="88" t="s">
        <v>2026</v>
      </c>
      <c r="B6381" s="88" t="s">
        <v>2027</v>
      </c>
      <c r="C6381" s="185" t="str">
        <f>VLOOKUP(B6381,[1]Nagios!$B$2:$F$7978,1,FALSE)</f>
        <v>10.133.30.156</v>
      </c>
      <c r="D6381" s="88" t="s">
        <v>2778</v>
      </c>
      <c r="E6381" s="88" t="s">
        <v>2991</v>
      </c>
      <c r="F6381" s="269">
        <v>4</v>
      </c>
      <c r="G6381" s="299" t="s">
        <v>7998</v>
      </c>
      <c r="H6381" s="180" t="s">
        <v>5730</v>
      </c>
    </row>
    <row r="6382" spans="1:8" hidden="1">
      <c r="A6382" s="88" t="s">
        <v>2026</v>
      </c>
      <c r="B6382" s="88" t="s">
        <v>2027</v>
      </c>
      <c r="C6382" s="185" t="str">
        <f>VLOOKUP(B6382,[1]Nagios!$B$2:$F$7978,1,FALSE)</f>
        <v>10.133.30.156</v>
      </c>
      <c r="D6382" s="88" t="s">
        <v>2779</v>
      </c>
      <c r="E6382" s="88" t="s">
        <v>2992</v>
      </c>
      <c r="F6382" s="269">
        <v>4</v>
      </c>
      <c r="G6382" s="299" t="s">
        <v>7998</v>
      </c>
      <c r="H6382" s="180" t="s">
        <v>5731</v>
      </c>
    </row>
    <row r="6383" spans="1:8" hidden="1">
      <c r="A6383" s="88" t="s">
        <v>8677</v>
      </c>
      <c r="B6383" s="240" t="s">
        <v>8678</v>
      </c>
      <c r="C6383" s="185" t="str">
        <f>VLOOKUP(B6383,[1]Nagios!$B$2:$F$7978,1,FALSE)</f>
        <v>172.24.8.27</v>
      </c>
      <c r="D6383" s="276" t="s">
        <v>8486</v>
      </c>
      <c r="E6383" s="266" t="s">
        <v>2989</v>
      </c>
      <c r="F6383" s="245">
        <v>2</v>
      </c>
      <c r="G6383" s="299" t="s">
        <v>8012</v>
      </c>
      <c r="H6383" s="213"/>
    </row>
    <row r="6384" spans="1:8" hidden="1">
      <c r="A6384" s="88" t="s">
        <v>8677</v>
      </c>
      <c r="B6384" s="240" t="s">
        <v>8678</v>
      </c>
      <c r="C6384" s="185" t="str">
        <f>VLOOKUP(B6384,[1]Nagios!$B$2:$F$7978,1,FALSE)</f>
        <v>172.24.8.27</v>
      </c>
      <c r="D6384" s="276" t="s">
        <v>1204</v>
      </c>
      <c r="E6384" s="266" t="s">
        <v>2989</v>
      </c>
      <c r="F6384" s="245">
        <v>2</v>
      </c>
      <c r="G6384" s="299" t="s">
        <v>8012</v>
      </c>
      <c r="H6384" s="213"/>
    </row>
    <row r="6385" spans="1:8" hidden="1">
      <c r="A6385" s="88" t="s">
        <v>8677</v>
      </c>
      <c r="B6385" s="240" t="s">
        <v>8678</v>
      </c>
      <c r="C6385" s="185" t="str">
        <f>VLOOKUP(B6385,[1]Nagios!$B$2:$F$7978,1,FALSE)</f>
        <v>172.24.8.27</v>
      </c>
      <c r="D6385" s="276" t="s">
        <v>2617</v>
      </c>
      <c r="E6385" s="266" t="s">
        <v>2989</v>
      </c>
      <c r="F6385" s="245">
        <v>2</v>
      </c>
      <c r="G6385" s="299" t="s">
        <v>8012</v>
      </c>
      <c r="H6385" s="213"/>
    </row>
    <row r="6386" spans="1:8" hidden="1">
      <c r="A6386" s="88" t="s">
        <v>8677</v>
      </c>
      <c r="B6386" s="240" t="s">
        <v>8678</v>
      </c>
      <c r="C6386" s="185" t="str">
        <f>VLOOKUP(B6386,[1]Nagios!$B$2:$F$7978,1,FALSE)</f>
        <v>172.24.8.27</v>
      </c>
      <c r="D6386" s="276" t="s">
        <v>6654</v>
      </c>
      <c r="E6386" s="266" t="s">
        <v>2989</v>
      </c>
      <c r="F6386" s="245">
        <v>2</v>
      </c>
      <c r="G6386" s="299" t="s">
        <v>8012</v>
      </c>
      <c r="H6386" s="213"/>
    </row>
    <row r="6387" spans="1:8" hidden="1">
      <c r="A6387" s="88" t="s">
        <v>8677</v>
      </c>
      <c r="B6387" s="240" t="s">
        <v>8678</v>
      </c>
      <c r="C6387" s="185" t="str">
        <f>VLOOKUP(B6387,[1]Nagios!$B$2:$F$7978,1,FALSE)</f>
        <v>172.24.8.27</v>
      </c>
      <c r="D6387" s="276" t="s">
        <v>1201</v>
      </c>
      <c r="E6387" s="266" t="s">
        <v>2989</v>
      </c>
      <c r="F6387" s="245">
        <v>2</v>
      </c>
      <c r="G6387" s="299" t="s">
        <v>8012</v>
      </c>
      <c r="H6387" s="213"/>
    </row>
    <row r="6388" spans="1:8" hidden="1">
      <c r="A6388" s="88" t="s">
        <v>8677</v>
      </c>
      <c r="B6388" s="240" t="s">
        <v>8678</v>
      </c>
      <c r="C6388" s="185" t="str">
        <f>VLOOKUP(B6388,[1]Nagios!$B$2:$F$7978,1,FALSE)</f>
        <v>172.24.8.27</v>
      </c>
      <c r="D6388" s="276" t="s">
        <v>6043</v>
      </c>
      <c r="E6388" s="266" t="s">
        <v>2989</v>
      </c>
      <c r="F6388" s="245">
        <v>2</v>
      </c>
      <c r="G6388" s="299" t="s">
        <v>8012</v>
      </c>
      <c r="H6388" s="213"/>
    </row>
    <row r="6389" spans="1:8" hidden="1">
      <c r="A6389" s="88" t="s">
        <v>8677</v>
      </c>
      <c r="B6389" s="240" t="s">
        <v>8678</v>
      </c>
      <c r="C6389" s="185" t="str">
        <f>VLOOKUP(B6389,[1]Nagios!$B$2:$F$7978,1,FALSE)</f>
        <v>172.24.8.27</v>
      </c>
      <c r="D6389" s="276" t="s">
        <v>2543</v>
      </c>
      <c r="E6389" s="266" t="s">
        <v>2989</v>
      </c>
      <c r="F6389" s="245">
        <v>2</v>
      </c>
      <c r="G6389" s="299" t="s">
        <v>7998</v>
      </c>
      <c r="H6389" s="213"/>
    </row>
    <row r="6390" spans="1:8" hidden="1">
      <c r="A6390" s="88" t="s">
        <v>8677</v>
      </c>
      <c r="B6390" s="240" t="s">
        <v>8678</v>
      </c>
      <c r="C6390" s="185" t="str">
        <f>VLOOKUP(B6390,[1]Nagios!$B$2:$F$7978,1,FALSE)</f>
        <v>172.24.8.27</v>
      </c>
      <c r="D6390" s="276" t="s">
        <v>2544</v>
      </c>
      <c r="E6390" s="266" t="s">
        <v>2989</v>
      </c>
      <c r="F6390" s="245">
        <v>2</v>
      </c>
      <c r="G6390" s="299" t="s">
        <v>7998</v>
      </c>
      <c r="H6390" s="213"/>
    </row>
    <row r="6391" spans="1:8" hidden="1">
      <c r="A6391" s="88" t="s">
        <v>8677</v>
      </c>
      <c r="B6391" s="266" t="s">
        <v>8678</v>
      </c>
      <c r="C6391" s="185" t="str">
        <f>VLOOKUP(B6391,[1]Nagios!$B$2:$F$7978,1,FALSE)</f>
        <v>172.24.8.27</v>
      </c>
      <c r="D6391" s="276" t="s">
        <v>9069</v>
      </c>
      <c r="E6391" s="266" t="s">
        <v>2989</v>
      </c>
      <c r="F6391" s="271">
        <v>4</v>
      </c>
      <c r="G6391" s="299" t="s">
        <v>1145</v>
      </c>
      <c r="H6391" s="213"/>
    </row>
    <row r="6392" spans="1:8" hidden="1">
      <c r="A6392" s="88" t="s">
        <v>8677</v>
      </c>
      <c r="B6392" s="266" t="s">
        <v>8678</v>
      </c>
      <c r="C6392" s="185" t="str">
        <f>VLOOKUP(B6392,[1]Nagios!$B$2:$F$7978,1,FALSE)</f>
        <v>172.24.8.27</v>
      </c>
      <c r="D6392" s="276" t="s">
        <v>9070</v>
      </c>
      <c r="E6392" s="266" t="s">
        <v>2989</v>
      </c>
      <c r="F6392" s="271">
        <v>4</v>
      </c>
      <c r="G6392" s="299" t="s">
        <v>1145</v>
      </c>
      <c r="H6392" s="213"/>
    </row>
    <row r="6393" spans="1:8" hidden="1">
      <c r="A6393" s="88" t="s">
        <v>173</v>
      </c>
      <c r="B6393" s="249" t="s">
        <v>174</v>
      </c>
      <c r="C6393" s="185" t="str">
        <f>VLOOKUP(B6393,[1]Nagios!$B$2:$F$7978,1,FALSE)</f>
        <v>10.133.30.15</v>
      </c>
      <c r="D6393" s="276" t="s">
        <v>1220</v>
      </c>
      <c r="E6393" s="254" t="s">
        <v>2989</v>
      </c>
      <c r="F6393" s="262">
        <v>3</v>
      </c>
      <c r="G6393" s="299" t="s">
        <v>8012</v>
      </c>
      <c r="H6393" s="180" t="s">
        <v>3852</v>
      </c>
    </row>
    <row r="6394" spans="1:8" hidden="1">
      <c r="A6394" s="88" t="s">
        <v>173</v>
      </c>
      <c r="B6394" s="240" t="s">
        <v>174</v>
      </c>
      <c r="C6394" s="185" t="str">
        <f>VLOOKUP(B6394,[1]Nagios!$B$2:$F$7978,1,FALSE)</f>
        <v>10.133.30.15</v>
      </c>
      <c r="D6394" s="276" t="s">
        <v>1204</v>
      </c>
      <c r="E6394" s="254" t="s">
        <v>2989</v>
      </c>
      <c r="F6394" s="245">
        <v>1</v>
      </c>
      <c r="G6394" s="299" t="s">
        <v>8012</v>
      </c>
      <c r="H6394" s="180" t="s">
        <v>3853</v>
      </c>
    </row>
    <row r="6395" spans="1:8" hidden="1">
      <c r="A6395" s="88" t="s">
        <v>173</v>
      </c>
      <c r="B6395" s="240" t="s">
        <v>174</v>
      </c>
      <c r="C6395" s="185" t="str">
        <f>VLOOKUP(B6395,[1]Nagios!$B$2:$F$7978,1,FALSE)</f>
        <v>10.133.30.15</v>
      </c>
      <c r="D6395" s="276" t="s">
        <v>2412</v>
      </c>
      <c r="E6395" s="254" t="s">
        <v>2989</v>
      </c>
      <c r="F6395" s="245">
        <v>1</v>
      </c>
      <c r="G6395" s="299" t="s">
        <v>8012</v>
      </c>
      <c r="H6395" s="180" t="s">
        <v>3854</v>
      </c>
    </row>
    <row r="6396" spans="1:8" hidden="1">
      <c r="A6396" s="88" t="s">
        <v>173</v>
      </c>
      <c r="B6396" s="240" t="s">
        <v>174</v>
      </c>
      <c r="C6396" s="185" t="str">
        <f>VLOOKUP(B6396,[1]Nagios!$B$2:$F$7978,1,FALSE)</f>
        <v>10.133.30.15</v>
      </c>
      <c r="D6396" s="276" t="s">
        <v>1734</v>
      </c>
      <c r="E6396" s="267" t="s">
        <v>2989</v>
      </c>
      <c r="F6396" s="245">
        <v>1</v>
      </c>
      <c r="G6396" s="299" t="s">
        <v>8012</v>
      </c>
      <c r="H6396" s="180" t="s">
        <v>3855</v>
      </c>
    </row>
    <row r="6397" spans="1:8" hidden="1">
      <c r="A6397" s="88" t="s">
        <v>173</v>
      </c>
      <c r="B6397" s="240" t="s">
        <v>174</v>
      </c>
      <c r="C6397" s="185" t="str">
        <f>VLOOKUP(B6397,[1]Nagios!$B$2:$F$7978,1,FALSE)</f>
        <v>10.133.30.15</v>
      </c>
      <c r="D6397" s="276" t="s">
        <v>959</v>
      </c>
      <c r="E6397" s="254" t="s">
        <v>2989</v>
      </c>
      <c r="F6397" s="245">
        <v>1</v>
      </c>
      <c r="G6397" s="299" t="s">
        <v>8012</v>
      </c>
      <c r="H6397" s="180" t="s">
        <v>3856</v>
      </c>
    </row>
    <row r="6398" spans="1:8" hidden="1">
      <c r="A6398" s="88" t="s">
        <v>173</v>
      </c>
      <c r="B6398" s="240" t="s">
        <v>174</v>
      </c>
      <c r="C6398" s="185" t="str">
        <f>VLOOKUP(B6398,[1]Nagios!$B$2:$F$7978,1,FALSE)</f>
        <v>10.133.30.15</v>
      </c>
      <c r="D6398" s="276" t="s">
        <v>1200</v>
      </c>
      <c r="E6398" s="254" t="s">
        <v>2989</v>
      </c>
      <c r="F6398" s="245">
        <v>1</v>
      </c>
      <c r="G6398" s="299" t="s">
        <v>8012</v>
      </c>
      <c r="H6398" s="180" t="s">
        <v>3857</v>
      </c>
    </row>
    <row r="6399" spans="1:8" hidden="1">
      <c r="A6399" s="88" t="s">
        <v>173</v>
      </c>
      <c r="B6399" s="240" t="s">
        <v>174</v>
      </c>
      <c r="C6399" s="185" t="str">
        <f>VLOOKUP(B6399,[1]Nagios!$B$2:$F$7978,1,FALSE)</f>
        <v>10.133.30.15</v>
      </c>
      <c r="D6399" s="276" t="s">
        <v>1201</v>
      </c>
      <c r="E6399" s="266" t="s">
        <v>2992</v>
      </c>
      <c r="F6399" s="245">
        <v>2</v>
      </c>
      <c r="G6399" s="299" t="s">
        <v>8012</v>
      </c>
      <c r="H6399" s="180" t="s">
        <v>3858</v>
      </c>
    </row>
    <row r="6400" spans="1:8" hidden="1">
      <c r="A6400" s="89" t="s">
        <v>173</v>
      </c>
      <c r="B6400" s="102" t="s">
        <v>174</v>
      </c>
      <c r="C6400" s="185" t="str">
        <f>VLOOKUP(B6400,[1]Nagios!$B$2:$F$7978,1,FALSE)</f>
        <v>10.133.30.15</v>
      </c>
      <c r="D6400" s="102" t="s">
        <v>6118</v>
      </c>
      <c r="E6400" s="102" t="s">
        <v>2989</v>
      </c>
      <c r="F6400" s="113">
        <v>3</v>
      </c>
      <c r="G6400" s="299" t="s">
        <v>8004</v>
      </c>
      <c r="H6400" s="180"/>
    </row>
    <row r="6401" spans="1:8" hidden="1">
      <c r="A6401" s="88" t="s">
        <v>8251</v>
      </c>
      <c r="B6401" s="240" t="s">
        <v>8252</v>
      </c>
      <c r="C6401" s="185" t="str">
        <f>VLOOKUP(B6401,[1]Nagios!$B$2:$F$7978,1,FALSE)</f>
        <v>10.133.138.66</v>
      </c>
      <c r="D6401" s="276" t="s">
        <v>7260</v>
      </c>
      <c r="E6401" s="88" t="s">
        <v>2991</v>
      </c>
      <c r="F6401" s="245">
        <v>2</v>
      </c>
      <c r="G6401" s="299" t="s">
        <v>8012</v>
      </c>
      <c r="H6401" s="180"/>
    </row>
    <row r="6402" spans="1:8" hidden="1">
      <c r="A6402" s="88" t="s">
        <v>8251</v>
      </c>
      <c r="B6402" s="240" t="s">
        <v>8252</v>
      </c>
      <c r="C6402" s="185" t="str">
        <f>VLOOKUP(B6402,[1]Nagios!$B$2:$F$7978,1,FALSE)</f>
        <v>10.133.138.66</v>
      </c>
      <c r="D6402" s="276" t="s">
        <v>1204</v>
      </c>
      <c r="E6402" s="88" t="s">
        <v>2991</v>
      </c>
      <c r="F6402" s="245">
        <v>2</v>
      </c>
      <c r="G6402" s="299" t="s">
        <v>8012</v>
      </c>
      <c r="H6402" s="180"/>
    </row>
    <row r="6403" spans="1:8" hidden="1">
      <c r="A6403" s="88" t="s">
        <v>8251</v>
      </c>
      <c r="B6403" s="240" t="s">
        <v>8252</v>
      </c>
      <c r="C6403" s="185" t="str">
        <f>VLOOKUP(B6403,[1]Nagios!$B$2:$F$7978,1,FALSE)</f>
        <v>10.133.138.66</v>
      </c>
      <c r="D6403" s="276" t="s">
        <v>2617</v>
      </c>
      <c r="E6403" s="88" t="s">
        <v>2991</v>
      </c>
      <c r="F6403" s="245">
        <v>2</v>
      </c>
      <c r="G6403" s="299" t="s">
        <v>8012</v>
      </c>
      <c r="H6403" s="180"/>
    </row>
    <row r="6404" spans="1:8" hidden="1">
      <c r="A6404" s="88" t="s">
        <v>8251</v>
      </c>
      <c r="B6404" s="240" t="s">
        <v>8252</v>
      </c>
      <c r="C6404" s="185" t="str">
        <f>VLOOKUP(B6404,[1]Nagios!$B$2:$F$7978,1,FALSE)</f>
        <v>10.133.138.66</v>
      </c>
      <c r="D6404" s="276" t="s">
        <v>6654</v>
      </c>
      <c r="E6404" s="88" t="s">
        <v>2991</v>
      </c>
      <c r="F6404" s="245">
        <v>2</v>
      </c>
      <c r="G6404" s="299" t="s">
        <v>8012</v>
      </c>
      <c r="H6404" s="180"/>
    </row>
    <row r="6405" spans="1:8" hidden="1">
      <c r="A6405" s="88" t="s">
        <v>8251</v>
      </c>
      <c r="B6405" s="240" t="s">
        <v>8252</v>
      </c>
      <c r="C6405" s="185" t="str">
        <f>VLOOKUP(B6405,[1]Nagios!$B$2:$F$7978,1,FALSE)</f>
        <v>10.133.138.66</v>
      </c>
      <c r="D6405" s="276" t="s">
        <v>1201</v>
      </c>
      <c r="E6405" s="88" t="s">
        <v>2991</v>
      </c>
      <c r="F6405" s="245">
        <v>2</v>
      </c>
      <c r="G6405" s="299" t="s">
        <v>8012</v>
      </c>
      <c r="H6405" s="180"/>
    </row>
    <row r="6406" spans="1:8" hidden="1">
      <c r="A6406" s="88" t="s">
        <v>8251</v>
      </c>
      <c r="B6406" s="240" t="s">
        <v>8252</v>
      </c>
      <c r="C6406" s="185" t="str">
        <f>VLOOKUP(B6406,[1]Nagios!$B$2:$F$7978,1,FALSE)</f>
        <v>10.133.138.66</v>
      </c>
      <c r="D6406" s="276" t="s">
        <v>6043</v>
      </c>
      <c r="E6406" s="88" t="s">
        <v>2991</v>
      </c>
      <c r="F6406" s="245">
        <v>2</v>
      </c>
      <c r="G6406" s="299" t="s">
        <v>8012</v>
      </c>
      <c r="H6406" s="180"/>
    </row>
    <row r="6407" spans="1:8" hidden="1">
      <c r="A6407" s="88" t="s">
        <v>8251</v>
      </c>
      <c r="B6407" s="240" t="s">
        <v>8252</v>
      </c>
      <c r="C6407" s="185" t="str">
        <f>VLOOKUP(B6407,[1]Nagios!$B$2:$F$7978,1,FALSE)</f>
        <v>10.133.138.66</v>
      </c>
      <c r="D6407" s="276" t="s">
        <v>2543</v>
      </c>
      <c r="E6407" s="88" t="s">
        <v>2991</v>
      </c>
      <c r="F6407" s="245">
        <v>2</v>
      </c>
      <c r="G6407" s="299" t="s">
        <v>8012</v>
      </c>
      <c r="H6407" s="180"/>
    </row>
    <row r="6408" spans="1:8" hidden="1">
      <c r="A6408" s="88" t="s">
        <v>2025</v>
      </c>
      <c r="B6408" s="240" t="s">
        <v>1487</v>
      </c>
      <c r="C6408" s="185" t="str">
        <f>VLOOKUP(B6408,[1]Nagios!$B$2:$F$7978,1,FALSE)</f>
        <v>10.133.30.154</v>
      </c>
      <c r="D6408" s="276" t="s">
        <v>1220</v>
      </c>
      <c r="E6408" s="90" t="s">
        <v>2989</v>
      </c>
      <c r="F6408" s="245">
        <v>3</v>
      </c>
      <c r="G6408" s="299" t="s">
        <v>8012</v>
      </c>
      <c r="H6408" s="180" t="s">
        <v>3845</v>
      </c>
    </row>
    <row r="6409" spans="1:8" hidden="1">
      <c r="A6409" s="88" t="s">
        <v>2025</v>
      </c>
      <c r="B6409" s="240" t="s">
        <v>1487</v>
      </c>
      <c r="C6409" s="185" t="str">
        <f>VLOOKUP(B6409,[1]Nagios!$B$2:$F$7978,1,FALSE)</f>
        <v>10.133.30.154</v>
      </c>
      <c r="D6409" s="276" t="s">
        <v>1204</v>
      </c>
      <c r="E6409" s="90" t="s">
        <v>2989</v>
      </c>
      <c r="F6409" s="245">
        <v>1</v>
      </c>
      <c r="G6409" s="299" t="s">
        <v>8012</v>
      </c>
      <c r="H6409" s="180" t="s">
        <v>3846</v>
      </c>
    </row>
    <row r="6410" spans="1:8" hidden="1">
      <c r="A6410" s="88" t="s">
        <v>2025</v>
      </c>
      <c r="B6410" s="240" t="s">
        <v>1487</v>
      </c>
      <c r="C6410" s="185" t="str">
        <f>VLOOKUP(B6410,[1]Nagios!$B$2:$F$7978,1,FALSE)</f>
        <v>10.133.30.154</v>
      </c>
      <c r="D6410" s="276" t="s">
        <v>1485</v>
      </c>
      <c r="E6410" s="90" t="s">
        <v>2989</v>
      </c>
      <c r="F6410" s="245">
        <v>1</v>
      </c>
      <c r="G6410" s="299" t="s">
        <v>8012</v>
      </c>
      <c r="H6410" s="180" t="s">
        <v>3847</v>
      </c>
    </row>
    <row r="6411" spans="1:8" hidden="1">
      <c r="A6411" s="88" t="s">
        <v>2025</v>
      </c>
      <c r="B6411" s="240" t="s">
        <v>1487</v>
      </c>
      <c r="C6411" s="185" t="str">
        <f>VLOOKUP(B6411,[1]Nagios!$B$2:$F$7978,1,FALSE)</f>
        <v>10.133.30.154</v>
      </c>
      <c r="D6411" s="276" t="s">
        <v>2171</v>
      </c>
      <c r="E6411" s="254" t="s">
        <v>2989</v>
      </c>
      <c r="F6411" s="245">
        <v>1</v>
      </c>
      <c r="G6411" s="299" t="s">
        <v>8012</v>
      </c>
      <c r="H6411" s="180" t="s">
        <v>3848</v>
      </c>
    </row>
    <row r="6412" spans="1:8" hidden="1">
      <c r="A6412" s="88" t="s">
        <v>2025</v>
      </c>
      <c r="B6412" s="249" t="s">
        <v>1487</v>
      </c>
      <c r="C6412" s="185" t="str">
        <f>VLOOKUP(B6412,[1]Nagios!$B$2:$F$7978,1,FALSE)</f>
        <v>10.133.30.154</v>
      </c>
      <c r="D6412" s="276" t="s">
        <v>959</v>
      </c>
      <c r="E6412" s="254" t="s">
        <v>2989</v>
      </c>
      <c r="F6412" s="262">
        <v>1</v>
      </c>
      <c r="G6412" s="299" t="s">
        <v>8012</v>
      </c>
      <c r="H6412" s="180" t="s">
        <v>3849</v>
      </c>
    </row>
    <row r="6413" spans="1:8" hidden="1">
      <c r="A6413" s="88" t="s">
        <v>2025</v>
      </c>
      <c r="B6413" s="249" t="s">
        <v>1487</v>
      </c>
      <c r="C6413" s="185" t="str">
        <f>VLOOKUP(B6413,[1]Nagios!$B$2:$F$7978,1,FALSE)</f>
        <v>10.133.30.154</v>
      </c>
      <c r="D6413" s="276" t="s">
        <v>1200</v>
      </c>
      <c r="E6413" s="267" t="s">
        <v>2989</v>
      </c>
      <c r="F6413" s="262">
        <v>1</v>
      </c>
      <c r="G6413" s="299" t="s">
        <v>8012</v>
      </c>
      <c r="H6413" s="180" t="s">
        <v>3850</v>
      </c>
    </row>
    <row r="6414" spans="1:8" hidden="1">
      <c r="A6414" s="88" t="s">
        <v>2025</v>
      </c>
      <c r="B6414" s="266" t="s">
        <v>1487</v>
      </c>
      <c r="C6414" s="185" t="str">
        <f>VLOOKUP(B6414,[1]Nagios!$B$2:$F$7978,1,FALSE)</f>
        <v>10.133.30.154</v>
      </c>
      <c r="D6414" s="276" t="s">
        <v>1201</v>
      </c>
      <c r="E6414" s="266" t="s">
        <v>2992</v>
      </c>
      <c r="F6414" s="271">
        <v>2</v>
      </c>
      <c r="G6414" s="299" t="s">
        <v>8012</v>
      </c>
      <c r="H6414" s="180" t="s">
        <v>3851</v>
      </c>
    </row>
    <row r="6415" spans="1:8" hidden="1">
      <c r="A6415" s="88" t="s">
        <v>2024</v>
      </c>
      <c r="B6415" s="266" t="s">
        <v>1483</v>
      </c>
      <c r="C6415" s="185" t="str">
        <f>VLOOKUP(B6415,[1]Nagios!$B$2:$F$7978,1,FALSE)</f>
        <v>10.133.30.153</v>
      </c>
      <c r="D6415" s="276" t="s">
        <v>1220</v>
      </c>
      <c r="E6415" s="267" t="s">
        <v>2989</v>
      </c>
      <c r="F6415" s="271">
        <v>3</v>
      </c>
      <c r="G6415" s="299" t="s">
        <v>8012</v>
      </c>
      <c r="H6415" s="180" t="s">
        <v>3837</v>
      </c>
    </row>
    <row r="6416" spans="1:8" hidden="1">
      <c r="A6416" s="88" t="s">
        <v>2024</v>
      </c>
      <c r="B6416" s="266" t="s">
        <v>1483</v>
      </c>
      <c r="C6416" s="185" t="str">
        <f>VLOOKUP(B6416,[1]Nagios!$B$2:$F$7978,1,FALSE)</f>
        <v>10.133.30.153</v>
      </c>
      <c r="D6416" s="276" t="s">
        <v>1204</v>
      </c>
      <c r="E6416" s="267" t="s">
        <v>2989</v>
      </c>
      <c r="F6416" s="271">
        <v>1</v>
      </c>
      <c r="G6416" s="299" t="s">
        <v>8012</v>
      </c>
      <c r="H6416" s="180" t="s">
        <v>3838</v>
      </c>
    </row>
    <row r="6417" spans="1:8" hidden="1">
      <c r="A6417" s="88" t="s">
        <v>2024</v>
      </c>
      <c r="B6417" s="266" t="s">
        <v>1483</v>
      </c>
      <c r="C6417" s="185" t="str">
        <f>VLOOKUP(B6417,[1]Nagios!$B$2:$F$7978,1,FALSE)</f>
        <v>10.133.30.153</v>
      </c>
      <c r="D6417" s="276" t="s">
        <v>1485</v>
      </c>
      <c r="E6417" s="267" t="s">
        <v>2989</v>
      </c>
      <c r="F6417" s="271">
        <v>1</v>
      </c>
      <c r="G6417" s="299" t="s">
        <v>8012</v>
      </c>
      <c r="H6417" s="180" t="s">
        <v>3839</v>
      </c>
    </row>
    <row r="6418" spans="1:8" hidden="1">
      <c r="A6418" s="88" t="s">
        <v>2024</v>
      </c>
      <c r="B6418" s="266" t="s">
        <v>1483</v>
      </c>
      <c r="C6418" s="185" t="str">
        <f>VLOOKUP(B6418,[1]Nagios!$B$2:$F$7978,1,FALSE)</f>
        <v>10.133.30.153</v>
      </c>
      <c r="D6418" s="276" t="s">
        <v>2171</v>
      </c>
      <c r="E6418" s="267" t="s">
        <v>2989</v>
      </c>
      <c r="F6418" s="271">
        <v>1</v>
      </c>
      <c r="G6418" s="299" t="s">
        <v>8012</v>
      </c>
      <c r="H6418" s="180" t="s">
        <v>3840</v>
      </c>
    </row>
    <row r="6419" spans="1:8" hidden="1">
      <c r="A6419" s="88" t="s">
        <v>2024</v>
      </c>
      <c r="B6419" s="266" t="s">
        <v>1483</v>
      </c>
      <c r="C6419" s="185" t="str">
        <f>VLOOKUP(B6419,[1]Nagios!$B$2:$F$7978,1,FALSE)</f>
        <v>10.133.30.153</v>
      </c>
      <c r="D6419" s="276" t="s">
        <v>959</v>
      </c>
      <c r="E6419" s="267" t="s">
        <v>2989</v>
      </c>
      <c r="F6419" s="271">
        <v>1</v>
      </c>
      <c r="G6419" s="299" t="s">
        <v>8012</v>
      </c>
      <c r="H6419" s="180" t="s">
        <v>3841</v>
      </c>
    </row>
    <row r="6420" spans="1:8" hidden="1">
      <c r="A6420" s="88" t="s">
        <v>2024</v>
      </c>
      <c r="B6420" s="266" t="s">
        <v>1483</v>
      </c>
      <c r="C6420" s="185" t="str">
        <f>VLOOKUP(B6420,[1]Nagios!$B$2:$F$7978,1,FALSE)</f>
        <v>10.133.30.153</v>
      </c>
      <c r="D6420" s="276" t="s">
        <v>1200</v>
      </c>
      <c r="E6420" s="267" t="s">
        <v>2989</v>
      </c>
      <c r="F6420" s="271">
        <v>1</v>
      </c>
      <c r="G6420" s="299" t="s">
        <v>8012</v>
      </c>
      <c r="H6420" s="180" t="s">
        <v>3842</v>
      </c>
    </row>
    <row r="6421" spans="1:8" hidden="1">
      <c r="A6421" s="88" t="s">
        <v>2024</v>
      </c>
      <c r="B6421" s="266" t="s">
        <v>1483</v>
      </c>
      <c r="C6421" s="185" t="str">
        <f>VLOOKUP(B6421,[1]Nagios!$B$2:$F$7978,1,FALSE)</f>
        <v>10.133.30.153</v>
      </c>
      <c r="D6421" s="276" t="s">
        <v>1201</v>
      </c>
      <c r="E6421" s="249" t="s">
        <v>2992</v>
      </c>
      <c r="F6421" s="245">
        <v>2</v>
      </c>
      <c r="G6421" s="299" t="s">
        <v>8012</v>
      </c>
      <c r="H6421" s="180" t="s">
        <v>3843</v>
      </c>
    </row>
    <row r="6422" spans="1:8" hidden="1">
      <c r="A6422" s="88" t="s">
        <v>2024</v>
      </c>
      <c r="B6422" s="266" t="s">
        <v>1483</v>
      </c>
      <c r="C6422" s="185" t="str">
        <f>VLOOKUP(B6422,[1]Nagios!$B$2:$F$7978,1,FALSE)</f>
        <v>10.133.30.153</v>
      </c>
      <c r="D6422" s="276" t="s">
        <v>1484</v>
      </c>
      <c r="E6422" s="267" t="s">
        <v>2989</v>
      </c>
      <c r="F6422" s="245">
        <v>1</v>
      </c>
      <c r="G6422" s="299" t="s">
        <v>8012</v>
      </c>
      <c r="H6422" s="180" t="s">
        <v>3844</v>
      </c>
    </row>
    <row r="6423" spans="1:8" hidden="1">
      <c r="A6423" s="88" t="s">
        <v>2023</v>
      </c>
      <c r="B6423" s="266" t="s">
        <v>1270</v>
      </c>
      <c r="C6423" s="185" t="str">
        <f>VLOOKUP(B6423,[1]Nagios!$B$2:$F$7978,1,FALSE)</f>
        <v>10.133.138.35</v>
      </c>
      <c r="D6423" s="276" t="s">
        <v>1220</v>
      </c>
      <c r="E6423" s="267" t="s">
        <v>2989</v>
      </c>
      <c r="F6423" s="245">
        <v>3</v>
      </c>
      <c r="G6423" s="299" t="s">
        <v>8012</v>
      </c>
      <c r="H6423" s="180" t="s">
        <v>3828</v>
      </c>
    </row>
    <row r="6424" spans="1:8" hidden="1">
      <c r="A6424" s="88" t="s">
        <v>2023</v>
      </c>
      <c r="B6424" s="266" t="s">
        <v>1270</v>
      </c>
      <c r="C6424" s="185" t="str">
        <f>VLOOKUP(B6424,[1]Nagios!$B$2:$F$7978,1,FALSE)</f>
        <v>10.133.138.35</v>
      </c>
      <c r="D6424" s="276" t="s">
        <v>1204</v>
      </c>
      <c r="E6424" s="267" t="s">
        <v>2989</v>
      </c>
      <c r="F6424" s="245">
        <v>1</v>
      </c>
      <c r="G6424" s="299" t="s">
        <v>8012</v>
      </c>
      <c r="H6424" s="180" t="s">
        <v>3829</v>
      </c>
    </row>
    <row r="6425" spans="1:8" hidden="1">
      <c r="A6425" s="88" t="s">
        <v>2023</v>
      </c>
      <c r="B6425" s="266" t="s">
        <v>1270</v>
      </c>
      <c r="C6425" s="185" t="str">
        <f>VLOOKUP(B6425,[1]Nagios!$B$2:$F$7978,1,FALSE)</f>
        <v>10.133.138.35</v>
      </c>
      <c r="D6425" s="276" t="s">
        <v>2414</v>
      </c>
      <c r="E6425" s="267" t="s">
        <v>2989</v>
      </c>
      <c r="F6425" s="262">
        <v>1</v>
      </c>
      <c r="G6425" s="299" t="s">
        <v>8012</v>
      </c>
      <c r="H6425" s="180" t="s">
        <v>3830</v>
      </c>
    </row>
    <row r="6426" spans="1:8" hidden="1">
      <c r="A6426" s="88" t="s">
        <v>2023</v>
      </c>
      <c r="B6426" s="266" t="s">
        <v>1270</v>
      </c>
      <c r="C6426" s="185" t="str">
        <f>VLOOKUP(B6426,[1]Nagios!$B$2:$F$7978,1,FALSE)</f>
        <v>10.133.138.35</v>
      </c>
      <c r="D6426" s="276" t="s">
        <v>2425</v>
      </c>
      <c r="E6426" s="267" t="s">
        <v>2989</v>
      </c>
      <c r="F6426" s="262">
        <v>1</v>
      </c>
      <c r="G6426" s="299" t="s">
        <v>8012</v>
      </c>
      <c r="H6426" s="180" t="s">
        <v>3831</v>
      </c>
    </row>
    <row r="6427" spans="1:8" hidden="1">
      <c r="A6427" s="88" t="s">
        <v>2023</v>
      </c>
      <c r="B6427" s="266" t="s">
        <v>1270</v>
      </c>
      <c r="C6427" s="185" t="str">
        <f>VLOOKUP(B6427,[1]Nagios!$B$2:$F$7978,1,FALSE)</f>
        <v>10.133.138.35</v>
      </c>
      <c r="D6427" s="276" t="s">
        <v>2445</v>
      </c>
      <c r="E6427" s="267" t="s">
        <v>2989</v>
      </c>
      <c r="F6427" s="262">
        <v>1</v>
      </c>
      <c r="G6427" s="299" t="s">
        <v>8012</v>
      </c>
      <c r="H6427" s="180" t="s">
        <v>3832</v>
      </c>
    </row>
    <row r="6428" spans="1:8" hidden="1">
      <c r="A6428" s="88" t="s">
        <v>2023</v>
      </c>
      <c r="B6428" s="266" t="s">
        <v>1270</v>
      </c>
      <c r="C6428" s="185" t="str">
        <f>VLOOKUP(B6428,[1]Nagios!$B$2:$F$7978,1,FALSE)</f>
        <v>10.133.138.35</v>
      </c>
      <c r="D6428" s="276" t="s">
        <v>2358</v>
      </c>
      <c r="E6428" s="267" t="s">
        <v>2989</v>
      </c>
      <c r="F6428" s="262">
        <v>2</v>
      </c>
      <c r="G6428" s="299" t="s">
        <v>7998</v>
      </c>
      <c r="H6428" s="180" t="s">
        <v>3833</v>
      </c>
    </row>
    <row r="6429" spans="1:8" hidden="1">
      <c r="A6429" s="88" t="s">
        <v>2023</v>
      </c>
      <c r="B6429" s="266" t="s">
        <v>1270</v>
      </c>
      <c r="C6429" s="185" t="str">
        <f>VLOOKUP(B6429,[1]Nagios!$B$2:$F$7978,1,FALSE)</f>
        <v>10.133.138.35</v>
      </c>
      <c r="D6429" s="276" t="s">
        <v>959</v>
      </c>
      <c r="E6429" s="267" t="s">
        <v>2989</v>
      </c>
      <c r="F6429" s="262">
        <v>1</v>
      </c>
      <c r="G6429" s="299" t="s">
        <v>8012</v>
      </c>
      <c r="H6429" s="180" t="s">
        <v>3834</v>
      </c>
    </row>
    <row r="6430" spans="1:8" hidden="1">
      <c r="A6430" s="88" t="s">
        <v>2023</v>
      </c>
      <c r="B6430" s="266" t="s">
        <v>1270</v>
      </c>
      <c r="C6430" s="185" t="str">
        <f>VLOOKUP(B6430,[1]Nagios!$B$2:$F$7978,1,FALSE)</f>
        <v>10.133.138.35</v>
      </c>
      <c r="D6430" s="276" t="s">
        <v>1200</v>
      </c>
      <c r="E6430" s="267" t="s">
        <v>2989</v>
      </c>
      <c r="F6430" s="262">
        <v>1</v>
      </c>
      <c r="G6430" s="299" t="s">
        <v>8012</v>
      </c>
      <c r="H6430" s="180" t="s">
        <v>3835</v>
      </c>
    </row>
    <row r="6431" spans="1:8" hidden="1">
      <c r="A6431" s="88" t="s">
        <v>2023</v>
      </c>
      <c r="B6431" s="266" t="s">
        <v>1270</v>
      </c>
      <c r="C6431" s="185" t="str">
        <f>VLOOKUP(B6431,[1]Nagios!$B$2:$F$7978,1,FALSE)</f>
        <v>10.133.138.35</v>
      </c>
      <c r="D6431" s="276" t="s">
        <v>1201</v>
      </c>
      <c r="E6431" s="249" t="s">
        <v>2992</v>
      </c>
      <c r="F6431" s="262">
        <v>2</v>
      </c>
      <c r="G6431" s="299" t="s">
        <v>8012</v>
      </c>
      <c r="H6431" s="180" t="s">
        <v>3836</v>
      </c>
    </row>
    <row r="6432" spans="1:8" hidden="1">
      <c r="A6432" s="88" t="s">
        <v>2023</v>
      </c>
      <c r="B6432" s="88" t="s">
        <v>1270</v>
      </c>
      <c r="C6432" s="185" t="str">
        <f>VLOOKUP(B6432,[1]Nagios!$B$2:$F$7978,1,FALSE)</f>
        <v>10.133.138.35</v>
      </c>
      <c r="D6432" s="88" t="s">
        <v>2766</v>
      </c>
      <c r="E6432" s="88" t="s">
        <v>2989</v>
      </c>
      <c r="F6432" s="269">
        <v>4</v>
      </c>
      <c r="G6432" s="299" t="s">
        <v>7998</v>
      </c>
      <c r="H6432" s="180" t="s">
        <v>5717</v>
      </c>
    </row>
    <row r="6433" spans="1:8" hidden="1">
      <c r="A6433" s="88" t="s">
        <v>2023</v>
      </c>
      <c r="B6433" s="88" t="s">
        <v>1270</v>
      </c>
      <c r="C6433" s="185" t="str">
        <f>VLOOKUP(B6433,[1]Nagios!$B$2:$F$7978,1,FALSE)</f>
        <v>10.133.138.35</v>
      </c>
      <c r="D6433" s="88" t="s">
        <v>2767</v>
      </c>
      <c r="E6433" s="88" t="s">
        <v>2989</v>
      </c>
      <c r="F6433" s="269">
        <v>4</v>
      </c>
      <c r="G6433" s="299" t="s">
        <v>7998</v>
      </c>
      <c r="H6433" s="180" t="s">
        <v>5718</v>
      </c>
    </row>
    <row r="6434" spans="1:8" hidden="1">
      <c r="A6434" s="88" t="s">
        <v>2023</v>
      </c>
      <c r="B6434" s="88" t="s">
        <v>1270</v>
      </c>
      <c r="C6434" s="185" t="str">
        <f>VLOOKUP(B6434,[1]Nagios!$B$2:$F$7978,1,FALSE)</f>
        <v>10.133.138.35</v>
      </c>
      <c r="D6434" s="88" t="s">
        <v>2768</v>
      </c>
      <c r="E6434" s="88" t="s">
        <v>2989</v>
      </c>
      <c r="F6434" s="269">
        <v>4</v>
      </c>
      <c r="G6434" s="299" t="s">
        <v>7998</v>
      </c>
      <c r="H6434" s="180" t="s">
        <v>5719</v>
      </c>
    </row>
    <row r="6435" spans="1:8" hidden="1">
      <c r="A6435" s="88" t="s">
        <v>2023</v>
      </c>
      <c r="B6435" s="88" t="s">
        <v>1270</v>
      </c>
      <c r="C6435" s="185" t="str">
        <f>VLOOKUP(B6435,[1]Nagios!$B$2:$F$7978,1,FALSE)</f>
        <v>10.133.138.35</v>
      </c>
      <c r="D6435" s="88" t="s">
        <v>2769</v>
      </c>
      <c r="E6435" s="88" t="s">
        <v>2989</v>
      </c>
      <c r="F6435" s="269">
        <v>4</v>
      </c>
      <c r="G6435" s="299" t="s">
        <v>7998</v>
      </c>
      <c r="H6435" s="180" t="s">
        <v>5720</v>
      </c>
    </row>
    <row r="6436" spans="1:8" hidden="1">
      <c r="A6436" s="88" t="s">
        <v>2023</v>
      </c>
      <c r="B6436" s="88" t="s">
        <v>1270</v>
      </c>
      <c r="C6436" s="185" t="str">
        <f>VLOOKUP(B6436,[1]Nagios!$B$2:$F$7978,1,FALSE)</f>
        <v>10.133.138.35</v>
      </c>
      <c r="D6436" s="88" t="s">
        <v>2770</v>
      </c>
      <c r="E6436" s="88" t="s">
        <v>2989</v>
      </c>
      <c r="F6436" s="269">
        <v>4</v>
      </c>
      <c r="G6436" s="299" t="s">
        <v>7998</v>
      </c>
      <c r="H6436" s="180" t="s">
        <v>5721</v>
      </c>
    </row>
    <row r="6437" spans="1:8" hidden="1">
      <c r="A6437" s="88" t="s">
        <v>2023</v>
      </c>
      <c r="B6437" s="88" t="s">
        <v>1270</v>
      </c>
      <c r="C6437" s="185" t="str">
        <f>VLOOKUP(B6437,[1]Nagios!$B$2:$F$7978,1,FALSE)</f>
        <v>10.133.138.35</v>
      </c>
      <c r="D6437" s="88" t="s">
        <v>2771</v>
      </c>
      <c r="E6437" s="88" t="s">
        <v>2992</v>
      </c>
      <c r="F6437" s="269">
        <v>4</v>
      </c>
      <c r="G6437" s="299" t="s">
        <v>7998</v>
      </c>
      <c r="H6437" s="180" t="s">
        <v>5722</v>
      </c>
    </row>
    <row r="6438" spans="1:8" hidden="1">
      <c r="A6438" s="88" t="s">
        <v>2023</v>
      </c>
      <c r="B6438" s="88" t="s">
        <v>1270</v>
      </c>
      <c r="C6438" s="185" t="str">
        <f>VLOOKUP(B6438,[1]Nagios!$B$2:$F$7978,1,FALSE)</f>
        <v>10.133.138.35</v>
      </c>
      <c r="D6438" s="88" t="s">
        <v>2479</v>
      </c>
      <c r="E6438" s="88" t="s">
        <v>2989</v>
      </c>
      <c r="F6438" s="269">
        <v>4</v>
      </c>
      <c r="G6438" s="299" t="s">
        <v>7998</v>
      </c>
      <c r="H6438" s="180" t="s">
        <v>5723</v>
      </c>
    </row>
    <row r="6439" spans="1:8" hidden="1">
      <c r="A6439" s="88" t="s">
        <v>7834</v>
      </c>
      <c r="B6439" s="249" t="s">
        <v>7835</v>
      </c>
      <c r="C6439" s="185" t="str">
        <f>VLOOKUP(B6439,[1]Nagios!$B$2:$F$7978,1,FALSE)</f>
        <v>10.133.138.64</v>
      </c>
      <c r="D6439" s="88" t="s">
        <v>7260</v>
      </c>
      <c r="E6439" s="266" t="s">
        <v>2992</v>
      </c>
      <c r="F6439" s="245">
        <v>3</v>
      </c>
      <c r="G6439" s="299" t="s">
        <v>8012</v>
      </c>
      <c r="H6439" s="180"/>
    </row>
    <row r="6440" spans="1:8" hidden="1">
      <c r="A6440" s="88" t="s">
        <v>7834</v>
      </c>
      <c r="B6440" s="249" t="s">
        <v>7835</v>
      </c>
      <c r="C6440" s="185" t="str">
        <f>VLOOKUP(B6440,[1]Nagios!$B$2:$F$7978,1,FALSE)</f>
        <v>10.133.138.64</v>
      </c>
      <c r="D6440" s="88" t="s">
        <v>1204</v>
      </c>
      <c r="E6440" s="266" t="s">
        <v>2992</v>
      </c>
      <c r="F6440" s="245">
        <v>3</v>
      </c>
      <c r="G6440" s="299" t="s">
        <v>8012</v>
      </c>
      <c r="H6440" s="180"/>
    </row>
    <row r="6441" spans="1:8" hidden="1">
      <c r="A6441" s="88" t="s">
        <v>7834</v>
      </c>
      <c r="B6441" s="249" t="s">
        <v>7835</v>
      </c>
      <c r="C6441" s="185" t="str">
        <f>VLOOKUP(B6441,[1]Nagios!$B$2:$F$7978,1,FALSE)</f>
        <v>10.133.138.64</v>
      </c>
      <c r="D6441" s="88" t="s">
        <v>2617</v>
      </c>
      <c r="E6441" s="240" t="s">
        <v>2992</v>
      </c>
      <c r="F6441" s="245">
        <v>3</v>
      </c>
      <c r="G6441" s="299" t="s">
        <v>8012</v>
      </c>
      <c r="H6441" s="180"/>
    </row>
    <row r="6442" spans="1:8" hidden="1">
      <c r="A6442" s="88" t="s">
        <v>7834</v>
      </c>
      <c r="B6442" s="249" t="s">
        <v>7835</v>
      </c>
      <c r="C6442" s="185" t="str">
        <f>VLOOKUP(B6442,[1]Nagios!$B$2:$F$7978,1,FALSE)</f>
        <v>10.133.138.64</v>
      </c>
      <c r="D6442" s="88" t="s">
        <v>6654</v>
      </c>
      <c r="E6442" s="240" t="s">
        <v>2992</v>
      </c>
      <c r="F6442" s="245">
        <v>3</v>
      </c>
      <c r="G6442" s="299" t="s">
        <v>8012</v>
      </c>
      <c r="H6442" s="180"/>
    </row>
    <row r="6443" spans="1:8" hidden="1">
      <c r="A6443" s="88" t="s">
        <v>7834</v>
      </c>
      <c r="B6443" s="249" t="s">
        <v>7835</v>
      </c>
      <c r="C6443" s="185" t="str">
        <f>VLOOKUP(B6443,[1]Nagios!$B$2:$F$7978,1,FALSE)</f>
        <v>10.133.138.64</v>
      </c>
      <c r="D6443" s="88" t="s">
        <v>1201</v>
      </c>
      <c r="E6443" s="249" t="s">
        <v>2992</v>
      </c>
      <c r="F6443" s="262">
        <v>3</v>
      </c>
      <c r="G6443" s="299" t="s">
        <v>8012</v>
      </c>
      <c r="H6443" s="180"/>
    </row>
    <row r="6444" spans="1:8" hidden="1">
      <c r="A6444" s="88" t="s">
        <v>7834</v>
      </c>
      <c r="B6444" s="249" t="s">
        <v>7835</v>
      </c>
      <c r="C6444" s="185" t="str">
        <f>VLOOKUP(B6444,[1]Nagios!$B$2:$F$7978,1,FALSE)</f>
        <v>10.133.138.64</v>
      </c>
      <c r="D6444" s="88" t="s">
        <v>6043</v>
      </c>
      <c r="E6444" s="240" t="s">
        <v>2992</v>
      </c>
      <c r="F6444" s="245">
        <v>3</v>
      </c>
      <c r="G6444" s="299" t="s">
        <v>8012</v>
      </c>
      <c r="H6444" s="180"/>
    </row>
    <row r="6445" spans="1:8" hidden="1">
      <c r="A6445" s="88" t="s">
        <v>7834</v>
      </c>
      <c r="B6445" s="249" t="s">
        <v>7835</v>
      </c>
      <c r="C6445" s="185" t="str">
        <f>VLOOKUP(B6445,[1]Nagios!$B$2:$F$7978,1,FALSE)</f>
        <v>10.133.138.64</v>
      </c>
      <c r="D6445" s="88" t="s">
        <v>2543</v>
      </c>
      <c r="E6445" s="240" t="s">
        <v>2992</v>
      </c>
      <c r="F6445" s="262">
        <v>3</v>
      </c>
      <c r="G6445" s="299" t="s">
        <v>8012</v>
      </c>
      <c r="H6445" s="180"/>
    </row>
    <row r="6446" spans="1:8" hidden="1">
      <c r="A6446" s="91" t="s">
        <v>8940</v>
      </c>
      <c r="B6446" s="126" t="s">
        <v>8941</v>
      </c>
      <c r="C6446" s="185" t="str">
        <f>VLOOKUP(B6446,[1]Nagios!$B$2:$F$7978,1,FALSE)</f>
        <v>10.133.138.74</v>
      </c>
      <c r="D6446" s="91" t="s">
        <v>7260</v>
      </c>
      <c r="E6446" s="249" t="s">
        <v>2989</v>
      </c>
      <c r="F6446" s="262">
        <v>2</v>
      </c>
      <c r="G6446" s="299" t="s">
        <v>8012</v>
      </c>
      <c r="H6446" s="180"/>
    </row>
    <row r="6447" spans="1:8" hidden="1">
      <c r="A6447" s="91" t="s">
        <v>8940</v>
      </c>
      <c r="B6447" s="126" t="s">
        <v>8941</v>
      </c>
      <c r="C6447" s="185" t="str">
        <f>VLOOKUP(B6447,[1]Nagios!$B$2:$F$7978,1,FALSE)</f>
        <v>10.133.138.74</v>
      </c>
      <c r="D6447" s="276" t="s">
        <v>962</v>
      </c>
      <c r="E6447" s="249" t="s">
        <v>2989</v>
      </c>
      <c r="F6447" s="262">
        <v>2</v>
      </c>
      <c r="G6447" s="299" t="s">
        <v>8012</v>
      </c>
      <c r="H6447" s="180"/>
    </row>
    <row r="6448" spans="1:8" hidden="1">
      <c r="A6448" s="91" t="s">
        <v>8940</v>
      </c>
      <c r="B6448" s="126" t="s">
        <v>8941</v>
      </c>
      <c r="C6448" s="185" t="str">
        <f>VLOOKUP(B6448,[1]Nagios!$B$2:$F$7978,1,FALSE)</f>
        <v>10.133.138.74</v>
      </c>
      <c r="D6448" s="276" t="s">
        <v>2326</v>
      </c>
      <c r="E6448" s="249" t="s">
        <v>2989</v>
      </c>
      <c r="F6448" s="262">
        <v>2</v>
      </c>
      <c r="G6448" s="299" t="s">
        <v>8012</v>
      </c>
      <c r="H6448" s="180"/>
    </row>
    <row r="6449" spans="1:8" hidden="1">
      <c r="A6449" s="91" t="s">
        <v>8940</v>
      </c>
      <c r="B6449" s="126" t="s">
        <v>8941</v>
      </c>
      <c r="C6449" s="185" t="str">
        <f>VLOOKUP(B6449,[1]Nagios!$B$2:$F$7978,1,FALSE)</f>
        <v>10.133.138.74</v>
      </c>
      <c r="D6449" s="276" t="s">
        <v>6698</v>
      </c>
      <c r="E6449" s="249" t="s">
        <v>2989</v>
      </c>
      <c r="F6449" s="262">
        <v>2</v>
      </c>
      <c r="G6449" s="299" t="s">
        <v>8012</v>
      </c>
      <c r="H6449" s="180"/>
    </row>
    <row r="6450" spans="1:8" hidden="1">
      <c r="A6450" s="91" t="s">
        <v>8940</v>
      </c>
      <c r="B6450" s="126" t="s">
        <v>8941</v>
      </c>
      <c r="C6450" s="185" t="str">
        <f>VLOOKUP(B6450,[1]Nagios!$B$2:$F$7978,1,FALSE)</f>
        <v>10.133.138.74</v>
      </c>
      <c r="D6450" s="276" t="s">
        <v>6519</v>
      </c>
      <c r="E6450" s="249" t="s">
        <v>2989</v>
      </c>
      <c r="F6450" s="245">
        <v>2</v>
      </c>
      <c r="G6450" s="299" t="s">
        <v>8012</v>
      </c>
      <c r="H6450" s="180"/>
    </row>
    <row r="6451" spans="1:8" hidden="1">
      <c r="A6451" s="91" t="s">
        <v>8940</v>
      </c>
      <c r="B6451" s="126" t="s">
        <v>8941</v>
      </c>
      <c r="C6451" s="185" t="str">
        <f>VLOOKUP(B6451,[1]Nagios!$B$2:$F$7978,1,FALSE)</f>
        <v>10.133.138.74</v>
      </c>
      <c r="D6451" s="276" t="s">
        <v>6696</v>
      </c>
      <c r="E6451" s="249" t="s">
        <v>2989</v>
      </c>
      <c r="F6451" s="262">
        <v>2</v>
      </c>
      <c r="G6451" s="299" t="s">
        <v>8012</v>
      </c>
      <c r="H6451" s="180"/>
    </row>
    <row r="6452" spans="1:8" hidden="1">
      <c r="A6452" s="91" t="s">
        <v>8940</v>
      </c>
      <c r="B6452" s="126" t="s">
        <v>8941</v>
      </c>
      <c r="C6452" s="185" t="str">
        <f>VLOOKUP(B6452,[1]Nagios!$B$2:$F$7978,1,FALSE)</f>
        <v>10.133.138.74</v>
      </c>
      <c r="D6452" s="276" t="s">
        <v>8187</v>
      </c>
      <c r="E6452" s="249" t="s">
        <v>2989</v>
      </c>
      <c r="F6452" s="262">
        <v>2</v>
      </c>
      <c r="G6452" s="299" t="s">
        <v>8012</v>
      </c>
      <c r="H6452" s="180"/>
    </row>
    <row r="6453" spans="1:8" hidden="1">
      <c r="A6453" s="88" t="s">
        <v>171</v>
      </c>
      <c r="B6453" s="266" t="s">
        <v>172</v>
      </c>
      <c r="C6453" s="185" t="str">
        <f>VLOOKUP(B6453,[1]Nagios!$B$2:$F$7978,1,FALSE)</f>
        <v>10.133.30.149</v>
      </c>
      <c r="D6453" s="276" t="s">
        <v>1220</v>
      </c>
      <c r="E6453" s="267" t="s">
        <v>2989</v>
      </c>
      <c r="F6453" s="271">
        <v>3</v>
      </c>
      <c r="G6453" s="299" t="s">
        <v>8012</v>
      </c>
      <c r="H6453" s="180" t="s">
        <v>3821</v>
      </c>
    </row>
    <row r="6454" spans="1:8" hidden="1">
      <c r="A6454" s="88" t="s">
        <v>171</v>
      </c>
      <c r="B6454" s="266" t="s">
        <v>172</v>
      </c>
      <c r="C6454" s="185" t="str">
        <f>VLOOKUP(B6454,[1]Nagios!$B$2:$F$7978,1,FALSE)</f>
        <v>10.133.30.149</v>
      </c>
      <c r="D6454" s="276" t="s">
        <v>1204</v>
      </c>
      <c r="E6454" s="267" t="s">
        <v>2989</v>
      </c>
      <c r="F6454" s="245">
        <v>1</v>
      </c>
      <c r="G6454" s="299" t="s">
        <v>8012</v>
      </c>
      <c r="H6454" s="180" t="s">
        <v>3822</v>
      </c>
    </row>
    <row r="6455" spans="1:8" hidden="1">
      <c r="A6455" s="88" t="s">
        <v>171</v>
      </c>
      <c r="B6455" s="240" t="s">
        <v>172</v>
      </c>
      <c r="C6455" s="185" t="str">
        <f>VLOOKUP(B6455,[1]Nagios!$B$2:$F$7978,1,FALSE)</f>
        <v>10.133.30.149</v>
      </c>
      <c r="D6455" s="276" t="s">
        <v>2171</v>
      </c>
      <c r="E6455" s="267" t="s">
        <v>2989</v>
      </c>
      <c r="F6455" s="245">
        <v>1</v>
      </c>
      <c r="G6455" s="299" t="s">
        <v>8012</v>
      </c>
      <c r="H6455" s="180" t="s">
        <v>3823</v>
      </c>
    </row>
    <row r="6456" spans="1:8" hidden="1">
      <c r="A6456" s="107" t="s">
        <v>171</v>
      </c>
      <c r="B6456" s="120" t="s">
        <v>172</v>
      </c>
      <c r="C6456" s="185" t="str">
        <f>VLOOKUP(B6456,[1]Nagios!$B$2:$F$7978,1,FALSE)</f>
        <v>10.133.30.149</v>
      </c>
      <c r="D6456" s="120" t="s">
        <v>1734</v>
      </c>
      <c r="E6456" s="277" t="s">
        <v>2989</v>
      </c>
      <c r="F6456" s="121">
        <v>1</v>
      </c>
      <c r="G6456" s="299" t="s">
        <v>8012</v>
      </c>
      <c r="H6456" s="180" t="s">
        <v>3824</v>
      </c>
    </row>
    <row r="6457" spans="1:8" hidden="1">
      <c r="A6457" s="88" t="s">
        <v>171</v>
      </c>
      <c r="B6457" s="249" t="s">
        <v>172</v>
      </c>
      <c r="C6457" s="185" t="str">
        <f>VLOOKUP(B6457,[1]Nagios!$B$2:$F$7978,1,FALSE)</f>
        <v>10.133.30.149</v>
      </c>
      <c r="D6457" s="276" t="s">
        <v>959</v>
      </c>
      <c r="E6457" s="267" t="s">
        <v>2989</v>
      </c>
      <c r="F6457" s="262">
        <v>1</v>
      </c>
      <c r="G6457" s="299" t="s">
        <v>8012</v>
      </c>
      <c r="H6457" s="180" t="s">
        <v>3825</v>
      </c>
    </row>
    <row r="6458" spans="1:8" hidden="1">
      <c r="A6458" s="88" t="s">
        <v>171</v>
      </c>
      <c r="B6458" s="240" t="s">
        <v>172</v>
      </c>
      <c r="C6458" s="185" t="str">
        <f>VLOOKUP(B6458,[1]Nagios!$B$2:$F$7978,1,FALSE)</f>
        <v>10.133.30.149</v>
      </c>
      <c r="D6458" s="276" t="s">
        <v>1200</v>
      </c>
      <c r="E6458" s="267" t="s">
        <v>2989</v>
      </c>
      <c r="F6458" s="266">
        <v>1</v>
      </c>
      <c r="G6458" s="299" t="s">
        <v>8012</v>
      </c>
      <c r="H6458" s="180" t="s">
        <v>3826</v>
      </c>
    </row>
    <row r="6459" spans="1:8" hidden="1">
      <c r="A6459" s="88" t="s">
        <v>171</v>
      </c>
      <c r="B6459" s="240" t="s">
        <v>172</v>
      </c>
      <c r="C6459" s="185" t="str">
        <f>VLOOKUP(B6459,[1]Nagios!$B$2:$F$7978,1,FALSE)</f>
        <v>10.133.30.149</v>
      </c>
      <c r="D6459" s="276" t="s">
        <v>1201</v>
      </c>
      <c r="E6459" s="240" t="s">
        <v>2992</v>
      </c>
      <c r="F6459" s="266">
        <v>2</v>
      </c>
      <c r="G6459" s="299" t="s">
        <v>8012</v>
      </c>
      <c r="H6459" s="180" t="s">
        <v>3827</v>
      </c>
    </row>
    <row r="6460" spans="1:8" hidden="1">
      <c r="A6460" s="91" t="s">
        <v>9142</v>
      </c>
      <c r="B6460" s="102" t="s">
        <v>7703</v>
      </c>
      <c r="C6460" s="185" t="str">
        <f>VLOOKUP(B6460,[1]Nagios!$B$2:$F$7978,1,FALSE)</f>
        <v>10.133.138.52</v>
      </c>
      <c r="D6460" s="240" t="s">
        <v>959</v>
      </c>
      <c r="E6460" s="266" t="s">
        <v>2989</v>
      </c>
      <c r="F6460" s="245">
        <v>2</v>
      </c>
      <c r="G6460" s="299" t="s">
        <v>8005</v>
      </c>
      <c r="H6460" s="180"/>
    </row>
    <row r="6461" spans="1:8" hidden="1">
      <c r="A6461" s="266" t="s">
        <v>7504</v>
      </c>
      <c r="B6461" s="240" t="s">
        <v>7503</v>
      </c>
      <c r="C6461" s="185" t="str">
        <f>VLOOKUP(B6461,[1]Nagios!$B$2:$F$7978,1,FALSE)</f>
        <v>172.24.4.14</v>
      </c>
      <c r="D6461" s="240" t="s">
        <v>1295</v>
      </c>
      <c r="E6461" s="266" t="s">
        <v>2989</v>
      </c>
      <c r="F6461" s="245">
        <v>1</v>
      </c>
      <c r="G6461" s="299" t="s">
        <v>8012</v>
      </c>
      <c r="H6461" s="199"/>
    </row>
    <row r="6462" spans="1:8" hidden="1">
      <c r="A6462" s="266" t="s">
        <v>7504</v>
      </c>
      <c r="B6462" s="266" t="s">
        <v>7503</v>
      </c>
      <c r="C6462" s="185" t="str">
        <f>VLOOKUP(B6462,[1]Nagios!$B$2:$F$7978,1,FALSE)</f>
        <v>172.24.4.14</v>
      </c>
      <c r="D6462" s="266" t="s">
        <v>7499</v>
      </c>
      <c r="E6462" s="266" t="s">
        <v>2989</v>
      </c>
      <c r="F6462" s="271">
        <v>1</v>
      </c>
      <c r="G6462" s="299" t="s">
        <v>8012</v>
      </c>
      <c r="H6462" s="199"/>
    </row>
    <row r="6463" spans="1:8" hidden="1">
      <c r="A6463" s="266" t="s">
        <v>7504</v>
      </c>
      <c r="B6463" s="240" t="s">
        <v>7503</v>
      </c>
      <c r="C6463" s="185" t="str">
        <f>VLOOKUP(B6463,[1]Nagios!$B$2:$F$7978,1,FALSE)</f>
        <v>172.24.4.14</v>
      </c>
      <c r="D6463" s="240" t="s">
        <v>7500</v>
      </c>
      <c r="E6463" s="266" t="s">
        <v>2989</v>
      </c>
      <c r="F6463" s="245">
        <v>1</v>
      </c>
      <c r="G6463" s="299" t="s">
        <v>8012</v>
      </c>
      <c r="H6463" s="199"/>
    </row>
    <row r="6464" spans="1:8" hidden="1">
      <c r="A6464" s="266" t="s">
        <v>7504</v>
      </c>
      <c r="B6464" s="240" t="s">
        <v>7503</v>
      </c>
      <c r="C6464" s="185" t="str">
        <f>VLOOKUP(B6464,[1]Nagios!$B$2:$F$7978,1,FALSE)</f>
        <v>172.24.4.14</v>
      </c>
      <c r="D6464" s="240" t="s">
        <v>959</v>
      </c>
      <c r="E6464" s="266" t="s">
        <v>2989</v>
      </c>
      <c r="F6464" s="271">
        <v>1</v>
      </c>
      <c r="G6464" s="299" t="s">
        <v>8012</v>
      </c>
      <c r="H6464" s="199"/>
    </row>
    <row r="6465" spans="1:8" hidden="1">
      <c r="A6465" s="266" t="s">
        <v>7502</v>
      </c>
      <c r="B6465" s="240" t="s">
        <v>7501</v>
      </c>
      <c r="C6465" s="185" t="str">
        <f>VLOOKUP(B6465,[1]Nagios!$B$2:$F$7978,1,FALSE)</f>
        <v>172.24.4.12</v>
      </c>
      <c r="D6465" s="240" t="s">
        <v>1295</v>
      </c>
      <c r="E6465" s="266" t="s">
        <v>2989</v>
      </c>
      <c r="F6465" s="271">
        <v>1</v>
      </c>
      <c r="G6465" s="299" t="s">
        <v>8012</v>
      </c>
      <c r="H6465" s="219"/>
    </row>
    <row r="6466" spans="1:8" hidden="1">
      <c r="A6466" s="266" t="s">
        <v>7502</v>
      </c>
      <c r="B6466" s="240" t="s">
        <v>7501</v>
      </c>
      <c r="C6466" s="185" t="str">
        <f>VLOOKUP(B6466,[1]Nagios!$B$2:$F$7978,1,FALSE)</f>
        <v>172.24.4.12</v>
      </c>
      <c r="D6466" s="240" t="s">
        <v>7499</v>
      </c>
      <c r="E6466" s="266" t="s">
        <v>2989</v>
      </c>
      <c r="F6466" s="271">
        <v>1</v>
      </c>
      <c r="G6466" s="299" t="s">
        <v>8012</v>
      </c>
      <c r="H6466" s="219"/>
    </row>
    <row r="6467" spans="1:8" hidden="1">
      <c r="A6467" s="266" t="s">
        <v>7502</v>
      </c>
      <c r="B6467" s="240" t="s">
        <v>7501</v>
      </c>
      <c r="C6467" s="185" t="str">
        <f>VLOOKUP(B6467,[1]Nagios!$B$2:$F$7978,1,FALSE)</f>
        <v>172.24.4.12</v>
      </c>
      <c r="D6467" s="240" t="s">
        <v>7500</v>
      </c>
      <c r="E6467" s="266" t="s">
        <v>2989</v>
      </c>
      <c r="F6467" s="271">
        <v>1</v>
      </c>
      <c r="G6467" s="299" t="s">
        <v>8012</v>
      </c>
      <c r="H6467" s="219"/>
    </row>
    <row r="6468" spans="1:8" hidden="1">
      <c r="A6468" s="266" t="s">
        <v>7502</v>
      </c>
      <c r="B6468" s="240" t="s">
        <v>7501</v>
      </c>
      <c r="C6468" s="185" t="str">
        <f>VLOOKUP(B6468,[1]Nagios!$B$2:$F$7978,1,FALSE)</f>
        <v>172.24.4.12</v>
      </c>
      <c r="D6468" s="240" t="s">
        <v>959</v>
      </c>
      <c r="E6468" s="266" t="s">
        <v>2989</v>
      </c>
      <c r="F6468" s="271">
        <v>1</v>
      </c>
      <c r="G6468" s="299" t="s">
        <v>8012</v>
      </c>
      <c r="H6468" s="219"/>
    </row>
    <row r="6469" spans="1:8" hidden="1">
      <c r="A6469" s="266" t="s">
        <v>7498</v>
      </c>
      <c r="B6469" s="240" t="s">
        <v>7497</v>
      </c>
      <c r="C6469" s="185" t="str">
        <f>VLOOKUP(B6469,[1]Nagios!$B$2:$F$7978,1,FALSE)</f>
        <v>172.24.4.10</v>
      </c>
      <c r="D6469" s="240" t="s">
        <v>1295</v>
      </c>
      <c r="E6469" s="266" t="s">
        <v>2989</v>
      </c>
      <c r="F6469" s="245">
        <v>1</v>
      </c>
      <c r="G6469" s="299" t="s">
        <v>8012</v>
      </c>
      <c r="H6469" s="219"/>
    </row>
    <row r="6470" spans="1:8" hidden="1">
      <c r="A6470" s="266" t="s">
        <v>7498</v>
      </c>
      <c r="B6470" s="240" t="s">
        <v>7497</v>
      </c>
      <c r="C6470" s="185" t="str">
        <f>VLOOKUP(B6470,[1]Nagios!$B$2:$F$7978,1,FALSE)</f>
        <v>172.24.4.10</v>
      </c>
      <c r="D6470" s="240" t="s">
        <v>7499</v>
      </c>
      <c r="E6470" s="266" t="s">
        <v>2989</v>
      </c>
      <c r="F6470" s="245">
        <v>1</v>
      </c>
      <c r="G6470" s="299" t="s">
        <v>8012</v>
      </c>
      <c r="H6470" s="219"/>
    </row>
    <row r="6471" spans="1:8" hidden="1">
      <c r="A6471" s="266" t="s">
        <v>7498</v>
      </c>
      <c r="B6471" s="240" t="s">
        <v>7497</v>
      </c>
      <c r="C6471" s="185" t="str">
        <f>VLOOKUP(B6471,[1]Nagios!$B$2:$F$7978,1,FALSE)</f>
        <v>172.24.4.10</v>
      </c>
      <c r="D6471" s="240" t="s">
        <v>7500</v>
      </c>
      <c r="E6471" s="266" t="s">
        <v>2989</v>
      </c>
      <c r="F6471" s="245">
        <v>1</v>
      </c>
      <c r="G6471" s="299" t="s">
        <v>8012</v>
      </c>
      <c r="H6471" s="219"/>
    </row>
    <row r="6472" spans="1:8" hidden="1">
      <c r="A6472" s="266" t="s">
        <v>7498</v>
      </c>
      <c r="B6472" s="240" t="s">
        <v>7497</v>
      </c>
      <c r="C6472" s="185" t="str">
        <f>VLOOKUP(B6472,[1]Nagios!$B$2:$F$7978,1,FALSE)</f>
        <v>172.24.4.10</v>
      </c>
      <c r="D6472" s="240" t="s">
        <v>959</v>
      </c>
      <c r="E6472" s="266" t="s">
        <v>2989</v>
      </c>
      <c r="F6472" s="245">
        <v>1</v>
      </c>
      <c r="G6472" s="299" t="s">
        <v>8012</v>
      </c>
      <c r="H6472" s="219"/>
    </row>
    <row r="6473" spans="1:8" hidden="1">
      <c r="A6473" s="88" t="s">
        <v>2021</v>
      </c>
      <c r="B6473" s="240" t="s">
        <v>2022</v>
      </c>
      <c r="C6473" s="185" t="str">
        <f>VLOOKUP(B6473,[1]Nagios!$B$2:$F$7978,1,FALSE)</f>
        <v>10.133.30.124</v>
      </c>
      <c r="D6473" s="240" t="s">
        <v>1293</v>
      </c>
      <c r="E6473" s="267" t="s">
        <v>2989</v>
      </c>
      <c r="F6473" s="245">
        <v>2</v>
      </c>
      <c r="G6473" s="299" t="s">
        <v>8012</v>
      </c>
      <c r="H6473" s="180" t="s">
        <v>3812</v>
      </c>
    </row>
    <row r="6474" spans="1:8" hidden="1">
      <c r="A6474" s="88" t="s">
        <v>2021</v>
      </c>
      <c r="B6474" s="240" t="s">
        <v>2022</v>
      </c>
      <c r="C6474" s="185" t="str">
        <f>VLOOKUP(B6474,[1]Nagios!$B$2:$F$7978,1,FALSE)</f>
        <v>10.133.30.124</v>
      </c>
      <c r="D6474" s="240" t="s">
        <v>1294</v>
      </c>
      <c r="E6474" s="267" t="s">
        <v>2989</v>
      </c>
      <c r="F6474" s="245">
        <v>3</v>
      </c>
      <c r="G6474" s="299" t="s">
        <v>8012</v>
      </c>
      <c r="H6474" s="200" t="s">
        <v>3813</v>
      </c>
    </row>
    <row r="6475" spans="1:8" hidden="1">
      <c r="A6475" s="88" t="s">
        <v>2021</v>
      </c>
      <c r="B6475" s="240" t="s">
        <v>2022</v>
      </c>
      <c r="C6475" s="185" t="str">
        <f>VLOOKUP(B6475,[1]Nagios!$B$2:$F$7978,1,FALSE)</f>
        <v>10.133.30.124</v>
      </c>
      <c r="D6475" s="240" t="s">
        <v>1295</v>
      </c>
      <c r="E6475" s="267" t="s">
        <v>2989</v>
      </c>
      <c r="F6475" s="245">
        <v>2</v>
      </c>
      <c r="G6475" s="299" t="s">
        <v>8012</v>
      </c>
      <c r="H6475" s="200" t="s">
        <v>3814</v>
      </c>
    </row>
    <row r="6476" spans="1:8" hidden="1">
      <c r="A6476" s="88" t="s">
        <v>2021</v>
      </c>
      <c r="B6476" s="240" t="s">
        <v>2022</v>
      </c>
      <c r="C6476" s="185" t="str">
        <f>VLOOKUP(B6476,[1]Nagios!$B$2:$F$7978,1,FALSE)</f>
        <v>10.133.30.124</v>
      </c>
      <c r="D6476" s="240" t="s">
        <v>1460</v>
      </c>
      <c r="E6476" s="267" t="s">
        <v>2989</v>
      </c>
      <c r="F6476" s="245">
        <v>3</v>
      </c>
      <c r="G6476" s="299" t="s">
        <v>8012</v>
      </c>
      <c r="H6476" s="200" t="s">
        <v>3815</v>
      </c>
    </row>
    <row r="6477" spans="1:8" hidden="1">
      <c r="A6477" s="88" t="s">
        <v>2021</v>
      </c>
      <c r="B6477" s="240" t="s">
        <v>2022</v>
      </c>
      <c r="C6477" s="185" t="str">
        <f>VLOOKUP(B6477,[1]Nagios!$B$2:$F$7978,1,FALSE)</f>
        <v>10.133.30.124</v>
      </c>
      <c r="D6477" s="240" t="s">
        <v>1296</v>
      </c>
      <c r="E6477" s="267" t="s">
        <v>2989</v>
      </c>
      <c r="F6477" s="245">
        <v>2</v>
      </c>
      <c r="G6477" s="299" t="s">
        <v>8012</v>
      </c>
      <c r="H6477" s="200" t="s">
        <v>3816</v>
      </c>
    </row>
    <row r="6478" spans="1:8" hidden="1">
      <c r="A6478" s="88" t="s">
        <v>2021</v>
      </c>
      <c r="B6478" s="240" t="s">
        <v>2022</v>
      </c>
      <c r="C6478" s="185" t="str">
        <f>VLOOKUP(B6478,[1]Nagios!$B$2:$F$7978,1,FALSE)</f>
        <v>10.133.30.124</v>
      </c>
      <c r="D6478" s="240" t="s">
        <v>1297</v>
      </c>
      <c r="E6478" s="267" t="s">
        <v>2989</v>
      </c>
      <c r="F6478" s="245">
        <v>2</v>
      </c>
      <c r="G6478" s="299" t="s">
        <v>8012</v>
      </c>
      <c r="H6478" s="200" t="s">
        <v>3817</v>
      </c>
    </row>
    <row r="6479" spans="1:8" hidden="1">
      <c r="A6479" s="88" t="s">
        <v>2021</v>
      </c>
      <c r="B6479" s="240" t="s">
        <v>2022</v>
      </c>
      <c r="C6479" s="185" t="str">
        <f>VLOOKUP(B6479,[1]Nagios!$B$2:$F$7978,1,FALSE)</f>
        <v>10.133.30.124</v>
      </c>
      <c r="D6479" s="240" t="s">
        <v>1298</v>
      </c>
      <c r="E6479" s="267" t="s">
        <v>2989</v>
      </c>
      <c r="F6479" s="245">
        <v>2</v>
      </c>
      <c r="G6479" s="299" t="s">
        <v>8012</v>
      </c>
      <c r="H6479" s="200" t="s">
        <v>3818</v>
      </c>
    </row>
    <row r="6480" spans="1:8" hidden="1">
      <c r="A6480" s="88" t="s">
        <v>2021</v>
      </c>
      <c r="B6480" s="240" t="s">
        <v>2022</v>
      </c>
      <c r="C6480" s="185" t="str">
        <f>VLOOKUP(B6480,[1]Nagios!$B$2:$F$7978,1,FALSE)</f>
        <v>10.133.30.124</v>
      </c>
      <c r="D6480" s="240" t="s">
        <v>1299</v>
      </c>
      <c r="E6480" s="267" t="s">
        <v>2989</v>
      </c>
      <c r="F6480" s="245">
        <v>2</v>
      </c>
      <c r="G6480" s="299" t="s">
        <v>8012</v>
      </c>
      <c r="H6480" s="200" t="s">
        <v>3819</v>
      </c>
    </row>
    <row r="6481" spans="1:8" hidden="1">
      <c r="A6481" s="88" t="s">
        <v>2021</v>
      </c>
      <c r="B6481" s="240" t="s">
        <v>2022</v>
      </c>
      <c r="C6481" s="185" t="str">
        <f>VLOOKUP(B6481,[1]Nagios!$B$2:$F$7978,1,FALSE)</f>
        <v>10.133.30.124</v>
      </c>
      <c r="D6481" s="240" t="s">
        <v>959</v>
      </c>
      <c r="E6481" s="267" t="s">
        <v>2989</v>
      </c>
      <c r="F6481" s="245">
        <v>2</v>
      </c>
      <c r="G6481" s="299" t="s">
        <v>8012</v>
      </c>
      <c r="H6481" s="180" t="s">
        <v>3820</v>
      </c>
    </row>
    <row r="6482" spans="1:8" hidden="1">
      <c r="A6482" s="88" t="s">
        <v>2019</v>
      </c>
      <c r="B6482" s="240" t="s">
        <v>2020</v>
      </c>
      <c r="C6482" s="185" t="str">
        <f>VLOOKUP(B6482,[1]Nagios!$B$2:$F$7978,1,FALSE)</f>
        <v>10.133.30.118</v>
      </c>
      <c r="D6482" s="240" t="s">
        <v>1293</v>
      </c>
      <c r="E6482" s="267" t="s">
        <v>2989</v>
      </c>
      <c r="F6482" s="245">
        <v>2</v>
      </c>
      <c r="G6482" s="299" t="s">
        <v>8012</v>
      </c>
      <c r="H6482" s="200" t="s">
        <v>3803</v>
      </c>
    </row>
    <row r="6483" spans="1:8" hidden="1">
      <c r="A6483" s="88" t="s">
        <v>2019</v>
      </c>
      <c r="B6483" s="240" t="s">
        <v>2020</v>
      </c>
      <c r="C6483" s="185" t="str">
        <f>VLOOKUP(B6483,[1]Nagios!$B$2:$F$7978,1,FALSE)</f>
        <v>10.133.30.118</v>
      </c>
      <c r="D6483" s="240" t="s">
        <v>1294</v>
      </c>
      <c r="E6483" s="267" t="s">
        <v>2989</v>
      </c>
      <c r="F6483" s="245">
        <v>3</v>
      </c>
      <c r="G6483" s="299" t="s">
        <v>8012</v>
      </c>
      <c r="H6483" s="200" t="s">
        <v>3804</v>
      </c>
    </row>
    <row r="6484" spans="1:8" hidden="1">
      <c r="A6484" s="88" t="s">
        <v>2019</v>
      </c>
      <c r="B6484" s="240" t="s">
        <v>2020</v>
      </c>
      <c r="C6484" s="185" t="str">
        <f>VLOOKUP(B6484,[1]Nagios!$B$2:$F$7978,1,FALSE)</f>
        <v>10.133.30.118</v>
      </c>
      <c r="D6484" s="240" t="s">
        <v>1295</v>
      </c>
      <c r="E6484" s="267" t="s">
        <v>2989</v>
      </c>
      <c r="F6484" s="245">
        <v>2</v>
      </c>
      <c r="G6484" s="299" t="s">
        <v>8012</v>
      </c>
      <c r="H6484" s="200" t="s">
        <v>3805</v>
      </c>
    </row>
    <row r="6485" spans="1:8" hidden="1">
      <c r="A6485" s="88" t="s">
        <v>2019</v>
      </c>
      <c r="B6485" s="249" t="s">
        <v>2020</v>
      </c>
      <c r="C6485" s="185" t="str">
        <f>VLOOKUP(B6485,[1]Nagios!$B$2:$F$7978,1,FALSE)</f>
        <v>10.133.30.118</v>
      </c>
      <c r="D6485" s="249" t="s">
        <v>1460</v>
      </c>
      <c r="E6485" s="267" t="s">
        <v>2989</v>
      </c>
      <c r="F6485" s="262">
        <v>3</v>
      </c>
      <c r="G6485" s="299" t="s">
        <v>8012</v>
      </c>
      <c r="H6485" s="200" t="s">
        <v>3806</v>
      </c>
    </row>
    <row r="6486" spans="1:8" hidden="1">
      <c r="A6486" s="88" t="s">
        <v>2019</v>
      </c>
      <c r="B6486" s="249" t="s">
        <v>2020</v>
      </c>
      <c r="C6486" s="185" t="str">
        <f>VLOOKUP(B6486,[1]Nagios!$B$2:$F$7978,1,FALSE)</f>
        <v>10.133.30.118</v>
      </c>
      <c r="D6486" s="249" t="s">
        <v>1296</v>
      </c>
      <c r="E6486" s="267" t="s">
        <v>2989</v>
      </c>
      <c r="F6486" s="262">
        <v>2</v>
      </c>
      <c r="G6486" s="299" t="s">
        <v>8012</v>
      </c>
      <c r="H6486" s="200" t="s">
        <v>3807</v>
      </c>
    </row>
    <row r="6487" spans="1:8" hidden="1">
      <c r="A6487" s="88" t="s">
        <v>2019</v>
      </c>
      <c r="B6487" s="266" t="s">
        <v>2020</v>
      </c>
      <c r="C6487" s="185" t="str">
        <f>VLOOKUP(B6487,[1]Nagios!$B$2:$F$7978,1,FALSE)</f>
        <v>10.133.30.118</v>
      </c>
      <c r="D6487" s="266" t="s">
        <v>1297</v>
      </c>
      <c r="E6487" s="267" t="s">
        <v>2989</v>
      </c>
      <c r="F6487" s="271">
        <v>2</v>
      </c>
      <c r="G6487" s="299" t="s">
        <v>8012</v>
      </c>
      <c r="H6487" s="200" t="s">
        <v>3808</v>
      </c>
    </row>
    <row r="6488" spans="1:8" hidden="1">
      <c r="A6488" s="88" t="s">
        <v>2019</v>
      </c>
      <c r="B6488" s="266" t="s">
        <v>2020</v>
      </c>
      <c r="C6488" s="185" t="str">
        <f>VLOOKUP(B6488,[1]Nagios!$B$2:$F$7978,1,FALSE)</f>
        <v>10.133.30.118</v>
      </c>
      <c r="D6488" s="266" t="s">
        <v>1298</v>
      </c>
      <c r="E6488" s="267" t="s">
        <v>2989</v>
      </c>
      <c r="F6488" s="271">
        <v>2</v>
      </c>
      <c r="G6488" s="299" t="s">
        <v>8012</v>
      </c>
      <c r="H6488" s="200" t="s">
        <v>3809</v>
      </c>
    </row>
    <row r="6489" spans="1:8" hidden="1">
      <c r="A6489" s="88" t="s">
        <v>2019</v>
      </c>
      <c r="B6489" s="266" t="s">
        <v>2020</v>
      </c>
      <c r="C6489" s="185" t="str">
        <f>VLOOKUP(B6489,[1]Nagios!$B$2:$F$7978,1,FALSE)</f>
        <v>10.133.30.118</v>
      </c>
      <c r="D6489" s="266" t="s">
        <v>1299</v>
      </c>
      <c r="E6489" s="267" t="s">
        <v>2989</v>
      </c>
      <c r="F6489" s="271">
        <v>2</v>
      </c>
      <c r="G6489" s="299" t="s">
        <v>8012</v>
      </c>
      <c r="H6489" s="200" t="s">
        <v>3810</v>
      </c>
    </row>
    <row r="6490" spans="1:8" hidden="1">
      <c r="A6490" s="88" t="s">
        <v>2019</v>
      </c>
      <c r="B6490" s="266" t="s">
        <v>2020</v>
      </c>
      <c r="C6490" s="185" t="str">
        <f>VLOOKUP(B6490,[1]Nagios!$B$2:$F$7978,1,FALSE)</f>
        <v>10.133.30.118</v>
      </c>
      <c r="D6490" s="266" t="s">
        <v>959</v>
      </c>
      <c r="E6490" s="267" t="s">
        <v>2989</v>
      </c>
      <c r="F6490" s="271">
        <v>2</v>
      </c>
      <c r="G6490" s="299" t="s">
        <v>8012</v>
      </c>
      <c r="H6490" s="200" t="s">
        <v>3811</v>
      </c>
    </row>
    <row r="6491" spans="1:8" hidden="1">
      <c r="A6491" s="88" t="s">
        <v>2017</v>
      </c>
      <c r="B6491" s="266" t="s">
        <v>2018</v>
      </c>
      <c r="C6491" s="185" t="str">
        <f>VLOOKUP(B6491,[1]Nagios!$B$2:$F$7978,1,FALSE)</f>
        <v>10.133.30.117</v>
      </c>
      <c r="D6491" s="266" t="s">
        <v>1293</v>
      </c>
      <c r="E6491" s="266" t="s">
        <v>2989</v>
      </c>
      <c r="F6491" s="271">
        <v>2</v>
      </c>
      <c r="G6491" s="299" t="s">
        <v>8012</v>
      </c>
      <c r="H6491" s="200" t="s">
        <v>3794</v>
      </c>
    </row>
    <row r="6492" spans="1:8" hidden="1">
      <c r="A6492" s="88" t="s">
        <v>2017</v>
      </c>
      <c r="B6492" s="266" t="s">
        <v>2018</v>
      </c>
      <c r="C6492" s="185" t="str">
        <f>VLOOKUP(B6492,[1]Nagios!$B$2:$F$7978,1,FALSE)</f>
        <v>10.133.30.117</v>
      </c>
      <c r="D6492" s="240" t="s">
        <v>1294</v>
      </c>
      <c r="E6492" s="240" t="s">
        <v>2989</v>
      </c>
      <c r="F6492" s="245">
        <v>3</v>
      </c>
      <c r="G6492" s="299" t="s">
        <v>8012</v>
      </c>
      <c r="H6492" s="200" t="s">
        <v>3795</v>
      </c>
    </row>
    <row r="6493" spans="1:8" hidden="1">
      <c r="A6493" s="88" t="s">
        <v>2017</v>
      </c>
      <c r="B6493" s="266" t="s">
        <v>2018</v>
      </c>
      <c r="C6493" s="185" t="str">
        <f>VLOOKUP(B6493,[1]Nagios!$B$2:$F$7978,1,FALSE)</f>
        <v>10.133.30.117</v>
      </c>
      <c r="D6493" s="249" t="s">
        <v>1295</v>
      </c>
      <c r="E6493" s="240" t="s">
        <v>2989</v>
      </c>
      <c r="F6493" s="245">
        <v>2</v>
      </c>
      <c r="G6493" s="299" t="s">
        <v>8012</v>
      </c>
      <c r="H6493" s="200" t="s">
        <v>3796</v>
      </c>
    </row>
    <row r="6494" spans="1:8" hidden="1">
      <c r="A6494" s="88" t="s">
        <v>2017</v>
      </c>
      <c r="B6494" s="266" t="s">
        <v>2018</v>
      </c>
      <c r="C6494" s="185" t="str">
        <f>VLOOKUP(B6494,[1]Nagios!$B$2:$F$7978,1,FALSE)</f>
        <v>10.133.30.117</v>
      </c>
      <c r="D6494" s="249" t="s">
        <v>1460</v>
      </c>
      <c r="E6494" s="240" t="s">
        <v>2989</v>
      </c>
      <c r="F6494" s="262">
        <v>3</v>
      </c>
      <c r="G6494" s="299" t="s">
        <v>8012</v>
      </c>
      <c r="H6494" s="200" t="s">
        <v>3797</v>
      </c>
    </row>
    <row r="6495" spans="1:8" hidden="1">
      <c r="A6495" s="88" t="s">
        <v>2017</v>
      </c>
      <c r="B6495" s="266" t="s">
        <v>2018</v>
      </c>
      <c r="C6495" s="185" t="str">
        <f>VLOOKUP(B6495,[1]Nagios!$B$2:$F$7978,1,FALSE)</f>
        <v>10.133.30.117</v>
      </c>
      <c r="D6495" s="266" t="s">
        <v>1296</v>
      </c>
      <c r="E6495" s="240" t="s">
        <v>2989</v>
      </c>
      <c r="F6495" s="262">
        <v>2</v>
      </c>
      <c r="G6495" s="299" t="s">
        <v>8012</v>
      </c>
      <c r="H6495" s="200" t="s">
        <v>3798</v>
      </c>
    </row>
    <row r="6496" spans="1:8" hidden="1">
      <c r="A6496" s="88" t="s">
        <v>2017</v>
      </c>
      <c r="B6496" s="240" t="s">
        <v>2018</v>
      </c>
      <c r="C6496" s="185" t="str">
        <f>VLOOKUP(B6496,[1]Nagios!$B$2:$F$7978,1,FALSE)</f>
        <v>10.133.30.117</v>
      </c>
      <c r="D6496" s="240" t="s">
        <v>1297</v>
      </c>
      <c r="E6496" s="240" t="s">
        <v>2989</v>
      </c>
      <c r="F6496" s="271">
        <v>2</v>
      </c>
      <c r="G6496" s="299" t="s">
        <v>8012</v>
      </c>
      <c r="H6496" s="200" t="s">
        <v>3799</v>
      </c>
    </row>
    <row r="6497" spans="1:8" hidden="1">
      <c r="A6497" s="88" t="s">
        <v>2017</v>
      </c>
      <c r="B6497" s="240" t="s">
        <v>2018</v>
      </c>
      <c r="C6497" s="185" t="str">
        <f>VLOOKUP(B6497,[1]Nagios!$B$2:$F$7978,1,FALSE)</f>
        <v>10.133.30.117</v>
      </c>
      <c r="D6497" s="240" t="s">
        <v>1298</v>
      </c>
      <c r="E6497" s="240" t="s">
        <v>2989</v>
      </c>
      <c r="F6497" s="262">
        <v>2</v>
      </c>
      <c r="G6497" s="299" t="s">
        <v>8012</v>
      </c>
      <c r="H6497" s="200" t="s">
        <v>3800</v>
      </c>
    </row>
    <row r="6498" spans="1:8" hidden="1">
      <c r="A6498" s="88" t="s">
        <v>2017</v>
      </c>
      <c r="B6498" s="249" t="s">
        <v>2018</v>
      </c>
      <c r="C6498" s="185" t="str">
        <f>VLOOKUP(B6498,[1]Nagios!$B$2:$F$7978,1,FALSE)</f>
        <v>10.133.30.117</v>
      </c>
      <c r="D6498" s="249" t="s">
        <v>1299</v>
      </c>
      <c r="E6498" s="249" t="s">
        <v>2989</v>
      </c>
      <c r="F6498" s="271">
        <v>2</v>
      </c>
      <c r="G6498" s="299" t="s">
        <v>8012</v>
      </c>
      <c r="H6498" s="200" t="s">
        <v>3801</v>
      </c>
    </row>
    <row r="6499" spans="1:8" hidden="1">
      <c r="A6499" s="88" t="s">
        <v>2017</v>
      </c>
      <c r="B6499" s="249" t="s">
        <v>2018</v>
      </c>
      <c r="C6499" s="185" t="str">
        <f>VLOOKUP(B6499,[1]Nagios!$B$2:$F$7978,1,FALSE)</f>
        <v>10.133.30.117</v>
      </c>
      <c r="D6499" s="249" t="s">
        <v>959</v>
      </c>
      <c r="E6499" s="249" t="s">
        <v>2989</v>
      </c>
      <c r="F6499" s="262">
        <v>2</v>
      </c>
      <c r="G6499" s="299" t="s">
        <v>8012</v>
      </c>
      <c r="H6499" s="200" t="s">
        <v>3802</v>
      </c>
    </row>
    <row r="6500" spans="1:8" hidden="1">
      <c r="A6500" s="266" t="s">
        <v>9139</v>
      </c>
      <c r="B6500" s="249" t="s">
        <v>8104</v>
      </c>
      <c r="C6500" s="185" t="str">
        <f>VLOOKUP(B6500,[1]Nagios!$B$2:$F$7978,1,FALSE)</f>
        <v>10.133.132.49</v>
      </c>
      <c r="D6500" s="249" t="s">
        <v>959</v>
      </c>
      <c r="E6500" s="249" t="s">
        <v>2989</v>
      </c>
      <c r="F6500" s="262">
        <v>1</v>
      </c>
      <c r="G6500" s="387" t="s">
        <v>8005</v>
      </c>
      <c r="H6500" s="209"/>
    </row>
    <row r="6501" spans="1:8" hidden="1">
      <c r="A6501" s="266" t="s">
        <v>8102</v>
      </c>
      <c r="B6501" s="249" t="s">
        <v>8103</v>
      </c>
      <c r="C6501" s="185" t="str">
        <f>VLOOKUP(B6501,[1]Nagios!$B$2:$F$7978,1,FALSE)</f>
        <v>10.133.132.48</v>
      </c>
      <c r="D6501" s="249" t="s">
        <v>959</v>
      </c>
      <c r="E6501" s="249" t="s">
        <v>2989</v>
      </c>
      <c r="F6501" s="262">
        <v>1</v>
      </c>
      <c r="G6501" s="387" t="s">
        <v>8005</v>
      </c>
      <c r="H6501" s="209"/>
    </row>
    <row r="6502" spans="1:8" hidden="1">
      <c r="A6502" s="88" t="s">
        <v>1277</v>
      </c>
      <c r="B6502" s="249" t="s">
        <v>1276</v>
      </c>
      <c r="C6502" s="185" t="str">
        <f>VLOOKUP(B6502,[1]Nagios!$B$2:$F$7978,1,FALSE)</f>
        <v>10.133.80.116</v>
      </c>
      <c r="D6502" s="249" t="s">
        <v>959</v>
      </c>
      <c r="E6502" s="249" t="s">
        <v>6273</v>
      </c>
      <c r="F6502" s="276" t="s">
        <v>6273</v>
      </c>
      <c r="G6502" s="387" t="s">
        <v>9117</v>
      </c>
      <c r="H6502" s="200"/>
    </row>
    <row r="6503" spans="1:8" hidden="1">
      <c r="A6503" s="88" t="s">
        <v>1278</v>
      </c>
      <c r="B6503" s="249" t="s">
        <v>1279</v>
      </c>
      <c r="C6503" s="185" t="str">
        <f>VLOOKUP(B6503,[1]Nagios!$B$2:$F$7978,1,FALSE)</f>
        <v>10.133.80.114</v>
      </c>
      <c r="D6503" s="240" t="s">
        <v>959</v>
      </c>
      <c r="E6503" s="276" t="s">
        <v>6273</v>
      </c>
      <c r="F6503" s="276" t="s">
        <v>6273</v>
      </c>
      <c r="G6503" s="387" t="s">
        <v>9117</v>
      </c>
      <c r="H6503" s="200"/>
    </row>
    <row r="6504" spans="1:8" hidden="1">
      <c r="A6504" s="88" t="s">
        <v>1281</v>
      </c>
      <c r="B6504" s="249" t="s">
        <v>1280</v>
      </c>
      <c r="C6504" s="185" t="str">
        <f>VLOOKUP(B6504,[1]Nagios!$B$2:$F$7978,1,FALSE)</f>
        <v>10.133.136.21</v>
      </c>
      <c r="D6504" s="240" t="s">
        <v>959</v>
      </c>
      <c r="E6504" s="276" t="s">
        <v>6273</v>
      </c>
      <c r="F6504" s="276" t="s">
        <v>6273</v>
      </c>
      <c r="G6504" s="387" t="s">
        <v>9117</v>
      </c>
      <c r="H6504" s="200"/>
    </row>
    <row r="6505" spans="1:8" hidden="1">
      <c r="A6505" s="89" t="s">
        <v>6056</v>
      </c>
      <c r="B6505" s="102" t="s">
        <v>6055</v>
      </c>
      <c r="C6505" s="185" t="str">
        <f>VLOOKUP(B6505,[1]Nagios!$B$2:$F$7978,1,FALSE)</f>
        <v>10.133.154.24</v>
      </c>
      <c r="D6505" s="102" t="s">
        <v>959</v>
      </c>
      <c r="E6505" s="102" t="s">
        <v>7217</v>
      </c>
      <c r="F6505" s="113">
        <v>3</v>
      </c>
      <c r="G6505" s="299" t="s">
        <v>8026</v>
      </c>
      <c r="H6505" s="220" t="e">
        <f>CONCATENATE(," ",#REF!," ",#REF!," ",B6505)</f>
        <v>#REF!</v>
      </c>
    </row>
    <row r="6506" spans="1:8" hidden="1">
      <c r="A6506" s="89" t="s">
        <v>6054</v>
      </c>
      <c r="B6506" s="102" t="s">
        <v>6053</v>
      </c>
      <c r="C6506" s="185" t="str">
        <f>VLOOKUP(B6506,[1]Nagios!$B$2:$F$7978,1,FALSE)</f>
        <v>10.133.154.23</v>
      </c>
      <c r="D6506" s="102" t="s">
        <v>959</v>
      </c>
      <c r="E6506" s="102" t="s">
        <v>7217</v>
      </c>
      <c r="F6506" s="113">
        <v>3</v>
      </c>
      <c r="G6506" s="299" t="s">
        <v>8026</v>
      </c>
      <c r="H6506" s="220" t="e">
        <f>CONCATENATE(," ",#REF!," ",#REF!," ",B6506)</f>
        <v>#REF!</v>
      </c>
    </row>
    <row r="6507" spans="1:8" hidden="1">
      <c r="A6507" s="89" t="s">
        <v>6052</v>
      </c>
      <c r="B6507" s="89" t="s">
        <v>6051</v>
      </c>
      <c r="C6507" s="185" t="str">
        <f>VLOOKUP(B6507,[1]Nagios!$B$2:$F$7978,1,FALSE)</f>
        <v>10.133.148.24</v>
      </c>
      <c r="D6507" s="89" t="s">
        <v>959</v>
      </c>
      <c r="E6507" s="102" t="s">
        <v>7217</v>
      </c>
      <c r="F6507" s="113">
        <v>3</v>
      </c>
      <c r="G6507" s="299" t="s">
        <v>8026</v>
      </c>
      <c r="H6507" s="220" t="e">
        <f>CONCATENATE(," ",#REF!," ",#REF!," ",B6507)</f>
        <v>#REF!</v>
      </c>
    </row>
    <row r="6508" spans="1:8" hidden="1">
      <c r="A6508" s="89" t="s">
        <v>6049</v>
      </c>
      <c r="B6508" s="102" t="s">
        <v>6048</v>
      </c>
      <c r="C6508" s="185" t="str">
        <f>VLOOKUP(B6508,[1]Nagios!$B$2:$F$7978,1,FALSE)</f>
        <v>10.133.24.15</v>
      </c>
      <c r="D6508" s="102" t="s">
        <v>959</v>
      </c>
      <c r="E6508" s="102" t="s">
        <v>7217</v>
      </c>
      <c r="F6508" s="113">
        <v>3</v>
      </c>
      <c r="G6508" s="299" t="s">
        <v>8026</v>
      </c>
      <c r="H6508" s="220" t="e">
        <f>CONCATENATE(," ",#REF!," ",#REF!," ",B6508)</f>
        <v>#REF!</v>
      </c>
    </row>
    <row r="6509" spans="1:8" hidden="1">
      <c r="A6509" s="89" t="s">
        <v>6047</v>
      </c>
      <c r="B6509" s="102" t="s">
        <v>6046</v>
      </c>
      <c r="C6509" s="185" t="str">
        <f>VLOOKUP(B6509,[1]Nagios!$B$2:$F$7978,1,FALSE)</f>
        <v>10.133.146.21</v>
      </c>
      <c r="D6509" s="102" t="s">
        <v>959</v>
      </c>
      <c r="E6509" s="102" t="s">
        <v>7217</v>
      </c>
      <c r="F6509" s="113">
        <v>3</v>
      </c>
      <c r="G6509" s="299" t="s">
        <v>8026</v>
      </c>
      <c r="H6509" s="220" t="e">
        <f>CONCATENATE(," ",#REF!," ",#REF!," ",B6509)</f>
        <v>#REF!</v>
      </c>
    </row>
    <row r="6510" spans="1:8" hidden="1">
      <c r="A6510" s="266" t="s">
        <v>8852</v>
      </c>
      <c r="B6510" s="122" t="s">
        <v>8853</v>
      </c>
      <c r="C6510" s="185" t="str">
        <f>VLOOKUP(B6510,[1]Nagios!$B$2:$F$7978,1,FALSE)</f>
        <v>10.133.224.30</v>
      </c>
      <c r="D6510" s="240" t="s">
        <v>8851</v>
      </c>
      <c r="E6510" s="240" t="s">
        <v>2989</v>
      </c>
      <c r="F6510" s="271">
        <v>2</v>
      </c>
      <c r="G6510" s="299" t="s">
        <v>8002</v>
      </c>
      <c r="H6510" s="209"/>
    </row>
    <row r="6511" spans="1:8" hidden="1">
      <c r="A6511" s="266" t="s">
        <v>8852</v>
      </c>
      <c r="B6511" s="122" t="s">
        <v>8853</v>
      </c>
      <c r="C6511" s="185" t="str">
        <f>VLOOKUP(B6511,[1]Nagios!$B$2:$F$7978,1,FALSE)</f>
        <v>10.133.224.30</v>
      </c>
      <c r="D6511" s="240" t="s">
        <v>2374</v>
      </c>
      <c r="E6511" s="240" t="s">
        <v>2989</v>
      </c>
      <c r="F6511" s="262">
        <v>2</v>
      </c>
      <c r="G6511" s="299" t="s">
        <v>8002</v>
      </c>
      <c r="H6511" s="209"/>
    </row>
    <row r="6512" spans="1:8" hidden="1">
      <c r="A6512" s="266" t="s">
        <v>8849</v>
      </c>
      <c r="B6512" s="122" t="s">
        <v>8850</v>
      </c>
      <c r="C6512" s="185" t="str">
        <f>VLOOKUP(B6512,[1]Nagios!$B$2:$F$7978,1,FALSE)</f>
        <v>10.133.224.29</v>
      </c>
      <c r="D6512" s="249" t="s">
        <v>8851</v>
      </c>
      <c r="E6512" s="240" t="s">
        <v>2989</v>
      </c>
      <c r="F6512" s="271">
        <v>2</v>
      </c>
      <c r="G6512" s="299" t="s">
        <v>8002</v>
      </c>
      <c r="H6512" s="209"/>
    </row>
    <row r="6513" spans="1:8" hidden="1">
      <c r="A6513" s="266" t="s">
        <v>8849</v>
      </c>
      <c r="B6513" s="122" t="s">
        <v>8850</v>
      </c>
      <c r="C6513" s="185" t="str">
        <f>VLOOKUP(B6513,[1]Nagios!$B$2:$F$7978,1,FALSE)</f>
        <v>10.133.224.29</v>
      </c>
      <c r="D6513" s="248" t="s">
        <v>2374</v>
      </c>
      <c r="E6513" s="240" t="s">
        <v>2989</v>
      </c>
      <c r="F6513" s="245">
        <v>2</v>
      </c>
      <c r="G6513" s="299" t="s">
        <v>8002</v>
      </c>
      <c r="H6513" s="209"/>
    </row>
    <row r="6514" spans="1:8" hidden="1">
      <c r="A6514" s="88" t="s">
        <v>2013</v>
      </c>
      <c r="B6514" s="266" t="s">
        <v>2014</v>
      </c>
      <c r="C6514" s="185" t="str">
        <f>VLOOKUP(B6514,[1]Nagios!$B$2:$F$7978,1,FALSE)</f>
        <v>10.133.70.29</v>
      </c>
      <c r="D6514" s="266" t="s">
        <v>1448</v>
      </c>
      <c r="E6514" s="240" t="s">
        <v>2989</v>
      </c>
      <c r="F6514" s="112">
        <v>2</v>
      </c>
      <c r="G6514" s="299" t="s">
        <v>8002</v>
      </c>
      <c r="H6514" s="200" t="s">
        <v>5356</v>
      </c>
    </row>
    <row r="6515" spans="1:8" hidden="1">
      <c r="A6515" s="88" t="s">
        <v>2013</v>
      </c>
      <c r="B6515" s="266" t="s">
        <v>2014</v>
      </c>
      <c r="C6515" s="185" t="str">
        <f>VLOOKUP(B6515,[1]Nagios!$B$2:$F$7978,1,FALSE)</f>
        <v>10.133.70.29</v>
      </c>
      <c r="D6515" s="266" t="s">
        <v>2015</v>
      </c>
      <c r="E6515" s="240" t="s">
        <v>2989</v>
      </c>
      <c r="F6515" s="245">
        <v>2</v>
      </c>
      <c r="G6515" s="299" t="s">
        <v>8002</v>
      </c>
      <c r="H6515" s="200" t="s">
        <v>1651</v>
      </c>
    </row>
    <row r="6516" spans="1:8" hidden="1">
      <c r="A6516" s="88" t="s">
        <v>1416</v>
      </c>
      <c r="B6516" s="266" t="s">
        <v>1417</v>
      </c>
      <c r="C6516" s="185" t="str">
        <f>VLOOKUP(B6516,[1]Nagios!$B$2:$F$7978,1,FALSE)</f>
        <v>10.133.70.27</v>
      </c>
      <c r="D6516" s="266" t="s">
        <v>1448</v>
      </c>
      <c r="E6516" s="240" t="s">
        <v>2989</v>
      </c>
      <c r="F6516" s="112">
        <v>2</v>
      </c>
      <c r="G6516" s="299" t="s">
        <v>8002</v>
      </c>
      <c r="H6516" s="200" t="s">
        <v>5354</v>
      </c>
    </row>
    <row r="6517" spans="1:8" hidden="1">
      <c r="A6517" s="88" t="s">
        <v>1416</v>
      </c>
      <c r="B6517" s="266" t="s">
        <v>1417</v>
      </c>
      <c r="C6517" s="185" t="str">
        <f>VLOOKUP(B6517,[1]Nagios!$B$2:$F$7978,1,FALSE)</f>
        <v>10.133.70.27</v>
      </c>
      <c r="D6517" s="266" t="s">
        <v>2012</v>
      </c>
      <c r="E6517" s="240" t="s">
        <v>2989</v>
      </c>
      <c r="F6517" s="262">
        <v>2</v>
      </c>
      <c r="G6517" s="299" t="s">
        <v>8002</v>
      </c>
      <c r="H6517" s="200" t="s">
        <v>5355</v>
      </c>
    </row>
    <row r="6518" spans="1:8" hidden="1">
      <c r="A6518" s="88" t="s">
        <v>2011</v>
      </c>
      <c r="B6518" s="266" t="s">
        <v>1778</v>
      </c>
      <c r="C6518" s="185" t="str">
        <f>VLOOKUP(B6518,[1]Nagios!$B$2:$F$7978,1,FALSE)</f>
        <v>10.133.68.21</v>
      </c>
      <c r="D6518" s="266" t="s">
        <v>1894</v>
      </c>
      <c r="E6518" s="249" t="s">
        <v>2989</v>
      </c>
      <c r="F6518" s="245">
        <v>1</v>
      </c>
      <c r="G6518" s="299" t="s">
        <v>8002</v>
      </c>
      <c r="H6518" s="200" t="s">
        <v>5348</v>
      </c>
    </row>
    <row r="6519" spans="1:8" hidden="1">
      <c r="A6519" s="88" t="s">
        <v>2011</v>
      </c>
      <c r="B6519" s="266" t="s">
        <v>1778</v>
      </c>
      <c r="C6519" s="185" t="str">
        <f>VLOOKUP(B6519,[1]Nagios!$B$2:$F$7978,1,FALSE)</f>
        <v>10.133.68.21</v>
      </c>
      <c r="D6519" s="266" t="s">
        <v>1779</v>
      </c>
      <c r="E6519" s="249" t="s">
        <v>2989</v>
      </c>
      <c r="F6519" s="262">
        <v>1</v>
      </c>
      <c r="G6519" s="299" t="s">
        <v>8002</v>
      </c>
      <c r="H6519" s="200" t="s">
        <v>5349</v>
      </c>
    </row>
    <row r="6520" spans="1:8" hidden="1">
      <c r="A6520" s="88" t="s">
        <v>2011</v>
      </c>
      <c r="B6520" s="266" t="s">
        <v>1778</v>
      </c>
      <c r="C6520" s="185" t="str">
        <f>VLOOKUP(B6520,[1]Nagios!$B$2:$F$7978,1,FALSE)</f>
        <v>10.133.68.21</v>
      </c>
      <c r="D6520" s="249" t="s">
        <v>1780</v>
      </c>
      <c r="E6520" s="266" t="s">
        <v>2989</v>
      </c>
      <c r="F6520" s="245">
        <v>1</v>
      </c>
      <c r="G6520" s="299" t="s">
        <v>8002</v>
      </c>
      <c r="H6520" s="200" t="s">
        <v>5350</v>
      </c>
    </row>
    <row r="6521" spans="1:8" hidden="1">
      <c r="A6521" s="88" t="s">
        <v>2011</v>
      </c>
      <c r="B6521" s="266" t="s">
        <v>1778</v>
      </c>
      <c r="C6521" s="185" t="str">
        <f>VLOOKUP(B6521,[1]Nagios!$B$2:$F$7978,1,FALSE)</f>
        <v>10.133.68.21</v>
      </c>
      <c r="D6521" s="249" t="s">
        <v>1781</v>
      </c>
      <c r="E6521" s="266" t="s">
        <v>2989</v>
      </c>
      <c r="F6521" s="262">
        <v>1</v>
      </c>
      <c r="G6521" s="299" t="s">
        <v>8002</v>
      </c>
      <c r="H6521" s="200" t="s">
        <v>5351</v>
      </c>
    </row>
    <row r="6522" spans="1:8" hidden="1">
      <c r="A6522" s="88" t="s">
        <v>2011</v>
      </c>
      <c r="B6522" s="266" t="s">
        <v>1778</v>
      </c>
      <c r="C6522" s="185" t="str">
        <f>VLOOKUP(B6522,[1]Nagios!$B$2:$F$7978,1,FALSE)</f>
        <v>10.133.68.21</v>
      </c>
      <c r="D6522" s="266" t="s">
        <v>1782</v>
      </c>
      <c r="E6522" s="240" t="s">
        <v>2989</v>
      </c>
      <c r="F6522" s="245">
        <v>1</v>
      </c>
      <c r="G6522" s="299" t="s">
        <v>8002</v>
      </c>
      <c r="H6522" s="200" t="s">
        <v>5352</v>
      </c>
    </row>
    <row r="6523" spans="1:8" hidden="1">
      <c r="A6523" s="88" t="s">
        <v>2011</v>
      </c>
      <c r="B6523" s="266" t="s">
        <v>1778</v>
      </c>
      <c r="C6523" s="185" t="str">
        <f>VLOOKUP(B6523,[1]Nagios!$B$2:$F$7978,1,FALSE)</f>
        <v>10.133.68.21</v>
      </c>
      <c r="D6523" s="266" t="s">
        <v>1783</v>
      </c>
      <c r="E6523" s="240" t="s">
        <v>2989</v>
      </c>
      <c r="F6523" s="262">
        <v>1</v>
      </c>
      <c r="G6523" s="299" t="s">
        <v>8002</v>
      </c>
      <c r="H6523" s="200" t="s">
        <v>5353</v>
      </c>
    </row>
    <row r="6524" spans="1:8" hidden="1">
      <c r="A6524" s="88" t="s">
        <v>1414</v>
      </c>
      <c r="B6524" s="266" t="s">
        <v>1415</v>
      </c>
      <c r="C6524" s="185" t="str">
        <f>VLOOKUP(B6524,[1]Nagios!$B$2:$F$7978,1,FALSE)</f>
        <v>10.133.70.24</v>
      </c>
      <c r="D6524" s="266" t="s">
        <v>1448</v>
      </c>
      <c r="E6524" s="240" t="s">
        <v>2989</v>
      </c>
      <c r="F6524" s="112">
        <v>2</v>
      </c>
      <c r="G6524" s="299" t="s">
        <v>8002</v>
      </c>
      <c r="H6524" s="200" t="s">
        <v>5346</v>
      </c>
    </row>
    <row r="6525" spans="1:8" hidden="1">
      <c r="A6525" s="88" t="s">
        <v>1414</v>
      </c>
      <c r="B6525" s="266" t="s">
        <v>1415</v>
      </c>
      <c r="C6525" s="185" t="str">
        <f>VLOOKUP(B6525,[1]Nagios!$B$2:$F$7978,1,FALSE)</f>
        <v>10.133.70.24</v>
      </c>
      <c r="D6525" s="266" t="s">
        <v>2010</v>
      </c>
      <c r="E6525" s="249" t="s">
        <v>2989</v>
      </c>
      <c r="F6525" s="245">
        <v>2</v>
      </c>
      <c r="G6525" s="299" t="s">
        <v>8002</v>
      </c>
      <c r="H6525" s="200" t="s">
        <v>5347</v>
      </c>
    </row>
    <row r="6526" spans="1:8" hidden="1">
      <c r="A6526" s="88" t="s">
        <v>1412</v>
      </c>
      <c r="B6526" s="266" t="s">
        <v>1413</v>
      </c>
      <c r="C6526" s="185" t="str">
        <f>VLOOKUP(B6526,[1]Nagios!$B$2:$F$7978,1,FALSE)</f>
        <v>10.133.70.23</v>
      </c>
      <c r="D6526" s="266" t="s">
        <v>1448</v>
      </c>
      <c r="E6526" s="249" t="s">
        <v>2989</v>
      </c>
      <c r="F6526" s="112">
        <v>2</v>
      </c>
      <c r="G6526" s="299" t="s">
        <v>8002</v>
      </c>
      <c r="H6526" s="200" t="s">
        <v>5344</v>
      </c>
    </row>
    <row r="6527" spans="1:8" hidden="1">
      <c r="A6527" s="88" t="s">
        <v>1412</v>
      </c>
      <c r="B6527" s="266" t="s">
        <v>1413</v>
      </c>
      <c r="C6527" s="185" t="str">
        <f>VLOOKUP(B6527,[1]Nagios!$B$2:$F$7978,1,FALSE)</f>
        <v>10.133.70.23</v>
      </c>
      <c r="D6527" s="266" t="s">
        <v>2009</v>
      </c>
      <c r="E6527" s="240" t="s">
        <v>2989</v>
      </c>
      <c r="F6527" s="245">
        <v>2</v>
      </c>
      <c r="G6527" s="299" t="s">
        <v>8002</v>
      </c>
      <c r="H6527" s="200" t="s">
        <v>5345</v>
      </c>
    </row>
    <row r="6528" spans="1:8" hidden="1">
      <c r="A6528" s="88" t="s">
        <v>1410</v>
      </c>
      <c r="B6528" s="266" t="s">
        <v>1411</v>
      </c>
      <c r="C6528" s="185" t="str">
        <f>VLOOKUP(B6528,[1]Nagios!$B$2:$F$7978,1,FALSE)</f>
        <v>10.133.70.22</v>
      </c>
      <c r="D6528" s="266" t="s">
        <v>1448</v>
      </c>
      <c r="E6528" s="240" t="s">
        <v>2989</v>
      </c>
      <c r="F6528" s="112">
        <v>2</v>
      </c>
      <c r="G6528" s="299" t="s">
        <v>8002</v>
      </c>
      <c r="H6528" s="200" t="s">
        <v>5342</v>
      </c>
    </row>
    <row r="6529" spans="1:8" hidden="1">
      <c r="A6529" s="88" t="s">
        <v>1410</v>
      </c>
      <c r="B6529" s="266" t="s">
        <v>1411</v>
      </c>
      <c r="C6529" s="185" t="str">
        <f>VLOOKUP(B6529,[1]Nagios!$B$2:$F$7978,1,FALSE)</f>
        <v>10.133.70.22</v>
      </c>
      <c r="D6529" s="266" t="s">
        <v>2008</v>
      </c>
      <c r="E6529" s="240" t="s">
        <v>2989</v>
      </c>
      <c r="F6529" s="245">
        <v>2</v>
      </c>
      <c r="G6529" s="299" t="s">
        <v>8002</v>
      </c>
      <c r="H6529" s="180" t="s">
        <v>5343</v>
      </c>
    </row>
    <row r="6530" spans="1:8" hidden="1">
      <c r="A6530" s="88" t="s">
        <v>1408</v>
      </c>
      <c r="B6530" s="266" t="s">
        <v>1409</v>
      </c>
      <c r="C6530" s="185" t="str">
        <f>VLOOKUP(B6530,[1]Nagios!$B$2:$F$7978,1,FALSE)</f>
        <v>10.133.70.21</v>
      </c>
      <c r="D6530" s="266" t="s">
        <v>1448</v>
      </c>
      <c r="E6530" s="240" t="s">
        <v>2989</v>
      </c>
      <c r="F6530" s="112">
        <v>2</v>
      </c>
      <c r="G6530" s="299" t="s">
        <v>8002</v>
      </c>
      <c r="H6530" s="200" t="s">
        <v>5340</v>
      </c>
    </row>
    <row r="6531" spans="1:8" hidden="1">
      <c r="A6531" s="88" t="s">
        <v>1408</v>
      </c>
      <c r="B6531" s="266" t="s">
        <v>1409</v>
      </c>
      <c r="C6531" s="185" t="str">
        <f>VLOOKUP(B6531,[1]Nagios!$B$2:$F$7978,1,FALSE)</f>
        <v>10.133.70.21</v>
      </c>
      <c r="D6531" s="266" t="s">
        <v>2007</v>
      </c>
      <c r="E6531" s="240" t="s">
        <v>2989</v>
      </c>
      <c r="F6531" s="245">
        <v>2</v>
      </c>
      <c r="G6531" s="299" t="s">
        <v>8002</v>
      </c>
      <c r="H6531" s="200" t="s">
        <v>5341</v>
      </c>
    </row>
    <row r="6532" spans="1:8" hidden="1">
      <c r="A6532" s="192" t="s">
        <v>9053</v>
      </c>
      <c r="B6532" s="192" t="s">
        <v>9054</v>
      </c>
      <c r="C6532" s="185" t="str">
        <f>VLOOKUP(B6532,[1]Nagios!$B$2:$F$7978,1,FALSE)</f>
        <v>10.133.106.16</v>
      </c>
      <c r="D6532" s="102" t="s">
        <v>959</v>
      </c>
      <c r="E6532" s="240" t="s">
        <v>2989</v>
      </c>
      <c r="F6532" s="245">
        <v>2</v>
      </c>
      <c r="G6532" s="299" t="s">
        <v>8002</v>
      </c>
      <c r="H6532" s="200"/>
    </row>
    <row r="6533" spans="1:8" hidden="1">
      <c r="A6533" s="192" t="s">
        <v>9053</v>
      </c>
      <c r="B6533" s="192" t="s">
        <v>9054</v>
      </c>
      <c r="C6533" s="185" t="str">
        <f>VLOOKUP(B6533,[1]Nagios!$B$2:$F$7978,1,FALSE)</f>
        <v>10.133.106.16</v>
      </c>
      <c r="D6533" s="102" t="s">
        <v>9055</v>
      </c>
      <c r="E6533" s="240" t="s">
        <v>2989</v>
      </c>
      <c r="F6533" s="245">
        <v>2</v>
      </c>
      <c r="G6533" s="299" t="s">
        <v>8002</v>
      </c>
      <c r="H6533" s="200"/>
    </row>
    <row r="6534" spans="1:8" hidden="1">
      <c r="A6534" s="192" t="s">
        <v>9053</v>
      </c>
      <c r="B6534" s="192" t="s">
        <v>9054</v>
      </c>
      <c r="C6534" s="185" t="str">
        <f>VLOOKUP(B6534,[1]Nagios!$B$2:$F$7978,1,FALSE)</f>
        <v>10.133.106.16</v>
      </c>
      <c r="D6534" s="102" t="s">
        <v>9056</v>
      </c>
      <c r="E6534" s="240" t="s">
        <v>2989</v>
      </c>
      <c r="F6534" s="245">
        <v>2</v>
      </c>
      <c r="G6534" s="299" t="s">
        <v>8002</v>
      </c>
      <c r="H6534" s="200"/>
    </row>
    <row r="6535" spans="1:8" hidden="1">
      <c r="A6535" s="192" t="s">
        <v>9053</v>
      </c>
      <c r="B6535" s="192" t="s">
        <v>9054</v>
      </c>
      <c r="C6535" s="185" t="str">
        <f>VLOOKUP(B6535,[1]Nagios!$B$2:$F$7978,1,FALSE)</f>
        <v>10.133.106.16</v>
      </c>
      <c r="D6535" s="102" t="s">
        <v>9057</v>
      </c>
      <c r="E6535" s="249" t="s">
        <v>2989</v>
      </c>
      <c r="F6535" s="245">
        <v>2</v>
      </c>
      <c r="G6535" s="299" t="s">
        <v>8002</v>
      </c>
      <c r="H6535" s="200"/>
    </row>
    <row r="6536" spans="1:8" hidden="1">
      <c r="A6536" s="192" t="s">
        <v>9053</v>
      </c>
      <c r="B6536" s="192" t="s">
        <v>9054</v>
      </c>
      <c r="C6536" s="185" t="str">
        <f>VLOOKUP(B6536,[1]Nagios!$B$2:$F$7978,1,FALSE)</f>
        <v>10.133.106.16</v>
      </c>
      <c r="D6536" s="102" t="s">
        <v>8598</v>
      </c>
      <c r="E6536" s="249" t="s">
        <v>2989</v>
      </c>
      <c r="F6536" s="245">
        <v>2</v>
      </c>
      <c r="G6536" s="299" t="s">
        <v>8002</v>
      </c>
      <c r="H6536" s="200"/>
    </row>
    <row r="6537" spans="1:8" hidden="1">
      <c r="A6537" s="192" t="s">
        <v>9053</v>
      </c>
      <c r="B6537" s="192" t="s">
        <v>9054</v>
      </c>
      <c r="C6537" s="185" t="str">
        <f>VLOOKUP(B6537,[1]Nagios!$B$2:$F$7978,1,FALSE)</f>
        <v>10.133.106.16</v>
      </c>
      <c r="D6537" s="102" t="s">
        <v>8599</v>
      </c>
      <c r="E6537" s="266" t="s">
        <v>2989</v>
      </c>
      <c r="F6537" s="245">
        <v>2</v>
      </c>
      <c r="G6537" s="299" t="s">
        <v>8002</v>
      </c>
      <c r="H6537" s="200"/>
    </row>
    <row r="6538" spans="1:8" hidden="1">
      <c r="A6538" s="91" t="s">
        <v>9126</v>
      </c>
      <c r="B6538" s="137" t="s">
        <v>9127</v>
      </c>
      <c r="C6538" s="185" t="str">
        <f>VLOOKUP(B6538,[1]Nagios!$B$2:$F$7978,1,FALSE)</f>
        <v>10133.110.18</v>
      </c>
      <c r="D6538" s="91" t="s">
        <v>959</v>
      </c>
      <c r="E6538" s="276" t="s">
        <v>2989</v>
      </c>
      <c r="F6538" s="330">
        <v>2</v>
      </c>
      <c r="G6538" s="299" t="s">
        <v>8002</v>
      </c>
      <c r="H6538" s="200"/>
    </row>
    <row r="6539" spans="1:8" hidden="1">
      <c r="A6539" s="91" t="s">
        <v>9126</v>
      </c>
      <c r="B6539" s="137" t="s">
        <v>9127</v>
      </c>
      <c r="C6539" s="185" t="str">
        <f>VLOOKUP(B6539,[1]Nagios!$B$2:$F$7978,1,FALSE)</f>
        <v>10133.110.18</v>
      </c>
      <c r="D6539" s="91" t="s">
        <v>9128</v>
      </c>
      <c r="E6539" s="276" t="s">
        <v>2989</v>
      </c>
      <c r="F6539" s="330">
        <v>2</v>
      </c>
      <c r="G6539" s="299" t="s">
        <v>8002</v>
      </c>
      <c r="H6539" s="200"/>
    </row>
    <row r="6540" spans="1:8" hidden="1">
      <c r="A6540" s="91" t="s">
        <v>9126</v>
      </c>
      <c r="B6540" s="137" t="s">
        <v>9127</v>
      </c>
      <c r="C6540" s="185" t="str">
        <f>VLOOKUP(B6540,[1]Nagios!$B$2:$F$7978,1,FALSE)</f>
        <v>10133.110.18</v>
      </c>
      <c r="D6540" s="91" t="s">
        <v>9129</v>
      </c>
      <c r="E6540" s="276" t="s">
        <v>2989</v>
      </c>
      <c r="F6540" s="330">
        <v>2</v>
      </c>
      <c r="G6540" s="299" t="s">
        <v>8002</v>
      </c>
      <c r="H6540" s="200"/>
    </row>
    <row r="6541" spans="1:8" hidden="1">
      <c r="A6541" s="91" t="s">
        <v>9126</v>
      </c>
      <c r="B6541" s="137" t="s">
        <v>9127</v>
      </c>
      <c r="C6541" s="185" t="str">
        <f>VLOOKUP(B6541,[1]Nagios!$B$2:$F$7978,1,FALSE)</f>
        <v>10133.110.18</v>
      </c>
      <c r="D6541" s="91" t="s">
        <v>9130</v>
      </c>
      <c r="E6541" s="276" t="s">
        <v>2989</v>
      </c>
      <c r="F6541" s="330">
        <v>2</v>
      </c>
      <c r="G6541" s="299" t="s">
        <v>8002</v>
      </c>
      <c r="H6541" s="200"/>
    </row>
    <row r="6542" spans="1:8" hidden="1">
      <c r="A6542" s="88" t="s">
        <v>8969</v>
      </c>
      <c r="B6542" s="118" t="s">
        <v>8968</v>
      </c>
      <c r="C6542" s="185" t="str">
        <f>VLOOKUP(B6542,[1]Nagios!$B$2:$F$7978,1,FALSE)</f>
        <v>10.133.110.17</v>
      </c>
      <c r="D6542" s="249" t="s">
        <v>8970</v>
      </c>
      <c r="E6542" s="267" t="s">
        <v>2989</v>
      </c>
      <c r="F6542" s="245">
        <v>2</v>
      </c>
      <c r="G6542" s="299" t="s">
        <v>8002</v>
      </c>
    </row>
    <row r="6543" spans="1:8" hidden="1">
      <c r="A6543" s="88" t="s">
        <v>8966</v>
      </c>
      <c r="B6543" s="118" t="s">
        <v>8967</v>
      </c>
      <c r="C6543" s="185" t="str">
        <f>VLOOKUP(B6543,[1]Nagios!$B$2:$F$7978,1,FALSE)</f>
        <v>10.133.110.16</v>
      </c>
      <c r="D6543" s="266" t="s">
        <v>8970</v>
      </c>
      <c r="E6543" s="267" t="s">
        <v>2989</v>
      </c>
      <c r="F6543" s="262">
        <v>2</v>
      </c>
      <c r="G6543" s="299" t="s">
        <v>8002</v>
      </c>
    </row>
    <row r="6544" spans="1:8" hidden="1">
      <c r="A6544" s="91" t="s">
        <v>6427</v>
      </c>
      <c r="B6544" s="102" t="s">
        <v>6426</v>
      </c>
      <c r="C6544" s="185" t="str">
        <f>VLOOKUP(B6544,[1]Nagios!$B$2:$F$7978,1,FALSE)</f>
        <v>10.133.36.23</v>
      </c>
      <c r="D6544" s="91" t="s">
        <v>6494</v>
      </c>
      <c r="E6544" s="266" t="s">
        <v>2989</v>
      </c>
      <c r="F6544" s="262">
        <v>2</v>
      </c>
      <c r="G6544" s="299" t="s">
        <v>8002</v>
      </c>
      <c r="H6544" s="200"/>
    </row>
    <row r="6545" spans="1:8" hidden="1">
      <c r="A6545" s="91" t="s">
        <v>6427</v>
      </c>
      <c r="B6545" s="102" t="s">
        <v>6426</v>
      </c>
      <c r="C6545" s="185" t="str">
        <f>VLOOKUP(B6545,[1]Nagios!$B$2:$F$7978,1,FALSE)</f>
        <v>10.133.36.23</v>
      </c>
      <c r="D6545" s="91" t="s">
        <v>1448</v>
      </c>
      <c r="E6545" s="240" t="s">
        <v>2989</v>
      </c>
      <c r="F6545" s="271">
        <v>2</v>
      </c>
      <c r="G6545" s="299" t="s">
        <v>8002</v>
      </c>
      <c r="H6545" s="200"/>
    </row>
    <row r="6546" spans="1:8" hidden="1">
      <c r="A6546" s="91" t="s">
        <v>6512</v>
      </c>
      <c r="B6546" s="102" t="s">
        <v>6513</v>
      </c>
      <c r="C6546" s="185" t="str">
        <f>VLOOKUP(B6546,[1]Nagios!$B$2:$F$7978,1,FALSE)</f>
        <v>10.133.34.21</v>
      </c>
      <c r="D6546" s="91" t="s">
        <v>6514</v>
      </c>
      <c r="E6546" s="240" t="s">
        <v>2989</v>
      </c>
      <c r="F6546" s="262">
        <v>2</v>
      </c>
      <c r="G6546" s="299" t="s">
        <v>8002</v>
      </c>
      <c r="H6546" s="200"/>
    </row>
    <row r="6547" spans="1:8" hidden="1">
      <c r="A6547" s="91" t="s">
        <v>6512</v>
      </c>
      <c r="B6547" s="102" t="s">
        <v>6513</v>
      </c>
      <c r="C6547" s="185" t="str">
        <f>VLOOKUP(B6547,[1]Nagios!$B$2:$F$7978,1,FALSE)</f>
        <v>10.133.34.21</v>
      </c>
      <c r="D6547" s="91" t="s">
        <v>1448</v>
      </c>
      <c r="E6547" s="240" t="s">
        <v>2989</v>
      </c>
      <c r="F6547" s="271">
        <v>2</v>
      </c>
      <c r="G6547" s="299" t="s">
        <v>8002</v>
      </c>
      <c r="H6547" s="200"/>
    </row>
    <row r="6548" spans="1:8" hidden="1">
      <c r="A6548" s="91" t="s">
        <v>6509</v>
      </c>
      <c r="B6548" s="102" t="s">
        <v>6510</v>
      </c>
      <c r="C6548" s="185" t="str">
        <f>VLOOKUP(B6548,[1]Nagios!$B$2:$F$7978,1,FALSE)</f>
        <v>10.133.44.21</v>
      </c>
      <c r="D6548" s="91" t="s">
        <v>6511</v>
      </c>
      <c r="E6548" s="240" t="s">
        <v>2989</v>
      </c>
      <c r="F6548" s="245">
        <v>2</v>
      </c>
      <c r="G6548" s="299" t="s">
        <v>8002</v>
      </c>
      <c r="H6548" s="200"/>
    </row>
    <row r="6549" spans="1:8" hidden="1">
      <c r="A6549" s="91" t="s">
        <v>6509</v>
      </c>
      <c r="B6549" s="102" t="s">
        <v>6510</v>
      </c>
      <c r="C6549" s="185" t="str">
        <f>VLOOKUP(B6549,[1]Nagios!$B$2:$F$7978,1,FALSE)</f>
        <v>10.133.44.21</v>
      </c>
      <c r="D6549" s="91" t="s">
        <v>1448</v>
      </c>
      <c r="E6549" s="240" t="s">
        <v>2989</v>
      </c>
      <c r="F6549" s="262">
        <v>2</v>
      </c>
      <c r="G6549" s="299" t="s">
        <v>8002</v>
      </c>
      <c r="H6549" s="200"/>
    </row>
    <row r="6550" spans="1:8" hidden="1">
      <c r="A6550" s="91" t="s">
        <v>6506</v>
      </c>
      <c r="B6550" s="102" t="s">
        <v>6507</v>
      </c>
      <c r="C6550" s="185" t="str">
        <f>VLOOKUP(B6550,[1]Nagios!$B$2:$F$7978,1,FALSE)</f>
        <v>10.133.35.21</v>
      </c>
      <c r="D6550" s="91" t="s">
        <v>6508</v>
      </c>
      <c r="E6550" s="240" t="s">
        <v>2989</v>
      </c>
      <c r="F6550" s="262">
        <v>2</v>
      </c>
      <c r="G6550" s="299" t="s">
        <v>8002</v>
      </c>
      <c r="H6550" s="200"/>
    </row>
    <row r="6551" spans="1:8" hidden="1">
      <c r="A6551" s="91" t="s">
        <v>6506</v>
      </c>
      <c r="B6551" s="102" t="s">
        <v>6507</v>
      </c>
      <c r="C6551" s="185" t="str">
        <f>VLOOKUP(B6551,[1]Nagios!$B$2:$F$7978,1,FALSE)</f>
        <v>10.133.35.21</v>
      </c>
      <c r="D6551" s="91" t="s">
        <v>1448</v>
      </c>
      <c r="E6551" s="240" t="s">
        <v>2989</v>
      </c>
      <c r="F6551" s="271">
        <v>2</v>
      </c>
      <c r="G6551" s="299" t="s">
        <v>8002</v>
      </c>
      <c r="H6551" s="200"/>
    </row>
    <row r="6552" spans="1:8" hidden="1">
      <c r="A6552" s="192" t="s">
        <v>9058</v>
      </c>
      <c r="B6552" s="192" t="s">
        <v>1396</v>
      </c>
      <c r="C6552" s="185" t="str">
        <f>VLOOKUP(B6552,[1]Nagios!$B$2:$F$7978,1,FALSE)</f>
        <v>10.133.88.23</v>
      </c>
      <c r="D6552" s="102" t="s">
        <v>959</v>
      </c>
      <c r="E6552" s="240" t="s">
        <v>2989</v>
      </c>
      <c r="F6552" s="262">
        <v>2</v>
      </c>
      <c r="G6552" s="299" t="s">
        <v>8002</v>
      </c>
      <c r="H6552" s="200"/>
    </row>
    <row r="6553" spans="1:8" hidden="1">
      <c r="A6553" s="192" t="s">
        <v>9058</v>
      </c>
      <c r="B6553" s="192" t="s">
        <v>1396</v>
      </c>
      <c r="C6553" s="185" t="str">
        <f>VLOOKUP(B6553,[1]Nagios!$B$2:$F$7978,1,FALSE)</f>
        <v>10.133.88.23</v>
      </c>
      <c r="D6553" s="102" t="s">
        <v>9055</v>
      </c>
      <c r="E6553" s="240" t="s">
        <v>2989</v>
      </c>
      <c r="F6553" s="271">
        <v>2</v>
      </c>
      <c r="G6553" s="299" t="s">
        <v>8002</v>
      </c>
      <c r="H6553" s="200"/>
    </row>
    <row r="6554" spans="1:8" hidden="1">
      <c r="A6554" s="192" t="s">
        <v>9058</v>
      </c>
      <c r="B6554" s="192" t="s">
        <v>1396</v>
      </c>
      <c r="C6554" s="185" t="str">
        <f>VLOOKUP(B6554,[1]Nagios!$B$2:$F$7978,1,FALSE)</f>
        <v>10.133.88.23</v>
      </c>
      <c r="D6554" s="102" t="s">
        <v>9056</v>
      </c>
      <c r="E6554" s="240" t="s">
        <v>2989</v>
      </c>
      <c r="F6554" s="262">
        <v>2</v>
      </c>
      <c r="G6554" s="299" t="s">
        <v>8002</v>
      </c>
      <c r="H6554" s="200"/>
    </row>
    <row r="6555" spans="1:8" hidden="1">
      <c r="A6555" s="192" t="s">
        <v>9058</v>
      </c>
      <c r="B6555" s="192" t="s">
        <v>1396</v>
      </c>
      <c r="C6555" s="185" t="str">
        <f>VLOOKUP(B6555,[1]Nagios!$B$2:$F$7978,1,FALSE)</f>
        <v>10.133.88.23</v>
      </c>
      <c r="D6555" s="102" t="s">
        <v>9057</v>
      </c>
      <c r="E6555" s="249" t="s">
        <v>2989</v>
      </c>
      <c r="F6555" s="271">
        <v>2</v>
      </c>
      <c r="G6555" s="299" t="s">
        <v>8002</v>
      </c>
      <c r="H6555" s="200"/>
    </row>
    <row r="6556" spans="1:8" hidden="1">
      <c r="A6556" s="192" t="s">
        <v>9058</v>
      </c>
      <c r="B6556" s="192" t="s">
        <v>1396</v>
      </c>
      <c r="C6556" s="185" t="str">
        <f>VLOOKUP(B6556,[1]Nagios!$B$2:$F$7978,1,FALSE)</f>
        <v>10.133.88.23</v>
      </c>
      <c r="D6556" s="102" t="s">
        <v>8598</v>
      </c>
      <c r="E6556" s="249" t="s">
        <v>2989</v>
      </c>
      <c r="F6556" s="245">
        <v>2</v>
      </c>
      <c r="G6556" s="299" t="s">
        <v>8002</v>
      </c>
      <c r="H6556" s="200"/>
    </row>
    <row r="6557" spans="1:8" hidden="1">
      <c r="A6557" s="192" t="s">
        <v>9058</v>
      </c>
      <c r="B6557" s="192" t="s">
        <v>1396</v>
      </c>
      <c r="C6557" s="185" t="str">
        <f>VLOOKUP(B6557,[1]Nagios!$B$2:$F$7978,1,FALSE)</f>
        <v>10.133.88.23</v>
      </c>
      <c r="D6557" s="102" t="s">
        <v>8599</v>
      </c>
      <c r="E6557" s="266" t="s">
        <v>2989</v>
      </c>
      <c r="F6557" s="262">
        <v>2</v>
      </c>
      <c r="G6557" s="299" t="s">
        <v>8002</v>
      </c>
      <c r="H6557" s="200"/>
    </row>
    <row r="6558" spans="1:8" hidden="1">
      <c r="A6558" s="88" t="s">
        <v>6880</v>
      </c>
      <c r="B6558" s="240" t="s">
        <v>6879</v>
      </c>
      <c r="C6558" s="185" t="str">
        <f>VLOOKUP(B6558,[1]Nagios!$B$2:$F$7978,1,FALSE)</f>
        <v>10.133.88.30</v>
      </c>
      <c r="D6558" s="266" t="s">
        <v>1795</v>
      </c>
      <c r="E6558" s="240" t="s">
        <v>2989</v>
      </c>
      <c r="F6558" s="262">
        <v>2</v>
      </c>
      <c r="G6558" s="299" t="s">
        <v>8002</v>
      </c>
      <c r="H6558" s="200"/>
    </row>
    <row r="6559" spans="1:8" hidden="1">
      <c r="A6559" s="88" t="s">
        <v>6491</v>
      </c>
      <c r="B6559" s="240" t="s">
        <v>6492</v>
      </c>
      <c r="C6559" s="185" t="str">
        <f>VLOOKUP(B6559,[1]Nagios!$B$2:$F$7978,1,FALSE)</f>
        <v>10.133.90.25</v>
      </c>
      <c r="D6559" s="102" t="s">
        <v>1448</v>
      </c>
      <c r="E6559" s="102" t="s">
        <v>2989</v>
      </c>
      <c r="F6559" s="271">
        <v>2</v>
      </c>
      <c r="G6559" s="299" t="s">
        <v>8002</v>
      </c>
      <c r="H6559" s="200"/>
    </row>
    <row r="6560" spans="1:8" hidden="1">
      <c r="A6560" s="88" t="s">
        <v>6491</v>
      </c>
      <c r="B6560" s="240" t="s">
        <v>6492</v>
      </c>
      <c r="C6560" s="185" t="str">
        <f>VLOOKUP(B6560,[1]Nagios!$B$2:$F$7978,1,FALSE)</f>
        <v>10.133.90.25</v>
      </c>
      <c r="D6560" s="240" t="s">
        <v>6493</v>
      </c>
      <c r="E6560" s="102" t="s">
        <v>2989</v>
      </c>
      <c r="F6560" s="262">
        <v>2</v>
      </c>
      <c r="G6560" s="299" t="s">
        <v>8002</v>
      </c>
      <c r="H6560" s="200"/>
    </row>
    <row r="6561" spans="1:8" hidden="1">
      <c r="A6561" s="88" t="s">
        <v>6277</v>
      </c>
      <c r="B6561" s="240" t="s">
        <v>6276</v>
      </c>
      <c r="C6561" s="185" t="str">
        <f>VLOOKUP(B6561,[1]Nagios!$B$2:$F$7978,1,FALSE)</f>
        <v>10.133.90.24</v>
      </c>
      <c r="D6561" s="102" t="s">
        <v>1448</v>
      </c>
      <c r="E6561" s="102" t="s">
        <v>2989</v>
      </c>
      <c r="F6561" s="271">
        <v>2</v>
      </c>
      <c r="G6561" s="299" t="s">
        <v>8002</v>
      </c>
      <c r="H6561" s="200"/>
    </row>
    <row r="6562" spans="1:8" hidden="1">
      <c r="A6562" s="88" t="s">
        <v>6277</v>
      </c>
      <c r="B6562" s="240" t="s">
        <v>6276</v>
      </c>
      <c r="C6562" s="185" t="str">
        <f>VLOOKUP(B6562,[1]Nagios!$B$2:$F$7978,1,FALSE)</f>
        <v>10.133.90.24</v>
      </c>
      <c r="D6562" s="240" t="s">
        <v>6490</v>
      </c>
      <c r="E6562" s="102" t="s">
        <v>2989</v>
      </c>
      <c r="F6562" s="262">
        <v>2</v>
      </c>
      <c r="G6562" s="299" t="s">
        <v>8002</v>
      </c>
      <c r="H6562" s="200"/>
    </row>
    <row r="6563" spans="1:8" hidden="1">
      <c r="A6563" s="88" t="s">
        <v>6488</v>
      </c>
      <c r="B6563" s="240" t="s">
        <v>6487</v>
      </c>
      <c r="C6563" s="185" t="str">
        <f>VLOOKUP(B6563,[1]Nagios!$B$2:$F$7978,1,FALSE)</f>
        <v>10.133.76.39</v>
      </c>
      <c r="D6563" s="240" t="s">
        <v>1448</v>
      </c>
      <c r="E6563" s="240" t="s">
        <v>2989</v>
      </c>
      <c r="F6563" s="112">
        <v>2</v>
      </c>
      <c r="G6563" s="299" t="s">
        <v>8002</v>
      </c>
      <c r="H6563" s="200" t="s">
        <v>5338</v>
      </c>
    </row>
    <row r="6564" spans="1:8" hidden="1">
      <c r="A6564" s="88" t="s">
        <v>6488</v>
      </c>
      <c r="B6564" s="240" t="s">
        <v>6487</v>
      </c>
      <c r="C6564" s="185" t="str">
        <f>VLOOKUP(B6564,[1]Nagios!$B$2:$F$7978,1,FALSE)</f>
        <v>10.133.76.39</v>
      </c>
      <c r="D6564" s="240" t="s">
        <v>6489</v>
      </c>
      <c r="E6564" s="240" t="s">
        <v>2989</v>
      </c>
      <c r="F6564" s="262">
        <v>2</v>
      </c>
      <c r="G6564" s="299" t="s">
        <v>8002</v>
      </c>
      <c r="H6564" s="200" t="s">
        <v>5339</v>
      </c>
    </row>
    <row r="6565" spans="1:8" hidden="1">
      <c r="A6565" s="88" t="s">
        <v>6484</v>
      </c>
      <c r="B6565" s="240" t="s">
        <v>6485</v>
      </c>
      <c r="C6565" s="185" t="str">
        <f>VLOOKUP(B6565,[1]Nagios!$B$2:$F$7978,1,FALSE)</f>
        <v>10.133.86.21</v>
      </c>
      <c r="D6565" s="240" t="s">
        <v>1448</v>
      </c>
      <c r="E6565" s="240" t="s">
        <v>2989</v>
      </c>
      <c r="F6565" s="112">
        <v>2</v>
      </c>
      <c r="G6565" s="299" t="s">
        <v>8002</v>
      </c>
      <c r="H6565" s="200" t="s">
        <v>5338</v>
      </c>
    </row>
    <row r="6566" spans="1:8" hidden="1">
      <c r="A6566" s="88" t="s">
        <v>6484</v>
      </c>
      <c r="B6566" s="240" t="s">
        <v>6485</v>
      </c>
      <c r="C6566" s="185" t="str">
        <f>VLOOKUP(B6566,[1]Nagios!$B$2:$F$7978,1,FALSE)</f>
        <v>10.133.86.21</v>
      </c>
      <c r="D6566" s="240" t="s">
        <v>6486</v>
      </c>
      <c r="E6566" s="240" t="s">
        <v>2989</v>
      </c>
      <c r="F6566" s="262">
        <v>2</v>
      </c>
      <c r="G6566" s="299" t="s">
        <v>8002</v>
      </c>
      <c r="H6566" s="200" t="s">
        <v>5339</v>
      </c>
    </row>
    <row r="6567" spans="1:8" hidden="1">
      <c r="A6567" s="88" t="s">
        <v>6878</v>
      </c>
      <c r="B6567" s="240" t="s">
        <v>6877</v>
      </c>
      <c r="C6567" s="185" t="str">
        <f>VLOOKUP(B6567,[1]Nagios!$B$2:$F$7978,1,FALSE)</f>
        <v>10.133.90.18</v>
      </c>
      <c r="D6567" s="240" t="s">
        <v>1448</v>
      </c>
      <c r="E6567" s="240" t="s">
        <v>2989</v>
      </c>
      <c r="F6567" s="271">
        <v>2</v>
      </c>
      <c r="G6567" s="299" t="s">
        <v>8002</v>
      </c>
      <c r="H6567" s="200"/>
    </row>
    <row r="6568" spans="1:8" hidden="1">
      <c r="A6568" s="88" t="s">
        <v>6878</v>
      </c>
      <c r="B6568" s="240" t="s">
        <v>6877</v>
      </c>
      <c r="C6568" s="185" t="str">
        <f>VLOOKUP(B6568,[1]Nagios!$B$2:$F$7978,1,FALSE)</f>
        <v>10.133.90.18</v>
      </c>
      <c r="D6568" s="240" t="s">
        <v>1795</v>
      </c>
      <c r="E6568" s="240" t="s">
        <v>2989</v>
      </c>
      <c r="F6568" s="262">
        <v>2</v>
      </c>
      <c r="G6568" s="299" t="s">
        <v>8002</v>
      </c>
      <c r="H6568" s="200"/>
    </row>
    <row r="6569" spans="1:8" hidden="1">
      <c r="A6569" s="88" t="s">
        <v>1405</v>
      </c>
      <c r="B6569" s="240" t="s">
        <v>1406</v>
      </c>
      <c r="C6569" s="185" t="str">
        <f>VLOOKUP(B6569,[1]Nagios!$B$2:$F$7978,1,FALSE)</f>
        <v>10.133.76.35</v>
      </c>
      <c r="D6569" s="240" t="s">
        <v>1448</v>
      </c>
      <c r="E6569" s="249" t="s">
        <v>2989</v>
      </c>
      <c r="F6569" s="112">
        <v>2</v>
      </c>
      <c r="G6569" s="299" t="s">
        <v>8002</v>
      </c>
      <c r="H6569" s="200" t="s">
        <v>5336</v>
      </c>
    </row>
    <row r="6570" spans="1:8" hidden="1">
      <c r="A6570" s="88" t="s">
        <v>1405</v>
      </c>
      <c r="B6570" s="240" t="s">
        <v>1406</v>
      </c>
      <c r="C6570" s="185" t="str">
        <f>VLOOKUP(B6570,[1]Nagios!$B$2:$F$7978,1,FALSE)</f>
        <v>10.133.76.35</v>
      </c>
      <c r="D6570" s="240" t="s">
        <v>2005</v>
      </c>
      <c r="E6570" s="249" t="s">
        <v>2989</v>
      </c>
      <c r="F6570" s="262">
        <v>2</v>
      </c>
      <c r="G6570" s="299" t="s">
        <v>8002</v>
      </c>
      <c r="H6570" s="200" t="s">
        <v>5337</v>
      </c>
    </row>
    <row r="6571" spans="1:8" hidden="1">
      <c r="A6571" s="88" t="s">
        <v>1403</v>
      </c>
      <c r="B6571" s="240" t="s">
        <v>1404</v>
      </c>
      <c r="C6571" s="185" t="str">
        <f>VLOOKUP(B6571,[1]Nagios!$B$2:$F$7978,1,FALSE)</f>
        <v>10.133.90.23</v>
      </c>
      <c r="D6571" s="240" t="s">
        <v>1448</v>
      </c>
      <c r="E6571" s="266" t="s">
        <v>2989</v>
      </c>
      <c r="F6571" s="112">
        <v>2</v>
      </c>
      <c r="G6571" s="299" t="s">
        <v>8002</v>
      </c>
      <c r="H6571" s="200" t="s">
        <v>5334</v>
      </c>
    </row>
    <row r="6572" spans="1:8" hidden="1">
      <c r="A6572" s="88" t="s">
        <v>1403</v>
      </c>
      <c r="B6572" s="240" t="s">
        <v>1404</v>
      </c>
      <c r="C6572" s="185" t="str">
        <f>VLOOKUP(B6572,[1]Nagios!$B$2:$F$7978,1,FALSE)</f>
        <v>10.133.90.23</v>
      </c>
      <c r="D6572" s="240" t="s">
        <v>2004</v>
      </c>
      <c r="E6572" s="240" t="s">
        <v>2989</v>
      </c>
      <c r="F6572" s="245">
        <v>2</v>
      </c>
      <c r="G6572" s="299" t="s">
        <v>8002</v>
      </c>
      <c r="H6572" s="200" t="s">
        <v>5335</v>
      </c>
    </row>
    <row r="6573" spans="1:8" hidden="1">
      <c r="A6573" s="88" t="s">
        <v>1401</v>
      </c>
      <c r="B6573" s="240" t="s">
        <v>1402</v>
      </c>
      <c r="C6573" s="185" t="str">
        <f>VLOOKUP(B6573,[1]Nagios!$B$2:$F$7978,1,FALSE)</f>
        <v>10.133.90.21</v>
      </c>
      <c r="D6573" s="240" t="s">
        <v>1448</v>
      </c>
      <c r="E6573" s="240" t="s">
        <v>2989</v>
      </c>
      <c r="F6573" s="112">
        <v>2</v>
      </c>
      <c r="G6573" s="299" t="s">
        <v>8002</v>
      </c>
      <c r="H6573" s="200" t="s">
        <v>5332</v>
      </c>
    </row>
    <row r="6574" spans="1:8" hidden="1">
      <c r="A6574" s="88" t="s">
        <v>1401</v>
      </c>
      <c r="B6574" s="249" t="s">
        <v>1402</v>
      </c>
      <c r="C6574" s="185" t="str">
        <f>VLOOKUP(B6574,[1]Nagios!$B$2:$F$7978,1,FALSE)</f>
        <v>10.133.90.21</v>
      </c>
      <c r="D6574" s="249" t="s">
        <v>2003</v>
      </c>
      <c r="E6574" s="240" t="s">
        <v>2989</v>
      </c>
      <c r="F6574" s="245">
        <v>2</v>
      </c>
      <c r="G6574" s="299" t="s">
        <v>8002</v>
      </c>
      <c r="H6574" s="200" t="s">
        <v>5333</v>
      </c>
    </row>
    <row r="6575" spans="1:8" hidden="1">
      <c r="A6575" s="88" t="s">
        <v>6856</v>
      </c>
      <c r="B6575" s="249" t="s">
        <v>6855</v>
      </c>
      <c r="C6575" s="185" t="str">
        <f>VLOOKUP(B6575,[1]Nagios!$B$2:$F$7978,1,FALSE)</f>
        <v>10.133.90.28</v>
      </c>
      <c r="D6575" s="249" t="s">
        <v>1795</v>
      </c>
      <c r="E6575" s="88" t="s">
        <v>2989</v>
      </c>
      <c r="F6575" s="245">
        <v>2</v>
      </c>
      <c r="G6575" s="299" t="s">
        <v>8002</v>
      </c>
      <c r="H6575" s="200"/>
    </row>
    <row r="6576" spans="1:8" hidden="1">
      <c r="A6576" s="88" t="s">
        <v>6856</v>
      </c>
      <c r="B6576" s="266" t="s">
        <v>6855</v>
      </c>
      <c r="C6576" s="185" t="str">
        <f>VLOOKUP(B6576,[1]Nagios!$B$2:$F$7978,1,FALSE)</f>
        <v>10.133.90.28</v>
      </c>
      <c r="D6576" s="91" t="s">
        <v>1448</v>
      </c>
      <c r="E6576" s="240" t="s">
        <v>2989</v>
      </c>
      <c r="F6576" s="245">
        <v>2</v>
      </c>
      <c r="G6576" s="299" t="s">
        <v>8002</v>
      </c>
      <c r="H6576" s="200"/>
    </row>
    <row r="6577" spans="1:8" hidden="1">
      <c r="A6577" s="88" t="s">
        <v>1399</v>
      </c>
      <c r="B6577" s="266" t="s">
        <v>1400</v>
      </c>
      <c r="C6577" s="185" t="str">
        <f>VLOOKUP(B6577,[1]Nagios!$B$2:$F$7978,1,FALSE)</f>
        <v>10.133.88.25</v>
      </c>
      <c r="D6577" s="240" t="s">
        <v>1448</v>
      </c>
      <c r="E6577" s="240" t="s">
        <v>2989</v>
      </c>
      <c r="F6577" s="112">
        <v>2</v>
      </c>
      <c r="G6577" s="299" t="s">
        <v>8002</v>
      </c>
      <c r="H6577" s="200" t="s">
        <v>5330</v>
      </c>
    </row>
    <row r="6578" spans="1:8" hidden="1">
      <c r="A6578" s="88" t="s">
        <v>1399</v>
      </c>
      <c r="B6578" s="240" t="s">
        <v>1400</v>
      </c>
      <c r="C6578" s="185" t="str">
        <f>VLOOKUP(B6578,[1]Nagios!$B$2:$F$7978,1,FALSE)</f>
        <v>10.133.88.25</v>
      </c>
      <c r="D6578" s="240" t="s">
        <v>2002</v>
      </c>
      <c r="E6578" s="240" t="s">
        <v>2989</v>
      </c>
      <c r="F6578" s="245">
        <v>2</v>
      </c>
      <c r="G6578" s="299" t="s">
        <v>8002</v>
      </c>
      <c r="H6578" s="200" t="s">
        <v>5331</v>
      </c>
    </row>
    <row r="6579" spans="1:8" hidden="1">
      <c r="A6579" s="88" t="s">
        <v>1397</v>
      </c>
      <c r="B6579" s="240" t="s">
        <v>1398</v>
      </c>
      <c r="C6579" s="185" t="str">
        <f>VLOOKUP(B6579,[1]Nagios!$B$2:$F$7978,1,FALSE)</f>
        <v>10.133.88.24</v>
      </c>
      <c r="D6579" s="240" t="s">
        <v>1448</v>
      </c>
      <c r="E6579" s="240" t="s">
        <v>2989</v>
      </c>
      <c r="F6579" s="112">
        <v>2</v>
      </c>
      <c r="G6579" s="299" t="s">
        <v>8002</v>
      </c>
      <c r="H6579" s="200" t="s">
        <v>5328</v>
      </c>
    </row>
    <row r="6580" spans="1:8" hidden="1">
      <c r="A6580" s="88" t="s">
        <v>1397</v>
      </c>
      <c r="B6580" s="240" t="s">
        <v>1398</v>
      </c>
      <c r="C6580" s="185" t="str">
        <f>VLOOKUP(B6580,[1]Nagios!$B$2:$F$7978,1,FALSE)</f>
        <v>10.133.88.24</v>
      </c>
      <c r="D6580" s="240" t="s">
        <v>2001</v>
      </c>
      <c r="E6580" s="240" t="s">
        <v>2989</v>
      </c>
      <c r="F6580" s="245">
        <v>2</v>
      </c>
      <c r="G6580" s="299" t="s">
        <v>8002</v>
      </c>
      <c r="H6580" s="200" t="s">
        <v>5329</v>
      </c>
    </row>
    <row r="6581" spans="1:8" hidden="1">
      <c r="A6581" s="88" t="s">
        <v>1395</v>
      </c>
      <c r="B6581" s="240" t="s">
        <v>1396</v>
      </c>
      <c r="C6581" s="185" t="str">
        <f>VLOOKUP(B6581,[1]Nagios!$B$2:$F$7978,1,FALSE)</f>
        <v>10.133.88.23</v>
      </c>
      <c r="D6581" s="240" t="s">
        <v>1448</v>
      </c>
      <c r="E6581" s="240" t="s">
        <v>2989</v>
      </c>
      <c r="F6581" s="112">
        <v>2</v>
      </c>
      <c r="G6581" s="299" t="s">
        <v>8002</v>
      </c>
      <c r="H6581" s="200" t="s">
        <v>5326</v>
      </c>
    </row>
    <row r="6582" spans="1:8" hidden="1">
      <c r="A6582" s="88" t="s">
        <v>1395</v>
      </c>
      <c r="B6582" s="249" t="s">
        <v>1396</v>
      </c>
      <c r="C6582" s="185" t="str">
        <f>VLOOKUP(B6582,[1]Nagios!$B$2:$F$7978,1,FALSE)</f>
        <v>10.133.88.23</v>
      </c>
      <c r="D6582" s="249" t="s">
        <v>2000</v>
      </c>
      <c r="E6582" s="249" t="s">
        <v>2989</v>
      </c>
      <c r="F6582" s="262">
        <v>2</v>
      </c>
      <c r="G6582" s="299" t="s">
        <v>8002</v>
      </c>
      <c r="H6582" s="200" t="s">
        <v>5327</v>
      </c>
    </row>
    <row r="6583" spans="1:8" hidden="1">
      <c r="A6583" s="107" t="s">
        <v>1393</v>
      </c>
      <c r="B6583" s="120" t="s">
        <v>1394</v>
      </c>
      <c r="C6583" s="185" t="str">
        <f>VLOOKUP(B6583,[1]Nagios!$B$2:$F$7978,1,FALSE)</f>
        <v>10.133.88.22</v>
      </c>
      <c r="D6583" s="120" t="s">
        <v>1448</v>
      </c>
      <c r="E6583" s="120" t="s">
        <v>2989</v>
      </c>
      <c r="F6583" s="194">
        <v>2</v>
      </c>
      <c r="G6583" s="299" t="s">
        <v>8002</v>
      </c>
      <c r="H6583" s="200" t="s">
        <v>5324</v>
      </c>
    </row>
    <row r="6584" spans="1:8" hidden="1">
      <c r="A6584" s="88" t="s">
        <v>1393</v>
      </c>
      <c r="B6584" s="249" t="s">
        <v>1394</v>
      </c>
      <c r="C6584" s="185" t="str">
        <f>VLOOKUP(B6584,[1]Nagios!$B$2:$F$7978,1,FALSE)</f>
        <v>10.133.88.22</v>
      </c>
      <c r="D6584" s="249" t="s">
        <v>1999</v>
      </c>
      <c r="E6584" s="249" t="s">
        <v>2989</v>
      </c>
      <c r="F6584" s="271">
        <v>2</v>
      </c>
      <c r="G6584" s="299" t="s">
        <v>8002</v>
      </c>
      <c r="H6584" s="200" t="s">
        <v>5325</v>
      </c>
    </row>
    <row r="6585" spans="1:8" hidden="1">
      <c r="A6585" s="93" t="s">
        <v>1391</v>
      </c>
      <c r="B6585" s="240" t="s">
        <v>1392</v>
      </c>
      <c r="C6585" s="185" t="str">
        <f>VLOOKUP(B6585,[1]Nagios!$B$2:$F$7978,1,FALSE)</f>
        <v>10.133.88.21</v>
      </c>
      <c r="D6585" s="87" t="s">
        <v>1448</v>
      </c>
      <c r="E6585" s="87" t="s">
        <v>2989</v>
      </c>
      <c r="F6585" s="251">
        <v>2</v>
      </c>
      <c r="G6585" s="299" t="s">
        <v>8002</v>
      </c>
      <c r="H6585" s="200" t="s">
        <v>5322</v>
      </c>
    </row>
    <row r="6586" spans="1:8" hidden="1">
      <c r="A6586" s="93" t="s">
        <v>1391</v>
      </c>
      <c r="B6586" s="240" t="s">
        <v>1392</v>
      </c>
      <c r="C6586" s="185" t="str">
        <f>VLOOKUP(B6586,[1]Nagios!$B$2:$F$7978,1,FALSE)</f>
        <v>10.133.88.21</v>
      </c>
      <c r="D6586" s="249" t="s">
        <v>1998</v>
      </c>
      <c r="E6586" s="87" t="s">
        <v>2989</v>
      </c>
      <c r="F6586" s="123">
        <v>2</v>
      </c>
      <c r="G6586" s="299" t="s">
        <v>8002</v>
      </c>
      <c r="H6586" s="200" t="s">
        <v>5323</v>
      </c>
    </row>
    <row r="6587" spans="1:8" hidden="1">
      <c r="A6587" s="93" t="s">
        <v>1389</v>
      </c>
      <c r="B6587" s="240" t="s">
        <v>1390</v>
      </c>
      <c r="C6587" s="185" t="str">
        <f>VLOOKUP(B6587,[1]Nagios!$B$2:$F$7978,1,FALSE)</f>
        <v>10.133.90.22</v>
      </c>
      <c r="D6587" s="240" t="s">
        <v>1448</v>
      </c>
      <c r="E6587" s="87" t="s">
        <v>2989</v>
      </c>
      <c r="F6587" s="251">
        <v>2</v>
      </c>
      <c r="G6587" s="299" t="s">
        <v>8002</v>
      </c>
      <c r="H6587" s="200" t="s">
        <v>5320</v>
      </c>
    </row>
    <row r="6588" spans="1:8" hidden="1">
      <c r="A6588" s="93" t="s">
        <v>1389</v>
      </c>
      <c r="B6588" s="249" t="s">
        <v>1390</v>
      </c>
      <c r="C6588" s="185" t="str">
        <f>VLOOKUP(B6588,[1]Nagios!$B$2:$F$7978,1,FALSE)</f>
        <v>10.133.90.22</v>
      </c>
      <c r="D6588" s="249" t="s">
        <v>1997</v>
      </c>
      <c r="E6588" s="87" t="s">
        <v>2989</v>
      </c>
      <c r="F6588" s="123">
        <v>2</v>
      </c>
      <c r="G6588" s="299" t="s">
        <v>8002</v>
      </c>
      <c r="H6588" s="200" t="s">
        <v>5321</v>
      </c>
    </row>
    <row r="6589" spans="1:8" hidden="1">
      <c r="A6589" s="87" t="s">
        <v>8334</v>
      </c>
      <c r="B6589" s="87" t="s">
        <v>8335</v>
      </c>
      <c r="C6589" s="185" t="str">
        <f>VLOOKUP(B6589,[1]Nagios!$B$2:$F$7978,1,FALSE)</f>
        <v>10.133.74.23</v>
      </c>
      <c r="D6589" s="87" t="s">
        <v>8336</v>
      </c>
      <c r="E6589" s="93" t="s">
        <v>2989</v>
      </c>
      <c r="F6589" s="279">
        <v>3</v>
      </c>
      <c r="G6589" s="299" t="s">
        <v>8002</v>
      </c>
      <c r="H6589" s="200"/>
    </row>
    <row r="6590" spans="1:8" hidden="1">
      <c r="A6590" s="87" t="s">
        <v>7533</v>
      </c>
      <c r="B6590" s="87" t="s">
        <v>7532</v>
      </c>
      <c r="C6590" s="185" t="str">
        <f>VLOOKUP(B6590,[1]Nagios!$B$2:$F$7978,1,FALSE)</f>
        <v>10.133.108.18</v>
      </c>
      <c r="D6590" s="266" t="s">
        <v>959</v>
      </c>
      <c r="E6590" s="249" t="s">
        <v>2989</v>
      </c>
      <c r="F6590" s="271">
        <v>2</v>
      </c>
      <c r="G6590" s="299" t="s">
        <v>8002</v>
      </c>
      <c r="H6590" s="209" t="s">
        <v>7543</v>
      </c>
    </row>
    <row r="6591" spans="1:8" hidden="1">
      <c r="A6591" s="87" t="s">
        <v>7533</v>
      </c>
      <c r="B6591" s="87" t="s">
        <v>7532</v>
      </c>
      <c r="C6591" s="185" t="str">
        <f>VLOOKUP(B6591,[1]Nagios!$B$2:$F$7978,1,FALSE)</f>
        <v>10.133.108.18</v>
      </c>
      <c r="D6591" s="266" t="s">
        <v>1448</v>
      </c>
      <c r="E6591" s="240" t="s">
        <v>2989</v>
      </c>
      <c r="F6591" s="271">
        <v>2</v>
      </c>
      <c r="G6591" s="299" t="s">
        <v>8002</v>
      </c>
      <c r="H6591" s="209" t="s">
        <v>7542</v>
      </c>
    </row>
    <row r="6592" spans="1:8" hidden="1">
      <c r="A6592" s="87" t="s">
        <v>7531</v>
      </c>
      <c r="B6592" s="87" t="s">
        <v>7530</v>
      </c>
      <c r="C6592" s="185" t="str">
        <f>VLOOKUP(B6592,[1]Nagios!$B$2:$F$7978,1,FALSE)</f>
        <v>10.133.108.17</v>
      </c>
      <c r="D6592" s="266" t="s">
        <v>959</v>
      </c>
      <c r="E6592" s="240" t="s">
        <v>2989</v>
      </c>
      <c r="F6592" s="271">
        <v>2</v>
      </c>
      <c r="G6592" s="299" t="s">
        <v>8002</v>
      </c>
      <c r="H6592" s="209" t="s">
        <v>7553</v>
      </c>
    </row>
    <row r="6593" spans="1:8" hidden="1">
      <c r="A6593" s="87" t="s">
        <v>7531</v>
      </c>
      <c r="B6593" s="87" t="s">
        <v>7530</v>
      </c>
      <c r="C6593" s="185" t="str">
        <f>VLOOKUP(B6593,[1]Nagios!$B$2:$F$7978,1,FALSE)</f>
        <v>10.133.108.17</v>
      </c>
      <c r="D6593" s="266" t="s">
        <v>1448</v>
      </c>
      <c r="E6593" s="240" t="s">
        <v>2989</v>
      </c>
      <c r="F6593" s="271">
        <v>2</v>
      </c>
      <c r="G6593" s="299" t="s">
        <v>8002</v>
      </c>
      <c r="H6593" s="209" t="s">
        <v>7552</v>
      </c>
    </row>
    <row r="6594" spans="1:8" hidden="1">
      <c r="A6594" s="265" t="s">
        <v>6437</v>
      </c>
      <c r="B6594" s="185" t="s">
        <v>6436</v>
      </c>
      <c r="C6594" s="185" t="str">
        <f>VLOOKUP(B6594,[1]Nagios!$B$2:$F$7978,1,FALSE)</f>
        <v>10.133.112.24</v>
      </c>
      <c r="D6594" s="91" t="s">
        <v>1795</v>
      </c>
      <c r="E6594" s="240" t="s">
        <v>2989</v>
      </c>
      <c r="F6594" s="271">
        <v>2</v>
      </c>
      <c r="G6594" s="299" t="s">
        <v>8002</v>
      </c>
      <c r="H6594" s="200"/>
    </row>
    <row r="6595" spans="1:8" hidden="1">
      <c r="A6595" s="91" t="s">
        <v>6437</v>
      </c>
      <c r="B6595" s="102" t="s">
        <v>6436</v>
      </c>
      <c r="C6595" s="185" t="str">
        <f>VLOOKUP(B6595,[1]Nagios!$B$2:$F$7978,1,FALSE)</f>
        <v>10.133.112.24</v>
      </c>
      <c r="D6595" s="240" t="s">
        <v>6483</v>
      </c>
      <c r="E6595" s="240" t="s">
        <v>2989</v>
      </c>
      <c r="F6595" s="245">
        <v>2</v>
      </c>
      <c r="G6595" s="299" t="s">
        <v>8002</v>
      </c>
      <c r="H6595" s="200"/>
    </row>
    <row r="6596" spans="1:8" hidden="1">
      <c r="A6596" s="88" t="s">
        <v>1995</v>
      </c>
      <c r="B6596" s="266" t="s">
        <v>1650</v>
      </c>
      <c r="C6596" s="185" t="str">
        <f>VLOOKUP(B6596,[1]Nagios!$B$2:$F$7978,1,FALSE)</f>
        <v>10.133.112.23</v>
      </c>
      <c r="D6596" s="240" t="s">
        <v>1996</v>
      </c>
      <c r="E6596" s="240" t="s">
        <v>2989</v>
      </c>
      <c r="F6596" s="245">
        <v>2</v>
      </c>
      <c r="G6596" s="299" t="s">
        <v>8002</v>
      </c>
      <c r="H6596" s="200" t="s">
        <v>5318</v>
      </c>
    </row>
    <row r="6597" spans="1:8" hidden="1">
      <c r="A6597" s="88" t="s">
        <v>1995</v>
      </c>
      <c r="B6597" s="266" t="s">
        <v>1650</v>
      </c>
      <c r="C6597" s="185" t="str">
        <f>VLOOKUP(B6597,[1]Nagios!$B$2:$F$7978,1,FALSE)</f>
        <v>10.133.112.23</v>
      </c>
      <c r="D6597" s="240" t="s">
        <v>1448</v>
      </c>
      <c r="E6597" s="240" t="s">
        <v>2989</v>
      </c>
      <c r="F6597" s="245">
        <v>2</v>
      </c>
      <c r="G6597" s="299" t="s">
        <v>8002</v>
      </c>
      <c r="H6597" s="200" t="s">
        <v>5319</v>
      </c>
    </row>
    <row r="6598" spans="1:8" hidden="1">
      <c r="A6598" s="88" t="s">
        <v>1993</v>
      </c>
      <c r="B6598" s="266" t="s">
        <v>1649</v>
      </c>
      <c r="C6598" s="185" t="str">
        <f>VLOOKUP(B6598,[1]Nagios!$B$2:$F$7978,1,FALSE)</f>
        <v>10.133.114.23</v>
      </c>
      <c r="D6598" s="240" t="s">
        <v>1994</v>
      </c>
      <c r="E6598" s="240" t="s">
        <v>2989</v>
      </c>
      <c r="F6598" s="245">
        <v>2</v>
      </c>
      <c r="G6598" s="299" t="s">
        <v>8002</v>
      </c>
      <c r="H6598" s="200" t="s">
        <v>5316</v>
      </c>
    </row>
    <row r="6599" spans="1:8" hidden="1">
      <c r="A6599" s="88" t="s">
        <v>1993</v>
      </c>
      <c r="B6599" s="266" t="s">
        <v>1649</v>
      </c>
      <c r="C6599" s="185" t="str">
        <f>VLOOKUP(B6599,[1]Nagios!$B$2:$F$7978,1,FALSE)</f>
        <v>10.133.114.23</v>
      </c>
      <c r="D6599" s="240" t="s">
        <v>1448</v>
      </c>
      <c r="E6599" s="240" t="s">
        <v>2989</v>
      </c>
      <c r="F6599" s="245">
        <v>2</v>
      </c>
      <c r="G6599" s="299" t="s">
        <v>8002</v>
      </c>
      <c r="H6599" s="200" t="s">
        <v>5317</v>
      </c>
    </row>
    <row r="6600" spans="1:8" hidden="1">
      <c r="A6600" s="88" t="s">
        <v>1991</v>
      </c>
      <c r="B6600" s="266" t="s">
        <v>1648</v>
      </c>
      <c r="C6600" s="185" t="str">
        <f>VLOOKUP(B6600,[1]Nagios!$B$2:$F$7978,1,FALSE)</f>
        <v>10.133.114.22</v>
      </c>
      <c r="D6600" s="240" t="s">
        <v>1992</v>
      </c>
      <c r="E6600" s="240" t="s">
        <v>2989</v>
      </c>
      <c r="F6600" s="245">
        <v>2</v>
      </c>
      <c r="G6600" s="299" t="s">
        <v>8002</v>
      </c>
      <c r="H6600" s="200" t="s">
        <v>5314</v>
      </c>
    </row>
    <row r="6601" spans="1:8" hidden="1">
      <c r="A6601" s="88" t="s">
        <v>1991</v>
      </c>
      <c r="B6601" s="266" t="s">
        <v>1648</v>
      </c>
      <c r="C6601" s="185" t="str">
        <f>VLOOKUP(B6601,[1]Nagios!$B$2:$F$7978,1,FALSE)</f>
        <v>10.133.114.22</v>
      </c>
      <c r="D6601" s="266" t="s">
        <v>1448</v>
      </c>
      <c r="E6601" s="266" t="s">
        <v>2989</v>
      </c>
      <c r="F6601" s="271">
        <v>2</v>
      </c>
      <c r="G6601" s="299" t="s">
        <v>8002</v>
      </c>
      <c r="H6601" s="200" t="s">
        <v>5315</v>
      </c>
    </row>
    <row r="6602" spans="1:8" hidden="1">
      <c r="A6602" s="88" t="s">
        <v>1387</v>
      </c>
      <c r="B6602" s="266" t="s">
        <v>1388</v>
      </c>
      <c r="C6602" s="185" t="str">
        <f>VLOOKUP(B6602,[1]Nagios!$B$2:$F$7978,1,FALSE)</f>
        <v>10.133.114.21</v>
      </c>
      <c r="D6602" s="240" t="s">
        <v>1448</v>
      </c>
      <c r="E6602" s="240" t="s">
        <v>2989</v>
      </c>
      <c r="F6602" s="112">
        <v>2</v>
      </c>
      <c r="G6602" s="299" t="s">
        <v>8002</v>
      </c>
      <c r="H6602" s="200" t="s">
        <v>5312</v>
      </c>
    </row>
    <row r="6603" spans="1:8" hidden="1">
      <c r="A6603" s="88" t="s">
        <v>1387</v>
      </c>
      <c r="B6603" s="266" t="s">
        <v>1388</v>
      </c>
      <c r="C6603" s="185" t="str">
        <f>VLOOKUP(B6603,[1]Nagios!$B$2:$F$7978,1,FALSE)</f>
        <v>10.133.114.21</v>
      </c>
      <c r="D6603" s="266" t="s">
        <v>1990</v>
      </c>
      <c r="E6603" s="266" t="s">
        <v>2989</v>
      </c>
      <c r="F6603" s="271">
        <v>2</v>
      </c>
      <c r="G6603" s="299" t="s">
        <v>8002</v>
      </c>
      <c r="H6603" s="200" t="s">
        <v>5313</v>
      </c>
    </row>
    <row r="6604" spans="1:8" hidden="1">
      <c r="A6604" s="88" t="s">
        <v>1385</v>
      </c>
      <c r="B6604" s="266" t="s">
        <v>1386</v>
      </c>
      <c r="C6604" s="185" t="str">
        <f>VLOOKUP(B6604,[1]Nagios!$B$2:$F$7978,1,FALSE)</f>
        <v>10.133.112.22</v>
      </c>
      <c r="D6604" s="240" t="s">
        <v>1448</v>
      </c>
      <c r="E6604" s="266" t="s">
        <v>2989</v>
      </c>
      <c r="F6604" s="112">
        <v>2</v>
      </c>
      <c r="G6604" s="299" t="s">
        <v>8002</v>
      </c>
      <c r="H6604" s="200" t="s">
        <v>5310</v>
      </c>
    </row>
    <row r="6605" spans="1:8" hidden="1">
      <c r="A6605" s="88" t="s">
        <v>1385</v>
      </c>
      <c r="B6605" s="240" t="s">
        <v>1386</v>
      </c>
      <c r="C6605" s="185" t="str">
        <f>VLOOKUP(B6605,[1]Nagios!$B$2:$F$7978,1,FALSE)</f>
        <v>10.133.112.22</v>
      </c>
      <c r="D6605" s="240" t="s">
        <v>1989</v>
      </c>
      <c r="E6605" s="266" t="s">
        <v>2989</v>
      </c>
      <c r="F6605" s="271">
        <v>2</v>
      </c>
      <c r="G6605" s="299" t="s">
        <v>8002</v>
      </c>
      <c r="H6605" s="200" t="s">
        <v>5311</v>
      </c>
    </row>
    <row r="6606" spans="1:8" hidden="1">
      <c r="A6606" s="88" t="s">
        <v>1652</v>
      </c>
      <c r="B6606" s="240" t="s">
        <v>1384</v>
      </c>
      <c r="C6606" s="185" t="str">
        <f>VLOOKUP(B6606,[1]Nagios!$B$2:$F$7978,1,FALSE)</f>
        <v>10.133.112.21</v>
      </c>
      <c r="D6606" s="240" t="s">
        <v>1448</v>
      </c>
      <c r="E6606" s="266" t="s">
        <v>2989</v>
      </c>
      <c r="F6606" s="112">
        <v>2</v>
      </c>
      <c r="G6606" s="299" t="s">
        <v>8002</v>
      </c>
      <c r="H6606" s="200" t="s">
        <v>5308</v>
      </c>
    </row>
    <row r="6607" spans="1:8" hidden="1">
      <c r="A6607" s="88" t="s">
        <v>1652</v>
      </c>
      <c r="B6607" s="266" t="s">
        <v>1384</v>
      </c>
      <c r="C6607" s="185" t="str">
        <f>VLOOKUP(B6607,[1]Nagios!$B$2:$F$7978,1,FALSE)</f>
        <v>10.133.112.21</v>
      </c>
      <c r="D6607" s="266" t="s">
        <v>1988</v>
      </c>
      <c r="E6607" s="266" t="s">
        <v>2989</v>
      </c>
      <c r="F6607" s="271">
        <v>2</v>
      </c>
      <c r="G6607" s="299" t="s">
        <v>8002</v>
      </c>
      <c r="H6607" s="200" t="s">
        <v>5309</v>
      </c>
    </row>
    <row r="6608" spans="1:8" hidden="1">
      <c r="A6608" s="88" t="s">
        <v>6505</v>
      </c>
      <c r="B6608" s="266" t="s">
        <v>8838</v>
      </c>
      <c r="C6608" s="185" t="str">
        <f>VLOOKUP(B6608,[1]Nagios!$B$2:$F$7978,1,FALSE)</f>
        <v>10.133.114.20</v>
      </c>
      <c r="D6608" s="192" t="s">
        <v>1779</v>
      </c>
      <c r="E6608" s="240" t="s">
        <v>2989</v>
      </c>
      <c r="F6608" s="112">
        <v>2</v>
      </c>
      <c r="G6608" s="299" t="s">
        <v>8002</v>
      </c>
      <c r="H6608" s="200"/>
    </row>
    <row r="6609" spans="1:8" hidden="1">
      <c r="A6609" s="88" t="s">
        <v>6505</v>
      </c>
      <c r="B6609" s="266" t="s">
        <v>8838</v>
      </c>
      <c r="C6609" s="185" t="str">
        <f>VLOOKUP(B6609,[1]Nagios!$B$2:$F$7978,1,FALSE)</f>
        <v>10.133.114.20</v>
      </c>
      <c r="D6609" s="192" t="s">
        <v>1780</v>
      </c>
      <c r="E6609" s="240" t="s">
        <v>2989</v>
      </c>
      <c r="F6609" s="112">
        <v>2</v>
      </c>
      <c r="G6609" s="299" t="s">
        <v>8002</v>
      </c>
      <c r="H6609" s="200" t="s">
        <v>5308</v>
      </c>
    </row>
    <row r="6610" spans="1:8" hidden="1">
      <c r="A6610" s="88" t="s">
        <v>6505</v>
      </c>
      <c r="B6610" s="266" t="s">
        <v>8838</v>
      </c>
      <c r="C6610" s="185" t="str">
        <f>VLOOKUP(B6610,[1]Nagios!$B$2:$F$7978,1,FALSE)</f>
        <v>10.133.114.20</v>
      </c>
      <c r="D6610" s="192" t="s">
        <v>1781</v>
      </c>
      <c r="E6610" s="240" t="s">
        <v>2989</v>
      </c>
      <c r="F6610" s="112">
        <v>2</v>
      </c>
      <c r="G6610" s="299" t="s">
        <v>8002</v>
      </c>
      <c r="H6610" s="200"/>
    </row>
    <row r="6611" spans="1:8" hidden="1">
      <c r="A6611" s="88" t="s">
        <v>6505</v>
      </c>
      <c r="B6611" s="266" t="s">
        <v>8838</v>
      </c>
      <c r="C6611" s="185" t="str">
        <f>VLOOKUP(B6611,[1]Nagios!$B$2:$F$7978,1,FALSE)</f>
        <v>10.133.114.20</v>
      </c>
      <c r="D6611" s="192" t="s">
        <v>1782</v>
      </c>
      <c r="E6611" s="240" t="s">
        <v>2989</v>
      </c>
      <c r="F6611" s="112">
        <v>2</v>
      </c>
      <c r="G6611" s="299" t="s">
        <v>8002</v>
      </c>
      <c r="H6611" s="200"/>
    </row>
    <row r="6612" spans="1:8" hidden="1">
      <c r="A6612" s="88" t="s">
        <v>6505</v>
      </c>
      <c r="B6612" s="266" t="s">
        <v>8838</v>
      </c>
      <c r="C6612" s="185" t="str">
        <f>VLOOKUP(B6612,[1]Nagios!$B$2:$F$7978,1,FALSE)</f>
        <v>10.133.114.20</v>
      </c>
      <c r="D6612" s="192" t="s">
        <v>1783</v>
      </c>
      <c r="E6612" s="240" t="s">
        <v>2989</v>
      </c>
      <c r="F6612" s="112">
        <v>2</v>
      </c>
      <c r="G6612" s="299" t="s">
        <v>8002</v>
      </c>
      <c r="H6612" s="200"/>
    </row>
    <row r="6613" spans="1:8" hidden="1">
      <c r="A6613" s="240" t="s">
        <v>8832</v>
      </c>
      <c r="B6613" s="122" t="s">
        <v>8833</v>
      </c>
      <c r="C6613" s="185" t="str">
        <f>VLOOKUP(B6613,[1]Nagios!$B$2:$F$7978,1,FALSE)</f>
        <v>10.133.100.20</v>
      </c>
      <c r="D6613" s="240" t="s">
        <v>959</v>
      </c>
      <c r="E6613" s="240" t="s">
        <v>2989</v>
      </c>
      <c r="F6613" s="245">
        <v>2</v>
      </c>
      <c r="G6613" s="299" t="s">
        <v>8002</v>
      </c>
      <c r="H6613" s="209"/>
    </row>
    <row r="6614" spans="1:8" hidden="1">
      <c r="A6614" s="249" t="s">
        <v>8845</v>
      </c>
      <c r="B6614" s="122" t="s">
        <v>8846</v>
      </c>
      <c r="C6614" s="185" t="str">
        <f>VLOOKUP(B6614,[1]Nagios!$B$2:$F$7978,1,FALSE)</f>
        <v>10.133.100.18</v>
      </c>
      <c r="D6614" s="240" t="s">
        <v>8840</v>
      </c>
      <c r="E6614" s="240" t="s">
        <v>2989</v>
      </c>
      <c r="F6614" s="262">
        <v>2</v>
      </c>
      <c r="G6614" s="299" t="s">
        <v>8002</v>
      </c>
      <c r="H6614" s="209"/>
    </row>
    <row r="6615" spans="1:8" hidden="1">
      <c r="A6615" s="249" t="s">
        <v>8845</v>
      </c>
      <c r="B6615" s="122" t="s">
        <v>8846</v>
      </c>
      <c r="C6615" s="185" t="str">
        <f>VLOOKUP(B6615,[1]Nagios!$B$2:$F$7978,1,FALSE)</f>
        <v>10.133.100.18</v>
      </c>
      <c r="D6615" s="240" t="s">
        <v>8841</v>
      </c>
      <c r="E6615" s="240" t="s">
        <v>2989</v>
      </c>
      <c r="F6615" s="262">
        <v>2</v>
      </c>
      <c r="G6615" s="299" t="s">
        <v>8002</v>
      </c>
      <c r="H6615" s="209"/>
    </row>
    <row r="6616" spans="1:8" hidden="1">
      <c r="A6616" s="266" t="s">
        <v>8845</v>
      </c>
      <c r="B6616" s="122" t="s">
        <v>8846</v>
      </c>
      <c r="C6616" s="185" t="str">
        <f>VLOOKUP(B6616,[1]Nagios!$B$2:$F$7978,1,FALSE)</f>
        <v>10.133.100.18</v>
      </c>
      <c r="D6616" s="240" t="s">
        <v>8842</v>
      </c>
      <c r="E6616" s="240" t="s">
        <v>2989</v>
      </c>
      <c r="F6616" s="271">
        <v>2</v>
      </c>
      <c r="G6616" s="299" t="s">
        <v>8002</v>
      </c>
      <c r="H6616" s="209"/>
    </row>
    <row r="6617" spans="1:8" hidden="1">
      <c r="A6617" s="266" t="s">
        <v>8845</v>
      </c>
      <c r="B6617" s="122" t="s">
        <v>8846</v>
      </c>
      <c r="C6617" s="185" t="str">
        <f>VLOOKUP(B6617,[1]Nagios!$B$2:$F$7978,1,FALSE)</f>
        <v>10.133.100.18</v>
      </c>
      <c r="D6617" s="240" t="s">
        <v>8843</v>
      </c>
      <c r="E6617" s="240" t="s">
        <v>2989</v>
      </c>
      <c r="F6617" s="271">
        <v>2</v>
      </c>
      <c r="G6617" s="299" t="s">
        <v>8002</v>
      </c>
      <c r="H6617" s="209"/>
    </row>
    <row r="6618" spans="1:8" hidden="1">
      <c r="A6618" s="266" t="s">
        <v>8839</v>
      </c>
      <c r="B6618" s="122" t="s">
        <v>8844</v>
      </c>
      <c r="C6618" s="185" t="str">
        <f>VLOOKUP(B6618,[1]Nagios!$B$2:$F$7978,1,FALSE)</f>
        <v>10.133.100.17</v>
      </c>
      <c r="D6618" s="240" t="s">
        <v>8840</v>
      </c>
      <c r="E6618" s="240" t="s">
        <v>2989</v>
      </c>
      <c r="F6618" s="262">
        <v>2</v>
      </c>
      <c r="G6618" s="299" t="s">
        <v>8002</v>
      </c>
      <c r="H6618" s="209"/>
    </row>
    <row r="6619" spans="1:8" hidden="1">
      <c r="A6619" s="266" t="s">
        <v>8839</v>
      </c>
      <c r="B6619" s="122" t="s">
        <v>8844</v>
      </c>
      <c r="C6619" s="185" t="str">
        <f>VLOOKUP(B6619,[1]Nagios!$B$2:$F$7978,1,FALSE)</f>
        <v>10.133.100.17</v>
      </c>
      <c r="D6619" s="240" t="s">
        <v>8841</v>
      </c>
      <c r="E6619" s="240" t="s">
        <v>2989</v>
      </c>
      <c r="F6619" s="262">
        <v>2</v>
      </c>
      <c r="G6619" s="299" t="s">
        <v>8002</v>
      </c>
      <c r="H6619" s="209"/>
    </row>
    <row r="6620" spans="1:8" hidden="1">
      <c r="A6620" s="266" t="s">
        <v>8839</v>
      </c>
      <c r="B6620" s="122" t="s">
        <v>8844</v>
      </c>
      <c r="C6620" s="185" t="str">
        <f>VLOOKUP(B6620,[1]Nagios!$B$2:$F$7978,1,FALSE)</f>
        <v>10.133.100.17</v>
      </c>
      <c r="D6620" s="240" t="s">
        <v>8842</v>
      </c>
      <c r="E6620" s="240" t="s">
        <v>2989</v>
      </c>
      <c r="F6620" s="271">
        <v>2</v>
      </c>
      <c r="G6620" s="299" t="s">
        <v>8002</v>
      </c>
      <c r="H6620" s="209"/>
    </row>
    <row r="6621" spans="1:8" hidden="1">
      <c r="A6621" s="266" t="s">
        <v>8839</v>
      </c>
      <c r="B6621" s="122" t="s">
        <v>8844</v>
      </c>
      <c r="C6621" s="185" t="str">
        <f>VLOOKUP(B6621,[1]Nagios!$B$2:$F$7978,1,FALSE)</f>
        <v>10.133.100.17</v>
      </c>
      <c r="D6621" s="240" t="s">
        <v>8843</v>
      </c>
      <c r="E6621" s="240" t="s">
        <v>2989</v>
      </c>
      <c r="F6621" s="262">
        <v>2</v>
      </c>
      <c r="G6621" s="299" t="s">
        <v>8002</v>
      </c>
      <c r="H6621" s="209"/>
    </row>
    <row r="6622" spans="1:8" hidden="1">
      <c r="A6622" s="266" t="s">
        <v>8830</v>
      </c>
      <c r="B6622" s="122" t="s">
        <v>8831</v>
      </c>
      <c r="C6622" s="185" t="str">
        <f>VLOOKUP(B6622,[1]Nagios!$B$2:$F$7978,1,FALSE)</f>
        <v>10.133.100.16</v>
      </c>
      <c r="D6622" s="240" t="s">
        <v>959</v>
      </c>
      <c r="E6622" s="240" t="s">
        <v>2989</v>
      </c>
      <c r="F6622" s="271">
        <v>2</v>
      </c>
      <c r="G6622" s="299" t="s">
        <v>8002</v>
      </c>
      <c r="H6622" s="209"/>
    </row>
    <row r="6623" spans="1:8" hidden="1">
      <c r="A6623" s="266" t="s">
        <v>7541</v>
      </c>
      <c r="B6623" s="240" t="s">
        <v>7540</v>
      </c>
      <c r="C6623" s="185" t="str">
        <f>VLOOKUP(B6623,[1]Nagios!$B$2:$F$7978,1,FALSE)</f>
        <v>10.133.96.26</v>
      </c>
      <c r="D6623" s="240" t="s">
        <v>959</v>
      </c>
      <c r="E6623" s="240" t="s">
        <v>2989</v>
      </c>
      <c r="F6623" s="262">
        <v>2</v>
      </c>
      <c r="G6623" s="299" t="s">
        <v>8002</v>
      </c>
      <c r="H6623" s="209" t="s">
        <v>7551</v>
      </c>
    </row>
    <row r="6624" spans="1:8" hidden="1">
      <c r="A6624" s="266" t="s">
        <v>7541</v>
      </c>
      <c r="B6624" s="240" t="s">
        <v>7540</v>
      </c>
      <c r="C6624" s="185" t="str">
        <f>VLOOKUP(B6624,[1]Nagios!$B$2:$F$7978,1,FALSE)</f>
        <v>10.133.96.26</v>
      </c>
      <c r="D6624" s="240" t="s">
        <v>1448</v>
      </c>
      <c r="E6624" s="240" t="s">
        <v>2989</v>
      </c>
      <c r="F6624" s="271">
        <v>2</v>
      </c>
      <c r="G6624" s="299" t="s">
        <v>8002</v>
      </c>
      <c r="H6624" s="209" t="s">
        <v>7550</v>
      </c>
    </row>
    <row r="6625" spans="1:8" hidden="1">
      <c r="A6625" s="266" t="s">
        <v>7539</v>
      </c>
      <c r="B6625" s="240" t="s">
        <v>7538</v>
      </c>
      <c r="C6625" s="185" t="str">
        <f>VLOOKUP(B6625,[1]Nagios!$B$2:$F$7978,1,FALSE)</f>
        <v>10.133.98.27</v>
      </c>
      <c r="D6625" s="240" t="s">
        <v>959</v>
      </c>
      <c r="E6625" s="240" t="s">
        <v>2989</v>
      </c>
      <c r="F6625" s="262">
        <v>2</v>
      </c>
      <c r="G6625" s="299" t="s">
        <v>8002</v>
      </c>
      <c r="H6625" s="209" t="s">
        <v>7549</v>
      </c>
    </row>
    <row r="6626" spans="1:8" hidden="1">
      <c r="A6626" s="266" t="s">
        <v>7539</v>
      </c>
      <c r="B6626" s="249" t="s">
        <v>7538</v>
      </c>
      <c r="C6626" s="185" t="str">
        <f>VLOOKUP(B6626,[1]Nagios!$B$2:$F$7978,1,FALSE)</f>
        <v>10.133.98.27</v>
      </c>
      <c r="D6626" s="249" t="s">
        <v>1448</v>
      </c>
      <c r="E6626" s="249" t="s">
        <v>2989</v>
      </c>
      <c r="F6626" s="271">
        <v>2</v>
      </c>
      <c r="G6626" s="299" t="s">
        <v>8002</v>
      </c>
      <c r="H6626" s="209" t="s">
        <v>7548</v>
      </c>
    </row>
    <row r="6627" spans="1:8" hidden="1">
      <c r="A6627" s="120" t="s">
        <v>7537</v>
      </c>
      <c r="B6627" s="120" t="s">
        <v>7536</v>
      </c>
      <c r="C6627" s="185" t="str">
        <f>VLOOKUP(B6627,[1]Nagios!$B$2:$F$7978,1,FALSE)</f>
        <v>10.133.98.26</v>
      </c>
      <c r="D6627" s="120" t="s">
        <v>959</v>
      </c>
      <c r="E6627" s="120" t="s">
        <v>2989</v>
      </c>
      <c r="F6627" s="121">
        <v>2</v>
      </c>
      <c r="G6627" s="299" t="s">
        <v>8002</v>
      </c>
      <c r="H6627" s="199" t="s">
        <v>7547</v>
      </c>
    </row>
    <row r="6628" spans="1:8" hidden="1">
      <c r="A6628" s="266" t="s">
        <v>7537</v>
      </c>
      <c r="B6628" s="249" t="s">
        <v>7536</v>
      </c>
      <c r="C6628" s="185" t="str">
        <f>VLOOKUP(B6628,[1]Nagios!$B$2:$F$7978,1,FALSE)</f>
        <v>10.133.98.26</v>
      </c>
      <c r="D6628" s="249" t="s">
        <v>1448</v>
      </c>
      <c r="E6628" s="249" t="s">
        <v>2989</v>
      </c>
      <c r="F6628" s="271">
        <v>2</v>
      </c>
      <c r="G6628" s="299" t="s">
        <v>8002</v>
      </c>
      <c r="H6628" s="199" t="s">
        <v>7546</v>
      </c>
    </row>
    <row r="6629" spans="1:8" hidden="1">
      <c r="A6629" s="266" t="s">
        <v>7535</v>
      </c>
      <c r="B6629" s="240" t="s">
        <v>7534</v>
      </c>
      <c r="C6629" s="185" t="str">
        <f>VLOOKUP(B6629,[1]Nagios!$B$2:$F$7978,1,FALSE)</f>
        <v>10.133.98.25</v>
      </c>
      <c r="D6629" s="249" t="s">
        <v>959</v>
      </c>
      <c r="E6629" s="240" t="s">
        <v>2989</v>
      </c>
      <c r="F6629" s="245">
        <v>2</v>
      </c>
      <c r="G6629" s="299" t="s">
        <v>8002</v>
      </c>
      <c r="H6629" s="199" t="s">
        <v>7545</v>
      </c>
    </row>
    <row r="6630" spans="1:8" hidden="1">
      <c r="A6630" s="266" t="s">
        <v>7535</v>
      </c>
      <c r="B6630" s="240" t="s">
        <v>7534</v>
      </c>
      <c r="C6630" s="185" t="str">
        <f>VLOOKUP(B6630,[1]Nagios!$B$2:$F$7978,1,FALSE)</f>
        <v>10.133.98.25</v>
      </c>
      <c r="D6630" s="124" t="s">
        <v>1448</v>
      </c>
      <c r="E6630" s="240" t="s">
        <v>2989</v>
      </c>
      <c r="F6630" s="245">
        <v>2</v>
      </c>
      <c r="G6630" s="299" t="s">
        <v>8002</v>
      </c>
      <c r="H6630" s="199" t="s">
        <v>7544</v>
      </c>
    </row>
    <row r="6631" spans="1:8" hidden="1">
      <c r="A6631" s="266" t="s">
        <v>7529</v>
      </c>
      <c r="B6631" s="240" t="s">
        <v>7528</v>
      </c>
      <c r="C6631" s="185" t="str">
        <f>VLOOKUP(B6631,[1]Nagios!$B$2:$F$7978,1,FALSE)</f>
        <v>10.133.96.27</v>
      </c>
      <c r="D6631" s="249" t="s">
        <v>959</v>
      </c>
      <c r="E6631" s="240" t="s">
        <v>2989</v>
      </c>
      <c r="F6631" s="245">
        <v>2</v>
      </c>
      <c r="G6631" s="299" t="s">
        <v>8002</v>
      </c>
      <c r="H6631" s="199" t="s">
        <v>7542</v>
      </c>
    </row>
    <row r="6632" spans="1:8" hidden="1">
      <c r="A6632" s="266" t="s">
        <v>7529</v>
      </c>
      <c r="B6632" s="240" t="s">
        <v>7528</v>
      </c>
      <c r="C6632" s="185" t="str">
        <f>VLOOKUP(B6632,[1]Nagios!$B$2:$F$7978,1,FALSE)</f>
        <v>10.133.96.27</v>
      </c>
      <c r="D6632" s="240" t="s">
        <v>1448</v>
      </c>
      <c r="E6632" s="240" t="s">
        <v>2989</v>
      </c>
      <c r="F6632" s="245">
        <v>2</v>
      </c>
      <c r="G6632" s="299" t="s">
        <v>8002</v>
      </c>
      <c r="H6632" s="199" t="s">
        <v>7543</v>
      </c>
    </row>
    <row r="6633" spans="1:8" hidden="1">
      <c r="A6633" s="266" t="s">
        <v>7469</v>
      </c>
      <c r="B6633" s="240" t="s">
        <v>7468</v>
      </c>
      <c r="C6633" s="185" t="str">
        <f>VLOOKUP(B6633,[1]Nagios!$B$2:$F$7978,1,FALSE)</f>
        <v>10.133.76.51</v>
      </c>
      <c r="D6633" s="240" t="s">
        <v>7470</v>
      </c>
      <c r="E6633" s="240" t="s">
        <v>2989</v>
      </c>
      <c r="F6633" s="245">
        <v>2</v>
      </c>
      <c r="G6633" s="299" t="s">
        <v>8002</v>
      </c>
      <c r="H6633" s="199"/>
    </row>
    <row r="6634" spans="1:8" hidden="1">
      <c r="A6634" s="88" t="s">
        <v>6382</v>
      </c>
      <c r="B6634" s="240" t="s">
        <v>1407</v>
      </c>
      <c r="C6634" s="185" t="str">
        <f>VLOOKUP(B6634,[1]Nagios!$B$2:$F$7978,1,FALSE)</f>
        <v>10.133.98.24</v>
      </c>
      <c r="D6634" s="240" t="s">
        <v>2006</v>
      </c>
      <c r="E6634" s="240" t="s">
        <v>2989</v>
      </c>
      <c r="F6634" s="269">
        <v>2</v>
      </c>
      <c r="G6634" s="299" t="s">
        <v>8002</v>
      </c>
      <c r="H6634" s="202"/>
    </row>
    <row r="6635" spans="1:8" hidden="1">
      <c r="A6635" s="88" t="s">
        <v>6382</v>
      </c>
      <c r="B6635" s="240" t="s">
        <v>1407</v>
      </c>
      <c r="C6635" s="185" t="str">
        <f>VLOOKUP(B6635,[1]Nagios!$B$2:$F$7978,1,FALSE)</f>
        <v>10.133.98.24</v>
      </c>
      <c r="D6635" s="240" t="s">
        <v>1448</v>
      </c>
      <c r="E6635" s="240" t="s">
        <v>2989</v>
      </c>
      <c r="F6635" s="269">
        <v>2</v>
      </c>
      <c r="G6635" s="299" t="s">
        <v>8002</v>
      </c>
      <c r="H6635" s="202"/>
    </row>
    <row r="6636" spans="1:8" hidden="1">
      <c r="A6636" s="103" t="s">
        <v>6371</v>
      </c>
      <c r="B6636" s="240" t="s">
        <v>6372</v>
      </c>
      <c r="C6636" s="185" t="str">
        <f>VLOOKUP(B6636,[1]Nagios!$B$2:$F$7978,1,FALSE)</f>
        <v>10.133.98.23</v>
      </c>
      <c r="D6636" s="249" t="s">
        <v>1987</v>
      </c>
      <c r="E6636" s="240" t="s">
        <v>2989</v>
      </c>
      <c r="F6636" s="245">
        <v>2</v>
      </c>
      <c r="G6636" s="299" t="s">
        <v>8002</v>
      </c>
      <c r="H6636" s="201"/>
    </row>
    <row r="6637" spans="1:8" hidden="1">
      <c r="A6637" s="103" t="s">
        <v>6371</v>
      </c>
      <c r="B6637" s="249" t="s">
        <v>6372</v>
      </c>
      <c r="C6637" s="185" t="str">
        <f>VLOOKUP(B6637,[1]Nagios!$B$2:$F$7978,1,FALSE)</f>
        <v>10.133.98.23</v>
      </c>
      <c r="D6637" s="124" t="s">
        <v>1448</v>
      </c>
      <c r="E6637" s="240" t="s">
        <v>2989</v>
      </c>
      <c r="F6637" s="245">
        <v>2</v>
      </c>
      <c r="G6637" s="299" t="s">
        <v>8002</v>
      </c>
      <c r="H6637" s="180"/>
    </row>
    <row r="6638" spans="1:8" hidden="1">
      <c r="A6638" s="88" t="s">
        <v>1985</v>
      </c>
      <c r="B6638" s="249" t="s">
        <v>1446</v>
      </c>
      <c r="C6638" s="185" t="str">
        <f>VLOOKUP(B6638,[1]Nagios!$B$2:$F$7978,1,FALSE)</f>
        <v>10.133.50.19</v>
      </c>
      <c r="D6638" s="249" t="s">
        <v>1448</v>
      </c>
      <c r="E6638" s="240" t="s">
        <v>2989</v>
      </c>
      <c r="F6638" s="112">
        <v>2</v>
      </c>
      <c r="G6638" s="299" t="s">
        <v>8002</v>
      </c>
      <c r="H6638" s="180" t="s">
        <v>5306</v>
      </c>
    </row>
    <row r="6639" spans="1:8" hidden="1">
      <c r="A6639" s="88" t="s">
        <v>1985</v>
      </c>
      <c r="B6639" s="266" t="s">
        <v>1446</v>
      </c>
      <c r="C6639" s="185" t="str">
        <f>VLOOKUP(B6639,[1]Nagios!$B$2:$F$7978,1,FALSE)</f>
        <v>10.133.50.19</v>
      </c>
      <c r="D6639" s="240" t="s">
        <v>1986</v>
      </c>
      <c r="E6639" s="240" t="s">
        <v>2989</v>
      </c>
      <c r="F6639" s="245">
        <v>2</v>
      </c>
      <c r="G6639" s="299" t="s">
        <v>8002</v>
      </c>
      <c r="H6639" s="180" t="s">
        <v>5307</v>
      </c>
    </row>
    <row r="6640" spans="1:8" hidden="1">
      <c r="A6640" s="88" t="s">
        <v>1382</v>
      </c>
      <c r="B6640" s="266" t="s">
        <v>1383</v>
      </c>
      <c r="C6640" s="185" t="str">
        <f>VLOOKUP(B6640,[1]Nagios!$B$2:$F$7978,1,FALSE)</f>
        <v>10.133.96.25</v>
      </c>
      <c r="D6640" s="240" t="s">
        <v>1448</v>
      </c>
      <c r="E6640" s="240" t="s">
        <v>2989</v>
      </c>
      <c r="F6640" s="112">
        <v>2</v>
      </c>
      <c r="G6640" s="299" t="s">
        <v>8002</v>
      </c>
      <c r="H6640" s="180" t="s">
        <v>5304</v>
      </c>
    </row>
    <row r="6641" spans="1:8" hidden="1">
      <c r="A6641" s="88" t="s">
        <v>1382</v>
      </c>
      <c r="B6641" s="266" t="s">
        <v>1383</v>
      </c>
      <c r="C6641" s="185" t="str">
        <f>VLOOKUP(B6641,[1]Nagios!$B$2:$F$7978,1,FALSE)</f>
        <v>10.133.96.25</v>
      </c>
      <c r="D6641" s="240" t="s">
        <v>1984</v>
      </c>
      <c r="E6641" s="240" t="s">
        <v>2989</v>
      </c>
      <c r="F6641" s="262">
        <v>2</v>
      </c>
      <c r="G6641" s="299" t="s">
        <v>8002</v>
      </c>
      <c r="H6641" s="180" t="s">
        <v>5305</v>
      </c>
    </row>
    <row r="6642" spans="1:8" hidden="1">
      <c r="A6642" s="88" t="s">
        <v>6481</v>
      </c>
      <c r="B6642" s="266" t="s">
        <v>6482</v>
      </c>
      <c r="C6642" s="185" t="str">
        <f>VLOOKUP(B6642,[1]Nagios!$B$2:$F$7978,1,FALSE)</f>
        <v>10.133.96.23</v>
      </c>
      <c r="D6642" s="249" t="s">
        <v>1448</v>
      </c>
      <c r="E6642" s="249" t="s">
        <v>2989</v>
      </c>
      <c r="F6642" s="112">
        <v>2</v>
      </c>
      <c r="G6642" s="299" t="s">
        <v>8002</v>
      </c>
      <c r="H6642" s="180" t="s">
        <v>5302</v>
      </c>
    </row>
    <row r="6643" spans="1:8" hidden="1">
      <c r="A6643" s="88" t="s">
        <v>6481</v>
      </c>
      <c r="B6643" s="240" t="s">
        <v>6482</v>
      </c>
      <c r="C6643" s="185" t="str">
        <f>VLOOKUP(B6643,[1]Nagios!$B$2:$F$7978,1,FALSE)</f>
        <v>10.133.96.23</v>
      </c>
      <c r="D6643" s="124" t="s">
        <v>1983</v>
      </c>
      <c r="E6643" s="249" t="s">
        <v>2989</v>
      </c>
      <c r="F6643" s="271">
        <v>2</v>
      </c>
      <c r="G6643" s="299" t="s">
        <v>8002</v>
      </c>
      <c r="H6643" s="180" t="s">
        <v>5303</v>
      </c>
    </row>
    <row r="6644" spans="1:8" hidden="1">
      <c r="A6644" s="88" t="s">
        <v>1380</v>
      </c>
      <c r="B6644" s="240" t="s">
        <v>1381</v>
      </c>
      <c r="C6644" s="185" t="str">
        <f>VLOOKUP(B6644,[1]Nagios!$B$2:$F$7978,1,FALSE)</f>
        <v>10.133.96.22</v>
      </c>
      <c r="D6644" s="249" t="s">
        <v>1448</v>
      </c>
      <c r="E6644" s="266" t="s">
        <v>2989</v>
      </c>
      <c r="F6644" s="112">
        <v>2</v>
      </c>
      <c r="G6644" s="299" t="s">
        <v>8002</v>
      </c>
      <c r="H6644" s="180" t="s">
        <v>5300</v>
      </c>
    </row>
    <row r="6645" spans="1:8" hidden="1">
      <c r="A6645" s="88" t="s">
        <v>1380</v>
      </c>
      <c r="B6645" s="266" t="s">
        <v>1381</v>
      </c>
      <c r="C6645" s="185" t="str">
        <f>VLOOKUP(B6645,[1]Nagios!$B$2:$F$7978,1,FALSE)</f>
        <v>10.133.96.22</v>
      </c>
      <c r="D6645" s="266" t="s">
        <v>1982</v>
      </c>
      <c r="E6645" s="266" t="s">
        <v>2989</v>
      </c>
      <c r="F6645" s="271">
        <v>2</v>
      </c>
      <c r="G6645" s="299" t="s">
        <v>8002</v>
      </c>
      <c r="H6645" s="180" t="s">
        <v>5301</v>
      </c>
    </row>
    <row r="6646" spans="1:8" hidden="1">
      <c r="A6646" s="88" t="s">
        <v>1378</v>
      </c>
      <c r="B6646" s="240" t="s">
        <v>1379</v>
      </c>
      <c r="C6646" s="185" t="str">
        <f>VLOOKUP(B6646,[1]Nagios!$B$2:$F$7978,1,FALSE)</f>
        <v>10.133.96.21</v>
      </c>
      <c r="D6646" s="240" t="s">
        <v>1448</v>
      </c>
      <c r="E6646" s="240" t="s">
        <v>2989</v>
      </c>
      <c r="F6646" s="112">
        <v>2</v>
      </c>
      <c r="G6646" s="299" t="s">
        <v>8002</v>
      </c>
      <c r="H6646" s="180" t="s">
        <v>5298</v>
      </c>
    </row>
    <row r="6647" spans="1:8" hidden="1">
      <c r="A6647" s="88" t="s">
        <v>1378</v>
      </c>
      <c r="B6647" s="249" t="s">
        <v>1379</v>
      </c>
      <c r="C6647" s="185" t="str">
        <f>VLOOKUP(B6647,[1]Nagios!$B$2:$F$7978,1,FALSE)</f>
        <v>10.133.96.21</v>
      </c>
      <c r="D6647" s="240" t="s">
        <v>1981</v>
      </c>
      <c r="E6647" s="240" t="s">
        <v>2989</v>
      </c>
      <c r="F6647" s="271">
        <v>2</v>
      </c>
      <c r="G6647" s="299" t="s">
        <v>8002</v>
      </c>
      <c r="H6647" s="180" t="s">
        <v>5299</v>
      </c>
    </row>
    <row r="6648" spans="1:8" hidden="1">
      <c r="A6648" s="88" t="s">
        <v>1376</v>
      </c>
      <c r="B6648" s="249" t="s">
        <v>1377</v>
      </c>
      <c r="C6648" s="185" t="str">
        <f>VLOOKUP(B6648,[1]Nagios!$B$2:$F$7978,1,FALSE)</f>
        <v>10.133.13.22</v>
      </c>
      <c r="D6648" s="266" t="s">
        <v>1980</v>
      </c>
      <c r="E6648" s="240" t="s">
        <v>2989</v>
      </c>
      <c r="F6648" s="271">
        <v>1</v>
      </c>
      <c r="G6648" s="299" t="s">
        <v>8002</v>
      </c>
      <c r="H6648" s="180" t="s">
        <v>5296</v>
      </c>
    </row>
    <row r="6649" spans="1:8" hidden="1">
      <c r="A6649" s="88" t="s">
        <v>1376</v>
      </c>
      <c r="B6649" s="266" t="s">
        <v>1377</v>
      </c>
      <c r="C6649" s="185" t="str">
        <f>VLOOKUP(B6649,[1]Nagios!$B$2:$F$7978,1,FALSE)</f>
        <v>10.133.13.22</v>
      </c>
      <c r="D6649" s="124" t="s">
        <v>1448</v>
      </c>
      <c r="E6649" s="240" t="s">
        <v>2989</v>
      </c>
      <c r="F6649" s="271">
        <v>1</v>
      </c>
      <c r="G6649" s="299" t="s">
        <v>8002</v>
      </c>
      <c r="H6649" s="180" t="s">
        <v>5297</v>
      </c>
    </row>
    <row r="6650" spans="1:8" hidden="1">
      <c r="A6650" s="88" t="s">
        <v>1374</v>
      </c>
      <c r="B6650" s="240" t="s">
        <v>1375</v>
      </c>
      <c r="C6650" s="185" t="str">
        <f>VLOOKUP(B6650,[1]Nagios!$B$2:$F$7978,1,FALSE)</f>
        <v>10.133.13.21</v>
      </c>
      <c r="D6650" s="249" t="s">
        <v>1979</v>
      </c>
      <c r="E6650" s="240" t="s">
        <v>2989</v>
      </c>
      <c r="F6650" s="271">
        <v>1</v>
      </c>
      <c r="G6650" s="299" t="s">
        <v>8002</v>
      </c>
      <c r="H6650" s="180" t="s">
        <v>5294</v>
      </c>
    </row>
    <row r="6651" spans="1:8" hidden="1">
      <c r="A6651" s="88" t="s">
        <v>1374</v>
      </c>
      <c r="B6651" s="240" t="s">
        <v>1375</v>
      </c>
      <c r="C6651" s="185" t="str">
        <f>VLOOKUP(B6651,[1]Nagios!$B$2:$F$7978,1,FALSE)</f>
        <v>10.133.13.21</v>
      </c>
      <c r="D6651" s="240" t="s">
        <v>1448</v>
      </c>
      <c r="E6651" s="240" t="s">
        <v>2989</v>
      </c>
      <c r="F6651" s="271">
        <v>1</v>
      </c>
      <c r="G6651" s="299" t="s">
        <v>8002</v>
      </c>
      <c r="H6651" s="180" t="s">
        <v>5295</v>
      </c>
    </row>
    <row r="6652" spans="1:8" hidden="1">
      <c r="A6652" s="88" t="s">
        <v>6498</v>
      </c>
      <c r="B6652" s="240" t="s">
        <v>1677</v>
      </c>
      <c r="C6652" s="185" t="str">
        <f>VLOOKUP(B6652,[1]Nagios!$B$2:$F$7978,1,FALSE)</f>
        <v>10.133.116.124</v>
      </c>
      <c r="D6652" s="240" t="s">
        <v>1894</v>
      </c>
      <c r="E6652" s="240" t="s">
        <v>2989</v>
      </c>
      <c r="F6652" s="271">
        <v>1</v>
      </c>
      <c r="G6652" s="299" t="s">
        <v>8002</v>
      </c>
      <c r="H6652" s="180" t="s">
        <v>5357</v>
      </c>
    </row>
    <row r="6653" spans="1:8" hidden="1">
      <c r="A6653" s="266" t="s">
        <v>8856</v>
      </c>
      <c r="B6653" s="240" t="s">
        <v>8857</v>
      </c>
      <c r="C6653" s="185" t="str">
        <f>VLOOKUP(B6653,[1]Nagios!$B$2:$F$7978,1,FALSE)</f>
        <v>10.133.224.28</v>
      </c>
      <c r="D6653" s="240" t="s">
        <v>8840</v>
      </c>
      <c r="E6653" s="240" t="s">
        <v>2989</v>
      </c>
      <c r="F6653" s="271">
        <v>2</v>
      </c>
      <c r="G6653" s="299" t="s">
        <v>8002</v>
      </c>
      <c r="H6653" s="199"/>
    </row>
    <row r="6654" spans="1:8" hidden="1">
      <c r="A6654" s="266" t="s">
        <v>8856</v>
      </c>
      <c r="B6654" s="249" t="s">
        <v>8857</v>
      </c>
      <c r="C6654" s="185" t="str">
        <f>VLOOKUP(B6654,[1]Nagios!$B$2:$F$7978,1,FALSE)</f>
        <v>10.133.224.28</v>
      </c>
      <c r="D6654" s="240" t="s">
        <v>8841</v>
      </c>
      <c r="E6654" s="240" t="s">
        <v>2989</v>
      </c>
      <c r="F6654" s="271">
        <v>2</v>
      </c>
      <c r="G6654" s="299" t="s">
        <v>8002</v>
      </c>
      <c r="H6654" s="209"/>
    </row>
    <row r="6655" spans="1:8" hidden="1">
      <c r="A6655" s="266" t="s">
        <v>8856</v>
      </c>
      <c r="B6655" s="249" t="s">
        <v>8857</v>
      </c>
      <c r="C6655" s="185" t="str">
        <f>VLOOKUP(B6655,[1]Nagios!$B$2:$F$7978,1,FALSE)</f>
        <v>10.133.224.28</v>
      </c>
      <c r="D6655" s="266" t="s">
        <v>8842</v>
      </c>
      <c r="E6655" s="240" t="s">
        <v>2989</v>
      </c>
      <c r="F6655" s="271">
        <v>2</v>
      </c>
      <c r="G6655" s="299" t="s">
        <v>8002</v>
      </c>
      <c r="H6655" s="209"/>
    </row>
    <row r="6656" spans="1:8" hidden="1">
      <c r="A6656" s="249" t="s">
        <v>8856</v>
      </c>
      <c r="B6656" s="266" t="s">
        <v>8857</v>
      </c>
      <c r="C6656" s="185" t="str">
        <f>VLOOKUP(B6656,[1]Nagios!$B$2:$F$7978,1,FALSE)</f>
        <v>10.133.224.28</v>
      </c>
      <c r="D6656" s="249" t="s">
        <v>8843</v>
      </c>
      <c r="E6656" s="240" t="s">
        <v>2989</v>
      </c>
      <c r="F6656" s="262">
        <v>2</v>
      </c>
      <c r="G6656" s="299" t="s">
        <v>8002</v>
      </c>
      <c r="H6656" s="209"/>
    </row>
    <row r="6657" spans="1:8" hidden="1">
      <c r="A6657" s="266" t="s">
        <v>8854</v>
      </c>
      <c r="B6657" s="122" t="s">
        <v>8855</v>
      </c>
      <c r="C6657" s="185" t="str">
        <f>VLOOKUP(B6657,[1]Nagios!$B$2:$F$7978,1,FALSE)</f>
        <v>10.133.224.27  </v>
      </c>
      <c r="D6657" s="124" t="s">
        <v>8840</v>
      </c>
      <c r="E6657" s="240" t="s">
        <v>2989</v>
      </c>
      <c r="F6657" s="271">
        <v>2</v>
      </c>
      <c r="G6657" s="299" t="s">
        <v>8002</v>
      </c>
      <c r="H6657" s="209"/>
    </row>
    <row r="6658" spans="1:8" hidden="1">
      <c r="A6658" s="266" t="s">
        <v>8854</v>
      </c>
      <c r="B6658" s="122" t="s">
        <v>8855</v>
      </c>
      <c r="C6658" s="185" t="str">
        <f>VLOOKUP(B6658,[1]Nagios!$B$2:$F$7978,1,FALSE)</f>
        <v>10.133.224.27  </v>
      </c>
      <c r="D6658" s="124" t="s">
        <v>8841</v>
      </c>
      <c r="E6658" s="240" t="s">
        <v>2989</v>
      </c>
      <c r="F6658" s="271">
        <v>2</v>
      </c>
      <c r="G6658" s="299" t="s">
        <v>8002</v>
      </c>
      <c r="H6658" s="209"/>
    </row>
    <row r="6659" spans="1:8" hidden="1">
      <c r="A6659" s="249" t="s">
        <v>8854</v>
      </c>
      <c r="B6659" s="122" t="s">
        <v>8855</v>
      </c>
      <c r="C6659" s="185" t="str">
        <f>VLOOKUP(B6659,[1]Nagios!$B$2:$F$7978,1,FALSE)</f>
        <v>10.133.224.27  </v>
      </c>
      <c r="D6659" s="249" t="s">
        <v>8842</v>
      </c>
      <c r="E6659" s="240" t="s">
        <v>2989</v>
      </c>
      <c r="F6659" s="262">
        <v>2</v>
      </c>
      <c r="G6659" s="299" t="s">
        <v>8002</v>
      </c>
      <c r="H6659" s="209"/>
    </row>
    <row r="6660" spans="1:8" hidden="1">
      <c r="A6660" s="249" t="s">
        <v>8854</v>
      </c>
      <c r="B6660" s="122" t="s">
        <v>8855</v>
      </c>
      <c r="C6660" s="185" t="str">
        <f>VLOOKUP(B6660,[1]Nagios!$B$2:$F$7978,1,FALSE)</f>
        <v>10.133.224.27  </v>
      </c>
      <c r="D6660" s="240" t="s">
        <v>8843</v>
      </c>
      <c r="E6660" s="249" t="s">
        <v>2989</v>
      </c>
      <c r="F6660" s="262">
        <v>2</v>
      </c>
      <c r="G6660" s="299" t="s">
        <v>8002</v>
      </c>
      <c r="H6660" s="209"/>
    </row>
    <row r="6661" spans="1:8">
      <c r="A6661" s="88" t="s">
        <v>170</v>
      </c>
      <c r="B6661" s="249" t="s">
        <v>6440</v>
      </c>
      <c r="C6661" s="185" t="str">
        <f>VLOOKUP(B6661,[1]Nagios!$B$2:$F$7978,1,FALSE)</f>
        <v>10.133.86.10</v>
      </c>
      <c r="D6661" s="266" t="s">
        <v>959</v>
      </c>
      <c r="E6661" s="249" t="s">
        <v>2989</v>
      </c>
      <c r="F6661" s="112">
        <v>3</v>
      </c>
      <c r="G6661" s="299" t="s">
        <v>8007</v>
      </c>
      <c r="H6661" s="200" t="s">
        <v>5280</v>
      </c>
    </row>
    <row r="6662" spans="1:8">
      <c r="A6662" s="88" t="s">
        <v>169</v>
      </c>
      <c r="B6662" s="266" t="s">
        <v>6667</v>
      </c>
      <c r="C6662" s="185" t="str">
        <f>VLOOKUP(B6662,[1]Nagios!$B$2:$F$7978,1,FALSE)</f>
        <v>10.133.35.10</v>
      </c>
      <c r="D6662" s="240" t="s">
        <v>1795</v>
      </c>
      <c r="E6662" s="254" t="s">
        <v>2989</v>
      </c>
      <c r="F6662" s="262">
        <v>3</v>
      </c>
      <c r="G6662" s="299" t="s">
        <v>8007</v>
      </c>
      <c r="H6662" s="200"/>
    </row>
    <row r="6663" spans="1:8">
      <c r="A6663" s="88" t="s">
        <v>167</v>
      </c>
      <c r="B6663" s="240" t="s">
        <v>168</v>
      </c>
      <c r="C6663" s="185" t="str">
        <f>VLOOKUP(B6663,[1]Nagios!$B$2:$F$7978,1,FALSE)</f>
        <v>10.133.122.18</v>
      </c>
      <c r="D6663" s="249" t="s">
        <v>959</v>
      </c>
      <c r="E6663" s="240" t="s">
        <v>2991</v>
      </c>
      <c r="F6663" s="112">
        <v>3</v>
      </c>
      <c r="G6663" s="299" t="s">
        <v>8007</v>
      </c>
      <c r="H6663" s="200" t="s">
        <v>5280</v>
      </c>
    </row>
    <row r="6664" spans="1:8">
      <c r="A6664" s="88" t="s">
        <v>165</v>
      </c>
      <c r="B6664" s="249" t="s">
        <v>166</v>
      </c>
      <c r="C6664" s="185" t="str">
        <f>VLOOKUP(B6664,[1]Nagios!$B$2:$F$7978,1,FALSE)</f>
        <v>10.133.122.17</v>
      </c>
      <c r="D6664" s="124" t="s">
        <v>959</v>
      </c>
      <c r="E6664" s="240" t="s">
        <v>2991</v>
      </c>
      <c r="F6664" s="112">
        <v>3</v>
      </c>
      <c r="G6664" s="299" t="s">
        <v>8007</v>
      </c>
      <c r="H6664" s="200" t="s">
        <v>5280</v>
      </c>
    </row>
    <row r="6665" spans="1:8">
      <c r="A6665" s="88" t="s">
        <v>1977</v>
      </c>
      <c r="B6665" s="249" t="s">
        <v>1978</v>
      </c>
      <c r="C6665" s="185" t="str">
        <f>VLOOKUP(B6665,[1]Nagios!$B$2:$F$7978,1,FALSE)</f>
        <v>10.133.48.10</v>
      </c>
      <c r="D6665" s="249" t="s">
        <v>959</v>
      </c>
      <c r="E6665" s="240" t="s">
        <v>2991</v>
      </c>
      <c r="F6665" s="112">
        <v>3</v>
      </c>
      <c r="G6665" s="299" t="s">
        <v>8007</v>
      </c>
      <c r="H6665" s="200" t="s">
        <v>5280</v>
      </c>
    </row>
    <row r="6666" spans="1:8">
      <c r="A6666" s="88" t="s">
        <v>163</v>
      </c>
      <c r="B6666" s="266" t="s">
        <v>164</v>
      </c>
      <c r="C6666" s="185" t="str">
        <f>VLOOKUP(B6666,[1]Nagios!$B$2:$F$7978,1,FALSE)</f>
        <v>10.133.52.2</v>
      </c>
      <c r="D6666" s="240" t="s">
        <v>959</v>
      </c>
      <c r="E6666" s="240" t="s">
        <v>2991</v>
      </c>
      <c r="F6666" s="112">
        <v>1</v>
      </c>
      <c r="G6666" s="299" t="s">
        <v>8007</v>
      </c>
      <c r="H6666" s="200" t="s">
        <v>5280</v>
      </c>
    </row>
    <row r="6667" spans="1:8">
      <c r="A6667" s="102" t="s">
        <v>7766</v>
      </c>
      <c r="B6667" s="98" t="s">
        <v>7767</v>
      </c>
      <c r="C6667" s="185" t="str">
        <f>VLOOKUP(B6667,[1]Nagios!$B$2:$F$7978,1,FALSE)</f>
        <v>10.133.33.236</v>
      </c>
      <c r="D6667" s="266" t="s">
        <v>959</v>
      </c>
      <c r="E6667" s="240" t="s">
        <v>2989</v>
      </c>
      <c r="F6667" s="112">
        <v>4</v>
      </c>
      <c r="G6667" s="299" t="s">
        <v>8007</v>
      </c>
      <c r="H6667" s="210"/>
    </row>
    <row r="6668" spans="1:8">
      <c r="A6668" s="102" t="s">
        <v>7763</v>
      </c>
      <c r="B6668" s="266" t="s">
        <v>837</v>
      </c>
      <c r="C6668" s="185" t="str">
        <f>VLOOKUP(B6668,[1]Nagios!$B$2:$F$7978,1,FALSE)</f>
        <v>10.133.33.235</v>
      </c>
      <c r="D6668" s="240" t="s">
        <v>959</v>
      </c>
      <c r="E6668" s="240" t="s">
        <v>2989</v>
      </c>
      <c r="F6668" s="112">
        <v>4</v>
      </c>
      <c r="G6668" s="299" t="s">
        <v>8007</v>
      </c>
      <c r="H6668" s="210" t="s">
        <v>5280</v>
      </c>
    </row>
    <row r="6669" spans="1:8">
      <c r="A6669" s="88" t="s">
        <v>161</v>
      </c>
      <c r="B6669" s="266" t="s">
        <v>162</v>
      </c>
      <c r="C6669" s="185" t="str">
        <f>VLOOKUP(B6669,[1]Nagios!$B$2:$F$7978,1,FALSE)</f>
        <v>10.133.122.50</v>
      </c>
      <c r="D6669" s="240" t="s">
        <v>959</v>
      </c>
      <c r="E6669" s="240" t="s">
        <v>2989</v>
      </c>
      <c r="F6669" s="112">
        <v>3</v>
      </c>
      <c r="G6669" s="299" t="s">
        <v>8007</v>
      </c>
      <c r="H6669" s="200" t="s">
        <v>5280</v>
      </c>
    </row>
    <row r="6670" spans="1:8">
      <c r="A6670" s="88" t="s">
        <v>159</v>
      </c>
      <c r="B6670" s="266" t="s">
        <v>160</v>
      </c>
      <c r="C6670" s="185" t="str">
        <f>VLOOKUP(B6670,[1]Nagios!$B$2:$F$7978,1,FALSE)</f>
        <v>10.133.122.49</v>
      </c>
      <c r="D6670" s="240" t="s">
        <v>959</v>
      </c>
      <c r="E6670" s="240" t="s">
        <v>2989</v>
      </c>
      <c r="F6670" s="112">
        <v>2</v>
      </c>
      <c r="G6670" s="299" t="s">
        <v>8007</v>
      </c>
      <c r="H6670" s="200" t="s">
        <v>5280</v>
      </c>
    </row>
    <row r="6671" spans="1:8">
      <c r="A6671" s="266" t="s">
        <v>7510</v>
      </c>
      <c r="B6671" s="98" t="s">
        <v>7511</v>
      </c>
      <c r="C6671" s="185" t="str">
        <f>VLOOKUP(B6671,[1]Nagios!$B$2:$F$7978,1,FALSE)</f>
        <v>10.133.122.39</v>
      </c>
      <c r="D6671" s="240" t="s">
        <v>6160</v>
      </c>
      <c r="E6671" s="240" t="s">
        <v>2989</v>
      </c>
      <c r="F6671" s="245">
        <v>2</v>
      </c>
      <c r="G6671" s="299" t="s">
        <v>8007</v>
      </c>
      <c r="H6671" s="209"/>
    </row>
    <row r="6672" spans="1:8">
      <c r="A6672" s="88" t="s">
        <v>2508</v>
      </c>
      <c r="B6672" s="249" t="s">
        <v>2509</v>
      </c>
      <c r="C6672" s="185" t="str">
        <f>VLOOKUP(B6672,[1]Nagios!$B$2:$F$7978,1,FALSE)</f>
        <v>10.133.122.38</v>
      </c>
      <c r="D6672" s="266" t="s">
        <v>959</v>
      </c>
      <c r="E6672" s="240" t="s">
        <v>2989</v>
      </c>
      <c r="F6672" s="112">
        <v>2</v>
      </c>
      <c r="G6672" s="299" t="s">
        <v>8007</v>
      </c>
      <c r="H6672" s="200" t="s">
        <v>5280</v>
      </c>
    </row>
    <row r="6673" spans="1:8">
      <c r="A6673" s="89" t="s">
        <v>7886</v>
      </c>
      <c r="B6673" s="102" t="s">
        <v>7887</v>
      </c>
      <c r="C6673" s="185" t="str">
        <f>VLOOKUP(B6673,[1]Nagios!$B$2:$F$7978,1,FALSE)</f>
        <v>10.133.33.169</v>
      </c>
      <c r="D6673" s="252" t="s">
        <v>959</v>
      </c>
      <c r="E6673" s="240" t="s">
        <v>2989</v>
      </c>
      <c r="F6673" s="113">
        <v>3</v>
      </c>
      <c r="G6673" s="299" t="s">
        <v>8007</v>
      </c>
      <c r="H6673" s="220"/>
    </row>
    <row r="6674" spans="1:8">
      <c r="A6674" s="266" t="s">
        <v>7609</v>
      </c>
      <c r="B6674" s="266" t="s">
        <v>7604</v>
      </c>
      <c r="C6674" s="185" t="str">
        <f>VLOOKUP(B6674,[1]Nagios!$B$2:$F$7978,1,FALSE)</f>
        <v>172.16.25.12</v>
      </c>
      <c r="D6674" s="249" t="s">
        <v>959</v>
      </c>
      <c r="E6674" s="249" t="s">
        <v>2989</v>
      </c>
      <c r="F6674" s="245">
        <v>2</v>
      </c>
      <c r="G6674" s="299" t="s">
        <v>8007</v>
      </c>
      <c r="H6674" s="209"/>
    </row>
    <row r="6675" spans="1:8">
      <c r="A6675" s="266" t="s">
        <v>7608</v>
      </c>
      <c r="B6675" s="249" t="s">
        <v>7603</v>
      </c>
      <c r="C6675" s="185" t="str">
        <f>VLOOKUP(B6675,[1]Nagios!$B$2:$F$7978,1,FALSE)</f>
        <v>172.16.25.11</v>
      </c>
      <c r="D6675" s="240" t="s">
        <v>959</v>
      </c>
      <c r="E6675" s="249" t="s">
        <v>2989</v>
      </c>
      <c r="F6675" s="245">
        <v>2</v>
      </c>
      <c r="G6675" s="299" t="s">
        <v>8007</v>
      </c>
      <c r="H6675" s="209"/>
    </row>
    <row r="6676" spans="1:8">
      <c r="A6676" s="88" t="s">
        <v>1976</v>
      </c>
      <c r="B6676" s="266" t="s">
        <v>1240</v>
      </c>
      <c r="C6676" s="185" t="str">
        <f>VLOOKUP(B6676,[1]Nagios!$B$2:$F$7978,1,FALSE)</f>
        <v>10.133.112.12</v>
      </c>
      <c r="D6676" s="240" t="s">
        <v>959</v>
      </c>
      <c r="E6676" s="266" t="s">
        <v>2989</v>
      </c>
      <c r="F6676" s="112">
        <v>2</v>
      </c>
      <c r="G6676" s="299" t="s">
        <v>8007</v>
      </c>
      <c r="H6676" s="200" t="s">
        <v>5280</v>
      </c>
    </row>
    <row r="6677" spans="1:8">
      <c r="A6677" s="88" t="s">
        <v>9038</v>
      </c>
      <c r="B6677" s="118" t="s">
        <v>9039</v>
      </c>
      <c r="C6677" s="185" t="str">
        <f>VLOOKUP(B6677,[1]Nagios!$B$2:$F$7978,1,FALSE)</f>
        <v>172.16.25.176</v>
      </c>
      <c r="D6677" s="240" t="s">
        <v>2374</v>
      </c>
      <c r="E6677" s="267" t="s">
        <v>2989</v>
      </c>
      <c r="F6677" s="245">
        <v>3</v>
      </c>
      <c r="G6677" s="299" t="s">
        <v>8007</v>
      </c>
      <c r="H6677" s="200"/>
    </row>
    <row r="6678" spans="1:8">
      <c r="A6678" s="88" t="s">
        <v>9036</v>
      </c>
      <c r="B6678" s="240" t="s">
        <v>9037</v>
      </c>
      <c r="C6678" s="185" t="str">
        <f>VLOOKUP(B6678,[1]Nagios!$B$2:$F$7978,1,FALSE)</f>
        <v>172.16.25.244</v>
      </c>
      <c r="D6678" s="240" t="s">
        <v>959</v>
      </c>
      <c r="E6678" s="240" t="s">
        <v>2989</v>
      </c>
      <c r="F6678" s="112">
        <v>3</v>
      </c>
      <c r="G6678" s="299" t="s">
        <v>8007</v>
      </c>
      <c r="H6678" s="200"/>
    </row>
    <row r="6679" spans="1:8">
      <c r="A6679" s="240" t="s">
        <v>9034</v>
      </c>
      <c r="B6679" s="240" t="s">
        <v>9035</v>
      </c>
      <c r="C6679" s="185" t="str">
        <f>VLOOKUP(B6679,[1]Nagios!$B$2:$F$7978,1,FALSE)</f>
        <v xml:space="preserve"> 172.16.25.116</v>
      </c>
      <c r="D6679" s="266" t="s">
        <v>959</v>
      </c>
      <c r="E6679" s="240" t="s">
        <v>2989</v>
      </c>
      <c r="F6679" s="245">
        <v>3</v>
      </c>
      <c r="G6679" s="299" t="s">
        <v>8007</v>
      </c>
      <c r="H6679" s="209"/>
    </row>
    <row r="6680" spans="1:8">
      <c r="A6680" s="88" t="s">
        <v>7138</v>
      </c>
      <c r="B6680" s="240" t="s">
        <v>7129</v>
      </c>
      <c r="C6680" s="185" t="str">
        <f>VLOOKUP(B6680,[1]Nagios!$B$2:$F$7978,1,FALSE)</f>
        <v>172.16.25.241</v>
      </c>
      <c r="D6680" s="240" t="s">
        <v>959</v>
      </c>
      <c r="E6680" s="240" t="s">
        <v>2989</v>
      </c>
      <c r="F6680" s="245">
        <v>1</v>
      </c>
      <c r="G6680" s="299" t="s">
        <v>8007</v>
      </c>
      <c r="H6680" s="200"/>
    </row>
    <row r="6681" spans="1:8">
      <c r="A6681" s="102" t="s">
        <v>7391</v>
      </c>
      <c r="B6681" s="102" t="s">
        <v>7393</v>
      </c>
      <c r="C6681" s="185" t="str">
        <f>VLOOKUP(B6681,[1]Nagios!$B$2:$F$7978,1,FALSE)</f>
        <v>172.16.25.240</v>
      </c>
      <c r="D6681" s="240" t="s">
        <v>959</v>
      </c>
      <c r="E6681" s="240" t="s">
        <v>2989</v>
      </c>
      <c r="F6681" s="245">
        <v>1</v>
      </c>
      <c r="G6681" s="299" t="s">
        <v>8007</v>
      </c>
      <c r="H6681" s="200"/>
    </row>
    <row r="6682" spans="1:8">
      <c r="A6682" s="102" t="s">
        <v>7388</v>
      </c>
      <c r="B6682" s="102" t="s">
        <v>7389</v>
      </c>
      <c r="C6682" s="185" t="str">
        <f>VLOOKUP(B6682,[1]Nagios!$B$2:$F$7978,1,FALSE)</f>
        <v>172.16.25.239</v>
      </c>
      <c r="D6682" s="240" t="s">
        <v>959</v>
      </c>
      <c r="E6682" s="240" t="s">
        <v>2989</v>
      </c>
      <c r="F6682" s="245">
        <v>1</v>
      </c>
      <c r="G6682" s="299" t="s">
        <v>8007</v>
      </c>
      <c r="H6682" s="200"/>
    </row>
    <row r="6683" spans="1:8">
      <c r="A6683" s="102" t="s">
        <v>7388</v>
      </c>
      <c r="B6683" s="102" t="s">
        <v>7389</v>
      </c>
      <c r="C6683" s="185" t="str">
        <f>VLOOKUP(B6683,[1]Nagios!$B$2:$F$7978,1,FALSE)</f>
        <v>172.16.25.239</v>
      </c>
      <c r="D6683" s="240" t="s">
        <v>7381</v>
      </c>
      <c r="E6683" s="240" t="s">
        <v>2989</v>
      </c>
      <c r="F6683" s="245">
        <v>1</v>
      </c>
      <c r="G6683" s="299" t="s">
        <v>8007</v>
      </c>
      <c r="H6683" s="200"/>
    </row>
    <row r="6684" spans="1:8">
      <c r="A6684" s="88" t="s">
        <v>7137</v>
      </c>
      <c r="B6684" s="240" t="s">
        <v>7128</v>
      </c>
      <c r="C6684" s="185" t="str">
        <f>VLOOKUP(B6684,[1]Nagios!$B$2:$F$7978,1,FALSE)</f>
        <v>172.16.25.238</v>
      </c>
      <c r="D6684" s="240" t="s">
        <v>959</v>
      </c>
      <c r="E6684" s="240" t="s">
        <v>2989</v>
      </c>
      <c r="F6684" s="245">
        <v>1</v>
      </c>
      <c r="G6684" s="299" t="s">
        <v>8007</v>
      </c>
      <c r="H6684" s="200"/>
    </row>
    <row r="6685" spans="1:8">
      <c r="A6685" s="102" t="s">
        <v>7385</v>
      </c>
      <c r="B6685" s="102" t="s">
        <v>7384</v>
      </c>
      <c r="C6685" s="185" t="str">
        <f>VLOOKUP(B6685,[1]Nagios!$B$2:$F$7978,1,FALSE)</f>
        <v>172.16.25.237</v>
      </c>
      <c r="D6685" s="266" t="s">
        <v>959</v>
      </c>
      <c r="E6685" s="240" t="s">
        <v>2989</v>
      </c>
      <c r="F6685" s="245">
        <v>1</v>
      </c>
      <c r="G6685" s="299" t="s">
        <v>8007</v>
      </c>
      <c r="H6685" s="200"/>
    </row>
    <row r="6686" spans="1:8">
      <c r="A6686" s="102" t="s">
        <v>7379</v>
      </c>
      <c r="B6686" s="102" t="s">
        <v>7380</v>
      </c>
      <c r="C6686" s="185" t="str">
        <f>VLOOKUP(B6686,[1]Nagios!$B$2:$F$7978,1,FALSE)</f>
        <v>172.16.25.235</v>
      </c>
      <c r="D6686" s="240" t="s">
        <v>959</v>
      </c>
      <c r="E6686" s="240" t="s">
        <v>2989</v>
      </c>
      <c r="F6686" s="245">
        <v>1</v>
      </c>
      <c r="G6686" s="299" t="s">
        <v>8007</v>
      </c>
      <c r="H6686" s="200"/>
    </row>
    <row r="6687" spans="1:8">
      <c r="A6687" s="102" t="s">
        <v>7377</v>
      </c>
      <c r="B6687" s="102" t="s">
        <v>7378</v>
      </c>
      <c r="C6687" s="185" t="str">
        <f>VLOOKUP(B6687,[1]Nagios!$B$2:$F$7978,1,FALSE)</f>
        <v>172.16.25.234</v>
      </c>
      <c r="D6687" s="240" t="s">
        <v>959</v>
      </c>
      <c r="E6687" s="240" t="s">
        <v>2989</v>
      </c>
      <c r="F6687" s="245">
        <v>1</v>
      </c>
      <c r="G6687" s="299" t="s">
        <v>8007</v>
      </c>
      <c r="H6687" s="200"/>
    </row>
    <row r="6688" spans="1:8">
      <c r="A6688" s="102" t="s">
        <v>7377</v>
      </c>
      <c r="B6688" s="102" t="s">
        <v>7378</v>
      </c>
      <c r="C6688" s="185" t="str">
        <f>VLOOKUP(B6688,[1]Nagios!$B$2:$F$7978,1,FALSE)</f>
        <v>172.16.25.234</v>
      </c>
      <c r="D6688" s="249" t="s">
        <v>7381</v>
      </c>
      <c r="E6688" s="240" t="s">
        <v>2989</v>
      </c>
      <c r="F6688" s="245">
        <v>1</v>
      </c>
      <c r="G6688" s="299" t="s">
        <v>8007</v>
      </c>
      <c r="H6688" s="200"/>
    </row>
    <row r="6689" spans="1:8">
      <c r="A6689" s="88" t="s">
        <v>7405</v>
      </c>
      <c r="B6689" s="249" t="s">
        <v>7407</v>
      </c>
      <c r="C6689" s="185" t="str">
        <f>VLOOKUP(B6689,[1]Nagios!$B$2:$F$7978,1,FALSE)</f>
        <v>172.16.25.233</v>
      </c>
      <c r="D6689" s="249" t="s">
        <v>7145</v>
      </c>
      <c r="E6689" s="240" t="s">
        <v>2989</v>
      </c>
      <c r="F6689" s="245">
        <v>1</v>
      </c>
      <c r="G6689" s="299" t="s">
        <v>8007</v>
      </c>
      <c r="H6689" s="200" t="s">
        <v>7404</v>
      </c>
    </row>
    <row r="6690" spans="1:8">
      <c r="A6690" s="88" t="s">
        <v>7139</v>
      </c>
      <c r="B6690" s="266" t="s">
        <v>7130</v>
      </c>
      <c r="C6690" s="185" t="str">
        <f>VLOOKUP(B6690,[1]Nagios!$B$2:$F$7978,1,FALSE)</f>
        <v>172.16.25.232</v>
      </c>
      <c r="D6690" s="266" t="s">
        <v>7145</v>
      </c>
      <c r="E6690" s="240" t="s">
        <v>2989</v>
      </c>
      <c r="F6690" s="245">
        <v>1</v>
      </c>
      <c r="G6690" s="299" t="s">
        <v>8007</v>
      </c>
      <c r="H6690" s="200"/>
    </row>
    <row r="6691" spans="1:8">
      <c r="A6691" s="102" t="s">
        <v>7375</v>
      </c>
      <c r="B6691" s="102" t="s">
        <v>7376</v>
      </c>
      <c r="C6691" s="185" t="str">
        <f>VLOOKUP(B6691,[1]Nagios!$B$2:$F$7978,1,FALSE)</f>
        <v>172.16.25.231</v>
      </c>
      <c r="D6691" s="266" t="s">
        <v>959</v>
      </c>
      <c r="E6691" s="240" t="s">
        <v>2989</v>
      </c>
      <c r="F6691" s="262">
        <v>1</v>
      </c>
      <c r="G6691" s="299" t="s">
        <v>8007</v>
      </c>
      <c r="H6691" s="200"/>
    </row>
    <row r="6692" spans="1:8">
      <c r="A6692" s="102" t="s">
        <v>7375</v>
      </c>
      <c r="B6692" s="102" t="s">
        <v>7376</v>
      </c>
      <c r="C6692" s="185" t="str">
        <f>VLOOKUP(B6692,[1]Nagios!$B$2:$F$7978,1,FALSE)</f>
        <v>172.16.25.231</v>
      </c>
      <c r="D6692" s="266" t="s">
        <v>7381</v>
      </c>
      <c r="E6692" s="240" t="s">
        <v>2989</v>
      </c>
      <c r="F6692" s="262">
        <v>1</v>
      </c>
      <c r="G6692" s="299" t="s">
        <v>8007</v>
      </c>
      <c r="H6692" s="200"/>
    </row>
    <row r="6693" spans="1:8">
      <c r="A6693" s="88" t="s">
        <v>7136</v>
      </c>
      <c r="B6693" s="240" t="s">
        <v>7127</v>
      </c>
      <c r="C6693" s="185" t="str">
        <f>VLOOKUP(B6693,[1]Nagios!$B$2:$F$7978,1,FALSE)</f>
        <v>172.16.25.230</v>
      </c>
      <c r="D6693" s="240" t="s">
        <v>959</v>
      </c>
      <c r="E6693" s="240" t="s">
        <v>2989</v>
      </c>
      <c r="F6693" s="271">
        <v>1</v>
      </c>
      <c r="G6693" s="299" t="s">
        <v>8007</v>
      </c>
      <c r="H6693" s="200"/>
    </row>
    <row r="6694" spans="1:8">
      <c r="A6694" s="88" t="s">
        <v>8977</v>
      </c>
      <c r="B6694" s="118" t="s">
        <v>8976</v>
      </c>
      <c r="C6694" s="185" t="str">
        <f>VLOOKUP(B6694,[1]Nagios!$B$2:$F$7978,1,FALSE)</f>
        <v>172.16.25.137</v>
      </c>
      <c r="D6694" s="240" t="s">
        <v>2374</v>
      </c>
      <c r="E6694" s="267" t="s">
        <v>2989</v>
      </c>
      <c r="F6694" s="271">
        <v>1</v>
      </c>
      <c r="G6694" s="299" t="s">
        <v>8007</v>
      </c>
      <c r="H6694" s="200"/>
    </row>
    <row r="6695" spans="1:8">
      <c r="A6695" s="266" t="s">
        <v>7478</v>
      </c>
      <c r="B6695" s="240" t="s">
        <v>7476</v>
      </c>
      <c r="C6695" s="185" t="str">
        <f>VLOOKUP(B6695,[1]Nagios!$B$2:$F$7978,1,FALSE)</f>
        <v>172.16.25.174</v>
      </c>
      <c r="D6695" s="240" t="s">
        <v>959</v>
      </c>
      <c r="E6695" s="240" t="s">
        <v>2989</v>
      </c>
      <c r="F6695" s="271">
        <v>1</v>
      </c>
      <c r="G6695" s="299" t="s">
        <v>8007</v>
      </c>
      <c r="H6695" s="209"/>
    </row>
    <row r="6696" spans="1:8">
      <c r="A6696" s="266" t="s">
        <v>7478</v>
      </c>
      <c r="B6696" s="240" t="s">
        <v>7614</v>
      </c>
      <c r="C6696" s="185" t="str">
        <f>VLOOKUP(B6696,[1]Nagios!$B$2:$F$7978,1,FALSE)</f>
        <v>172.16.25.136</v>
      </c>
      <c r="D6696" s="240" t="s">
        <v>959</v>
      </c>
      <c r="E6696" s="240" t="s">
        <v>2989</v>
      </c>
      <c r="F6696" s="271">
        <v>1</v>
      </c>
      <c r="G6696" s="299" t="s">
        <v>8007</v>
      </c>
      <c r="H6696" s="209"/>
    </row>
    <row r="6697" spans="1:8">
      <c r="A6697" s="266" t="s">
        <v>7477</v>
      </c>
      <c r="B6697" s="240" t="s">
        <v>7475</v>
      </c>
      <c r="C6697" s="185" t="str">
        <f>VLOOKUP(B6697,[1]Nagios!$B$2:$F$7978,1,FALSE)</f>
        <v>172.16.25.173</v>
      </c>
      <c r="D6697" s="240" t="s">
        <v>959</v>
      </c>
      <c r="E6697" s="240" t="s">
        <v>2989</v>
      </c>
      <c r="F6697" s="271">
        <v>1</v>
      </c>
      <c r="G6697" s="299" t="s">
        <v>8007</v>
      </c>
      <c r="H6697" s="209"/>
    </row>
    <row r="6698" spans="1:8">
      <c r="A6698" s="266" t="s">
        <v>7477</v>
      </c>
      <c r="B6698" s="240" t="s">
        <v>7612</v>
      </c>
      <c r="C6698" s="185" t="str">
        <f>VLOOKUP(B6698,[1]Nagios!$B$2:$F$7978,1,FALSE)</f>
        <v>172.16.25.135</v>
      </c>
      <c r="D6698" s="240" t="s">
        <v>959</v>
      </c>
      <c r="E6698" s="240" t="s">
        <v>2989</v>
      </c>
      <c r="F6698" s="271">
        <v>1</v>
      </c>
      <c r="G6698" s="299" t="s">
        <v>8007</v>
      </c>
      <c r="H6698" s="209"/>
    </row>
    <row r="6699" spans="1:8">
      <c r="A6699" s="266" t="s">
        <v>7613</v>
      </c>
      <c r="B6699" s="240" t="s">
        <v>7615</v>
      </c>
      <c r="C6699" s="185" t="str">
        <f>VLOOKUP(B6699,[1]Nagios!$B$2:$F$7978,1,FALSE)</f>
        <v>172.16.25.134</v>
      </c>
      <c r="D6699" s="240" t="s">
        <v>959</v>
      </c>
      <c r="E6699" s="240" t="s">
        <v>2989</v>
      </c>
      <c r="F6699" s="271">
        <v>1</v>
      </c>
      <c r="G6699" s="299" t="s">
        <v>8007</v>
      </c>
      <c r="H6699" s="209"/>
    </row>
    <row r="6700" spans="1:8">
      <c r="A6700" s="266" t="s">
        <v>7565</v>
      </c>
      <c r="B6700" s="240" t="s">
        <v>7563</v>
      </c>
      <c r="C6700" s="185" t="str">
        <f>VLOOKUP(B6700,[1]Nagios!$B$2:$F$7978,1,FALSE)</f>
        <v>172.16.25.115</v>
      </c>
      <c r="D6700" s="240" t="s">
        <v>959</v>
      </c>
      <c r="E6700" s="240" t="s">
        <v>2989</v>
      </c>
      <c r="F6700" s="271">
        <v>1</v>
      </c>
      <c r="G6700" s="299" t="s">
        <v>8007</v>
      </c>
      <c r="H6700" s="209"/>
    </row>
    <row r="6701" spans="1:8">
      <c r="A6701" s="266" t="s">
        <v>7564</v>
      </c>
      <c r="B6701" s="240" t="s">
        <v>7562</v>
      </c>
      <c r="C6701" s="185" t="str">
        <f>VLOOKUP(B6701,[1]Nagios!$B$2:$F$7978,1,FALSE)</f>
        <v>172.16.25.113</v>
      </c>
      <c r="D6701" s="240" t="s">
        <v>7145</v>
      </c>
      <c r="E6701" s="240" t="s">
        <v>2989</v>
      </c>
      <c r="F6701" s="271">
        <v>1</v>
      </c>
      <c r="G6701" s="299" t="s">
        <v>8007</v>
      </c>
      <c r="H6701" s="209"/>
    </row>
    <row r="6702" spans="1:8">
      <c r="A6702" s="88" t="s">
        <v>7143</v>
      </c>
      <c r="B6702" s="240" t="s">
        <v>7134</v>
      </c>
      <c r="C6702" s="185" t="str">
        <f>VLOOKUP(B6702,[1]Nagios!$B$2:$F$7978,1,FALSE)</f>
        <v>172.16.25.110</v>
      </c>
      <c r="D6702" s="240" t="s">
        <v>959</v>
      </c>
      <c r="E6702" s="240" t="s">
        <v>2989</v>
      </c>
      <c r="F6702" s="271">
        <v>1</v>
      </c>
      <c r="G6702" s="299" t="s">
        <v>8007</v>
      </c>
      <c r="H6702" s="200"/>
    </row>
    <row r="6703" spans="1:8">
      <c r="A6703" s="88" t="s">
        <v>7144</v>
      </c>
      <c r="B6703" s="240" t="s">
        <v>7135</v>
      </c>
      <c r="C6703" s="185" t="str">
        <f>VLOOKUP(B6703,[1]Nagios!$B$2:$F$7978,1,FALSE)</f>
        <v>172.16.25.109</v>
      </c>
      <c r="D6703" s="240" t="s">
        <v>959</v>
      </c>
      <c r="E6703" s="240" t="s">
        <v>2989</v>
      </c>
      <c r="F6703" s="262">
        <v>1</v>
      </c>
      <c r="G6703" s="299" t="s">
        <v>8007</v>
      </c>
      <c r="H6703" s="200"/>
    </row>
    <row r="6704" spans="1:8">
      <c r="A6704" s="88" t="s">
        <v>7142</v>
      </c>
      <c r="B6704" s="240" t="s">
        <v>7133</v>
      </c>
      <c r="C6704" s="185" t="str">
        <f>VLOOKUP(B6704,[1]Nagios!$B$2:$F$7978,1,FALSE)</f>
        <v>172.16.25.108</v>
      </c>
      <c r="D6704" s="240" t="s">
        <v>959</v>
      </c>
      <c r="E6704" s="240" t="s">
        <v>2989</v>
      </c>
      <c r="F6704" s="271">
        <v>1</v>
      </c>
      <c r="G6704" s="299" t="s">
        <v>8007</v>
      </c>
      <c r="H6704" s="200"/>
    </row>
    <row r="6705" spans="1:8">
      <c r="A6705" s="88" t="s">
        <v>7141</v>
      </c>
      <c r="B6705" s="240" t="s">
        <v>7132</v>
      </c>
      <c r="C6705" s="185" t="str">
        <f>VLOOKUP(B6705,[1]Nagios!$B$2:$F$7978,1,FALSE)</f>
        <v>172.16.25.105</v>
      </c>
      <c r="D6705" s="240" t="s">
        <v>959</v>
      </c>
      <c r="E6705" s="240" t="s">
        <v>2989</v>
      </c>
      <c r="F6705" s="271">
        <v>1</v>
      </c>
      <c r="G6705" s="299" t="s">
        <v>8007</v>
      </c>
      <c r="H6705" s="200"/>
    </row>
    <row r="6706" spans="1:8">
      <c r="A6706" s="88" t="s">
        <v>7406</v>
      </c>
      <c r="B6706" s="240" t="s">
        <v>7408</v>
      </c>
      <c r="C6706" s="185" t="str">
        <f>VLOOKUP(B6706,[1]Nagios!$B$2:$F$7978,1,FALSE)</f>
        <v>172.16.25.104</v>
      </c>
      <c r="D6706" s="240" t="s">
        <v>959</v>
      </c>
      <c r="E6706" s="240" t="s">
        <v>2989</v>
      </c>
      <c r="F6706" s="271">
        <v>1</v>
      </c>
      <c r="G6706" s="299" t="s">
        <v>8007</v>
      </c>
      <c r="H6706" s="200" t="s">
        <v>7404</v>
      </c>
    </row>
    <row r="6707" spans="1:8">
      <c r="A6707" s="88" t="s">
        <v>7140</v>
      </c>
      <c r="B6707" s="240" t="s">
        <v>7131</v>
      </c>
      <c r="C6707" s="185" t="str">
        <f>VLOOKUP(B6707,[1]Nagios!$B$2:$F$7978,1,FALSE)</f>
        <v>172.16.25.103</v>
      </c>
      <c r="D6707" s="240" t="s">
        <v>959</v>
      </c>
      <c r="E6707" s="240" t="s">
        <v>2989</v>
      </c>
      <c r="F6707" s="262">
        <v>1</v>
      </c>
      <c r="G6707" s="299" t="s">
        <v>8007</v>
      </c>
      <c r="H6707" s="200"/>
    </row>
    <row r="6708" spans="1:8">
      <c r="A6708" s="91" t="s">
        <v>6434</v>
      </c>
      <c r="B6708" s="102" t="s">
        <v>6435</v>
      </c>
      <c r="C6708" s="185" t="str">
        <f>VLOOKUP(B6708,[1]Nagios!$B$2:$F$7978,1,FALSE)</f>
        <v>172.16.4.10</v>
      </c>
      <c r="D6708" s="91" t="s">
        <v>1795</v>
      </c>
      <c r="E6708" s="240" t="s">
        <v>2989</v>
      </c>
      <c r="F6708" s="271">
        <v>2</v>
      </c>
      <c r="G6708" s="299" t="s">
        <v>8007</v>
      </c>
      <c r="H6708" s="200"/>
    </row>
    <row r="6709" spans="1:8">
      <c r="A6709" s="91" t="s">
        <v>6429</v>
      </c>
      <c r="B6709" s="102" t="s">
        <v>6428</v>
      </c>
      <c r="C6709" s="185" t="str">
        <f>VLOOKUP(B6709,[1]Nagios!$B$2:$F$7978,1,FALSE)</f>
        <v>172.16.4.9</v>
      </c>
      <c r="D6709" s="91" t="s">
        <v>1795</v>
      </c>
      <c r="E6709" s="240" t="s">
        <v>2989</v>
      </c>
      <c r="F6709" s="271">
        <v>2</v>
      </c>
      <c r="G6709" s="299" t="s">
        <v>8007</v>
      </c>
      <c r="H6709" s="200"/>
    </row>
    <row r="6710" spans="1:8">
      <c r="A6710" s="89" t="s">
        <v>6398</v>
      </c>
      <c r="B6710" s="102" t="s">
        <v>6399</v>
      </c>
      <c r="C6710" s="185" t="str">
        <f>VLOOKUP(B6710,[1]Nagios!$B$2:$F$7978,1,FALSE)</f>
        <v>172.16.4.8</v>
      </c>
      <c r="D6710" s="102" t="s">
        <v>1795</v>
      </c>
      <c r="E6710" s="240" t="s">
        <v>2989</v>
      </c>
      <c r="F6710" s="271">
        <v>2</v>
      </c>
      <c r="G6710" s="299" t="s">
        <v>8007</v>
      </c>
      <c r="H6710" s="200"/>
    </row>
    <row r="6711" spans="1:8">
      <c r="A6711" s="88" t="s">
        <v>1625</v>
      </c>
      <c r="B6711" s="240" t="s">
        <v>1626</v>
      </c>
      <c r="C6711" s="185" t="str">
        <f>VLOOKUP(B6711,[1]Nagios!$B$2:$F$7978,1,FALSE)</f>
        <v>172.16.0.118</v>
      </c>
      <c r="D6711" s="240" t="s">
        <v>959</v>
      </c>
      <c r="E6711" s="240" t="s">
        <v>2989</v>
      </c>
      <c r="F6711" s="112">
        <v>1</v>
      </c>
      <c r="G6711" s="299" t="s">
        <v>8007</v>
      </c>
      <c r="H6711" s="200" t="s">
        <v>5280</v>
      </c>
    </row>
    <row r="6712" spans="1:8">
      <c r="A6712" s="88" t="s">
        <v>1592</v>
      </c>
      <c r="B6712" s="240" t="s">
        <v>1591</v>
      </c>
      <c r="C6712" s="185" t="str">
        <f>VLOOKUP(B6712,[1]Nagios!$B$2:$F$7978,1,FALSE)</f>
        <v>172.16.0.113</v>
      </c>
      <c r="D6712" s="240" t="s">
        <v>959</v>
      </c>
      <c r="E6712" s="240" t="s">
        <v>2989</v>
      </c>
      <c r="F6712" s="112">
        <v>1</v>
      </c>
      <c r="G6712" s="299" t="s">
        <v>8007</v>
      </c>
      <c r="H6712" s="200" t="s">
        <v>5280</v>
      </c>
    </row>
    <row r="6713" spans="1:8">
      <c r="A6713" s="88" t="s">
        <v>1595</v>
      </c>
      <c r="B6713" s="240" t="s">
        <v>1596</v>
      </c>
      <c r="C6713" s="185" t="str">
        <f>VLOOKUP(B6713,[1]Nagios!$B$2:$F$7978,1,FALSE)</f>
        <v>172.16.0.112</v>
      </c>
      <c r="D6713" s="240" t="s">
        <v>959</v>
      </c>
      <c r="E6713" s="240" t="s">
        <v>2989</v>
      </c>
      <c r="F6713" s="112">
        <v>1</v>
      </c>
      <c r="G6713" s="299" t="s">
        <v>8007</v>
      </c>
      <c r="H6713" s="200" t="s">
        <v>5280</v>
      </c>
    </row>
    <row r="6714" spans="1:8">
      <c r="A6714" s="88" t="s">
        <v>1533</v>
      </c>
      <c r="B6714" s="240" t="s">
        <v>1534</v>
      </c>
      <c r="C6714" s="185" t="str">
        <f>VLOOKUP(B6714,[1]Nagios!$B$2:$F$7978,1,FALSE)</f>
        <v>172.16.0.108</v>
      </c>
      <c r="D6714" s="240" t="s">
        <v>959</v>
      </c>
      <c r="E6714" s="240" t="s">
        <v>2989</v>
      </c>
      <c r="F6714" s="112">
        <v>2</v>
      </c>
      <c r="G6714" s="299" t="s">
        <v>8007</v>
      </c>
      <c r="H6714" s="180" t="s">
        <v>5280</v>
      </c>
    </row>
    <row r="6715" spans="1:8">
      <c r="A6715" s="88" t="s">
        <v>1975</v>
      </c>
      <c r="B6715" s="240" t="s">
        <v>1481</v>
      </c>
      <c r="C6715" s="185" t="str">
        <f>VLOOKUP(B6715,[1]Nagios!$B$2:$F$7978,1,FALSE)</f>
        <v>172.16.0.96</v>
      </c>
      <c r="D6715" s="240" t="s">
        <v>959</v>
      </c>
      <c r="E6715" s="240" t="s">
        <v>2991</v>
      </c>
      <c r="F6715" s="112">
        <v>1</v>
      </c>
      <c r="G6715" s="299" t="s">
        <v>8007</v>
      </c>
      <c r="H6715" s="180" t="s">
        <v>5280</v>
      </c>
    </row>
    <row r="6716" spans="1:8">
      <c r="A6716" s="88" t="s">
        <v>1974</v>
      </c>
      <c r="B6716" s="240" t="s">
        <v>1480</v>
      </c>
      <c r="C6716" s="185" t="str">
        <f>VLOOKUP(B6716,[1]Nagios!$B$2:$F$7978,1,FALSE)</f>
        <v>172.16.0.95</v>
      </c>
      <c r="D6716" s="240" t="s">
        <v>959</v>
      </c>
      <c r="E6716" s="240" t="s">
        <v>2991</v>
      </c>
      <c r="F6716" s="112">
        <v>1</v>
      </c>
      <c r="G6716" s="299" t="s">
        <v>8007</v>
      </c>
      <c r="H6716" s="180" t="s">
        <v>5280</v>
      </c>
    </row>
    <row r="6717" spans="1:8">
      <c r="A6717" s="88" t="s">
        <v>1973</v>
      </c>
      <c r="B6717" s="240" t="s">
        <v>1479</v>
      </c>
      <c r="C6717" s="185" t="str">
        <f>VLOOKUP(B6717,[1]Nagios!$B$2:$F$7978,1,FALSE)</f>
        <v>172.16.0.89</v>
      </c>
      <c r="D6717" s="240" t="s">
        <v>959</v>
      </c>
      <c r="E6717" s="240" t="s">
        <v>2991</v>
      </c>
      <c r="F6717" s="112">
        <v>1</v>
      </c>
      <c r="G6717" s="299" t="s">
        <v>8007</v>
      </c>
      <c r="H6717" s="180" t="s">
        <v>5280</v>
      </c>
    </row>
    <row r="6718" spans="1:8">
      <c r="A6718" s="88" t="s">
        <v>1973</v>
      </c>
      <c r="B6718" s="240" t="s">
        <v>1479</v>
      </c>
      <c r="C6718" s="185" t="str">
        <f>VLOOKUP(B6718,[1]Nagios!$B$2:$F$7978,1,FALSE)</f>
        <v>172.16.0.89</v>
      </c>
      <c r="D6718" s="240" t="s">
        <v>6339</v>
      </c>
      <c r="E6718" s="240" t="s">
        <v>2989</v>
      </c>
      <c r="F6718" s="271">
        <v>2</v>
      </c>
      <c r="G6718" s="299" t="s">
        <v>8007</v>
      </c>
      <c r="H6718" s="180" t="s">
        <v>5280</v>
      </c>
    </row>
    <row r="6719" spans="1:8">
      <c r="A6719" s="88" t="s">
        <v>1972</v>
      </c>
      <c r="B6719" s="240" t="s">
        <v>1478</v>
      </c>
      <c r="C6719" s="185" t="str">
        <f>VLOOKUP(B6719,[1]Nagios!$B$2:$F$7978,1,FALSE)</f>
        <v>172.16.0.88</v>
      </c>
      <c r="D6719" s="240" t="s">
        <v>959</v>
      </c>
      <c r="E6719" s="240" t="s">
        <v>2991</v>
      </c>
      <c r="F6719" s="112">
        <v>1</v>
      </c>
      <c r="G6719" s="299" t="s">
        <v>8007</v>
      </c>
      <c r="H6719" s="180" t="s">
        <v>5280</v>
      </c>
    </row>
    <row r="6720" spans="1:8">
      <c r="A6720" s="88" t="s">
        <v>1971</v>
      </c>
      <c r="B6720" s="240" t="s">
        <v>1477</v>
      </c>
      <c r="C6720" s="185" t="str">
        <f>VLOOKUP(B6720,[1]Nagios!$B$2:$F$7978,1,FALSE)</f>
        <v>172.16.0.87</v>
      </c>
      <c r="D6720" s="240" t="s">
        <v>959</v>
      </c>
      <c r="E6720" s="240" t="s">
        <v>2991</v>
      </c>
      <c r="F6720" s="112">
        <v>1</v>
      </c>
      <c r="G6720" s="299" t="s">
        <v>8007</v>
      </c>
      <c r="H6720" s="180" t="s">
        <v>5280</v>
      </c>
    </row>
    <row r="6721" spans="1:8">
      <c r="A6721" s="88" t="s">
        <v>7334</v>
      </c>
      <c r="B6721" s="240" t="s">
        <v>7333</v>
      </c>
      <c r="C6721" s="185" t="str">
        <f>VLOOKUP(B6721,[1]Nagios!$B$2:$F$7978,1,FALSE)</f>
        <v>172.16.0.85</v>
      </c>
      <c r="D6721" s="240" t="s">
        <v>959</v>
      </c>
      <c r="E6721" s="240" t="s">
        <v>2991</v>
      </c>
      <c r="F6721" s="112">
        <v>1</v>
      </c>
      <c r="G6721" s="299" t="s">
        <v>8007</v>
      </c>
      <c r="H6721" s="180" t="s">
        <v>5280</v>
      </c>
    </row>
    <row r="6722" spans="1:8">
      <c r="A6722" s="88" t="s">
        <v>1970</v>
      </c>
      <c r="B6722" s="240" t="s">
        <v>1476</v>
      </c>
      <c r="C6722" s="185" t="str">
        <f>VLOOKUP(B6722,[1]Nagios!$B$2:$F$7978,1,FALSE)</f>
        <v>172.16.0.84</v>
      </c>
      <c r="D6722" s="240" t="s">
        <v>959</v>
      </c>
      <c r="E6722" s="240" t="s">
        <v>2991</v>
      </c>
      <c r="F6722" s="112">
        <v>1</v>
      </c>
      <c r="G6722" s="299" t="s">
        <v>8007</v>
      </c>
      <c r="H6722" s="180" t="s">
        <v>5280</v>
      </c>
    </row>
    <row r="6723" spans="1:8">
      <c r="A6723" s="88" t="s">
        <v>1969</v>
      </c>
      <c r="B6723" s="240" t="s">
        <v>1475</v>
      </c>
      <c r="C6723" s="185" t="str">
        <f>VLOOKUP(B6723,[1]Nagios!$B$2:$F$7978,1,FALSE)</f>
        <v>172.16.0.83</v>
      </c>
      <c r="D6723" s="240" t="s">
        <v>959</v>
      </c>
      <c r="E6723" s="240" t="s">
        <v>2991</v>
      </c>
      <c r="F6723" s="112">
        <v>1</v>
      </c>
      <c r="G6723" s="299" t="s">
        <v>8007</v>
      </c>
      <c r="H6723" s="200" t="s">
        <v>5280</v>
      </c>
    </row>
    <row r="6724" spans="1:8">
      <c r="A6724" s="88" t="s">
        <v>1968</v>
      </c>
      <c r="B6724" s="240" t="s">
        <v>1474</v>
      </c>
      <c r="C6724" s="185" t="str">
        <f>VLOOKUP(B6724,[1]Nagios!$B$2:$F$7978,1,FALSE)</f>
        <v>172.16.0.82</v>
      </c>
      <c r="D6724" s="240" t="s">
        <v>959</v>
      </c>
      <c r="E6724" s="240" t="s">
        <v>2991</v>
      </c>
      <c r="F6724" s="112">
        <v>1</v>
      </c>
      <c r="G6724" s="299" t="s">
        <v>8007</v>
      </c>
      <c r="H6724" s="200" t="s">
        <v>5280</v>
      </c>
    </row>
    <row r="6725" spans="1:8">
      <c r="A6725" s="88" t="s">
        <v>1967</v>
      </c>
      <c r="B6725" s="240" t="s">
        <v>1473</v>
      </c>
      <c r="C6725" s="185" t="str">
        <f>VLOOKUP(B6725,[1]Nagios!$B$2:$F$7978,1,FALSE)</f>
        <v>172.16.0.81</v>
      </c>
      <c r="D6725" s="240" t="s">
        <v>959</v>
      </c>
      <c r="E6725" s="240" t="s">
        <v>2991</v>
      </c>
      <c r="F6725" s="112">
        <v>1</v>
      </c>
      <c r="G6725" s="299" t="s">
        <v>8007</v>
      </c>
      <c r="H6725" s="200" t="s">
        <v>5280</v>
      </c>
    </row>
    <row r="6726" spans="1:8">
      <c r="A6726" s="88" t="s">
        <v>1966</v>
      </c>
      <c r="B6726" s="240" t="s">
        <v>1472</v>
      </c>
      <c r="C6726" s="185" t="str">
        <f>VLOOKUP(B6726,[1]Nagios!$B$2:$F$7978,1,FALSE)</f>
        <v>172.16.0.80</v>
      </c>
      <c r="D6726" s="240" t="s">
        <v>959</v>
      </c>
      <c r="E6726" s="240" t="s">
        <v>2991</v>
      </c>
      <c r="F6726" s="112">
        <v>1</v>
      </c>
      <c r="G6726" s="299" t="s">
        <v>8007</v>
      </c>
      <c r="H6726" s="200" t="s">
        <v>5280</v>
      </c>
    </row>
    <row r="6727" spans="1:8">
      <c r="A6727" s="88" t="s">
        <v>1965</v>
      </c>
      <c r="B6727" s="240" t="s">
        <v>1471</v>
      </c>
      <c r="C6727" s="185" t="str">
        <f>VLOOKUP(B6727,[1]Nagios!$B$2:$F$7978,1,FALSE)</f>
        <v>172.16.0.79</v>
      </c>
      <c r="D6727" s="240" t="s">
        <v>959</v>
      </c>
      <c r="E6727" s="240" t="s">
        <v>2991</v>
      </c>
      <c r="F6727" s="112">
        <v>1</v>
      </c>
      <c r="G6727" s="299" t="s">
        <v>8007</v>
      </c>
      <c r="H6727" s="200" t="s">
        <v>5280</v>
      </c>
    </row>
    <row r="6728" spans="1:8">
      <c r="A6728" s="88" t="s">
        <v>1964</v>
      </c>
      <c r="B6728" s="240" t="s">
        <v>1470</v>
      </c>
      <c r="C6728" s="185" t="str">
        <f>VLOOKUP(B6728,[1]Nagios!$B$2:$F$7978,1,FALSE)</f>
        <v>172.16.0.78</v>
      </c>
      <c r="D6728" s="240" t="s">
        <v>959</v>
      </c>
      <c r="E6728" s="240" t="s">
        <v>2991</v>
      </c>
      <c r="F6728" s="112">
        <v>1</v>
      </c>
      <c r="G6728" s="299" t="s">
        <v>8007</v>
      </c>
      <c r="H6728" s="200" t="s">
        <v>5280</v>
      </c>
    </row>
    <row r="6729" spans="1:8">
      <c r="A6729" s="88" t="s">
        <v>1963</v>
      </c>
      <c r="B6729" s="240" t="s">
        <v>1468</v>
      </c>
      <c r="C6729" s="185" t="str">
        <f>VLOOKUP(B6729,[1]Nagios!$B$2:$F$7978,1,FALSE)</f>
        <v>172.16.0.74</v>
      </c>
      <c r="D6729" s="240" t="s">
        <v>959</v>
      </c>
      <c r="E6729" s="240" t="s">
        <v>2991</v>
      </c>
      <c r="F6729" s="112">
        <v>1</v>
      </c>
      <c r="G6729" s="299" t="s">
        <v>8007</v>
      </c>
      <c r="H6729" s="200" t="s">
        <v>5280</v>
      </c>
    </row>
    <row r="6730" spans="1:8">
      <c r="A6730" s="88" t="s">
        <v>1962</v>
      </c>
      <c r="B6730" s="240" t="s">
        <v>1467</v>
      </c>
      <c r="C6730" s="185" t="str">
        <f>VLOOKUP(B6730,[1]Nagios!$B$2:$F$7978,1,FALSE)</f>
        <v>172.16.0.73</v>
      </c>
      <c r="D6730" s="240" t="s">
        <v>959</v>
      </c>
      <c r="E6730" s="240" t="s">
        <v>2991</v>
      </c>
      <c r="F6730" s="112">
        <v>1</v>
      </c>
      <c r="G6730" s="299" t="s">
        <v>8007</v>
      </c>
      <c r="H6730" s="200" t="s">
        <v>5280</v>
      </c>
    </row>
    <row r="6731" spans="1:8">
      <c r="A6731" s="88" t="s">
        <v>1961</v>
      </c>
      <c r="B6731" s="240" t="s">
        <v>1466</v>
      </c>
      <c r="C6731" s="185" t="str">
        <f>VLOOKUP(B6731,[1]Nagios!$B$2:$F$7978,1,FALSE)</f>
        <v>172.16.0.71</v>
      </c>
      <c r="D6731" s="240" t="s">
        <v>959</v>
      </c>
      <c r="E6731" s="240" t="s">
        <v>2991</v>
      </c>
      <c r="F6731" s="112">
        <v>1</v>
      </c>
      <c r="G6731" s="299" t="s">
        <v>8007</v>
      </c>
      <c r="H6731" s="200" t="s">
        <v>5280</v>
      </c>
    </row>
    <row r="6732" spans="1:8">
      <c r="A6732" s="88" t="s">
        <v>1960</v>
      </c>
      <c r="B6732" s="240" t="s">
        <v>1466</v>
      </c>
      <c r="C6732" s="185" t="str">
        <f>VLOOKUP(B6732,[1]Nagios!$B$2:$F$7978,1,FALSE)</f>
        <v>172.16.0.71</v>
      </c>
      <c r="D6732" s="240" t="s">
        <v>959</v>
      </c>
      <c r="E6732" s="240" t="s">
        <v>2991</v>
      </c>
      <c r="F6732" s="112">
        <v>1</v>
      </c>
      <c r="G6732" s="299" t="s">
        <v>8007</v>
      </c>
      <c r="H6732" s="200" t="s">
        <v>5280</v>
      </c>
    </row>
    <row r="6733" spans="1:8">
      <c r="A6733" s="88" t="s">
        <v>1959</v>
      </c>
      <c r="B6733" s="240" t="s">
        <v>1465</v>
      </c>
      <c r="C6733" s="185" t="str">
        <f>VLOOKUP(B6733,[1]Nagios!$B$2:$F$7978,1,FALSE)</f>
        <v>172.16.0.70</v>
      </c>
      <c r="D6733" s="240" t="s">
        <v>959</v>
      </c>
      <c r="E6733" s="240" t="s">
        <v>2991</v>
      </c>
      <c r="F6733" s="112">
        <v>1</v>
      </c>
      <c r="G6733" s="299" t="s">
        <v>8007</v>
      </c>
      <c r="H6733" s="200" t="s">
        <v>5280</v>
      </c>
    </row>
    <row r="6734" spans="1:8">
      <c r="A6734" s="88" t="s">
        <v>1958</v>
      </c>
      <c r="B6734" s="240" t="s">
        <v>1464</v>
      </c>
      <c r="C6734" s="185" t="str">
        <f>VLOOKUP(B6734,[1]Nagios!$B$2:$F$7978,1,FALSE)</f>
        <v>172.16.0.69</v>
      </c>
      <c r="D6734" s="240" t="s">
        <v>959</v>
      </c>
      <c r="E6734" s="240" t="s">
        <v>2991</v>
      </c>
      <c r="F6734" s="112">
        <v>1</v>
      </c>
      <c r="G6734" s="299" t="s">
        <v>8007</v>
      </c>
      <c r="H6734" s="200" t="s">
        <v>5280</v>
      </c>
    </row>
    <row r="6735" spans="1:8">
      <c r="A6735" s="88" t="s">
        <v>1957</v>
      </c>
      <c r="B6735" s="240" t="s">
        <v>1463</v>
      </c>
      <c r="C6735" s="185" t="str">
        <f>VLOOKUP(B6735,[1]Nagios!$B$2:$F$7978,1,FALSE)</f>
        <v>172.16.0.67</v>
      </c>
      <c r="D6735" s="240" t="s">
        <v>959</v>
      </c>
      <c r="E6735" s="240" t="s">
        <v>2991</v>
      </c>
      <c r="F6735" s="112">
        <v>1</v>
      </c>
      <c r="G6735" s="299" t="s">
        <v>8007</v>
      </c>
      <c r="H6735" s="200" t="s">
        <v>5280</v>
      </c>
    </row>
    <row r="6736" spans="1:8">
      <c r="A6736" s="88" t="s">
        <v>6930</v>
      </c>
      <c r="B6736" s="249" t="s">
        <v>6919</v>
      </c>
      <c r="C6736" s="185" t="str">
        <f>VLOOKUP(B6736,[1]Nagios!$B$2:$F$7978,1,FALSE)</f>
        <v>172.16.7.137</v>
      </c>
      <c r="D6736" s="240" t="s">
        <v>2374</v>
      </c>
      <c r="E6736" s="249" t="s">
        <v>2989</v>
      </c>
      <c r="F6736" s="106">
        <v>1</v>
      </c>
      <c r="G6736" s="299" t="s">
        <v>8007</v>
      </c>
      <c r="H6736" s="180"/>
    </row>
    <row r="6737" spans="1:8">
      <c r="A6737" s="88" t="s">
        <v>6930</v>
      </c>
      <c r="B6737" s="249" t="s">
        <v>6918</v>
      </c>
      <c r="C6737" s="185" t="str">
        <f>VLOOKUP(B6737,[1]Nagios!$B$2:$F$7978,1,FALSE)</f>
        <v>172.16.25.10</v>
      </c>
      <c r="D6737" s="240" t="s">
        <v>2374</v>
      </c>
      <c r="E6737" s="249" t="s">
        <v>2989</v>
      </c>
      <c r="F6737" s="250">
        <v>1</v>
      </c>
      <c r="G6737" s="299" t="s">
        <v>8007</v>
      </c>
      <c r="H6737" s="180"/>
    </row>
    <row r="6738" spans="1:8">
      <c r="A6738" s="88" t="s">
        <v>6931</v>
      </c>
      <c r="B6738" s="266" t="s">
        <v>6917</v>
      </c>
      <c r="C6738" s="185" t="str">
        <f>VLOOKUP(B6738,[1]Nagios!$B$2:$F$7978,1,FALSE)</f>
        <v>172.16.7.141</v>
      </c>
      <c r="D6738" s="240" t="s">
        <v>2374</v>
      </c>
      <c r="E6738" s="266" t="s">
        <v>2989</v>
      </c>
      <c r="F6738" s="250">
        <v>1</v>
      </c>
      <c r="G6738" s="299" t="s">
        <v>8007</v>
      </c>
      <c r="H6738" s="200"/>
    </row>
    <row r="6739" spans="1:8">
      <c r="A6739" s="88" t="s">
        <v>6931</v>
      </c>
      <c r="B6739" s="249" t="s">
        <v>6916</v>
      </c>
      <c r="C6739" s="185" t="str">
        <f>VLOOKUP(B6739,[1]Nagios!$B$2:$F$7978,1,FALSE)</f>
        <v>172.16.25.9</v>
      </c>
      <c r="D6739" s="240" t="s">
        <v>2374</v>
      </c>
      <c r="E6739" s="249" t="s">
        <v>2989</v>
      </c>
      <c r="F6739" s="269">
        <v>1</v>
      </c>
      <c r="G6739" s="299" t="s">
        <v>8007</v>
      </c>
      <c r="H6739" s="200"/>
    </row>
    <row r="6740" spans="1:8">
      <c r="A6740" s="88" t="s">
        <v>6934</v>
      </c>
      <c r="B6740" s="249" t="s">
        <v>6908</v>
      </c>
      <c r="C6740" s="185" t="str">
        <f>VLOOKUP(B6740,[1]Nagios!$B$2:$F$7978,1,FALSE)</f>
        <v>172.18.8.3</v>
      </c>
      <c r="D6740" s="240" t="s">
        <v>2374</v>
      </c>
      <c r="E6740" s="249" t="s">
        <v>2989</v>
      </c>
      <c r="F6740" s="250">
        <v>1</v>
      </c>
      <c r="G6740" s="299" t="s">
        <v>8007</v>
      </c>
      <c r="H6740" s="200"/>
    </row>
    <row r="6741" spans="1:8">
      <c r="A6741" s="88" t="s">
        <v>6934</v>
      </c>
      <c r="B6741" s="266" t="s">
        <v>6903</v>
      </c>
      <c r="C6741" s="185" t="str">
        <f>VLOOKUP(B6741,[1]Nagios!$B$2:$F$7978,1,FALSE)</f>
        <v>172.18.8.1</v>
      </c>
      <c r="D6741" s="240" t="s">
        <v>2374</v>
      </c>
      <c r="E6741" s="266" t="s">
        <v>2989</v>
      </c>
      <c r="F6741" s="250">
        <v>1</v>
      </c>
      <c r="G6741" s="299" t="s">
        <v>8007</v>
      </c>
      <c r="H6741" s="200"/>
    </row>
    <row r="6742" spans="1:8">
      <c r="A6742" s="88" t="s">
        <v>6934</v>
      </c>
      <c r="B6742" s="249" t="s">
        <v>6909</v>
      </c>
      <c r="C6742" s="185" t="str">
        <f>VLOOKUP(B6742,[1]Nagios!$B$2:$F$7978,1,FALSE)</f>
        <v>172.16.7.133</v>
      </c>
      <c r="D6742" s="240" t="s">
        <v>2374</v>
      </c>
      <c r="E6742" s="249" t="s">
        <v>2989</v>
      </c>
      <c r="F6742" s="269">
        <v>1</v>
      </c>
      <c r="G6742" s="299" t="s">
        <v>8007</v>
      </c>
      <c r="H6742" s="200"/>
    </row>
    <row r="6743" spans="1:8">
      <c r="A6743" s="88" t="s">
        <v>6934</v>
      </c>
      <c r="B6743" s="249" t="s">
        <v>6907</v>
      </c>
      <c r="C6743" s="185" t="str">
        <f>VLOOKUP(B6743,[1]Nagios!$B$2:$F$7978,1,FALSE)</f>
        <v>172.16.64.3</v>
      </c>
      <c r="D6743" s="240" t="s">
        <v>2374</v>
      </c>
      <c r="E6743" s="249" t="s">
        <v>2989</v>
      </c>
      <c r="F6743" s="106">
        <v>1</v>
      </c>
      <c r="G6743" s="299" t="s">
        <v>8007</v>
      </c>
      <c r="H6743" s="200"/>
    </row>
    <row r="6744" spans="1:8">
      <c r="A6744" s="88" t="s">
        <v>6934</v>
      </c>
      <c r="B6744" s="266" t="s">
        <v>6901</v>
      </c>
      <c r="C6744" s="185" t="str">
        <f>VLOOKUP(B6744,[1]Nagios!$B$2:$F$7978,1,FALSE)</f>
        <v>172.16.64.1</v>
      </c>
      <c r="D6744" s="240" t="s">
        <v>2374</v>
      </c>
      <c r="E6744" s="266" t="s">
        <v>2989</v>
      </c>
      <c r="F6744" s="250">
        <v>1</v>
      </c>
      <c r="G6744" s="299" t="s">
        <v>8007</v>
      </c>
      <c r="H6744" s="200"/>
    </row>
    <row r="6745" spans="1:8">
      <c r="A6745" s="88" t="s">
        <v>6934</v>
      </c>
      <c r="B6745" s="266" t="s">
        <v>6906</v>
      </c>
      <c r="C6745" s="185" t="str">
        <f>VLOOKUP(B6745,[1]Nagios!$B$2:$F$7978,1,FALSE)</f>
        <v>172.16.25.8</v>
      </c>
      <c r="D6745" s="240" t="s">
        <v>2374</v>
      </c>
      <c r="E6745" s="266" t="s">
        <v>2989</v>
      </c>
      <c r="F6745" s="250">
        <v>1</v>
      </c>
      <c r="G6745" s="299" t="s">
        <v>8007</v>
      </c>
      <c r="H6745" s="200"/>
    </row>
    <row r="6746" spans="1:8">
      <c r="A6746" s="88" t="s">
        <v>6935</v>
      </c>
      <c r="B6746" s="240" t="s">
        <v>6904</v>
      </c>
      <c r="C6746" s="185" t="str">
        <f>VLOOKUP(B6746,[1]Nagios!$B$2:$F$7978,1,FALSE)</f>
        <v>172.18.8.2</v>
      </c>
      <c r="D6746" s="240" t="s">
        <v>2374</v>
      </c>
      <c r="E6746" s="240" t="s">
        <v>2989</v>
      </c>
      <c r="F6746" s="269">
        <v>1</v>
      </c>
      <c r="G6746" s="299" t="s">
        <v>8007</v>
      </c>
      <c r="H6746" s="200"/>
    </row>
    <row r="6747" spans="1:8">
      <c r="A6747" s="88" t="s">
        <v>6935</v>
      </c>
      <c r="B6747" s="240" t="s">
        <v>6903</v>
      </c>
      <c r="C6747" s="185" t="str">
        <f>VLOOKUP(B6747,[1]Nagios!$B$2:$F$7978,1,FALSE)</f>
        <v>172.18.8.1</v>
      </c>
      <c r="D6747" s="240" t="s">
        <v>2374</v>
      </c>
      <c r="E6747" s="240" t="s">
        <v>2989</v>
      </c>
      <c r="F6747" s="269">
        <v>1</v>
      </c>
      <c r="G6747" s="299" t="s">
        <v>8007</v>
      </c>
      <c r="H6747" s="200"/>
    </row>
    <row r="6748" spans="1:8">
      <c r="A6748" s="88" t="s">
        <v>6935</v>
      </c>
      <c r="B6748" s="240" t="s">
        <v>6905</v>
      </c>
      <c r="C6748" s="185" t="str">
        <f>VLOOKUP(B6748,[1]Nagios!$B$2:$F$7978,1,FALSE)</f>
        <v>172.16.7.129</v>
      </c>
      <c r="D6748" s="240" t="s">
        <v>2374</v>
      </c>
      <c r="E6748" s="240" t="s">
        <v>2989</v>
      </c>
      <c r="F6748" s="269">
        <v>1</v>
      </c>
      <c r="G6748" s="299" t="s">
        <v>8007</v>
      </c>
      <c r="H6748" s="200"/>
    </row>
    <row r="6749" spans="1:8">
      <c r="A6749" s="88" t="s">
        <v>6935</v>
      </c>
      <c r="B6749" s="240" t="s">
        <v>6902</v>
      </c>
      <c r="C6749" s="185" t="str">
        <f>VLOOKUP(B6749,[1]Nagios!$B$2:$F$7978,1,FALSE)</f>
        <v>172.16.64.2</v>
      </c>
      <c r="D6749" s="240" t="s">
        <v>2374</v>
      </c>
      <c r="E6749" s="240" t="s">
        <v>2989</v>
      </c>
      <c r="F6749" s="269">
        <v>1</v>
      </c>
      <c r="G6749" s="299" t="s">
        <v>8007</v>
      </c>
      <c r="H6749" s="200"/>
    </row>
    <row r="6750" spans="1:8">
      <c r="A6750" s="88" t="s">
        <v>6935</v>
      </c>
      <c r="B6750" s="240" t="s">
        <v>6901</v>
      </c>
      <c r="C6750" s="185" t="str">
        <f>VLOOKUP(B6750,[1]Nagios!$B$2:$F$7978,1,FALSE)</f>
        <v>172.16.64.1</v>
      </c>
      <c r="D6750" s="240" t="s">
        <v>2374</v>
      </c>
      <c r="E6750" s="240" t="s">
        <v>2989</v>
      </c>
      <c r="F6750" s="269">
        <v>1</v>
      </c>
      <c r="G6750" s="299" t="s">
        <v>8007</v>
      </c>
      <c r="H6750" s="200"/>
    </row>
    <row r="6751" spans="1:8">
      <c r="A6751" s="88" t="s">
        <v>6935</v>
      </c>
      <c r="B6751" s="240" t="s">
        <v>6900</v>
      </c>
      <c r="C6751" s="185" t="str">
        <f>VLOOKUP(B6751,[1]Nagios!$B$2:$F$7978,1,FALSE)</f>
        <v>172.16.25.7</v>
      </c>
      <c r="D6751" s="240" t="s">
        <v>2374</v>
      </c>
      <c r="E6751" s="240" t="s">
        <v>2989</v>
      </c>
      <c r="F6751" s="269">
        <v>1</v>
      </c>
      <c r="G6751" s="299" t="s">
        <v>8007</v>
      </c>
      <c r="H6751" s="200"/>
    </row>
    <row r="6752" spans="1:8">
      <c r="A6752" s="88" t="s">
        <v>6932</v>
      </c>
      <c r="B6752" s="240" t="s">
        <v>6913</v>
      </c>
      <c r="C6752" s="185" t="str">
        <f>VLOOKUP(B6752,[1]Nagios!$B$2:$F$7978,1,FALSE)</f>
        <v>172.16.7.125</v>
      </c>
      <c r="D6752" s="240" t="s">
        <v>2374</v>
      </c>
      <c r="E6752" s="240" t="s">
        <v>2989</v>
      </c>
      <c r="F6752" s="269">
        <v>1</v>
      </c>
      <c r="G6752" s="299" t="s">
        <v>8007</v>
      </c>
      <c r="H6752" s="200"/>
    </row>
    <row r="6753" spans="1:8">
      <c r="A6753" s="88" t="s">
        <v>9219</v>
      </c>
      <c r="B6753" s="240" t="s">
        <v>6912</v>
      </c>
      <c r="C6753" s="185" t="str">
        <f>VLOOKUP(B6753,[1]Nagios!$B$2:$F$7978,1,FALSE)</f>
        <v>172.16.25.6</v>
      </c>
      <c r="D6753" s="240" t="s">
        <v>2374</v>
      </c>
      <c r="E6753" s="240" t="s">
        <v>2989</v>
      </c>
      <c r="F6753" s="269">
        <v>1</v>
      </c>
      <c r="G6753" s="299" t="s">
        <v>8007</v>
      </c>
      <c r="H6753" s="200"/>
    </row>
    <row r="6754" spans="1:8">
      <c r="A6754" s="88" t="s">
        <v>6933</v>
      </c>
      <c r="B6754" s="240" t="s">
        <v>6911</v>
      </c>
      <c r="C6754" s="185" t="str">
        <f>VLOOKUP(B6754,[1]Nagios!$B$2:$F$7978,1,FALSE)</f>
        <v>172.16.7.121</v>
      </c>
      <c r="D6754" s="240" t="s">
        <v>2374</v>
      </c>
      <c r="E6754" s="240" t="s">
        <v>2989</v>
      </c>
      <c r="F6754" s="269">
        <v>1</v>
      </c>
      <c r="G6754" s="299" t="s">
        <v>8007</v>
      </c>
      <c r="H6754" s="200"/>
    </row>
    <row r="6755" spans="1:8">
      <c r="A6755" s="88" t="s">
        <v>9218</v>
      </c>
      <c r="B6755" s="240" t="s">
        <v>6910</v>
      </c>
      <c r="C6755" s="185" t="str">
        <f>VLOOKUP(B6755,[1]Nagios!$B$2:$F$7978,1,FALSE)</f>
        <v>172.16.25.5</v>
      </c>
      <c r="D6755" s="240" t="s">
        <v>2374</v>
      </c>
      <c r="E6755" s="240" t="s">
        <v>2989</v>
      </c>
      <c r="F6755" s="269">
        <v>1</v>
      </c>
      <c r="G6755" s="299" t="s">
        <v>8007</v>
      </c>
      <c r="H6755" s="200"/>
    </row>
    <row r="6756" spans="1:8">
      <c r="A6756" s="88" t="s">
        <v>1892</v>
      </c>
      <c r="B6756" s="88" t="s">
        <v>7148</v>
      </c>
      <c r="C6756" s="185" t="str">
        <f>VLOOKUP(B6756,[1]Nagios!$B$2:$F$7978,1,FALSE)</f>
        <v>172.16.7.50</v>
      </c>
      <c r="D6756" s="240" t="s">
        <v>2374</v>
      </c>
      <c r="E6756" s="88" t="s">
        <v>2989</v>
      </c>
      <c r="F6756" s="269">
        <v>3</v>
      </c>
      <c r="G6756" s="299" t="s">
        <v>8007</v>
      </c>
      <c r="H6756" s="200"/>
    </row>
    <row r="6757" spans="1:8">
      <c r="A6757" s="88" t="s">
        <v>1892</v>
      </c>
      <c r="B6757" s="240" t="s">
        <v>1893</v>
      </c>
      <c r="C6757" s="185" t="str">
        <f>VLOOKUP(B6757,[1]Nagios!$B$2:$F$7978,1,FALSE)</f>
        <v>172.16.7.20</v>
      </c>
      <c r="D6757" s="240" t="s">
        <v>959</v>
      </c>
      <c r="E6757" s="240" t="s">
        <v>2991</v>
      </c>
      <c r="F6757" s="112">
        <v>1</v>
      </c>
      <c r="G6757" s="299" t="s">
        <v>8007</v>
      </c>
      <c r="H6757" s="200" t="s">
        <v>5280</v>
      </c>
    </row>
    <row r="6758" spans="1:8">
      <c r="A6758" s="88" t="s">
        <v>1892</v>
      </c>
      <c r="B6758" s="240" t="s">
        <v>6915</v>
      </c>
      <c r="C6758" s="185" t="str">
        <f>VLOOKUP(B6758,[1]Nagios!$B$2:$F$7978,1,FALSE)</f>
        <v>172.16.7.138</v>
      </c>
      <c r="D6758" s="240" t="s">
        <v>2374</v>
      </c>
      <c r="E6758" s="240" t="s">
        <v>2989</v>
      </c>
      <c r="F6758" s="269">
        <v>1</v>
      </c>
      <c r="G6758" s="299" t="s">
        <v>8007</v>
      </c>
      <c r="H6758" s="200"/>
    </row>
    <row r="6759" spans="1:8">
      <c r="A6759" s="88" t="s">
        <v>1890</v>
      </c>
      <c r="B6759" s="88" t="s">
        <v>7147</v>
      </c>
      <c r="C6759" s="185" t="str">
        <f>VLOOKUP(B6759,[1]Nagios!$B$2:$F$7978,1,FALSE)</f>
        <v>172.16.7.49</v>
      </c>
      <c r="D6759" s="240" t="s">
        <v>2374</v>
      </c>
      <c r="E6759" s="88" t="s">
        <v>2989</v>
      </c>
      <c r="F6759" s="269">
        <v>3</v>
      </c>
      <c r="G6759" s="299" t="s">
        <v>8007</v>
      </c>
      <c r="H6759" s="200"/>
    </row>
    <row r="6760" spans="1:8">
      <c r="A6760" s="88" t="s">
        <v>1890</v>
      </c>
      <c r="B6760" s="240" t="s">
        <v>1891</v>
      </c>
      <c r="C6760" s="185" t="str">
        <f>VLOOKUP(B6760,[1]Nagios!$B$2:$F$7978,1,FALSE)</f>
        <v>172.16.7.21</v>
      </c>
      <c r="D6760" s="240" t="s">
        <v>959</v>
      </c>
      <c r="E6760" s="240" t="s">
        <v>2991</v>
      </c>
      <c r="F6760" s="112">
        <v>1</v>
      </c>
      <c r="G6760" s="299" t="s">
        <v>8007</v>
      </c>
      <c r="H6760" s="200" t="s">
        <v>5280</v>
      </c>
    </row>
    <row r="6761" spans="1:8">
      <c r="A6761" s="88" t="s">
        <v>1890</v>
      </c>
      <c r="B6761" s="240" t="s">
        <v>6914</v>
      </c>
      <c r="C6761" s="185" t="str">
        <f>VLOOKUP(B6761,[1]Nagios!$B$2:$F$7978,1,FALSE)</f>
        <v>172.16.7.142</v>
      </c>
      <c r="D6761" s="240" t="s">
        <v>2374</v>
      </c>
      <c r="E6761" s="240" t="s">
        <v>2989</v>
      </c>
      <c r="F6761" s="269">
        <v>1</v>
      </c>
      <c r="G6761" s="299" t="s">
        <v>8007</v>
      </c>
      <c r="H6761" s="200"/>
    </row>
    <row r="6762" spans="1:8">
      <c r="A6762" s="88" t="s">
        <v>1889</v>
      </c>
      <c r="B6762" s="88" t="s">
        <v>6193</v>
      </c>
      <c r="C6762" s="185" t="str">
        <f>VLOOKUP(B6762,[1]Nagios!$B$2:$F$7978,1,FALSE)</f>
        <v>172.16.7.81</v>
      </c>
      <c r="D6762" s="240" t="s">
        <v>2374</v>
      </c>
      <c r="E6762" s="88" t="s">
        <v>2989</v>
      </c>
      <c r="F6762" s="269">
        <v>3</v>
      </c>
      <c r="G6762" s="299" t="s">
        <v>8007</v>
      </c>
      <c r="H6762" s="200"/>
    </row>
    <row r="6763" spans="1:8">
      <c r="A6763" s="88" t="s">
        <v>1888</v>
      </c>
      <c r="B6763" s="88" t="s">
        <v>6192</v>
      </c>
      <c r="C6763" s="185" t="str">
        <f>VLOOKUP(B6763,[1]Nagios!$B$2:$F$7978,1,FALSE)</f>
        <v>172.16.7.73</v>
      </c>
      <c r="D6763" s="240" t="s">
        <v>2374</v>
      </c>
      <c r="E6763" s="88" t="s">
        <v>2989</v>
      </c>
      <c r="F6763" s="269">
        <v>3</v>
      </c>
      <c r="G6763" s="299" t="s">
        <v>8007</v>
      </c>
      <c r="H6763" s="200"/>
    </row>
    <row r="6764" spans="1:8">
      <c r="A6764" s="88" t="s">
        <v>1594</v>
      </c>
      <c r="B6764" s="240" t="s">
        <v>1593</v>
      </c>
      <c r="C6764" s="185" t="str">
        <f>VLOOKUP(B6764,[1]Nagios!$B$2:$F$7978,1,FALSE)</f>
        <v>172.16.0.8</v>
      </c>
      <c r="D6764" s="240" t="s">
        <v>959</v>
      </c>
      <c r="E6764" s="240" t="s">
        <v>2989</v>
      </c>
      <c r="F6764" s="112">
        <v>1</v>
      </c>
      <c r="G6764" s="299" t="s">
        <v>8007</v>
      </c>
      <c r="H6764" s="200" t="s">
        <v>5280</v>
      </c>
    </row>
    <row r="6765" spans="1:8">
      <c r="A6765" s="88" t="s">
        <v>1597</v>
      </c>
      <c r="B6765" s="240" t="s">
        <v>1598</v>
      </c>
      <c r="C6765" s="185" t="str">
        <f>VLOOKUP(B6765,[1]Nagios!$B$2:$F$7978,1,FALSE)</f>
        <v>172.16.0.7</v>
      </c>
      <c r="D6765" s="240" t="s">
        <v>959</v>
      </c>
      <c r="E6765" s="240" t="s">
        <v>2989</v>
      </c>
      <c r="F6765" s="112">
        <v>1</v>
      </c>
      <c r="G6765" s="299" t="s">
        <v>8007</v>
      </c>
      <c r="H6765" s="200" t="s">
        <v>5280</v>
      </c>
    </row>
    <row r="6766" spans="1:8">
      <c r="A6766" s="88" t="s">
        <v>1956</v>
      </c>
      <c r="B6766" s="249" t="s">
        <v>1462</v>
      </c>
      <c r="C6766" s="185" t="str">
        <f>VLOOKUP(B6766,[1]Nagios!$B$2:$F$7978,1,FALSE)</f>
        <v>172.16.0.5</v>
      </c>
      <c r="D6766" s="240" t="s">
        <v>959</v>
      </c>
      <c r="E6766" s="240" t="s">
        <v>2991</v>
      </c>
      <c r="F6766" s="112">
        <v>1</v>
      </c>
      <c r="G6766" s="299" t="s">
        <v>8007</v>
      </c>
      <c r="H6766" s="200" t="s">
        <v>5280</v>
      </c>
    </row>
    <row r="6767" spans="1:8">
      <c r="A6767" s="88" t="s">
        <v>1956</v>
      </c>
      <c r="B6767" s="249" t="s">
        <v>1462</v>
      </c>
      <c r="C6767" s="185" t="str">
        <f>VLOOKUP(B6767,[1]Nagios!$B$2:$F$7978,1,FALSE)</f>
        <v>172.16.0.5</v>
      </c>
      <c r="D6767" s="240" t="s">
        <v>6339</v>
      </c>
      <c r="E6767" s="240" t="s">
        <v>2989</v>
      </c>
      <c r="F6767" s="271">
        <v>2</v>
      </c>
      <c r="G6767" s="299" t="s">
        <v>8007</v>
      </c>
      <c r="H6767" s="200" t="s">
        <v>5280</v>
      </c>
    </row>
    <row r="6768" spans="1:8">
      <c r="A6768" s="88" t="s">
        <v>1955</v>
      </c>
      <c r="B6768" s="266" t="s">
        <v>1461</v>
      </c>
      <c r="C6768" s="185" t="str">
        <f>VLOOKUP(B6768,[1]Nagios!$B$2:$F$7978,1,FALSE)</f>
        <v>172.16.0.4</v>
      </c>
      <c r="D6768" s="240" t="s">
        <v>959</v>
      </c>
      <c r="E6768" s="240" t="s">
        <v>2991</v>
      </c>
      <c r="F6768" s="112">
        <v>1</v>
      </c>
      <c r="G6768" s="299" t="s">
        <v>8007</v>
      </c>
      <c r="H6768" s="200" t="s">
        <v>5280</v>
      </c>
    </row>
    <row r="6769" spans="1:8">
      <c r="A6769" s="88" t="s">
        <v>1955</v>
      </c>
      <c r="B6769" s="266" t="s">
        <v>1461</v>
      </c>
      <c r="C6769" s="185" t="str">
        <f>VLOOKUP(B6769,[1]Nagios!$B$2:$F$7978,1,FALSE)</f>
        <v>172.16.0.4</v>
      </c>
      <c r="D6769" s="240" t="s">
        <v>6339</v>
      </c>
      <c r="E6769" s="240" t="s">
        <v>2989</v>
      </c>
      <c r="F6769" s="245">
        <v>2</v>
      </c>
      <c r="G6769" s="299" t="s">
        <v>8007</v>
      </c>
      <c r="H6769" s="200" t="s">
        <v>5280</v>
      </c>
    </row>
    <row r="6770" spans="1:8">
      <c r="A6770" s="240" t="s">
        <v>7465</v>
      </c>
      <c r="B6770" s="266" t="s">
        <v>7467</v>
      </c>
      <c r="C6770" s="185" t="str">
        <f>VLOOKUP(B6770,[1]Nagios!$B$2:$F$7978,1,FALSE)</f>
        <v>172.16.0.3</v>
      </c>
      <c r="D6770" s="240" t="s">
        <v>959</v>
      </c>
      <c r="E6770" s="240" t="s">
        <v>2989</v>
      </c>
      <c r="F6770" s="245">
        <v>1</v>
      </c>
      <c r="G6770" s="299" t="s">
        <v>8007</v>
      </c>
      <c r="H6770" s="209"/>
    </row>
    <row r="6771" spans="1:8">
      <c r="A6771" s="240" t="s">
        <v>7464</v>
      </c>
      <c r="B6771" s="266" t="s">
        <v>7466</v>
      </c>
      <c r="C6771" s="185" t="str">
        <f>VLOOKUP(B6771,[1]Nagios!$B$2:$F$7978,1,FALSE)</f>
        <v>172.16.0.2</v>
      </c>
      <c r="D6771" s="240" t="s">
        <v>959</v>
      </c>
      <c r="E6771" s="240" t="s">
        <v>2989</v>
      </c>
      <c r="F6771" s="245">
        <v>1</v>
      </c>
      <c r="G6771" s="299" t="s">
        <v>8007</v>
      </c>
      <c r="H6771" s="209"/>
    </row>
    <row r="6772" spans="1:8">
      <c r="A6772" s="88" t="s">
        <v>8733</v>
      </c>
      <c r="B6772" s="266" t="s">
        <v>8782</v>
      </c>
      <c r="C6772" s="185" t="str">
        <f>VLOOKUP(B6772,[1]Nagios!$B$2:$F$7978,1,FALSE)</f>
        <v>10.133.224.15</v>
      </c>
      <c r="D6772" s="240" t="s">
        <v>959</v>
      </c>
      <c r="E6772" s="240" t="s">
        <v>2991</v>
      </c>
      <c r="F6772" s="112">
        <v>2</v>
      </c>
      <c r="G6772" s="299" t="s">
        <v>8007</v>
      </c>
      <c r="H6772" s="203"/>
    </row>
    <row r="6773" spans="1:8">
      <c r="A6773" s="88" t="s">
        <v>8732</v>
      </c>
      <c r="B6773" s="266" t="s">
        <v>8781</v>
      </c>
      <c r="C6773" s="185" t="str">
        <f>VLOOKUP(B6773,[1]Nagios!$B$2:$F$7978,1,FALSE)</f>
        <v>10.133.224.14</v>
      </c>
      <c r="D6773" s="240" t="s">
        <v>959</v>
      </c>
      <c r="E6773" s="240" t="s">
        <v>2991</v>
      </c>
      <c r="F6773" s="112">
        <v>2</v>
      </c>
      <c r="G6773" s="299" t="s">
        <v>8007</v>
      </c>
      <c r="H6773" s="203"/>
    </row>
    <row r="6774" spans="1:8">
      <c r="A6774" s="88" t="s">
        <v>8731</v>
      </c>
      <c r="B6774" s="266" t="s">
        <v>8780</v>
      </c>
      <c r="C6774" s="185" t="str">
        <f>VLOOKUP(B6774,[1]Nagios!$B$2:$F$7978,1,FALSE)</f>
        <v>10.133.224.13</v>
      </c>
      <c r="D6774" s="240" t="s">
        <v>959</v>
      </c>
      <c r="E6774" s="240" t="s">
        <v>2991</v>
      </c>
      <c r="F6774" s="112">
        <v>2</v>
      </c>
      <c r="G6774" s="299" t="s">
        <v>8007</v>
      </c>
      <c r="H6774" s="203"/>
    </row>
    <row r="6775" spans="1:8">
      <c r="A6775" s="88" t="s">
        <v>8730</v>
      </c>
      <c r="B6775" s="266" t="s">
        <v>8779</v>
      </c>
      <c r="C6775" s="185" t="str">
        <f>VLOOKUP(B6775,[1]Nagios!$B$2:$F$7978,1,FALSE)</f>
        <v>10.133.224.12</v>
      </c>
      <c r="D6775" s="240" t="s">
        <v>959</v>
      </c>
      <c r="E6775" s="240" t="s">
        <v>2991</v>
      </c>
      <c r="F6775" s="112">
        <v>2</v>
      </c>
      <c r="G6775" s="299" t="s">
        <v>8007</v>
      </c>
      <c r="H6775" s="203"/>
    </row>
    <row r="6776" spans="1:8">
      <c r="A6776" s="88" t="s">
        <v>8729</v>
      </c>
      <c r="B6776" s="266" t="s">
        <v>8778</v>
      </c>
      <c r="C6776" s="185" t="str">
        <f>VLOOKUP(B6776,[1]Nagios!$B$2:$F$7978,1,FALSE)</f>
        <v>10.133.224.11</v>
      </c>
      <c r="D6776" s="240" t="s">
        <v>959</v>
      </c>
      <c r="E6776" s="240" t="s">
        <v>2991</v>
      </c>
      <c r="F6776" s="112">
        <v>2</v>
      </c>
      <c r="G6776" s="299" t="s">
        <v>8007</v>
      </c>
      <c r="H6776" s="203"/>
    </row>
    <row r="6777" spans="1:8">
      <c r="A6777" s="88" t="s">
        <v>8728</v>
      </c>
      <c r="B6777" s="266" t="s">
        <v>8777</v>
      </c>
      <c r="C6777" s="185" t="str">
        <f>VLOOKUP(B6777,[1]Nagios!$B$2:$F$7978,1,FALSE)</f>
        <v>10.133.224.10</v>
      </c>
      <c r="D6777" s="240" t="s">
        <v>959</v>
      </c>
      <c r="E6777" s="240" t="s">
        <v>2991</v>
      </c>
      <c r="F6777" s="112">
        <v>2</v>
      </c>
      <c r="G6777" s="299" t="s">
        <v>8007</v>
      </c>
      <c r="H6777" s="203"/>
    </row>
    <row r="6778" spans="1:8">
      <c r="A6778" s="88" t="s">
        <v>8727</v>
      </c>
      <c r="B6778" s="266" t="s">
        <v>8776</v>
      </c>
      <c r="C6778" s="185" t="str">
        <f>VLOOKUP(B6778,[1]Nagios!$B$2:$F$7978,1,FALSE)</f>
        <v>10.133.224.9</v>
      </c>
      <c r="D6778" s="240" t="s">
        <v>959</v>
      </c>
      <c r="E6778" s="240" t="s">
        <v>2991</v>
      </c>
      <c r="F6778" s="112">
        <v>2</v>
      </c>
      <c r="G6778" s="299" t="s">
        <v>8007</v>
      </c>
      <c r="H6778" s="203"/>
    </row>
    <row r="6779" spans="1:8">
      <c r="A6779" s="88" t="s">
        <v>8726</v>
      </c>
      <c r="B6779" s="266" t="s">
        <v>8775</v>
      </c>
      <c r="C6779" s="185" t="str">
        <f>VLOOKUP(B6779,[1]Nagios!$B$2:$F$7978,1,FALSE)</f>
        <v>10.133.224.8</v>
      </c>
      <c r="D6779" s="240" t="s">
        <v>959</v>
      </c>
      <c r="E6779" s="240" t="s">
        <v>2991</v>
      </c>
      <c r="F6779" s="112">
        <v>2</v>
      </c>
      <c r="G6779" s="299" t="s">
        <v>8007</v>
      </c>
      <c r="H6779" s="203"/>
    </row>
    <row r="6780" spans="1:8">
      <c r="A6780" s="88" t="s">
        <v>8725</v>
      </c>
      <c r="B6780" s="266" t="s">
        <v>8774</v>
      </c>
      <c r="C6780" s="185" t="str">
        <f>VLOOKUP(B6780,[1]Nagios!$B$2:$F$7978,1,FALSE)</f>
        <v>10.133.224.7</v>
      </c>
      <c r="D6780" s="240" t="s">
        <v>959</v>
      </c>
      <c r="E6780" s="240" t="s">
        <v>2991</v>
      </c>
      <c r="F6780" s="112">
        <v>2</v>
      </c>
      <c r="G6780" s="299" t="s">
        <v>8007</v>
      </c>
      <c r="H6780" s="203"/>
    </row>
    <row r="6781" spans="1:8">
      <c r="A6781" s="88" t="s">
        <v>8724</v>
      </c>
      <c r="B6781" s="266" t="s">
        <v>8773</v>
      </c>
      <c r="C6781" s="185" t="str">
        <f>VLOOKUP(B6781,[1]Nagios!$B$2:$F$7978,1,FALSE)</f>
        <v>10.133.224.6</v>
      </c>
      <c r="D6781" s="240" t="s">
        <v>959</v>
      </c>
      <c r="E6781" s="240" t="s">
        <v>2991</v>
      </c>
      <c r="F6781" s="112">
        <v>2</v>
      </c>
      <c r="G6781" s="299" t="s">
        <v>8007</v>
      </c>
      <c r="H6781" s="203"/>
    </row>
    <row r="6782" spans="1:8">
      <c r="A6782" s="88" t="s">
        <v>8723</v>
      </c>
      <c r="B6782" s="266" t="s">
        <v>8772</v>
      </c>
      <c r="C6782" s="185" t="str">
        <f>VLOOKUP(B6782,[1]Nagios!$B$2:$F$7978,1,FALSE)</f>
        <v>10.133.224.5</v>
      </c>
      <c r="D6782" s="240" t="s">
        <v>959</v>
      </c>
      <c r="E6782" s="240" t="s">
        <v>2991</v>
      </c>
      <c r="F6782" s="112">
        <v>2</v>
      </c>
      <c r="G6782" s="299" t="s">
        <v>8007</v>
      </c>
      <c r="H6782" s="203"/>
    </row>
    <row r="6783" spans="1:8">
      <c r="A6783" s="88" t="s">
        <v>8722</v>
      </c>
      <c r="B6783" s="266" t="s">
        <v>8771</v>
      </c>
      <c r="C6783" s="185" t="str">
        <f>VLOOKUP(B6783,[1]Nagios!$B$2:$F$7978,1,FALSE)</f>
        <v>10.133.224.4</v>
      </c>
      <c r="D6783" s="240" t="s">
        <v>959</v>
      </c>
      <c r="E6783" s="240" t="s">
        <v>2991</v>
      </c>
      <c r="F6783" s="112">
        <v>2</v>
      </c>
      <c r="G6783" s="299" t="s">
        <v>8007</v>
      </c>
      <c r="H6783" s="203"/>
    </row>
    <row r="6784" spans="1:8">
      <c r="A6784" s="88" t="s">
        <v>8721</v>
      </c>
      <c r="B6784" s="266" t="s">
        <v>8770</v>
      </c>
      <c r="C6784" s="185" t="str">
        <f>VLOOKUP(B6784,[1]Nagios!$B$2:$F$7978,1,FALSE)</f>
        <v>10.133.224.3</v>
      </c>
      <c r="D6784" s="240" t="s">
        <v>959</v>
      </c>
      <c r="E6784" s="240" t="s">
        <v>2991</v>
      </c>
      <c r="F6784" s="112">
        <v>2</v>
      </c>
      <c r="G6784" s="299" t="s">
        <v>8007</v>
      </c>
      <c r="H6784" s="203"/>
    </row>
    <row r="6785" spans="1:8">
      <c r="A6785" s="88" t="s">
        <v>8720</v>
      </c>
      <c r="B6785" s="266" t="s">
        <v>8769</v>
      </c>
      <c r="C6785" s="185" t="str">
        <f>VLOOKUP(B6785,[1]Nagios!$B$2:$F$7978,1,FALSE)</f>
        <v>10.133.224.2</v>
      </c>
      <c r="D6785" s="240" t="s">
        <v>959</v>
      </c>
      <c r="E6785" s="240" t="s">
        <v>2991</v>
      </c>
      <c r="F6785" s="112">
        <v>2</v>
      </c>
      <c r="G6785" s="299" t="s">
        <v>8007</v>
      </c>
      <c r="H6785" s="203"/>
    </row>
    <row r="6786" spans="1:8">
      <c r="A6786" s="240" t="s">
        <v>8119</v>
      </c>
      <c r="B6786" s="122">
        <v>10133192153</v>
      </c>
      <c r="C6786" s="185">
        <f>VLOOKUP(B6786,[1]Nagios!$B$2:$F$7978,1,FALSE)</f>
        <v>10133192153</v>
      </c>
      <c r="D6786" s="240" t="s">
        <v>959</v>
      </c>
      <c r="E6786" s="240" t="s">
        <v>2991</v>
      </c>
      <c r="F6786" s="245">
        <v>2</v>
      </c>
      <c r="G6786" s="299" t="s">
        <v>8007</v>
      </c>
      <c r="H6786" s="200"/>
    </row>
    <row r="6787" spans="1:8">
      <c r="A6787" s="240" t="s">
        <v>8118</v>
      </c>
      <c r="B6787" s="122">
        <v>10133192152</v>
      </c>
      <c r="C6787" s="185">
        <f>VLOOKUP(B6787,[1]Nagios!$B$2:$F$7978,1,FALSE)</f>
        <v>10133192152</v>
      </c>
      <c r="D6787" s="240" t="s">
        <v>959</v>
      </c>
      <c r="E6787" s="240" t="s">
        <v>2991</v>
      </c>
      <c r="F6787" s="245">
        <v>2</v>
      </c>
      <c r="G6787" s="299" t="s">
        <v>8007</v>
      </c>
      <c r="H6787" s="200"/>
    </row>
    <row r="6788" spans="1:8">
      <c r="A6788" s="240" t="s">
        <v>8117</v>
      </c>
      <c r="B6788" s="122">
        <v>10133192149</v>
      </c>
      <c r="C6788" s="185">
        <f>VLOOKUP(B6788,[1]Nagios!$B$2:$F$7978,1,FALSE)</f>
        <v>10133192149</v>
      </c>
      <c r="D6788" s="240" t="s">
        <v>959</v>
      </c>
      <c r="E6788" s="240" t="s">
        <v>2991</v>
      </c>
      <c r="F6788" s="245">
        <v>2</v>
      </c>
      <c r="G6788" s="299" t="s">
        <v>8007</v>
      </c>
      <c r="H6788" s="200"/>
    </row>
    <row r="6789" spans="1:8">
      <c r="A6789" s="249" t="s">
        <v>8214</v>
      </c>
      <c r="B6789" s="122">
        <v>10133192148</v>
      </c>
      <c r="C6789" s="185">
        <f>VLOOKUP(B6789,[1]Nagios!$B$2:$F$7978,1,FALSE)</f>
        <v>10133192148</v>
      </c>
      <c r="D6789" s="240" t="s">
        <v>959</v>
      </c>
      <c r="E6789" s="249" t="s">
        <v>2989</v>
      </c>
      <c r="F6789" s="245">
        <v>2</v>
      </c>
      <c r="G6789" s="299" t="s">
        <v>8007</v>
      </c>
      <c r="H6789" s="180"/>
    </row>
    <row r="6790" spans="1:8">
      <c r="A6790" s="249" t="s">
        <v>8116</v>
      </c>
      <c r="B6790" s="122">
        <v>10133192147</v>
      </c>
      <c r="C6790" s="185">
        <f>VLOOKUP(B6790,[1]Nagios!$B$2:$F$7978,1,FALSE)</f>
        <v>10133192147</v>
      </c>
      <c r="D6790" s="240" t="s">
        <v>959</v>
      </c>
      <c r="E6790" s="249" t="s">
        <v>2991</v>
      </c>
      <c r="F6790" s="245">
        <v>2</v>
      </c>
      <c r="G6790" s="299" t="s">
        <v>8007</v>
      </c>
      <c r="H6790" s="200"/>
    </row>
    <row r="6791" spans="1:8">
      <c r="A6791" s="266" t="s">
        <v>8115</v>
      </c>
      <c r="B6791" s="122">
        <v>10133192146</v>
      </c>
      <c r="C6791" s="185">
        <f>VLOOKUP(B6791,[1]Nagios!$B$2:$F$7978,1,FALSE)</f>
        <v>10133192146</v>
      </c>
      <c r="D6791" s="240" t="s">
        <v>959</v>
      </c>
      <c r="E6791" s="266" t="s">
        <v>2991</v>
      </c>
      <c r="F6791" s="245">
        <v>2</v>
      </c>
      <c r="G6791" s="299" t="s">
        <v>8007</v>
      </c>
      <c r="H6791" s="200"/>
    </row>
    <row r="6792" spans="1:8">
      <c r="A6792" s="266" t="s">
        <v>8114</v>
      </c>
      <c r="B6792" s="122">
        <v>10133192145</v>
      </c>
      <c r="C6792" s="185">
        <f>VLOOKUP(B6792,[1]Nagios!$B$2:$F$7978,1,FALSE)</f>
        <v>10133192145</v>
      </c>
      <c r="D6792" s="240" t="s">
        <v>959</v>
      </c>
      <c r="E6792" s="266" t="s">
        <v>2991</v>
      </c>
      <c r="F6792" s="245">
        <v>2</v>
      </c>
      <c r="G6792" s="299" t="s">
        <v>8007</v>
      </c>
      <c r="H6792" s="200"/>
    </row>
    <row r="6793" spans="1:8">
      <c r="A6793" s="266" t="s">
        <v>8113</v>
      </c>
      <c r="B6793" s="122">
        <v>10133192144</v>
      </c>
      <c r="C6793" s="185">
        <f>VLOOKUP(B6793,[1]Nagios!$B$2:$F$7978,1,FALSE)</f>
        <v>10133192144</v>
      </c>
      <c r="D6793" s="249" t="s">
        <v>959</v>
      </c>
      <c r="E6793" s="266" t="s">
        <v>2991</v>
      </c>
      <c r="F6793" s="245">
        <v>2</v>
      </c>
      <c r="G6793" s="299" t="s">
        <v>8007</v>
      </c>
      <c r="H6793" s="200"/>
    </row>
    <row r="6794" spans="1:8">
      <c r="A6794" s="266" t="s">
        <v>8112</v>
      </c>
      <c r="B6794" s="122">
        <v>10133192143</v>
      </c>
      <c r="C6794" s="185">
        <f>VLOOKUP(B6794,[1]Nagios!$B$2:$F$7978,1,FALSE)</f>
        <v>10133192143</v>
      </c>
      <c r="D6794" s="249" t="s">
        <v>959</v>
      </c>
      <c r="E6794" s="266" t="s">
        <v>2991</v>
      </c>
      <c r="F6794" s="245">
        <v>2</v>
      </c>
      <c r="G6794" s="299" t="s">
        <v>8007</v>
      </c>
      <c r="H6794" s="200"/>
    </row>
    <row r="6795" spans="1:8">
      <c r="A6795" s="266" t="s">
        <v>8111</v>
      </c>
      <c r="B6795" s="122">
        <v>10133192142</v>
      </c>
      <c r="C6795" s="185">
        <f>VLOOKUP(B6795,[1]Nagios!$B$2:$F$7978,1,FALSE)</f>
        <v>10133192142</v>
      </c>
      <c r="D6795" s="266" t="s">
        <v>959</v>
      </c>
      <c r="E6795" s="240" t="s">
        <v>2991</v>
      </c>
      <c r="F6795" s="262">
        <v>2</v>
      </c>
      <c r="G6795" s="299" t="s">
        <v>8007</v>
      </c>
      <c r="H6795" s="200"/>
    </row>
    <row r="6796" spans="1:8">
      <c r="A6796" s="266" t="s">
        <v>8110</v>
      </c>
      <c r="B6796" s="122">
        <v>10133192141</v>
      </c>
      <c r="C6796" s="185">
        <f>VLOOKUP(B6796,[1]Nagios!$B$2:$F$7978,1,FALSE)</f>
        <v>10133192141</v>
      </c>
      <c r="D6796" s="240" t="s">
        <v>959</v>
      </c>
      <c r="E6796" s="240" t="s">
        <v>2991</v>
      </c>
      <c r="F6796" s="262">
        <v>2</v>
      </c>
      <c r="G6796" s="299" t="s">
        <v>8007</v>
      </c>
      <c r="H6796" s="200"/>
    </row>
    <row r="6797" spans="1:8">
      <c r="A6797" s="266" t="s">
        <v>7753</v>
      </c>
      <c r="B6797" s="122">
        <v>10133192150</v>
      </c>
      <c r="C6797" s="185">
        <f>VLOOKUP(B6797,[1]Nagios!$B$2:$F$7978,1,FALSE)</f>
        <v>10133192150</v>
      </c>
      <c r="D6797" s="240" t="s">
        <v>959</v>
      </c>
      <c r="E6797" s="240" t="s">
        <v>2991</v>
      </c>
      <c r="F6797" s="271">
        <v>2</v>
      </c>
      <c r="G6797" s="299" t="s">
        <v>8007</v>
      </c>
      <c r="H6797" s="200"/>
    </row>
    <row r="6798" spans="1:8">
      <c r="A6798" s="249" t="s">
        <v>7752</v>
      </c>
      <c r="B6798" s="122">
        <v>10133192140</v>
      </c>
      <c r="C6798" s="185">
        <f>VLOOKUP(B6798,[1]Nagios!$B$2:$F$7978,1,FALSE)</f>
        <v>10133192140</v>
      </c>
      <c r="D6798" s="240" t="s">
        <v>959</v>
      </c>
      <c r="E6798" s="240" t="s">
        <v>2991</v>
      </c>
      <c r="F6798" s="245">
        <v>2</v>
      </c>
      <c r="G6798" s="299" t="s">
        <v>8007</v>
      </c>
      <c r="H6798" s="200"/>
    </row>
    <row r="6799" spans="1:8">
      <c r="A6799" s="249" t="s">
        <v>8109</v>
      </c>
      <c r="B6799" s="122">
        <v>10133192139</v>
      </c>
      <c r="C6799" s="185">
        <f>VLOOKUP(B6799,[1]Nagios!$B$2:$F$7978,1,FALSE)</f>
        <v>10133192139</v>
      </c>
      <c r="D6799" s="240" t="s">
        <v>959</v>
      </c>
      <c r="E6799" s="240" t="s">
        <v>2991</v>
      </c>
      <c r="F6799" s="245">
        <v>2</v>
      </c>
      <c r="G6799" s="299" t="s">
        <v>8007</v>
      </c>
      <c r="H6799" s="200"/>
    </row>
    <row r="6800" spans="1:8">
      <c r="A6800" s="266" t="s">
        <v>8108</v>
      </c>
      <c r="B6800" s="122">
        <v>10133192138</v>
      </c>
      <c r="C6800" s="185">
        <f>VLOOKUP(B6800,[1]Nagios!$B$2:$F$7978,1,FALSE)</f>
        <v>10133192138</v>
      </c>
      <c r="D6800" s="240" t="s">
        <v>959</v>
      </c>
      <c r="E6800" s="240" t="s">
        <v>2991</v>
      </c>
      <c r="F6800" s="245">
        <v>2</v>
      </c>
      <c r="G6800" s="299" t="s">
        <v>8007</v>
      </c>
      <c r="H6800" s="200"/>
    </row>
    <row r="6801" spans="1:8">
      <c r="A6801" s="266" t="s">
        <v>7747</v>
      </c>
      <c r="B6801" s="122">
        <v>10133192137</v>
      </c>
      <c r="C6801" s="185">
        <f>VLOOKUP(B6801,[1]Nagios!$B$2:$F$7978,1,FALSE)</f>
        <v>10133192137</v>
      </c>
      <c r="D6801" s="240" t="s">
        <v>959</v>
      </c>
      <c r="E6801" s="240" t="s">
        <v>2991</v>
      </c>
      <c r="F6801" s="245">
        <v>2</v>
      </c>
      <c r="G6801" s="299" t="s">
        <v>8007</v>
      </c>
      <c r="H6801" s="200"/>
    </row>
    <row r="6802" spans="1:8">
      <c r="A6802" s="266" t="s">
        <v>7746</v>
      </c>
      <c r="B6802" s="122">
        <v>10133192134</v>
      </c>
      <c r="C6802" s="185">
        <f>VLOOKUP(B6802,[1]Nagios!$B$2:$F$7978,1,FALSE)</f>
        <v>10133192134</v>
      </c>
      <c r="D6802" s="240" t="s">
        <v>959</v>
      </c>
      <c r="E6802" s="240" t="s">
        <v>2989</v>
      </c>
      <c r="F6802" s="245">
        <v>2</v>
      </c>
      <c r="G6802" s="299" t="s">
        <v>8007</v>
      </c>
      <c r="H6802" s="200"/>
    </row>
    <row r="6803" spans="1:8">
      <c r="A6803" s="266" t="s">
        <v>7746</v>
      </c>
      <c r="B6803" s="122">
        <v>10133192135</v>
      </c>
      <c r="C6803" s="185">
        <f>VLOOKUP(B6803,[1]Nagios!$B$2:$F$7978,1,FALSE)</f>
        <v>10133192135</v>
      </c>
      <c r="D6803" s="240" t="s">
        <v>959</v>
      </c>
      <c r="E6803" s="240" t="s">
        <v>2991</v>
      </c>
      <c r="F6803" s="245">
        <v>2</v>
      </c>
      <c r="G6803" s="299" t="s">
        <v>8007</v>
      </c>
      <c r="H6803" s="200"/>
    </row>
    <row r="6804" spans="1:8">
      <c r="A6804" s="249" t="s">
        <v>7751</v>
      </c>
      <c r="B6804" s="122">
        <v>10133192133</v>
      </c>
      <c r="C6804" s="185">
        <f>VLOOKUP(B6804,[1]Nagios!$B$2:$F$7978,1,FALSE)</f>
        <v>10133192133</v>
      </c>
      <c r="D6804" s="240" t="s">
        <v>959</v>
      </c>
      <c r="E6804" s="240" t="s">
        <v>2991</v>
      </c>
      <c r="F6804" s="245">
        <v>2</v>
      </c>
      <c r="G6804" s="299" t="s">
        <v>8007</v>
      </c>
      <c r="H6804" s="200"/>
    </row>
    <row r="6805" spans="1:8">
      <c r="A6805" s="249" t="s">
        <v>7750</v>
      </c>
      <c r="B6805" s="122">
        <v>10133192132</v>
      </c>
      <c r="C6805" s="185">
        <f>VLOOKUP(B6805,[1]Nagios!$B$2:$F$7978,1,FALSE)</f>
        <v>10133192132</v>
      </c>
      <c r="D6805" s="240" t="s">
        <v>959</v>
      </c>
      <c r="E6805" s="240" t="s">
        <v>2991</v>
      </c>
      <c r="F6805" s="245">
        <v>2</v>
      </c>
      <c r="G6805" s="299" t="s">
        <v>8007</v>
      </c>
      <c r="H6805" s="200"/>
    </row>
    <row r="6806" spans="1:8">
      <c r="A6806" s="266" t="s">
        <v>7749</v>
      </c>
      <c r="B6806" s="122">
        <v>10133192131</v>
      </c>
      <c r="C6806" s="185">
        <f>VLOOKUP(B6806,[1]Nagios!$B$2:$F$7978,1,FALSE)</f>
        <v>10133192131</v>
      </c>
      <c r="D6806" s="240" t="s">
        <v>959</v>
      </c>
      <c r="E6806" s="240" t="s">
        <v>2991</v>
      </c>
      <c r="F6806" s="245">
        <v>2</v>
      </c>
      <c r="G6806" s="299" t="s">
        <v>8007</v>
      </c>
      <c r="H6806" s="200"/>
    </row>
    <row r="6807" spans="1:8">
      <c r="A6807" s="266" t="s">
        <v>7748</v>
      </c>
      <c r="B6807" s="122">
        <v>10133192130</v>
      </c>
      <c r="C6807" s="185">
        <f>VLOOKUP(B6807,[1]Nagios!$B$2:$F$7978,1,FALSE)</f>
        <v>10133192130</v>
      </c>
      <c r="D6807" s="240" t="s">
        <v>959</v>
      </c>
      <c r="E6807" s="240" t="s">
        <v>2991</v>
      </c>
      <c r="F6807" s="262">
        <v>2</v>
      </c>
      <c r="G6807" s="299" t="s">
        <v>8007</v>
      </c>
      <c r="H6807" s="200"/>
    </row>
    <row r="6808" spans="1:8">
      <c r="A6808" s="266" t="s">
        <v>7745</v>
      </c>
      <c r="B6808" s="122">
        <v>10133192129</v>
      </c>
      <c r="C6808" s="185">
        <f>VLOOKUP(B6808,[1]Nagios!$B$2:$F$7978,1,FALSE)</f>
        <v>10133192129</v>
      </c>
      <c r="D6808" s="240" t="s">
        <v>959</v>
      </c>
      <c r="E6808" s="240" t="s">
        <v>2991</v>
      </c>
      <c r="F6808" s="262">
        <v>2</v>
      </c>
      <c r="G6808" s="299" t="s">
        <v>8007</v>
      </c>
      <c r="H6808" s="200"/>
    </row>
    <row r="6809" spans="1:8">
      <c r="A6809" s="88" t="s">
        <v>8978</v>
      </c>
      <c r="B6809" s="118" t="s">
        <v>8975</v>
      </c>
      <c r="C6809" s="185" t="str">
        <f>VLOOKUP(B6809,[1]Nagios!$B$2:$F$7978,1,FALSE)</f>
        <v>10.133.106.13</v>
      </c>
      <c r="D6809" s="240" t="s">
        <v>2374</v>
      </c>
      <c r="E6809" s="267" t="s">
        <v>2989</v>
      </c>
      <c r="F6809" s="271">
        <v>2</v>
      </c>
      <c r="G6809" s="299" t="s">
        <v>8007</v>
      </c>
      <c r="H6809" s="200"/>
    </row>
    <row r="6810" spans="1:8">
      <c r="A6810" s="88" t="s">
        <v>8979</v>
      </c>
      <c r="B6810" s="118" t="s">
        <v>8974</v>
      </c>
      <c r="C6810" s="185" t="str">
        <f>VLOOKUP(B6810,[1]Nagios!$B$2:$F$7978,1,FALSE)</f>
        <v>10.133.106.12</v>
      </c>
      <c r="D6810" s="240" t="s">
        <v>2374</v>
      </c>
      <c r="E6810" s="267" t="s">
        <v>2989</v>
      </c>
      <c r="F6810" s="271">
        <v>2</v>
      </c>
      <c r="G6810" s="299" t="s">
        <v>8007</v>
      </c>
    </row>
    <row r="6811" spans="1:8">
      <c r="A6811" s="88" t="s">
        <v>8971</v>
      </c>
      <c r="B6811" s="118" t="s">
        <v>8972</v>
      </c>
      <c r="C6811" s="185" t="str">
        <f>VLOOKUP(B6811,[1]Nagios!$B$2:$F$7978,1,FALSE)</f>
        <v>10.133.106.10</v>
      </c>
      <c r="D6811" s="240" t="s">
        <v>2374</v>
      </c>
      <c r="E6811" s="267" t="s">
        <v>2989</v>
      </c>
      <c r="F6811" s="271">
        <v>2</v>
      </c>
      <c r="G6811" s="299" t="s">
        <v>8007</v>
      </c>
    </row>
    <row r="6812" spans="1:8">
      <c r="A6812" s="88" t="s">
        <v>8980</v>
      </c>
      <c r="B6812" s="118" t="s">
        <v>8973</v>
      </c>
      <c r="C6812" s="185" t="str">
        <f>VLOOKUP(B6812,[1]Nagios!$B$2:$F$7978,1,FALSE)</f>
        <v>10.133.106.11</v>
      </c>
      <c r="D6812" s="240" t="s">
        <v>2374</v>
      </c>
      <c r="E6812" s="267" t="s">
        <v>2989</v>
      </c>
      <c r="F6812" s="271">
        <v>2</v>
      </c>
      <c r="G6812" s="299" t="s">
        <v>8007</v>
      </c>
    </row>
    <row r="6813" spans="1:8">
      <c r="A6813" s="91" t="s">
        <v>6722</v>
      </c>
      <c r="B6813" s="102" t="s">
        <v>6721</v>
      </c>
      <c r="C6813" s="185" t="str">
        <f>VLOOKUP(B6813,[1]Nagios!$B$2:$F$7978,1,FALSE)</f>
        <v>10.133.114.45</v>
      </c>
      <c r="D6813" s="102" t="s">
        <v>1795</v>
      </c>
      <c r="E6813" s="240" t="s">
        <v>2989</v>
      </c>
      <c r="F6813" s="271">
        <v>2</v>
      </c>
      <c r="G6813" s="299" t="s">
        <v>8007</v>
      </c>
      <c r="H6813" s="200"/>
    </row>
    <row r="6814" spans="1:8">
      <c r="A6814" s="88" t="s">
        <v>7126</v>
      </c>
      <c r="B6814" s="240" t="s">
        <v>7122</v>
      </c>
      <c r="C6814" s="185" t="str">
        <f>VLOOKUP(B6814,[1]Nagios!$B$2:$F$7978,1,FALSE)</f>
        <v>10.133.98.17</v>
      </c>
      <c r="D6814" s="240" t="s">
        <v>959</v>
      </c>
      <c r="E6814" s="240" t="s">
        <v>2989</v>
      </c>
      <c r="F6814" s="271">
        <v>2</v>
      </c>
      <c r="G6814" s="299" t="s">
        <v>8007</v>
      </c>
      <c r="H6814" s="200"/>
    </row>
    <row r="6815" spans="1:8">
      <c r="A6815" s="88" t="s">
        <v>7401</v>
      </c>
      <c r="B6815" s="240" t="s">
        <v>7402</v>
      </c>
      <c r="C6815" s="185" t="str">
        <f>VLOOKUP(B6815,[1]Nagios!$B$2:$F$7978,1,FALSE)</f>
        <v>10.133.96.16</v>
      </c>
      <c r="D6815" s="240" t="s">
        <v>959</v>
      </c>
      <c r="E6815" s="240" t="s">
        <v>2989</v>
      </c>
      <c r="F6815" s="112">
        <v>2</v>
      </c>
      <c r="G6815" s="299" t="s">
        <v>8007</v>
      </c>
      <c r="H6815" s="200" t="s">
        <v>7404</v>
      </c>
    </row>
    <row r="6816" spans="1:8">
      <c r="A6816" s="266" t="s">
        <v>7626</v>
      </c>
      <c r="B6816" s="240" t="s">
        <v>7625</v>
      </c>
      <c r="C6816" s="185" t="str">
        <f>VLOOKUP(B6816,[1]Nagios!$B$2:$F$7978,1,FALSE)</f>
        <v>10.133.100.11</v>
      </c>
      <c r="D6816" s="240" t="s">
        <v>1795</v>
      </c>
      <c r="E6816" s="240" t="s">
        <v>2989</v>
      </c>
      <c r="F6816" s="271">
        <v>2</v>
      </c>
      <c r="G6816" s="299" t="s">
        <v>8007</v>
      </c>
      <c r="H6816" s="209"/>
    </row>
    <row r="6817" spans="1:8">
      <c r="A6817" s="266" t="s">
        <v>7561</v>
      </c>
      <c r="B6817" s="240" t="s">
        <v>7559</v>
      </c>
      <c r="C6817" s="185" t="str">
        <f>VLOOKUP(B6817,[1]Nagios!$B$2:$F$7978,1,FALSE)</f>
        <v>10.133.100.10</v>
      </c>
      <c r="D6817" s="249" t="s">
        <v>959</v>
      </c>
      <c r="E6817" s="240" t="s">
        <v>2989</v>
      </c>
      <c r="F6817" s="271">
        <v>2</v>
      </c>
      <c r="G6817" s="299" t="s">
        <v>8007</v>
      </c>
      <c r="H6817" s="209"/>
    </row>
    <row r="6818" spans="1:8">
      <c r="A6818" s="88" t="s">
        <v>7125</v>
      </c>
      <c r="B6818" s="240" t="s">
        <v>7119</v>
      </c>
      <c r="C6818" s="185" t="str">
        <f>VLOOKUP(B6818,[1]Nagios!$B$2:$F$7978,1,FALSE)</f>
        <v>10.133.98.16</v>
      </c>
      <c r="D6818" s="249" t="s">
        <v>959</v>
      </c>
      <c r="E6818" s="240" t="s">
        <v>2989</v>
      </c>
      <c r="F6818" s="271">
        <v>2</v>
      </c>
      <c r="G6818" s="299" t="s">
        <v>8007</v>
      </c>
      <c r="H6818" s="200"/>
    </row>
    <row r="6819" spans="1:8">
      <c r="A6819" s="88" t="s">
        <v>7124</v>
      </c>
      <c r="B6819" s="240" t="s">
        <v>7121</v>
      </c>
      <c r="C6819" s="185" t="str">
        <f>VLOOKUP(B6819,[1]Nagios!$B$2:$F$7978,1,FALSE)</f>
        <v>10.133.98.15</v>
      </c>
      <c r="D6819" s="266" t="s">
        <v>959</v>
      </c>
      <c r="E6819" s="240" t="s">
        <v>2989</v>
      </c>
      <c r="F6819" s="271">
        <v>2</v>
      </c>
      <c r="G6819" s="299" t="s">
        <v>8007</v>
      </c>
      <c r="H6819" s="200"/>
    </row>
    <row r="6820" spans="1:8">
      <c r="A6820" s="88" t="s">
        <v>7123</v>
      </c>
      <c r="B6820" s="240" t="s">
        <v>7120</v>
      </c>
      <c r="C6820" s="185" t="str">
        <f>VLOOKUP(B6820,[1]Nagios!$B$2:$F$7978,1,FALSE)</f>
        <v>10.133.98.14</v>
      </c>
      <c r="D6820" s="240" t="s">
        <v>959</v>
      </c>
      <c r="E6820" s="240" t="s">
        <v>2989</v>
      </c>
      <c r="F6820" s="271">
        <v>2</v>
      </c>
      <c r="G6820" s="299" t="s">
        <v>8007</v>
      </c>
      <c r="H6820" s="200"/>
    </row>
    <row r="6821" spans="1:8">
      <c r="A6821" s="88" t="s">
        <v>6386</v>
      </c>
      <c r="B6821" s="240" t="s">
        <v>6385</v>
      </c>
      <c r="C6821" s="185" t="str">
        <f>VLOOKUP(B6821,[1]Nagios!$B$2:$F$7978,1,FALSE)</f>
        <v>10.133.36.10</v>
      </c>
      <c r="D6821" s="240" t="s">
        <v>1795</v>
      </c>
      <c r="E6821" s="240" t="s">
        <v>2989</v>
      </c>
      <c r="F6821" s="271">
        <v>3</v>
      </c>
      <c r="G6821" s="299" t="s">
        <v>8007</v>
      </c>
      <c r="H6821" s="200"/>
    </row>
    <row r="6822" spans="1:8">
      <c r="A6822" s="266" t="s">
        <v>7474</v>
      </c>
      <c r="B6822" s="240" t="s">
        <v>7472</v>
      </c>
      <c r="C6822" s="185" t="str">
        <f>VLOOKUP(B6822,[1]Nagios!$B$2:$F$7978,1,FALSE)</f>
        <v>10.133.108.10</v>
      </c>
      <c r="D6822" s="240" t="s">
        <v>959</v>
      </c>
      <c r="E6822" s="240" t="s">
        <v>2989</v>
      </c>
      <c r="F6822" s="271">
        <v>2</v>
      </c>
      <c r="G6822" s="299" t="s">
        <v>8007</v>
      </c>
      <c r="H6822" s="209"/>
    </row>
    <row r="6823" spans="1:8">
      <c r="A6823" s="266" t="s">
        <v>7473</v>
      </c>
      <c r="B6823" s="240" t="s">
        <v>7471</v>
      </c>
      <c r="C6823" s="185" t="str">
        <f>VLOOKUP(B6823,[1]Nagios!$B$2:$F$7978,1,FALSE)</f>
        <v>10.133.108.9</v>
      </c>
      <c r="D6823" s="240" t="s">
        <v>959</v>
      </c>
      <c r="E6823" s="240" t="s">
        <v>2989</v>
      </c>
      <c r="F6823" s="271">
        <v>2</v>
      </c>
      <c r="G6823" s="299" t="s">
        <v>8007</v>
      </c>
      <c r="H6823" s="209"/>
    </row>
    <row r="6824" spans="1:8">
      <c r="A6824" s="102" t="s">
        <v>7390</v>
      </c>
      <c r="B6824" s="102" t="s">
        <v>7392</v>
      </c>
      <c r="C6824" s="185" t="str">
        <f>VLOOKUP(B6824,[1]Nagios!$B$2:$F$7978,1,FALSE)</f>
        <v>10.133.90.15</v>
      </c>
      <c r="D6824" s="240" t="s">
        <v>959</v>
      </c>
      <c r="E6824" s="240" t="s">
        <v>2989</v>
      </c>
      <c r="F6824" s="271">
        <v>2</v>
      </c>
      <c r="G6824" s="299" t="s">
        <v>8007</v>
      </c>
      <c r="H6824" s="200"/>
    </row>
    <row r="6825" spans="1:8">
      <c r="A6825" s="102" t="s">
        <v>7386</v>
      </c>
      <c r="B6825" s="102" t="s">
        <v>7387</v>
      </c>
      <c r="C6825" s="185" t="str">
        <f>VLOOKUP(B6825,[1]Nagios!$B$2:$F$7978,1,FALSE)</f>
        <v>10.133.90.14</v>
      </c>
      <c r="D6825" s="240" t="s">
        <v>959</v>
      </c>
      <c r="E6825" s="240" t="s">
        <v>2989</v>
      </c>
      <c r="F6825" s="271">
        <v>2</v>
      </c>
      <c r="G6825" s="299" t="s">
        <v>8007</v>
      </c>
      <c r="H6825" s="200"/>
    </row>
    <row r="6826" spans="1:8">
      <c r="A6826" s="102" t="s">
        <v>7386</v>
      </c>
      <c r="B6826" s="102" t="s">
        <v>7387</v>
      </c>
      <c r="C6826" s="185" t="str">
        <f>VLOOKUP(B6826,[1]Nagios!$B$2:$F$7978,1,FALSE)</f>
        <v>10.133.90.14</v>
      </c>
      <c r="D6826" s="240" t="s">
        <v>7381</v>
      </c>
      <c r="E6826" s="240" t="s">
        <v>2989</v>
      </c>
      <c r="F6826" s="271">
        <v>2</v>
      </c>
      <c r="G6826" s="299" t="s">
        <v>8007</v>
      </c>
      <c r="H6826" s="200"/>
    </row>
    <row r="6827" spans="1:8">
      <c r="A6827" s="88" t="s">
        <v>2494</v>
      </c>
      <c r="B6827" s="249" t="s">
        <v>2495</v>
      </c>
      <c r="C6827" s="185" t="str">
        <f>VLOOKUP(B6827,[1]Nagios!$B$2:$F$7978,1,FALSE)</f>
        <v>10.133.34.8</v>
      </c>
      <c r="D6827" s="240" t="s">
        <v>959</v>
      </c>
      <c r="E6827" s="240" t="s">
        <v>2989</v>
      </c>
      <c r="F6827" s="112">
        <v>2</v>
      </c>
      <c r="G6827" s="299" t="s">
        <v>8007</v>
      </c>
      <c r="H6827" s="200" t="s">
        <v>5280</v>
      </c>
    </row>
    <row r="6828" spans="1:8">
      <c r="A6828" s="88" t="s">
        <v>2493</v>
      </c>
      <c r="B6828" s="249" t="s">
        <v>2492</v>
      </c>
      <c r="C6828" s="185" t="str">
        <f>VLOOKUP(B6828,[1]Nagios!$B$2:$F$7978,1,FALSE)</f>
        <v>10.133.86.9</v>
      </c>
      <c r="D6828" s="240" t="s">
        <v>959</v>
      </c>
      <c r="E6828" s="240" t="s">
        <v>2989</v>
      </c>
      <c r="F6828" s="112">
        <v>2</v>
      </c>
      <c r="G6828" s="299" t="s">
        <v>8007</v>
      </c>
      <c r="H6828" s="200" t="s">
        <v>5280</v>
      </c>
    </row>
    <row r="6829" spans="1:8">
      <c r="A6829" s="88" t="s">
        <v>1705</v>
      </c>
      <c r="B6829" s="266" t="s">
        <v>1704</v>
      </c>
      <c r="C6829" s="185" t="str">
        <f>VLOOKUP(B6829,[1]Nagios!$B$2:$F$7978,1,FALSE)</f>
        <v>10.133.114.13</v>
      </c>
      <c r="D6829" s="240" t="s">
        <v>959</v>
      </c>
      <c r="E6829" s="240" t="s">
        <v>2989</v>
      </c>
      <c r="F6829" s="112">
        <v>2</v>
      </c>
      <c r="G6829" s="299" t="s">
        <v>8007</v>
      </c>
      <c r="H6829" s="200" t="s">
        <v>5280</v>
      </c>
    </row>
    <row r="6830" spans="1:8">
      <c r="A6830" s="88" t="s">
        <v>1702</v>
      </c>
      <c r="B6830" s="240" t="s">
        <v>1703</v>
      </c>
      <c r="C6830" s="185" t="str">
        <f>VLOOKUP(B6830,[1]Nagios!$B$2:$F$7978,1,FALSE)</f>
        <v>10.133.114.12</v>
      </c>
      <c r="D6830" s="240" t="s">
        <v>959</v>
      </c>
      <c r="E6830" s="240" t="s">
        <v>2989</v>
      </c>
      <c r="F6830" s="112">
        <v>2</v>
      </c>
      <c r="G6830" s="299" t="s">
        <v>8007</v>
      </c>
      <c r="H6830" s="200" t="s">
        <v>5280</v>
      </c>
    </row>
    <row r="6831" spans="1:8">
      <c r="A6831" s="88" t="s">
        <v>1694</v>
      </c>
      <c r="B6831" s="240" t="s">
        <v>1701</v>
      </c>
      <c r="C6831" s="185" t="str">
        <f>VLOOKUP(B6831,[1]Nagios!$B$2:$F$7978,1,FALSE)</f>
        <v>10.133.35.9</v>
      </c>
      <c r="D6831" s="240" t="s">
        <v>959</v>
      </c>
      <c r="E6831" s="240" t="s">
        <v>2991</v>
      </c>
      <c r="F6831" s="112">
        <v>1</v>
      </c>
      <c r="G6831" s="299" t="s">
        <v>8007</v>
      </c>
      <c r="H6831" s="200" t="s">
        <v>5280</v>
      </c>
    </row>
    <row r="6832" spans="1:8">
      <c r="A6832" s="88" t="s">
        <v>1233</v>
      </c>
      <c r="B6832" s="240" t="s">
        <v>1232</v>
      </c>
      <c r="C6832" s="185" t="str">
        <f>VLOOKUP(B6832,[1]Nagios!$B$2:$F$7978,1,FALSE)</f>
        <v>10.133.86.8</v>
      </c>
      <c r="D6832" s="240" t="s">
        <v>959</v>
      </c>
      <c r="E6832" s="240" t="s">
        <v>2989</v>
      </c>
      <c r="F6832" s="112">
        <v>2</v>
      </c>
      <c r="G6832" s="299" t="s">
        <v>8007</v>
      </c>
      <c r="H6832" s="200" t="s">
        <v>5280</v>
      </c>
    </row>
    <row r="6833" spans="1:8">
      <c r="A6833" s="88" t="s">
        <v>1606</v>
      </c>
      <c r="B6833" s="240" t="s">
        <v>1605</v>
      </c>
      <c r="C6833" s="185" t="str">
        <f>VLOOKUP(B6833,[1]Nagios!$B$2:$F$7978,1,FALSE)</f>
        <v>10.133.114.10</v>
      </c>
      <c r="D6833" s="240" t="s">
        <v>959</v>
      </c>
      <c r="E6833" s="240" t="s">
        <v>2989</v>
      </c>
      <c r="F6833" s="112">
        <v>1</v>
      </c>
      <c r="G6833" s="299" t="s">
        <v>8007</v>
      </c>
      <c r="H6833" s="200" t="s">
        <v>5280</v>
      </c>
    </row>
    <row r="6834" spans="1:8">
      <c r="A6834" s="88" t="s">
        <v>1604</v>
      </c>
      <c r="B6834" s="240" t="s">
        <v>1603</v>
      </c>
      <c r="C6834" s="185" t="str">
        <f>VLOOKUP(B6834,[1]Nagios!$B$2:$F$7978,1,FALSE)</f>
        <v>10.133.114.9</v>
      </c>
      <c r="D6834" s="240" t="s">
        <v>959</v>
      </c>
      <c r="E6834" s="240" t="s">
        <v>2989</v>
      </c>
      <c r="F6834" s="112">
        <v>1</v>
      </c>
      <c r="G6834" s="299" t="s">
        <v>8007</v>
      </c>
      <c r="H6834" s="200" t="s">
        <v>5280</v>
      </c>
    </row>
    <row r="6835" spans="1:8">
      <c r="A6835" s="88" t="s">
        <v>1600</v>
      </c>
      <c r="B6835" s="240" t="s">
        <v>1599</v>
      </c>
      <c r="C6835" s="185" t="str">
        <f>VLOOKUP(B6835,[1]Nagios!$B$2:$F$7978,1,FALSE)</f>
        <v>10.133.114.8</v>
      </c>
      <c r="D6835" s="240" t="s">
        <v>959</v>
      </c>
      <c r="E6835" s="240" t="s">
        <v>2989</v>
      </c>
      <c r="F6835" s="112">
        <v>1</v>
      </c>
      <c r="G6835" s="299" t="s">
        <v>8007</v>
      </c>
      <c r="H6835" s="200" t="s">
        <v>5280</v>
      </c>
    </row>
    <row r="6836" spans="1:8">
      <c r="A6836" s="88" t="s">
        <v>1602</v>
      </c>
      <c r="B6836" s="240" t="s">
        <v>1601</v>
      </c>
      <c r="C6836" s="185" t="str">
        <f>VLOOKUP(B6836,[1]Nagios!$B$2:$F$7978,1,FALSE)</f>
        <v>10.133.112.11</v>
      </c>
      <c r="D6836" s="240" t="s">
        <v>959</v>
      </c>
      <c r="E6836" s="240" t="s">
        <v>2989</v>
      </c>
      <c r="F6836" s="112">
        <v>1</v>
      </c>
      <c r="G6836" s="299" t="s">
        <v>8007</v>
      </c>
      <c r="H6836" s="200" t="s">
        <v>5280</v>
      </c>
    </row>
    <row r="6837" spans="1:8">
      <c r="A6837" s="88" t="s">
        <v>6381</v>
      </c>
      <c r="B6837" s="240" t="s">
        <v>6380</v>
      </c>
      <c r="C6837" s="185" t="str">
        <f>VLOOKUP(B6837,[1]Nagios!$B$2:$F$7978,1,FALSE)</f>
        <v>10.133.112.10</v>
      </c>
      <c r="D6837" s="115" t="s">
        <v>1795</v>
      </c>
      <c r="E6837" s="240" t="s">
        <v>2989</v>
      </c>
      <c r="F6837" s="269">
        <v>3</v>
      </c>
      <c r="G6837" s="299" t="s">
        <v>8007</v>
      </c>
      <c r="H6837" s="221"/>
    </row>
    <row r="6838" spans="1:8">
      <c r="A6838" s="88" t="s">
        <v>1239</v>
      </c>
      <c r="B6838" s="240" t="s">
        <v>1238</v>
      </c>
      <c r="C6838" s="185" t="str">
        <f>VLOOKUP(B6838,[1]Nagios!$B$2:$F$7978,1,FALSE)</f>
        <v>10.133.112.9</v>
      </c>
      <c r="D6838" s="240" t="s">
        <v>959</v>
      </c>
      <c r="E6838" s="240" t="s">
        <v>2989</v>
      </c>
      <c r="F6838" s="112">
        <v>2</v>
      </c>
      <c r="G6838" s="299" t="s">
        <v>8007</v>
      </c>
      <c r="H6838" s="200" t="s">
        <v>5280</v>
      </c>
    </row>
    <row r="6839" spans="1:8">
      <c r="A6839" s="88" t="s">
        <v>2486</v>
      </c>
      <c r="B6839" s="240" t="s">
        <v>2487</v>
      </c>
      <c r="C6839" s="185" t="str">
        <f>VLOOKUP(B6839,[1]Nagios!$B$2:$F$7978,1,FALSE)</f>
        <v>10.133.44.8</v>
      </c>
      <c r="D6839" s="240" t="s">
        <v>959</v>
      </c>
      <c r="E6839" s="240" t="s">
        <v>2989</v>
      </c>
      <c r="F6839" s="112">
        <v>2</v>
      </c>
      <c r="G6839" s="299" t="s">
        <v>8007</v>
      </c>
      <c r="H6839" s="200" t="s">
        <v>5280</v>
      </c>
    </row>
    <row r="6840" spans="1:8">
      <c r="A6840" s="88" t="s">
        <v>1609</v>
      </c>
      <c r="B6840" s="240" t="s">
        <v>1610</v>
      </c>
      <c r="C6840" s="185" t="str">
        <f>VLOOKUP(B6840,[1]Nagios!$B$2:$F$7978,1,FALSE)</f>
        <v>10.133.70.13</v>
      </c>
      <c r="D6840" s="240" t="s">
        <v>959</v>
      </c>
      <c r="E6840" s="240" t="s">
        <v>2989</v>
      </c>
      <c r="F6840" s="112">
        <v>1</v>
      </c>
      <c r="G6840" s="299" t="s">
        <v>8007</v>
      </c>
      <c r="H6840" s="200" t="s">
        <v>5280</v>
      </c>
    </row>
    <row r="6841" spans="1:8">
      <c r="A6841" s="88" t="s">
        <v>1953</v>
      </c>
      <c r="B6841" s="240" t="s">
        <v>1954</v>
      </c>
      <c r="C6841" s="185" t="str">
        <f>VLOOKUP(B6841,[1]Nagios!$B$2:$F$7978,1,FALSE)</f>
        <v>10.133.70.16</v>
      </c>
      <c r="D6841" s="240" t="s">
        <v>959</v>
      </c>
      <c r="E6841" s="240" t="s">
        <v>2989</v>
      </c>
      <c r="F6841" s="112">
        <v>2</v>
      </c>
      <c r="G6841" s="299" t="s">
        <v>8007</v>
      </c>
      <c r="H6841" s="200" t="s">
        <v>5280</v>
      </c>
    </row>
    <row r="6842" spans="1:8">
      <c r="A6842" s="88" t="s">
        <v>1607</v>
      </c>
      <c r="B6842" s="240" t="s">
        <v>1608</v>
      </c>
      <c r="C6842" s="185" t="str">
        <f>VLOOKUP(B6842,[1]Nagios!$B$2:$F$7978,1,FALSE)</f>
        <v>10.133.70.12</v>
      </c>
      <c r="D6842" s="240" t="s">
        <v>959</v>
      </c>
      <c r="E6842" s="240" t="s">
        <v>2989</v>
      </c>
      <c r="F6842" s="112">
        <v>1</v>
      </c>
      <c r="G6842" s="299" t="s">
        <v>8007</v>
      </c>
      <c r="H6842" s="200" t="s">
        <v>5280</v>
      </c>
    </row>
    <row r="6843" spans="1:8">
      <c r="A6843" s="88" t="s">
        <v>720</v>
      </c>
      <c r="B6843" s="240" t="s">
        <v>721</v>
      </c>
      <c r="C6843" s="185" t="str">
        <f>VLOOKUP(B6843,[1]Nagios!$B$2:$F$7978,1,FALSE)</f>
        <v>10.133.70.11</v>
      </c>
      <c r="D6843" s="240" t="s">
        <v>959</v>
      </c>
      <c r="E6843" s="240" t="s">
        <v>2991</v>
      </c>
      <c r="F6843" s="112">
        <v>1</v>
      </c>
      <c r="G6843" s="299" t="s">
        <v>8007</v>
      </c>
      <c r="H6843" s="200" t="s">
        <v>5280</v>
      </c>
    </row>
    <row r="6844" spans="1:8">
      <c r="A6844" s="88" t="s">
        <v>718</v>
      </c>
      <c r="B6844" s="240" t="s">
        <v>719</v>
      </c>
      <c r="C6844" s="185" t="str">
        <f>VLOOKUP(B6844,[1]Nagios!$B$2:$F$7978,1,FALSE)</f>
        <v>10.133.70.10</v>
      </c>
      <c r="D6844" s="240" t="s">
        <v>959</v>
      </c>
      <c r="E6844" s="240" t="s">
        <v>2991</v>
      </c>
      <c r="F6844" s="112">
        <v>1</v>
      </c>
      <c r="G6844" s="299" t="s">
        <v>8007</v>
      </c>
      <c r="H6844" s="200" t="s">
        <v>5280</v>
      </c>
    </row>
    <row r="6845" spans="1:8">
      <c r="A6845" s="88" t="s">
        <v>716</v>
      </c>
      <c r="B6845" s="240" t="s">
        <v>717</v>
      </c>
      <c r="C6845" s="185" t="str">
        <f>VLOOKUP(B6845,[1]Nagios!$B$2:$F$7978,1,FALSE)</f>
        <v>10.133.70.9</v>
      </c>
      <c r="D6845" s="240" t="s">
        <v>959</v>
      </c>
      <c r="E6845" s="240" t="s">
        <v>2991</v>
      </c>
      <c r="F6845" s="112">
        <v>1</v>
      </c>
      <c r="G6845" s="299" t="s">
        <v>8007</v>
      </c>
      <c r="H6845" s="200" t="s">
        <v>5280</v>
      </c>
    </row>
    <row r="6846" spans="1:8">
      <c r="A6846" s="88" t="s">
        <v>714</v>
      </c>
      <c r="B6846" s="240" t="s">
        <v>715</v>
      </c>
      <c r="C6846" s="185" t="str">
        <f>VLOOKUP(B6846,[1]Nagios!$B$2:$F$7978,1,FALSE)</f>
        <v>10.133.70.8</v>
      </c>
      <c r="D6846" s="240" t="s">
        <v>959</v>
      </c>
      <c r="E6846" s="240" t="s">
        <v>2991</v>
      </c>
      <c r="F6846" s="112">
        <v>1</v>
      </c>
      <c r="G6846" s="299" t="s">
        <v>8007</v>
      </c>
      <c r="H6846" s="200" t="s">
        <v>5280</v>
      </c>
    </row>
    <row r="6847" spans="1:8">
      <c r="A6847" s="102" t="s">
        <v>7382</v>
      </c>
      <c r="B6847" s="102" t="s">
        <v>7383</v>
      </c>
      <c r="C6847" s="185" t="str">
        <f>VLOOKUP(B6847,[1]Nagios!$B$2:$F$7978,1,FALSE)</f>
        <v>10.133.88.19</v>
      </c>
      <c r="D6847" s="240" t="s">
        <v>959</v>
      </c>
      <c r="E6847" s="240" t="s">
        <v>2989</v>
      </c>
      <c r="F6847" s="271">
        <v>2</v>
      </c>
      <c r="G6847" s="299" t="s">
        <v>8007</v>
      </c>
      <c r="H6847" s="200"/>
    </row>
    <row r="6848" spans="1:8">
      <c r="A6848" s="88" t="s">
        <v>712</v>
      </c>
      <c r="B6848" s="240" t="s">
        <v>713</v>
      </c>
      <c r="C6848" s="185" t="str">
        <f>VLOOKUP(B6848,[1]Nagios!$B$2:$F$7978,1,FALSE)</f>
        <v>10.133.98.10</v>
      </c>
      <c r="D6848" s="240" t="s">
        <v>959</v>
      </c>
      <c r="E6848" s="249" t="s">
        <v>2991</v>
      </c>
      <c r="F6848" s="112">
        <v>1</v>
      </c>
      <c r="G6848" s="299" t="s">
        <v>8007</v>
      </c>
      <c r="H6848" s="200" t="s">
        <v>5280</v>
      </c>
    </row>
    <row r="6849" spans="1:8">
      <c r="A6849" s="88" t="s">
        <v>710</v>
      </c>
      <c r="B6849" s="240" t="s">
        <v>711</v>
      </c>
      <c r="C6849" s="185" t="str">
        <f>VLOOKUP(B6849,[1]Nagios!$B$2:$F$7978,1,FALSE)</f>
        <v>10.133.96.13</v>
      </c>
      <c r="D6849" s="240" t="s">
        <v>959</v>
      </c>
      <c r="E6849" s="249" t="s">
        <v>2991</v>
      </c>
      <c r="F6849" s="112">
        <v>1</v>
      </c>
      <c r="G6849" s="299" t="s">
        <v>8007</v>
      </c>
      <c r="H6849" s="200" t="s">
        <v>5280</v>
      </c>
    </row>
    <row r="6850" spans="1:8">
      <c r="A6850" s="88" t="s">
        <v>708</v>
      </c>
      <c r="B6850" s="240" t="s">
        <v>709</v>
      </c>
      <c r="C6850" s="185" t="str">
        <f>VLOOKUP(B6850,[1]Nagios!$B$2:$F$7978,1,FALSE)</f>
        <v>10.133.96.12</v>
      </c>
      <c r="D6850" s="240" t="s">
        <v>959</v>
      </c>
      <c r="E6850" s="266" t="s">
        <v>2991</v>
      </c>
      <c r="F6850" s="112">
        <v>1</v>
      </c>
      <c r="G6850" s="299" t="s">
        <v>8007</v>
      </c>
      <c r="H6850" s="200" t="s">
        <v>5280</v>
      </c>
    </row>
    <row r="6851" spans="1:8">
      <c r="A6851" s="88" t="s">
        <v>706</v>
      </c>
      <c r="B6851" s="240" t="s">
        <v>707</v>
      </c>
      <c r="C6851" s="185" t="str">
        <f>VLOOKUP(B6851,[1]Nagios!$B$2:$F$7978,1,FALSE)</f>
        <v>10.133.96.10</v>
      </c>
      <c r="D6851" s="249" t="s">
        <v>959</v>
      </c>
      <c r="E6851" s="240" t="s">
        <v>2991</v>
      </c>
      <c r="F6851" s="112">
        <v>1</v>
      </c>
      <c r="G6851" s="299" t="s">
        <v>8007</v>
      </c>
      <c r="H6851" s="200" t="s">
        <v>5280</v>
      </c>
    </row>
    <row r="6852" spans="1:8">
      <c r="A6852" s="88" t="s">
        <v>704</v>
      </c>
      <c r="B6852" s="240" t="s">
        <v>705</v>
      </c>
      <c r="C6852" s="185" t="str">
        <f>VLOOKUP(B6852,[1]Nagios!$B$2:$F$7978,1,FALSE)</f>
        <v>10.133.96.9</v>
      </c>
      <c r="D6852" s="249" t="s">
        <v>959</v>
      </c>
      <c r="E6852" s="240" t="s">
        <v>2991</v>
      </c>
      <c r="F6852" s="112">
        <v>1</v>
      </c>
      <c r="G6852" s="299" t="s">
        <v>8007</v>
      </c>
      <c r="H6852" s="200" t="s">
        <v>5280</v>
      </c>
    </row>
    <row r="6853" spans="1:8">
      <c r="A6853" s="88" t="s">
        <v>702</v>
      </c>
      <c r="B6853" s="240" t="s">
        <v>703</v>
      </c>
      <c r="C6853" s="185" t="str">
        <f>VLOOKUP(B6853,[1]Nagios!$B$2:$F$7978,1,FALSE)</f>
        <v>10.133.96.8</v>
      </c>
      <c r="D6853" s="266" t="s">
        <v>959</v>
      </c>
      <c r="E6853" s="240" t="s">
        <v>2991</v>
      </c>
      <c r="F6853" s="112">
        <v>1</v>
      </c>
      <c r="G6853" s="299" t="s">
        <v>8007</v>
      </c>
      <c r="H6853" s="200" t="s">
        <v>5280</v>
      </c>
    </row>
    <row r="6854" spans="1:8">
      <c r="A6854" s="88" t="s">
        <v>702</v>
      </c>
      <c r="B6854" s="240" t="s">
        <v>703</v>
      </c>
      <c r="C6854" s="185" t="str">
        <f>VLOOKUP(B6854,[1]Nagios!$B$2:$F$7978,1,FALSE)</f>
        <v>10.133.96.8</v>
      </c>
      <c r="D6854" s="240" t="s">
        <v>959</v>
      </c>
      <c r="E6854" s="240" t="s">
        <v>2989</v>
      </c>
      <c r="F6854" s="271">
        <v>2</v>
      </c>
      <c r="G6854" s="299" t="s">
        <v>8007</v>
      </c>
      <c r="H6854" s="200"/>
    </row>
    <row r="6855" spans="1:8">
      <c r="A6855" s="88" t="s">
        <v>700</v>
      </c>
      <c r="B6855" s="240" t="s">
        <v>701</v>
      </c>
      <c r="C6855" s="185" t="str">
        <f>VLOOKUP(B6855,[1]Nagios!$B$2:$F$7978,1,FALSE)</f>
        <v>10.133.98.8</v>
      </c>
      <c r="D6855" s="240" t="s">
        <v>959</v>
      </c>
      <c r="E6855" s="240" t="s">
        <v>2991</v>
      </c>
      <c r="F6855" s="112">
        <v>1</v>
      </c>
      <c r="G6855" s="299" t="s">
        <v>8007</v>
      </c>
      <c r="H6855" s="200" t="s">
        <v>5280</v>
      </c>
    </row>
    <row r="6856" spans="1:8">
      <c r="A6856" s="88" t="s">
        <v>698</v>
      </c>
      <c r="B6856" s="240" t="s">
        <v>699</v>
      </c>
      <c r="C6856" s="185" t="str">
        <f>VLOOKUP(B6856,[1]Nagios!$B$2:$F$7978,1,FALSE)</f>
        <v>10.133.90.12</v>
      </c>
      <c r="D6856" s="240" t="s">
        <v>959</v>
      </c>
      <c r="E6856" s="240" t="s">
        <v>2991</v>
      </c>
      <c r="F6856" s="112">
        <v>1</v>
      </c>
      <c r="G6856" s="299" t="s">
        <v>8007</v>
      </c>
      <c r="H6856" s="200" t="s">
        <v>5280</v>
      </c>
    </row>
    <row r="6857" spans="1:8">
      <c r="A6857" s="88" t="s">
        <v>696</v>
      </c>
      <c r="B6857" s="240" t="s">
        <v>697</v>
      </c>
      <c r="C6857" s="185" t="str">
        <f>VLOOKUP(B6857,[1]Nagios!$B$2:$F$7978,1,FALSE)</f>
        <v>10.133.90.11</v>
      </c>
      <c r="D6857" s="240" t="s">
        <v>959</v>
      </c>
      <c r="E6857" s="240" t="s">
        <v>2991</v>
      </c>
      <c r="F6857" s="112">
        <v>1</v>
      </c>
      <c r="G6857" s="299" t="s">
        <v>8007</v>
      </c>
      <c r="H6857" s="200" t="s">
        <v>5280</v>
      </c>
    </row>
    <row r="6858" spans="1:8">
      <c r="A6858" s="88" t="s">
        <v>694</v>
      </c>
      <c r="B6858" s="240" t="s">
        <v>695</v>
      </c>
      <c r="C6858" s="185" t="str">
        <f>VLOOKUP(B6858,[1]Nagios!$B$2:$F$7978,1,FALSE)</f>
        <v>10.133.90.10</v>
      </c>
      <c r="D6858" s="240" t="s">
        <v>959</v>
      </c>
      <c r="E6858" s="240" t="s">
        <v>2991</v>
      </c>
      <c r="F6858" s="112">
        <v>1</v>
      </c>
      <c r="G6858" s="299" t="s">
        <v>8007</v>
      </c>
      <c r="H6858" s="200" t="s">
        <v>5280</v>
      </c>
    </row>
    <row r="6859" spans="1:8">
      <c r="A6859" s="88" t="s">
        <v>692</v>
      </c>
      <c r="B6859" s="240" t="s">
        <v>693</v>
      </c>
      <c r="C6859" s="185" t="str">
        <f>VLOOKUP(B6859,[1]Nagios!$B$2:$F$7978,1,FALSE)</f>
        <v>10.133.90.9</v>
      </c>
      <c r="D6859" s="240" t="s">
        <v>959</v>
      </c>
      <c r="E6859" s="240" t="s">
        <v>2991</v>
      </c>
      <c r="F6859" s="112">
        <v>1</v>
      </c>
      <c r="G6859" s="299" t="s">
        <v>8007</v>
      </c>
      <c r="H6859" s="200" t="s">
        <v>5280</v>
      </c>
    </row>
    <row r="6860" spans="1:8">
      <c r="A6860" s="88" t="s">
        <v>690</v>
      </c>
      <c r="B6860" s="240" t="s">
        <v>691</v>
      </c>
      <c r="C6860" s="185" t="str">
        <f>VLOOKUP(B6860,[1]Nagios!$B$2:$F$7978,1,FALSE)</f>
        <v>10.133.90.8</v>
      </c>
      <c r="D6860" s="240" t="s">
        <v>959</v>
      </c>
      <c r="E6860" s="240" t="s">
        <v>2991</v>
      </c>
      <c r="F6860" s="112">
        <v>1</v>
      </c>
      <c r="G6860" s="299" t="s">
        <v>8007</v>
      </c>
      <c r="H6860" s="200" t="s">
        <v>5280</v>
      </c>
    </row>
    <row r="6861" spans="1:8">
      <c r="A6861" s="88" t="s">
        <v>688</v>
      </c>
      <c r="B6861" s="240" t="s">
        <v>689</v>
      </c>
      <c r="C6861" s="185" t="str">
        <f>VLOOKUP(B6861,[1]Nagios!$B$2:$F$7978,1,FALSE)</f>
        <v>10.133.88.12</v>
      </c>
      <c r="D6861" s="240" t="s">
        <v>959</v>
      </c>
      <c r="E6861" s="240" t="s">
        <v>2991</v>
      </c>
      <c r="F6861" s="112">
        <v>1</v>
      </c>
      <c r="G6861" s="299" t="s">
        <v>8007</v>
      </c>
      <c r="H6861" s="200" t="s">
        <v>5280</v>
      </c>
    </row>
    <row r="6862" spans="1:8">
      <c r="A6862" s="88" t="s">
        <v>686</v>
      </c>
      <c r="B6862" s="240" t="s">
        <v>687</v>
      </c>
      <c r="C6862" s="185" t="str">
        <f>VLOOKUP(B6862,[1]Nagios!$B$2:$F$7978,1,FALSE)</f>
        <v>10.133.88.11</v>
      </c>
      <c r="D6862" s="240" t="s">
        <v>959</v>
      </c>
      <c r="E6862" s="240" t="s">
        <v>2991</v>
      </c>
      <c r="F6862" s="112">
        <v>1</v>
      </c>
      <c r="G6862" s="299" t="s">
        <v>8007</v>
      </c>
      <c r="H6862" s="200" t="s">
        <v>5280</v>
      </c>
    </row>
    <row r="6863" spans="1:8">
      <c r="A6863" s="88" t="s">
        <v>684</v>
      </c>
      <c r="B6863" s="240" t="s">
        <v>685</v>
      </c>
      <c r="C6863" s="185" t="str">
        <f>VLOOKUP(B6863,[1]Nagios!$B$2:$F$7978,1,FALSE)</f>
        <v>10.133.88.10</v>
      </c>
      <c r="D6863" s="240" t="s">
        <v>959</v>
      </c>
      <c r="E6863" s="240" t="s">
        <v>2991</v>
      </c>
      <c r="F6863" s="112">
        <v>1</v>
      </c>
      <c r="G6863" s="299" t="s">
        <v>8007</v>
      </c>
      <c r="H6863" s="200" t="s">
        <v>5280</v>
      </c>
    </row>
    <row r="6864" spans="1:8">
      <c r="A6864" s="88" t="s">
        <v>682</v>
      </c>
      <c r="B6864" s="240" t="s">
        <v>683</v>
      </c>
      <c r="C6864" s="185" t="str">
        <f>VLOOKUP(B6864,[1]Nagios!$B$2:$F$7978,1,FALSE)</f>
        <v>10.133.88.9</v>
      </c>
      <c r="D6864" s="240" t="s">
        <v>959</v>
      </c>
      <c r="E6864" s="240" t="s">
        <v>2991</v>
      </c>
      <c r="F6864" s="112">
        <v>1</v>
      </c>
      <c r="G6864" s="299" t="s">
        <v>8007</v>
      </c>
      <c r="H6864" s="200" t="s">
        <v>5280</v>
      </c>
    </row>
    <row r="6865" spans="1:8">
      <c r="A6865" s="88" t="s">
        <v>680</v>
      </c>
      <c r="B6865" s="240" t="s">
        <v>681</v>
      </c>
      <c r="C6865" s="185" t="str">
        <f>VLOOKUP(B6865,[1]Nagios!$B$2:$F$7978,1,FALSE)</f>
        <v>10.133.88.8</v>
      </c>
      <c r="D6865" s="240" t="s">
        <v>959</v>
      </c>
      <c r="E6865" s="240" t="s">
        <v>2991</v>
      </c>
      <c r="F6865" s="112">
        <v>1</v>
      </c>
      <c r="G6865" s="299" t="s">
        <v>8007</v>
      </c>
      <c r="H6865" s="200" t="s">
        <v>5280</v>
      </c>
    </row>
    <row r="6866" spans="1:8">
      <c r="A6866" s="88" t="s">
        <v>2490</v>
      </c>
      <c r="B6866" s="240" t="s">
        <v>2491</v>
      </c>
      <c r="C6866" s="185" t="str">
        <f>VLOOKUP(B6866,[1]Nagios!$B$2:$F$7978,1,FALSE)</f>
        <v>10.133.36.8</v>
      </c>
      <c r="D6866" s="240" t="s">
        <v>959</v>
      </c>
      <c r="E6866" s="240" t="s">
        <v>2989</v>
      </c>
      <c r="F6866" s="112">
        <v>2</v>
      </c>
      <c r="G6866" s="299" t="s">
        <v>8007</v>
      </c>
      <c r="H6866" s="200" t="s">
        <v>5280</v>
      </c>
    </row>
    <row r="6867" spans="1:8">
      <c r="A6867" s="88" t="s">
        <v>6639</v>
      </c>
      <c r="B6867" s="240" t="s">
        <v>6638</v>
      </c>
      <c r="C6867" s="185" t="str">
        <f>VLOOKUP(B6867,[1]Nagios!$B$2:$F$7978,1,FALSE)</f>
        <v>10.133.36.9</v>
      </c>
      <c r="D6867" s="240" t="s">
        <v>1795</v>
      </c>
      <c r="E6867" s="102" t="s">
        <v>2989</v>
      </c>
      <c r="F6867" s="271">
        <v>3</v>
      </c>
      <c r="G6867" s="299" t="s">
        <v>8007</v>
      </c>
      <c r="H6867" s="206"/>
    </row>
    <row r="6868" spans="1:8">
      <c r="A6868" s="88" t="s">
        <v>8121</v>
      </c>
      <c r="B6868" s="240" t="s">
        <v>679</v>
      </c>
      <c r="C6868" s="185" t="str">
        <f>VLOOKUP(B6868,[1]Nagios!$B$2:$F$7978,1,FALSE)</f>
        <v>10.133.12.9</v>
      </c>
      <c r="D6868" s="240" t="s">
        <v>959</v>
      </c>
      <c r="E6868" s="240" t="s">
        <v>2991</v>
      </c>
      <c r="F6868" s="112">
        <v>1</v>
      </c>
      <c r="G6868" s="299" t="s">
        <v>8007</v>
      </c>
      <c r="H6868" s="206" t="s">
        <v>5280</v>
      </c>
    </row>
    <row r="6869" spans="1:8">
      <c r="A6869" s="88" t="s">
        <v>8120</v>
      </c>
      <c r="B6869" s="240" t="s">
        <v>678</v>
      </c>
      <c r="C6869" s="185" t="str">
        <f>VLOOKUP(B6869,[1]Nagios!$B$2:$F$7978,1,FALSE)</f>
        <v>10.133.12.8</v>
      </c>
      <c r="D6869" s="240" t="s">
        <v>959</v>
      </c>
      <c r="E6869" s="240" t="s">
        <v>2991</v>
      </c>
      <c r="F6869" s="112">
        <v>1</v>
      </c>
      <c r="G6869" s="299" t="s">
        <v>8007</v>
      </c>
      <c r="H6869" s="206" t="s">
        <v>5280</v>
      </c>
    </row>
    <row r="6870" spans="1:8">
      <c r="A6870" s="88" t="s">
        <v>1693</v>
      </c>
      <c r="B6870" s="249" t="s">
        <v>1695</v>
      </c>
      <c r="C6870" s="185" t="str">
        <f>VLOOKUP(B6870,[1]Nagios!$B$2:$F$7978,1,FALSE)</f>
        <v>10.133.80.207</v>
      </c>
      <c r="D6870" s="240" t="s">
        <v>959</v>
      </c>
      <c r="E6870" s="240" t="s">
        <v>2991</v>
      </c>
      <c r="F6870" s="112">
        <v>1</v>
      </c>
      <c r="G6870" s="299" t="s">
        <v>8007</v>
      </c>
      <c r="H6870" s="206" t="s">
        <v>5280</v>
      </c>
    </row>
    <row r="6871" spans="1:8">
      <c r="A6871" s="101" t="s">
        <v>2373</v>
      </c>
      <c r="B6871" s="249" t="s">
        <v>2372</v>
      </c>
      <c r="C6871" s="185" t="str">
        <f>VLOOKUP(B6871,[1]Nagios!$B$2:$F$7978,1,FALSE)</f>
        <v>10.133.80.208</v>
      </c>
      <c r="D6871" s="132" t="s">
        <v>2374</v>
      </c>
      <c r="E6871" s="240" t="s">
        <v>2989</v>
      </c>
      <c r="F6871" s="112">
        <v>3</v>
      </c>
      <c r="G6871" s="299" t="s">
        <v>8007</v>
      </c>
      <c r="H6871" s="206" t="s">
        <v>5280</v>
      </c>
    </row>
    <row r="6872" spans="1:8">
      <c r="A6872" s="88" t="s">
        <v>1951</v>
      </c>
      <c r="B6872" s="266" t="s">
        <v>1952</v>
      </c>
      <c r="C6872" s="185" t="str">
        <f>VLOOKUP(B6872,[1]Nagios!$B$2:$F$7978,1,FALSE)</f>
        <v>10.133.80.214</v>
      </c>
      <c r="D6872" s="249" t="s">
        <v>959</v>
      </c>
      <c r="E6872" s="240" t="s">
        <v>2989</v>
      </c>
      <c r="F6872" s="112">
        <v>2</v>
      </c>
      <c r="G6872" s="299" t="s">
        <v>8007</v>
      </c>
      <c r="H6872" s="206" t="s">
        <v>5280</v>
      </c>
    </row>
    <row r="6873" spans="1:8">
      <c r="A6873" s="88" t="s">
        <v>1949</v>
      </c>
      <c r="B6873" s="266" t="s">
        <v>1950</v>
      </c>
      <c r="C6873" s="185" t="str">
        <f>VLOOKUP(B6873,[1]Nagios!$B$2:$F$7978,1,FALSE)</f>
        <v>10.133.80.213</v>
      </c>
      <c r="D6873" s="266" t="s">
        <v>959</v>
      </c>
      <c r="E6873" s="240" t="s">
        <v>2989</v>
      </c>
      <c r="F6873" s="112">
        <v>2</v>
      </c>
      <c r="G6873" s="299" t="s">
        <v>8007</v>
      </c>
      <c r="H6873" s="206" t="s">
        <v>5280</v>
      </c>
    </row>
    <row r="6874" spans="1:8">
      <c r="A6874" s="88" t="s">
        <v>1691</v>
      </c>
      <c r="B6874" s="266" t="s">
        <v>8829</v>
      </c>
      <c r="C6874" s="185" t="str">
        <f>VLOOKUP(B6874,[1]Nagios!$B$2:$F$7978,1,FALSE)</f>
        <v>192.168.24.3</v>
      </c>
      <c r="D6874" s="266" t="s">
        <v>1887</v>
      </c>
      <c r="E6874" s="240" t="s">
        <v>2991</v>
      </c>
      <c r="F6874" s="112">
        <v>1</v>
      </c>
      <c r="G6874" s="299" t="s">
        <v>8007</v>
      </c>
      <c r="H6874" s="206" t="s">
        <v>5280</v>
      </c>
    </row>
    <row r="6875" spans="1:8">
      <c r="A6875" s="88" t="s">
        <v>1690</v>
      </c>
      <c r="B6875" s="266" t="s">
        <v>8828</v>
      </c>
      <c r="C6875" s="185" t="str">
        <f>VLOOKUP(B6875,[1]Nagios!$B$2:$F$7978,1,FALSE)</f>
        <v>192.168.24.2</v>
      </c>
      <c r="D6875" s="249" t="s">
        <v>1886</v>
      </c>
      <c r="E6875" s="240" t="s">
        <v>2991</v>
      </c>
      <c r="F6875" s="112">
        <v>1</v>
      </c>
      <c r="G6875" s="299" t="s">
        <v>8007</v>
      </c>
      <c r="H6875" s="206" t="s">
        <v>5280</v>
      </c>
    </row>
    <row r="6876" spans="1:8">
      <c r="A6876" s="266" t="s">
        <v>7607</v>
      </c>
      <c r="B6876" s="266" t="s">
        <v>7601</v>
      </c>
      <c r="C6876" s="185" t="str">
        <f>VLOOKUP(B6876,[1]Nagios!$B$2:$F$7978,1,FALSE)</f>
        <v>10.133.2.54</v>
      </c>
      <c r="D6876" s="266" t="s">
        <v>959</v>
      </c>
      <c r="E6876" s="240" t="s">
        <v>2989</v>
      </c>
      <c r="F6876" s="271">
        <v>2</v>
      </c>
      <c r="G6876" s="299" t="s">
        <v>8007</v>
      </c>
      <c r="H6876" s="282"/>
    </row>
    <row r="6877" spans="1:8">
      <c r="A6877" s="266" t="s">
        <v>7607</v>
      </c>
      <c r="B6877" s="266" t="s">
        <v>7600</v>
      </c>
      <c r="C6877" s="185" t="str">
        <f>VLOOKUP(B6877,[1]Nagios!$B$2:$F$7978,1,FALSE)</f>
        <v>10.133.2.16</v>
      </c>
      <c r="D6877" s="266" t="s">
        <v>959</v>
      </c>
      <c r="E6877" s="240" t="s">
        <v>2989</v>
      </c>
      <c r="F6877" s="271">
        <v>2</v>
      </c>
      <c r="G6877" s="299" t="s">
        <v>8007</v>
      </c>
      <c r="H6877" s="282"/>
    </row>
    <row r="6878" spans="1:8">
      <c r="A6878" s="266" t="s">
        <v>7607</v>
      </c>
      <c r="B6878" s="240" t="s">
        <v>7602</v>
      </c>
      <c r="C6878" s="185" t="str">
        <f>VLOOKUP(B6878,[1]Nagios!$B$2:$F$7978,1,FALSE)</f>
        <v>10.133.2.130</v>
      </c>
      <c r="D6878" s="240" t="s">
        <v>959</v>
      </c>
      <c r="E6878" s="240" t="s">
        <v>2989</v>
      </c>
      <c r="F6878" s="271">
        <v>2</v>
      </c>
      <c r="G6878" s="299" t="s">
        <v>8007</v>
      </c>
      <c r="H6878" s="282"/>
    </row>
    <row r="6879" spans="1:8">
      <c r="A6879" s="266" t="s">
        <v>7606</v>
      </c>
      <c r="B6879" s="240" t="s">
        <v>7599</v>
      </c>
      <c r="C6879" s="185" t="str">
        <f>VLOOKUP(B6879,[1]Nagios!$B$2:$F$7978,1,FALSE)</f>
        <v>10.133.2.53</v>
      </c>
      <c r="D6879" s="240" t="s">
        <v>959</v>
      </c>
      <c r="E6879" s="240" t="s">
        <v>2989</v>
      </c>
      <c r="F6879" s="271">
        <v>2</v>
      </c>
      <c r="G6879" s="299" t="s">
        <v>8007</v>
      </c>
      <c r="H6879" s="282"/>
    </row>
    <row r="6880" spans="1:8">
      <c r="A6880" s="266" t="s">
        <v>7606</v>
      </c>
      <c r="B6880" s="240" t="s">
        <v>7598</v>
      </c>
      <c r="C6880" s="185" t="str">
        <f>VLOOKUP(B6880,[1]Nagios!$B$2:$F$7978,1,FALSE)</f>
        <v>10.133.2.15</v>
      </c>
      <c r="D6880" s="240" t="s">
        <v>959</v>
      </c>
      <c r="E6880" s="240" t="s">
        <v>2989</v>
      </c>
      <c r="F6880" s="271">
        <v>2</v>
      </c>
      <c r="G6880" s="299" t="s">
        <v>8007</v>
      </c>
      <c r="H6880" s="282"/>
    </row>
    <row r="6881" spans="1:8" s="232" customFormat="1">
      <c r="A6881" s="88" t="s">
        <v>158</v>
      </c>
      <c r="B6881" s="240" t="s">
        <v>607</v>
      </c>
      <c r="C6881" s="185" t="str">
        <f>VLOOKUP(B6881,[1]Nagios!$B$2:$F$7978,1,FALSE)</f>
        <v>10.133.2.12</v>
      </c>
      <c r="D6881" s="240" t="s">
        <v>959</v>
      </c>
      <c r="E6881" s="240" t="s">
        <v>2989</v>
      </c>
      <c r="F6881" s="112">
        <v>2</v>
      </c>
      <c r="G6881" s="299" t="s">
        <v>8007</v>
      </c>
      <c r="H6881" s="206" t="s">
        <v>5280</v>
      </c>
    </row>
    <row r="6882" spans="1:8" s="232" customFormat="1">
      <c r="A6882" s="88" t="s">
        <v>157</v>
      </c>
      <c r="B6882" s="240" t="s">
        <v>545</v>
      </c>
      <c r="C6882" s="185" t="str">
        <f>VLOOKUP(B6882,[1]Nagios!$B$2:$F$7978,1,FALSE)</f>
        <v>10.133.2.11</v>
      </c>
      <c r="D6882" s="240" t="s">
        <v>959</v>
      </c>
      <c r="E6882" s="240" t="s">
        <v>2989</v>
      </c>
      <c r="F6882" s="112">
        <v>2</v>
      </c>
      <c r="G6882" s="299" t="s">
        <v>8007</v>
      </c>
      <c r="H6882" s="206" t="s">
        <v>5280</v>
      </c>
    </row>
    <row r="6883" spans="1:8" s="232" customFormat="1">
      <c r="A6883" s="266" t="s">
        <v>7605</v>
      </c>
      <c r="B6883" s="240" t="s">
        <v>7596</v>
      </c>
      <c r="C6883" s="185" t="str">
        <f>VLOOKUP(B6883,[1]Nagios!$B$2:$F$7978,1,FALSE)</f>
        <v>10.133.2.86</v>
      </c>
      <c r="D6883" s="240" t="s">
        <v>959</v>
      </c>
      <c r="E6883" s="240" t="s">
        <v>2989</v>
      </c>
      <c r="F6883" s="271">
        <v>2</v>
      </c>
      <c r="G6883" s="299" t="s">
        <v>8007</v>
      </c>
      <c r="H6883" s="282"/>
    </row>
    <row r="6884" spans="1:8" s="232" customFormat="1">
      <c r="A6884" s="266" t="s">
        <v>7605</v>
      </c>
      <c r="B6884" s="240" t="s">
        <v>7597</v>
      </c>
      <c r="C6884" s="185" t="str">
        <f>VLOOKUP(B6884,[1]Nagios!$B$2:$F$7978,1,FALSE)</f>
        <v>10.133.2.6</v>
      </c>
      <c r="D6884" s="240" t="s">
        <v>959</v>
      </c>
      <c r="E6884" s="249" t="s">
        <v>2989</v>
      </c>
      <c r="F6884" s="245">
        <v>2</v>
      </c>
      <c r="G6884" s="299" t="s">
        <v>8007</v>
      </c>
      <c r="H6884" s="282"/>
    </row>
    <row r="6885" spans="1:8">
      <c r="A6885" s="88" t="s">
        <v>2484</v>
      </c>
      <c r="B6885" s="240" t="s">
        <v>2485</v>
      </c>
      <c r="C6885" s="185" t="str">
        <f>VLOOKUP(B6885,[1]Nagios!$B$2:$F$7978,1,FALSE)</f>
        <v>10.133.2.4</v>
      </c>
      <c r="D6885" s="240" t="s">
        <v>959</v>
      </c>
      <c r="E6885" s="249" t="s">
        <v>2989</v>
      </c>
      <c r="F6885" s="112">
        <v>2</v>
      </c>
      <c r="G6885" s="299" t="s">
        <v>8007</v>
      </c>
      <c r="H6885" s="206" t="s">
        <v>5280</v>
      </c>
    </row>
    <row r="6886" spans="1:8">
      <c r="A6886" s="88" t="s">
        <v>2489</v>
      </c>
      <c r="B6886" s="240" t="s">
        <v>2488</v>
      </c>
      <c r="C6886" s="185" t="str">
        <f>VLOOKUP(B6886,[1]Nagios!$B$2:$F$7978,1,FALSE)</f>
        <v>10.133.2.3</v>
      </c>
      <c r="D6886" s="240" t="s">
        <v>959</v>
      </c>
      <c r="E6886" s="266" t="s">
        <v>2989</v>
      </c>
      <c r="F6886" s="112">
        <v>2</v>
      </c>
      <c r="G6886" s="299" t="s">
        <v>8007</v>
      </c>
      <c r="H6886" s="206" t="s">
        <v>5280</v>
      </c>
    </row>
    <row r="6887" spans="1:8">
      <c r="A6887" s="88" t="s">
        <v>156</v>
      </c>
      <c r="B6887" s="240" t="s">
        <v>731</v>
      </c>
      <c r="C6887" s="185" t="str">
        <f>VLOOKUP(B6887,[1]Nagios!$B$2:$F$7978,1,FALSE)</f>
        <v>10.133.2.138</v>
      </c>
      <c r="D6887" s="240" t="s">
        <v>959</v>
      </c>
      <c r="E6887" s="266" t="s">
        <v>2989</v>
      </c>
      <c r="F6887" s="112">
        <v>2</v>
      </c>
      <c r="G6887" s="299" t="s">
        <v>8007</v>
      </c>
      <c r="H6887" s="206" t="s">
        <v>5292</v>
      </c>
    </row>
    <row r="6888" spans="1:8">
      <c r="A6888" s="88" t="s">
        <v>155</v>
      </c>
      <c r="B6888" s="240" t="s">
        <v>729</v>
      </c>
      <c r="C6888" s="185" t="str">
        <f>VLOOKUP(B6888,[1]Nagios!$B$2:$F$7978,1,FALSE)</f>
        <v>10.133.2.134</v>
      </c>
      <c r="D6888" s="240" t="s">
        <v>959</v>
      </c>
      <c r="E6888" s="240" t="s">
        <v>2989</v>
      </c>
      <c r="F6888" s="112">
        <v>2</v>
      </c>
      <c r="G6888" s="299" t="s">
        <v>8007</v>
      </c>
      <c r="H6888" s="206" t="s">
        <v>5292</v>
      </c>
    </row>
    <row r="6889" spans="1:8">
      <c r="A6889" s="88" t="s">
        <v>154</v>
      </c>
      <c r="B6889" s="240" t="s">
        <v>574</v>
      </c>
      <c r="C6889" s="185" t="str">
        <f>VLOOKUP(B6889,[1]Nagios!$B$2:$F$7978,1,FALSE)</f>
        <v>10.133.2.1</v>
      </c>
      <c r="D6889" s="240" t="s">
        <v>959</v>
      </c>
      <c r="E6889" s="240" t="s">
        <v>2989</v>
      </c>
      <c r="F6889" s="112">
        <v>2</v>
      </c>
      <c r="G6889" s="299" t="s">
        <v>8007</v>
      </c>
      <c r="H6889" s="206" t="s">
        <v>5280</v>
      </c>
    </row>
    <row r="6890" spans="1:8" hidden="1">
      <c r="A6890" s="91" t="s">
        <v>7709</v>
      </c>
      <c r="B6890" s="102" t="s">
        <v>7708</v>
      </c>
      <c r="C6890" s="185" t="str">
        <f>VLOOKUP(B6890,[1]Nagios!$B$2:$F$7978,1,FALSE)</f>
        <v>192.168.9.64</v>
      </c>
      <c r="D6890" s="240" t="s">
        <v>959</v>
      </c>
      <c r="E6890" s="240" t="s">
        <v>2989</v>
      </c>
      <c r="F6890" s="114">
        <v>1</v>
      </c>
      <c r="G6890" s="299" t="s">
        <v>8005</v>
      </c>
      <c r="H6890" s="206"/>
    </row>
    <row r="6891" spans="1:8" ht="45" hidden="1">
      <c r="A6891" s="91" t="s">
        <v>7709</v>
      </c>
      <c r="B6891" s="89" t="s">
        <v>7708</v>
      </c>
      <c r="C6891" s="185" t="str">
        <f>VLOOKUP(B6891,[1]Nagios!$B$2:$F$7978,1,FALSE)</f>
        <v>192.168.9.64</v>
      </c>
      <c r="D6891" s="100" t="s">
        <v>7787</v>
      </c>
      <c r="E6891" s="240" t="s">
        <v>2989</v>
      </c>
      <c r="F6891" s="269">
        <v>2</v>
      </c>
      <c r="G6891" s="299" t="s">
        <v>8005</v>
      </c>
      <c r="H6891" s="253" t="s">
        <v>7788</v>
      </c>
    </row>
    <row r="6892" spans="1:8" ht="45" hidden="1">
      <c r="A6892" s="91" t="s">
        <v>7709</v>
      </c>
      <c r="B6892" s="89" t="s">
        <v>7708</v>
      </c>
      <c r="C6892" s="185" t="str">
        <f>VLOOKUP(B6892,[1]Nagios!$B$2:$F$7978,1,FALSE)</f>
        <v>192.168.9.64</v>
      </c>
      <c r="D6892" s="100" t="s">
        <v>7789</v>
      </c>
      <c r="E6892" s="240" t="s">
        <v>2989</v>
      </c>
      <c r="F6892" s="269">
        <v>2</v>
      </c>
      <c r="G6892" s="299" t="s">
        <v>8005</v>
      </c>
      <c r="H6892" s="253" t="s">
        <v>7788</v>
      </c>
    </row>
    <row r="6893" spans="1:8" hidden="1">
      <c r="A6893" s="91" t="s">
        <v>7707</v>
      </c>
      <c r="B6893" s="102" t="s">
        <v>7706</v>
      </c>
      <c r="C6893" s="185" t="str">
        <f>VLOOKUP(B6893,[1]Nagios!$B$2:$F$7978,1,FALSE)</f>
        <v>192.168.9.63</v>
      </c>
      <c r="D6893" s="240" t="s">
        <v>959</v>
      </c>
      <c r="E6893" s="240" t="s">
        <v>2989</v>
      </c>
      <c r="F6893" s="114">
        <v>1</v>
      </c>
      <c r="G6893" s="299" t="s">
        <v>8005</v>
      </c>
      <c r="H6893" s="206"/>
    </row>
    <row r="6894" spans="1:8" hidden="1">
      <c r="A6894" s="91" t="s">
        <v>7707</v>
      </c>
      <c r="B6894" s="102" t="s">
        <v>7706</v>
      </c>
      <c r="C6894" s="185" t="str">
        <f>VLOOKUP(B6894,[1]Nagios!$B$2:$F$7978,1,FALSE)</f>
        <v>192.168.9.63</v>
      </c>
      <c r="D6894" s="100" t="s">
        <v>7787</v>
      </c>
      <c r="E6894" s="249" t="s">
        <v>2989</v>
      </c>
      <c r="F6894" s="106">
        <v>2</v>
      </c>
      <c r="G6894" s="299" t="s">
        <v>8005</v>
      </c>
      <c r="H6894" s="253"/>
    </row>
    <row r="6895" spans="1:8" hidden="1">
      <c r="A6895" s="91" t="s">
        <v>7707</v>
      </c>
      <c r="B6895" s="102" t="s">
        <v>7706</v>
      </c>
      <c r="C6895" s="185" t="str">
        <f>VLOOKUP(B6895,[1]Nagios!$B$2:$F$7978,1,FALSE)</f>
        <v>192.168.9.63</v>
      </c>
      <c r="D6895" s="100" t="s">
        <v>7789</v>
      </c>
      <c r="E6895" s="249" t="s">
        <v>2989</v>
      </c>
      <c r="F6895" s="250">
        <v>2</v>
      </c>
      <c r="G6895" s="299" t="s">
        <v>8005</v>
      </c>
      <c r="H6895" s="222"/>
    </row>
    <row r="6896" spans="1:8">
      <c r="A6896" s="88" t="s">
        <v>1686</v>
      </c>
      <c r="B6896" s="266" t="s">
        <v>1685</v>
      </c>
      <c r="C6896" s="185" t="str">
        <f>VLOOKUP(B6896,[1]Nagios!$B$2:$F$7978,1,FALSE)</f>
        <v>192.168.9.41</v>
      </c>
      <c r="D6896" s="240" t="s">
        <v>1684</v>
      </c>
      <c r="E6896" s="266" t="s">
        <v>2989</v>
      </c>
      <c r="F6896" s="112">
        <v>2</v>
      </c>
      <c r="G6896" s="299" t="s">
        <v>8007</v>
      </c>
      <c r="H6896" s="200" t="s">
        <v>5284</v>
      </c>
    </row>
    <row r="6897" spans="1:8">
      <c r="A6897" s="88" t="s">
        <v>1683</v>
      </c>
      <c r="B6897" s="249" t="s">
        <v>1682</v>
      </c>
      <c r="C6897" s="185" t="str">
        <f>VLOOKUP(B6897,[1]Nagios!$B$2:$F$7978,1,FALSE)</f>
        <v>192.168.9.40</v>
      </c>
      <c r="D6897" s="240" t="s">
        <v>1684</v>
      </c>
      <c r="E6897" s="240" t="s">
        <v>2989</v>
      </c>
      <c r="F6897" s="112">
        <v>2</v>
      </c>
      <c r="G6897" s="299" t="s">
        <v>8007</v>
      </c>
      <c r="H6897" s="200" t="s">
        <v>5284</v>
      </c>
    </row>
    <row r="6898" spans="1:8">
      <c r="A6898" s="88" t="s">
        <v>152</v>
      </c>
      <c r="B6898" s="266" t="s">
        <v>153</v>
      </c>
      <c r="C6898" s="185" t="str">
        <f>VLOOKUP(B6898,[1]Nagios!$B$2:$F$7978,1,FALSE)</f>
        <v>10.133.122.26</v>
      </c>
      <c r="D6898" s="240" t="s">
        <v>959</v>
      </c>
      <c r="E6898" s="240" t="s">
        <v>2989</v>
      </c>
      <c r="F6898" s="112">
        <v>3</v>
      </c>
      <c r="G6898" s="299" t="s">
        <v>8007</v>
      </c>
      <c r="H6898" s="200" t="s">
        <v>5280</v>
      </c>
    </row>
    <row r="6899" spans="1:8">
      <c r="A6899" s="88" t="s">
        <v>150</v>
      </c>
      <c r="B6899" s="266" t="s">
        <v>151</v>
      </c>
      <c r="C6899" s="185" t="str">
        <f>VLOOKUP(B6899,[1]Nagios!$B$2:$F$7978,1,FALSE)</f>
        <v>10.133.122.20</v>
      </c>
      <c r="D6899" s="240" t="s">
        <v>959</v>
      </c>
      <c r="E6899" s="240" t="s">
        <v>2989</v>
      </c>
      <c r="F6899" s="112">
        <v>3</v>
      </c>
      <c r="G6899" s="299" t="s">
        <v>8007</v>
      </c>
      <c r="H6899" s="200" t="s">
        <v>5280</v>
      </c>
    </row>
    <row r="6900" spans="1:8">
      <c r="A6900" s="88" t="s">
        <v>148</v>
      </c>
      <c r="B6900" s="266" t="s">
        <v>149</v>
      </c>
      <c r="C6900" s="185" t="str">
        <f>VLOOKUP(B6900,[1]Nagios!$B$2:$F$7978,1,FALSE)</f>
        <v>10.133.122.5</v>
      </c>
      <c r="D6900" s="240" t="s">
        <v>959</v>
      </c>
      <c r="E6900" s="240" t="s">
        <v>2989</v>
      </c>
      <c r="F6900" s="112">
        <v>3</v>
      </c>
      <c r="G6900" s="299" t="s">
        <v>8007</v>
      </c>
      <c r="H6900" s="200" t="s">
        <v>5280</v>
      </c>
    </row>
    <row r="6901" spans="1:8">
      <c r="A6901" s="88" t="s">
        <v>146</v>
      </c>
      <c r="B6901" s="266" t="s">
        <v>147</v>
      </c>
      <c r="C6901" s="185" t="str">
        <f>VLOOKUP(B6901,[1]Nagios!$B$2:$F$7978,1,FALSE)</f>
        <v>10.133.122.4</v>
      </c>
      <c r="D6901" s="240" t="s">
        <v>959</v>
      </c>
      <c r="E6901" s="240" t="s">
        <v>2991</v>
      </c>
      <c r="F6901" s="112">
        <v>3</v>
      </c>
      <c r="G6901" s="299" t="s">
        <v>8007</v>
      </c>
      <c r="H6901" s="200" t="s">
        <v>5280</v>
      </c>
    </row>
    <row r="6902" spans="1:8" hidden="1">
      <c r="A6902" s="88" t="s">
        <v>7919</v>
      </c>
      <c r="B6902" s="266" t="s">
        <v>7921</v>
      </c>
      <c r="C6902" s="185" t="str">
        <f>VLOOKUP(B6902,[1]Nagios!$B$2:$F$7978,1,FALSE)</f>
        <v>192.168.9.78</v>
      </c>
      <c r="D6902" s="240" t="s">
        <v>959</v>
      </c>
      <c r="E6902" s="240" t="s">
        <v>2989</v>
      </c>
      <c r="F6902" s="245">
        <v>1</v>
      </c>
      <c r="G6902" s="299" t="s">
        <v>8005</v>
      </c>
      <c r="H6902" s="200"/>
    </row>
    <row r="6903" spans="1:8" hidden="1">
      <c r="A6903" s="88" t="s">
        <v>9138</v>
      </c>
      <c r="B6903" s="266" t="s">
        <v>7920</v>
      </c>
      <c r="C6903" s="185" t="str">
        <f>VLOOKUP(B6903,[1]Nagios!$B$2:$F$7978,1,FALSE)</f>
        <v>192.168.9.77</v>
      </c>
      <c r="D6903" s="240" t="s">
        <v>959</v>
      </c>
      <c r="E6903" s="240" t="s">
        <v>2989</v>
      </c>
      <c r="F6903" s="245">
        <v>1</v>
      </c>
      <c r="G6903" s="299" t="s">
        <v>8005</v>
      </c>
      <c r="H6903" s="200"/>
    </row>
    <row r="6904" spans="1:8" hidden="1">
      <c r="A6904" s="88" t="s">
        <v>677</v>
      </c>
      <c r="B6904" s="266" t="s">
        <v>677</v>
      </c>
      <c r="C6904" s="185" t="str">
        <f>VLOOKUP(B6904,[1]Nagios!$B$2:$F$7978,1,FALSE)</f>
        <v>VWARBAZF143750 2</v>
      </c>
      <c r="D6904" s="240" t="s">
        <v>960</v>
      </c>
      <c r="E6904" s="98" t="s">
        <v>7852</v>
      </c>
      <c r="F6904" s="245" t="s">
        <v>660</v>
      </c>
      <c r="G6904" s="299" t="s">
        <v>8000</v>
      </c>
      <c r="H6904" s="200" t="s">
        <v>5473</v>
      </c>
    </row>
    <row r="6905" spans="1:8" hidden="1">
      <c r="A6905" s="88" t="s">
        <v>1885</v>
      </c>
      <c r="B6905" s="266" t="s">
        <v>1885</v>
      </c>
      <c r="C6905" s="185" t="str">
        <f>VLOOKUP(B6905,[1]Nagios!$B$2:$F$7978,1,FALSE)</f>
        <v>VWARBAZF143750</v>
      </c>
      <c r="D6905" s="240" t="s">
        <v>960</v>
      </c>
      <c r="E6905" s="98" t="s">
        <v>7852</v>
      </c>
      <c r="F6905" s="245" t="s">
        <v>660</v>
      </c>
      <c r="G6905" s="299" t="s">
        <v>8000</v>
      </c>
      <c r="H6905" s="200" t="s">
        <v>5472</v>
      </c>
    </row>
    <row r="6906" spans="1:8" hidden="1">
      <c r="A6906" s="88" t="s">
        <v>9136</v>
      </c>
      <c r="B6906" s="266" t="s">
        <v>7700</v>
      </c>
      <c r="C6906" s="185" t="str">
        <f>VLOOKUP(B6906,[1]Nagios!$B$2:$F$7978,1,FALSE)</f>
        <v>192.168.9.76</v>
      </c>
      <c r="D6906" s="240" t="s">
        <v>959</v>
      </c>
      <c r="E6906" s="240" t="s">
        <v>2989</v>
      </c>
      <c r="F6906" s="112">
        <v>1</v>
      </c>
      <c r="G6906" s="299" t="s">
        <v>8005</v>
      </c>
      <c r="H6906" s="200"/>
    </row>
    <row r="6907" spans="1:8" hidden="1">
      <c r="A6907" s="88" t="s">
        <v>9135</v>
      </c>
      <c r="B6907" s="266" t="s">
        <v>7699</v>
      </c>
      <c r="C6907" s="185" t="str">
        <f>VLOOKUP(B6907,[1]Nagios!$B$2:$F$7978,1,FALSE)</f>
        <v>192.168.9.75</v>
      </c>
      <c r="D6907" s="240" t="s">
        <v>959</v>
      </c>
      <c r="E6907" s="240" t="s">
        <v>2989</v>
      </c>
      <c r="F6907" s="112">
        <v>1</v>
      </c>
      <c r="G6907" s="299" t="s">
        <v>8005</v>
      </c>
      <c r="H6907" s="200"/>
    </row>
    <row r="6908" spans="1:8">
      <c r="A6908" s="88" t="s">
        <v>145</v>
      </c>
      <c r="B6908" s="266" t="s">
        <v>6441</v>
      </c>
      <c r="C6908" s="185" t="str">
        <f>VLOOKUP(B6908,[1]Nagios!$B$2:$F$7978,1,FALSE)</f>
        <v>10.133.86.11</v>
      </c>
      <c r="D6908" s="240" t="s">
        <v>959</v>
      </c>
      <c r="E6908" s="240" t="s">
        <v>2989</v>
      </c>
      <c r="F6908" s="112">
        <v>3</v>
      </c>
      <c r="G6908" s="299" t="s">
        <v>8007</v>
      </c>
      <c r="H6908" s="200" t="s">
        <v>5280</v>
      </c>
    </row>
    <row r="6909" spans="1:8">
      <c r="A6909" s="88" t="s">
        <v>143</v>
      </c>
      <c r="B6909" s="266" t="s">
        <v>144</v>
      </c>
      <c r="C6909" s="185" t="str">
        <f>VLOOKUP(B6909,[1]Nagios!$B$2:$F$7978,1,FALSE)</f>
        <v>192.168.9.35</v>
      </c>
      <c r="D6909" s="240" t="s">
        <v>959</v>
      </c>
      <c r="E6909" s="240" t="s">
        <v>2989</v>
      </c>
      <c r="F6909" s="112">
        <v>3</v>
      </c>
      <c r="G6909" s="299" t="s">
        <v>8007</v>
      </c>
      <c r="H6909" s="200" t="s">
        <v>5280</v>
      </c>
    </row>
    <row r="6910" spans="1:8">
      <c r="A6910" s="88" t="s">
        <v>141</v>
      </c>
      <c r="B6910" s="266" t="s">
        <v>142</v>
      </c>
      <c r="C6910" s="185" t="str">
        <f>VLOOKUP(B6910,[1]Nagios!$B$2:$F$7978,1,FALSE)</f>
        <v>192.168.9.34</v>
      </c>
      <c r="D6910" s="240" t="s">
        <v>959</v>
      </c>
      <c r="E6910" s="240" t="s">
        <v>2989</v>
      </c>
      <c r="F6910" s="112">
        <v>3</v>
      </c>
      <c r="G6910" s="299" t="s">
        <v>8007</v>
      </c>
      <c r="H6910" s="200" t="s">
        <v>5280</v>
      </c>
    </row>
    <row r="6911" spans="1:8">
      <c r="A6911" s="88" t="s">
        <v>139</v>
      </c>
      <c r="B6911" s="266" t="s">
        <v>140</v>
      </c>
      <c r="C6911" s="185" t="str">
        <f>VLOOKUP(B6911,[1]Nagios!$B$2:$F$7978,1,FALSE)</f>
        <v>10.133.122.6</v>
      </c>
      <c r="D6911" s="240" t="s">
        <v>959</v>
      </c>
      <c r="E6911" s="240" t="s">
        <v>2989</v>
      </c>
      <c r="F6911" s="112">
        <v>3</v>
      </c>
      <c r="G6911" s="299" t="s">
        <v>8007</v>
      </c>
      <c r="H6911" s="200" t="s">
        <v>5280</v>
      </c>
    </row>
    <row r="6912" spans="1:8">
      <c r="A6912" s="240" t="s">
        <v>8402</v>
      </c>
      <c r="B6912" s="183">
        <v>10133192213</v>
      </c>
      <c r="C6912" s="185">
        <f>VLOOKUP(B6912,[1]Nagios!$B$2:$F$7978,1,FALSE)</f>
        <v>10133192213</v>
      </c>
      <c r="D6912" s="240" t="s">
        <v>959</v>
      </c>
      <c r="E6912" s="240" t="s">
        <v>2989</v>
      </c>
      <c r="F6912" s="245">
        <v>3</v>
      </c>
      <c r="G6912" s="299" t="s">
        <v>8007</v>
      </c>
      <c r="H6912" s="223"/>
    </row>
    <row r="6913" spans="1:8">
      <c r="A6913" s="240" t="s">
        <v>8425</v>
      </c>
      <c r="B6913" s="183">
        <v>10133192212</v>
      </c>
      <c r="C6913" s="185">
        <f>VLOOKUP(B6913,[1]Nagios!$B$2:$F$7978,1,FALSE)</f>
        <v>10133192212</v>
      </c>
      <c r="D6913" s="240" t="s">
        <v>959</v>
      </c>
      <c r="E6913" s="240" t="s">
        <v>2989</v>
      </c>
      <c r="F6913" s="245">
        <v>3</v>
      </c>
      <c r="G6913" s="299" t="s">
        <v>8007</v>
      </c>
      <c r="H6913" s="223"/>
    </row>
    <row r="6914" spans="1:8">
      <c r="A6914" s="240" t="s">
        <v>8411</v>
      </c>
      <c r="B6914" s="183">
        <v>10133192205</v>
      </c>
      <c r="C6914" s="185">
        <f>VLOOKUP(B6914,[1]Nagios!$B$2:$F$7978,1,FALSE)</f>
        <v>10133192205</v>
      </c>
      <c r="D6914" s="240" t="s">
        <v>959</v>
      </c>
      <c r="E6914" s="240" t="s">
        <v>2989</v>
      </c>
      <c r="F6914" s="245">
        <v>3</v>
      </c>
      <c r="G6914" s="299" t="s">
        <v>8007</v>
      </c>
      <c r="H6914" s="223"/>
    </row>
    <row r="6915" spans="1:8">
      <c r="A6915" s="240" t="s">
        <v>8417</v>
      </c>
      <c r="B6915" s="183">
        <v>10133192203</v>
      </c>
      <c r="C6915" s="185">
        <f>VLOOKUP(B6915,[1]Nagios!$B$2:$F$7978,1,FALSE)</f>
        <v>10133192203</v>
      </c>
      <c r="D6915" s="240" t="s">
        <v>959</v>
      </c>
      <c r="E6915" s="240" t="s">
        <v>2989</v>
      </c>
      <c r="F6915" s="245">
        <v>3</v>
      </c>
      <c r="G6915" s="299" t="s">
        <v>8007</v>
      </c>
      <c r="H6915" s="223"/>
    </row>
    <row r="6916" spans="1:8">
      <c r="A6916" s="240" t="s">
        <v>8409</v>
      </c>
      <c r="B6916" s="183">
        <v>10133192200</v>
      </c>
      <c r="C6916" s="185">
        <f>VLOOKUP(B6916,[1]Nagios!$B$2:$F$7978,1,FALSE)</f>
        <v>10133192200</v>
      </c>
      <c r="D6916" s="240" t="s">
        <v>959</v>
      </c>
      <c r="E6916" s="240" t="s">
        <v>2989</v>
      </c>
      <c r="F6916" s="245">
        <v>3</v>
      </c>
      <c r="G6916" s="299" t="s">
        <v>8007</v>
      </c>
      <c r="H6916" s="223"/>
    </row>
    <row r="6917" spans="1:8">
      <c r="A6917" s="240" t="s">
        <v>8418</v>
      </c>
      <c r="B6917" s="183">
        <v>10133192199</v>
      </c>
      <c r="C6917" s="185">
        <f>VLOOKUP(B6917,[1]Nagios!$B$2:$F$7978,1,FALSE)</f>
        <v>10133192199</v>
      </c>
      <c r="D6917" s="240" t="s">
        <v>959</v>
      </c>
      <c r="E6917" s="240" t="s">
        <v>2989</v>
      </c>
      <c r="F6917" s="245">
        <v>3</v>
      </c>
      <c r="G6917" s="299" t="s">
        <v>8007</v>
      </c>
      <c r="H6917" s="223"/>
    </row>
    <row r="6918" spans="1:8">
      <c r="A6918" s="240" t="s">
        <v>8414</v>
      </c>
      <c r="B6918" s="183">
        <v>10133192198</v>
      </c>
      <c r="C6918" s="185">
        <f>VLOOKUP(B6918,[1]Nagios!$B$2:$F$7978,1,FALSE)</f>
        <v>10133192198</v>
      </c>
      <c r="D6918" s="240" t="s">
        <v>959</v>
      </c>
      <c r="E6918" s="240" t="s">
        <v>2989</v>
      </c>
      <c r="F6918" s="245">
        <v>3</v>
      </c>
      <c r="G6918" s="299" t="s">
        <v>8007</v>
      </c>
      <c r="H6918" s="223"/>
    </row>
    <row r="6919" spans="1:8">
      <c r="A6919" s="240" t="s">
        <v>8422</v>
      </c>
      <c r="B6919" s="183">
        <v>10133192197</v>
      </c>
      <c r="C6919" s="185">
        <f>VLOOKUP(B6919,[1]Nagios!$B$2:$F$7978,1,FALSE)</f>
        <v>10133192197</v>
      </c>
      <c r="D6919" s="240" t="s">
        <v>959</v>
      </c>
      <c r="E6919" s="240" t="s">
        <v>2989</v>
      </c>
      <c r="F6919" s="245">
        <v>3</v>
      </c>
      <c r="G6919" s="299" t="s">
        <v>8007</v>
      </c>
      <c r="H6919" s="223"/>
    </row>
    <row r="6920" spans="1:8">
      <c r="A6920" s="240" t="s">
        <v>8398</v>
      </c>
      <c r="B6920" s="183">
        <v>10133192196</v>
      </c>
      <c r="C6920" s="185">
        <f>VLOOKUP(B6920,[1]Nagios!$B$2:$F$7978,1,FALSE)</f>
        <v>10133192196</v>
      </c>
      <c r="D6920" s="240" t="s">
        <v>959</v>
      </c>
      <c r="E6920" s="240" t="s">
        <v>2989</v>
      </c>
      <c r="F6920" s="245">
        <v>3</v>
      </c>
      <c r="G6920" s="299" t="s">
        <v>8007</v>
      </c>
      <c r="H6920" s="223"/>
    </row>
    <row r="6921" spans="1:8">
      <c r="A6921" s="240" t="s">
        <v>8427</v>
      </c>
      <c r="B6921" s="183">
        <v>10133192195</v>
      </c>
      <c r="C6921" s="185">
        <f>VLOOKUP(B6921,[1]Nagios!$B$2:$F$7978,1,FALSE)</f>
        <v>10133192195</v>
      </c>
      <c r="D6921" s="240" t="s">
        <v>959</v>
      </c>
      <c r="E6921" s="240" t="s">
        <v>2989</v>
      </c>
      <c r="F6921" s="245">
        <v>3</v>
      </c>
      <c r="G6921" s="299" t="s">
        <v>8007</v>
      </c>
      <c r="H6921" s="223"/>
    </row>
    <row r="6922" spans="1:8">
      <c r="A6922" s="240" t="s">
        <v>8382</v>
      </c>
      <c r="B6922" s="183">
        <v>10133192194</v>
      </c>
      <c r="C6922" s="185">
        <f>VLOOKUP(B6922,[1]Nagios!$B$2:$F$7978,1,FALSE)</f>
        <v>10133192194</v>
      </c>
      <c r="D6922" s="240" t="s">
        <v>959</v>
      </c>
      <c r="E6922" s="240" t="s">
        <v>2989</v>
      </c>
      <c r="F6922" s="245">
        <v>3</v>
      </c>
      <c r="G6922" s="299" t="s">
        <v>8007</v>
      </c>
      <c r="H6922" s="223"/>
    </row>
    <row r="6923" spans="1:8">
      <c r="A6923" s="240" t="s">
        <v>8380</v>
      </c>
      <c r="B6923" s="183">
        <v>10133192193</v>
      </c>
      <c r="C6923" s="185">
        <f>VLOOKUP(B6923,[1]Nagios!$B$2:$F$7978,1,FALSE)</f>
        <v>10133192193</v>
      </c>
      <c r="D6923" s="240" t="s">
        <v>959</v>
      </c>
      <c r="E6923" s="240" t="s">
        <v>2989</v>
      </c>
      <c r="F6923" s="245">
        <v>3</v>
      </c>
      <c r="G6923" s="299" t="s">
        <v>8007</v>
      </c>
      <c r="H6923" s="223"/>
    </row>
    <row r="6924" spans="1:8">
      <c r="A6924" s="240" t="s">
        <v>8415</v>
      </c>
      <c r="B6924" s="183">
        <v>10133192192</v>
      </c>
      <c r="C6924" s="185">
        <f>VLOOKUP(B6924,[1]Nagios!$B$2:$F$7978,1,FALSE)</f>
        <v>10133192192</v>
      </c>
      <c r="D6924" s="240" t="s">
        <v>959</v>
      </c>
      <c r="E6924" s="240" t="s">
        <v>2989</v>
      </c>
      <c r="F6924" s="245">
        <v>3</v>
      </c>
      <c r="G6924" s="299" t="s">
        <v>8007</v>
      </c>
      <c r="H6924" s="223"/>
    </row>
    <row r="6925" spans="1:8">
      <c r="A6925" s="240" t="s">
        <v>8424</v>
      </c>
      <c r="B6925" s="183">
        <v>10133192191</v>
      </c>
      <c r="C6925" s="185">
        <f>VLOOKUP(B6925,[1]Nagios!$B$2:$F$7978,1,FALSE)</f>
        <v>10133192191</v>
      </c>
      <c r="D6925" s="240" t="s">
        <v>959</v>
      </c>
      <c r="E6925" s="240" t="s">
        <v>2989</v>
      </c>
      <c r="F6925" s="245">
        <v>3</v>
      </c>
      <c r="G6925" s="299" t="s">
        <v>8007</v>
      </c>
      <c r="H6925" s="223"/>
    </row>
    <row r="6926" spans="1:8">
      <c r="A6926" s="240" t="s">
        <v>8420</v>
      </c>
      <c r="B6926" s="183">
        <v>10133192190</v>
      </c>
      <c r="C6926" s="185">
        <f>VLOOKUP(B6926,[1]Nagios!$B$2:$F$7978,1,FALSE)</f>
        <v>10133192190</v>
      </c>
      <c r="D6926" s="240" t="s">
        <v>959</v>
      </c>
      <c r="E6926" s="240" t="s">
        <v>2989</v>
      </c>
      <c r="F6926" s="245">
        <v>3</v>
      </c>
      <c r="G6926" s="299" t="s">
        <v>8007</v>
      </c>
      <c r="H6926" s="223"/>
    </row>
    <row r="6927" spans="1:8">
      <c r="A6927" s="240" t="s">
        <v>8429</v>
      </c>
      <c r="B6927" s="183">
        <v>10133192189</v>
      </c>
      <c r="C6927" s="185">
        <f>VLOOKUP(B6927,[1]Nagios!$B$2:$F$7978,1,FALSE)</f>
        <v>10133192189</v>
      </c>
      <c r="D6927" s="240" t="s">
        <v>959</v>
      </c>
      <c r="E6927" s="240" t="s">
        <v>2989</v>
      </c>
      <c r="F6927" s="245">
        <v>3</v>
      </c>
      <c r="G6927" s="299" t="s">
        <v>8007</v>
      </c>
      <c r="H6927" s="223"/>
    </row>
    <row r="6928" spans="1:8">
      <c r="A6928" s="240" t="s">
        <v>8383</v>
      </c>
      <c r="B6928" s="183">
        <v>10133192188</v>
      </c>
      <c r="C6928" s="185">
        <f>VLOOKUP(B6928,[1]Nagios!$B$2:$F$7978,1,FALSE)</f>
        <v>10133192188</v>
      </c>
      <c r="D6928" s="240" t="s">
        <v>959</v>
      </c>
      <c r="E6928" s="240" t="s">
        <v>2989</v>
      </c>
      <c r="F6928" s="245">
        <v>3</v>
      </c>
      <c r="G6928" s="299" t="s">
        <v>8007</v>
      </c>
      <c r="H6928" s="223"/>
    </row>
    <row r="6929" spans="1:8">
      <c r="A6929" s="240" t="s">
        <v>8396</v>
      </c>
      <c r="B6929" s="183">
        <v>10133192187</v>
      </c>
      <c r="C6929" s="185">
        <f>VLOOKUP(B6929,[1]Nagios!$B$2:$F$7978,1,FALSE)</f>
        <v>10133192187</v>
      </c>
      <c r="D6929" s="240" t="s">
        <v>959</v>
      </c>
      <c r="E6929" s="240" t="s">
        <v>2989</v>
      </c>
      <c r="F6929" s="245">
        <v>3</v>
      </c>
      <c r="G6929" s="299" t="s">
        <v>8007</v>
      </c>
      <c r="H6929" s="223"/>
    </row>
    <row r="6930" spans="1:8">
      <c r="A6930" s="240" t="s">
        <v>8389</v>
      </c>
      <c r="B6930" s="183">
        <v>10133192186</v>
      </c>
      <c r="C6930" s="185">
        <f>VLOOKUP(B6930,[1]Nagios!$B$2:$F$7978,1,FALSE)</f>
        <v>10133192186</v>
      </c>
      <c r="D6930" s="240" t="s">
        <v>959</v>
      </c>
      <c r="E6930" s="240" t="s">
        <v>2989</v>
      </c>
      <c r="F6930" s="245">
        <v>3</v>
      </c>
      <c r="G6930" s="299" t="s">
        <v>8007</v>
      </c>
      <c r="H6930" s="223"/>
    </row>
    <row r="6931" spans="1:8">
      <c r="A6931" s="240" t="s">
        <v>8416</v>
      </c>
      <c r="B6931" s="183">
        <v>10133192185</v>
      </c>
      <c r="C6931" s="185">
        <f>VLOOKUP(B6931,[1]Nagios!$B$2:$F$7978,1,FALSE)</f>
        <v>10133192185</v>
      </c>
      <c r="D6931" s="240" t="s">
        <v>959</v>
      </c>
      <c r="E6931" s="240" t="s">
        <v>2989</v>
      </c>
      <c r="F6931" s="245">
        <v>3</v>
      </c>
      <c r="G6931" s="299" t="s">
        <v>8007</v>
      </c>
      <c r="H6931" s="223"/>
    </row>
    <row r="6932" spans="1:8">
      <c r="A6932" s="240" t="s">
        <v>8421</v>
      </c>
      <c r="B6932" s="183">
        <v>10133192184</v>
      </c>
      <c r="C6932" s="185">
        <f>VLOOKUP(B6932,[1]Nagios!$B$2:$F$7978,1,FALSE)</f>
        <v>10133192184</v>
      </c>
      <c r="D6932" s="249" t="s">
        <v>959</v>
      </c>
      <c r="E6932" s="240" t="s">
        <v>2989</v>
      </c>
      <c r="F6932" s="245">
        <v>3</v>
      </c>
      <c r="G6932" s="299" t="s">
        <v>8007</v>
      </c>
      <c r="H6932" s="223"/>
    </row>
    <row r="6933" spans="1:8">
      <c r="A6933" s="240" t="s">
        <v>8392</v>
      </c>
      <c r="B6933" s="183">
        <v>10133192183</v>
      </c>
      <c r="C6933" s="185">
        <f>VLOOKUP(B6933,[1]Nagios!$B$2:$F$7978,1,FALSE)</f>
        <v>10133192183</v>
      </c>
      <c r="D6933" s="87" t="s">
        <v>959</v>
      </c>
      <c r="E6933" s="240" t="s">
        <v>2989</v>
      </c>
      <c r="F6933" s="245">
        <v>3</v>
      </c>
      <c r="G6933" s="299" t="s">
        <v>8007</v>
      </c>
      <c r="H6933" s="223"/>
    </row>
    <row r="6934" spans="1:8">
      <c r="A6934" s="240" t="s">
        <v>8404</v>
      </c>
      <c r="B6934" s="183">
        <v>10133192182</v>
      </c>
      <c r="C6934" s="185">
        <f>VLOOKUP(B6934,[1]Nagios!$B$2:$F$7978,1,FALSE)</f>
        <v>10133192182</v>
      </c>
      <c r="D6934" s="87" t="s">
        <v>959</v>
      </c>
      <c r="E6934" s="240" t="s">
        <v>2989</v>
      </c>
      <c r="F6934" s="245">
        <v>3</v>
      </c>
      <c r="G6934" s="299" t="s">
        <v>8007</v>
      </c>
      <c r="H6934" s="223"/>
    </row>
    <row r="6935" spans="1:8">
      <c r="A6935" s="240" t="s">
        <v>8385</v>
      </c>
      <c r="B6935" s="183">
        <v>10133192181</v>
      </c>
      <c r="C6935" s="185">
        <f>VLOOKUP(B6935,[1]Nagios!$B$2:$F$7978,1,FALSE)</f>
        <v>10133192181</v>
      </c>
      <c r="D6935" s="87" t="s">
        <v>959</v>
      </c>
      <c r="E6935" s="240" t="s">
        <v>2989</v>
      </c>
      <c r="F6935" s="245">
        <v>3</v>
      </c>
      <c r="G6935" s="299" t="s">
        <v>8007</v>
      </c>
      <c r="H6935" s="223"/>
    </row>
    <row r="6936" spans="1:8">
      <c r="A6936" s="240" t="s">
        <v>8401</v>
      </c>
      <c r="B6936" s="183">
        <v>10133192180</v>
      </c>
      <c r="C6936" s="185">
        <f>VLOOKUP(B6936,[1]Nagios!$B$2:$F$7978,1,FALSE)</f>
        <v>10133192180</v>
      </c>
      <c r="D6936" s="249" t="s">
        <v>959</v>
      </c>
      <c r="E6936" s="249" t="s">
        <v>2989</v>
      </c>
      <c r="F6936" s="262">
        <v>3</v>
      </c>
      <c r="G6936" s="299" t="s">
        <v>8007</v>
      </c>
      <c r="H6936" s="223"/>
    </row>
    <row r="6937" spans="1:8">
      <c r="A6937" s="240" t="s">
        <v>8395</v>
      </c>
      <c r="B6937" s="183">
        <v>10133192179</v>
      </c>
      <c r="C6937" s="185">
        <f>VLOOKUP(B6937,[1]Nagios!$B$2:$F$7978,1,FALSE)</f>
        <v>10133192179</v>
      </c>
      <c r="D6937" s="240" t="s">
        <v>959</v>
      </c>
      <c r="E6937" s="369" t="s">
        <v>2989</v>
      </c>
      <c r="F6937" s="370">
        <v>3</v>
      </c>
      <c r="G6937" s="299" t="s">
        <v>8007</v>
      </c>
      <c r="H6937" s="223"/>
    </row>
    <row r="6938" spans="1:8">
      <c r="A6938" s="240" t="s">
        <v>8393</v>
      </c>
      <c r="B6938" s="183">
        <v>10133192178</v>
      </c>
      <c r="C6938" s="185">
        <f>VLOOKUP(B6938,[1]Nagios!$B$2:$F$7978,1,FALSE)</f>
        <v>10133192178</v>
      </c>
      <c r="D6938" s="240" t="s">
        <v>959</v>
      </c>
      <c r="E6938" s="266" t="s">
        <v>2989</v>
      </c>
      <c r="F6938" s="263">
        <v>3</v>
      </c>
      <c r="G6938" s="299" t="s">
        <v>8007</v>
      </c>
      <c r="H6938" s="223"/>
    </row>
    <row r="6939" spans="1:8">
      <c r="A6939" s="240" t="s">
        <v>8399</v>
      </c>
      <c r="B6939" s="183">
        <v>10133192177</v>
      </c>
      <c r="C6939" s="185">
        <f>VLOOKUP(B6939,[1]Nagios!$B$2:$F$7978,1,FALSE)</f>
        <v>10133192177</v>
      </c>
      <c r="D6939" s="240" t="s">
        <v>959</v>
      </c>
      <c r="E6939" s="240" t="s">
        <v>2989</v>
      </c>
      <c r="F6939" s="245">
        <v>3</v>
      </c>
      <c r="G6939" s="299" t="s">
        <v>8007</v>
      </c>
      <c r="H6939" s="223"/>
    </row>
    <row r="6940" spans="1:8">
      <c r="A6940" s="240" t="s">
        <v>8390</v>
      </c>
      <c r="B6940" s="183">
        <v>10133192176</v>
      </c>
      <c r="C6940" s="185">
        <f>VLOOKUP(B6940,[1]Nagios!$B$2:$F$7978,1,FALSE)</f>
        <v>10133192176</v>
      </c>
      <c r="D6940" s="240" t="s">
        <v>959</v>
      </c>
      <c r="E6940" s="240" t="s">
        <v>2989</v>
      </c>
      <c r="F6940" s="245">
        <v>3</v>
      </c>
      <c r="G6940" s="299" t="s">
        <v>8007</v>
      </c>
      <c r="H6940" s="223"/>
    </row>
    <row r="6941" spans="1:8">
      <c r="A6941" s="240" t="s">
        <v>8386</v>
      </c>
      <c r="B6941" s="183">
        <v>10133192175</v>
      </c>
      <c r="C6941" s="185">
        <f>VLOOKUP(B6941,[1]Nagios!$B$2:$F$7978,1,FALSE)</f>
        <v>10133192175</v>
      </c>
      <c r="D6941" s="240" t="s">
        <v>959</v>
      </c>
      <c r="E6941" s="240" t="s">
        <v>2989</v>
      </c>
      <c r="F6941" s="245">
        <v>3</v>
      </c>
      <c r="G6941" s="299" t="s">
        <v>8007</v>
      </c>
      <c r="H6941" s="223"/>
    </row>
    <row r="6942" spans="1:8">
      <c r="A6942" s="249" t="s">
        <v>8381</v>
      </c>
      <c r="B6942" s="183">
        <v>10133192174</v>
      </c>
      <c r="C6942" s="185">
        <f>VLOOKUP(B6942,[1]Nagios!$B$2:$F$7978,1,FALSE)</f>
        <v>10133192174</v>
      </c>
      <c r="D6942" s="240" t="s">
        <v>959</v>
      </c>
      <c r="E6942" s="249" t="s">
        <v>2989</v>
      </c>
      <c r="F6942" s="245">
        <v>3</v>
      </c>
      <c r="G6942" s="299" t="s">
        <v>8007</v>
      </c>
      <c r="H6942" s="223"/>
    </row>
    <row r="6943" spans="1:8">
      <c r="A6943" s="249" t="s">
        <v>8391</v>
      </c>
      <c r="B6943" s="183">
        <v>10133192173</v>
      </c>
      <c r="C6943" s="185">
        <f>VLOOKUP(B6943,[1]Nagios!$B$2:$F$7978,1,FALSE)</f>
        <v>10133192173</v>
      </c>
      <c r="D6943" s="240" t="s">
        <v>959</v>
      </c>
      <c r="E6943" s="249" t="s">
        <v>2989</v>
      </c>
      <c r="F6943" s="245">
        <v>3</v>
      </c>
      <c r="G6943" s="299" t="s">
        <v>8007</v>
      </c>
      <c r="H6943" s="223"/>
    </row>
    <row r="6944" spans="1:8">
      <c r="A6944" s="266" t="s">
        <v>8400</v>
      </c>
      <c r="B6944" s="183">
        <v>10133192172</v>
      </c>
      <c r="C6944" s="185">
        <f>VLOOKUP(B6944,[1]Nagios!$B$2:$F$7978,1,FALSE)</f>
        <v>10133192172</v>
      </c>
      <c r="D6944" s="240" t="s">
        <v>959</v>
      </c>
      <c r="E6944" s="266" t="s">
        <v>2989</v>
      </c>
      <c r="F6944" s="245">
        <v>3</v>
      </c>
      <c r="G6944" s="299" t="s">
        <v>8007</v>
      </c>
      <c r="H6944" s="223"/>
    </row>
    <row r="6945" spans="1:8">
      <c r="A6945" s="266" t="s">
        <v>8384</v>
      </c>
      <c r="B6945" s="183">
        <v>10133192171</v>
      </c>
      <c r="C6945" s="185">
        <f>VLOOKUP(B6945,[1]Nagios!$B$2:$F$7978,1,FALSE)</f>
        <v>10133192171</v>
      </c>
      <c r="D6945" s="240" t="s">
        <v>959</v>
      </c>
      <c r="E6945" s="266" t="s">
        <v>2989</v>
      </c>
      <c r="F6945" s="245">
        <v>3</v>
      </c>
      <c r="G6945" s="299" t="s">
        <v>8007</v>
      </c>
      <c r="H6945" s="223"/>
    </row>
    <row r="6946" spans="1:8">
      <c r="A6946" s="266" t="s">
        <v>8407</v>
      </c>
      <c r="B6946" s="183">
        <v>10133192170</v>
      </c>
      <c r="C6946" s="185">
        <f>VLOOKUP(B6946,[1]Nagios!$B$2:$F$7978,1,FALSE)</f>
        <v>10133192170</v>
      </c>
      <c r="D6946" s="240" t="s">
        <v>959</v>
      </c>
      <c r="E6946" s="266" t="s">
        <v>2989</v>
      </c>
      <c r="F6946" s="245">
        <v>3</v>
      </c>
      <c r="G6946" s="299" t="s">
        <v>8007</v>
      </c>
      <c r="H6946" s="223"/>
    </row>
    <row r="6947" spans="1:8">
      <c r="A6947" s="266" t="s">
        <v>8397</v>
      </c>
      <c r="B6947" s="183">
        <v>10133192169</v>
      </c>
      <c r="C6947" s="185">
        <f>VLOOKUP(B6947,[1]Nagios!$B$2:$F$7978,1,FALSE)</f>
        <v>10133192169</v>
      </c>
      <c r="D6947" s="240" t="s">
        <v>959</v>
      </c>
      <c r="E6947" s="266" t="s">
        <v>2989</v>
      </c>
      <c r="F6947" s="245">
        <v>3</v>
      </c>
      <c r="G6947" s="299" t="s">
        <v>8007</v>
      </c>
      <c r="H6947" s="223"/>
    </row>
    <row r="6948" spans="1:8">
      <c r="A6948" s="266" t="s">
        <v>8394</v>
      </c>
      <c r="B6948" s="183">
        <v>10133192168</v>
      </c>
      <c r="C6948" s="185">
        <f>VLOOKUP(B6948,[1]Nagios!$B$2:$F$7978,1,FALSE)</f>
        <v>10133192168</v>
      </c>
      <c r="D6948" s="240" t="s">
        <v>959</v>
      </c>
      <c r="E6948" s="266" t="s">
        <v>2989</v>
      </c>
      <c r="F6948" s="245">
        <v>3</v>
      </c>
      <c r="G6948" s="299" t="s">
        <v>8007</v>
      </c>
      <c r="H6948" s="223"/>
    </row>
    <row r="6949" spans="1:8">
      <c r="A6949" s="266" t="s">
        <v>8426</v>
      </c>
      <c r="B6949" s="183">
        <v>10133192167</v>
      </c>
      <c r="C6949" s="185">
        <f>VLOOKUP(B6949,[1]Nagios!$B$2:$F$7978,1,FALSE)</f>
        <v>10133192167</v>
      </c>
      <c r="D6949" s="240" t="s">
        <v>959</v>
      </c>
      <c r="E6949" s="240" t="s">
        <v>2989</v>
      </c>
      <c r="F6949" s="245">
        <v>3</v>
      </c>
      <c r="G6949" s="299" t="s">
        <v>8007</v>
      </c>
      <c r="H6949" s="223"/>
    </row>
    <row r="6950" spans="1:8">
      <c r="A6950" s="266" t="s">
        <v>8423</v>
      </c>
      <c r="B6950" s="183">
        <v>10133192166</v>
      </c>
      <c r="C6950" s="185">
        <f>VLOOKUP(B6950,[1]Nagios!$B$2:$F$7978,1,FALSE)</f>
        <v>10133192166</v>
      </c>
      <c r="D6950" s="240" t="s">
        <v>959</v>
      </c>
      <c r="E6950" s="240" t="s">
        <v>2989</v>
      </c>
      <c r="F6950" s="245">
        <v>3</v>
      </c>
      <c r="G6950" s="299" t="s">
        <v>8007</v>
      </c>
      <c r="H6950" s="223"/>
    </row>
    <row r="6951" spans="1:8">
      <c r="A6951" s="266" t="s">
        <v>8405</v>
      </c>
      <c r="B6951" s="183">
        <v>10133192165</v>
      </c>
      <c r="C6951" s="185">
        <f>VLOOKUP(B6951,[1]Nagios!$B$2:$F$7978,1,FALSE)</f>
        <v>10133192165</v>
      </c>
      <c r="D6951" s="266" t="s">
        <v>959</v>
      </c>
      <c r="E6951" s="240" t="s">
        <v>2989</v>
      </c>
      <c r="F6951" s="245">
        <v>3</v>
      </c>
      <c r="G6951" s="299" t="s">
        <v>8007</v>
      </c>
      <c r="H6951" s="223"/>
    </row>
    <row r="6952" spans="1:8">
      <c r="A6952" s="266" t="s">
        <v>8387</v>
      </c>
      <c r="B6952" s="183">
        <v>10133192164</v>
      </c>
      <c r="C6952" s="185">
        <f>VLOOKUP(B6952,[1]Nagios!$B$2:$F$7978,1,FALSE)</f>
        <v>10133192164</v>
      </c>
      <c r="D6952" s="266" t="s">
        <v>959</v>
      </c>
      <c r="E6952" s="240" t="s">
        <v>2989</v>
      </c>
      <c r="F6952" s="245">
        <v>3</v>
      </c>
      <c r="G6952" s="299" t="s">
        <v>8007</v>
      </c>
      <c r="H6952" s="223"/>
    </row>
    <row r="6953" spans="1:8">
      <c r="A6953" s="266" t="s">
        <v>8412</v>
      </c>
      <c r="B6953" s="183">
        <v>10133192163</v>
      </c>
      <c r="C6953" s="185">
        <f>VLOOKUP(B6953,[1]Nagios!$B$2:$F$7978,1,FALSE)</f>
        <v>10133192163</v>
      </c>
      <c r="D6953" s="266" t="s">
        <v>959</v>
      </c>
      <c r="E6953" s="240" t="s">
        <v>2989</v>
      </c>
      <c r="F6953" s="245">
        <v>3</v>
      </c>
      <c r="G6953" s="299" t="s">
        <v>8007</v>
      </c>
      <c r="H6953" s="223"/>
    </row>
    <row r="6954" spans="1:8">
      <c r="A6954" s="266" t="s">
        <v>8388</v>
      </c>
      <c r="B6954" s="183">
        <v>10133192162</v>
      </c>
      <c r="C6954" s="185">
        <f>VLOOKUP(B6954,[1]Nagios!$B$2:$F$7978,1,FALSE)</f>
        <v>10133192162</v>
      </c>
      <c r="D6954" s="240" t="s">
        <v>959</v>
      </c>
      <c r="E6954" s="240" t="s">
        <v>2989</v>
      </c>
      <c r="F6954" s="245">
        <v>3</v>
      </c>
      <c r="G6954" s="299" t="s">
        <v>8007</v>
      </c>
      <c r="H6954" s="223"/>
    </row>
    <row r="6955" spans="1:8">
      <c r="A6955" s="266" t="s">
        <v>8428</v>
      </c>
      <c r="B6955" s="183">
        <v>10133192161</v>
      </c>
      <c r="C6955" s="185">
        <f>VLOOKUP(B6955,[1]Nagios!$B$2:$F$7978,1,FALSE)</f>
        <v>10133192161</v>
      </c>
      <c r="D6955" s="240" t="s">
        <v>959</v>
      </c>
      <c r="E6955" s="276" t="s">
        <v>2989</v>
      </c>
      <c r="F6955" s="271">
        <v>3</v>
      </c>
      <c r="G6955" s="299" t="s">
        <v>8007</v>
      </c>
      <c r="H6955" s="223"/>
    </row>
    <row r="6956" spans="1:8">
      <c r="A6956" s="266" t="s">
        <v>8419</v>
      </c>
      <c r="B6956" s="183">
        <v>10133192160</v>
      </c>
      <c r="C6956" s="185">
        <f>VLOOKUP(B6956,[1]Nagios!$B$2:$F$7978,1,FALSE)</f>
        <v>10133192160</v>
      </c>
      <c r="D6956" s="240" t="s">
        <v>959</v>
      </c>
      <c r="E6956" s="369" t="s">
        <v>2989</v>
      </c>
      <c r="F6956" s="370">
        <v>3</v>
      </c>
      <c r="G6956" s="299" t="s">
        <v>8007</v>
      </c>
      <c r="H6956" s="223"/>
    </row>
    <row r="6957" spans="1:8">
      <c r="A6957" s="266" t="s">
        <v>8406</v>
      </c>
      <c r="B6957" s="183">
        <v>10133192159</v>
      </c>
      <c r="C6957" s="185">
        <f>VLOOKUP(B6957,[1]Nagios!$B$2:$F$7978,1,FALSE)</f>
        <v>10133192159</v>
      </c>
      <c r="D6957" s="240" t="s">
        <v>959</v>
      </c>
      <c r="E6957" s="266" t="s">
        <v>2989</v>
      </c>
      <c r="F6957" s="263">
        <v>3</v>
      </c>
      <c r="G6957" s="299" t="s">
        <v>8007</v>
      </c>
      <c r="H6957" s="223"/>
    </row>
    <row r="6958" spans="1:8">
      <c r="A6958" s="266" t="s">
        <v>8413</v>
      </c>
      <c r="B6958" s="183">
        <v>10133192158</v>
      </c>
      <c r="C6958" s="185">
        <f>VLOOKUP(B6958,[1]Nagios!$B$2:$F$7978,1,FALSE)</f>
        <v>10133192158</v>
      </c>
      <c r="D6958" s="240" t="s">
        <v>959</v>
      </c>
      <c r="E6958" s="240" t="s">
        <v>2989</v>
      </c>
      <c r="F6958" s="245">
        <v>3</v>
      </c>
      <c r="G6958" s="299" t="s">
        <v>8007</v>
      </c>
      <c r="H6958" s="223"/>
    </row>
    <row r="6959" spans="1:8">
      <c r="A6959" s="266" t="s">
        <v>8403</v>
      </c>
      <c r="B6959" s="183">
        <v>10133192157</v>
      </c>
      <c r="C6959" s="185">
        <f>VLOOKUP(B6959,[1]Nagios!$B$2:$F$7978,1,FALSE)</f>
        <v>10133192157</v>
      </c>
      <c r="D6959" s="240" t="s">
        <v>959</v>
      </c>
      <c r="E6959" s="240" t="s">
        <v>2989</v>
      </c>
      <c r="F6959" s="245">
        <v>3</v>
      </c>
      <c r="G6959" s="299" t="s">
        <v>8007</v>
      </c>
      <c r="H6959" s="223"/>
    </row>
    <row r="6960" spans="1:8">
      <c r="A6960" s="266" t="s">
        <v>8410</v>
      </c>
      <c r="B6960" s="183">
        <v>10133192156</v>
      </c>
      <c r="C6960" s="185">
        <f>VLOOKUP(B6960,[1]Nagios!$B$2:$F$7978,1,FALSE)</f>
        <v>10133192156</v>
      </c>
      <c r="D6960" s="249" t="s">
        <v>959</v>
      </c>
      <c r="E6960" s="249" t="s">
        <v>2989</v>
      </c>
      <c r="F6960" s="262">
        <v>3</v>
      </c>
      <c r="G6960" s="299" t="s">
        <v>8007</v>
      </c>
      <c r="H6960" s="223"/>
    </row>
    <row r="6961" spans="1:8">
      <c r="A6961" s="266" t="s">
        <v>8408</v>
      </c>
      <c r="B6961" s="183">
        <v>10133192155</v>
      </c>
      <c r="C6961" s="185">
        <f>VLOOKUP(B6961,[1]Nagios!$B$2:$F$7978,1,FALSE)</f>
        <v>10133192155</v>
      </c>
      <c r="D6961" s="249" t="s">
        <v>959</v>
      </c>
      <c r="E6961" s="249" t="s">
        <v>2989</v>
      </c>
      <c r="F6961" s="262">
        <v>3</v>
      </c>
      <c r="G6961" s="299" t="s">
        <v>8007</v>
      </c>
      <c r="H6961" s="223"/>
    </row>
    <row r="6962" spans="1:8" hidden="1">
      <c r="A6962" s="88" t="s">
        <v>1947</v>
      </c>
      <c r="B6962" s="266" t="s">
        <v>1948</v>
      </c>
      <c r="C6962" s="185" t="str">
        <f>VLOOKUP(B6962,[1]Nagios!$B$2:$F$7978,1,FALSE)</f>
        <v>10.133.8.31</v>
      </c>
      <c r="D6962" s="266" t="s">
        <v>1204</v>
      </c>
      <c r="E6962" s="267" t="s">
        <v>2989</v>
      </c>
      <c r="F6962" s="271">
        <v>4</v>
      </c>
      <c r="G6962" s="299" t="s">
        <v>8012</v>
      </c>
      <c r="H6962" s="200" t="s">
        <v>3788</v>
      </c>
    </row>
    <row r="6963" spans="1:8" hidden="1">
      <c r="A6963" s="88" t="s">
        <v>1947</v>
      </c>
      <c r="B6963" s="266" t="s">
        <v>1948</v>
      </c>
      <c r="C6963" s="185" t="str">
        <f>VLOOKUP(B6963,[1]Nagios!$B$2:$F$7978,1,FALSE)</f>
        <v>10.133.8.31</v>
      </c>
      <c r="D6963" s="266" t="s">
        <v>2171</v>
      </c>
      <c r="E6963" s="267" t="s">
        <v>2989</v>
      </c>
      <c r="F6963" s="271">
        <v>4</v>
      </c>
      <c r="G6963" s="299" t="s">
        <v>8012</v>
      </c>
      <c r="H6963" s="200" t="s">
        <v>3789</v>
      </c>
    </row>
    <row r="6964" spans="1:8" hidden="1">
      <c r="A6964" s="88" t="s">
        <v>1947</v>
      </c>
      <c r="B6964" s="240" t="s">
        <v>1948</v>
      </c>
      <c r="C6964" s="185" t="str">
        <f>VLOOKUP(B6964,[1]Nagios!$B$2:$F$7978,1,FALSE)</f>
        <v>10.133.8.31</v>
      </c>
      <c r="D6964" s="240" t="s">
        <v>1734</v>
      </c>
      <c r="E6964" s="90" t="s">
        <v>2989</v>
      </c>
      <c r="F6964" s="245">
        <v>4</v>
      </c>
      <c r="G6964" s="299" t="s">
        <v>8012</v>
      </c>
      <c r="H6964" s="200" t="s">
        <v>3790</v>
      </c>
    </row>
    <row r="6965" spans="1:8" hidden="1">
      <c r="A6965" s="88" t="s">
        <v>1947</v>
      </c>
      <c r="B6965" s="240" t="s">
        <v>1948</v>
      </c>
      <c r="C6965" s="185" t="str">
        <f>VLOOKUP(B6965,[1]Nagios!$B$2:$F$7978,1,FALSE)</f>
        <v>10.133.8.31</v>
      </c>
      <c r="D6965" s="240" t="s">
        <v>959</v>
      </c>
      <c r="E6965" s="254" t="s">
        <v>2989</v>
      </c>
      <c r="F6965" s="245">
        <v>4</v>
      </c>
      <c r="G6965" s="299" t="s">
        <v>8012</v>
      </c>
      <c r="H6965" s="200" t="s">
        <v>3791</v>
      </c>
    </row>
    <row r="6966" spans="1:8" hidden="1">
      <c r="A6966" s="88" t="s">
        <v>1947</v>
      </c>
      <c r="B6966" s="249" t="s">
        <v>1948</v>
      </c>
      <c r="C6966" s="185" t="str">
        <f>VLOOKUP(B6966,[1]Nagios!$B$2:$F$7978,1,FALSE)</f>
        <v>10.133.8.31</v>
      </c>
      <c r="D6966" s="249" t="s">
        <v>1200</v>
      </c>
      <c r="E6966" s="254" t="s">
        <v>2989</v>
      </c>
      <c r="F6966" s="262">
        <v>4</v>
      </c>
      <c r="G6966" s="299" t="s">
        <v>8012</v>
      </c>
      <c r="H6966" s="200" t="s">
        <v>3792</v>
      </c>
    </row>
    <row r="6967" spans="1:8" hidden="1">
      <c r="A6967" s="88" t="s">
        <v>1947</v>
      </c>
      <c r="B6967" s="249" t="s">
        <v>1948</v>
      </c>
      <c r="C6967" s="185" t="str">
        <f>VLOOKUP(B6967,[1]Nagios!$B$2:$F$7978,1,FALSE)</f>
        <v>10.133.8.31</v>
      </c>
      <c r="D6967" s="249" t="s">
        <v>1201</v>
      </c>
      <c r="E6967" s="249" t="s">
        <v>2992</v>
      </c>
      <c r="F6967" s="262">
        <v>2</v>
      </c>
      <c r="G6967" s="299" t="s">
        <v>8012</v>
      </c>
      <c r="H6967" s="200" t="s">
        <v>3793</v>
      </c>
    </row>
    <row r="6968" spans="1:8" hidden="1">
      <c r="A6968" s="88" t="s">
        <v>675</v>
      </c>
      <c r="B6968" s="266" t="s">
        <v>676</v>
      </c>
      <c r="C6968" s="185" t="str">
        <f>VLOOKUP(B6968,[1]Nagios!$B$2:$F$7978,1,FALSE)</f>
        <v>10.133.54.48</v>
      </c>
      <c r="D6968" s="266" t="s">
        <v>1883</v>
      </c>
      <c r="E6968" s="266" t="s">
        <v>2992</v>
      </c>
      <c r="F6968" s="271">
        <v>4</v>
      </c>
      <c r="G6968" s="299" t="s">
        <v>8011</v>
      </c>
      <c r="H6968" s="200" t="s">
        <v>5091</v>
      </c>
    </row>
    <row r="6969" spans="1:8" hidden="1">
      <c r="A6969" s="88" t="s">
        <v>675</v>
      </c>
      <c r="B6969" s="266" t="s">
        <v>676</v>
      </c>
      <c r="C6969" s="185" t="str">
        <f>VLOOKUP(B6969,[1]Nagios!$B$2:$F$7978,1,FALSE)</f>
        <v>10.133.54.48</v>
      </c>
      <c r="D6969" s="266" t="s">
        <v>1204</v>
      </c>
      <c r="E6969" s="266" t="s">
        <v>2992</v>
      </c>
      <c r="F6969" s="271">
        <v>4</v>
      </c>
      <c r="G6969" s="299" t="s">
        <v>8011</v>
      </c>
      <c r="H6969" s="200" t="s">
        <v>5092</v>
      </c>
    </row>
    <row r="6970" spans="1:8" hidden="1">
      <c r="A6970" s="88" t="s">
        <v>675</v>
      </c>
      <c r="B6970" s="266" t="s">
        <v>676</v>
      </c>
      <c r="C6970" s="185" t="str">
        <f>VLOOKUP(B6970,[1]Nagios!$B$2:$F$7978,1,FALSE)</f>
        <v>10.133.54.48</v>
      </c>
      <c r="D6970" s="266" t="s">
        <v>1884</v>
      </c>
      <c r="E6970" s="266" t="s">
        <v>2992</v>
      </c>
      <c r="F6970" s="271">
        <v>4</v>
      </c>
      <c r="G6970" s="299" t="s">
        <v>8011</v>
      </c>
      <c r="H6970" s="200" t="s">
        <v>5093</v>
      </c>
    </row>
    <row r="6971" spans="1:8" hidden="1">
      <c r="A6971" s="88" t="s">
        <v>675</v>
      </c>
      <c r="B6971" s="266" t="s">
        <v>676</v>
      </c>
      <c r="C6971" s="185" t="str">
        <f>VLOOKUP(B6971,[1]Nagios!$B$2:$F$7978,1,FALSE)</f>
        <v>10.133.54.48</v>
      </c>
      <c r="D6971" s="266" t="s">
        <v>959</v>
      </c>
      <c r="E6971" s="266" t="s">
        <v>2992</v>
      </c>
      <c r="F6971" s="271">
        <v>4</v>
      </c>
      <c r="G6971" s="299" t="s">
        <v>8011</v>
      </c>
      <c r="H6971" s="200" t="s">
        <v>5094</v>
      </c>
    </row>
    <row r="6972" spans="1:8" hidden="1">
      <c r="A6972" s="88" t="s">
        <v>675</v>
      </c>
      <c r="B6972" s="266" t="s">
        <v>676</v>
      </c>
      <c r="C6972" s="185" t="str">
        <f>VLOOKUP(B6972,[1]Nagios!$B$2:$F$7978,1,FALSE)</f>
        <v>10.133.54.48</v>
      </c>
      <c r="D6972" s="266" t="s">
        <v>1200</v>
      </c>
      <c r="E6972" s="266" t="s">
        <v>2992</v>
      </c>
      <c r="F6972" s="271">
        <v>4</v>
      </c>
      <c r="G6972" s="299" t="s">
        <v>8011</v>
      </c>
      <c r="H6972" s="200" t="s">
        <v>5095</v>
      </c>
    </row>
    <row r="6973" spans="1:8" hidden="1">
      <c r="A6973" s="88" t="s">
        <v>675</v>
      </c>
      <c r="B6973" s="266" t="s">
        <v>676</v>
      </c>
      <c r="C6973" s="185" t="str">
        <f>VLOOKUP(B6973,[1]Nagios!$B$2:$F$7978,1,FALSE)</f>
        <v>10.133.54.48</v>
      </c>
      <c r="D6973" s="266" t="s">
        <v>1256</v>
      </c>
      <c r="E6973" s="266" t="s">
        <v>2992</v>
      </c>
      <c r="F6973" s="271">
        <v>4</v>
      </c>
      <c r="G6973" s="299" t="s">
        <v>8011</v>
      </c>
      <c r="H6973" s="200" t="s">
        <v>5096</v>
      </c>
    </row>
    <row r="6974" spans="1:8" hidden="1">
      <c r="A6974" s="88" t="s">
        <v>136</v>
      </c>
      <c r="B6974" s="266" t="s">
        <v>137</v>
      </c>
      <c r="C6974" s="185" t="str">
        <f>VLOOKUP(B6974,[1]Nagios!$B$2:$F$7978,1,FALSE)</f>
        <v>10.133.54.51</v>
      </c>
      <c r="D6974" s="266" t="s">
        <v>1204</v>
      </c>
      <c r="E6974" s="276" t="s">
        <v>2989</v>
      </c>
      <c r="F6974" s="271">
        <v>2</v>
      </c>
      <c r="G6974" s="299" t="s">
        <v>8012</v>
      </c>
      <c r="H6974" s="200" t="s">
        <v>3785</v>
      </c>
    </row>
    <row r="6975" spans="1:8" hidden="1">
      <c r="A6975" s="88" t="s">
        <v>136</v>
      </c>
      <c r="B6975" s="240" t="s">
        <v>137</v>
      </c>
      <c r="C6975" s="185" t="str">
        <f>VLOOKUP(B6975,[1]Nagios!$B$2:$F$7978,1,FALSE)</f>
        <v>10.133.54.51</v>
      </c>
      <c r="D6975" s="240" t="s">
        <v>1200</v>
      </c>
      <c r="E6975" s="266" t="s">
        <v>2989</v>
      </c>
      <c r="F6975" s="245">
        <v>2</v>
      </c>
      <c r="G6975" s="299" t="s">
        <v>8012</v>
      </c>
      <c r="H6975" s="200" t="s">
        <v>3786</v>
      </c>
    </row>
    <row r="6976" spans="1:8" hidden="1">
      <c r="A6976" s="88" t="s">
        <v>136</v>
      </c>
      <c r="B6976" s="240" t="s">
        <v>137</v>
      </c>
      <c r="C6976" s="185" t="str">
        <f>VLOOKUP(B6976,[1]Nagios!$B$2:$F$7978,1,FALSE)</f>
        <v>10.133.54.51</v>
      </c>
      <c r="D6976" s="240" t="s">
        <v>1201</v>
      </c>
      <c r="E6976" s="266" t="s">
        <v>2992</v>
      </c>
      <c r="F6976" s="245">
        <v>2</v>
      </c>
      <c r="G6976" s="299" t="s">
        <v>8012</v>
      </c>
      <c r="H6976" s="200" t="s">
        <v>3787</v>
      </c>
    </row>
    <row r="6977" spans="1:8" hidden="1">
      <c r="A6977" s="88" t="s">
        <v>134</v>
      </c>
      <c r="B6977" s="240" t="s">
        <v>135</v>
      </c>
      <c r="C6977" s="185" t="str">
        <f>VLOOKUP(B6977,[1]Nagios!$B$2:$F$7978,1,FALSE)</f>
        <v>10.133.55.135</v>
      </c>
      <c r="D6977" s="240" t="s">
        <v>1204</v>
      </c>
      <c r="E6977" s="266" t="s">
        <v>2989</v>
      </c>
      <c r="F6977" s="245">
        <v>2</v>
      </c>
      <c r="G6977" s="299" t="s">
        <v>8012</v>
      </c>
      <c r="H6977" s="200" t="s">
        <v>3782</v>
      </c>
    </row>
    <row r="6978" spans="1:8" hidden="1">
      <c r="A6978" s="88" t="s">
        <v>134</v>
      </c>
      <c r="B6978" s="240" t="s">
        <v>135</v>
      </c>
      <c r="C6978" s="185" t="str">
        <f>VLOOKUP(B6978,[1]Nagios!$B$2:$F$7978,1,FALSE)</f>
        <v>10.133.55.135</v>
      </c>
      <c r="D6978" s="240" t="s">
        <v>1200</v>
      </c>
      <c r="E6978" s="266" t="s">
        <v>2989</v>
      </c>
      <c r="F6978" s="245">
        <v>2</v>
      </c>
      <c r="G6978" s="299" t="s">
        <v>8012</v>
      </c>
      <c r="H6978" s="200" t="s">
        <v>3783</v>
      </c>
    </row>
    <row r="6979" spans="1:8" hidden="1">
      <c r="A6979" s="88" t="s">
        <v>134</v>
      </c>
      <c r="B6979" s="240" t="s">
        <v>135</v>
      </c>
      <c r="C6979" s="185" t="str">
        <f>VLOOKUP(B6979,[1]Nagios!$B$2:$F$7978,1,FALSE)</f>
        <v>10.133.55.135</v>
      </c>
      <c r="D6979" s="240" t="s">
        <v>1201</v>
      </c>
      <c r="E6979" s="266" t="s">
        <v>2992</v>
      </c>
      <c r="F6979" s="245">
        <v>2</v>
      </c>
      <c r="G6979" s="299" t="s">
        <v>8012</v>
      </c>
      <c r="H6979" s="200" t="s">
        <v>3784</v>
      </c>
    </row>
    <row r="6980" spans="1:8" hidden="1">
      <c r="A6980" s="88" t="s">
        <v>55</v>
      </c>
      <c r="B6980" s="88" t="s">
        <v>56</v>
      </c>
      <c r="C6980" s="185" t="str">
        <f>VLOOKUP(B6980,[1]Nagios!$B$2:$F$7978,1,FALSE)</f>
        <v>10.133.54.8</v>
      </c>
      <c r="D6980" s="88" t="s">
        <v>2171</v>
      </c>
      <c r="E6980" s="88" t="s">
        <v>2989</v>
      </c>
      <c r="F6980" s="269">
        <v>2</v>
      </c>
      <c r="G6980" s="299" t="s">
        <v>8012</v>
      </c>
      <c r="H6980" s="200" t="s">
        <v>3776</v>
      </c>
    </row>
    <row r="6981" spans="1:8" hidden="1">
      <c r="A6981" s="88" t="s">
        <v>55</v>
      </c>
      <c r="B6981" s="88" t="s">
        <v>56</v>
      </c>
      <c r="C6981" s="185" t="str">
        <f>VLOOKUP(B6981,[1]Nagios!$B$2:$F$7978,1,FALSE)</f>
        <v>10.133.54.8</v>
      </c>
      <c r="D6981" s="88" t="s">
        <v>959</v>
      </c>
      <c r="E6981" s="88" t="s">
        <v>2989</v>
      </c>
      <c r="F6981" s="269">
        <v>2</v>
      </c>
      <c r="G6981" s="299" t="s">
        <v>8012</v>
      </c>
      <c r="H6981" s="200" t="s">
        <v>3777</v>
      </c>
    </row>
    <row r="6982" spans="1:8" hidden="1">
      <c r="A6982" s="88" t="s">
        <v>55</v>
      </c>
      <c r="B6982" s="240" t="s">
        <v>56</v>
      </c>
      <c r="C6982" s="185" t="str">
        <f>VLOOKUP(B6982,[1]Nagios!$B$2:$F$7978,1,FALSE)</f>
        <v>10.133.54.8</v>
      </c>
      <c r="D6982" s="240" t="s">
        <v>1220</v>
      </c>
      <c r="E6982" s="254" t="s">
        <v>2989</v>
      </c>
      <c r="F6982" s="246">
        <v>3</v>
      </c>
      <c r="G6982" s="299" t="s">
        <v>8012</v>
      </c>
      <c r="H6982" s="200" t="s">
        <v>3778</v>
      </c>
    </row>
    <row r="6983" spans="1:8" hidden="1">
      <c r="A6983" s="88" t="s">
        <v>55</v>
      </c>
      <c r="B6983" s="240" t="s">
        <v>56</v>
      </c>
      <c r="C6983" s="185" t="str">
        <f>VLOOKUP(B6983,[1]Nagios!$B$2:$F$7978,1,FALSE)</f>
        <v>10.133.54.8</v>
      </c>
      <c r="D6983" s="240" t="s">
        <v>1204</v>
      </c>
      <c r="E6983" s="90" t="s">
        <v>2989</v>
      </c>
      <c r="F6983" s="245">
        <v>4</v>
      </c>
      <c r="G6983" s="299" t="s">
        <v>8012</v>
      </c>
      <c r="H6983" s="200" t="s">
        <v>3779</v>
      </c>
    </row>
    <row r="6984" spans="1:8" hidden="1">
      <c r="A6984" s="88" t="s">
        <v>55</v>
      </c>
      <c r="B6984" s="240" t="s">
        <v>56</v>
      </c>
      <c r="C6984" s="185" t="str">
        <f>VLOOKUP(B6984,[1]Nagios!$B$2:$F$7978,1,FALSE)</f>
        <v>10.133.54.8</v>
      </c>
      <c r="D6984" s="240" t="s">
        <v>1200</v>
      </c>
      <c r="E6984" s="254" t="s">
        <v>2989</v>
      </c>
      <c r="F6984" s="245">
        <v>4</v>
      </c>
      <c r="G6984" s="299" t="s">
        <v>8012</v>
      </c>
      <c r="H6984" s="200" t="s">
        <v>3780</v>
      </c>
    </row>
    <row r="6985" spans="1:8" hidden="1">
      <c r="A6985" s="88" t="s">
        <v>55</v>
      </c>
      <c r="B6985" s="240" t="s">
        <v>56</v>
      </c>
      <c r="C6985" s="185" t="str">
        <f>VLOOKUP(B6985,[1]Nagios!$B$2:$F$7978,1,FALSE)</f>
        <v>10.133.54.8</v>
      </c>
      <c r="D6985" s="240" t="s">
        <v>1201</v>
      </c>
      <c r="E6985" s="266" t="s">
        <v>2992</v>
      </c>
      <c r="F6985" s="245">
        <v>2</v>
      </c>
      <c r="G6985" s="299" t="s">
        <v>8012</v>
      </c>
      <c r="H6985" s="200" t="s">
        <v>3781</v>
      </c>
    </row>
    <row r="6986" spans="1:8" hidden="1">
      <c r="A6986" s="88" t="s">
        <v>55</v>
      </c>
      <c r="B6986" s="88" t="s">
        <v>56</v>
      </c>
      <c r="C6986" s="185" t="str">
        <f>VLOOKUP(B6986,[1]Nagios!$B$2:$F$7978,1,FALSE)</f>
        <v>10.133.54.8</v>
      </c>
      <c r="D6986" s="88" t="s">
        <v>2636</v>
      </c>
      <c r="E6986" s="88" t="s">
        <v>2989</v>
      </c>
      <c r="F6986" s="269">
        <v>4</v>
      </c>
      <c r="G6986" s="299" t="s">
        <v>7998</v>
      </c>
      <c r="H6986" s="200" t="s">
        <v>5710</v>
      </c>
    </row>
    <row r="6987" spans="1:8" hidden="1">
      <c r="A6987" s="88" t="s">
        <v>55</v>
      </c>
      <c r="B6987" s="88" t="s">
        <v>56</v>
      </c>
      <c r="C6987" s="185" t="str">
        <f>VLOOKUP(B6987,[1]Nagios!$B$2:$F$7978,1,FALSE)</f>
        <v>10.133.54.8</v>
      </c>
      <c r="D6987" s="88" t="s">
        <v>2690</v>
      </c>
      <c r="E6987" s="88" t="s">
        <v>2989</v>
      </c>
      <c r="F6987" s="269">
        <v>4</v>
      </c>
      <c r="G6987" s="299" t="s">
        <v>7998</v>
      </c>
      <c r="H6987" s="200" t="s">
        <v>5711</v>
      </c>
    </row>
    <row r="6988" spans="1:8" hidden="1">
      <c r="A6988" s="88" t="s">
        <v>55</v>
      </c>
      <c r="B6988" s="88" t="s">
        <v>56</v>
      </c>
      <c r="C6988" s="185" t="str">
        <f>VLOOKUP(B6988,[1]Nagios!$B$2:$F$7978,1,FALSE)</f>
        <v>10.133.54.8</v>
      </c>
      <c r="D6988" s="88" t="s">
        <v>2691</v>
      </c>
      <c r="E6988" s="88" t="s">
        <v>2989</v>
      </c>
      <c r="F6988" s="269">
        <v>4</v>
      </c>
      <c r="G6988" s="299" t="s">
        <v>7998</v>
      </c>
      <c r="H6988" s="200" t="s">
        <v>5712</v>
      </c>
    </row>
    <row r="6989" spans="1:8" hidden="1">
      <c r="A6989" s="88" t="s">
        <v>55</v>
      </c>
      <c r="B6989" s="88" t="s">
        <v>56</v>
      </c>
      <c r="C6989" s="185" t="str">
        <f>VLOOKUP(B6989,[1]Nagios!$B$2:$F$7978,1,FALSE)</f>
        <v>10.133.54.8</v>
      </c>
      <c r="D6989" s="88" t="s">
        <v>2692</v>
      </c>
      <c r="E6989" s="88" t="s">
        <v>2992</v>
      </c>
      <c r="F6989" s="269">
        <v>4</v>
      </c>
      <c r="G6989" s="299" t="s">
        <v>7998</v>
      </c>
      <c r="H6989" s="200" t="s">
        <v>5713</v>
      </c>
    </row>
    <row r="6990" spans="1:8" hidden="1">
      <c r="A6990" s="88" t="s">
        <v>55</v>
      </c>
      <c r="B6990" s="88" t="s">
        <v>56</v>
      </c>
      <c r="C6990" s="185" t="str">
        <f>VLOOKUP(B6990,[1]Nagios!$B$2:$F$7978,1,FALSE)</f>
        <v>10.133.54.8</v>
      </c>
      <c r="D6990" s="88" t="s">
        <v>2706</v>
      </c>
      <c r="E6990" s="88" t="s">
        <v>2989</v>
      </c>
      <c r="F6990" s="269">
        <v>4</v>
      </c>
      <c r="G6990" s="299" t="s">
        <v>7998</v>
      </c>
      <c r="H6990" s="200" t="s">
        <v>5714</v>
      </c>
    </row>
    <row r="6991" spans="1:8" hidden="1">
      <c r="A6991" s="88" t="s">
        <v>55</v>
      </c>
      <c r="B6991" s="88" t="s">
        <v>56</v>
      </c>
      <c r="C6991" s="185" t="str">
        <f>VLOOKUP(B6991,[1]Nagios!$B$2:$F$7978,1,FALSE)</f>
        <v>10.133.54.8</v>
      </c>
      <c r="D6991" s="88" t="s">
        <v>2707</v>
      </c>
      <c r="E6991" s="88" t="s">
        <v>2989</v>
      </c>
      <c r="F6991" s="269">
        <v>4</v>
      </c>
      <c r="G6991" s="299" t="s">
        <v>7998</v>
      </c>
      <c r="H6991" s="200" t="s">
        <v>5715</v>
      </c>
    </row>
    <row r="6992" spans="1:8" hidden="1">
      <c r="A6992" s="88" t="s">
        <v>55</v>
      </c>
      <c r="B6992" s="88" t="s">
        <v>56</v>
      </c>
      <c r="C6992" s="185" t="str">
        <f>VLOOKUP(B6992,[1]Nagios!$B$2:$F$7978,1,FALSE)</f>
        <v>10.133.54.8</v>
      </c>
      <c r="D6992" s="88" t="s">
        <v>2444</v>
      </c>
      <c r="E6992" s="88" t="s">
        <v>2989</v>
      </c>
      <c r="F6992" s="269">
        <v>4</v>
      </c>
      <c r="G6992" s="299" t="s">
        <v>7998</v>
      </c>
      <c r="H6992" s="200" t="s">
        <v>5716</v>
      </c>
    </row>
    <row r="6993" spans="1:8" hidden="1">
      <c r="A6993" s="88" t="s">
        <v>132</v>
      </c>
      <c r="B6993" s="240" t="s">
        <v>133</v>
      </c>
      <c r="C6993" s="185" t="str">
        <f>VLOOKUP(B6993,[1]Nagios!$B$2:$F$7978,1,FALSE)</f>
        <v>172.16.5.160</v>
      </c>
      <c r="D6993" s="240" t="s">
        <v>1220</v>
      </c>
      <c r="E6993" s="90" t="s">
        <v>2989</v>
      </c>
      <c r="F6993" s="245">
        <v>3</v>
      </c>
      <c r="G6993" s="299" t="s">
        <v>8012</v>
      </c>
      <c r="H6993" s="200" t="s">
        <v>3770</v>
      </c>
    </row>
    <row r="6994" spans="1:8" hidden="1">
      <c r="A6994" s="88" t="s">
        <v>132</v>
      </c>
      <c r="B6994" s="240" t="s">
        <v>133</v>
      </c>
      <c r="C6994" s="185" t="str">
        <f>VLOOKUP(B6994,[1]Nagios!$B$2:$F$7978,1,FALSE)</f>
        <v>172.16.5.160</v>
      </c>
      <c r="D6994" s="240" t="s">
        <v>1204</v>
      </c>
      <c r="E6994" s="90" t="s">
        <v>2989</v>
      </c>
      <c r="F6994" s="245">
        <v>4</v>
      </c>
      <c r="G6994" s="299" t="s">
        <v>8012</v>
      </c>
      <c r="H6994" s="200" t="s">
        <v>3771</v>
      </c>
    </row>
    <row r="6995" spans="1:8" hidden="1">
      <c r="A6995" s="88" t="s">
        <v>132</v>
      </c>
      <c r="B6995" s="240" t="s">
        <v>133</v>
      </c>
      <c r="C6995" s="185" t="str">
        <f>VLOOKUP(B6995,[1]Nagios!$B$2:$F$7978,1,FALSE)</f>
        <v>172.16.5.160</v>
      </c>
      <c r="D6995" s="240" t="s">
        <v>2171</v>
      </c>
      <c r="E6995" s="90" t="s">
        <v>2989</v>
      </c>
      <c r="F6995" s="245">
        <v>4</v>
      </c>
      <c r="G6995" s="299" t="s">
        <v>8012</v>
      </c>
      <c r="H6995" s="200" t="s">
        <v>3772</v>
      </c>
    </row>
    <row r="6996" spans="1:8" hidden="1">
      <c r="A6996" s="88" t="s">
        <v>132</v>
      </c>
      <c r="B6996" s="240" t="s">
        <v>133</v>
      </c>
      <c r="C6996" s="185" t="str">
        <f>VLOOKUP(B6996,[1]Nagios!$B$2:$F$7978,1,FALSE)</f>
        <v>172.16.5.160</v>
      </c>
      <c r="D6996" s="240" t="s">
        <v>959</v>
      </c>
      <c r="E6996" s="90" t="s">
        <v>2989</v>
      </c>
      <c r="F6996" s="245">
        <v>4</v>
      </c>
      <c r="G6996" s="299" t="s">
        <v>8012</v>
      </c>
      <c r="H6996" s="200" t="s">
        <v>3773</v>
      </c>
    </row>
    <row r="6997" spans="1:8" hidden="1">
      <c r="A6997" s="88" t="s">
        <v>132</v>
      </c>
      <c r="B6997" s="240" t="s">
        <v>133</v>
      </c>
      <c r="C6997" s="185" t="str">
        <f>VLOOKUP(B6997,[1]Nagios!$B$2:$F$7978,1,FALSE)</f>
        <v>172.16.5.160</v>
      </c>
      <c r="D6997" s="240" t="s">
        <v>1200</v>
      </c>
      <c r="E6997" s="90" t="s">
        <v>2989</v>
      </c>
      <c r="F6997" s="245">
        <v>4</v>
      </c>
      <c r="G6997" s="299" t="s">
        <v>8012</v>
      </c>
      <c r="H6997" s="200" t="s">
        <v>3774</v>
      </c>
    </row>
    <row r="6998" spans="1:8" hidden="1">
      <c r="A6998" s="88" t="s">
        <v>132</v>
      </c>
      <c r="B6998" s="240" t="s">
        <v>133</v>
      </c>
      <c r="C6998" s="185" t="str">
        <f>VLOOKUP(B6998,[1]Nagios!$B$2:$F$7978,1,FALSE)</f>
        <v>172.16.5.160</v>
      </c>
      <c r="D6998" s="240" t="s">
        <v>1201</v>
      </c>
      <c r="E6998" s="266" t="s">
        <v>2992</v>
      </c>
      <c r="F6998" s="245">
        <v>2</v>
      </c>
      <c r="G6998" s="299" t="s">
        <v>8012</v>
      </c>
      <c r="H6998" s="200" t="s">
        <v>3775</v>
      </c>
    </row>
    <row r="6999" spans="1:8" hidden="1">
      <c r="A6999" s="88" t="s">
        <v>130</v>
      </c>
      <c r="B6999" s="240" t="s">
        <v>131</v>
      </c>
      <c r="C6999" s="185" t="str">
        <f>VLOOKUP(B6999,[1]Nagios!$B$2:$F$7978,1,FALSE)</f>
        <v>10.133.55.18</v>
      </c>
      <c r="D6999" s="240" t="s">
        <v>1220</v>
      </c>
      <c r="E6999" s="90" t="s">
        <v>2989</v>
      </c>
      <c r="F6999" s="245">
        <v>3</v>
      </c>
      <c r="G6999" s="299" t="s">
        <v>8012</v>
      </c>
      <c r="H6999" s="200" t="s">
        <v>3764</v>
      </c>
    </row>
    <row r="7000" spans="1:8" hidden="1">
      <c r="A7000" s="88" t="s">
        <v>130</v>
      </c>
      <c r="B7000" s="240" t="s">
        <v>131</v>
      </c>
      <c r="C7000" s="185" t="str">
        <f>VLOOKUP(B7000,[1]Nagios!$B$2:$F$7978,1,FALSE)</f>
        <v>10.133.55.18</v>
      </c>
      <c r="D7000" s="240" t="s">
        <v>1204</v>
      </c>
      <c r="E7000" s="90" t="s">
        <v>2989</v>
      </c>
      <c r="F7000" s="245">
        <v>4</v>
      </c>
      <c r="G7000" s="299" t="s">
        <v>8012</v>
      </c>
      <c r="H7000" s="200" t="s">
        <v>3765</v>
      </c>
    </row>
    <row r="7001" spans="1:8" hidden="1">
      <c r="A7001" s="88" t="s">
        <v>130</v>
      </c>
      <c r="B7001" s="240" t="s">
        <v>131</v>
      </c>
      <c r="C7001" s="185" t="str">
        <f>VLOOKUP(B7001,[1]Nagios!$B$2:$F$7978,1,FALSE)</f>
        <v>10.133.55.18</v>
      </c>
      <c r="D7001" s="240" t="s">
        <v>2171</v>
      </c>
      <c r="E7001" s="90" t="s">
        <v>2989</v>
      </c>
      <c r="F7001" s="245">
        <v>4</v>
      </c>
      <c r="G7001" s="299" t="s">
        <v>8012</v>
      </c>
      <c r="H7001" s="200" t="s">
        <v>3766</v>
      </c>
    </row>
    <row r="7002" spans="1:8" hidden="1">
      <c r="A7002" s="88" t="s">
        <v>130</v>
      </c>
      <c r="B7002" s="240" t="s">
        <v>131</v>
      </c>
      <c r="C7002" s="185" t="str">
        <f>VLOOKUP(B7002,[1]Nagios!$B$2:$F$7978,1,FALSE)</f>
        <v>10.133.55.18</v>
      </c>
      <c r="D7002" s="240" t="s">
        <v>959</v>
      </c>
      <c r="E7002" s="90" t="s">
        <v>2989</v>
      </c>
      <c r="F7002" s="245">
        <v>4</v>
      </c>
      <c r="G7002" s="299" t="s">
        <v>8012</v>
      </c>
      <c r="H7002" s="200" t="s">
        <v>3767</v>
      </c>
    </row>
    <row r="7003" spans="1:8" hidden="1">
      <c r="A7003" s="88" t="s">
        <v>130</v>
      </c>
      <c r="B7003" s="240" t="s">
        <v>131</v>
      </c>
      <c r="C7003" s="185" t="str">
        <f>VLOOKUP(B7003,[1]Nagios!$B$2:$F$7978,1,FALSE)</f>
        <v>10.133.55.18</v>
      </c>
      <c r="D7003" s="240" t="s">
        <v>1200</v>
      </c>
      <c r="E7003" s="90" t="s">
        <v>2989</v>
      </c>
      <c r="F7003" s="245">
        <v>4</v>
      </c>
      <c r="G7003" s="299" t="s">
        <v>8012</v>
      </c>
      <c r="H7003" s="200" t="s">
        <v>3768</v>
      </c>
    </row>
    <row r="7004" spans="1:8" hidden="1">
      <c r="A7004" s="88" t="s">
        <v>130</v>
      </c>
      <c r="B7004" s="240" t="s">
        <v>131</v>
      </c>
      <c r="C7004" s="185" t="str">
        <f>VLOOKUP(B7004,[1]Nagios!$B$2:$F$7978,1,FALSE)</f>
        <v>10.133.55.18</v>
      </c>
      <c r="D7004" s="240" t="s">
        <v>1201</v>
      </c>
      <c r="E7004" s="266" t="s">
        <v>2992</v>
      </c>
      <c r="F7004" s="245">
        <v>2</v>
      </c>
      <c r="G7004" s="299" t="s">
        <v>8012</v>
      </c>
      <c r="H7004" s="200" t="s">
        <v>3769</v>
      </c>
    </row>
    <row r="7005" spans="1:8" hidden="1">
      <c r="A7005" s="88" t="s">
        <v>128</v>
      </c>
      <c r="B7005" s="240" t="s">
        <v>129</v>
      </c>
      <c r="C7005" s="185" t="str">
        <f>VLOOKUP(B7005,[1]Nagios!$B$2:$F$7978,1,FALSE)</f>
        <v>10.133.55.13</v>
      </c>
      <c r="D7005" s="240" t="s">
        <v>1220</v>
      </c>
      <c r="E7005" s="254" t="s">
        <v>2989</v>
      </c>
      <c r="F7005" s="245">
        <v>3</v>
      </c>
      <c r="G7005" s="299" t="s">
        <v>8012</v>
      </c>
      <c r="H7005" s="200" t="s">
        <v>3745</v>
      </c>
    </row>
    <row r="7006" spans="1:8" hidden="1">
      <c r="A7006" s="88" t="s">
        <v>128</v>
      </c>
      <c r="B7006" s="249" t="s">
        <v>129</v>
      </c>
      <c r="C7006" s="185" t="str">
        <f>VLOOKUP(B7006,[1]Nagios!$B$2:$F$7978,1,FALSE)</f>
        <v>10.133.55.13</v>
      </c>
      <c r="D7006" s="249" t="s">
        <v>1204</v>
      </c>
      <c r="E7006" s="254" t="s">
        <v>2989</v>
      </c>
      <c r="F7006" s="262">
        <v>2</v>
      </c>
      <c r="G7006" s="299" t="s">
        <v>8012</v>
      </c>
      <c r="H7006" s="200" t="s">
        <v>3746</v>
      </c>
    </row>
    <row r="7007" spans="1:8" hidden="1">
      <c r="A7007" s="88" t="s">
        <v>128</v>
      </c>
      <c r="B7007" s="249" t="s">
        <v>129</v>
      </c>
      <c r="C7007" s="185" t="str">
        <f>VLOOKUP(B7007,[1]Nagios!$B$2:$F$7978,1,FALSE)</f>
        <v>10.133.55.13</v>
      </c>
      <c r="D7007" s="249" t="s">
        <v>1942</v>
      </c>
      <c r="E7007" s="267" t="s">
        <v>2989</v>
      </c>
      <c r="F7007" s="262">
        <v>2</v>
      </c>
      <c r="G7007" s="299" t="s">
        <v>8012</v>
      </c>
      <c r="H7007" s="200" t="s">
        <v>3747</v>
      </c>
    </row>
    <row r="7008" spans="1:8" hidden="1">
      <c r="A7008" s="88" t="s">
        <v>128</v>
      </c>
      <c r="B7008" s="266" t="s">
        <v>129</v>
      </c>
      <c r="C7008" s="185" t="str">
        <f>VLOOKUP(B7008,[1]Nagios!$B$2:$F$7978,1,FALSE)</f>
        <v>10.133.55.13</v>
      </c>
      <c r="D7008" s="266" t="s">
        <v>1943</v>
      </c>
      <c r="E7008" s="267" t="s">
        <v>2989</v>
      </c>
      <c r="F7008" s="271">
        <v>2</v>
      </c>
      <c r="G7008" s="299" t="s">
        <v>8012</v>
      </c>
      <c r="H7008" s="200" t="s">
        <v>3748</v>
      </c>
    </row>
    <row r="7009" spans="1:8" hidden="1">
      <c r="A7009" s="88" t="s">
        <v>128</v>
      </c>
      <c r="B7009" s="266" t="s">
        <v>129</v>
      </c>
      <c r="C7009" s="185" t="str">
        <f>VLOOKUP(B7009,[1]Nagios!$B$2:$F$7978,1,FALSE)</f>
        <v>10.133.55.13</v>
      </c>
      <c r="D7009" s="266" t="s">
        <v>7223</v>
      </c>
      <c r="E7009" s="267" t="s">
        <v>2989</v>
      </c>
      <c r="F7009" s="271">
        <v>2</v>
      </c>
      <c r="G7009" s="299" t="s">
        <v>8012</v>
      </c>
      <c r="H7009" s="200" t="s">
        <v>3749</v>
      </c>
    </row>
    <row r="7010" spans="1:8" hidden="1">
      <c r="A7010" s="88" t="s">
        <v>128</v>
      </c>
      <c r="B7010" s="249" t="s">
        <v>129</v>
      </c>
      <c r="C7010" s="185" t="str">
        <f>VLOOKUP(B7010,[1]Nagios!$B$2:$F$7978,1,FALSE)</f>
        <v>10.133.55.13</v>
      </c>
      <c r="D7010" s="249" t="s">
        <v>7224</v>
      </c>
      <c r="E7010" s="267" t="s">
        <v>2989</v>
      </c>
      <c r="F7010" s="271">
        <v>2</v>
      </c>
      <c r="G7010" s="299" t="s">
        <v>8012</v>
      </c>
      <c r="H7010" s="200" t="s">
        <v>3750</v>
      </c>
    </row>
    <row r="7011" spans="1:8" hidden="1">
      <c r="A7011" s="88" t="s">
        <v>128</v>
      </c>
      <c r="B7011" s="249" t="s">
        <v>129</v>
      </c>
      <c r="C7011" s="185" t="str">
        <f>VLOOKUP(B7011,[1]Nagios!$B$2:$F$7978,1,FALSE)</f>
        <v>10.133.55.13</v>
      </c>
      <c r="D7011" s="249" t="s">
        <v>2544</v>
      </c>
      <c r="E7011" s="267" t="s">
        <v>2989</v>
      </c>
      <c r="F7011" s="271">
        <v>2</v>
      </c>
      <c r="G7011" s="299" t="s">
        <v>8012</v>
      </c>
      <c r="H7011" s="200" t="s">
        <v>3751</v>
      </c>
    </row>
    <row r="7012" spans="1:8" hidden="1">
      <c r="A7012" s="88" t="s">
        <v>128</v>
      </c>
      <c r="B7012" s="266" t="s">
        <v>129</v>
      </c>
      <c r="C7012" s="185" t="str">
        <f>VLOOKUP(B7012,[1]Nagios!$B$2:$F$7978,1,FALSE)</f>
        <v>10.133.55.13</v>
      </c>
      <c r="D7012" s="266" t="s">
        <v>1711</v>
      </c>
      <c r="E7012" s="90" t="s">
        <v>2989</v>
      </c>
      <c r="F7012" s="262">
        <v>2</v>
      </c>
      <c r="G7012" s="299" t="s">
        <v>8012</v>
      </c>
      <c r="H7012" s="200" t="s">
        <v>3752</v>
      </c>
    </row>
    <row r="7013" spans="1:8" hidden="1">
      <c r="A7013" s="88" t="s">
        <v>128</v>
      </c>
      <c r="B7013" s="266" t="s">
        <v>129</v>
      </c>
      <c r="C7013" s="185" t="str">
        <f>VLOOKUP(B7013,[1]Nagios!$B$2:$F$7978,1,FALSE)</f>
        <v>10.133.55.13</v>
      </c>
      <c r="D7013" s="266" t="s">
        <v>1916</v>
      </c>
      <c r="E7013" s="90" t="s">
        <v>2989</v>
      </c>
      <c r="F7013" s="271">
        <v>2</v>
      </c>
      <c r="G7013" s="299" t="s">
        <v>8012</v>
      </c>
      <c r="H7013" s="200" t="s">
        <v>3753</v>
      </c>
    </row>
    <row r="7014" spans="1:8" hidden="1">
      <c r="A7014" s="88" t="s">
        <v>128</v>
      </c>
      <c r="B7014" s="266" t="s">
        <v>129</v>
      </c>
      <c r="C7014" s="185" t="str">
        <f>VLOOKUP(B7014,[1]Nagios!$B$2:$F$7978,1,FALSE)</f>
        <v>10.133.55.13</v>
      </c>
      <c r="D7014" s="266" t="s">
        <v>2110</v>
      </c>
      <c r="E7014" s="90" t="s">
        <v>2989</v>
      </c>
      <c r="F7014" s="271">
        <v>2</v>
      </c>
      <c r="G7014" s="299" t="s">
        <v>8012</v>
      </c>
      <c r="H7014" s="200" t="s">
        <v>3754</v>
      </c>
    </row>
    <row r="7015" spans="1:8" hidden="1">
      <c r="A7015" s="88" t="s">
        <v>128</v>
      </c>
      <c r="B7015" s="266" t="s">
        <v>129</v>
      </c>
      <c r="C7015" s="185" t="str">
        <f>VLOOKUP(B7015,[1]Nagios!$B$2:$F$7978,1,FALSE)</f>
        <v>10.133.55.13</v>
      </c>
      <c r="D7015" s="266" t="s">
        <v>2296</v>
      </c>
      <c r="E7015" s="90" t="s">
        <v>2989</v>
      </c>
      <c r="F7015" s="271">
        <v>2</v>
      </c>
      <c r="G7015" s="299" t="s">
        <v>8012</v>
      </c>
      <c r="H7015" s="200" t="s">
        <v>3755</v>
      </c>
    </row>
    <row r="7016" spans="1:8" hidden="1">
      <c r="A7016" s="88" t="s">
        <v>128</v>
      </c>
      <c r="B7016" s="266" t="s">
        <v>129</v>
      </c>
      <c r="C7016" s="185" t="str">
        <f>VLOOKUP(B7016,[1]Nagios!$B$2:$F$7978,1,FALSE)</f>
        <v>10.133.55.13</v>
      </c>
      <c r="D7016" s="266" t="s">
        <v>2297</v>
      </c>
      <c r="E7016" s="90" t="s">
        <v>2989</v>
      </c>
      <c r="F7016" s="271">
        <v>2</v>
      </c>
      <c r="G7016" s="299" t="s">
        <v>8012</v>
      </c>
      <c r="H7016" s="200" t="s">
        <v>3756</v>
      </c>
    </row>
    <row r="7017" spans="1:8" hidden="1">
      <c r="A7017" s="88" t="s">
        <v>128</v>
      </c>
      <c r="B7017" s="266" t="s">
        <v>129</v>
      </c>
      <c r="C7017" s="185" t="str">
        <f>VLOOKUP(B7017,[1]Nagios!$B$2:$F$7978,1,FALSE)</f>
        <v>10.133.55.13</v>
      </c>
      <c r="D7017" s="266" t="s">
        <v>7218</v>
      </c>
      <c r="E7017" s="90" t="s">
        <v>2989</v>
      </c>
      <c r="F7017" s="271">
        <v>2</v>
      </c>
      <c r="G7017" s="299" t="s">
        <v>8012</v>
      </c>
      <c r="H7017" s="200" t="s">
        <v>3757</v>
      </c>
    </row>
    <row r="7018" spans="1:8" hidden="1">
      <c r="A7018" s="88" t="s">
        <v>128</v>
      </c>
      <c r="B7018" s="266" t="s">
        <v>129</v>
      </c>
      <c r="C7018" s="185" t="str">
        <f>VLOOKUP(B7018,[1]Nagios!$B$2:$F$7978,1,FALSE)</f>
        <v>10.133.55.13</v>
      </c>
      <c r="D7018" s="266" t="s">
        <v>7219</v>
      </c>
      <c r="E7018" s="90" t="s">
        <v>2989</v>
      </c>
      <c r="F7018" s="271">
        <v>2</v>
      </c>
      <c r="G7018" s="299" t="s">
        <v>8012</v>
      </c>
      <c r="H7018" s="200" t="s">
        <v>3758</v>
      </c>
    </row>
    <row r="7019" spans="1:8" hidden="1">
      <c r="A7019" s="88" t="s">
        <v>128</v>
      </c>
      <c r="B7019" s="240" t="s">
        <v>129</v>
      </c>
      <c r="C7019" s="185" t="str">
        <f>VLOOKUP(B7019,[1]Nagios!$B$2:$F$7978,1,FALSE)</f>
        <v>10.133.55.13</v>
      </c>
      <c r="D7019" s="240" t="s">
        <v>7220</v>
      </c>
      <c r="E7019" s="254" t="s">
        <v>2989</v>
      </c>
      <c r="F7019" s="245">
        <v>2</v>
      </c>
      <c r="G7019" s="299" t="s">
        <v>8012</v>
      </c>
      <c r="H7019" s="200" t="s">
        <v>3759</v>
      </c>
    </row>
    <row r="7020" spans="1:8" hidden="1">
      <c r="A7020" s="88" t="s">
        <v>128</v>
      </c>
      <c r="B7020" s="240" t="s">
        <v>129</v>
      </c>
      <c r="C7020" s="185" t="str">
        <f>VLOOKUP(B7020,[1]Nagios!$B$2:$F$7978,1,FALSE)</f>
        <v>10.133.55.13</v>
      </c>
      <c r="D7020" s="240" t="s">
        <v>7221</v>
      </c>
      <c r="E7020" s="254" t="s">
        <v>2989</v>
      </c>
      <c r="F7020" s="262">
        <v>2</v>
      </c>
      <c r="G7020" s="299" t="s">
        <v>8012</v>
      </c>
      <c r="H7020" s="200" t="s">
        <v>3758</v>
      </c>
    </row>
    <row r="7021" spans="1:8" hidden="1">
      <c r="A7021" s="88" t="s">
        <v>128</v>
      </c>
      <c r="B7021" s="240" t="s">
        <v>129</v>
      </c>
      <c r="C7021" s="185" t="str">
        <f>VLOOKUP(B7021,[1]Nagios!$B$2:$F$7978,1,FALSE)</f>
        <v>10.133.55.13</v>
      </c>
      <c r="D7021" s="240" t="s">
        <v>7222</v>
      </c>
      <c r="E7021" s="267" t="s">
        <v>2989</v>
      </c>
      <c r="F7021" s="262">
        <v>2</v>
      </c>
      <c r="G7021" s="299" t="s">
        <v>8012</v>
      </c>
      <c r="H7021" s="200" t="s">
        <v>3759</v>
      </c>
    </row>
    <row r="7022" spans="1:8" hidden="1">
      <c r="A7022" s="88" t="s">
        <v>128</v>
      </c>
      <c r="B7022" s="240" t="s">
        <v>129</v>
      </c>
      <c r="C7022" s="185" t="str">
        <f>VLOOKUP(B7022,[1]Nagios!$B$2:$F$7978,1,FALSE)</f>
        <v>10.133.55.13</v>
      </c>
      <c r="D7022" s="240" t="s">
        <v>1944</v>
      </c>
      <c r="E7022" s="267" t="s">
        <v>2989</v>
      </c>
      <c r="F7022" s="271">
        <v>2</v>
      </c>
      <c r="G7022" s="299" t="s">
        <v>8012</v>
      </c>
      <c r="H7022" s="200" t="s">
        <v>3760</v>
      </c>
    </row>
    <row r="7023" spans="1:8" hidden="1">
      <c r="A7023" s="88" t="s">
        <v>128</v>
      </c>
      <c r="B7023" s="249" t="s">
        <v>129</v>
      </c>
      <c r="C7023" s="185" t="str">
        <f>VLOOKUP(B7023,[1]Nagios!$B$2:$F$7978,1,FALSE)</f>
        <v>10.133.55.13</v>
      </c>
      <c r="D7023" s="240" t="s">
        <v>1945</v>
      </c>
      <c r="E7023" s="267" t="s">
        <v>2989</v>
      </c>
      <c r="F7023" s="271">
        <v>2</v>
      </c>
      <c r="G7023" s="299" t="s">
        <v>8012</v>
      </c>
      <c r="H7023" s="200" t="s">
        <v>3761</v>
      </c>
    </row>
    <row r="7024" spans="1:8" hidden="1">
      <c r="A7024" s="88" t="s">
        <v>128</v>
      </c>
      <c r="B7024" s="249" t="s">
        <v>129</v>
      </c>
      <c r="C7024" s="185" t="str">
        <f>VLOOKUP(B7024,[1]Nagios!$B$2:$F$7978,1,FALSE)</f>
        <v>10.133.55.13</v>
      </c>
      <c r="D7024" s="249" t="s">
        <v>1200</v>
      </c>
      <c r="E7024" s="267" t="s">
        <v>2989</v>
      </c>
      <c r="F7024" s="271">
        <v>2</v>
      </c>
      <c r="G7024" s="299" t="s">
        <v>8012</v>
      </c>
      <c r="H7024" s="200" t="s">
        <v>3762</v>
      </c>
    </row>
    <row r="7025" spans="1:8" hidden="1">
      <c r="A7025" s="88" t="s">
        <v>128</v>
      </c>
      <c r="B7025" s="266" t="s">
        <v>129</v>
      </c>
      <c r="C7025" s="185" t="str">
        <f>VLOOKUP(B7025,[1]Nagios!$B$2:$F$7978,1,FALSE)</f>
        <v>10.133.55.13</v>
      </c>
      <c r="D7025" s="249" t="s">
        <v>1201</v>
      </c>
      <c r="E7025" s="240" t="s">
        <v>2992</v>
      </c>
      <c r="F7025" s="245">
        <v>2</v>
      </c>
      <c r="G7025" s="299" t="s">
        <v>8012</v>
      </c>
      <c r="H7025" s="200" t="s">
        <v>3763</v>
      </c>
    </row>
    <row r="7026" spans="1:8" hidden="1">
      <c r="A7026" s="89" t="s">
        <v>128</v>
      </c>
      <c r="B7026" s="102" t="s">
        <v>129</v>
      </c>
      <c r="C7026" s="185" t="str">
        <f>VLOOKUP(B7026,[1]Nagios!$B$2:$F$7978,1,FALSE)</f>
        <v>10.133.55.13</v>
      </c>
      <c r="D7026" s="102" t="s">
        <v>1489</v>
      </c>
      <c r="E7026" s="102" t="s">
        <v>7217</v>
      </c>
      <c r="F7026" s="113">
        <v>2</v>
      </c>
      <c r="G7026" s="299" t="s">
        <v>8020</v>
      </c>
      <c r="H7026" s="220" t="s">
        <v>3217</v>
      </c>
    </row>
    <row r="7027" spans="1:8" hidden="1">
      <c r="A7027" s="89" t="s">
        <v>128</v>
      </c>
      <c r="B7027" s="102" t="s">
        <v>129</v>
      </c>
      <c r="C7027" s="185" t="str">
        <f>VLOOKUP(B7027,[1]Nagios!$B$2:$F$7978,1,FALSE)</f>
        <v>10.133.55.13</v>
      </c>
      <c r="D7027" s="102" t="s">
        <v>1454</v>
      </c>
      <c r="E7027" s="102" t="s">
        <v>7217</v>
      </c>
      <c r="F7027" s="113">
        <v>2</v>
      </c>
      <c r="G7027" s="299" t="s">
        <v>8020</v>
      </c>
      <c r="H7027" s="220" t="s">
        <v>3218</v>
      </c>
    </row>
    <row r="7028" spans="1:8">
      <c r="A7028" s="88" t="s">
        <v>126</v>
      </c>
      <c r="B7028" s="266" t="s">
        <v>127</v>
      </c>
      <c r="C7028" s="185" t="str">
        <f>VLOOKUP(B7028,[1]Nagios!$B$2:$F$7978,1,FALSE)</f>
        <v>192.168.9.22</v>
      </c>
      <c r="D7028" s="266" t="s">
        <v>959</v>
      </c>
      <c r="E7028" s="240" t="s">
        <v>2991</v>
      </c>
      <c r="F7028" s="112">
        <v>1</v>
      </c>
      <c r="G7028" s="299" t="s">
        <v>8007</v>
      </c>
      <c r="H7028" s="200" t="s">
        <v>5289</v>
      </c>
    </row>
    <row r="7029" spans="1:8">
      <c r="A7029" s="88" t="s">
        <v>124</v>
      </c>
      <c r="B7029" s="266" t="s">
        <v>125</v>
      </c>
      <c r="C7029" s="185" t="str">
        <f>VLOOKUP(B7029,[1]Nagios!$B$2:$F$7978,1,FALSE)</f>
        <v>192.168.9.19</v>
      </c>
      <c r="D7029" s="266" t="s">
        <v>959</v>
      </c>
      <c r="E7029" s="240" t="s">
        <v>2991</v>
      </c>
      <c r="F7029" s="112">
        <v>1</v>
      </c>
      <c r="G7029" s="299" t="s">
        <v>8007</v>
      </c>
      <c r="H7029" s="200" t="s">
        <v>5289</v>
      </c>
    </row>
    <row r="7030" spans="1:8" hidden="1">
      <c r="A7030" s="88" t="s">
        <v>123</v>
      </c>
      <c r="B7030" s="88" t="s">
        <v>105</v>
      </c>
      <c r="C7030" s="185" t="str">
        <f>VLOOKUP(B7030,[1]Nagios!$B$2:$F$7978,1,FALSE)</f>
        <v>10.133.55.200</v>
      </c>
      <c r="D7030" s="88" t="s">
        <v>1220</v>
      </c>
      <c r="E7030" s="267" t="s">
        <v>2989</v>
      </c>
      <c r="F7030" s="245">
        <v>3</v>
      </c>
      <c r="G7030" s="299" t="s">
        <v>8012</v>
      </c>
      <c r="H7030" s="200" t="s">
        <v>3735</v>
      </c>
    </row>
    <row r="7031" spans="1:8" hidden="1">
      <c r="A7031" s="88" t="s">
        <v>123</v>
      </c>
      <c r="B7031" s="88" t="s">
        <v>105</v>
      </c>
      <c r="C7031" s="185" t="str">
        <f>VLOOKUP(B7031,[1]Nagios!$B$2:$F$7978,1,FALSE)</f>
        <v>10.133.55.200</v>
      </c>
      <c r="D7031" s="88" t="s">
        <v>2412</v>
      </c>
      <c r="E7031" s="267" t="s">
        <v>2989</v>
      </c>
      <c r="F7031" s="269">
        <v>2</v>
      </c>
      <c r="G7031" s="299" t="s">
        <v>8012</v>
      </c>
      <c r="H7031" s="200" t="s">
        <v>3736</v>
      </c>
    </row>
    <row r="7032" spans="1:8" hidden="1">
      <c r="A7032" s="88" t="s">
        <v>123</v>
      </c>
      <c r="B7032" s="88" t="s">
        <v>105</v>
      </c>
      <c r="C7032" s="185" t="str">
        <f>VLOOKUP(B7032,[1]Nagios!$B$2:$F$7978,1,FALSE)</f>
        <v>10.133.55.200</v>
      </c>
      <c r="D7032" s="88" t="s">
        <v>2422</v>
      </c>
      <c r="E7032" s="267" t="s">
        <v>2989</v>
      </c>
      <c r="F7032" s="269">
        <v>2</v>
      </c>
      <c r="G7032" s="299" t="s">
        <v>8012</v>
      </c>
      <c r="H7032" s="200" t="s">
        <v>3737</v>
      </c>
    </row>
    <row r="7033" spans="1:8" hidden="1">
      <c r="A7033" s="88" t="s">
        <v>123</v>
      </c>
      <c r="B7033" s="88" t="s">
        <v>105</v>
      </c>
      <c r="C7033" s="185" t="str">
        <f>VLOOKUP(B7033,[1]Nagios!$B$2:$F$7978,1,FALSE)</f>
        <v>10.133.55.200</v>
      </c>
      <c r="D7033" s="88" t="s">
        <v>959</v>
      </c>
      <c r="E7033" s="267" t="s">
        <v>2989</v>
      </c>
      <c r="F7033" s="269">
        <v>2</v>
      </c>
      <c r="G7033" s="299" t="s">
        <v>8012</v>
      </c>
      <c r="H7033" s="200" t="s">
        <v>3738</v>
      </c>
    </row>
    <row r="7034" spans="1:8" hidden="1">
      <c r="A7034" s="88" t="s">
        <v>123</v>
      </c>
      <c r="B7034" s="88" t="s">
        <v>105</v>
      </c>
      <c r="C7034" s="185" t="str">
        <f>VLOOKUP(B7034,[1]Nagios!$B$2:$F$7978,1,FALSE)</f>
        <v>10.133.55.200</v>
      </c>
      <c r="D7034" s="88" t="s">
        <v>1940</v>
      </c>
      <c r="E7034" s="267" t="s">
        <v>2989</v>
      </c>
      <c r="F7034" s="269">
        <v>2</v>
      </c>
      <c r="G7034" s="299" t="s">
        <v>8012</v>
      </c>
      <c r="H7034" s="200" t="s">
        <v>3739</v>
      </c>
    </row>
    <row r="7035" spans="1:8" hidden="1">
      <c r="A7035" s="88" t="s">
        <v>123</v>
      </c>
      <c r="B7035" s="88" t="s">
        <v>105</v>
      </c>
      <c r="C7035" s="185" t="str">
        <f>VLOOKUP(B7035,[1]Nagios!$B$2:$F$7978,1,FALSE)</f>
        <v>10.133.55.200</v>
      </c>
      <c r="D7035" s="88" t="s">
        <v>1898</v>
      </c>
      <c r="E7035" s="267" t="s">
        <v>2989</v>
      </c>
      <c r="F7035" s="269">
        <v>2</v>
      </c>
      <c r="G7035" s="299" t="s">
        <v>8012</v>
      </c>
      <c r="H7035" s="200" t="s">
        <v>3740</v>
      </c>
    </row>
    <row r="7036" spans="1:8" hidden="1">
      <c r="A7036" s="88" t="s">
        <v>123</v>
      </c>
      <c r="B7036" s="88" t="s">
        <v>105</v>
      </c>
      <c r="C7036" s="185" t="str">
        <f>VLOOKUP(B7036,[1]Nagios!$B$2:$F$7978,1,FALSE)</f>
        <v>10.133.55.200</v>
      </c>
      <c r="D7036" s="88" t="s">
        <v>1941</v>
      </c>
      <c r="E7036" s="267" t="s">
        <v>2989</v>
      </c>
      <c r="F7036" s="269">
        <v>2</v>
      </c>
      <c r="G7036" s="299" t="s">
        <v>8012</v>
      </c>
      <c r="H7036" s="200" t="s">
        <v>3741</v>
      </c>
    </row>
    <row r="7037" spans="1:8" hidden="1">
      <c r="A7037" s="88" t="s">
        <v>123</v>
      </c>
      <c r="B7037" s="266" t="s">
        <v>105</v>
      </c>
      <c r="C7037" s="185" t="str">
        <f>VLOOKUP(B7037,[1]Nagios!$B$2:$F$7978,1,FALSE)</f>
        <v>10.133.55.200</v>
      </c>
      <c r="D7037" s="266" t="s">
        <v>1204</v>
      </c>
      <c r="E7037" s="267" t="s">
        <v>2989</v>
      </c>
      <c r="F7037" s="245">
        <v>2</v>
      </c>
      <c r="G7037" s="299" t="s">
        <v>8012</v>
      </c>
      <c r="H7037" s="200" t="s">
        <v>3742</v>
      </c>
    </row>
    <row r="7038" spans="1:8" hidden="1">
      <c r="A7038" s="88" t="s">
        <v>123</v>
      </c>
      <c r="B7038" s="266" t="s">
        <v>105</v>
      </c>
      <c r="C7038" s="185" t="str">
        <f>VLOOKUP(B7038,[1]Nagios!$B$2:$F$7978,1,FALSE)</f>
        <v>10.133.55.200</v>
      </c>
      <c r="D7038" s="266" t="s">
        <v>1200</v>
      </c>
      <c r="E7038" s="267" t="s">
        <v>2989</v>
      </c>
      <c r="F7038" s="262">
        <v>2</v>
      </c>
      <c r="G7038" s="299" t="s">
        <v>8012</v>
      </c>
      <c r="H7038" s="200" t="s">
        <v>3743</v>
      </c>
    </row>
    <row r="7039" spans="1:8" hidden="1">
      <c r="A7039" s="88" t="s">
        <v>123</v>
      </c>
      <c r="B7039" s="266" t="s">
        <v>105</v>
      </c>
      <c r="C7039" s="185" t="str">
        <f>VLOOKUP(B7039,[1]Nagios!$B$2:$F$7978,1,FALSE)</f>
        <v>10.133.55.200</v>
      </c>
      <c r="D7039" s="266" t="s">
        <v>1201</v>
      </c>
      <c r="E7039" s="249" t="s">
        <v>2992</v>
      </c>
      <c r="F7039" s="262">
        <v>2</v>
      </c>
      <c r="G7039" s="299" t="s">
        <v>8012</v>
      </c>
      <c r="H7039" s="200" t="s">
        <v>3744</v>
      </c>
    </row>
    <row r="7040" spans="1:8" hidden="1">
      <c r="A7040" s="88" t="s">
        <v>7263</v>
      </c>
      <c r="B7040" s="266" t="s">
        <v>7264</v>
      </c>
      <c r="C7040" s="185" t="str">
        <f>VLOOKUP(B7040,[1]Nagios!$B$2:$F$7978,1,FALSE)</f>
        <v>192.168.9.55</v>
      </c>
      <c r="D7040" s="266" t="s">
        <v>959</v>
      </c>
      <c r="E7040" s="266" t="s">
        <v>2989</v>
      </c>
      <c r="F7040" s="112">
        <v>2</v>
      </c>
      <c r="G7040" s="299" t="s">
        <v>8005</v>
      </c>
      <c r="H7040" s="200" t="s">
        <v>5289</v>
      </c>
    </row>
    <row r="7041" spans="1:8" hidden="1">
      <c r="A7041" s="88" t="s">
        <v>9134</v>
      </c>
      <c r="B7041" s="266" t="s">
        <v>7702</v>
      </c>
      <c r="C7041" s="185" t="str">
        <f>VLOOKUP(B7041,[1]Nagios!$B$2:$F$7978,1,FALSE)</f>
        <v>192.198.9.5</v>
      </c>
      <c r="D7041" s="266" t="s">
        <v>959</v>
      </c>
      <c r="E7041" s="266" t="s">
        <v>2989</v>
      </c>
      <c r="F7041" s="112">
        <v>1</v>
      </c>
      <c r="G7041" s="299" t="s">
        <v>8005</v>
      </c>
      <c r="H7041" s="200"/>
    </row>
    <row r="7042" spans="1:8" hidden="1">
      <c r="A7042" s="88" t="s">
        <v>9133</v>
      </c>
      <c r="B7042" s="266" t="s">
        <v>7701</v>
      </c>
      <c r="C7042" s="185" t="str">
        <f>VLOOKUP(B7042,[1]Nagios!$B$2:$F$7978,1,FALSE)</f>
        <v>192.168.9.4</v>
      </c>
      <c r="D7042" s="266" t="s">
        <v>959</v>
      </c>
      <c r="E7042" s="266" t="s">
        <v>2989</v>
      </c>
      <c r="F7042" s="112">
        <v>1</v>
      </c>
      <c r="G7042" s="299" t="s">
        <v>8005</v>
      </c>
      <c r="H7042" s="200"/>
    </row>
    <row r="7043" spans="1:8">
      <c r="A7043" s="88" t="s">
        <v>6322</v>
      </c>
      <c r="B7043" s="98" t="s">
        <v>6321</v>
      </c>
      <c r="C7043" s="185" t="str">
        <f>VLOOKUP(B7043,[1]Nagios!$B$2:$F$7978,1,FALSE)</f>
        <v>10.133.56.10</v>
      </c>
      <c r="D7043" s="266" t="s">
        <v>6160</v>
      </c>
      <c r="E7043" s="266" t="s">
        <v>2989</v>
      </c>
      <c r="F7043" s="271">
        <v>3</v>
      </c>
      <c r="G7043" s="299" t="s">
        <v>8007</v>
      </c>
      <c r="H7043" s="200"/>
    </row>
    <row r="7044" spans="1:8" hidden="1">
      <c r="A7044" s="91" t="s">
        <v>7805</v>
      </c>
      <c r="B7044" s="89" t="s">
        <v>7804</v>
      </c>
      <c r="C7044" s="185" t="str">
        <f>VLOOKUP(B7044,[1]Nagios!$B$2:$F$7978,1,FALSE)</f>
        <v>11.104.16.58</v>
      </c>
      <c r="D7044" s="100" t="s">
        <v>6804</v>
      </c>
      <c r="E7044" s="240" t="s">
        <v>2989</v>
      </c>
      <c r="F7044" s="245">
        <v>1</v>
      </c>
      <c r="G7044" s="299" t="s">
        <v>8126</v>
      </c>
      <c r="H7044" s="222" t="s">
        <v>8127</v>
      </c>
    </row>
    <row r="7045" spans="1:8" hidden="1">
      <c r="A7045" s="91" t="s">
        <v>7805</v>
      </c>
      <c r="B7045" s="89" t="s">
        <v>7804</v>
      </c>
      <c r="C7045" s="185" t="str">
        <f>VLOOKUP(B7045,[1]Nagios!$B$2:$F$7978,1,FALSE)</f>
        <v>11.104.16.58</v>
      </c>
      <c r="D7045" s="100" t="s">
        <v>6805</v>
      </c>
      <c r="E7045" s="240" t="s">
        <v>2989</v>
      </c>
      <c r="F7045" s="245">
        <v>1</v>
      </c>
      <c r="G7045" s="299" t="s">
        <v>8126</v>
      </c>
      <c r="H7045" s="222" t="s">
        <v>8127</v>
      </c>
    </row>
    <row r="7046" spans="1:8" hidden="1">
      <c r="A7046" s="91" t="s">
        <v>7805</v>
      </c>
      <c r="B7046" s="89" t="s">
        <v>7804</v>
      </c>
      <c r="C7046" s="185" t="str">
        <f>VLOOKUP(B7046,[1]Nagios!$B$2:$F$7978,1,FALSE)</f>
        <v>11.104.16.58</v>
      </c>
      <c r="D7046" s="100" t="s">
        <v>6806</v>
      </c>
      <c r="E7046" s="240" t="s">
        <v>2989</v>
      </c>
      <c r="F7046" s="245">
        <v>1</v>
      </c>
      <c r="G7046" s="299" t="s">
        <v>8126</v>
      </c>
      <c r="H7046" s="222" t="s">
        <v>8127</v>
      </c>
    </row>
    <row r="7047" spans="1:8" hidden="1">
      <c r="A7047" s="91" t="s">
        <v>7805</v>
      </c>
      <c r="B7047" s="89" t="s">
        <v>7804</v>
      </c>
      <c r="C7047" s="185" t="str">
        <f>VLOOKUP(B7047,[1]Nagios!$B$2:$F$7978,1,FALSE)</f>
        <v>11.104.16.58</v>
      </c>
      <c r="D7047" s="131" t="s">
        <v>6807</v>
      </c>
      <c r="E7047" s="240" t="s">
        <v>2989</v>
      </c>
      <c r="F7047" s="245">
        <v>1</v>
      </c>
      <c r="G7047" s="299" t="s">
        <v>8126</v>
      </c>
      <c r="H7047" s="222" t="s">
        <v>8127</v>
      </c>
    </row>
    <row r="7048" spans="1:8" hidden="1">
      <c r="A7048" s="91" t="s">
        <v>7805</v>
      </c>
      <c r="B7048" s="89" t="s">
        <v>7804</v>
      </c>
      <c r="C7048" s="185" t="str">
        <f>VLOOKUP(B7048,[1]Nagios!$B$2:$F$7978,1,FALSE)</f>
        <v>11.104.16.58</v>
      </c>
      <c r="D7048" s="89" t="s">
        <v>6303</v>
      </c>
      <c r="E7048" s="240" t="s">
        <v>2989</v>
      </c>
      <c r="F7048" s="245">
        <v>1</v>
      </c>
      <c r="G7048" s="299" t="s">
        <v>8126</v>
      </c>
      <c r="H7048" s="222" t="s">
        <v>8127</v>
      </c>
    </row>
    <row r="7049" spans="1:8" hidden="1">
      <c r="A7049" s="91" t="s">
        <v>7805</v>
      </c>
      <c r="B7049" s="89" t="s">
        <v>7804</v>
      </c>
      <c r="C7049" s="185" t="str">
        <f>VLOOKUP(B7049,[1]Nagios!$B$2:$F$7978,1,FALSE)</f>
        <v>11.104.16.58</v>
      </c>
      <c r="D7049" s="89" t="s">
        <v>7801</v>
      </c>
      <c r="E7049" s="240" t="s">
        <v>2989</v>
      </c>
      <c r="F7049" s="245">
        <v>1</v>
      </c>
      <c r="G7049" s="299" t="s">
        <v>8126</v>
      </c>
      <c r="H7049" s="222" t="s">
        <v>8127</v>
      </c>
    </row>
    <row r="7050" spans="1:8" hidden="1">
      <c r="A7050" s="91" t="s">
        <v>7805</v>
      </c>
      <c r="B7050" s="89" t="s">
        <v>7804</v>
      </c>
      <c r="C7050" s="185" t="str">
        <f>VLOOKUP(B7050,[1]Nagios!$B$2:$F$7978,1,FALSE)</f>
        <v>11.104.16.58</v>
      </c>
      <c r="D7050" s="89" t="s">
        <v>7802</v>
      </c>
      <c r="E7050" s="240" t="s">
        <v>2989</v>
      </c>
      <c r="F7050" s="245">
        <v>1</v>
      </c>
      <c r="G7050" s="299" t="s">
        <v>8126</v>
      </c>
      <c r="H7050" s="222" t="s">
        <v>8127</v>
      </c>
    </row>
    <row r="7051" spans="1:8" hidden="1">
      <c r="A7051" s="91" t="s">
        <v>7805</v>
      </c>
      <c r="B7051" s="89" t="s">
        <v>7804</v>
      </c>
      <c r="C7051" s="185" t="str">
        <f>VLOOKUP(B7051,[1]Nagios!$B$2:$F$7978,1,FALSE)</f>
        <v>11.104.16.58</v>
      </c>
      <c r="D7051" s="89" t="s">
        <v>7803</v>
      </c>
      <c r="E7051" s="240" t="s">
        <v>2989</v>
      </c>
      <c r="F7051" s="245">
        <v>1</v>
      </c>
      <c r="G7051" s="299" t="s">
        <v>8126</v>
      </c>
      <c r="H7051" s="222" t="s">
        <v>8127</v>
      </c>
    </row>
    <row r="7052" spans="1:8" hidden="1">
      <c r="A7052" s="100" t="s">
        <v>7798</v>
      </c>
      <c r="B7052" s="89" t="s">
        <v>7797</v>
      </c>
      <c r="C7052" s="185" t="str">
        <f>VLOOKUP(B7052,[1]Nagios!$B$2:$F$7978,1,FALSE)</f>
        <v>11.104.16.37</v>
      </c>
      <c r="D7052" s="100" t="s">
        <v>6804</v>
      </c>
      <c r="E7052" s="249" t="s">
        <v>2989</v>
      </c>
      <c r="F7052" s="245">
        <v>1</v>
      </c>
      <c r="G7052" s="299" t="s">
        <v>8126</v>
      </c>
      <c r="H7052" s="222" t="s">
        <v>8127</v>
      </c>
    </row>
    <row r="7053" spans="1:8" hidden="1">
      <c r="A7053" s="100" t="s">
        <v>7798</v>
      </c>
      <c r="B7053" s="89" t="s">
        <v>7797</v>
      </c>
      <c r="C7053" s="185" t="str">
        <f>VLOOKUP(B7053,[1]Nagios!$B$2:$F$7978,1,FALSE)</f>
        <v>11.104.16.37</v>
      </c>
      <c r="D7053" s="100" t="s">
        <v>6805</v>
      </c>
      <c r="E7053" s="249" t="s">
        <v>2989</v>
      </c>
      <c r="F7053" s="245">
        <v>1</v>
      </c>
      <c r="G7053" s="299" t="s">
        <v>8126</v>
      </c>
      <c r="H7053" s="214" t="s">
        <v>8127</v>
      </c>
    </row>
    <row r="7054" spans="1:8" hidden="1">
      <c r="A7054" s="100" t="s">
        <v>7798</v>
      </c>
      <c r="B7054" s="89" t="s">
        <v>7797</v>
      </c>
      <c r="C7054" s="185" t="str">
        <f>VLOOKUP(B7054,[1]Nagios!$B$2:$F$7978,1,FALSE)</f>
        <v>11.104.16.37</v>
      </c>
      <c r="D7054" s="100" t="s">
        <v>6806</v>
      </c>
      <c r="E7054" s="266" t="s">
        <v>2989</v>
      </c>
      <c r="F7054" s="270">
        <v>1</v>
      </c>
      <c r="G7054" s="299" t="s">
        <v>8126</v>
      </c>
      <c r="H7054" s="214" t="s">
        <v>8127</v>
      </c>
    </row>
    <row r="7055" spans="1:8" hidden="1">
      <c r="A7055" s="100" t="s">
        <v>7798</v>
      </c>
      <c r="B7055" s="89" t="s">
        <v>7797</v>
      </c>
      <c r="C7055" s="185" t="str">
        <f>VLOOKUP(B7055,[1]Nagios!$B$2:$F$7978,1,FALSE)</f>
        <v>11.104.16.37</v>
      </c>
      <c r="D7055" s="131" t="s">
        <v>6807</v>
      </c>
      <c r="E7055" s="266" t="s">
        <v>2989</v>
      </c>
      <c r="F7055" s="270">
        <v>1</v>
      </c>
      <c r="G7055" s="299" t="s">
        <v>8126</v>
      </c>
      <c r="H7055" s="214" t="s">
        <v>8127</v>
      </c>
    </row>
    <row r="7056" spans="1:8" hidden="1">
      <c r="A7056" s="100" t="s">
        <v>7798</v>
      </c>
      <c r="B7056" s="89" t="s">
        <v>7797</v>
      </c>
      <c r="C7056" s="185" t="str">
        <f>VLOOKUP(B7056,[1]Nagios!$B$2:$F$7978,1,FALSE)</f>
        <v>11.104.16.37</v>
      </c>
      <c r="D7056" s="89" t="s">
        <v>7799</v>
      </c>
      <c r="E7056" s="266" t="s">
        <v>2989</v>
      </c>
      <c r="F7056" s="270">
        <v>1</v>
      </c>
      <c r="G7056" s="299" t="s">
        <v>8126</v>
      </c>
      <c r="H7056" s="214" t="s">
        <v>8127</v>
      </c>
    </row>
    <row r="7057" spans="1:8" hidden="1">
      <c r="A7057" s="100" t="s">
        <v>7798</v>
      </c>
      <c r="B7057" s="89" t="s">
        <v>7797</v>
      </c>
      <c r="C7057" s="185" t="str">
        <f>VLOOKUP(B7057,[1]Nagios!$B$2:$F$7978,1,FALSE)</f>
        <v>11.104.16.37</v>
      </c>
      <c r="D7057" s="100" t="s">
        <v>7800</v>
      </c>
      <c r="E7057" s="266" t="s">
        <v>2989</v>
      </c>
      <c r="F7057" s="270">
        <v>1</v>
      </c>
      <c r="G7057" s="299" t="s">
        <v>8126</v>
      </c>
      <c r="H7057" s="214" t="s">
        <v>8127</v>
      </c>
    </row>
    <row r="7058" spans="1:8" hidden="1">
      <c r="A7058" s="100" t="s">
        <v>7798</v>
      </c>
      <c r="B7058" s="89" t="s">
        <v>7797</v>
      </c>
      <c r="C7058" s="185" t="str">
        <f>VLOOKUP(B7058,[1]Nagios!$B$2:$F$7978,1,FALSE)</f>
        <v>11.104.16.37</v>
      </c>
      <c r="D7058" s="89" t="s">
        <v>6303</v>
      </c>
      <c r="E7058" s="88" t="s">
        <v>2989</v>
      </c>
      <c r="F7058" s="269">
        <v>1</v>
      </c>
      <c r="G7058" s="299" t="s">
        <v>8126</v>
      </c>
      <c r="H7058" s="286" t="s">
        <v>8127</v>
      </c>
    </row>
    <row r="7059" spans="1:8" hidden="1">
      <c r="A7059" s="100" t="s">
        <v>7798</v>
      </c>
      <c r="B7059" s="89" t="s">
        <v>7797</v>
      </c>
      <c r="C7059" s="185" t="str">
        <f>VLOOKUP(B7059,[1]Nagios!$B$2:$F$7978,1,FALSE)</f>
        <v>11.104.16.37</v>
      </c>
      <c r="D7059" s="89" t="s">
        <v>7801</v>
      </c>
      <c r="E7059" s="88" t="s">
        <v>2989</v>
      </c>
      <c r="F7059" s="269">
        <v>1</v>
      </c>
      <c r="G7059" s="299" t="s">
        <v>8126</v>
      </c>
      <c r="H7059" s="286" t="s">
        <v>8127</v>
      </c>
    </row>
    <row r="7060" spans="1:8" hidden="1">
      <c r="A7060" s="100" t="s">
        <v>7798</v>
      </c>
      <c r="B7060" s="89" t="s">
        <v>7797</v>
      </c>
      <c r="C7060" s="185" t="str">
        <f>VLOOKUP(B7060,[1]Nagios!$B$2:$F$7978,1,FALSE)</f>
        <v>11.104.16.37</v>
      </c>
      <c r="D7060" s="89" t="s">
        <v>7802</v>
      </c>
      <c r="E7060" s="88" t="s">
        <v>2989</v>
      </c>
      <c r="F7060" s="269">
        <v>1</v>
      </c>
      <c r="G7060" s="299" t="s">
        <v>8126</v>
      </c>
      <c r="H7060" s="286" t="s">
        <v>8127</v>
      </c>
    </row>
    <row r="7061" spans="1:8" hidden="1">
      <c r="A7061" s="100" t="s">
        <v>7798</v>
      </c>
      <c r="B7061" s="89" t="s">
        <v>7797</v>
      </c>
      <c r="C7061" s="185" t="str">
        <f>VLOOKUP(B7061,[1]Nagios!$B$2:$F$7978,1,FALSE)</f>
        <v>11.104.16.37</v>
      </c>
      <c r="D7061" s="89" t="s">
        <v>7803</v>
      </c>
      <c r="E7061" s="88" t="s">
        <v>2989</v>
      </c>
      <c r="F7061" s="269">
        <v>1</v>
      </c>
      <c r="G7061" s="299" t="s">
        <v>8126</v>
      </c>
      <c r="H7061" s="286" t="s">
        <v>8127</v>
      </c>
    </row>
    <row r="7062" spans="1:8" hidden="1">
      <c r="A7062" s="100" t="s">
        <v>7791</v>
      </c>
      <c r="B7062" s="89" t="s">
        <v>7790</v>
      </c>
      <c r="C7062" s="185" t="str">
        <f>VLOOKUP(B7062,[1]Nagios!$B$2:$F$7978,1,FALSE)</f>
        <v>11.104.16.7</v>
      </c>
      <c r="D7062" s="89" t="s">
        <v>6804</v>
      </c>
      <c r="E7062" s="266" t="s">
        <v>2989</v>
      </c>
      <c r="F7062" s="270">
        <v>1</v>
      </c>
      <c r="G7062" s="299" t="s">
        <v>8126</v>
      </c>
      <c r="H7062" s="214" t="s">
        <v>8127</v>
      </c>
    </row>
    <row r="7063" spans="1:8" hidden="1">
      <c r="A7063" s="100" t="s">
        <v>7791</v>
      </c>
      <c r="B7063" s="89" t="s">
        <v>7790</v>
      </c>
      <c r="C7063" s="185" t="str">
        <f>VLOOKUP(B7063,[1]Nagios!$B$2:$F$7978,1,FALSE)</f>
        <v>11.104.16.7</v>
      </c>
      <c r="D7063" s="89" t="s">
        <v>6805</v>
      </c>
      <c r="E7063" s="266" t="s">
        <v>2989</v>
      </c>
      <c r="F7063" s="270">
        <v>1</v>
      </c>
      <c r="G7063" s="299" t="s">
        <v>8126</v>
      </c>
      <c r="H7063" s="214" t="s">
        <v>8127</v>
      </c>
    </row>
    <row r="7064" spans="1:8" hidden="1">
      <c r="A7064" s="100" t="s">
        <v>7791</v>
      </c>
      <c r="B7064" s="89" t="s">
        <v>7790</v>
      </c>
      <c r="C7064" s="185" t="str">
        <f>VLOOKUP(B7064,[1]Nagios!$B$2:$F$7978,1,FALSE)</f>
        <v>11.104.16.7</v>
      </c>
      <c r="D7064" s="89" t="s">
        <v>6806</v>
      </c>
      <c r="E7064" s="266" t="s">
        <v>2989</v>
      </c>
      <c r="F7064" s="270">
        <v>1</v>
      </c>
      <c r="G7064" s="299" t="s">
        <v>8126</v>
      </c>
      <c r="H7064" s="214" t="s">
        <v>8127</v>
      </c>
    </row>
    <row r="7065" spans="1:8" hidden="1">
      <c r="A7065" s="100" t="s">
        <v>7791</v>
      </c>
      <c r="B7065" s="89" t="s">
        <v>7790</v>
      </c>
      <c r="C7065" s="185" t="str">
        <f>VLOOKUP(B7065,[1]Nagios!$B$2:$F$7978,1,FALSE)</f>
        <v>11.104.16.7</v>
      </c>
      <c r="D7065" s="89" t="s">
        <v>6807</v>
      </c>
      <c r="E7065" s="266" t="s">
        <v>2989</v>
      </c>
      <c r="F7065" s="245">
        <v>1</v>
      </c>
      <c r="G7065" s="299" t="s">
        <v>8126</v>
      </c>
      <c r="H7065" s="214" t="s">
        <v>8127</v>
      </c>
    </row>
    <row r="7066" spans="1:8" hidden="1">
      <c r="A7066" s="100" t="s">
        <v>7791</v>
      </c>
      <c r="B7066" s="89" t="s">
        <v>7790</v>
      </c>
      <c r="C7066" s="185" t="str">
        <f>VLOOKUP(B7066,[1]Nagios!$B$2:$F$7978,1,FALSE)</f>
        <v>11.104.16.7</v>
      </c>
      <c r="D7066" s="89" t="s">
        <v>7792</v>
      </c>
      <c r="E7066" s="266" t="s">
        <v>2989</v>
      </c>
      <c r="F7066" s="245">
        <v>1</v>
      </c>
      <c r="G7066" s="299" t="s">
        <v>8126</v>
      </c>
      <c r="H7066" s="214" t="s">
        <v>8127</v>
      </c>
    </row>
    <row r="7067" spans="1:8" hidden="1">
      <c r="A7067" s="100" t="s">
        <v>7791</v>
      </c>
      <c r="B7067" s="89" t="s">
        <v>7790</v>
      </c>
      <c r="C7067" s="185" t="str">
        <f>VLOOKUP(B7067,[1]Nagios!$B$2:$F$7978,1,FALSE)</f>
        <v>11.104.16.7</v>
      </c>
      <c r="D7067" s="89" t="s">
        <v>7793</v>
      </c>
      <c r="E7067" s="266" t="s">
        <v>2989</v>
      </c>
      <c r="F7067" s="245">
        <v>1</v>
      </c>
      <c r="G7067" s="299" t="s">
        <v>8126</v>
      </c>
      <c r="H7067" s="214" t="s">
        <v>8127</v>
      </c>
    </row>
    <row r="7068" spans="1:8" hidden="1">
      <c r="A7068" s="100" t="s">
        <v>7791</v>
      </c>
      <c r="B7068" s="89" t="s">
        <v>7790</v>
      </c>
      <c r="C7068" s="185" t="str">
        <f>VLOOKUP(B7068,[1]Nagios!$B$2:$F$7978,1,FALSE)</f>
        <v>11.104.16.7</v>
      </c>
      <c r="D7068" s="89" t="s">
        <v>7794</v>
      </c>
      <c r="E7068" s="266" t="s">
        <v>2989</v>
      </c>
      <c r="F7068" s="245">
        <v>1</v>
      </c>
      <c r="G7068" s="299" t="s">
        <v>8126</v>
      </c>
      <c r="H7068" s="214" t="s">
        <v>8127</v>
      </c>
    </row>
    <row r="7069" spans="1:8" hidden="1">
      <c r="A7069" s="100" t="s">
        <v>7791</v>
      </c>
      <c r="B7069" s="89" t="s">
        <v>7790</v>
      </c>
      <c r="C7069" s="185" t="str">
        <f>VLOOKUP(B7069,[1]Nagios!$B$2:$F$7978,1,FALSE)</f>
        <v>11.104.16.7</v>
      </c>
      <c r="D7069" s="89" t="s">
        <v>6303</v>
      </c>
      <c r="E7069" s="266" t="s">
        <v>2989</v>
      </c>
      <c r="F7069" s="245">
        <v>1</v>
      </c>
      <c r="G7069" s="299" t="s">
        <v>8126</v>
      </c>
      <c r="H7069" s="214" t="s">
        <v>8127</v>
      </c>
    </row>
    <row r="7070" spans="1:8" hidden="1">
      <c r="A7070" s="100" t="s">
        <v>7791</v>
      </c>
      <c r="B7070" s="89" t="s">
        <v>7790</v>
      </c>
      <c r="C7070" s="185" t="str">
        <f>VLOOKUP(B7070,[1]Nagios!$B$2:$F$7978,1,FALSE)</f>
        <v>11.104.16.7</v>
      </c>
      <c r="D7070" s="89" t="s">
        <v>7795</v>
      </c>
      <c r="E7070" s="266" t="s">
        <v>2989</v>
      </c>
      <c r="F7070" s="245">
        <v>1</v>
      </c>
      <c r="G7070" s="299" t="s">
        <v>8126</v>
      </c>
      <c r="H7070" s="214" t="s">
        <v>8127</v>
      </c>
    </row>
    <row r="7071" spans="1:8" hidden="1">
      <c r="A7071" s="100" t="s">
        <v>7791</v>
      </c>
      <c r="B7071" s="89" t="s">
        <v>7790</v>
      </c>
      <c r="C7071" s="185" t="str">
        <f>VLOOKUP(B7071,[1]Nagios!$B$2:$F$7978,1,FALSE)</f>
        <v>11.104.16.7</v>
      </c>
      <c r="D7071" s="89" t="s">
        <v>7796</v>
      </c>
      <c r="E7071" s="266" t="s">
        <v>2989</v>
      </c>
      <c r="F7071" s="245">
        <v>1</v>
      </c>
      <c r="G7071" s="299" t="s">
        <v>8126</v>
      </c>
      <c r="H7071" s="214" t="s">
        <v>8127</v>
      </c>
    </row>
    <row r="7072" spans="1:8" hidden="1">
      <c r="A7072" s="88" t="s">
        <v>8346</v>
      </c>
      <c r="B7072" s="240" t="s">
        <v>8347</v>
      </c>
      <c r="C7072" s="185" t="str">
        <f>VLOOKUP(B7072,[1]Nagios!$B$2:$F$7978,1,FALSE)</f>
        <v>11.104.18.65</v>
      </c>
      <c r="D7072" s="240" t="s">
        <v>959</v>
      </c>
      <c r="E7072" s="96" t="s">
        <v>2990</v>
      </c>
      <c r="F7072" s="245">
        <v>4</v>
      </c>
      <c r="G7072" s="299" t="s">
        <v>8011</v>
      </c>
      <c r="H7072" s="180"/>
    </row>
    <row r="7073" spans="1:8" hidden="1">
      <c r="A7073" s="88" t="s">
        <v>8346</v>
      </c>
      <c r="B7073" s="240" t="s">
        <v>8347</v>
      </c>
      <c r="C7073" s="185" t="str">
        <f>VLOOKUP(B7073,[1]Nagios!$B$2:$F$7978,1,FALSE)</f>
        <v>11.104.18.65</v>
      </c>
      <c r="D7073" s="240" t="s">
        <v>1295</v>
      </c>
      <c r="E7073" s="96" t="s">
        <v>2990</v>
      </c>
      <c r="F7073" s="245">
        <v>4</v>
      </c>
      <c r="G7073" s="299" t="s">
        <v>8011</v>
      </c>
      <c r="H7073" s="180"/>
    </row>
    <row r="7074" spans="1:8" hidden="1">
      <c r="A7074" s="88" t="s">
        <v>8346</v>
      </c>
      <c r="B7074" s="240" t="s">
        <v>8347</v>
      </c>
      <c r="C7074" s="185" t="str">
        <f>VLOOKUP(B7074,[1]Nagios!$B$2:$F$7978,1,FALSE)</f>
        <v>11.104.18.65</v>
      </c>
      <c r="D7074" s="240" t="s">
        <v>2342</v>
      </c>
      <c r="E7074" s="96" t="s">
        <v>2990</v>
      </c>
      <c r="F7074" s="245">
        <v>4</v>
      </c>
      <c r="G7074" s="299" t="s">
        <v>8011</v>
      </c>
      <c r="H7074" s="180"/>
    </row>
    <row r="7075" spans="1:8" hidden="1">
      <c r="A7075" s="88" t="s">
        <v>8346</v>
      </c>
      <c r="B7075" s="240" t="s">
        <v>8347</v>
      </c>
      <c r="C7075" s="185" t="str">
        <f>VLOOKUP(B7075,[1]Nagios!$B$2:$F$7978,1,FALSE)</f>
        <v>11.104.18.65</v>
      </c>
      <c r="D7075" s="240" t="s">
        <v>7774</v>
      </c>
      <c r="E7075" s="96" t="s">
        <v>2990</v>
      </c>
      <c r="F7075" s="245">
        <v>4</v>
      </c>
      <c r="G7075" s="299" t="s">
        <v>8011</v>
      </c>
      <c r="H7075" s="213"/>
    </row>
    <row r="7076" spans="1:8" hidden="1">
      <c r="A7076" s="88" t="s">
        <v>8346</v>
      </c>
      <c r="B7076" s="240" t="s">
        <v>8347</v>
      </c>
      <c r="C7076" s="185" t="str">
        <f>VLOOKUP(B7076,[1]Nagios!$B$2:$F$7978,1,FALSE)</f>
        <v>11.104.18.65</v>
      </c>
      <c r="D7076" s="240" t="s">
        <v>6792</v>
      </c>
      <c r="E7076" s="96" t="s">
        <v>2990</v>
      </c>
      <c r="F7076" s="245">
        <v>4</v>
      </c>
      <c r="G7076" s="299" t="s">
        <v>8011</v>
      </c>
      <c r="H7076" s="213"/>
    </row>
    <row r="7077" spans="1:8" hidden="1">
      <c r="A7077" s="88" t="s">
        <v>8346</v>
      </c>
      <c r="B7077" s="240" t="s">
        <v>8347</v>
      </c>
      <c r="C7077" s="185" t="str">
        <f>VLOOKUP(B7077,[1]Nagios!$B$2:$F$7978,1,FALSE)</f>
        <v>11.104.18.65</v>
      </c>
      <c r="D7077" s="240" t="s">
        <v>6794</v>
      </c>
      <c r="E7077" s="96" t="s">
        <v>2990</v>
      </c>
      <c r="F7077" s="245">
        <v>4</v>
      </c>
      <c r="G7077" s="299" t="s">
        <v>8011</v>
      </c>
      <c r="H7077" s="224"/>
    </row>
    <row r="7078" spans="1:8" hidden="1">
      <c r="A7078" s="88" t="s">
        <v>8346</v>
      </c>
      <c r="B7078" s="240" t="s">
        <v>8347</v>
      </c>
      <c r="C7078" s="185" t="str">
        <f>VLOOKUP(B7078,[1]Nagios!$B$2:$F$7978,1,FALSE)</f>
        <v>11.104.18.65</v>
      </c>
      <c r="D7078" s="240" t="s">
        <v>6796</v>
      </c>
      <c r="E7078" s="96" t="s">
        <v>2990</v>
      </c>
      <c r="F7078" s="245">
        <v>4</v>
      </c>
      <c r="G7078" s="299" t="s">
        <v>8011</v>
      </c>
      <c r="H7078" s="224"/>
    </row>
    <row r="7079" spans="1:8" hidden="1">
      <c r="A7079" s="88" t="s">
        <v>8346</v>
      </c>
      <c r="B7079" s="240" t="s">
        <v>8347</v>
      </c>
      <c r="C7079" s="185" t="str">
        <f>VLOOKUP(B7079,[1]Nagios!$B$2:$F$7978,1,FALSE)</f>
        <v>11.104.18.65</v>
      </c>
      <c r="D7079" s="240" t="s">
        <v>6795</v>
      </c>
      <c r="E7079" s="96" t="s">
        <v>2990</v>
      </c>
      <c r="F7079" s="245">
        <v>4</v>
      </c>
      <c r="G7079" s="299" t="s">
        <v>8011</v>
      </c>
      <c r="H7079" s="224"/>
    </row>
    <row r="7080" spans="1:8" hidden="1">
      <c r="A7080" s="88" t="s">
        <v>8346</v>
      </c>
      <c r="B7080" s="240" t="s">
        <v>8347</v>
      </c>
      <c r="C7080" s="185" t="str">
        <f>VLOOKUP(B7080,[1]Nagios!$B$2:$F$7978,1,FALSE)</f>
        <v>11.104.18.65</v>
      </c>
      <c r="D7080" s="240" t="s">
        <v>6797</v>
      </c>
      <c r="E7080" s="96" t="s">
        <v>2990</v>
      </c>
      <c r="F7080" s="245">
        <v>4</v>
      </c>
      <c r="G7080" s="299" t="s">
        <v>8011</v>
      </c>
      <c r="H7080" s="224"/>
    </row>
    <row r="7081" spans="1:8" hidden="1">
      <c r="A7081" s="88" t="s">
        <v>8346</v>
      </c>
      <c r="B7081" s="240" t="s">
        <v>8347</v>
      </c>
      <c r="C7081" s="185" t="str">
        <f>VLOOKUP(B7081,[1]Nagios!$B$2:$F$7978,1,FALSE)</f>
        <v>11.104.18.65</v>
      </c>
      <c r="D7081" s="240" t="s">
        <v>6798</v>
      </c>
      <c r="E7081" s="96" t="s">
        <v>2990</v>
      </c>
      <c r="F7081" s="245">
        <v>4</v>
      </c>
      <c r="G7081" s="299" t="s">
        <v>8011</v>
      </c>
      <c r="H7081" s="224"/>
    </row>
    <row r="7082" spans="1:8" hidden="1">
      <c r="A7082" s="88" t="s">
        <v>8346</v>
      </c>
      <c r="B7082" s="240" t="s">
        <v>8347</v>
      </c>
      <c r="C7082" s="185" t="str">
        <f>VLOOKUP(B7082,[1]Nagios!$B$2:$F$7978,1,FALSE)</f>
        <v>11.104.18.65</v>
      </c>
      <c r="D7082" s="240" t="s">
        <v>6799</v>
      </c>
      <c r="E7082" s="96" t="s">
        <v>2990</v>
      </c>
      <c r="F7082" s="245">
        <v>4</v>
      </c>
      <c r="G7082" s="299" t="s">
        <v>8011</v>
      </c>
      <c r="H7082" s="224"/>
    </row>
    <row r="7083" spans="1:8" hidden="1">
      <c r="A7083" s="88" t="s">
        <v>8475</v>
      </c>
      <c r="B7083" s="240" t="s">
        <v>8476</v>
      </c>
      <c r="C7083" s="185" t="str">
        <f>VLOOKUP(B7083,[1]Nagios!$B$2:$F$7978,1,FALSE)</f>
        <v>11.104.18.69</v>
      </c>
      <c r="D7083" s="240" t="s">
        <v>959</v>
      </c>
      <c r="E7083" s="96" t="s">
        <v>2990</v>
      </c>
      <c r="F7083" s="245">
        <v>4</v>
      </c>
      <c r="G7083" s="299" t="s">
        <v>8011</v>
      </c>
      <c r="H7083" s="224"/>
    </row>
    <row r="7084" spans="1:8" hidden="1">
      <c r="A7084" s="88" t="s">
        <v>8475</v>
      </c>
      <c r="B7084" s="240" t="s">
        <v>8476</v>
      </c>
      <c r="C7084" s="185" t="str">
        <f>VLOOKUP(B7084,[1]Nagios!$B$2:$F$7978,1,FALSE)</f>
        <v>11.104.18.69</v>
      </c>
      <c r="D7084" s="240" t="s">
        <v>1295</v>
      </c>
      <c r="E7084" s="96" t="s">
        <v>2990</v>
      </c>
      <c r="F7084" s="245">
        <v>4</v>
      </c>
      <c r="G7084" s="299" t="s">
        <v>8011</v>
      </c>
      <c r="H7084" s="224"/>
    </row>
    <row r="7085" spans="1:8" hidden="1">
      <c r="A7085" s="88" t="s">
        <v>8475</v>
      </c>
      <c r="B7085" s="240" t="s">
        <v>8476</v>
      </c>
      <c r="C7085" s="185" t="str">
        <f>VLOOKUP(B7085,[1]Nagios!$B$2:$F$7978,1,FALSE)</f>
        <v>11.104.18.69</v>
      </c>
      <c r="D7085" s="240" t="s">
        <v>2342</v>
      </c>
      <c r="E7085" s="96" t="s">
        <v>2990</v>
      </c>
      <c r="F7085" s="245">
        <v>4</v>
      </c>
      <c r="G7085" s="299" t="s">
        <v>8011</v>
      </c>
      <c r="H7085" s="224"/>
    </row>
    <row r="7086" spans="1:8" hidden="1">
      <c r="A7086" s="88" t="s">
        <v>8475</v>
      </c>
      <c r="B7086" s="240" t="s">
        <v>8476</v>
      </c>
      <c r="C7086" s="185" t="str">
        <f>VLOOKUP(B7086,[1]Nagios!$B$2:$F$7978,1,FALSE)</f>
        <v>11.104.18.69</v>
      </c>
      <c r="D7086" s="240" t="s">
        <v>7774</v>
      </c>
      <c r="E7086" s="96" t="s">
        <v>2990</v>
      </c>
      <c r="F7086" s="245">
        <v>4</v>
      </c>
      <c r="G7086" s="299" t="s">
        <v>8011</v>
      </c>
      <c r="H7086" s="224"/>
    </row>
    <row r="7087" spans="1:8" hidden="1">
      <c r="A7087" s="88" t="s">
        <v>8475</v>
      </c>
      <c r="B7087" s="240" t="s">
        <v>8476</v>
      </c>
      <c r="C7087" s="185" t="str">
        <f>VLOOKUP(B7087,[1]Nagios!$B$2:$F$7978,1,FALSE)</f>
        <v>11.104.18.69</v>
      </c>
      <c r="D7087" s="240" t="s">
        <v>6792</v>
      </c>
      <c r="E7087" s="96" t="s">
        <v>2990</v>
      </c>
      <c r="F7087" s="245">
        <v>4</v>
      </c>
      <c r="G7087" s="299" t="s">
        <v>8011</v>
      </c>
      <c r="H7087" s="224"/>
    </row>
    <row r="7088" spans="1:8" hidden="1">
      <c r="A7088" s="88" t="s">
        <v>8475</v>
      </c>
      <c r="B7088" s="240" t="s">
        <v>8476</v>
      </c>
      <c r="C7088" s="185" t="str">
        <f>VLOOKUP(B7088,[1]Nagios!$B$2:$F$7978,1,FALSE)</f>
        <v>11.104.18.69</v>
      </c>
      <c r="D7088" s="240" t="s">
        <v>8477</v>
      </c>
      <c r="E7088" s="96" t="s">
        <v>2990</v>
      </c>
      <c r="F7088" s="245">
        <v>4</v>
      </c>
      <c r="G7088" s="299" t="s">
        <v>8011</v>
      </c>
      <c r="H7088" s="224"/>
    </row>
    <row r="7089" spans="1:8" hidden="1">
      <c r="A7089" s="88" t="s">
        <v>8348</v>
      </c>
      <c r="B7089" s="240" t="s">
        <v>8349</v>
      </c>
      <c r="C7089" s="185" t="str">
        <f>VLOOKUP(B7089,[1]Nagios!$B$2:$F$7978,1,FALSE)</f>
        <v>11.104.18.66</v>
      </c>
      <c r="D7089" s="240" t="s">
        <v>959</v>
      </c>
      <c r="E7089" s="96" t="s">
        <v>2990</v>
      </c>
      <c r="F7089" s="245">
        <v>4</v>
      </c>
      <c r="G7089" s="299" t="s">
        <v>8011</v>
      </c>
      <c r="H7089" s="200"/>
    </row>
    <row r="7090" spans="1:8" hidden="1">
      <c r="A7090" s="88" t="s">
        <v>8348</v>
      </c>
      <c r="B7090" s="240" t="s">
        <v>8349</v>
      </c>
      <c r="C7090" s="185" t="str">
        <f>VLOOKUP(B7090,[1]Nagios!$B$2:$F$7978,1,FALSE)</f>
        <v>11.104.18.66</v>
      </c>
      <c r="D7090" s="240" t="s">
        <v>1295</v>
      </c>
      <c r="E7090" s="96" t="s">
        <v>2990</v>
      </c>
      <c r="F7090" s="245">
        <v>4</v>
      </c>
      <c r="G7090" s="299" t="s">
        <v>8011</v>
      </c>
      <c r="H7090" s="200"/>
    </row>
    <row r="7091" spans="1:8" hidden="1">
      <c r="A7091" s="88" t="s">
        <v>8348</v>
      </c>
      <c r="B7091" s="240" t="s">
        <v>8349</v>
      </c>
      <c r="C7091" s="185" t="str">
        <f>VLOOKUP(B7091,[1]Nagios!$B$2:$F$7978,1,FALSE)</f>
        <v>11.104.18.66</v>
      </c>
      <c r="D7091" s="240" t="s">
        <v>2342</v>
      </c>
      <c r="E7091" s="96" t="s">
        <v>2990</v>
      </c>
      <c r="F7091" s="245">
        <v>4</v>
      </c>
      <c r="G7091" s="299" t="s">
        <v>8011</v>
      </c>
      <c r="H7091" s="200"/>
    </row>
    <row r="7092" spans="1:8" hidden="1">
      <c r="A7092" s="88" t="s">
        <v>8348</v>
      </c>
      <c r="B7092" s="240" t="s">
        <v>8349</v>
      </c>
      <c r="C7092" s="185" t="str">
        <f>VLOOKUP(B7092,[1]Nagios!$B$2:$F$7978,1,FALSE)</f>
        <v>11.104.18.66</v>
      </c>
      <c r="D7092" s="240" t="s">
        <v>7774</v>
      </c>
      <c r="E7092" s="96" t="s">
        <v>2990</v>
      </c>
      <c r="F7092" s="245">
        <v>4</v>
      </c>
      <c r="G7092" s="299" t="s">
        <v>8011</v>
      </c>
      <c r="H7092" s="224"/>
    </row>
    <row r="7093" spans="1:8" hidden="1">
      <c r="A7093" s="88" t="s">
        <v>8348</v>
      </c>
      <c r="B7093" s="240" t="s">
        <v>8349</v>
      </c>
      <c r="C7093" s="185" t="str">
        <f>VLOOKUP(B7093,[1]Nagios!$B$2:$F$7978,1,FALSE)</f>
        <v>11.104.18.66</v>
      </c>
      <c r="D7093" s="240" t="s">
        <v>6792</v>
      </c>
      <c r="E7093" s="96" t="s">
        <v>2990</v>
      </c>
      <c r="F7093" s="245">
        <v>4</v>
      </c>
      <c r="G7093" s="299" t="s">
        <v>8011</v>
      </c>
      <c r="H7093" s="224"/>
    </row>
    <row r="7094" spans="1:8" hidden="1">
      <c r="A7094" s="88" t="s">
        <v>8348</v>
      </c>
      <c r="B7094" s="240" t="s">
        <v>8349</v>
      </c>
      <c r="C7094" s="185" t="str">
        <f>VLOOKUP(B7094,[1]Nagios!$B$2:$F$7978,1,FALSE)</f>
        <v>11.104.18.66</v>
      </c>
      <c r="D7094" s="240" t="s">
        <v>6794</v>
      </c>
      <c r="E7094" s="96" t="s">
        <v>2990</v>
      </c>
      <c r="F7094" s="245">
        <v>4</v>
      </c>
      <c r="G7094" s="299" t="s">
        <v>8011</v>
      </c>
      <c r="H7094" s="224"/>
    </row>
    <row r="7095" spans="1:8" hidden="1">
      <c r="A7095" s="88" t="s">
        <v>8348</v>
      </c>
      <c r="B7095" s="240" t="s">
        <v>8349</v>
      </c>
      <c r="C7095" s="185" t="str">
        <f>VLOOKUP(B7095,[1]Nagios!$B$2:$F$7978,1,FALSE)</f>
        <v>11.104.18.66</v>
      </c>
      <c r="D7095" s="240" t="s">
        <v>6796</v>
      </c>
      <c r="E7095" s="96" t="s">
        <v>2990</v>
      </c>
      <c r="F7095" s="245">
        <v>4</v>
      </c>
      <c r="G7095" s="299" t="s">
        <v>8011</v>
      </c>
      <c r="H7095" s="224"/>
    </row>
    <row r="7096" spans="1:8" hidden="1">
      <c r="A7096" s="88" t="s">
        <v>8348</v>
      </c>
      <c r="B7096" s="240" t="s">
        <v>8349</v>
      </c>
      <c r="C7096" s="185" t="str">
        <f>VLOOKUP(B7096,[1]Nagios!$B$2:$F$7978,1,FALSE)</f>
        <v>11.104.18.66</v>
      </c>
      <c r="D7096" s="240" t="s">
        <v>6795</v>
      </c>
      <c r="E7096" s="96" t="s">
        <v>2990</v>
      </c>
      <c r="F7096" s="245">
        <v>4</v>
      </c>
      <c r="G7096" s="299" t="s">
        <v>8011</v>
      </c>
      <c r="H7096" s="213"/>
    </row>
    <row r="7097" spans="1:8" hidden="1">
      <c r="A7097" s="88" t="s">
        <v>8348</v>
      </c>
      <c r="B7097" s="240" t="s">
        <v>8349</v>
      </c>
      <c r="C7097" s="185" t="str">
        <f>VLOOKUP(B7097,[1]Nagios!$B$2:$F$7978,1,FALSE)</f>
        <v>11.104.18.66</v>
      </c>
      <c r="D7097" s="240" t="s">
        <v>6797</v>
      </c>
      <c r="E7097" s="96" t="s">
        <v>2990</v>
      </c>
      <c r="F7097" s="262">
        <v>4</v>
      </c>
      <c r="G7097" s="299" t="s">
        <v>8011</v>
      </c>
      <c r="H7097" s="213"/>
    </row>
    <row r="7098" spans="1:8" hidden="1">
      <c r="A7098" s="88" t="s">
        <v>8348</v>
      </c>
      <c r="B7098" s="249" t="s">
        <v>8349</v>
      </c>
      <c r="C7098" s="185" t="str">
        <f>VLOOKUP(B7098,[1]Nagios!$B$2:$F$7978,1,FALSE)</f>
        <v>11.104.18.66</v>
      </c>
      <c r="D7098" s="249" t="s">
        <v>6798</v>
      </c>
      <c r="E7098" s="96" t="s">
        <v>2990</v>
      </c>
      <c r="F7098" s="262">
        <v>4</v>
      </c>
      <c r="G7098" s="299" t="s">
        <v>8011</v>
      </c>
      <c r="H7098" s="213"/>
    </row>
    <row r="7099" spans="1:8" hidden="1">
      <c r="A7099" s="88" t="s">
        <v>8348</v>
      </c>
      <c r="B7099" s="249" t="s">
        <v>8349</v>
      </c>
      <c r="C7099" s="185" t="str">
        <f>VLOOKUP(B7099,[1]Nagios!$B$2:$F$7978,1,FALSE)</f>
        <v>11.104.18.66</v>
      </c>
      <c r="D7099" s="249" t="s">
        <v>6799</v>
      </c>
      <c r="E7099" s="96" t="s">
        <v>2990</v>
      </c>
      <c r="F7099" s="271">
        <v>4</v>
      </c>
      <c r="G7099" s="299" t="s">
        <v>8011</v>
      </c>
      <c r="H7099" s="213"/>
    </row>
    <row r="7100" spans="1:8" hidden="1">
      <c r="A7100" s="88" t="s">
        <v>8472</v>
      </c>
      <c r="B7100" s="266" t="s">
        <v>8473</v>
      </c>
      <c r="C7100" s="185" t="str">
        <f>VLOOKUP(B7100,[1]Nagios!$B$2:$F$7978,1,FALSE)</f>
        <v>11.104.18.70</v>
      </c>
      <c r="D7100" s="266" t="s">
        <v>959</v>
      </c>
      <c r="E7100" s="96" t="s">
        <v>2990</v>
      </c>
      <c r="F7100" s="271">
        <v>4</v>
      </c>
      <c r="G7100" s="299" t="s">
        <v>8011</v>
      </c>
      <c r="H7100" s="213"/>
    </row>
    <row r="7101" spans="1:8" hidden="1">
      <c r="A7101" s="88" t="s">
        <v>8472</v>
      </c>
      <c r="B7101" s="266" t="s">
        <v>8473</v>
      </c>
      <c r="C7101" s="185" t="str">
        <f>VLOOKUP(B7101,[1]Nagios!$B$2:$F$7978,1,FALSE)</f>
        <v>11.104.18.70</v>
      </c>
      <c r="D7101" s="266" t="s">
        <v>1295</v>
      </c>
      <c r="E7101" s="96" t="s">
        <v>2990</v>
      </c>
      <c r="F7101" s="271">
        <v>4</v>
      </c>
      <c r="G7101" s="299" t="s">
        <v>8011</v>
      </c>
      <c r="H7101" s="213"/>
    </row>
    <row r="7102" spans="1:8" hidden="1">
      <c r="A7102" s="88" t="s">
        <v>8472</v>
      </c>
      <c r="B7102" s="240" t="s">
        <v>8473</v>
      </c>
      <c r="C7102" s="185" t="str">
        <f>VLOOKUP(B7102,[1]Nagios!$B$2:$F$7978,1,FALSE)</f>
        <v>11.104.18.70</v>
      </c>
      <c r="D7102" s="240" t="s">
        <v>2342</v>
      </c>
      <c r="E7102" s="96" t="s">
        <v>2990</v>
      </c>
      <c r="F7102" s="245">
        <v>4</v>
      </c>
      <c r="G7102" s="299" t="s">
        <v>8011</v>
      </c>
      <c r="H7102" s="213"/>
    </row>
    <row r="7103" spans="1:8" hidden="1">
      <c r="A7103" s="88" t="s">
        <v>8472</v>
      </c>
      <c r="B7103" s="240" t="s">
        <v>8473</v>
      </c>
      <c r="C7103" s="185" t="str">
        <f>VLOOKUP(B7103,[1]Nagios!$B$2:$F$7978,1,FALSE)</f>
        <v>11.104.18.70</v>
      </c>
      <c r="D7103" s="240" t="s">
        <v>7774</v>
      </c>
      <c r="E7103" s="96" t="s">
        <v>2990</v>
      </c>
      <c r="F7103" s="245">
        <v>4</v>
      </c>
      <c r="G7103" s="299" t="s">
        <v>8011</v>
      </c>
      <c r="H7103" s="213"/>
    </row>
    <row r="7104" spans="1:8" hidden="1">
      <c r="A7104" s="88" t="s">
        <v>8472</v>
      </c>
      <c r="B7104" s="240" t="s">
        <v>8473</v>
      </c>
      <c r="C7104" s="185" t="str">
        <f>VLOOKUP(B7104,[1]Nagios!$B$2:$F$7978,1,FALSE)</f>
        <v>11.104.18.70</v>
      </c>
      <c r="D7104" s="240" t="s">
        <v>6792</v>
      </c>
      <c r="E7104" s="96" t="s">
        <v>2990</v>
      </c>
      <c r="F7104" s="245">
        <v>4</v>
      </c>
      <c r="G7104" s="299" t="s">
        <v>8011</v>
      </c>
      <c r="H7104" s="213"/>
    </row>
    <row r="7105" spans="1:8" hidden="1">
      <c r="A7105" s="88" t="s">
        <v>8472</v>
      </c>
      <c r="B7105" s="240" t="s">
        <v>8473</v>
      </c>
      <c r="C7105" s="185" t="str">
        <f>VLOOKUP(B7105,[1]Nagios!$B$2:$F$7978,1,FALSE)</f>
        <v>11.104.18.70</v>
      </c>
      <c r="D7105" s="240" t="s">
        <v>8474</v>
      </c>
      <c r="E7105" s="96" t="s">
        <v>2990</v>
      </c>
      <c r="F7105" s="262">
        <v>4</v>
      </c>
      <c r="G7105" s="299" t="s">
        <v>8011</v>
      </c>
      <c r="H7105" s="213"/>
    </row>
    <row r="7106" spans="1:8">
      <c r="A7106" s="88" t="s">
        <v>1729</v>
      </c>
      <c r="B7106" s="240" t="s">
        <v>525</v>
      </c>
      <c r="C7106" s="185" t="str">
        <f>VLOOKUP(B7106,[1]Nagios!$B$2:$F$7978,1,FALSE)</f>
        <v>10.132.17.40</v>
      </c>
      <c r="D7106" s="240" t="s">
        <v>959</v>
      </c>
      <c r="E7106" s="249" t="s">
        <v>2991</v>
      </c>
      <c r="F7106" s="112">
        <v>2</v>
      </c>
      <c r="G7106" s="299" t="s">
        <v>8007</v>
      </c>
      <c r="H7106" s="180" t="s">
        <v>5288</v>
      </c>
    </row>
    <row r="7107" spans="1:8" hidden="1">
      <c r="A7107" s="89" t="s">
        <v>1729</v>
      </c>
      <c r="B7107" s="102" t="s">
        <v>525</v>
      </c>
      <c r="C7107" s="185" t="str">
        <f>VLOOKUP(B7107,[1]Nagios!$B$2:$F$7978,1,FALSE)</f>
        <v>10.132.17.40</v>
      </c>
      <c r="D7107" s="102" t="s">
        <v>1723</v>
      </c>
      <c r="E7107" s="102" t="s">
        <v>7217</v>
      </c>
      <c r="F7107" s="127">
        <v>1</v>
      </c>
      <c r="G7107" s="299" t="s">
        <v>8023</v>
      </c>
      <c r="H7107" s="208" t="s">
        <v>3211</v>
      </c>
    </row>
    <row r="7108" spans="1:8" hidden="1">
      <c r="A7108" s="89" t="s">
        <v>1729</v>
      </c>
      <c r="B7108" s="102" t="s">
        <v>525</v>
      </c>
      <c r="C7108" s="185" t="str">
        <f>VLOOKUP(B7108,[1]Nagios!$B$2:$F$7978,1,FALSE)</f>
        <v>10.132.17.40</v>
      </c>
      <c r="D7108" s="102" t="s">
        <v>1724</v>
      </c>
      <c r="E7108" s="102" t="s">
        <v>7217</v>
      </c>
      <c r="F7108" s="127">
        <v>1</v>
      </c>
      <c r="G7108" s="299" t="s">
        <v>8023</v>
      </c>
      <c r="H7108" s="208" t="s">
        <v>3212</v>
      </c>
    </row>
    <row r="7109" spans="1:8" hidden="1">
      <c r="A7109" s="91" t="s">
        <v>6278</v>
      </c>
      <c r="B7109" s="91" t="s">
        <v>1203</v>
      </c>
      <c r="C7109" s="185" t="str">
        <f>VLOOKUP(B7109,[1]Nagios!$B$2:$F$7978,1,FALSE)</f>
        <v>192.168.2.109</v>
      </c>
      <c r="D7109" s="91" t="s">
        <v>6279</v>
      </c>
      <c r="E7109" s="240" t="s">
        <v>2992</v>
      </c>
      <c r="F7109" s="106">
        <v>4</v>
      </c>
      <c r="G7109" s="299" t="s">
        <v>8020</v>
      </c>
      <c r="H7109" s="180"/>
    </row>
    <row r="7110" spans="1:8" hidden="1">
      <c r="A7110" s="88" t="s">
        <v>7698</v>
      </c>
      <c r="B7110" s="266" t="s">
        <v>7697</v>
      </c>
      <c r="C7110" s="185" t="str">
        <f>VLOOKUP(B7110,[1]Nagios!$B$2:$F$7978,1,FALSE)</f>
        <v>192.168.6.20</v>
      </c>
      <c r="D7110" s="266" t="s">
        <v>1795</v>
      </c>
      <c r="E7110" s="240" t="s">
        <v>2989</v>
      </c>
      <c r="F7110" s="271">
        <v>2</v>
      </c>
      <c r="G7110" s="299" t="s">
        <v>8005</v>
      </c>
      <c r="H7110" s="180"/>
    </row>
    <row r="7111" spans="1:8">
      <c r="A7111" s="88" t="s">
        <v>120</v>
      </c>
      <c r="B7111" s="266" t="s">
        <v>121</v>
      </c>
      <c r="C7111" s="185" t="str">
        <f>VLOOKUP(B7111,[1]Nagios!$B$2:$F$7978,1,FALSE)</f>
        <v>192.168.6.19</v>
      </c>
      <c r="D7111" s="266" t="s">
        <v>959</v>
      </c>
      <c r="E7111" s="240" t="s">
        <v>2989</v>
      </c>
      <c r="F7111" s="112">
        <v>2</v>
      </c>
      <c r="G7111" s="299" t="s">
        <v>8007</v>
      </c>
      <c r="H7111" s="180" t="s">
        <v>5289</v>
      </c>
    </row>
    <row r="7112" spans="1:8" hidden="1">
      <c r="A7112" s="88" t="s">
        <v>673</v>
      </c>
      <c r="B7112" s="240" t="s">
        <v>673</v>
      </c>
      <c r="C7112" s="185" t="str">
        <f>VLOOKUP(B7112,[1]Nagios!$B$2:$F$7978,1,FALSE)</f>
        <v>VNX Certificate Authority</v>
      </c>
      <c r="D7112" s="240" t="s">
        <v>960</v>
      </c>
      <c r="E7112" s="98" t="s">
        <v>7852</v>
      </c>
      <c r="F7112" s="245" t="s">
        <v>660</v>
      </c>
      <c r="G7112" s="299" t="s">
        <v>8000</v>
      </c>
      <c r="H7112" s="180" t="s">
        <v>5471</v>
      </c>
    </row>
    <row r="7113" spans="1:8" hidden="1">
      <c r="A7113" s="266" t="s">
        <v>8826</v>
      </c>
      <c r="B7113" s="240" t="s">
        <v>8827</v>
      </c>
      <c r="C7113" s="185" t="str">
        <f>VLOOKUP(B7113,[1]Nagios!$B$2:$F$7978,1,FALSE)</f>
        <v>10.133.9.46</v>
      </c>
      <c r="D7113" s="240" t="s">
        <v>8486</v>
      </c>
      <c r="E7113" s="266" t="s">
        <v>2992</v>
      </c>
      <c r="F7113" s="245">
        <v>4</v>
      </c>
      <c r="G7113" s="299" t="s">
        <v>8012</v>
      </c>
      <c r="H7113" s="180"/>
    </row>
    <row r="7114" spans="1:8" hidden="1">
      <c r="A7114" s="266" t="s">
        <v>8826</v>
      </c>
      <c r="B7114" s="240" t="s">
        <v>8827</v>
      </c>
      <c r="C7114" s="185" t="str">
        <f>VLOOKUP(B7114,[1]Nagios!$B$2:$F$7978,1,FALSE)</f>
        <v>10.133.9.46</v>
      </c>
      <c r="D7114" s="240" t="s">
        <v>1204</v>
      </c>
      <c r="E7114" s="266" t="s">
        <v>2992</v>
      </c>
      <c r="F7114" s="245">
        <v>4</v>
      </c>
      <c r="G7114" s="299" t="s">
        <v>8012</v>
      </c>
      <c r="H7114" s="180"/>
    </row>
    <row r="7115" spans="1:8" hidden="1">
      <c r="A7115" s="266" t="s">
        <v>8826</v>
      </c>
      <c r="B7115" s="240" t="s">
        <v>8827</v>
      </c>
      <c r="C7115" s="185" t="str">
        <f>VLOOKUP(B7115,[1]Nagios!$B$2:$F$7978,1,FALSE)</f>
        <v>10.133.9.46</v>
      </c>
      <c r="D7115" s="240" t="s">
        <v>2617</v>
      </c>
      <c r="E7115" s="266" t="s">
        <v>2992</v>
      </c>
      <c r="F7115" s="245">
        <v>4</v>
      </c>
      <c r="G7115" s="299" t="s">
        <v>8012</v>
      </c>
      <c r="H7115" s="180"/>
    </row>
    <row r="7116" spans="1:8" hidden="1">
      <c r="A7116" s="266" t="s">
        <v>8826</v>
      </c>
      <c r="B7116" s="240" t="s">
        <v>8827</v>
      </c>
      <c r="C7116" s="185" t="str">
        <f>VLOOKUP(B7116,[1]Nagios!$B$2:$F$7978,1,FALSE)</f>
        <v>10.133.9.46</v>
      </c>
      <c r="D7116" s="240" t="s">
        <v>6654</v>
      </c>
      <c r="E7116" s="266" t="s">
        <v>2992</v>
      </c>
      <c r="F7116" s="245">
        <v>4</v>
      </c>
      <c r="G7116" s="299" t="s">
        <v>8012</v>
      </c>
      <c r="H7116" s="180"/>
    </row>
    <row r="7117" spans="1:8" hidden="1">
      <c r="A7117" s="266" t="s">
        <v>8826</v>
      </c>
      <c r="B7117" s="249" t="s">
        <v>8827</v>
      </c>
      <c r="C7117" s="185" t="str">
        <f>VLOOKUP(B7117,[1]Nagios!$B$2:$F$7978,1,FALSE)</f>
        <v>10.133.9.46</v>
      </c>
      <c r="D7117" s="249" t="s">
        <v>1201</v>
      </c>
      <c r="E7117" s="266" t="s">
        <v>2992</v>
      </c>
      <c r="F7117" s="245">
        <v>4</v>
      </c>
      <c r="G7117" s="299" t="s">
        <v>8012</v>
      </c>
      <c r="H7117" s="180"/>
    </row>
    <row r="7118" spans="1:8" hidden="1">
      <c r="A7118" s="266" t="s">
        <v>8826</v>
      </c>
      <c r="B7118" s="249" t="s">
        <v>8827</v>
      </c>
      <c r="C7118" s="185" t="str">
        <f>VLOOKUP(B7118,[1]Nagios!$B$2:$F$7978,1,FALSE)</f>
        <v>10.133.9.46</v>
      </c>
      <c r="D7118" s="249" t="s">
        <v>6043</v>
      </c>
      <c r="E7118" s="266" t="s">
        <v>2992</v>
      </c>
      <c r="F7118" s="260">
        <v>4</v>
      </c>
      <c r="G7118" s="299" t="s">
        <v>8012</v>
      </c>
      <c r="H7118" s="180"/>
    </row>
    <row r="7119" spans="1:8" hidden="1">
      <c r="A7119" s="266" t="s">
        <v>8826</v>
      </c>
      <c r="B7119" s="266" t="s">
        <v>8827</v>
      </c>
      <c r="C7119" s="185" t="str">
        <f>VLOOKUP(B7119,[1]Nagios!$B$2:$F$7978,1,FALSE)</f>
        <v>10.133.9.46</v>
      </c>
      <c r="D7119" s="266" t="s">
        <v>2543</v>
      </c>
      <c r="E7119" s="249" t="s">
        <v>2992</v>
      </c>
      <c r="F7119" s="260">
        <v>4</v>
      </c>
      <c r="G7119" s="299" t="s">
        <v>8012</v>
      </c>
      <c r="H7119" s="180"/>
    </row>
    <row r="7120" spans="1:8" hidden="1">
      <c r="A7120" s="88" t="s">
        <v>7354</v>
      </c>
      <c r="B7120" s="266" t="s">
        <v>7355</v>
      </c>
      <c r="C7120" s="185" t="str">
        <f>VLOOKUP(B7120,[1]Nagios!$B$2:$F$7978,1,FALSE)</f>
        <v>10.133.8.244</v>
      </c>
      <c r="D7120" s="266" t="s">
        <v>1204</v>
      </c>
      <c r="E7120" s="267" t="s">
        <v>2992</v>
      </c>
      <c r="F7120" s="260">
        <v>4</v>
      </c>
      <c r="G7120" s="299" t="s">
        <v>8012</v>
      </c>
      <c r="H7120" s="180"/>
    </row>
    <row r="7121" spans="1:8" hidden="1">
      <c r="A7121" s="88" t="s">
        <v>7354</v>
      </c>
      <c r="B7121" s="266" t="s">
        <v>7355</v>
      </c>
      <c r="C7121" s="185" t="str">
        <f>VLOOKUP(B7121,[1]Nagios!$B$2:$F$7978,1,FALSE)</f>
        <v>10.133.8.244</v>
      </c>
      <c r="D7121" s="266" t="s">
        <v>6164</v>
      </c>
      <c r="E7121" s="267" t="s">
        <v>2992</v>
      </c>
      <c r="F7121" s="260">
        <v>4</v>
      </c>
      <c r="G7121" s="299" t="s">
        <v>8012</v>
      </c>
      <c r="H7121" s="180"/>
    </row>
    <row r="7122" spans="1:8" hidden="1">
      <c r="A7122" s="88" t="s">
        <v>7354</v>
      </c>
      <c r="B7122" s="266" t="s">
        <v>7355</v>
      </c>
      <c r="C7122" s="185" t="str">
        <f>VLOOKUP(B7122,[1]Nagios!$B$2:$F$7978,1,FALSE)</f>
        <v>10.133.8.244</v>
      </c>
      <c r="D7122" s="266" t="s">
        <v>2330</v>
      </c>
      <c r="E7122" s="267" t="s">
        <v>2992</v>
      </c>
      <c r="F7122" s="260">
        <v>4</v>
      </c>
      <c r="G7122" s="299" t="s">
        <v>8012</v>
      </c>
      <c r="H7122" s="180"/>
    </row>
    <row r="7123" spans="1:8" hidden="1">
      <c r="A7123" s="88" t="s">
        <v>7354</v>
      </c>
      <c r="B7123" s="266" t="s">
        <v>7355</v>
      </c>
      <c r="C7123" s="185" t="str">
        <f>VLOOKUP(B7123,[1]Nagios!$B$2:$F$7978,1,FALSE)</f>
        <v>10.133.8.244</v>
      </c>
      <c r="D7123" s="266" t="s">
        <v>959</v>
      </c>
      <c r="E7123" s="267" t="s">
        <v>2992</v>
      </c>
      <c r="F7123" s="260">
        <v>4</v>
      </c>
      <c r="G7123" s="299" t="s">
        <v>8012</v>
      </c>
      <c r="H7123" s="180"/>
    </row>
    <row r="7124" spans="1:8" hidden="1">
      <c r="A7124" s="88" t="s">
        <v>7354</v>
      </c>
      <c r="B7124" s="266" t="s">
        <v>7355</v>
      </c>
      <c r="C7124" s="185" t="str">
        <f>VLOOKUP(B7124,[1]Nagios!$B$2:$F$7978,1,FALSE)</f>
        <v>10.133.8.244</v>
      </c>
      <c r="D7124" s="266" t="s">
        <v>6177</v>
      </c>
      <c r="E7124" s="267" t="s">
        <v>2992</v>
      </c>
      <c r="F7124" s="245">
        <v>4</v>
      </c>
      <c r="G7124" s="299" t="s">
        <v>8012</v>
      </c>
      <c r="H7124" s="180"/>
    </row>
    <row r="7125" spans="1:8" hidden="1">
      <c r="A7125" s="88" t="s">
        <v>7354</v>
      </c>
      <c r="B7125" s="266" t="s">
        <v>7355</v>
      </c>
      <c r="C7125" s="185" t="str">
        <f>VLOOKUP(B7125,[1]Nagios!$B$2:$F$7978,1,FALSE)</f>
        <v>10.133.8.244</v>
      </c>
      <c r="D7125" s="266" t="s">
        <v>1201</v>
      </c>
      <c r="E7125" s="267" t="s">
        <v>2992</v>
      </c>
      <c r="F7125" s="245">
        <v>4</v>
      </c>
      <c r="G7125" s="299" t="s">
        <v>8012</v>
      </c>
      <c r="H7125" s="180"/>
    </row>
    <row r="7126" spans="1:8" hidden="1">
      <c r="A7126" s="88" t="s">
        <v>2383</v>
      </c>
      <c r="B7126" s="96" t="s">
        <v>2382</v>
      </c>
      <c r="C7126" s="185" t="str">
        <f>VLOOKUP(B7126,[1]Nagios!$B$2:$F$7978,1,FALSE)</f>
        <v>10.133.8.95</v>
      </c>
      <c r="D7126" s="96" t="s">
        <v>1204</v>
      </c>
      <c r="E7126" s="240" t="s">
        <v>2992</v>
      </c>
      <c r="F7126" s="245">
        <v>4</v>
      </c>
      <c r="G7126" s="299" t="s">
        <v>8012</v>
      </c>
      <c r="H7126" s="180" t="s">
        <v>3470</v>
      </c>
    </row>
    <row r="7127" spans="1:8" hidden="1">
      <c r="A7127" s="88" t="s">
        <v>2383</v>
      </c>
      <c r="B7127" s="96" t="s">
        <v>2382</v>
      </c>
      <c r="C7127" s="185" t="str">
        <f>VLOOKUP(B7127,[1]Nagios!$B$2:$F$7978,1,FALSE)</f>
        <v>10.133.8.95</v>
      </c>
      <c r="D7127" s="96" t="s">
        <v>2412</v>
      </c>
      <c r="E7127" s="240" t="s">
        <v>2992</v>
      </c>
      <c r="F7127" s="245">
        <v>4</v>
      </c>
      <c r="G7127" s="299" t="s">
        <v>8012</v>
      </c>
      <c r="H7127" s="180" t="s">
        <v>3471</v>
      </c>
    </row>
    <row r="7128" spans="1:8" hidden="1">
      <c r="A7128" s="88" t="s">
        <v>2383</v>
      </c>
      <c r="B7128" s="96" t="s">
        <v>2382</v>
      </c>
      <c r="C7128" s="185" t="str">
        <f>VLOOKUP(B7128,[1]Nagios!$B$2:$F$7978,1,FALSE)</f>
        <v>10.133.8.95</v>
      </c>
      <c r="D7128" s="96" t="s">
        <v>1220</v>
      </c>
      <c r="E7128" s="240" t="s">
        <v>2992</v>
      </c>
      <c r="F7128" s="245">
        <v>4</v>
      </c>
      <c r="G7128" s="299" t="s">
        <v>8012</v>
      </c>
      <c r="H7128" s="180" t="s">
        <v>3472</v>
      </c>
    </row>
    <row r="7129" spans="1:8" hidden="1">
      <c r="A7129" s="88" t="s">
        <v>2383</v>
      </c>
      <c r="B7129" s="96" t="s">
        <v>2382</v>
      </c>
      <c r="C7129" s="185" t="str">
        <f>VLOOKUP(B7129,[1]Nagios!$B$2:$F$7978,1,FALSE)</f>
        <v>10.133.8.95</v>
      </c>
      <c r="D7129" s="96" t="s">
        <v>1200</v>
      </c>
      <c r="E7129" s="249" t="s">
        <v>2992</v>
      </c>
      <c r="F7129" s="262">
        <v>4</v>
      </c>
      <c r="G7129" s="299" t="s">
        <v>8012</v>
      </c>
      <c r="H7129" s="180" t="s">
        <v>3473</v>
      </c>
    </row>
    <row r="7130" spans="1:8" hidden="1">
      <c r="A7130" s="88" t="s">
        <v>2383</v>
      </c>
      <c r="B7130" s="96" t="s">
        <v>2382</v>
      </c>
      <c r="C7130" s="185" t="str">
        <f>VLOOKUP(B7130,[1]Nagios!$B$2:$F$7978,1,FALSE)</f>
        <v>10.133.8.95</v>
      </c>
      <c r="D7130" s="96" t="s">
        <v>1201</v>
      </c>
      <c r="E7130" s="249" t="s">
        <v>2992</v>
      </c>
      <c r="F7130" s="262">
        <v>4</v>
      </c>
      <c r="G7130" s="299" t="s">
        <v>8012</v>
      </c>
      <c r="H7130" s="180" t="s">
        <v>3473</v>
      </c>
    </row>
    <row r="7131" spans="1:8" hidden="1">
      <c r="A7131" s="99" t="s">
        <v>2383</v>
      </c>
      <c r="B7131" s="129" t="s">
        <v>2382</v>
      </c>
      <c r="C7131" s="185" t="str">
        <f>VLOOKUP(B7131,[1]Nagios!$B$2:$F$7978,1,FALSE)</f>
        <v>10.133.8.95</v>
      </c>
      <c r="D7131" s="130" t="s">
        <v>2617</v>
      </c>
      <c r="E7131" s="266" t="s">
        <v>2992</v>
      </c>
      <c r="F7131" s="271">
        <v>4</v>
      </c>
      <c r="G7131" s="299" t="s">
        <v>8012</v>
      </c>
      <c r="H7131" s="180" t="s">
        <v>6853</v>
      </c>
    </row>
    <row r="7132" spans="1:8" hidden="1">
      <c r="A7132" s="89" t="s">
        <v>6104</v>
      </c>
      <c r="B7132" s="102" t="s">
        <v>6103</v>
      </c>
      <c r="C7132" s="185" t="str">
        <f>VLOOKUP(B7132,[1]Nagios!$B$2:$F$7978,1,FALSE)</f>
        <v>10.133.63.95</v>
      </c>
      <c r="D7132" s="102" t="s">
        <v>959</v>
      </c>
      <c r="E7132" s="102" t="s">
        <v>7217</v>
      </c>
      <c r="F7132" s="113">
        <v>3</v>
      </c>
      <c r="G7132" s="299" t="s">
        <v>8015</v>
      </c>
      <c r="H7132" s="242" t="s">
        <v>6104</v>
      </c>
    </row>
    <row r="7133" spans="1:8" hidden="1">
      <c r="A7133" s="89" t="s">
        <v>6102</v>
      </c>
      <c r="B7133" s="102" t="s">
        <v>6101</v>
      </c>
      <c r="C7133" s="185" t="str">
        <f>VLOOKUP(B7133,[1]Nagios!$B$2:$F$7978,1,FALSE)</f>
        <v>10.133.86.30</v>
      </c>
      <c r="D7133" s="102" t="s">
        <v>959</v>
      </c>
      <c r="E7133" s="102" t="s">
        <v>7217</v>
      </c>
      <c r="F7133" s="113">
        <v>3</v>
      </c>
      <c r="G7133" s="299" t="s">
        <v>8015</v>
      </c>
      <c r="H7133" s="242" t="s">
        <v>6102</v>
      </c>
    </row>
    <row r="7134" spans="1:8" hidden="1">
      <c r="A7134" s="89" t="s">
        <v>6100</v>
      </c>
      <c r="B7134" s="102" t="s">
        <v>6099</v>
      </c>
      <c r="C7134" s="185" t="str">
        <f>VLOOKUP(B7134,[1]Nagios!$B$2:$F$7978,1,FALSE)</f>
        <v>10.133.86.29</v>
      </c>
      <c r="D7134" s="102" t="s">
        <v>959</v>
      </c>
      <c r="E7134" s="102" t="s">
        <v>7217</v>
      </c>
      <c r="F7134" s="113">
        <v>3</v>
      </c>
      <c r="G7134" s="299" t="s">
        <v>8015</v>
      </c>
      <c r="H7134" s="242" t="s">
        <v>6100</v>
      </c>
    </row>
    <row r="7135" spans="1:8" hidden="1">
      <c r="A7135" s="89" t="s">
        <v>6098</v>
      </c>
      <c r="B7135" s="102" t="s">
        <v>6097</v>
      </c>
      <c r="C7135" s="185" t="str">
        <f>VLOOKUP(B7135,[1]Nagios!$B$2:$F$7978,1,FALSE)</f>
        <v>10.133.65.95</v>
      </c>
      <c r="D7135" s="102" t="s">
        <v>959</v>
      </c>
      <c r="E7135" s="102" t="s">
        <v>7217</v>
      </c>
      <c r="F7135" s="113">
        <v>3</v>
      </c>
      <c r="G7135" s="299" t="s">
        <v>8015</v>
      </c>
      <c r="H7135" s="242" t="s">
        <v>6098</v>
      </c>
    </row>
    <row r="7136" spans="1:8" hidden="1">
      <c r="A7136" s="89" t="s">
        <v>6096</v>
      </c>
      <c r="B7136" s="102" t="s">
        <v>6095</v>
      </c>
      <c r="C7136" s="185" t="str">
        <f>VLOOKUP(B7136,[1]Nagios!$B$2:$F$7978,1,FALSE)</f>
        <v>10.133.75.95</v>
      </c>
      <c r="D7136" s="102" t="s">
        <v>959</v>
      </c>
      <c r="E7136" s="102" t="s">
        <v>7217</v>
      </c>
      <c r="F7136" s="113">
        <v>3</v>
      </c>
      <c r="G7136" s="299" t="s">
        <v>8015</v>
      </c>
      <c r="H7136" s="242" t="s">
        <v>6096</v>
      </c>
    </row>
    <row r="7137" spans="1:8" hidden="1">
      <c r="A7137" s="88" t="s">
        <v>1938</v>
      </c>
      <c r="B7137" s="240" t="s">
        <v>1939</v>
      </c>
      <c r="C7137" s="185" t="str">
        <f>VLOOKUP(B7137,[1]Nagios!$B$2:$F$7978,1,FALSE)</f>
        <v>10.133.55.81</v>
      </c>
      <c r="D7137" s="240" t="s">
        <v>1204</v>
      </c>
      <c r="E7137" s="240" t="s">
        <v>2992</v>
      </c>
      <c r="F7137" s="245">
        <v>1</v>
      </c>
      <c r="G7137" s="299" t="s">
        <v>8011</v>
      </c>
      <c r="H7137" s="180" t="s">
        <v>5048</v>
      </c>
    </row>
    <row r="7138" spans="1:8" hidden="1">
      <c r="A7138" s="88" t="s">
        <v>1938</v>
      </c>
      <c r="B7138" s="249" t="s">
        <v>1939</v>
      </c>
      <c r="C7138" s="185" t="str">
        <f>VLOOKUP(B7138,[1]Nagios!$B$2:$F$7978,1,FALSE)</f>
        <v>10.133.55.81</v>
      </c>
      <c r="D7138" s="249" t="s">
        <v>1255</v>
      </c>
      <c r="E7138" s="249" t="s">
        <v>2992</v>
      </c>
      <c r="F7138" s="262">
        <v>1</v>
      </c>
      <c r="G7138" s="299" t="s">
        <v>8011</v>
      </c>
      <c r="H7138" s="180" t="s">
        <v>5049</v>
      </c>
    </row>
    <row r="7139" spans="1:8" hidden="1">
      <c r="A7139" s="88" t="s">
        <v>1938</v>
      </c>
      <c r="B7139" s="249" t="s">
        <v>1939</v>
      </c>
      <c r="C7139" s="185" t="str">
        <f>VLOOKUP(B7139,[1]Nagios!$B$2:$F$7978,1,FALSE)</f>
        <v>10.133.55.81</v>
      </c>
      <c r="D7139" s="249" t="s">
        <v>959</v>
      </c>
      <c r="E7139" s="249" t="s">
        <v>2992</v>
      </c>
      <c r="F7139" s="262">
        <v>1</v>
      </c>
      <c r="G7139" s="299" t="s">
        <v>8011</v>
      </c>
      <c r="H7139" s="180" t="s">
        <v>5050</v>
      </c>
    </row>
    <row r="7140" spans="1:8" hidden="1">
      <c r="A7140" s="88" t="s">
        <v>1938</v>
      </c>
      <c r="B7140" s="266" t="s">
        <v>1939</v>
      </c>
      <c r="C7140" s="185" t="str">
        <f>VLOOKUP(B7140,[1]Nagios!$B$2:$F$7978,1,FALSE)</f>
        <v>10.133.55.81</v>
      </c>
      <c r="D7140" s="266" t="s">
        <v>1200</v>
      </c>
      <c r="E7140" s="266" t="s">
        <v>2992</v>
      </c>
      <c r="F7140" s="271">
        <v>1</v>
      </c>
      <c r="G7140" s="299" t="s">
        <v>8011</v>
      </c>
      <c r="H7140" s="180" t="s">
        <v>5051</v>
      </c>
    </row>
    <row r="7141" spans="1:8" hidden="1">
      <c r="A7141" s="88" t="s">
        <v>1938</v>
      </c>
      <c r="B7141" s="266" t="s">
        <v>1939</v>
      </c>
      <c r="C7141" s="185" t="str">
        <f>VLOOKUP(B7141,[1]Nagios!$B$2:$F$7978,1,FALSE)</f>
        <v>10.133.55.81</v>
      </c>
      <c r="D7141" s="266" t="s">
        <v>1256</v>
      </c>
      <c r="E7141" s="266" t="s">
        <v>2992</v>
      </c>
      <c r="F7141" s="271">
        <v>1</v>
      </c>
      <c r="G7141" s="299" t="s">
        <v>8011</v>
      </c>
      <c r="H7141" s="180" t="s">
        <v>5052</v>
      </c>
    </row>
    <row r="7142" spans="1:8" hidden="1">
      <c r="A7142" s="88" t="s">
        <v>1372</v>
      </c>
      <c r="B7142" s="266" t="s">
        <v>641</v>
      </c>
      <c r="C7142" s="185" t="str">
        <f>VLOOKUP(B7142,[1]Nagios!$B$2:$F$7978,1,FALSE)</f>
        <v>10.133.55.25</v>
      </c>
      <c r="D7142" s="266" t="s">
        <v>1204</v>
      </c>
      <c r="E7142" s="266" t="s">
        <v>2989</v>
      </c>
      <c r="F7142" s="271">
        <v>3</v>
      </c>
      <c r="G7142" s="299" t="s">
        <v>8011</v>
      </c>
      <c r="H7142" s="180" t="s">
        <v>5141</v>
      </c>
    </row>
    <row r="7143" spans="1:8" hidden="1">
      <c r="A7143" s="88" t="s">
        <v>1372</v>
      </c>
      <c r="B7143" s="266" t="s">
        <v>641</v>
      </c>
      <c r="C7143" s="185" t="str">
        <f>VLOOKUP(B7143,[1]Nagios!$B$2:$F$7978,1,FALSE)</f>
        <v>10.133.55.25</v>
      </c>
      <c r="D7143" s="266" t="s">
        <v>1884</v>
      </c>
      <c r="E7143" s="266" t="s">
        <v>2989</v>
      </c>
      <c r="F7143" s="271">
        <v>3</v>
      </c>
      <c r="G7143" s="299" t="s">
        <v>8011</v>
      </c>
      <c r="H7143" s="180" t="s">
        <v>5142</v>
      </c>
    </row>
    <row r="7144" spans="1:8" hidden="1">
      <c r="A7144" s="88" t="s">
        <v>1372</v>
      </c>
      <c r="B7144" s="266" t="s">
        <v>641</v>
      </c>
      <c r="C7144" s="185" t="str">
        <f>VLOOKUP(B7144,[1]Nagios!$B$2:$F$7978,1,FALSE)</f>
        <v>10.133.55.25</v>
      </c>
      <c r="D7144" s="266" t="s">
        <v>959</v>
      </c>
      <c r="E7144" s="266" t="s">
        <v>2989</v>
      </c>
      <c r="F7144" s="271">
        <v>3</v>
      </c>
      <c r="G7144" s="299" t="s">
        <v>8011</v>
      </c>
      <c r="H7144" s="180" t="s">
        <v>5143</v>
      </c>
    </row>
    <row r="7145" spans="1:8" hidden="1">
      <c r="A7145" s="88" t="s">
        <v>1372</v>
      </c>
      <c r="B7145" s="266" t="s">
        <v>641</v>
      </c>
      <c r="C7145" s="185" t="str">
        <f>VLOOKUP(B7145,[1]Nagios!$B$2:$F$7978,1,FALSE)</f>
        <v>10.133.55.25</v>
      </c>
      <c r="D7145" s="266" t="s">
        <v>1200</v>
      </c>
      <c r="E7145" s="266" t="s">
        <v>2989</v>
      </c>
      <c r="F7145" s="271">
        <v>3</v>
      </c>
      <c r="G7145" s="299" t="s">
        <v>8011</v>
      </c>
      <c r="H7145" s="180" t="s">
        <v>5144</v>
      </c>
    </row>
    <row r="7146" spans="1:8" hidden="1">
      <c r="A7146" s="88" t="s">
        <v>1372</v>
      </c>
      <c r="B7146" s="240" t="s">
        <v>641</v>
      </c>
      <c r="C7146" s="185" t="str">
        <f>VLOOKUP(B7146,[1]Nagios!$B$2:$F$7978,1,FALSE)</f>
        <v>10.133.55.25</v>
      </c>
      <c r="D7146" s="240" t="s">
        <v>1256</v>
      </c>
      <c r="E7146" s="240" t="s">
        <v>2989</v>
      </c>
      <c r="F7146" s="245">
        <v>3</v>
      </c>
      <c r="G7146" s="299" t="s">
        <v>8011</v>
      </c>
      <c r="H7146" s="180" t="s">
        <v>5145</v>
      </c>
    </row>
    <row r="7147" spans="1:8" hidden="1">
      <c r="A7147" s="88" t="s">
        <v>1372</v>
      </c>
      <c r="B7147" s="88" t="s">
        <v>641</v>
      </c>
      <c r="C7147" s="185" t="str">
        <f>VLOOKUP(B7147,[1]Nagios!$B$2:$F$7978,1,FALSE)</f>
        <v>10.133.55.25</v>
      </c>
      <c r="D7147" s="88" t="s">
        <v>2628</v>
      </c>
      <c r="E7147" s="88" t="s">
        <v>2989</v>
      </c>
      <c r="F7147" s="269">
        <v>4</v>
      </c>
      <c r="G7147" s="299" t="s">
        <v>7998</v>
      </c>
      <c r="H7147" s="180" t="s">
        <v>5706</v>
      </c>
    </row>
    <row r="7148" spans="1:8" hidden="1">
      <c r="A7148" s="88" t="s">
        <v>1372</v>
      </c>
      <c r="B7148" s="88" t="s">
        <v>641</v>
      </c>
      <c r="C7148" s="185" t="str">
        <f>VLOOKUP(B7148,[1]Nagios!$B$2:$F$7978,1,FALSE)</f>
        <v>10.133.55.25</v>
      </c>
      <c r="D7148" s="88" t="s">
        <v>2703</v>
      </c>
      <c r="E7148" s="88" t="s">
        <v>2989</v>
      </c>
      <c r="F7148" s="269">
        <v>4</v>
      </c>
      <c r="G7148" s="299" t="s">
        <v>7998</v>
      </c>
      <c r="H7148" s="180" t="s">
        <v>5707</v>
      </c>
    </row>
    <row r="7149" spans="1:8" hidden="1">
      <c r="A7149" s="88" t="s">
        <v>1372</v>
      </c>
      <c r="B7149" s="88" t="s">
        <v>641</v>
      </c>
      <c r="C7149" s="185" t="str">
        <f>VLOOKUP(B7149,[1]Nagios!$B$2:$F$7978,1,FALSE)</f>
        <v>10.133.55.25</v>
      </c>
      <c r="D7149" s="88" t="s">
        <v>2704</v>
      </c>
      <c r="E7149" s="88" t="s">
        <v>2989</v>
      </c>
      <c r="F7149" s="269">
        <v>4</v>
      </c>
      <c r="G7149" s="299" t="s">
        <v>7998</v>
      </c>
      <c r="H7149" s="180" t="s">
        <v>5708</v>
      </c>
    </row>
    <row r="7150" spans="1:8" hidden="1">
      <c r="A7150" s="88" t="s">
        <v>1372</v>
      </c>
      <c r="B7150" s="88" t="s">
        <v>641</v>
      </c>
      <c r="C7150" s="185" t="str">
        <f>VLOOKUP(B7150,[1]Nagios!$B$2:$F$7978,1,FALSE)</f>
        <v>10.133.55.25</v>
      </c>
      <c r="D7150" s="88" t="s">
        <v>2705</v>
      </c>
      <c r="E7150" s="88" t="s">
        <v>2989</v>
      </c>
      <c r="F7150" s="269">
        <v>4</v>
      </c>
      <c r="G7150" s="299" t="s">
        <v>7998</v>
      </c>
      <c r="H7150" s="180" t="s">
        <v>5709</v>
      </c>
    </row>
    <row r="7151" spans="1:8" hidden="1">
      <c r="A7151" s="89" t="s">
        <v>1372</v>
      </c>
      <c r="B7151" s="102" t="s">
        <v>641</v>
      </c>
      <c r="C7151" s="185" t="str">
        <f>VLOOKUP(B7151,[1]Nagios!$B$2:$F$7978,1,FALSE)</f>
        <v>10.133.55.25</v>
      </c>
      <c r="D7151" s="102" t="s">
        <v>1936</v>
      </c>
      <c r="E7151" s="102" t="s">
        <v>7217</v>
      </c>
      <c r="F7151" s="127">
        <v>1</v>
      </c>
      <c r="G7151" s="299" t="s">
        <v>8020</v>
      </c>
      <c r="H7151" s="208" t="s">
        <v>3219</v>
      </c>
    </row>
    <row r="7152" spans="1:8" hidden="1">
      <c r="A7152" s="89" t="s">
        <v>1372</v>
      </c>
      <c r="B7152" s="102" t="s">
        <v>641</v>
      </c>
      <c r="C7152" s="185" t="str">
        <f>VLOOKUP(B7152,[1]Nagios!$B$2:$F$7978,1,FALSE)</f>
        <v>10.133.55.25</v>
      </c>
      <c r="D7152" s="102" t="s">
        <v>1882</v>
      </c>
      <c r="E7152" s="102" t="s">
        <v>7217</v>
      </c>
      <c r="F7152" s="127">
        <v>1</v>
      </c>
      <c r="G7152" s="299" t="s">
        <v>8020</v>
      </c>
      <c r="H7152" s="208" t="s">
        <v>3220</v>
      </c>
    </row>
    <row r="7153" spans="1:8" hidden="1">
      <c r="A7153" s="88" t="s">
        <v>1937</v>
      </c>
      <c r="B7153" s="266" t="s">
        <v>94</v>
      </c>
      <c r="C7153" s="185" t="str">
        <f>VLOOKUP(B7153,[1]Nagios!$B$2:$F$7978,1,FALSE)</f>
        <v>10.133.55.83</v>
      </c>
      <c r="D7153" s="266" t="s">
        <v>1204</v>
      </c>
      <c r="E7153" s="266" t="s">
        <v>2989</v>
      </c>
      <c r="F7153" s="271">
        <v>3</v>
      </c>
      <c r="G7153" s="299" t="s">
        <v>8011</v>
      </c>
      <c r="H7153" s="180" t="s">
        <v>5136</v>
      </c>
    </row>
    <row r="7154" spans="1:8" hidden="1">
      <c r="A7154" s="88" t="s">
        <v>1937</v>
      </c>
      <c r="B7154" s="266" t="s">
        <v>94</v>
      </c>
      <c r="C7154" s="185" t="str">
        <f>VLOOKUP(B7154,[1]Nagios!$B$2:$F$7978,1,FALSE)</f>
        <v>10.133.55.83</v>
      </c>
      <c r="D7154" s="266" t="s">
        <v>1884</v>
      </c>
      <c r="E7154" s="266" t="s">
        <v>2989</v>
      </c>
      <c r="F7154" s="271">
        <v>3</v>
      </c>
      <c r="G7154" s="299" t="s">
        <v>8011</v>
      </c>
      <c r="H7154" s="180" t="s">
        <v>5137</v>
      </c>
    </row>
    <row r="7155" spans="1:8" hidden="1">
      <c r="A7155" s="88" t="s">
        <v>1937</v>
      </c>
      <c r="B7155" s="266" t="s">
        <v>94</v>
      </c>
      <c r="C7155" s="185" t="str">
        <f>VLOOKUP(B7155,[1]Nagios!$B$2:$F$7978,1,FALSE)</f>
        <v>10.133.55.83</v>
      </c>
      <c r="D7155" s="266" t="s">
        <v>959</v>
      </c>
      <c r="E7155" s="266" t="s">
        <v>2989</v>
      </c>
      <c r="F7155" s="271">
        <v>3</v>
      </c>
      <c r="G7155" s="299" t="s">
        <v>8011</v>
      </c>
      <c r="H7155" s="180" t="s">
        <v>5138</v>
      </c>
    </row>
    <row r="7156" spans="1:8" hidden="1">
      <c r="A7156" s="88" t="s">
        <v>1937</v>
      </c>
      <c r="B7156" s="266" t="s">
        <v>94</v>
      </c>
      <c r="C7156" s="185" t="str">
        <f>VLOOKUP(B7156,[1]Nagios!$B$2:$F$7978,1,FALSE)</f>
        <v>10.133.55.83</v>
      </c>
      <c r="D7156" s="266" t="s">
        <v>1200</v>
      </c>
      <c r="E7156" s="266" t="s">
        <v>2989</v>
      </c>
      <c r="F7156" s="271">
        <v>3</v>
      </c>
      <c r="G7156" s="299" t="s">
        <v>8011</v>
      </c>
      <c r="H7156" s="180" t="s">
        <v>5139</v>
      </c>
    </row>
    <row r="7157" spans="1:8" hidden="1">
      <c r="A7157" s="88" t="s">
        <v>1937</v>
      </c>
      <c r="B7157" s="240" t="s">
        <v>94</v>
      </c>
      <c r="C7157" s="185" t="str">
        <f>VLOOKUP(B7157,[1]Nagios!$B$2:$F$7978,1,FALSE)</f>
        <v>10.133.55.83</v>
      </c>
      <c r="D7157" s="240" t="s">
        <v>1256</v>
      </c>
      <c r="E7157" s="240" t="s">
        <v>2989</v>
      </c>
      <c r="F7157" s="245">
        <v>3</v>
      </c>
      <c r="G7157" s="299" t="s">
        <v>8011</v>
      </c>
      <c r="H7157" s="180" t="s">
        <v>5140</v>
      </c>
    </row>
    <row r="7158" spans="1:8" hidden="1">
      <c r="A7158" s="88" t="s">
        <v>1937</v>
      </c>
      <c r="B7158" s="88" t="s">
        <v>94</v>
      </c>
      <c r="C7158" s="185" t="str">
        <f>VLOOKUP(B7158,[1]Nagios!$B$2:$F$7978,1,FALSE)</f>
        <v>10.133.55.83</v>
      </c>
      <c r="D7158" s="88" t="s">
        <v>2628</v>
      </c>
      <c r="E7158" s="88" t="s">
        <v>2989</v>
      </c>
      <c r="F7158" s="269">
        <v>4</v>
      </c>
      <c r="G7158" s="299" t="s">
        <v>7998</v>
      </c>
      <c r="H7158" s="180" t="s">
        <v>5702</v>
      </c>
    </row>
    <row r="7159" spans="1:8" hidden="1">
      <c r="A7159" s="88" t="s">
        <v>1937</v>
      </c>
      <c r="B7159" s="88" t="s">
        <v>94</v>
      </c>
      <c r="C7159" s="185" t="str">
        <f>VLOOKUP(B7159,[1]Nagios!$B$2:$F$7978,1,FALSE)</f>
        <v>10.133.55.83</v>
      </c>
      <c r="D7159" s="88" t="s">
        <v>2700</v>
      </c>
      <c r="E7159" s="88" t="s">
        <v>2989</v>
      </c>
      <c r="F7159" s="269">
        <v>4</v>
      </c>
      <c r="G7159" s="299" t="s">
        <v>7998</v>
      </c>
      <c r="H7159" s="180" t="s">
        <v>5703</v>
      </c>
    </row>
    <row r="7160" spans="1:8" hidden="1">
      <c r="A7160" s="88" t="s">
        <v>1937</v>
      </c>
      <c r="B7160" s="88" t="s">
        <v>94</v>
      </c>
      <c r="C7160" s="185" t="str">
        <f>VLOOKUP(B7160,[1]Nagios!$B$2:$F$7978,1,FALSE)</f>
        <v>10.133.55.83</v>
      </c>
      <c r="D7160" s="88" t="s">
        <v>2701</v>
      </c>
      <c r="E7160" s="88" t="s">
        <v>2989</v>
      </c>
      <c r="F7160" s="269">
        <v>4</v>
      </c>
      <c r="G7160" s="299" t="s">
        <v>7998</v>
      </c>
      <c r="H7160" s="180" t="s">
        <v>5704</v>
      </c>
    </row>
    <row r="7161" spans="1:8" hidden="1">
      <c r="A7161" s="88" t="s">
        <v>1937</v>
      </c>
      <c r="B7161" s="88" t="s">
        <v>94</v>
      </c>
      <c r="C7161" s="185" t="str">
        <f>VLOOKUP(B7161,[1]Nagios!$B$2:$F$7978,1,FALSE)</f>
        <v>10.133.55.83</v>
      </c>
      <c r="D7161" s="88" t="s">
        <v>2702</v>
      </c>
      <c r="E7161" s="88" t="s">
        <v>2989</v>
      </c>
      <c r="F7161" s="106">
        <v>4</v>
      </c>
      <c r="G7161" s="299" t="s">
        <v>7998</v>
      </c>
      <c r="H7161" s="180" t="s">
        <v>5705</v>
      </c>
    </row>
    <row r="7162" spans="1:8" hidden="1">
      <c r="A7162" s="89" t="s">
        <v>1937</v>
      </c>
      <c r="B7162" s="102" t="s">
        <v>94</v>
      </c>
      <c r="C7162" s="185" t="str">
        <f>VLOOKUP(B7162,[1]Nagios!$B$2:$F$7978,1,FALSE)</f>
        <v>10.133.55.83</v>
      </c>
      <c r="D7162" s="102" t="s">
        <v>1936</v>
      </c>
      <c r="E7162" s="102" t="s">
        <v>7217</v>
      </c>
      <c r="F7162" s="113">
        <v>3</v>
      </c>
      <c r="G7162" s="299" t="s">
        <v>8020</v>
      </c>
      <c r="H7162" s="208" t="s">
        <v>3213</v>
      </c>
    </row>
    <row r="7163" spans="1:8" hidden="1">
      <c r="A7163" s="89" t="s">
        <v>1937</v>
      </c>
      <c r="B7163" s="102" t="s">
        <v>94</v>
      </c>
      <c r="C7163" s="185" t="str">
        <f>VLOOKUP(B7163,[1]Nagios!$B$2:$F$7978,1,FALSE)</f>
        <v>10.133.55.83</v>
      </c>
      <c r="D7163" s="102" t="s">
        <v>1882</v>
      </c>
      <c r="E7163" s="102" t="s">
        <v>7217</v>
      </c>
      <c r="F7163" s="113">
        <v>3</v>
      </c>
      <c r="G7163" s="299" t="s">
        <v>8020</v>
      </c>
      <c r="H7163" s="208" t="s">
        <v>3214</v>
      </c>
    </row>
    <row r="7164" spans="1:8" hidden="1">
      <c r="A7164" s="88" t="s">
        <v>1934</v>
      </c>
      <c r="B7164" s="266" t="s">
        <v>1935</v>
      </c>
      <c r="C7164" s="185" t="str">
        <f>VLOOKUP(B7164,[1]Nagios!$B$2:$F$7978,1,FALSE)</f>
        <v>10.133.55.82</v>
      </c>
      <c r="D7164" s="266" t="s">
        <v>1884</v>
      </c>
      <c r="E7164" s="266" t="s">
        <v>2992</v>
      </c>
      <c r="F7164" s="271">
        <v>1</v>
      </c>
      <c r="G7164" s="299" t="s">
        <v>8011</v>
      </c>
      <c r="H7164" s="180" t="s">
        <v>5044</v>
      </c>
    </row>
    <row r="7165" spans="1:8" hidden="1">
      <c r="A7165" s="88" t="s">
        <v>1934</v>
      </c>
      <c r="B7165" s="266" t="s">
        <v>1935</v>
      </c>
      <c r="C7165" s="185" t="str">
        <f>VLOOKUP(B7165,[1]Nagios!$B$2:$F$7978,1,FALSE)</f>
        <v>10.133.55.82</v>
      </c>
      <c r="D7165" s="271" t="s">
        <v>959</v>
      </c>
      <c r="E7165" s="266" t="s">
        <v>2992</v>
      </c>
      <c r="F7165" s="271">
        <v>1</v>
      </c>
      <c r="G7165" s="299" t="s">
        <v>8011</v>
      </c>
      <c r="H7165" s="180" t="s">
        <v>5045</v>
      </c>
    </row>
    <row r="7166" spans="1:8" hidden="1">
      <c r="A7166" s="88" t="s">
        <v>1934</v>
      </c>
      <c r="B7166" s="249" t="s">
        <v>1935</v>
      </c>
      <c r="C7166" s="185" t="str">
        <f>VLOOKUP(B7166,[1]Nagios!$B$2:$F$7978,1,FALSE)</f>
        <v>10.133.55.82</v>
      </c>
      <c r="D7166" s="271" t="s">
        <v>1200</v>
      </c>
      <c r="E7166" s="249" t="s">
        <v>2992</v>
      </c>
      <c r="F7166" s="262">
        <v>1</v>
      </c>
      <c r="G7166" s="299" t="s">
        <v>8011</v>
      </c>
      <c r="H7166" s="180" t="s">
        <v>5046</v>
      </c>
    </row>
    <row r="7167" spans="1:8" hidden="1">
      <c r="A7167" s="88" t="s">
        <v>1934</v>
      </c>
      <c r="B7167" s="266" t="s">
        <v>1935</v>
      </c>
      <c r="C7167" s="185" t="str">
        <f>VLOOKUP(B7167,[1]Nagios!$B$2:$F$7978,1,FALSE)</f>
        <v>10.133.55.82</v>
      </c>
      <c r="D7167" s="271" t="s">
        <v>1256</v>
      </c>
      <c r="E7167" s="266" t="s">
        <v>2992</v>
      </c>
      <c r="F7167" s="271">
        <v>1</v>
      </c>
      <c r="G7167" s="299" t="s">
        <v>8011</v>
      </c>
      <c r="H7167" s="180" t="s">
        <v>5047</v>
      </c>
    </row>
    <row r="7168" spans="1:8" hidden="1">
      <c r="A7168" s="88" t="s">
        <v>1934</v>
      </c>
      <c r="B7168" s="88" t="s">
        <v>1935</v>
      </c>
      <c r="C7168" s="185" t="str">
        <f>VLOOKUP(B7168,[1]Nagios!$B$2:$F$7978,1,FALSE)</f>
        <v>10.133.55.82</v>
      </c>
      <c r="D7168" s="269" t="s">
        <v>2628</v>
      </c>
      <c r="E7168" s="88" t="s">
        <v>2992</v>
      </c>
      <c r="F7168" s="269">
        <v>4</v>
      </c>
      <c r="G7168" s="299" t="s">
        <v>7998</v>
      </c>
      <c r="H7168" s="180" t="s">
        <v>5640</v>
      </c>
    </row>
    <row r="7169" spans="1:8" hidden="1">
      <c r="A7169" s="88" t="s">
        <v>1934</v>
      </c>
      <c r="B7169" s="88" t="s">
        <v>1935</v>
      </c>
      <c r="C7169" s="185" t="str">
        <f>VLOOKUP(B7169,[1]Nagios!$B$2:$F$7978,1,FALSE)</f>
        <v>10.133.55.82</v>
      </c>
      <c r="D7169" s="269" t="s">
        <v>2698</v>
      </c>
      <c r="E7169" s="88" t="s">
        <v>2992</v>
      </c>
      <c r="F7169" s="269">
        <v>4</v>
      </c>
      <c r="G7169" s="299" t="s">
        <v>7998</v>
      </c>
      <c r="H7169" s="180" t="s">
        <v>5641</v>
      </c>
    </row>
    <row r="7170" spans="1:8" hidden="1">
      <c r="A7170" s="88" t="s">
        <v>1934</v>
      </c>
      <c r="B7170" s="88" t="s">
        <v>1935</v>
      </c>
      <c r="C7170" s="185" t="str">
        <f>VLOOKUP(B7170,[1]Nagios!$B$2:$F$7978,1,FALSE)</f>
        <v>10.133.55.82</v>
      </c>
      <c r="D7170" s="88" t="s">
        <v>2699</v>
      </c>
      <c r="E7170" s="88" t="s">
        <v>2992</v>
      </c>
      <c r="F7170" s="269">
        <v>4</v>
      </c>
      <c r="G7170" s="299" t="s">
        <v>7998</v>
      </c>
      <c r="H7170" s="180" t="s">
        <v>5642</v>
      </c>
    </row>
    <row r="7171" spans="1:8" hidden="1">
      <c r="A7171" s="89" t="s">
        <v>1934</v>
      </c>
      <c r="B7171" s="102" t="s">
        <v>1935</v>
      </c>
      <c r="C7171" s="185" t="str">
        <f>VLOOKUP(B7171,[1]Nagios!$B$2:$F$7978,1,FALSE)</f>
        <v>10.133.55.82</v>
      </c>
      <c r="D7171" s="102" t="s">
        <v>1936</v>
      </c>
      <c r="E7171" s="102" t="s">
        <v>7217</v>
      </c>
      <c r="F7171" s="113">
        <v>2</v>
      </c>
      <c r="G7171" s="299" t="s">
        <v>8020</v>
      </c>
      <c r="H7171" s="208" t="s">
        <v>3215</v>
      </c>
    </row>
    <row r="7172" spans="1:8" hidden="1">
      <c r="A7172" s="89" t="s">
        <v>1934</v>
      </c>
      <c r="B7172" s="102" t="s">
        <v>1935</v>
      </c>
      <c r="C7172" s="185" t="str">
        <f>VLOOKUP(B7172,[1]Nagios!$B$2:$F$7978,1,FALSE)</f>
        <v>10.133.55.82</v>
      </c>
      <c r="D7172" s="102" t="s">
        <v>1882</v>
      </c>
      <c r="E7172" s="102" t="s">
        <v>7217</v>
      </c>
      <c r="F7172" s="113">
        <v>2</v>
      </c>
      <c r="G7172" s="299" t="s">
        <v>8020</v>
      </c>
      <c r="H7172" s="208" t="s">
        <v>3216</v>
      </c>
    </row>
    <row r="7173" spans="1:8" hidden="1">
      <c r="A7173" s="88" t="s">
        <v>8582</v>
      </c>
      <c r="B7173" s="266" t="s">
        <v>7301</v>
      </c>
      <c r="C7173" s="185" t="str">
        <f>VLOOKUP(B7173,[1]Nagios!$B$2:$F$7978,1,FALSE)</f>
        <v>10.133.8.196</v>
      </c>
      <c r="D7173" s="266" t="s">
        <v>6164</v>
      </c>
      <c r="E7173" s="266" t="s">
        <v>2989</v>
      </c>
      <c r="F7173" s="271">
        <v>2</v>
      </c>
      <c r="G7173" s="299" t="s">
        <v>8012</v>
      </c>
      <c r="H7173" s="180"/>
    </row>
    <row r="7174" spans="1:8" ht="90" hidden="1">
      <c r="A7174" s="95" t="s">
        <v>117</v>
      </c>
      <c r="B7174" s="95" t="s">
        <v>118</v>
      </c>
      <c r="C7174" s="185" t="str">
        <f>VLOOKUP(B7174,[1]Nagios!$B$2:$F$7978,1,FALSE)</f>
        <v>89.0.0.130</v>
      </c>
      <c r="D7174" s="95" t="s">
        <v>959</v>
      </c>
      <c r="E7174" s="138" t="s">
        <v>9051</v>
      </c>
      <c r="F7174" s="139" t="s">
        <v>6273</v>
      </c>
      <c r="G7174" s="302" t="s">
        <v>9051</v>
      </c>
      <c r="H7174" s="259" t="s">
        <v>9052</v>
      </c>
    </row>
    <row r="7175" spans="1:8">
      <c r="A7175" s="266" t="s">
        <v>8152</v>
      </c>
      <c r="B7175" s="266" t="s">
        <v>8153</v>
      </c>
      <c r="C7175" s="185" t="str">
        <f>VLOOKUP(B7175,[1]Nagios!$B$2:$F$7978,1,FALSE)</f>
        <v>172.19.131.31</v>
      </c>
      <c r="D7175" s="102" t="s">
        <v>959</v>
      </c>
      <c r="E7175" s="88" t="s">
        <v>2989</v>
      </c>
      <c r="F7175" s="271">
        <v>1</v>
      </c>
      <c r="G7175" s="299" t="s">
        <v>8007</v>
      </c>
      <c r="H7175" s="180"/>
    </row>
    <row r="7176" spans="1:8" hidden="1">
      <c r="A7176" s="88" t="s">
        <v>671</v>
      </c>
      <c r="B7176" s="249" t="s">
        <v>671</v>
      </c>
      <c r="C7176" s="185" t="str">
        <f>VLOOKUP(B7176,[1]Nagios!$B$2:$F$7978,1,FALSE)</f>
        <v>TippingPoint Technologies Inc</v>
      </c>
      <c r="D7176" s="266" t="s">
        <v>960</v>
      </c>
      <c r="E7176" s="98" t="s">
        <v>7852</v>
      </c>
      <c r="F7176" s="262" t="s">
        <v>660</v>
      </c>
      <c r="G7176" s="299" t="s">
        <v>8000</v>
      </c>
      <c r="H7176" s="204" t="s">
        <v>5470</v>
      </c>
    </row>
    <row r="7177" spans="1:8" hidden="1">
      <c r="A7177" s="88" t="s">
        <v>672</v>
      </c>
      <c r="B7177" s="266" t="s">
        <v>672</v>
      </c>
      <c r="C7177" s="185" t="str">
        <f>VLOOKUP(B7177,[1]Nagios!$B$2:$F$7978,1,FALSE)</f>
        <v>Tippingpoint</v>
      </c>
      <c r="D7177" s="266" t="s">
        <v>960</v>
      </c>
      <c r="E7177" s="98" t="s">
        <v>7852</v>
      </c>
      <c r="F7177" s="271" t="s">
        <v>660</v>
      </c>
      <c r="G7177" s="299" t="s">
        <v>8000</v>
      </c>
      <c r="H7177" s="180" t="s">
        <v>5469</v>
      </c>
    </row>
    <row r="7178" spans="1:8">
      <c r="A7178" s="88" t="s">
        <v>114</v>
      </c>
      <c r="B7178" s="249" t="s">
        <v>115</v>
      </c>
      <c r="C7178" s="185" t="str">
        <f>VLOOKUP(B7178,[1]Nagios!$B$2:$F$7978,1,FALSE)</f>
        <v>192.168.5.1</v>
      </c>
      <c r="D7178" s="249" t="s">
        <v>959</v>
      </c>
      <c r="E7178" s="249" t="s">
        <v>2989</v>
      </c>
      <c r="F7178" s="112">
        <v>2</v>
      </c>
      <c r="G7178" s="299" t="s">
        <v>8007</v>
      </c>
      <c r="H7178" s="205" t="s">
        <v>5289</v>
      </c>
    </row>
    <row r="7179" spans="1:8">
      <c r="A7179" s="88" t="s">
        <v>112</v>
      </c>
      <c r="B7179" s="266" t="s">
        <v>113</v>
      </c>
      <c r="C7179" s="185" t="str">
        <f>VLOOKUP(B7179,[1]Nagios!$B$2:$F$7978,1,FALSE)</f>
        <v>192.168.2.1</v>
      </c>
      <c r="D7179" s="266" t="s">
        <v>959</v>
      </c>
      <c r="E7179" s="266" t="s">
        <v>2989</v>
      </c>
      <c r="F7179" s="112">
        <v>2</v>
      </c>
      <c r="G7179" s="299" t="s">
        <v>8007</v>
      </c>
      <c r="H7179" s="180" t="s">
        <v>5289</v>
      </c>
    </row>
    <row r="7180" spans="1:8">
      <c r="A7180" s="88" t="s">
        <v>6195</v>
      </c>
      <c r="B7180" s="88" t="s">
        <v>6194</v>
      </c>
      <c r="C7180" s="185" t="str">
        <f>VLOOKUP(B7180,[1]Nagios!$B$2:$F$7978,1,FALSE)</f>
        <v>172.16.22.102</v>
      </c>
      <c r="D7180" s="266" t="s">
        <v>2374</v>
      </c>
      <c r="E7180" s="88" t="s">
        <v>2989</v>
      </c>
      <c r="F7180" s="250">
        <v>2</v>
      </c>
      <c r="G7180" s="299" t="s">
        <v>8007</v>
      </c>
      <c r="H7180" s="180"/>
    </row>
    <row r="7181" spans="1:8">
      <c r="A7181" s="88" t="s">
        <v>6197</v>
      </c>
      <c r="B7181" s="88" t="s">
        <v>6196</v>
      </c>
      <c r="C7181" s="185" t="str">
        <f>VLOOKUP(B7181,[1]Nagios!$B$2:$F$7978,1,FALSE)</f>
        <v>172.16.22.101</v>
      </c>
      <c r="D7181" s="240" t="s">
        <v>2374</v>
      </c>
      <c r="E7181" s="88" t="s">
        <v>2989</v>
      </c>
      <c r="F7181" s="269">
        <v>2</v>
      </c>
      <c r="G7181" s="299" t="s">
        <v>8007</v>
      </c>
      <c r="H7181" s="180"/>
    </row>
    <row r="7182" spans="1:8" hidden="1">
      <c r="A7182" s="88" t="s">
        <v>1627</v>
      </c>
      <c r="B7182" s="88" t="s">
        <v>1628</v>
      </c>
      <c r="C7182" s="185" t="str">
        <f>VLOOKUP(B7182,[1]Nagios!$B$2:$F$7978,1,FALSE)</f>
        <v>10.133.80.151</v>
      </c>
      <c r="D7182" s="88" t="s">
        <v>959</v>
      </c>
      <c r="E7182" s="88" t="s">
        <v>2992</v>
      </c>
      <c r="F7182" s="269">
        <v>1</v>
      </c>
      <c r="G7182" s="299" t="s">
        <v>8010</v>
      </c>
      <c r="H7182" s="227" t="s">
        <v>5248</v>
      </c>
    </row>
    <row r="7183" spans="1:8" hidden="1">
      <c r="A7183" s="88" t="s">
        <v>1627</v>
      </c>
      <c r="B7183" s="240" t="s">
        <v>1628</v>
      </c>
      <c r="C7183" s="185" t="str">
        <f>VLOOKUP(B7183,[1]Nagios!$B$2:$F$7978,1,FALSE)</f>
        <v>10.133.80.151</v>
      </c>
      <c r="D7183" s="249" t="s">
        <v>1881</v>
      </c>
      <c r="E7183" s="240" t="s">
        <v>2992</v>
      </c>
      <c r="F7183" s="245">
        <v>1</v>
      </c>
      <c r="G7183" s="299" t="s">
        <v>8010</v>
      </c>
      <c r="H7183" s="180" t="s">
        <v>5249</v>
      </c>
    </row>
    <row r="7184" spans="1:8" hidden="1">
      <c r="A7184" s="88" t="s">
        <v>1629</v>
      </c>
      <c r="B7184" s="88" t="s">
        <v>1630</v>
      </c>
      <c r="C7184" s="185" t="str">
        <f>VLOOKUP(B7184,[1]Nagios!$B$2:$F$7978,1,FALSE)</f>
        <v>10.133.80.150</v>
      </c>
      <c r="D7184" s="88" t="s">
        <v>959</v>
      </c>
      <c r="E7184" s="88" t="s">
        <v>2992</v>
      </c>
      <c r="F7184" s="269">
        <v>1</v>
      </c>
      <c r="G7184" s="299" t="s">
        <v>8010</v>
      </c>
      <c r="H7184" s="227" t="s">
        <v>5246</v>
      </c>
    </row>
    <row r="7185" spans="1:8" hidden="1">
      <c r="A7185" s="88" t="s">
        <v>1629</v>
      </c>
      <c r="B7185" s="240" t="s">
        <v>1630</v>
      </c>
      <c r="C7185" s="185" t="str">
        <f>VLOOKUP(B7185,[1]Nagios!$B$2:$F$7978,1,FALSE)</f>
        <v>10.133.80.150</v>
      </c>
      <c r="D7185" s="266" t="s">
        <v>1880</v>
      </c>
      <c r="E7185" s="240" t="s">
        <v>2992</v>
      </c>
      <c r="F7185" s="245">
        <v>1</v>
      </c>
      <c r="G7185" s="299" t="s">
        <v>8010</v>
      </c>
      <c r="H7185" s="180" t="s">
        <v>5247</v>
      </c>
    </row>
    <row r="7186" spans="1:8" hidden="1">
      <c r="A7186" s="88" t="s">
        <v>2527</v>
      </c>
      <c r="B7186" s="88" t="s">
        <v>1450</v>
      </c>
      <c r="C7186" s="185" t="str">
        <f>VLOOKUP(B7186,[1]Nagios!$B$2:$F$7978,1,FALSE)</f>
        <v>10.133.80.127</v>
      </c>
      <c r="D7186" s="88" t="s">
        <v>959</v>
      </c>
      <c r="E7186" s="88" t="s">
        <v>2992</v>
      </c>
      <c r="F7186" s="269">
        <v>1</v>
      </c>
      <c r="G7186" s="299" t="s">
        <v>8010</v>
      </c>
      <c r="H7186" s="227" t="s">
        <v>5242</v>
      </c>
    </row>
    <row r="7187" spans="1:8" hidden="1">
      <c r="A7187" s="88" t="s">
        <v>2526</v>
      </c>
      <c r="B7187" s="88" t="s">
        <v>1449</v>
      </c>
      <c r="C7187" s="185" t="str">
        <f>VLOOKUP(B7187,[1]Nagios!$B$2:$F$7978,1,FALSE)</f>
        <v>10.133.80.126</v>
      </c>
      <c r="D7187" s="88" t="s">
        <v>959</v>
      </c>
      <c r="E7187" s="88" t="s">
        <v>2992</v>
      </c>
      <c r="F7187" s="269">
        <v>1</v>
      </c>
      <c r="G7187" s="299" t="s">
        <v>8010</v>
      </c>
      <c r="H7187" s="227" t="s">
        <v>5241</v>
      </c>
    </row>
    <row r="7188" spans="1:8" hidden="1">
      <c r="A7188" s="88" t="s">
        <v>1708</v>
      </c>
      <c r="B7188" s="240" t="s">
        <v>667</v>
      </c>
      <c r="C7188" s="185" t="str">
        <f>VLOOKUP(B7188,[1]Nagios!$B$2:$F$7978,1,FALSE)</f>
        <v>10.133.30.116</v>
      </c>
      <c r="D7188" s="266" t="s">
        <v>1055</v>
      </c>
      <c r="E7188" s="97" t="s">
        <v>6335</v>
      </c>
      <c r="F7188" s="128">
        <v>1</v>
      </c>
      <c r="G7188" s="299" t="s">
        <v>8010</v>
      </c>
      <c r="H7188" s="180" t="s">
        <v>5236</v>
      </c>
    </row>
    <row r="7189" spans="1:8" hidden="1">
      <c r="A7189" s="88" t="s">
        <v>1707</v>
      </c>
      <c r="B7189" s="240" t="s">
        <v>666</v>
      </c>
      <c r="C7189" s="185" t="str">
        <f>VLOOKUP(B7189,[1]Nagios!$B$2:$F$7978,1,FALSE)</f>
        <v>10.133.30.115</v>
      </c>
      <c r="D7189" s="266" t="s">
        <v>1054</v>
      </c>
      <c r="E7189" s="97" t="s">
        <v>6335</v>
      </c>
      <c r="F7189" s="128">
        <v>1</v>
      </c>
      <c r="G7189" s="299" t="s">
        <v>8010</v>
      </c>
      <c r="H7189" s="200" t="s">
        <v>5235</v>
      </c>
    </row>
    <row r="7190" spans="1:8" hidden="1">
      <c r="A7190" s="88" t="s">
        <v>1452</v>
      </c>
      <c r="B7190" s="240" t="s">
        <v>1234</v>
      </c>
      <c r="C7190" s="185" t="str">
        <f>VLOOKUP(B7190,[1]Nagios!$B$2:$F$7978,1,FALSE)</f>
        <v>10.133.80.245</v>
      </c>
      <c r="D7190" s="266" t="s">
        <v>1237</v>
      </c>
      <c r="E7190" s="240" t="s">
        <v>2992</v>
      </c>
      <c r="F7190" s="245">
        <v>1</v>
      </c>
      <c r="G7190" s="299" t="s">
        <v>8010</v>
      </c>
      <c r="H7190" s="200" t="s">
        <v>5269</v>
      </c>
    </row>
    <row r="7191" spans="1:8" hidden="1">
      <c r="A7191" s="88" t="s">
        <v>1451</v>
      </c>
      <c r="B7191" s="240" t="s">
        <v>1235</v>
      </c>
      <c r="C7191" s="185" t="str">
        <f>VLOOKUP(B7191,[1]Nagios!$B$2:$F$7978,1,FALSE)</f>
        <v>10.133.80.244</v>
      </c>
      <c r="D7191" s="266" t="s">
        <v>1236</v>
      </c>
      <c r="E7191" s="240" t="s">
        <v>2992</v>
      </c>
      <c r="F7191" s="245">
        <v>1</v>
      </c>
      <c r="G7191" s="299" t="s">
        <v>8010</v>
      </c>
      <c r="H7191" s="200" t="s">
        <v>5268</v>
      </c>
    </row>
    <row r="7192" spans="1:8" hidden="1">
      <c r="A7192" s="88" t="s">
        <v>7005</v>
      </c>
      <c r="B7192" s="240" t="s">
        <v>7004</v>
      </c>
      <c r="C7192" s="185" t="str">
        <f>VLOOKUP(B7192,[1]Nagios!$B$2:$F$7978,1,FALSE)</f>
        <v>10.133.126.24</v>
      </c>
      <c r="D7192" s="91" t="s">
        <v>979</v>
      </c>
      <c r="E7192" s="240" t="s">
        <v>2989</v>
      </c>
      <c r="F7192" s="245">
        <v>4</v>
      </c>
      <c r="G7192" s="299" t="s">
        <v>8010</v>
      </c>
      <c r="H7192" s="200"/>
    </row>
    <row r="7193" spans="1:8" hidden="1">
      <c r="A7193" s="88" t="s">
        <v>7005</v>
      </c>
      <c r="B7193" s="240" t="s">
        <v>7004</v>
      </c>
      <c r="C7193" s="185" t="str">
        <f>VLOOKUP(B7193,[1]Nagios!$B$2:$F$7978,1,FALSE)</f>
        <v>10.133.126.24</v>
      </c>
      <c r="D7193" s="91" t="s">
        <v>1063</v>
      </c>
      <c r="E7193" s="240" t="s">
        <v>2989</v>
      </c>
      <c r="F7193" s="245">
        <v>4</v>
      </c>
      <c r="G7193" s="299" t="s">
        <v>8010</v>
      </c>
      <c r="H7193" s="200"/>
    </row>
    <row r="7194" spans="1:8" hidden="1">
      <c r="A7194" s="88" t="s">
        <v>7005</v>
      </c>
      <c r="B7194" s="240" t="s">
        <v>7004</v>
      </c>
      <c r="C7194" s="185" t="str">
        <f>VLOOKUP(B7194,[1]Nagios!$B$2:$F$7978,1,FALSE)</f>
        <v>10.133.126.24</v>
      </c>
      <c r="D7194" s="91" t="s">
        <v>972</v>
      </c>
      <c r="E7194" s="240" t="s">
        <v>2989</v>
      </c>
      <c r="F7194" s="245">
        <v>4</v>
      </c>
      <c r="G7194" s="299" t="s">
        <v>8010</v>
      </c>
      <c r="H7194" s="200"/>
    </row>
    <row r="7195" spans="1:8" hidden="1">
      <c r="A7195" s="88" t="s">
        <v>7005</v>
      </c>
      <c r="B7195" s="240" t="s">
        <v>7004</v>
      </c>
      <c r="C7195" s="185" t="str">
        <f>VLOOKUP(B7195,[1]Nagios!$B$2:$F$7978,1,FALSE)</f>
        <v>10.133.126.24</v>
      </c>
      <c r="D7195" s="91" t="s">
        <v>973</v>
      </c>
      <c r="E7195" s="240" t="s">
        <v>2989</v>
      </c>
      <c r="F7195" s="245">
        <v>4</v>
      </c>
      <c r="G7195" s="299" t="s">
        <v>8010</v>
      </c>
      <c r="H7195" s="200"/>
    </row>
    <row r="7196" spans="1:8" hidden="1">
      <c r="A7196" s="88" t="s">
        <v>7005</v>
      </c>
      <c r="B7196" s="240" t="s">
        <v>7004</v>
      </c>
      <c r="C7196" s="185" t="str">
        <f>VLOOKUP(B7196,[1]Nagios!$B$2:$F$7978,1,FALSE)</f>
        <v>10.133.126.24</v>
      </c>
      <c r="D7196" s="91" t="s">
        <v>974</v>
      </c>
      <c r="E7196" s="240" t="s">
        <v>2989</v>
      </c>
      <c r="F7196" s="245">
        <v>4</v>
      </c>
      <c r="G7196" s="299" t="s">
        <v>8010</v>
      </c>
      <c r="H7196" s="180"/>
    </row>
    <row r="7197" spans="1:8" hidden="1">
      <c r="A7197" s="88" t="s">
        <v>7005</v>
      </c>
      <c r="B7197" s="240" t="s">
        <v>7004</v>
      </c>
      <c r="C7197" s="185" t="str">
        <f>VLOOKUP(B7197,[1]Nagios!$B$2:$F$7978,1,FALSE)</f>
        <v>10.133.126.24</v>
      </c>
      <c r="D7197" s="91" t="s">
        <v>975</v>
      </c>
      <c r="E7197" s="240" t="s">
        <v>2989</v>
      </c>
      <c r="F7197" s="245">
        <v>4</v>
      </c>
      <c r="G7197" s="299" t="s">
        <v>8010</v>
      </c>
      <c r="H7197" s="180"/>
    </row>
    <row r="7198" spans="1:8" hidden="1">
      <c r="A7198" s="88" t="s">
        <v>7005</v>
      </c>
      <c r="B7198" s="240" t="s">
        <v>7004</v>
      </c>
      <c r="C7198" s="185" t="str">
        <f>VLOOKUP(B7198,[1]Nagios!$B$2:$F$7978,1,FALSE)</f>
        <v>10.133.126.24</v>
      </c>
      <c r="D7198" s="91" t="s">
        <v>976</v>
      </c>
      <c r="E7198" s="240" t="s">
        <v>2989</v>
      </c>
      <c r="F7198" s="245">
        <v>4</v>
      </c>
      <c r="G7198" s="299" t="s">
        <v>8010</v>
      </c>
      <c r="H7198" s="180"/>
    </row>
    <row r="7199" spans="1:8" hidden="1">
      <c r="A7199" s="88" t="s">
        <v>7005</v>
      </c>
      <c r="B7199" s="240" t="s">
        <v>7004</v>
      </c>
      <c r="C7199" s="185" t="str">
        <f>VLOOKUP(B7199,[1]Nagios!$B$2:$F$7978,1,FALSE)</f>
        <v>10.133.126.24</v>
      </c>
      <c r="D7199" s="91" t="s">
        <v>977</v>
      </c>
      <c r="E7199" s="240" t="s">
        <v>2989</v>
      </c>
      <c r="F7199" s="245">
        <v>4</v>
      </c>
      <c r="G7199" s="299" t="s">
        <v>8010</v>
      </c>
      <c r="H7199" s="205"/>
    </row>
    <row r="7200" spans="1:8" hidden="1">
      <c r="A7200" s="88" t="s">
        <v>7005</v>
      </c>
      <c r="B7200" s="240" t="s">
        <v>7004</v>
      </c>
      <c r="C7200" s="185" t="str">
        <f>VLOOKUP(B7200,[1]Nagios!$B$2:$F$7978,1,FALSE)</f>
        <v>10.133.126.24</v>
      </c>
      <c r="D7200" s="91" t="s">
        <v>980</v>
      </c>
      <c r="E7200" s="240" t="s">
        <v>2989</v>
      </c>
      <c r="F7200" s="245">
        <v>4</v>
      </c>
      <c r="G7200" s="299" t="s">
        <v>8010</v>
      </c>
      <c r="H7200" s="205"/>
    </row>
    <row r="7201" spans="1:8" hidden="1">
      <c r="A7201" s="88" t="s">
        <v>7005</v>
      </c>
      <c r="B7201" s="240" t="s">
        <v>7004</v>
      </c>
      <c r="C7201" s="185" t="str">
        <f>VLOOKUP(B7201,[1]Nagios!$B$2:$F$7978,1,FALSE)</f>
        <v>10.133.126.24</v>
      </c>
      <c r="D7201" s="91" t="s">
        <v>1053</v>
      </c>
      <c r="E7201" s="240" t="s">
        <v>2989</v>
      </c>
      <c r="F7201" s="245">
        <v>4</v>
      </c>
      <c r="G7201" s="299" t="s">
        <v>8010</v>
      </c>
      <c r="H7201" s="228"/>
    </row>
    <row r="7202" spans="1:8" hidden="1">
      <c r="A7202" s="88" t="s">
        <v>7005</v>
      </c>
      <c r="B7202" s="240" t="s">
        <v>7004</v>
      </c>
      <c r="C7202" s="185" t="str">
        <f>VLOOKUP(B7202,[1]Nagios!$B$2:$F$7978,1,FALSE)</f>
        <v>10.133.126.24</v>
      </c>
      <c r="D7202" s="91" t="s">
        <v>1052</v>
      </c>
      <c r="E7202" s="240" t="s">
        <v>2989</v>
      </c>
      <c r="F7202" s="245">
        <v>4</v>
      </c>
      <c r="G7202" s="299" t="s">
        <v>8010</v>
      </c>
      <c r="H7202" s="180"/>
    </row>
    <row r="7203" spans="1:8" hidden="1">
      <c r="A7203" s="88" t="s">
        <v>7005</v>
      </c>
      <c r="B7203" s="240" t="s">
        <v>7004</v>
      </c>
      <c r="C7203" s="185" t="str">
        <f>VLOOKUP(B7203,[1]Nagios!$B$2:$F$7978,1,FALSE)</f>
        <v>10.133.126.24</v>
      </c>
      <c r="D7203" s="266" t="s">
        <v>7002</v>
      </c>
      <c r="E7203" s="240" t="s">
        <v>2989</v>
      </c>
      <c r="F7203" s="245">
        <v>4</v>
      </c>
      <c r="G7203" s="299" t="s">
        <v>8010</v>
      </c>
      <c r="H7203" s="180"/>
    </row>
    <row r="7204" spans="1:8" hidden="1">
      <c r="A7204" s="88" t="s">
        <v>7005</v>
      </c>
      <c r="B7204" s="240" t="s">
        <v>7004</v>
      </c>
      <c r="C7204" s="185" t="str">
        <f>VLOOKUP(B7204,[1]Nagios!$B$2:$F$7978,1,FALSE)</f>
        <v>10.133.126.24</v>
      </c>
      <c r="D7204" s="266" t="s">
        <v>7003</v>
      </c>
      <c r="E7204" s="240" t="s">
        <v>2989</v>
      </c>
      <c r="F7204" s="245">
        <v>4</v>
      </c>
      <c r="G7204" s="299" t="s">
        <v>8010</v>
      </c>
      <c r="H7204" s="180"/>
    </row>
    <row r="7205" spans="1:8" hidden="1">
      <c r="A7205" s="88" t="s">
        <v>7013</v>
      </c>
      <c r="B7205" s="240" t="s">
        <v>7012</v>
      </c>
      <c r="C7205" s="185" t="str">
        <f>VLOOKUP(B7205,[1]Nagios!$B$2:$F$7978,1,FALSE)</f>
        <v>10.133.126.23</v>
      </c>
      <c r="D7205" s="91" t="s">
        <v>979</v>
      </c>
      <c r="E7205" s="240" t="s">
        <v>2989</v>
      </c>
      <c r="F7205" s="245">
        <v>4</v>
      </c>
      <c r="G7205" s="299" t="s">
        <v>8010</v>
      </c>
      <c r="H7205" s="180"/>
    </row>
    <row r="7206" spans="1:8" hidden="1">
      <c r="A7206" s="88" t="s">
        <v>7013</v>
      </c>
      <c r="B7206" s="240" t="s">
        <v>7012</v>
      </c>
      <c r="C7206" s="185" t="str">
        <f>VLOOKUP(B7206,[1]Nagios!$B$2:$F$7978,1,FALSE)</f>
        <v>10.133.126.23</v>
      </c>
      <c r="D7206" s="91" t="s">
        <v>1063</v>
      </c>
      <c r="E7206" s="240" t="s">
        <v>2989</v>
      </c>
      <c r="F7206" s="245">
        <v>4</v>
      </c>
      <c r="G7206" s="299" t="s">
        <v>8010</v>
      </c>
      <c r="H7206" s="180"/>
    </row>
    <row r="7207" spans="1:8" hidden="1">
      <c r="A7207" s="88" t="s">
        <v>7013</v>
      </c>
      <c r="B7207" s="240" t="s">
        <v>7012</v>
      </c>
      <c r="C7207" s="185" t="str">
        <f>VLOOKUP(B7207,[1]Nagios!$B$2:$F$7978,1,FALSE)</f>
        <v>10.133.126.23</v>
      </c>
      <c r="D7207" s="91" t="s">
        <v>972</v>
      </c>
      <c r="E7207" s="240" t="s">
        <v>2989</v>
      </c>
      <c r="F7207" s="245">
        <v>4</v>
      </c>
      <c r="G7207" s="299" t="s">
        <v>8010</v>
      </c>
      <c r="H7207" s="180"/>
    </row>
    <row r="7208" spans="1:8" hidden="1">
      <c r="A7208" s="88" t="s">
        <v>7013</v>
      </c>
      <c r="B7208" s="240" t="s">
        <v>7012</v>
      </c>
      <c r="C7208" s="185" t="str">
        <f>VLOOKUP(B7208,[1]Nagios!$B$2:$F$7978,1,FALSE)</f>
        <v>10.133.126.23</v>
      </c>
      <c r="D7208" s="91" t="s">
        <v>973</v>
      </c>
      <c r="E7208" s="240" t="s">
        <v>2989</v>
      </c>
      <c r="F7208" s="245">
        <v>4</v>
      </c>
      <c r="G7208" s="299" t="s">
        <v>8010</v>
      </c>
      <c r="H7208" s="180"/>
    </row>
    <row r="7209" spans="1:8" hidden="1">
      <c r="A7209" s="88" t="s">
        <v>7013</v>
      </c>
      <c r="B7209" s="240" t="s">
        <v>7012</v>
      </c>
      <c r="C7209" s="185" t="str">
        <f>VLOOKUP(B7209,[1]Nagios!$B$2:$F$7978,1,FALSE)</f>
        <v>10.133.126.23</v>
      </c>
      <c r="D7209" s="91" t="s">
        <v>974</v>
      </c>
      <c r="E7209" s="240" t="s">
        <v>2989</v>
      </c>
      <c r="F7209" s="245">
        <v>4</v>
      </c>
      <c r="G7209" s="299" t="s">
        <v>8010</v>
      </c>
      <c r="H7209" s="180"/>
    </row>
    <row r="7210" spans="1:8" hidden="1">
      <c r="A7210" s="88" t="s">
        <v>7013</v>
      </c>
      <c r="B7210" s="240" t="s">
        <v>7012</v>
      </c>
      <c r="C7210" s="185" t="str">
        <f>VLOOKUP(B7210,[1]Nagios!$B$2:$F$7978,1,FALSE)</f>
        <v>10.133.126.23</v>
      </c>
      <c r="D7210" s="91" t="s">
        <v>975</v>
      </c>
      <c r="E7210" s="240" t="s">
        <v>2989</v>
      </c>
      <c r="F7210" s="245">
        <v>4</v>
      </c>
      <c r="G7210" s="299" t="s">
        <v>8010</v>
      </c>
      <c r="H7210" s="180"/>
    </row>
    <row r="7211" spans="1:8" hidden="1">
      <c r="A7211" s="88" t="s">
        <v>7013</v>
      </c>
      <c r="B7211" s="240" t="s">
        <v>7012</v>
      </c>
      <c r="C7211" s="185" t="str">
        <f>VLOOKUP(B7211,[1]Nagios!$B$2:$F$7978,1,FALSE)</f>
        <v>10.133.126.23</v>
      </c>
      <c r="D7211" s="91" t="s">
        <v>976</v>
      </c>
      <c r="E7211" s="240" t="s">
        <v>2989</v>
      </c>
      <c r="F7211" s="245">
        <v>4</v>
      </c>
      <c r="G7211" s="299" t="s">
        <v>8010</v>
      </c>
      <c r="H7211" s="180"/>
    </row>
    <row r="7212" spans="1:8" hidden="1">
      <c r="A7212" s="88" t="s">
        <v>7013</v>
      </c>
      <c r="B7212" s="240" t="s">
        <v>7012</v>
      </c>
      <c r="C7212" s="185" t="str">
        <f>VLOOKUP(B7212,[1]Nagios!$B$2:$F$7978,1,FALSE)</f>
        <v>10.133.126.23</v>
      </c>
      <c r="D7212" s="91" t="s">
        <v>977</v>
      </c>
      <c r="E7212" s="240" t="s">
        <v>2989</v>
      </c>
      <c r="F7212" s="245">
        <v>4</v>
      </c>
      <c r="G7212" s="299" t="s">
        <v>8010</v>
      </c>
      <c r="H7212" s="180"/>
    </row>
    <row r="7213" spans="1:8" hidden="1">
      <c r="A7213" s="88" t="s">
        <v>7013</v>
      </c>
      <c r="B7213" s="240" t="s">
        <v>7012</v>
      </c>
      <c r="C7213" s="185" t="str">
        <f>VLOOKUP(B7213,[1]Nagios!$B$2:$F$7978,1,FALSE)</f>
        <v>10.133.126.23</v>
      </c>
      <c r="D7213" s="91" t="s">
        <v>980</v>
      </c>
      <c r="E7213" s="240" t="s">
        <v>2989</v>
      </c>
      <c r="F7213" s="245">
        <v>4</v>
      </c>
      <c r="G7213" s="299" t="s">
        <v>8010</v>
      </c>
      <c r="H7213" s="180"/>
    </row>
    <row r="7214" spans="1:8" hidden="1">
      <c r="A7214" s="88" t="s">
        <v>7013</v>
      </c>
      <c r="B7214" s="240" t="s">
        <v>7012</v>
      </c>
      <c r="C7214" s="185" t="str">
        <f>VLOOKUP(B7214,[1]Nagios!$B$2:$F$7978,1,FALSE)</f>
        <v>10.133.126.23</v>
      </c>
      <c r="D7214" s="91" t="s">
        <v>1053</v>
      </c>
      <c r="E7214" s="240" t="s">
        <v>2989</v>
      </c>
      <c r="F7214" s="245">
        <v>4</v>
      </c>
      <c r="G7214" s="299" t="s">
        <v>8010</v>
      </c>
      <c r="H7214" s="180"/>
    </row>
    <row r="7215" spans="1:8" hidden="1">
      <c r="A7215" s="88" t="s">
        <v>7013</v>
      </c>
      <c r="B7215" s="240" t="s">
        <v>7012</v>
      </c>
      <c r="C7215" s="185" t="str">
        <f>VLOOKUP(B7215,[1]Nagios!$B$2:$F$7978,1,FALSE)</f>
        <v>10.133.126.23</v>
      </c>
      <c r="D7215" s="91" t="s">
        <v>1052</v>
      </c>
      <c r="E7215" s="240" t="s">
        <v>2989</v>
      </c>
      <c r="F7215" s="245">
        <v>4</v>
      </c>
      <c r="G7215" s="299" t="s">
        <v>8010</v>
      </c>
      <c r="H7215" s="180"/>
    </row>
    <row r="7216" spans="1:8" hidden="1">
      <c r="A7216" s="88" t="s">
        <v>7013</v>
      </c>
      <c r="B7216" s="240" t="s">
        <v>7012</v>
      </c>
      <c r="C7216" s="185" t="str">
        <f>VLOOKUP(B7216,[1]Nagios!$B$2:$F$7978,1,FALSE)</f>
        <v>10.133.126.23</v>
      </c>
      <c r="D7216" s="266" t="s">
        <v>7002</v>
      </c>
      <c r="E7216" s="240" t="s">
        <v>2989</v>
      </c>
      <c r="F7216" s="245">
        <v>4</v>
      </c>
      <c r="G7216" s="299" t="s">
        <v>8010</v>
      </c>
      <c r="H7216" s="180"/>
    </row>
    <row r="7217" spans="1:8" hidden="1">
      <c r="A7217" s="88" t="s">
        <v>7013</v>
      </c>
      <c r="B7217" s="240" t="s">
        <v>7012</v>
      </c>
      <c r="C7217" s="185" t="str">
        <f>VLOOKUP(B7217,[1]Nagios!$B$2:$F$7978,1,FALSE)</f>
        <v>10.133.126.23</v>
      </c>
      <c r="D7217" s="266" t="s">
        <v>7003</v>
      </c>
      <c r="E7217" s="240" t="s">
        <v>2989</v>
      </c>
      <c r="F7217" s="245">
        <v>4</v>
      </c>
      <c r="G7217" s="299" t="s">
        <v>8010</v>
      </c>
      <c r="H7217" s="180"/>
    </row>
    <row r="7218" spans="1:8" hidden="1">
      <c r="A7218" s="88" t="s">
        <v>7015</v>
      </c>
      <c r="B7218" s="240" t="s">
        <v>7014</v>
      </c>
      <c r="C7218" s="185" t="str">
        <f>VLOOKUP(B7218,[1]Nagios!$B$2:$F$7978,1,FALSE)</f>
        <v>10.133.126.21</v>
      </c>
      <c r="D7218" s="91" t="s">
        <v>979</v>
      </c>
      <c r="E7218" s="240" t="s">
        <v>2989</v>
      </c>
      <c r="F7218" s="245">
        <v>4</v>
      </c>
      <c r="G7218" s="299" t="s">
        <v>8010</v>
      </c>
      <c r="H7218" s="180"/>
    </row>
    <row r="7219" spans="1:8" hidden="1">
      <c r="A7219" s="88" t="s">
        <v>7015</v>
      </c>
      <c r="B7219" s="240" t="s">
        <v>7014</v>
      </c>
      <c r="C7219" s="185" t="str">
        <f>VLOOKUP(B7219,[1]Nagios!$B$2:$F$7978,1,FALSE)</f>
        <v>10.133.126.21</v>
      </c>
      <c r="D7219" s="91" t="s">
        <v>1063</v>
      </c>
      <c r="E7219" s="240" t="s">
        <v>2989</v>
      </c>
      <c r="F7219" s="245">
        <v>4</v>
      </c>
      <c r="G7219" s="299" t="s">
        <v>8010</v>
      </c>
      <c r="H7219" s="180"/>
    </row>
    <row r="7220" spans="1:8" hidden="1">
      <c r="A7220" s="88" t="s">
        <v>7015</v>
      </c>
      <c r="B7220" s="240" t="s">
        <v>7014</v>
      </c>
      <c r="C7220" s="185" t="str">
        <f>VLOOKUP(B7220,[1]Nagios!$B$2:$F$7978,1,FALSE)</f>
        <v>10.133.126.21</v>
      </c>
      <c r="D7220" s="91" t="s">
        <v>972</v>
      </c>
      <c r="E7220" s="240" t="s">
        <v>2989</v>
      </c>
      <c r="F7220" s="245">
        <v>4</v>
      </c>
      <c r="G7220" s="299" t="s">
        <v>8010</v>
      </c>
      <c r="H7220" s="180"/>
    </row>
    <row r="7221" spans="1:8" hidden="1">
      <c r="A7221" s="88" t="s">
        <v>7015</v>
      </c>
      <c r="B7221" s="240" t="s">
        <v>7014</v>
      </c>
      <c r="C7221" s="185" t="str">
        <f>VLOOKUP(B7221,[1]Nagios!$B$2:$F$7978,1,FALSE)</f>
        <v>10.133.126.21</v>
      </c>
      <c r="D7221" s="91" t="s">
        <v>973</v>
      </c>
      <c r="E7221" s="240" t="s">
        <v>2989</v>
      </c>
      <c r="F7221" s="245">
        <v>4</v>
      </c>
      <c r="G7221" s="299" t="s">
        <v>8010</v>
      </c>
      <c r="H7221" s="180"/>
    </row>
    <row r="7222" spans="1:8" hidden="1">
      <c r="A7222" s="88" t="s">
        <v>7015</v>
      </c>
      <c r="B7222" s="240" t="s">
        <v>7014</v>
      </c>
      <c r="C7222" s="185" t="str">
        <f>VLOOKUP(B7222,[1]Nagios!$B$2:$F$7978,1,FALSE)</f>
        <v>10.133.126.21</v>
      </c>
      <c r="D7222" s="91" t="s">
        <v>974</v>
      </c>
      <c r="E7222" s="240" t="s">
        <v>2989</v>
      </c>
      <c r="F7222" s="245">
        <v>4</v>
      </c>
      <c r="G7222" s="299" t="s">
        <v>8010</v>
      </c>
      <c r="H7222" s="180"/>
    </row>
    <row r="7223" spans="1:8" hidden="1">
      <c r="A7223" s="88" t="s">
        <v>7015</v>
      </c>
      <c r="B7223" s="249" t="s">
        <v>7014</v>
      </c>
      <c r="C7223" s="185" t="str">
        <f>VLOOKUP(B7223,[1]Nagios!$B$2:$F$7978,1,FALSE)</f>
        <v>10.133.126.21</v>
      </c>
      <c r="D7223" s="91" t="s">
        <v>975</v>
      </c>
      <c r="E7223" s="240" t="s">
        <v>2989</v>
      </c>
      <c r="F7223" s="245">
        <v>4</v>
      </c>
      <c r="G7223" s="299" t="s">
        <v>8010</v>
      </c>
      <c r="H7223" s="180"/>
    </row>
    <row r="7224" spans="1:8" hidden="1">
      <c r="A7224" s="88" t="s">
        <v>7015</v>
      </c>
      <c r="B7224" s="124" t="s">
        <v>7014</v>
      </c>
      <c r="C7224" s="185" t="str">
        <f>VLOOKUP(B7224,[1]Nagios!$B$2:$F$7978,1,FALSE)</f>
        <v>10.133.126.21</v>
      </c>
      <c r="D7224" s="91" t="s">
        <v>976</v>
      </c>
      <c r="E7224" s="240" t="s">
        <v>2989</v>
      </c>
      <c r="F7224" s="245">
        <v>4</v>
      </c>
      <c r="G7224" s="299" t="s">
        <v>8010</v>
      </c>
      <c r="H7224" s="180"/>
    </row>
    <row r="7225" spans="1:8" hidden="1">
      <c r="A7225" s="88" t="s">
        <v>7015</v>
      </c>
      <c r="B7225" s="249" t="s">
        <v>7014</v>
      </c>
      <c r="C7225" s="185" t="str">
        <f>VLOOKUP(B7225,[1]Nagios!$B$2:$F$7978,1,FALSE)</f>
        <v>10.133.126.21</v>
      </c>
      <c r="D7225" s="91" t="s">
        <v>977</v>
      </c>
      <c r="E7225" s="240" t="s">
        <v>2989</v>
      </c>
      <c r="F7225" s="245">
        <v>4</v>
      </c>
      <c r="G7225" s="299" t="s">
        <v>8010</v>
      </c>
      <c r="H7225" s="180"/>
    </row>
    <row r="7226" spans="1:8" hidden="1">
      <c r="A7226" s="88" t="s">
        <v>7015</v>
      </c>
      <c r="B7226" s="240" t="s">
        <v>7014</v>
      </c>
      <c r="C7226" s="185" t="str">
        <f>VLOOKUP(B7226,[1]Nagios!$B$2:$F$7978,1,FALSE)</f>
        <v>10.133.126.21</v>
      </c>
      <c r="D7226" s="91" t="s">
        <v>980</v>
      </c>
      <c r="E7226" s="240" t="s">
        <v>2989</v>
      </c>
      <c r="F7226" s="245">
        <v>4</v>
      </c>
      <c r="G7226" s="299" t="s">
        <v>8010</v>
      </c>
      <c r="H7226" s="180"/>
    </row>
    <row r="7227" spans="1:8" hidden="1">
      <c r="A7227" s="88" t="s">
        <v>7015</v>
      </c>
      <c r="B7227" s="240" t="s">
        <v>7014</v>
      </c>
      <c r="C7227" s="185" t="str">
        <f>VLOOKUP(B7227,[1]Nagios!$B$2:$F$7978,1,FALSE)</f>
        <v>10.133.126.21</v>
      </c>
      <c r="D7227" s="91" t="s">
        <v>1053</v>
      </c>
      <c r="E7227" s="240" t="s">
        <v>2989</v>
      </c>
      <c r="F7227" s="245">
        <v>4</v>
      </c>
      <c r="G7227" s="299" t="s">
        <v>8010</v>
      </c>
      <c r="H7227" s="180"/>
    </row>
    <row r="7228" spans="1:8" hidden="1">
      <c r="A7228" s="88" t="s">
        <v>7015</v>
      </c>
      <c r="B7228" s="240" t="s">
        <v>7014</v>
      </c>
      <c r="C7228" s="185" t="str">
        <f>VLOOKUP(B7228,[1]Nagios!$B$2:$F$7978,1,FALSE)</f>
        <v>10.133.126.21</v>
      </c>
      <c r="D7228" s="91" t="s">
        <v>1052</v>
      </c>
      <c r="E7228" s="240" t="s">
        <v>2989</v>
      </c>
      <c r="F7228" s="245">
        <v>4</v>
      </c>
      <c r="G7228" s="299" t="s">
        <v>8010</v>
      </c>
      <c r="H7228" s="180"/>
    </row>
    <row r="7229" spans="1:8" hidden="1">
      <c r="A7229" s="88" t="s">
        <v>7015</v>
      </c>
      <c r="B7229" s="240" t="s">
        <v>7014</v>
      </c>
      <c r="C7229" s="185" t="str">
        <f>VLOOKUP(B7229,[1]Nagios!$B$2:$F$7978,1,FALSE)</f>
        <v>10.133.126.21</v>
      </c>
      <c r="D7229" s="266" t="s">
        <v>7002</v>
      </c>
      <c r="E7229" s="240" t="s">
        <v>2989</v>
      </c>
      <c r="F7229" s="245">
        <v>4</v>
      </c>
      <c r="G7229" s="299" t="s">
        <v>8010</v>
      </c>
      <c r="H7229" s="180"/>
    </row>
    <row r="7230" spans="1:8" hidden="1">
      <c r="A7230" s="88" t="s">
        <v>7015</v>
      </c>
      <c r="B7230" s="240" t="s">
        <v>7014</v>
      </c>
      <c r="C7230" s="185" t="str">
        <f>VLOOKUP(B7230,[1]Nagios!$B$2:$F$7978,1,FALSE)</f>
        <v>10.133.126.21</v>
      </c>
      <c r="D7230" s="266" t="s">
        <v>7003</v>
      </c>
      <c r="E7230" s="240" t="s">
        <v>2989</v>
      </c>
      <c r="F7230" s="245">
        <v>4</v>
      </c>
      <c r="G7230" s="299" t="s">
        <v>8010</v>
      </c>
      <c r="H7230" s="180"/>
    </row>
    <row r="7231" spans="1:8" hidden="1">
      <c r="A7231" s="88" t="s">
        <v>7001</v>
      </c>
      <c r="B7231" s="266" t="s">
        <v>7000</v>
      </c>
      <c r="C7231" s="185" t="str">
        <f>VLOOKUP(B7231,[1]Nagios!$B$2:$F$7978,1,FALSE)</f>
        <v>10.133.126.20</v>
      </c>
      <c r="D7231" s="91" t="s">
        <v>979</v>
      </c>
      <c r="E7231" s="240" t="s">
        <v>2989</v>
      </c>
      <c r="F7231" s="245">
        <v>4</v>
      </c>
      <c r="G7231" s="299" t="s">
        <v>8010</v>
      </c>
      <c r="H7231" s="180"/>
    </row>
    <row r="7232" spans="1:8" hidden="1">
      <c r="A7232" s="88" t="s">
        <v>7001</v>
      </c>
      <c r="B7232" s="240" t="s">
        <v>7000</v>
      </c>
      <c r="C7232" s="185" t="str">
        <f>VLOOKUP(B7232,[1]Nagios!$B$2:$F$7978,1,FALSE)</f>
        <v>10.133.126.20</v>
      </c>
      <c r="D7232" s="91" t="s">
        <v>1063</v>
      </c>
      <c r="E7232" s="240" t="s">
        <v>2989</v>
      </c>
      <c r="F7232" s="245">
        <v>4</v>
      </c>
      <c r="G7232" s="299" t="s">
        <v>8010</v>
      </c>
      <c r="H7232" s="180"/>
    </row>
    <row r="7233" spans="1:8" hidden="1">
      <c r="A7233" s="88" t="s">
        <v>7001</v>
      </c>
      <c r="B7233" s="240" t="s">
        <v>7000</v>
      </c>
      <c r="C7233" s="185" t="str">
        <f>VLOOKUP(B7233,[1]Nagios!$B$2:$F$7978,1,FALSE)</f>
        <v>10.133.126.20</v>
      </c>
      <c r="D7233" s="91" t="s">
        <v>972</v>
      </c>
      <c r="E7233" s="240" t="s">
        <v>2989</v>
      </c>
      <c r="F7233" s="245">
        <v>4</v>
      </c>
      <c r="G7233" s="299" t="s">
        <v>8010</v>
      </c>
      <c r="H7233" s="180"/>
    </row>
    <row r="7234" spans="1:8" hidden="1">
      <c r="A7234" s="88" t="s">
        <v>7001</v>
      </c>
      <c r="B7234" s="240" t="s">
        <v>7000</v>
      </c>
      <c r="C7234" s="185" t="str">
        <f>VLOOKUP(B7234,[1]Nagios!$B$2:$F$7978,1,FALSE)</f>
        <v>10.133.126.20</v>
      </c>
      <c r="D7234" s="91" t="s">
        <v>973</v>
      </c>
      <c r="E7234" s="240" t="s">
        <v>2989</v>
      </c>
      <c r="F7234" s="245">
        <v>4</v>
      </c>
      <c r="G7234" s="299" t="s">
        <v>8010</v>
      </c>
      <c r="H7234" s="180"/>
    </row>
    <row r="7235" spans="1:8" hidden="1">
      <c r="A7235" s="88" t="s">
        <v>7001</v>
      </c>
      <c r="B7235" s="249" t="s">
        <v>7000</v>
      </c>
      <c r="C7235" s="185" t="str">
        <f>VLOOKUP(B7235,[1]Nagios!$B$2:$F$7978,1,FALSE)</f>
        <v>10.133.126.20</v>
      </c>
      <c r="D7235" s="91" t="s">
        <v>974</v>
      </c>
      <c r="E7235" s="249" t="s">
        <v>2989</v>
      </c>
      <c r="F7235" s="262">
        <v>4</v>
      </c>
      <c r="G7235" s="299" t="s">
        <v>8010</v>
      </c>
      <c r="H7235" s="180"/>
    </row>
    <row r="7236" spans="1:8" hidden="1">
      <c r="A7236" s="88" t="s">
        <v>7001</v>
      </c>
      <c r="B7236" s="249" t="s">
        <v>7000</v>
      </c>
      <c r="C7236" s="185" t="str">
        <f>VLOOKUP(B7236,[1]Nagios!$B$2:$F$7978,1,FALSE)</f>
        <v>10.133.126.20</v>
      </c>
      <c r="D7236" s="91" t="s">
        <v>975</v>
      </c>
      <c r="E7236" s="249" t="s">
        <v>2989</v>
      </c>
      <c r="F7236" s="262">
        <v>4</v>
      </c>
      <c r="G7236" s="299" t="s">
        <v>8010</v>
      </c>
      <c r="H7236" s="180"/>
    </row>
    <row r="7237" spans="1:8" hidden="1">
      <c r="A7237" s="88" t="s">
        <v>7001</v>
      </c>
      <c r="B7237" s="266" t="s">
        <v>7000</v>
      </c>
      <c r="C7237" s="185" t="str">
        <f>VLOOKUP(B7237,[1]Nagios!$B$2:$F$7978,1,FALSE)</f>
        <v>10.133.126.20</v>
      </c>
      <c r="D7237" s="91" t="s">
        <v>976</v>
      </c>
      <c r="E7237" s="266" t="s">
        <v>2989</v>
      </c>
      <c r="F7237" s="271">
        <v>4</v>
      </c>
      <c r="G7237" s="299" t="s">
        <v>8010</v>
      </c>
      <c r="H7237" s="180"/>
    </row>
    <row r="7238" spans="1:8" hidden="1">
      <c r="A7238" s="88" t="s">
        <v>7001</v>
      </c>
      <c r="B7238" s="266" t="s">
        <v>7000</v>
      </c>
      <c r="C7238" s="185" t="str">
        <f>VLOOKUP(B7238,[1]Nagios!$B$2:$F$7978,1,FALSE)</f>
        <v>10.133.126.20</v>
      </c>
      <c r="D7238" s="91" t="s">
        <v>977</v>
      </c>
      <c r="E7238" s="266" t="s">
        <v>2989</v>
      </c>
      <c r="F7238" s="271">
        <v>4</v>
      </c>
      <c r="G7238" s="299" t="s">
        <v>8010</v>
      </c>
      <c r="H7238" s="180"/>
    </row>
    <row r="7239" spans="1:8" hidden="1">
      <c r="A7239" s="88" t="s">
        <v>7001</v>
      </c>
      <c r="B7239" s="266" t="s">
        <v>7000</v>
      </c>
      <c r="C7239" s="185" t="str">
        <f>VLOOKUP(B7239,[1]Nagios!$B$2:$F$7978,1,FALSE)</f>
        <v>10.133.126.20</v>
      </c>
      <c r="D7239" s="91" t="s">
        <v>980</v>
      </c>
      <c r="E7239" s="266" t="s">
        <v>2989</v>
      </c>
      <c r="F7239" s="271">
        <v>4</v>
      </c>
      <c r="G7239" s="299" t="s">
        <v>8010</v>
      </c>
      <c r="H7239" s="180"/>
    </row>
    <row r="7240" spans="1:8" hidden="1">
      <c r="A7240" s="88" t="s">
        <v>7001</v>
      </c>
      <c r="B7240" s="266" t="s">
        <v>7000</v>
      </c>
      <c r="C7240" s="185" t="str">
        <f>VLOOKUP(B7240,[1]Nagios!$B$2:$F$7978,1,FALSE)</f>
        <v>10.133.126.20</v>
      </c>
      <c r="D7240" s="91" t="s">
        <v>1053</v>
      </c>
      <c r="E7240" s="266" t="s">
        <v>2989</v>
      </c>
      <c r="F7240" s="271">
        <v>4</v>
      </c>
      <c r="G7240" s="299" t="s">
        <v>8010</v>
      </c>
      <c r="H7240" s="204"/>
    </row>
    <row r="7241" spans="1:8" hidden="1">
      <c r="A7241" s="88" t="s">
        <v>7001</v>
      </c>
      <c r="B7241" s="266" t="s">
        <v>7000</v>
      </c>
      <c r="C7241" s="185" t="str">
        <f>VLOOKUP(B7241,[1]Nagios!$B$2:$F$7978,1,FALSE)</f>
        <v>10.133.126.20</v>
      </c>
      <c r="D7241" s="91" t="s">
        <v>1052</v>
      </c>
      <c r="E7241" s="266" t="s">
        <v>2989</v>
      </c>
      <c r="F7241" s="271">
        <v>4</v>
      </c>
      <c r="G7241" s="299" t="s">
        <v>8010</v>
      </c>
      <c r="H7241" s="204"/>
    </row>
    <row r="7242" spans="1:8" hidden="1">
      <c r="A7242" s="88" t="s">
        <v>7001</v>
      </c>
      <c r="B7242" s="266" t="s">
        <v>7000</v>
      </c>
      <c r="C7242" s="185" t="str">
        <f>VLOOKUP(B7242,[1]Nagios!$B$2:$F$7978,1,FALSE)</f>
        <v>10.133.126.20</v>
      </c>
      <c r="D7242" s="240" t="s">
        <v>7002</v>
      </c>
      <c r="E7242" s="266" t="s">
        <v>2989</v>
      </c>
      <c r="F7242" s="271">
        <v>4</v>
      </c>
      <c r="G7242" s="299" t="s">
        <v>8010</v>
      </c>
      <c r="H7242" s="180"/>
    </row>
    <row r="7243" spans="1:8" hidden="1">
      <c r="A7243" s="88" t="s">
        <v>7001</v>
      </c>
      <c r="B7243" s="266" t="s">
        <v>7000</v>
      </c>
      <c r="C7243" s="185" t="str">
        <f>VLOOKUP(B7243,[1]Nagios!$B$2:$F$7978,1,FALSE)</f>
        <v>10.133.126.20</v>
      </c>
      <c r="D7243" s="240" t="s">
        <v>7003</v>
      </c>
      <c r="E7243" s="266" t="s">
        <v>2989</v>
      </c>
      <c r="F7243" s="271">
        <v>4</v>
      </c>
      <c r="G7243" s="299" t="s">
        <v>8010</v>
      </c>
      <c r="H7243" s="180"/>
    </row>
    <row r="7244" spans="1:8">
      <c r="A7244" s="88" t="s">
        <v>6205</v>
      </c>
      <c r="B7244" s="88" t="s">
        <v>6204</v>
      </c>
      <c r="C7244" s="185" t="str">
        <f>VLOOKUP(B7244,[1]Nagios!$B$2:$F$7978,1,FALSE)</f>
        <v>172.16.22.93</v>
      </c>
      <c r="D7244" s="240" t="s">
        <v>2374</v>
      </c>
      <c r="E7244" s="88" t="s">
        <v>2989</v>
      </c>
      <c r="F7244" s="269">
        <v>2</v>
      </c>
      <c r="G7244" s="299" t="s">
        <v>8007</v>
      </c>
      <c r="H7244" s="180"/>
    </row>
    <row r="7245" spans="1:8">
      <c r="A7245" s="88" t="s">
        <v>6199</v>
      </c>
      <c r="B7245" s="88" t="s">
        <v>6198</v>
      </c>
      <c r="C7245" s="185" t="str">
        <f>VLOOKUP(B7245,[1]Nagios!$B$2:$F$7978,1,FALSE)</f>
        <v>172.16.22.99</v>
      </c>
      <c r="D7245" s="240" t="s">
        <v>2374</v>
      </c>
      <c r="E7245" s="88" t="s">
        <v>2989</v>
      </c>
      <c r="F7245" s="269">
        <v>2</v>
      </c>
      <c r="G7245" s="299" t="s">
        <v>8007</v>
      </c>
      <c r="H7245" s="180"/>
    </row>
    <row r="7246" spans="1:8">
      <c r="A7246" s="88" t="s">
        <v>6203</v>
      </c>
      <c r="B7246" s="88" t="s">
        <v>6202</v>
      </c>
      <c r="C7246" s="185" t="str">
        <f>VLOOKUP(B7246,[1]Nagios!$B$2:$F$7978,1,FALSE)</f>
        <v>172.16.22.95</v>
      </c>
      <c r="D7246" s="240" t="s">
        <v>2374</v>
      </c>
      <c r="E7246" s="88" t="s">
        <v>2989</v>
      </c>
      <c r="F7246" s="269">
        <v>2</v>
      </c>
      <c r="G7246" s="299" t="s">
        <v>8007</v>
      </c>
      <c r="H7246" s="180"/>
    </row>
    <row r="7247" spans="1:8">
      <c r="A7247" s="88" t="s">
        <v>6201</v>
      </c>
      <c r="B7247" s="88" t="s">
        <v>6200</v>
      </c>
      <c r="C7247" s="185" t="str">
        <f>VLOOKUP(B7247,[1]Nagios!$B$2:$F$7978,1,FALSE)</f>
        <v>172.16.22.97</v>
      </c>
      <c r="D7247" s="240" t="s">
        <v>2374</v>
      </c>
      <c r="E7247" s="88" t="s">
        <v>2989</v>
      </c>
      <c r="F7247" s="269">
        <v>2</v>
      </c>
      <c r="G7247" s="299" t="s">
        <v>8007</v>
      </c>
      <c r="H7247" s="180"/>
    </row>
    <row r="7248" spans="1:8">
      <c r="A7248" s="88" t="s">
        <v>6215</v>
      </c>
      <c r="B7248" s="88" t="s">
        <v>6214</v>
      </c>
      <c r="C7248" s="185" t="str">
        <f>VLOOKUP(B7248,[1]Nagios!$B$2:$F$7978,1,FALSE)</f>
        <v>172.16.9.208</v>
      </c>
      <c r="D7248" s="240" t="s">
        <v>2374</v>
      </c>
      <c r="E7248" s="88" t="s">
        <v>2989</v>
      </c>
      <c r="F7248" s="269">
        <v>3</v>
      </c>
      <c r="G7248" s="299" t="s">
        <v>8007</v>
      </c>
      <c r="H7248" s="180"/>
    </row>
    <row r="7249" spans="1:8">
      <c r="A7249" s="88" t="s">
        <v>6213</v>
      </c>
      <c r="B7249" s="88" t="s">
        <v>6212</v>
      </c>
      <c r="C7249" s="185" t="str">
        <f>VLOOKUP(B7249,[1]Nagios!$B$2:$F$7978,1,FALSE)</f>
        <v>172.16.9.207</v>
      </c>
      <c r="D7249" s="240" t="s">
        <v>2374</v>
      </c>
      <c r="E7249" s="88" t="s">
        <v>2989</v>
      </c>
      <c r="F7249" s="269">
        <v>3</v>
      </c>
      <c r="G7249" s="299" t="s">
        <v>8007</v>
      </c>
      <c r="H7249" s="180"/>
    </row>
    <row r="7250" spans="1:8">
      <c r="A7250" s="88" t="s">
        <v>6217</v>
      </c>
      <c r="B7250" s="88" t="s">
        <v>6216</v>
      </c>
      <c r="C7250" s="185" t="str">
        <f>VLOOKUP(B7250,[1]Nagios!$B$2:$F$7978,1,FALSE)</f>
        <v>172.16.9.227</v>
      </c>
      <c r="D7250" s="240" t="s">
        <v>2374</v>
      </c>
      <c r="E7250" s="88" t="s">
        <v>2989</v>
      </c>
      <c r="F7250" s="269">
        <v>3</v>
      </c>
      <c r="G7250" s="299" t="s">
        <v>8007</v>
      </c>
      <c r="H7250" s="180"/>
    </row>
    <row r="7251" spans="1:8">
      <c r="A7251" s="88" t="s">
        <v>8951</v>
      </c>
      <c r="B7251" s="88" t="s">
        <v>9217</v>
      </c>
      <c r="C7251" s="185" t="str">
        <f>VLOOKUP(B7251,[1]Nagios!$B$2:$F$7978,1,FALSE)</f>
        <v>172.18.40.9</v>
      </c>
      <c r="D7251" s="240" t="s">
        <v>2374</v>
      </c>
      <c r="E7251" s="267" t="s">
        <v>2989</v>
      </c>
      <c r="F7251" s="245">
        <v>1</v>
      </c>
      <c r="G7251" s="299" t="s">
        <v>8007</v>
      </c>
      <c r="H7251" s="180"/>
    </row>
    <row r="7252" spans="1:8" hidden="1">
      <c r="A7252" s="88" t="s">
        <v>9159</v>
      </c>
      <c r="B7252" s="240" t="s">
        <v>1457</v>
      </c>
      <c r="C7252" s="185" t="str">
        <f>VLOOKUP(B7252,[1]Nagios!$B$2:$F$7978,1,FALSE)</f>
        <v>10.133.80.130</v>
      </c>
      <c r="D7252" s="240" t="s">
        <v>969</v>
      </c>
      <c r="E7252" s="240" t="s">
        <v>2989</v>
      </c>
      <c r="F7252" s="245">
        <v>4</v>
      </c>
      <c r="G7252" s="299" t="s">
        <v>8010</v>
      </c>
      <c r="H7252" s="180" t="s">
        <v>5243</v>
      </c>
    </row>
    <row r="7253" spans="1:8" hidden="1">
      <c r="A7253" s="88" t="s">
        <v>9159</v>
      </c>
      <c r="B7253" s="240" t="s">
        <v>1457</v>
      </c>
      <c r="C7253" s="185" t="str">
        <f>VLOOKUP(B7253,[1]Nagios!$B$2:$F$7978,1,FALSE)</f>
        <v>10.133.80.130</v>
      </c>
      <c r="D7253" s="240" t="s">
        <v>1458</v>
      </c>
      <c r="E7253" s="98" t="s">
        <v>2992</v>
      </c>
      <c r="F7253" s="128">
        <v>1</v>
      </c>
      <c r="G7253" s="299" t="s">
        <v>8010</v>
      </c>
      <c r="H7253" s="180" t="s">
        <v>5244</v>
      </c>
    </row>
    <row r="7254" spans="1:8" hidden="1">
      <c r="A7254" s="88" t="s">
        <v>9159</v>
      </c>
      <c r="B7254" s="240" t="s">
        <v>1457</v>
      </c>
      <c r="C7254" s="185" t="str">
        <f>VLOOKUP(B7254,[1]Nagios!$B$2:$F$7978,1,FALSE)</f>
        <v>10.133.80.130</v>
      </c>
      <c r="D7254" s="240" t="s">
        <v>1459</v>
      </c>
      <c r="E7254" s="98" t="s">
        <v>2992</v>
      </c>
      <c r="F7254" s="128">
        <v>1</v>
      </c>
      <c r="G7254" s="299" t="s">
        <v>8010</v>
      </c>
      <c r="H7254" s="180" t="s">
        <v>5245</v>
      </c>
    </row>
    <row r="7255" spans="1:8" hidden="1">
      <c r="A7255" s="88" t="s">
        <v>1206</v>
      </c>
      <c r="B7255" s="240" t="s">
        <v>1205</v>
      </c>
      <c r="C7255" s="185" t="str">
        <f>VLOOKUP(B7255,[1]Nagios!$B$2:$F$7978,1,FALSE)</f>
        <v>10.133.80.234</v>
      </c>
      <c r="D7255" s="240" t="s">
        <v>1877</v>
      </c>
      <c r="E7255" s="98" t="s">
        <v>2992</v>
      </c>
      <c r="F7255" s="128">
        <v>1</v>
      </c>
      <c r="G7255" s="299" t="s">
        <v>8010</v>
      </c>
      <c r="H7255" s="180" t="s">
        <v>5265</v>
      </c>
    </row>
    <row r="7256" spans="1:8" hidden="1">
      <c r="A7256" s="88" t="s">
        <v>1206</v>
      </c>
      <c r="B7256" s="249" t="s">
        <v>1205</v>
      </c>
      <c r="C7256" s="185" t="str">
        <f>VLOOKUP(B7256,[1]Nagios!$B$2:$F$7978,1,FALSE)</f>
        <v>10.133.80.234</v>
      </c>
      <c r="D7256" s="249" t="s">
        <v>1878</v>
      </c>
      <c r="E7256" s="98" t="s">
        <v>2992</v>
      </c>
      <c r="F7256" s="128">
        <v>1</v>
      </c>
      <c r="G7256" s="299" t="s">
        <v>8010</v>
      </c>
      <c r="H7256" s="180" t="s">
        <v>5266</v>
      </c>
    </row>
    <row r="7257" spans="1:8" hidden="1">
      <c r="A7257" s="107" t="s">
        <v>1206</v>
      </c>
      <c r="B7257" s="120" t="s">
        <v>1205</v>
      </c>
      <c r="C7257" s="185" t="str">
        <f>VLOOKUP(B7257,[1]Nagios!$B$2:$F$7978,1,FALSE)</f>
        <v>10.133.80.234</v>
      </c>
      <c r="D7257" s="120" t="s">
        <v>1879</v>
      </c>
      <c r="E7257" s="98" t="s">
        <v>2992</v>
      </c>
      <c r="F7257" s="128">
        <v>1</v>
      </c>
      <c r="G7257" s="299" t="s">
        <v>8010</v>
      </c>
      <c r="H7257" s="180" t="s">
        <v>5267</v>
      </c>
    </row>
    <row r="7258" spans="1:8" hidden="1">
      <c r="A7258" s="88" t="s">
        <v>2524</v>
      </c>
      <c r="B7258" s="249" t="s">
        <v>1208</v>
      </c>
      <c r="C7258" s="185" t="str">
        <f>VLOOKUP(B7258,[1]Nagios!$B$2:$F$7978,1,FALSE)</f>
        <v>10.133.80.23</v>
      </c>
      <c r="D7258" s="249" t="s">
        <v>1056</v>
      </c>
      <c r="E7258" s="266" t="s">
        <v>2989</v>
      </c>
      <c r="F7258" s="271">
        <v>2</v>
      </c>
      <c r="G7258" s="299" t="s">
        <v>8010</v>
      </c>
      <c r="H7258" s="180" t="s">
        <v>5256</v>
      </c>
    </row>
    <row r="7259" spans="1:8" hidden="1">
      <c r="A7259" s="93" t="s">
        <v>2524</v>
      </c>
      <c r="B7259" s="87" t="s">
        <v>1208</v>
      </c>
      <c r="C7259" s="185" t="str">
        <f>VLOOKUP(B7259,[1]Nagios!$B$2:$F$7978,1,FALSE)</f>
        <v>10.133.80.23</v>
      </c>
      <c r="D7259" s="87" t="s">
        <v>1057</v>
      </c>
      <c r="E7259" s="266" t="s">
        <v>2989</v>
      </c>
      <c r="F7259" s="271">
        <v>4</v>
      </c>
      <c r="G7259" s="299" t="s">
        <v>8010</v>
      </c>
      <c r="H7259" s="180" t="s">
        <v>5257</v>
      </c>
    </row>
    <row r="7260" spans="1:8" hidden="1">
      <c r="A7260" s="88" t="s">
        <v>2524</v>
      </c>
      <c r="B7260" s="249" t="s">
        <v>1208</v>
      </c>
      <c r="C7260" s="185" t="str">
        <f>VLOOKUP(B7260,[1]Nagios!$B$2:$F$7978,1,FALSE)</f>
        <v>10.133.80.23</v>
      </c>
      <c r="D7260" s="249" t="s">
        <v>1058</v>
      </c>
      <c r="E7260" s="266" t="s">
        <v>2989</v>
      </c>
      <c r="F7260" s="271">
        <v>4</v>
      </c>
      <c r="G7260" s="299" t="s">
        <v>8010</v>
      </c>
      <c r="H7260" s="180" t="s">
        <v>5258</v>
      </c>
    </row>
    <row r="7261" spans="1:8" hidden="1">
      <c r="A7261" s="88" t="s">
        <v>2524</v>
      </c>
      <c r="B7261" s="240" t="s">
        <v>1208</v>
      </c>
      <c r="C7261" s="185" t="str">
        <f>VLOOKUP(B7261,[1]Nagios!$B$2:$F$7978,1,FALSE)</f>
        <v>10.133.80.23</v>
      </c>
      <c r="D7261" s="240" t="s">
        <v>1059</v>
      </c>
      <c r="E7261" s="266" t="s">
        <v>2989</v>
      </c>
      <c r="F7261" s="271">
        <v>4</v>
      </c>
      <c r="G7261" s="299" t="s">
        <v>8010</v>
      </c>
      <c r="H7261" s="180" t="s">
        <v>5259</v>
      </c>
    </row>
    <row r="7262" spans="1:8" hidden="1">
      <c r="A7262" s="88" t="s">
        <v>2524</v>
      </c>
      <c r="B7262" s="240" t="s">
        <v>1208</v>
      </c>
      <c r="C7262" s="185" t="str">
        <f>VLOOKUP(B7262,[1]Nagios!$B$2:$F$7978,1,FALSE)</f>
        <v>10.133.80.23</v>
      </c>
      <c r="D7262" s="240" t="s">
        <v>1060</v>
      </c>
      <c r="E7262" s="240" t="s">
        <v>2989</v>
      </c>
      <c r="F7262" s="245">
        <v>4</v>
      </c>
      <c r="G7262" s="299" t="s">
        <v>8010</v>
      </c>
      <c r="H7262" s="180" t="s">
        <v>5260</v>
      </c>
    </row>
    <row r="7263" spans="1:8" hidden="1">
      <c r="A7263" s="88" t="s">
        <v>2524</v>
      </c>
      <c r="B7263" s="240" t="s">
        <v>1208</v>
      </c>
      <c r="C7263" s="185" t="str">
        <f>VLOOKUP(B7263,[1]Nagios!$B$2:$F$7978,1,FALSE)</f>
        <v>10.133.80.23</v>
      </c>
      <c r="D7263" s="240" t="s">
        <v>1061</v>
      </c>
      <c r="E7263" s="240" t="s">
        <v>2989</v>
      </c>
      <c r="F7263" s="245">
        <v>4</v>
      </c>
      <c r="G7263" s="299" t="s">
        <v>8010</v>
      </c>
      <c r="H7263" s="180" t="s">
        <v>5261</v>
      </c>
    </row>
    <row r="7264" spans="1:8" hidden="1">
      <c r="A7264" s="88" t="s">
        <v>2524</v>
      </c>
      <c r="B7264" s="266" t="s">
        <v>1208</v>
      </c>
      <c r="C7264" s="185" t="str">
        <f>VLOOKUP(B7264,[1]Nagios!$B$2:$F$7978,1,FALSE)</f>
        <v>10.133.80.23</v>
      </c>
      <c r="D7264" s="266" t="s">
        <v>1062</v>
      </c>
      <c r="E7264" s="240" t="s">
        <v>2989</v>
      </c>
      <c r="F7264" s="245">
        <v>4</v>
      </c>
      <c r="G7264" s="299" t="s">
        <v>8010</v>
      </c>
      <c r="H7264" s="180" t="s">
        <v>5262</v>
      </c>
    </row>
    <row r="7265" spans="1:8" hidden="1">
      <c r="A7265" s="88" t="s">
        <v>2524</v>
      </c>
      <c r="B7265" s="240" t="s">
        <v>1208</v>
      </c>
      <c r="C7265" s="185" t="str">
        <f>VLOOKUP(B7265,[1]Nagios!$B$2:$F$7978,1,FALSE)</f>
        <v>10.133.80.23</v>
      </c>
      <c r="D7265" s="240" t="s">
        <v>1089</v>
      </c>
      <c r="E7265" s="98" t="s">
        <v>2992</v>
      </c>
      <c r="F7265" s="128">
        <v>1</v>
      </c>
      <c r="G7265" s="299" t="s">
        <v>8010</v>
      </c>
      <c r="H7265" s="180" t="s">
        <v>5263</v>
      </c>
    </row>
    <row r="7266" spans="1:8" hidden="1">
      <c r="A7266" s="88" t="s">
        <v>2524</v>
      </c>
      <c r="B7266" s="266" t="s">
        <v>1208</v>
      </c>
      <c r="C7266" s="185" t="str">
        <f>VLOOKUP(B7266,[1]Nagios!$B$2:$F$7978,1,FALSE)</f>
        <v>10.133.80.23</v>
      </c>
      <c r="D7266" s="266" t="s">
        <v>1247</v>
      </c>
      <c r="E7266" s="98" t="s">
        <v>2992</v>
      </c>
      <c r="F7266" s="128">
        <v>1</v>
      </c>
      <c r="G7266" s="299" t="s">
        <v>8010</v>
      </c>
      <c r="H7266" s="205" t="s">
        <v>5264</v>
      </c>
    </row>
    <row r="7267" spans="1:8" hidden="1">
      <c r="A7267" s="88" t="s">
        <v>1211</v>
      </c>
      <c r="B7267" s="240" t="s">
        <v>594</v>
      </c>
      <c r="C7267" s="185" t="str">
        <f>VLOOKUP(B7267,[1]Nagios!$B$2:$F$7978,1,FALSE)</f>
        <v>10.133.80.246</v>
      </c>
      <c r="D7267" s="240" t="s">
        <v>967</v>
      </c>
      <c r="E7267" s="98" t="s">
        <v>2992</v>
      </c>
      <c r="F7267" s="128">
        <v>1</v>
      </c>
      <c r="G7267" s="299" t="s">
        <v>8010</v>
      </c>
      <c r="H7267" s="205" t="s">
        <v>5270</v>
      </c>
    </row>
    <row r="7268" spans="1:8" hidden="1">
      <c r="A7268" s="88" t="s">
        <v>1211</v>
      </c>
      <c r="B7268" s="240" t="s">
        <v>594</v>
      </c>
      <c r="C7268" s="185" t="str">
        <f>VLOOKUP(B7268,[1]Nagios!$B$2:$F$7978,1,FALSE)</f>
        <v>10.133.80.246</v>
      </c>
      <c r="D7268" s="240" t="s">
        <v>968</v>
      </c>
      <c r="E7268" s="98" t="s">
        <v>2992</v>
      </c>
      <c r="F7268" s="128">
        <v>1</v>
      </c>
      <c r="G7268" s="299" t="s">
        <v>8010</v>
      </c>
      <c r="H7268" s="205" t="s">
        <v>5271</v>
      </c>
    </row>
    <row r="7269" spans="1:8" hidden="1">
      <c r="A7269" s="88" t="s">
        <v>1210</v>
      </c>
      <c r="B7269" s="240" t="s">
        <v>674</v>
      </c>
      <c r="C7269" s="185" t="str">
        <f>VLOOKUP(B7269,[1]Nagios!$B$2:$F$7978,1,FALSE)</f>
        <v>10.133.80.44</v>
      </c>
      <c r="D7269" s="240" t="s">
        <v>969</v>
      </c>
      <c r="E7269" s="249" t="s">
        <v>2989</v>
      </c>
      <c r="F7269" s="262">
        <v>4</v>
      </c>
      <c r="G7269" s="299" t="s">
        <v>8010</v>
      </c>
      <c r="H7269" s="180" t="s">
        <v>5272</v>
      </c>
    </row>
    <row r="7270" spans="1:8" hidden="1">
      <c r="A7270" s="88" t="s">
        <v>1210</v>
      </c>
      <c r="B7270" s="240" t="s">
        <v>674</v>
      </c>
      <c r="C7270" s="185" t="str">
        <f>VLOOKUP(B7270,[1]Nagios!$B$2:$F$7978,1,FALSE)</f>
        <v>10.133.80.44</v>
      </c>
      <c r="D7270" s="240" t="s">
        <v>1064</v>
      </c>
      <c r="E7270" s="266" t="s">
        <v>2992</v>
      </c>
      <c r="F7270" s="271">
        <v>1</v>
      </c>
      <c r="G7270" s="299" t="s">
        <v>8010</v>
      </c>
      <c r="H7270" s="180" t="s">
        <v>5273</v>
      </c>
    </row>
    <row r="7271" spans="1:8" hidden="1">
      <c r="A7271" s="88" t="s">
        <v>1210</v>
      </c>
      <c r="B7271" s="240" t="s">
        <v>674</v>
      </c>
      <c r="C7271" s="185" t="str">
        <f>VLOOKUP(B7271,[1]Nagios!$B$2:$F$7978,1,FALSE)</f>
        <v>10.133.80.44</v>
      </c>
      <c r="D7271" s="240" t="s">
        <v>1065</v>
      </c>
      <c r="E7271" s="266" t="s">
        <v>2992</v>
      </c>
      <c r="F7271" s="271">
        <v>1</v>
      </c>
      <c r="G7271" s="299" t="s">
        <v>8010</v>
      </c>
      <c r="H7271" s="180" t="s">
        <v>5274</v>
      </c>
    </row>
    <row r="7272" spans="1:8" hidden="1">
      <c r="A7272" s="88" t="s">
        <v>1210</v>
      </c>
      <c r="B7272" s="240" t="s">
        <v>674</v>
      </c>
      <c r="C7272" s="185" t="str">
        <f>VLOOKUP(B7272,[1]Nagios!$B$2:$F$7978,1,FALSE)</f>
        <v>10.133.80.44</v>
      </c>
      <c r="D7272" s="240" t="s">
        <v>970</v>
      </c>
      <c r="E7272" s="249" t="s">
        <v>2989</v>
      </c>
      <c r="F7272" s="262">
        <v>2</v>
      </c>
      <c r="G7272" s="299" t="s">
        <v>8010</v>
      </c>
      <c r="H7272" s="180" t="s">
        <v>5275</v>
      </c>
    </row>
    <row r="7273" spans="1:8" hidden="1">
      <c r="A7273" s="88" t="s">
        <v>1210</v>
      </c>
      <c r="B7273" s="240" t="s">
        <v>674</v>
      </c>
      <c r="C7273" s="185" t="str">
        <f>VLOOKUP(B7273,[1]Nagios!$B$2:$F$7978,1,FALSE)</f>
        <v>10.133.80.44</v>
      </c>
      <c r="D7273" s="240" t="s">
        <v>971</v>
      </c>
      <c r="E7273" s="249" t="s">
        <v>2989</v>
      </c>
      <c r="F7273" s="262">
        <v>2</v>
      </c>
      <c r="G7273" s="299" t="s">
        <v>8010</v>
      </c>
      <c r="H7273" s="180" t="s">
        <v>5276</v>
      </c>
    </row>
    <row r="7274" spans="1:8" hidden="1">
      <c r="A7274" s="88" t="s">
        <v>1226</v>
      </c>
      <c r="B7274" s="240" t="s">
        <v>1227</v>
      </c>
      <c r="C7274" s="185" t="str">
        <f>VLOOKUP(B7274,[1]Nagios!$B$2:$F$7978,1,FALSE)</f>
        <v>10.133.80.104</v>
      </c>
      <c r="D7274" s="240" t="s">
        <v>1228</v>
      </c>
      <c r="E7274" s="98" t="s">
        <v>2992</v>
      </c>
      <c r="F7274" s="128">
        <v>1</v>
      </c>
      <c r="G7274" s="299" t="s">
        <v>8010</v>
      </c>
      <c r="H7274" s="180" t="s">
        <v>5237</v>
      </c>
    </row>
    <row r="7275" spans="1:8" hidden="1">
      <c r="A7275" s="88" t="s">
        <v>1226</v>
      </c>
      <c r="B7275" s="240" t="s">
        <v>1227</v>
      </c>
      <c r="C7275" s="185" t="str">
        <f>VLOOKUP(B7275,[1]Nagios!$B$2:$F$7978,1,FALSE)</f>
        <v>10.133.80.104</v>
      </c>
      <c r="D7275" s="240" t="s">
        <v>1229</v>
      </c>
      <c r="E7275" s="98" t="s">
        <v>2992</v>
      </c>
      <c r="F7275" s="128">
        <v>1</v>
      </c>
      <c r="G7275" s="299" t="s">
        <v>8010</v>
      </c>
      <c r="H7275" s="180" t="s">
        <v>5238</v>
      </c>
    </row>
    <row r="7276" spans="1:8" hidden="1">
      <c r="A7276" s="88" t="s">
        <v>1370</v>
      </c>
      <c r="B7276" s="240" t="s">
        <v>1371</v>
      </c>
      <c r="C7276" s="185" t="str">
        <f>VLOOKUP(B7276,[1]Nagios!$B$2:$F$7978,1,FALSE)</f>
        <v>10.133.80.228</v>
      </c>
      <c r="D7276" s="240" t="s">
        <v>969</v>
      </c>
      <c r="E7276" s="266" t="s">
        <v>2989</v>
      </c>
      <c r="F7276" s="271">
        <v>4</v>
      </c>
      <c r="G7276" s="299" t="s">
        <v>8010</v>
      </c>
      <c r="H7276" s="180" t="s">
        <v>5251</v>
      </c>
    </row>
    <row r="7277" spans="1:8" hidden="1">
      <c r="A7277" s="88" t="s">
        <v>1370</v>
      </c>
      <c r="B7277" s="240" t="s">
        <v>1371</v>
      </c>
      <c r="C7277" s="185" t="str">
        <f>VLOOKUP(B7277,[1]Nagios!$B$2:$F$7978,1,FALSE)</f>
        <v>10.133.80.228</v>
      </c>
      <c r="D7277" s="240" t="s">
        <v>1368</v>
      </c>
      <c r="E7277" s="98" t="s">
        <v>2992</v>
      </c>
      <c r="F7277" s="128">
        <v>1</v>
      </c>
      <c r="G7277" s="299" t="s">
        <v>8010</v>
      </c>
      <c r="H7277" s="180" t="s">
        <v>5252</v>
      </c>
    </row>
    <row r="7278" spans="1:8" hidden="1">
      <c r="A7278" s="88" t="s">
        <v>1370</v>
      </c>
      <c r="B7278" s="249" t="s">
        <v>1371</v>
      </c>
      <c r="C7278" s="185" t="str">
        <f>VLOOKUP(B7278,[1]Nagios!$B$2:$F$7978,1,FALSE)</f>
        <v>10.133.80.228</v>
      </c>
      <c r="D7278" s="240" t="s">
        <v>1369</v>
      </c>
      <c r="E7278" s="98" t="s">
        <v>2992</v>
      </c>
      <c r="F7278" s="128">
        <v>1</v>
      </c>
      <c r="G7278" s="299" t="s">
        <v>8010</v>
      </c>
      <c r="H7278" s="180" t="s">
        <v>5253</v>
      </c>
    </row>
    <row r="7279" spans="1:8" hidden="1">
      <c r="A7279" s="88" t="s">
        <v>1370</v>
      </c>
      <c r="B7279" s="249" t="s">
        <v>1371</v>
      </c>
      <c r="C7279" s="185" t="str">
        <f>VLOOKUP(B7279,[1]Nagios!$B$2:$F$7978,1,FALSE)</f>
        <v>10.133.80.228</v>
      </c>
      <c r="D7279" s="240" t="s">
        <v>970</v>
      </c>
      <c r="E7279" s="240" t="s">
        <v>2989</v>
      </c>
      <c r="F7279" s="245">
        <v>2</v>
      </c>
      <c r="G7279" s="299" t="s">
        <v>8010</v>
      </c>
      <c r="H7279" s="204" t="s">
        <v>5254</v>
      </c>
    </row>
    <row r="7280" spans="1:8" hidden="1">
      <c r="A7280" s="88" t="s">
        <v>1370</v>
      </c>
      <c r="B7280" s="266" t="s">
        <v>1371</v>
      </c>
      <c r="C7280" s="185" t="str">
        <f>VLOOKUP(B7280,[1]Nagios!$B$2:$F$7978,1,FALSE)</f>
        <v>10.133.80.228</v>
      </c>
      <c r="D7280" s="240" t="s">
        <v>971</v>
      </c>
      <c r="E7280" s="240" t="s">
        <v>2989</v>
      </c>
      <c r="F7280" s="245">
        <v>2</v>
      </c>
      <c r="G7280" s="299" t="s">
        <v>8010</v>
      </c>
      <c r="H7280" s="204" t="s">
        <v>5255</v>
      </c>
    </row>
    <row r="7281" spans="1:8" hidden="1">
      <c r="A7281" s="88" t="s">
        <v>1225</v>
      </c>
      <c r="B7281" s="266" t="s">
        <v>1222</v>
      </c>
      <c r="C7281" s="185" t="str">
        <f>VLOOKUP(B7281,[1]Nagios!$B$2:$F$7978,1,FALSE)</f>
        <v>10.133.80.123</v>
      </c>
      <c r="D7281" s="249" t="s">
        <v>1223</v>
      </c>
      <c r="E7281" s="98" t="s">
        <v>2992</v>
      </c>
      <c r="F7281" s="128">
        <v>1</v>
      </c>
      <c r="G7281" s="299" t="s">
        <v>8010</v>
      </c>
      <c r="H7281" s="180" t="s">
        <v>5239</v>
      </c>
    </row>
    <row r="7282" spans="1:8" hidden="1">
      <c r="A7282" s="104" t="s">
        <v>1225</v>
      </c>
      <c r="B7282" s="147" t="s">
        <v>1222</v>
      </c>
      <c r="C7282" s="185" t="str">
        <f>VLOOKUP(B7282,[1]Nagios!$B$2:$F$7978,1,FALSE)</f>
        <v>10.133.80.123</v>
      </c>
      <c r="D7282" s="147" t="s">
        <v>1224</v>
      </c>
      <c r="E7282" s="98" t="s">
        <v>2992</v>
      </c>
      <c r="F7282" s="128">
        <v>1</v>
      </c>
      <c r="G7282" s="299" t="s">
        <v>8010</v>
      </c>
      <c r="H7282" s="180" t="s">
        <v>5240</v>
      </c>
    </row>
    <row r="7283" spans="1:8" hidden="1">
      <c r="A7283" s="88" t="s">
        <v>1209</v>
      </c>
      <c r="B7283" s="266" t="s">
        <v>138</v>
      </c>
      <c r="C7283" s="185" t="str">
        <f>VLOOKUP(B7283,[1]Nagios!$B$2:$F$7978,1,FALSE)</f>
        <v>10.133.80.20</v>
      </c>
      <c r="D7283" s="249" t="s">
        <v>1581</v>
      </c>
      <c r="E7283" s="98" t="s">
        <v>2992</v>
      </c>
      <c r="F7283" s="128">
        <v>1</v>
      </c>
      <c r="G7283" s="299" t="s">
        <v>8010</v>
      </c>
      <c r="H7283" s="180" t="s">
        <v>5250</v>
      </c>
    </row>
    <row r="7284" spans="1:8" hidden="1">
      <c r="A7284" s="88" t="s">
        <v>1207</v>
      </c>
      <c r="B7284" s="266" t="s">
        <v>2525</v>
      </c>
      <c r="C7284" s="185" t="str">
        <f>VLOOKUP(B7284,[1]Nagios!$B$2:$F$7978,1,FALSE)</f>
        <v>10.133.10.111</v>
      </c>
      <c r="D7284" s="249" t="s">
        <v>970</v>
      </c>
      <c r="E7284" s="240" t="s">
        <v>2989</v>
      </c>
      <c r="F7284" s="245">
        <v>2</v>
      </c>
      <c r="G7284" s="299" t="s">
        <v>8010</v>
      </c>
      <c r="H7284" s="180" t="s">
        <v>5233</v>
      </c>
    </row>
    <row r="7285" spans="1:8" hidden="1">
      <c r="A7285" s="88" t="s">
        <v>1207</v>
      </c>
      <c r="B7285" s="266" t="s">
        <v>2525</v>
      </c>
      <c r="C7285" s="185" t="str">
        <f>VLOOKUP(B7285,[1]Nagios!$B$2:$F$7978,1,FALSE)</f>
        <v>10.133.10.111</v>
      </c>
      <c r="D7285" s="249" t="s">
        <v>971</v>
      </c>
      <c r="E7285" s="240" t="s">
        <v>2989</v>
      </c>
      <c r="F7285" s="245">
        <v>2</v>
      </c>
      <c r="G7285" s="299" t="s">
        <v>8010</v>
      </c>
      <c r="H7285" s="180" t="s">
        <v>5234</v>
      </c>
    </row>
    <row r="7286" spans="1:8" hidden="1">
      <c r="A7286" s="88" t="s">
        <v>1207</v>
      </c>
      <c r="B7286" s="266" t="s">
        <v>2525</v>
      </c>
      <c r="C7286" s="185" t="str">
        <f>VLOOKUP(B7286,[1]Nagios!$B$2:$F$7978,1,FALSE)</f>
        <v>10.133.10.111</v>
      </c>
      <c r="D7286" s="266" t="s">
        <v>971</v>
      </c>
      <c r="E7286" s="240" t="s">
        <v>2989</v>
      </c>
      <c r="F7286" s="245">
        <v>2</v>
      </c>
      <c r="G7286" s="299" t="s">
        <v>8010</v>
      </c>
      <c r="H7286" s="180" t="s">
        <v>5234</v>
      </c>
    </row>
    <row r="7287" spans="1:8" hidden="1">
      <c r="A7287" s="97" t="s">
        <v>7446</v>
      </c>
      <c r="B7287" s="98" t="s">
        <v>7439</v>
      </c>
      <c r="C7287" s="185" t="str">
        <f>VLOOKUP(B7287,[1]Nagios!$B$2:$F$7978,1,FALSE)</f>
        <v>10.133.80.184</v>
      </c>
      <c r="D7287" s="240" t="s">
        <v>1056</v>
      </c>
      <c r="E7287" s="240" t="s">
        <v>2989</v>
      </c>
      <c r="F7287" s="245">
        <v>4</v>
      </c>
      <c r="G7287" s="299" t="s">
        <v>8010</v>
      </c>
      <c r="H7287" s="199"/>
    </row>
    <row r="7288" spans="1:8" hidden="1">
      <c r="A7288" s="97" t="s">
        <v>7448</v>
      </c>
      <c r="B7288" s="98" t="s">
        <v>7441</v>
      </c>
      <c r="C7288" s="185" t="str">
        <f>VLOOKUP(B7288,[1]Nagios!$B$2:$F$7978,1,FALSE)</f>
        <v>10.133.132.36</v>
      </c>
      <c r="D7288" s="240" t="s">
        <v>1056</v>
      </c>
      <c r="E7288" s="240" t="s">
        <v>2989</v>
      </c>
      <c r="F7288" s="245">
        <v>4</v>
      </c>
      <c r="G7288" s="299" t="s">
        <v>8010</v>
      </c>
      <c r="H7288" s="199"/>
    </row>
    <row r="7289" spans="1:8" hidden="1">
      <c r="A7289" s="97" t="s">
        <v>7443</v>
      </c>
      <c r="B7289" s="98" t="s">
        <v>7436</v>
      </c>
      <c r="C7289" s="185" t="str">
        <f>VLOOKUP(B7289,[1]Nagios!$B$2:$F$7978,1,FALSE)</f>
        <v>10.133.80.156</v>
      </c>
      <c r="D7289" s="266" t="s">
        <v>1056</v>
      </c>
      <c r="E7289" s="240" t="s">
        <v>2989</v>
      </c>
      <c r="F7289" s="245">
        <v>4</v>
      </c>
      <c r="G7289" s="299" t="s">
        <v>8010</v>
      </c>
      <c r="H7289" s="199"/>
    </row>
    <row r="7290" spans="1:8" hidden="1">
      <c r="A7290" s="97" t="s">
        <v>7445</v>
      </c>
      <c r="B7290" s="98" t="s">
        <v>7438</v>
      </c>
      <c r="C7290" s="185" t="str">
        <f>VLOOKUP(B7290,[1]Nagios!$B$2:$F$7978,1,FALSE)</f>
        <v>10.133.132.34</v>
      </c>
      <c r="D7290" s="240" t="s">
        <v>1056</v>
      </c>
      <c r="E7290" s="240" t="s">
        <v>2989</v>
      </c>
      <c r="F7290" s="245">
        <v>4</v>
      </c>
      <c r="G7290" s="299" t="s">
        <v>8010</v>
      </c>
      <c r="H7290" s="199"/>
    </row>
    <row r="7291" spans="1:8" hidden="1">
      <c r="A7291" s="97" t="s">
        <v>7444</v>
      </c>
      <c r="B7291" s="98" t="s">
        <v>7437</v>
      </c>
      <c r="C7291" s="185" t="str">
        <f>VLOOKUP(B7291,[1]Nagios!$B$2:$F$7978,1,FALSE)</f>
        <v>10.133.80.158</v>
      </c>
      <c r="D7291" s="240" t="s">
        <v>1056</v>
      </c>
      <c r="E7291" s="240" t="s">
        <v>2989</v>
      </c>
      <c r="F7291" s="245">
        <v>4</v>
      </c>
      <c r="G7291" s="299" t="s">
        <v>8010</v>
      </c>
      <c r="H7291" s="199"/>
    </row>
    <row r="7292" spans="1:8" hidden="1">
      <c r="A7292" s="97" t="s">
        <v>7447</v>
      </c>
      <c r="B7292" s="98" t="s">
        <v>7440</v>
      </c>
      <c r="C7292" s="185" t="str">
        <f>VLOOKUP(B7292,[1]Nagios!$B$2:$F$7978,1,FALSE)</f>
        <v>10.133.80.186</v>
      </c>
      <c r="D7292" s="240" t="s">
        <v>1056</v>
      </c>
      <c r="E7292" s="240" t="s">
        <v>2989</v>
      </c>
      <c r="F7292" s="245">
        <v>4</v>
      </c>
      <c r="G7292" s="299" t="s">
        <v>8010</v>
      </c>
      <c r="H7292" s="199"/>
    </row>
    <row r="7293" spans="1:8" hidden="1">
      <c r="A7293" s="98" t="s">
        <v>7459</v>
      </c>
      <c r="B7293" s="98" t="s">
        <v>7458</v>
      </c>
      <c r="C7293" s="185" t="str">
        <f>VLOOKUP(B7293,[1]Nagios!$B$2:$F$7978,1,FALSE)</f>
        <v>10.133.132.44</v>
      </c>
      <c r="D7293" s="98" t="s">
        <v>1056</v>
      </c>
      <c r="E7293" s="240" t="s">
        <v>2989</v>
      </c>
      <c r="F7293" s="245">
        <v>4</v>
      </c>
      <c r="G7293" s="299" t="s">
        <v>8010</v>
      </c>
      <c r="H7293" s="199"/>
    </row>
    <row r="7294" spans="1:8" hidden="1">
      <c r="A7294" s="88" t="s">
        <v>7007</v>
      </c>
      <c r="B7294" s="240" t="s">
        <v>7006</v>
      </c>
      <c r="C7294" s="185" t="str">
        <f>VLOOKUP(B7294,[1]Nagios!$B$2:$F$7978,1,FALSE)</f>
        <v>10.133.126.25</v>
      </c>
      <c r="D7294" s="240" t="s">
        <v>1056</v>
      </c>
      <c r="E7294" s="240" t="s">
        <v>2989</v>
      </c>
      <c r="F7294" s="245">
        <v>4</v>
      </c>
      <c r="G7294" s="299" t="s">
        <v>8010</v>
      </c>
      <c r="H7294" s="180"/>
    </row>
    <row r="7295" spans="1:8" hidden="1">
      <c r="A7295" s="88" t="s">
        <v>7007</v>
      </c>
      <c r="B7295" s="240" t="s">
        <v>7006</v>
      </c>
      <c r="C7295" s="185" t="str">
        <f>VLOOKUP(B7295,[1]Nagios!$B$2:$F$7978,1,FALSE)</f>
        <v>10.133.126.25</v>
      </c>
      <c r="D7295" s="240" t="s">
        <v>1057</v>
      </c>
      <c r="E7295" s="240" t="s">
        <v>2989</v>
      </c>
      <c r="F7295" s="245">
        <v>4</v>
      </c>
      <c r="G7295" s="299" t="s">
        <v>8010</v>
      </c>
      <c r="H7295" s="180"/>
    </row>
    <row r="7296" spans="1:8" hidden="1">
      <c r="A7296" s="88" t="s">
        <v>7007</v>
      </c>
      <c r="B7296" s="240" t="s">
        <v>7006</v>
      </c>
      <c r="C7296" s="185" t="str">
        <f>VLOOKUP(B7296,[1]Nagios!$B$2:$F$7978,1,FALSE)</f>
        <v>10.133.126.25</v>
      </c>
      <c r="D7296" s="240" t="s">
        <v>1058</v>
      </c>
      <c r="E7296" s="240" t="s">
        <v>2989</v>
      </c>
      <c r="F7296" s="245">
        <v>4</v>
      </c>
      <c r="G7296" s="299" t="s">
        <v>8010</v>
      </c>
      <c r="H7296" s="180"/>
    </row>
    <row r="7297" spans="1:8" hidden="1">
      <c r="A7297" s="88" t="s">
        <v>7007</v>
      </c>
      <c r="B7297" s="240" t="s">
        <v>7006</v>
      </c>
      <c r="C7297" s="185" t="str">
        <f>VLOOKUP(B7297,[1]Nagios!$B$2:$F$7978,1,FALSE)</f>
        <v>10.133.126.25</v>
      </c>
      <c r="D7297" s="240" t="s">
        <v>1059</v>
      </c>
      <c r="E7297" s="240" t="s">
        <v>2989</v>
      </c>
      <c r="F7297" s="245">
        <v>4</v>
      </c>
      <c r="G7297" s="299" t="s">
        <v>8010</v>
      </c>
      <c r="H7297" s="180"/>
    </row>
    <row r="7298" spans="1:8" hidden="1">
      <c r="A7298" s="88" t="s">
        <v>7007</v>
      </c>
      <c r="B7298" s="240" t="s">
        <v>7006</v>
      </c>
      <c r="C7298" s="185" t="str">
        <f>VLOOKUP(B7298,[1]Nagios!$B$2:$F$7978,1,FALSE)</f>
        <v>10.133.126.25</v>
      </c>
      <c r="D7298" s="240" t="s">
        <v>1060</v>
      </c>
      <c r="E7298" s="240" t="s">
        <v>2989</v>
      </c>
      <c r="F7298" s="245">
        <v>4</v>
      </c>
      <c r="G7298" s="299" t="s">
        <v>8010</v>
      </c>
      <c r="H7298" s="180"/>
    </row>
    <row r="7299" spans="1:8" hidden="1">
      <c r="A7299" s="88" t="s">
        <v>7007</v>
      </c>
      <c r="B7299" s="240" t="s">
        <v>7006</v>
      </c>
      <c r="C7299" s="185" t="str">
        <f>VLOOKUP(B7299,[1]Nagios!$B$2:$F$7978,1,FALSE)</f>
        <v>10.133.126.25</v>
      </c>
      <c r="D7299" s="240" t="s">
        <v>1061</v>
      </c>
      <c r="E7299" s="240" t="s">
        <v>2989</v>
      </c>
      <c r="F7299" s="245">
        <v>4</v>
      </c>
      <c r="G7299" s="299" t="s">
        <v>8010</v>
      </c>
      <c r="H7299" s="180"/>
    </row>
    <row r="7300" spans="1:8" hidden="1">
      <c r="A7300" s="88" t="s">
        <v>7007</v>
      </c>
      <c r="B7300" s="240" t="s">
        <v>7006</v>
      </c>
      <c r="C7300" s="185" t="str">
        <f>VLOOKUP(B7300,[1]Nagios!$B$2:$F$7978,1,FALSE)</f>
        <v>10.133.126.25</v>
      </c>
      <c r="D7300" s="240" t="s">
        <v>7008</v>
      </c>
      <c r="E7300" s="240" t="s">
        <v>2989</v>
      </c>
      <c r="F7300" s="245">
        <v>4</v>
      </c>
      <c r="G7300" s="299" t="s">
        <v>8010</v>
      </c>
      <c r="H7300" s="180"/>
    </row>
    <row r="7301" spans="1:8" hidden="1">
      <c r="A7301" s="88" t="s">
        <v>7007</v>
      </c>
      <c r="B7301" s="249" t="s">
        <v>7006</v>
      </c>
      <c r="C7301" s="185" t="str">
        <f>VLOOKUP(B7301,[1]Nagios!$B$2:$F$7978,1,FALSE)</f>
        <v>10.133.126.25</v>
      </c>
      <c r="D7301" s="240" t="s">
        <v>7009</v>
      </c>
      <c r="E7301" s="240" t="s">
        <v>2989</v>
      </c>
      <c r="F7301" s="245">
        <v>4</v>
      </c>
      <c r="G7301" s="299" t="s">
        <v>8010</v>
      </c>
      <c r="H7301" s="180"/>
    </row>
    <row r="7302" spans="1:8" hidden="1">
      <c r="A7302" s="88" t="s">
        <v>7010</v>
      </c>
      <c r="B7302" s="249" t="s">
        <v>7004</v>
      </c>
      <c r="C7302" s="185" t="str">
        <f>VLOOKUP(B7302,[1]Nagios!$B$2:$F$7978,1,FALSE)</f>
        <v>10.133.126.24</v>
      </c>
      <c r="D7302" s="240" t="s">
        <v>1056</v>
      </c>
      <c r="E7302" s="249" t="s">
        <v>2989</v>
      </c>
      <c r="F7302" s="245">
        <v>4</v>
      </c>
      <c r="G7302" s="299" t="s">
        <v>8010</v>
      </c>
      <c r="H7302" s="180"/>
    </row>
    <row r="7303" spans="1:8" hidden="1">
      <c r="A7303" s="88" t="s">
        <v>7010</v>
      </c>
      <c r="B7303" s="266" t="s">
        <v>7004</v>
      </c>
      <c r="C7303" s="185" t="str">
        <f>VLOOKUP(B7303,[1]Nagios!$B$2:$F$7978,1,FALSE)</f>
        <v>10.133.126.24</v>
      </c>
      <c r="D7303" s="240" t="s">
        <v>1057</v>
      </c>
      <c r="E7303" s="249" t="s">
        <v>2989</v>
      </c>
      <c r="F7303" s="245">
        <v>4</v>
      </c>
      <c r="G7303" s="299" t="s">
        <v>8010</v>
      </c>
      <c r="H7303" s="180"/>
    </row>
    <row r="7304" spans="1:8" hidden="1">
      <c r="A7304" s="88" t="s">
        <v>7010</v>
      </c>
      <c r="B7304" s="240" t="s">
        <v>7004</v>
      </c>
      <c r="C7304" s="185" t="str">
        <f>VLOOKUP(B7304,[1]Nagios!$B$2:$F$7978,1,FALSE)</f>
        <v>10.133.126.24</v>
      </c>
      <c r="D7304" s="240" t="s">
        <v>1058</v>
      </c>
      <c r="E7304" s="266" t="s">
        <v>2989</v>
      </c>
      <c r="F7304" s="245">
        <v>4</v>
      </c>
      <c r="G7304" s="299" t="s">
        <v>8010</v>
      </c>
      <c r="H7304" s="180"/>
    </row>
    <row r="7305" spans="1:8" hidden="1">
      <c r="A7305" s="88" t="s">
        <v>7010</v>
      </c>
      <c r="B7305" s="240" t="s">
        <v>7004</v>
      </c>
      <c r="C7305" s="185" t="str">
        <f>VLOOKUP(B7305,[1]Nagios!$B$2:$F$7978,1,FALSE)</f>
        <v>10.133.126.24</v>
      </c>
      <c r="D7305" s="240" t="s">
        <v>1059</v>
      </c>
      <c r="E7305" s="266" t="s">
        <v>2989</v>
      </c>
      <c r="F7305" s="245">
        <v>4</v>
      </c>
      <c r="G7305" s="299" t="s">
        <v>8010</v>
      </c>
      <c r="H7305" s="180"/>
    </row>
    <row r="7306" spans="1:8" hidden="1">
      <c r="A7306" s="88" t="s">
        <v>7010</v>
      </c>
      <c r="B7306" s="240" t="s">
        <v>7004</v>
      </c>
      <c r="C7306" s="185" t="str">
        <f>VLOOKUP(B7306,[1]Nagios!$B$2:$F$7978,1,FALSE)</f>
        <v>10.133.126.24</v>
      </c>
      <c r="D7306" s="240" t="s">
        <v>1060</v>
      </c>
      <c r="E7306" s="266" t="s">
        <v>2989</v>
      </c>
      <c r="F7306" s="245">
        <v>4</v>
      </c>
      <c r="G7306" s="299" t="s">
        <v>8010</v>
      </c>
      <c r="H7306" s="180"/>
    </row>
    <row r="7307" spans="1:8" hidden="1">
      <c r="A7307" s="88" t="s">
        <v>7010</v>
      </c>
      <c r="B7307" s="240" t="s">
        <v>7004</v>
      </c>
      <c r="C7307" s="185" t="str">
        <f>VLOOKUP(B7307,[1]Nagios!$B$2:$F$7978,1,FALSE)</f>
        <v>10.133.126.24</v>
      </c>
      <c r="D7307" s="240" t="s">
        <v>1061</v>
      </c>
      <c r="E7307" s="266" t="s">
        <v>2989</v>
      </c>
      <c r="F7307" s="245">
        <v>4</v>
      </c>
      <c r="G7307" s="299" t="s">
        <v>8010</v>
      </c>
      <c r="H7307" s="180"/>
    </row>
    <row r="7308" spans="1:8" hidden="1">
      <c r="A7308" s="88" t="s">
        <v>7010</v>
      </c>
      <c r="B7308" s="240" t="s">
        <v>7004</v>
      </c>
      <c r="C7308" s="185" t="str">
        <f>VLOOKUP(B7308,[1]Nagios!$B$2:$F$7978,1,FALSE)</f>
        <v>10.133.126.24</v>
      </c>
      <c r="D7308" s="240" t="s">
        <v>7008</v>
      </c>
      <c r="E7308" s="266" t="s">
        <v>2989</v>
      </c>
      <c r="F7308" s="245">
        <v>4</v>
      </c>
      <c r="G7308" s="299" t="s">
        <v>8010</v>
      </c>
      <c r="H7308" s="180"/>
    </row>
    <row r="7309" spans="1:8" hidden="1">
      <c r="A7309" s="88" t="s">
        <v>7010</v>
      </c>
      <c r="B7309" s="240" t="s">
        <v>7004</v>
      </c>
      <c r="C7309" s="185" t="str">
        <f>VLOOKUP(B7309,[1]Nagios!$B$2:$F$7978,1,FALSE)</f>
        <v>10.133.126.24</v>
      </c>
      <c r="D7309" s="240" t="s">
        <v>7011</v>
      </c>
      <c r="E7309" s="240" t="s">
        <v>2989</v>
      </c>
      <c r="F7309" s="245">
        <v>4</v>
      </c>
      <c r="G7309" s="299" t="s">
        <v>8010</v>
      </c>
      <c r="H7309" s="180"/>
    </row>
    <row r="7310" spans="1:8" hidden="1">
      <c r="A7310" s="97" t="s">
        <v>7449</v>
      </c>
      <c r="B7310" s="98" t="s">
        <v>7442</v>
      </c>
      <c r="C7310" s="185" t="str">
        <f>VLOOKUP(B7310,[1]Nagios!$B$2:$F$7978,1,FALSE)</f>
        <v>10.133.132.38</v>
      </c>
      <c r="D7310" s="240" t="s">
        <v>1056</v>
      </c>
      <c r="E7310" s="240" t="s">
        <v>2989</v>
      </c>
      <c r="F7310" s="245">
        <v>4</v>
      </c>
      <c r="G7310" s="299" t="s">
        <v>8010</v>
      </c>
      <c r="H7310" s="199"/>
    </row>
    <row r="7311" spans="1:8" hidden="1">
      <c r="A7311" s="88" t="s">
        <v>665</v>
      </c>
      <c r="B7311" s="240" t="s">
        <v>665</v>
      </c>
      <c r="C7311" s="185" t="str">
        <f>VLOOKUP(B7311,[1]Nagios!$B$2:$F$7978,1,FALSE)</f>
        <v>SSL Plus 9</v>
      </c>
      <c r="D7311" s="240" t="s">
        <v>960</v>
      </c>
      <c r="E7311" s="98" t="s">
        <v>7852</v>
      </c>
      <c r="F7311" s="245" t="s">
        <v>660</v>
      </c>
      <c r="G7311" s="299" t="s">
        <v>8000</v>
      </c>
      <c r="H7311" s="180" t="s">
        <v>5468</v>
      </c>
    </row>
    <row r="7312" spans="1:8" hidden="1">
      <c r="A7312" s="88" t="s">
        <v>664</v>
      </c>
      <c r="B7312" s="240" t="s">
        <v>664</v>
      </c>
      <c r="C7312" s="185" t="str">
        <f>VLOOKUP(B7312,[1]Nagios!$B$2:$F$7978,1,FALSE)</f>
        <v>SSL Plus 8</v>
      </c>
      <c r="D7312" s="240" t="s">
        <v>960</v>
      </c>
      <c r="E7312" s="98" t="s">
        <v>7852</v>
      </c>
      <c r="F7312" s="245" t="s">
        <v>660</v>
      </c>
      <c r="G7312" s="299" t="s">
        <v>8000</v>
      </c>
      <c r="H7312" s="180" t="s">
        <v>5467</v>
      </c>
    </row>
    <row r="7313" spans="1:8" hidden="1">
      <c r="A7313" s="88" t="s">
        <v>663</v>
      </c>
      <c r="B7313" s="240" t="s">
        <v>663</v>
      </c>
      <c r="C7313" s="185" t="str">
        <f>VLOOKUP(B7313,[1]Nagios!$B$2:$F$7978,1,FALSE)</f>
        <v>SSL Plus 7</v>
      </c>
      <c r="D7313" s="240" t="s">
        <v>960</v>
      </c>
      <c r="E7313" s="98" t="s">
        <v>7852</v>
      </c>
      <c r="F7313" s="245" t="s">
        <v>660</v>
      </c>
      <c r="G7313" s="299" t="s">
        <v>8000</v>
      </c>
      <c r="H7313" s="180" t="s">
        <v>5466</v>
      </c>
    </row>
    <row r="7314" spans="1:8" hidden="1">
      <c r="A7314" s="88" t="s">
        <v>662</v>
      </c>
      <c r="B7314" s="240" t="s">
        <v>662</v>
      </c>
      <c r="C7314" s="185" t="str">
        <f>VLOOKUP(B7314,[1]Nagios!$B$2:$F$7978,1,FALSE)</f>
        <v>SSL Plus 4</v>
      </c>
      <c r="D7314" s="240" t="s">
        <v>960</v>
      </c>
      <c r="E7314" s="98" t="s">
        <v>7852</v>
      </c>
      <c r="F7314" s="262" t="s">
        <v>660</v>
      </c>
      <c r="G7314" s="299" t="s">
        <v>8000</v>
      </c>
      <c r="H7314" s="180" t="s">
        <v>5465</v>
      </c>
    </row>
    <row r="7315" spans="1:8" hidden="1">
      <c r="A7315" s="88" t="s">
        <v>661</v>
      </c>
      <c r="B7315" s="240" t="s">
        <v>661</v>
      </c>
      <c r="C7315" s="185" t="str">
        <f>VLOOKUP(B7315,[1]Nagios!$B$2:$F$7978,1,FALSE)</f>
        <v>SSL Plus</v>
      </c>
      <c r="D7315" s="240" t="s">
        <v>960</v>
      </c>
      <c r="E7315" s="98" t="s">
        <v>7852</v>
      </c>
      <c r="F7315" s="262" t="s">
        <v>660</v>
      </c>
      <c r="G7315" s="299" t="s">
        <v>8000</v>
      </c>
      <c r="H7315" s="180" t="s">
        <v>5464</v>
      </c>
    </row>
    <row r="7316" spans="1:8" hidden="1">
      <c r="A7316" s="88" t="s">
        <v>1933</v>
      </c>
      <c r="B7316" s="240" t="s">
        <v>1271</v>
      </c>
      <c r="C7316" s="185" t="str">
        <f>VLOOKUP(B7316,[1]Nagios!$B$2:$F$7978,1,FALSE)</f>
        <v>10.133.54.87</v>
      </c>
      <c r="D7316" s="240" t="s">
        <v>1204</v>
      </c>
      <c r="E7316" s="249" t="s">
        <v>2992</v>
      </c>
      <c r="F7316" s="271">
        <v>3</v>
      </c>
      <c r="G7316" s="299" t="s">
        <v>8012</v>
      </c>
      <c r="H7316" s="204" t="s">
        <v>3464</v>
      </c>
    </row>
    <row r="7317" spans="1:8" hidden="1">
      <c r="A7317" s="88" t="s">
        <v>1933</v>
      </c>
      <c r="B7317" s="240" t="s">
        <v>1271</v>
      </c>
      <c r="C7317" s="185" t="str">
        <f>VLOOKUP(B7317,[1]Nagios!$B$2:$F$7978,1,FALSE)</f>
        <v>10.133.54.87</v>
      </c>
      <c r="D7317" s="240" t="s">
        <v>2171</v>
      </c>
      <c r="E7317" s="266" t="s">
        <v>2992</v>
      </c>
      <c r="F7317" s="245">
        <v>3</v>
      </c>
      <c r="G7317" s="299" t="s">
        <v>8012</v>
      </c>
      <c r="H7317" s="180" t="s">
        <v>3465</v>
      </c>
    </row>
    <row r="7318" spans="1:8" hidden="1">
      <c r="A7318" s="88" t="s">
        <v>1933</v>
      </c>
      <c r="B7318" s="240" t="s">
        <v>1271</v>
      </c>
      <c r="C7318" s="185" t="str">
        <f>VLOOKUP(B7318,[1]Nagios!$B$2:$F$7978,1,FALSE)</f>
        <v>10.133.54.87</v>
      </c>
      <c r="D7318" s="240" t="s">
        <v>1734</v>
      </c>
      <c r="E7318" s="266" t="s">
        <v>2992</v>
      </c>
      <c r="F7318" s="245">
        <v>3</v>
      </c>
      <c r="G7318" s="299" t="s">
        <v>8012</v>
      </c>
      <c r="H7318" s="180" t="s">
        <v>3466</v>
      </c>
    </row>
    <row r="7319" spans="1:8" hidden="1">
      <c r="A7319" s="88" t="s">
        <v>1933</v>
      </c>
      <c r="B7319" s="240" t="s">
        <v>1271</v>
      </c>
      <c r="C7319" s="185" t="str">
        <f>VLOOKUP(B7319,[1]Nagios!$B$2:$F$7978,1,FALSE)</f>
        <v>10.133.54.87</v>
      </c>
      <c r="D7319" s="240" t="s">
        <v>959</v>
      </c>
      <c r="E7319" s="266" t="s">
        <v>2992</v>
      </c>
      <c r="F7319" s="245">
        <v>3</v>
      </c>
      <c r="G7319" s="299" t="s">
        <v>8012</v>
      </c>
      <c r="H7319" s="180" t="s">
        <v>3467</v>
      </c>
    </row>
    <row r="7320" spans="1:8" hidden="1">
      <c r="A7320" s="88" t="s">
        <v>1933</v>
      </c>
      <c r="B7320" s="240" t="s">
        <v>1271</v>
      </c>
      <c r="C7320" s="185" t="str">
        <f>VLOOKUP(B7320,[1]Nagios!$B$2:$F$7978,1,FALSE)</f>
        <v>10.133.54.87</v>
      </c>
      <c r="D7320" s="240" t="s">
        <v>1200</v>
      </c>
      <c r="E7320" s="266" t="s">
        <v>2992</v>
      </c>
      <c r="F7320" s="262">
        <v>3</v>
      </c>
      <c r="G7320" s="299" t="s">
        <v>8012</v>
      </c>
      <c r="H7320" s="180" t="s">
        <v>3468</v>
      </c>
    </row>
    <row r="7321" spans="1:8" hidden="1">
      <c r="A7321" s="88" t="s">
        <v>1933</v>
      </c>
      <c r="B7321" s="240" t="s">
        <v>1271</v>
      </c>
      <c r="C7321" s="185" t="str">
        <f>VLOOKUP(B7321,[1]Nagios!$B$2:$F$7978,1,FALSE)</f>
        <v>10.133.54.87</v>
      </c>
      <c r="D7321" s="240" t="s">
        <v>1201</v>
      </c>
      <c r="E7321" s="266" t="s">
        <v>2992</v>
      </c>
      <c r="F7321" s="262">
        <v>2</v>
      </c>
      <c r="G7321" s="299" t="s">
        <v>8012</v>
      </c>
      <c r="H7321" s="180" t="s">
        <v>3469</v>
      </c>
    </row>
    <row r="7322" spans="1:8" hidden="1">
      <c r="A7322" s="88" t="s">
        <v>658</v>
      </c>
      <c r="B7322" s="240" t="s">
        <v>659</v>
      </c>
      <c r="C7322" s="185" t="str">
        <f>VLOOKUP(B7322,[1]Nagios!$B$2:$F$7978,1,FALSE)</f>
        <v>192.168.0.1</v>
      </c>
      <c r="D7322" s="240" t="s">
        <v>959</v>
      </c>
      <c r="E7322" s="266" t="s">
        <v>2989</v>
      </c>
      <c r="F7322" s="271">
        <v>2</v>
      </c>
      <c r="G7322" s="299" t="s">
        <v>8011</v>
      </c>
      <c r="H7322" s="180" t="s">
        <v>5135</v>
      </c>
    </row>
    <row r="7323" spans="1:8">
      <c r="A7323" s="88" t="s">
        <v>656</v>
      </c>
      <c r="B7323" s="240" t="s">
        <v>657</v>
      </c>
      <c r="C7323" s="185" t="str">
        <f>VLOOKUP(B7323,[1]Nagios!$B$2:$F$7978,1,FALSE)</f>
        <v>10.133.54.100</v>
      </c>
      <c r="D7323" s="240" t="s">
        <v>959</v>
      </c>
      <c r="E7323" s="266" t="s">
        <v>2991</v>
      </c>
      <c r="F7323" s="112">
        <v>1</v>
      </c>
      <c r="G7323" s="299" t="s">
        <v>8007</v>
      </c>
      <c r="H7323" s="180" t="s">
        <v>5290</v>
      </c>
    </row>
    <row r="7324" spans="1:8" hidden="1">
      <c r="A7324" s="88" t="s">
        <v>8030</v>
      </c>
      <c r="B7324" s="240" t="s">
        <v>8030</v>
      </c>
      <c r="C7324" s="185" t="str">
        <f>VLOOKUP(B7324,[1]Nagios!$B$2:$F$7978,1,FALSE)</f>
        <v>SIGNATURE QA</v>
      </c>
      <c r="D7324" s="240" t="s">
        <v>960</v>
      </c>
      <c r="E7324" s="98" t="s">
        <v>7852</v>
      </c>
      <c r="F7324" s="271" t="s">
        <v>660</v>
      </c>
      <c r="G7324" s="299" t="s">
        <v>8029</v>
      </c>
      <c r="H7324" s="180" t="s">
        <v>5463</v>
      </c>
    </row>
    <row r="7325" spans="1:8" hidden="1">
      <c r="A7325" s="88" t="s">
        <v>9158</v>
      </c>
      <c r="B7325" s="240" t="s">
        <v>9158</v>
      </c>
      <c r="C7325" s="185" t="str">
        <f>VLOOKUP(B7325,[1]Nagios!$B$2:$F$7978,1,FALSE)</f>
        <v>SIGNATURE_PROD</v>
      </c>
      <c r="D7325" s="240" t="s">
        <v>960</v>
      </c>
      <c r="E7325" s="98" t="s">
        <v>7852</v>
      </c>
      <c r="F7325" s="271" t="s">
        <v>660</v>
      </c>
      <c r="G7325" s="299" t="s">
        <v>8029</v>
      </c>
      <c r="H7325" s="180" t="s">
        <v>5462</v>
      </c>
    </row>
    <row r="7326" spans="1:8" hidden="1">
      <c r="A7326" s="88" t="s">
        <v>670</v>
      </c>
      <c r="B7326" s="249" t="s">
        <v>670</v>
      </c>
      <c r="C7326" s="185" t="str">
        <f>VLOOKUP(B7326,[1]Nagios!$B$2:$F$7978,1,FALSE)</f>
        <v>Siemens AG 4</v>
      </c>
      <c r="D7326" s="249" t="s">
        <v>960</v>
      </c>
      <c r="E7326" s="98" t="s">
        <v>7852</v>
      </c>
      <c r="F7326" s="271" t="s">
        <v>660</v>
      </c>
      <c r="G7326" s="299" t="s">
        <v>8000</v>
      </c>
      <c r="H7326" s="180" t="s">
        <v>5461</v>
      </c>
    </row>
    <row r="7327" spans="1:8" hidden="1">
      <c r="A7327" s="107" t="s">
        <v>669</v>
      </c>
      <c r="B7327" s="120" t="s">
        <v>669</v>
      </c>
      <c r="C7327" s="185" t="str">
        <f>VLOOKUP(B7327,[1]Nagios!$B$2:$F$7978,1,FALSE)</f>
        <v>Siemens AG 3</v>
      </c>
      <c r="D7327" s="120" t="s">
        <v>960</v>
      </c>
      <c r="E7327" s="278" t="s">
        <v>7852</v>
      </c>
      <c r="F7327" s="121" t="s">
        <v>660</v>
      </c>
      <c r="G7327" s="299" t="s">
        <v>8000</v>
      </c>
      <c r="H7327" s="180" t="s">
        <v>5460</v>
      </c>
    </row>
    <row r="7328" spans="1:8" hidden="1">
      <c r="A7328" s="107" t="s">
        <v>668</v>
      </c>
      <c r="B7328" s="249" t="s">
        <v>668</v>
      </c>
      <c r="C7328" s="185" t="str">
        <f>VLOOKUP(B7328,[1]Nagios!$B$2:$F$7978,1,FALSE)</f>
        <v>Siemens AG 2</v>
      </c>
      <c r="D7328" s="249" t="s">
        <v>960</v>
      </c>
      <c r="E7328" s="98" t="s">
        <v>7852</v>
      </c>
      <c r="F7328" s="271" t="s">
        <v>660</v>
      </c>
      <c r="G7328" s="299" t="s">
        <v>8000</v>
      </c>
      <c r="H7328" s="180" t="s">
        <v>5459</v>
      </c>
    </row>
    <row r="7329" spans="1:8" hidden="1">
      <c r="A7329" s="249" t="s">
        <v>8236</v>
      </c>
      <c r="B7329" s="240" t="s">
        <v>8210</v>
      </c>
      <c r="C7329" s="185" t="str">
        <f>VLOOKUP(B7329,[1]Nagios!$B$2:$F$7978,1,FALSE)</f>
        <v>172.24.64.32</v>
      </c>
      <c r="D7329" s="240" t="s">
        <v>959</v>
      </c>
      <c r="E7329" s="88" t="s">
        <v>2992</v>
      </c>
      <c r="F7329" s="106">
        <v>4</v>
      </c>
      <c r="G7329" s="299" t="s">
        <v>8217</v>
      </c>
      <c r="H7329" s="180"/>
    </row>
    <row r="7330" spans="1:8" hidden="1">
      <c r="A7330" s="240" t="s">
        <v>8235</v>
      </c>
      <c r="B7330" s="240" t="s">
        <v>8209</v>
      </c>
      <c r="C7330" s="185" t="str">
        <f>VLOOKUP(B7330,[1]Nagios!$B$2:$F$7978,1,FALSE)</f>
        <v>172.24.64.31</v>
      </c>
      <c r="D7330" s="240" t="s">
        <v>959</v>
      </c>
      <c r="E7330" s="88" t="s">
        <v>2992</v>
      </c>
      <c r="F7330" s="106">
        <v>4</v>
      </c>
      <c r="G7330" s="299" t="s">
        <v>8217</v>
      </c>
      <c r="H7330" s="180"/>
    </row>
    <row r="7331" spans="1:8" hidden="1">
      <c r="A7331" s="240" t="s">
        <v>8238</v>
      </c>
      <c r="B7331" s="240" t="s">
        <v>8212</v>
      </c>
      <c r="C7331" s="185" t="str">
        <f>VLOOKUP(B7331,[1]Nagios!$B$2:$F$7978,1,FALSE)</f>
        <v>172.24.80.32</v>
      </c>
      <c r="D7331" s="240" t="s">
        <v>959</v>
      </c>
      <c r="E7331" s="88" t="s">
        <v>2992</v>
      </c>
      <c r="F7331" s="106">
        <v>4</v>
      </c>
      <c r="G7331" s="299" t="s">
        <v>8217</v>
      </c>
      <c r="H7331" s="180"/>
    </row>
    <row r="7332" spans="1:8" hidden="1">
      <c r="A7332" s="240" t="s">
        <v>8237</v>
      </c>
      <c r="B7332" s="240" t="s">
        <v>8211</v>
      </c>
      <c r="C7332" s="185" t="str">
        <f>VLOOKUP(B7332,[1]Nagios!$B$2:$F$7978,1,FALSE)</f>
        <v>172.24.80.31</v>
      </c>
      <c r="D7332" s="240" t="s">
        <v>959</v>
      </c>
      <c r="E7332" s="88" t="s">
        <v>2992</v>
      </c>
      <c r="F7332" s="106">
        <v>4</v>
      </c>
      <c r="G7332" s="299" t="s">
        <v>8217</v>
      </c>
      <c r="H7332" s="180"/>
    </row>
    <row r="7333" spans="1:8" hidden="1">
      <c r="A7333" s="240" t="s">
        <v>8233</v>
      </c>
      <c r="B7333" s="240" t="s">
        <v>8207</v>
      </c>
      <c r="C7333" s="185" t="str">
        <f>VLOOKUP(B7333,[1]Nagios!$B$2:$F$7978,1,FALSE)</f>
        <v>172.24.50.38</v>
      </c>
      <c r="D7333" s="240" t="s">
        <v>959</v>
      </c>
      <c r="E7333" s="88" t="s">
        <v>2992</v>
      </c>
      <c r="F7333" s="106">
        <v>4</v>
      </c>
      <c r="G7333" s="299" t="s">
        <v>8217</v>
      </c>
      <c r="H7333" s="180"/>
    </row>
    <row r="7334" spans="1:8" hidden="1">
      <c r="A7334" s="266" t="s">
        <v>8232</v>
      </c>
      <c r="B7334" s="266" t="s">
        <v>8206</v>
      </c>
      <c r="C7334" s="185" t="str">
        <f>VLOOKUP(B7334,[1]Nagios!$B$2:$F$7978,1,FALSE)</f>
        <v>172.24.50.37</v>
      </c>
      <c r="D7334" s="266" t="s">
        <v>959</v>
      </c>
      <c r="E7334" s="88" t="s">
        <v>2992</v>
      </c>
      <c r="F7334" s="269">
        <v>4</v>
      </c>
      <c r="G7334" s="299" t="s">
        <v>8217</v>
      </c>
      <c r="H7334" s="180"/>
    </row>
    <row r="7335" spans="1:8" hidden="1">
      <c r="A7335" s="266" t="s">
        <v>8223</v>
      </c>
      <c r="B7335" s="240" t="s">
        <v>8197</v>
      </c>
      <c r="C7335" s="185" t="str">
        <f>VLOOKUP(B7335,[1]Nagios!$B$2:$F$7978,1,FALSE)</f>
        <v>172.24.34.32</v>
      </c>
      <c r="D7335" s="240" t="s">
        <v>959</v>
      </c>
      <c r="E7335" s="88" t="s">
        <v>2992</v>
      </c>
      <c r="F7335" s="106">
        <v>4</v>
      </c>
      <c r="G7335" s="299" t="s">
        <v>8217</v>
      </c>
      <c r="H7335" s="180"/>
    </row>
    <row r="7336" spans="1:8" hidden="1">
      <c r="A7336" s="240" t="s">
        <v>8222</v>
      </c>
      <c r="B7336" s="240" t="s">
        <v>8196</v>
      </c>
      <c r="C7336" s="185" t="str">
        <f>VLOOKUP(B7336,[1]Nagios!$B$2:$F$7978,1,FALSE)</f>
        <v>172.24.34.31</v>
      </c>
      <c r="D7336" s="240" t="s">
        <v>959</v>
      </c>
      <c r="E7336" s="88" t="s">
        <v>2992</v>
      </c>
      <c r="F7336" s="106">
        <v>4</v>
      </c>
      <c r="G7336" s="299" t="s">
        <v>8217</v>
      </c>
      <c r="H7336" s="180"/>
    </row>
    <row r="7337" spans="1:8" hidden="1">
      <c r="A7337" s="240" t="s">
        <v>8230</v>
      </c>
      <c r="B7337" s="240" t="s">
        <v>8204</v>
      </c>
      <c r="C7337" s="185" t="str">
        <f>VLOOKUP(B7337,[1]Nagios!$B$2:$F$7978,1,FALSE)</f>
        <v>172.24.48.39</v>
      </c>
      <c r="D7337" s="240" t="s">
        <v>959</v>
      </c>
      <c r="E7337" s="88" t="s">
        <v>2992</v>
      </c>
      <c r="F7337" s="106">
        <v>4</v>
      </c>
      <c r="G7337" s="299" t="s">
        <v>8217</v>
      </c>
      <c r="H7337" s="180"/>
    </row>
    <row r="7338" spans="1:8" hidden="1">
      <c r="A7338" s="249" t="s">
        <v>8229</v>
      </c>
      <c r="B7338" s="249" t="s">
        <v>8203</v>
      </c>
      <c r="C7338" s="185" t="str">
        <f>VLOOKUP(B7338,[1]Nagios!$B$2:$F$7978,1,FALSE)</f>
        <v>172.24.48.38</v>
      </c>
      <c r="D7338" s="240" t="s">
        <v>959</v>
      </c>
      <c r="E7338" s="88" t="s">
        <v>2992</v>
      </c>
      <c r="F7338" s="106">
        <v>4</v>
      </c>
      <c r="G7338" s="299" t="s">
        <v>8217</v>
      </c>
      <c r="H7338" s="180"/>
    </row>
    <row r="7339" spans="1:8" hidden="1">
      <c r="A7339" s="249" t="s">
        <v>8225</v>
      </c>
      <c r="B7339" s="249" t="s">
        <v>8199</v>
      </c>
      <c r="C7339" s="185" t="str">
        <f>VLOOKUP(B7339,[1]Nagios!$B$2:$F$7978,1,FALSE)</f>
        <v>172.24.34.34</v>
      </c>
      <c r="D7339" s="240" t="s">
        <v>959</v>
      </c>
      <c r="E7339" s="88" t="s">
        <v>2992</v>
      </c>
      <c r="F7339" s="106">
        <v>4</v>
      </c>
      <c r="G7339" s="299" t="s">
        <v>8217</v>
      </c>
      <c r="H7339" s="180"/>
    </row>
    <row r="7340" spans="1:8" hidden="1">
      <c r="A7340" s="266" t="s">
        <v>8224</v>
      </c>
      <c r="B7340" s="266" t="s">
        <v>8198</v>
      </c>
      <c r="C7340" s="185" t="str">
        <f>VLOOKUP(B7340,[1]Nagios!$B$2:$F$7978,1,FALSE)</f>
        <v>172.24.34.33</v>
      </c>
      <c r="D7340" s="240" t="s">
        <v>959</v>
      </c>
      <c r="E7340" s="88" t="s">
        <v>2992</v>
      </c>
      <c r="F7340" s="106">
        <v>4</v>
      </c>
      <c r="G7340" s="299" t="s">
        <v>8217</v>
      </c>
      <c r="H7340" s="180"/>
    </row>
    <row r="7341" spans="1:8" hidden="1">
      <c r="A7341" s="266" t="s">
        <v>8228</v>
      </c>
      <c r="B7341" s="266" t="s">
        <v>8202</v>
      </c>
      <c r="C7341" s="185" t="str">
        <f>VLOOKUP(B7341,[1]Nagios!$B$2:$F$7978,1,FALSE)</f>
        <v>172.24.34.35</v>
      </c>
      <c r="D7341" s="240" t="s">
        <v>959</v>
      </c>
      <c r="E7341" s="88" t="s">
        <v>2992</v>
      </c>
      <c r="F7341" s="250">
        <v>4</v>
      </c>
      <c r="G7341" s="299" t="s">
        <v>8217</v>
      </c>
      <c r="H7341" s="180"/>
    </row>
    <row r="7342" spans="1:8" hidden="1">
      <c r="A7342" s="266" t="s">
        <v>8234</v>
      </c>
      <c r="B7342" s="266" t="s">
        <v>8208</v>
      </c>
      <c r="C7342" s="185" t="str">
        <f>VLOOKUP(B7342,[1]Nagios!$B$2:$F$7978,1,FALSE)</f>
        <v>172.24.48.41</v>
      </c>
      <c r="D7342" s="249" t="s">
        <v>959</v>
      </c>
      <c r="E7342" s="88" t="s">
        <v>2992</v>
      </c>
      <c r="F7342" s="250">
        <v>4</v>
      </c>
      <c r="G7342" s="299" t="s">
        <v>8217</v>
      </c>
      <c r="H7342" s="180"/>
    </row>
    <row r="7343" spans="1:8" hidden="1">
      <c r="A7343" s="266" t="s">
        <v>8231</v>
      </c>
      <c r="B7343" s="249" t="s">
        <v>8205</v>
      </c>
      <c r="C7343" s="185" t="str">
        <f>VLOOKUP(B7343,[1]Nagios!$B$2:$F$7978,1,FALSE)</f>
        <v>172.24.48.40</v>
      </c>
      <c r="D7343" s="249" t="s">
        <v>959</v>
      </c>
      <c r="E7343" s="88" t="s">
        <v>2992</v>
      </c>
      <c r="F7343" s="269">
        <v>4</v>
      </c>
      <c r="G7343" s="299" t="s">
        <v>8217</v>
      </c>
      <c r="H7343" s="180"/>
    </row>
    <row r="7344" spans="1:8" hidden="1">
      <c r="A7344" s="266" t="s">
        <v>8227</v>
      </c>
      <c r="B7344" s="266" t="s">
        <v>8201</v>
      </c>
      <c r="C7344" s="185" t="str">
        <f>VLOOKUP(B7344,[1]Nagios!$B$2:$F$7978,1,FALSE)</f>
        <v>172.24.36.32</v>
      </c>
      <c r="D7344" s="266" t="s">
        <v>959</v>
      </c>
      <c r="E7344" s="88" t="s">
        <v>2992</v>
      </c>
      <c r="F7344" s="269">
        <v>4</v>
      </c>
      <c r="G7344" s="299" t="s">
        <v>8217</v>
      </c>
      <c r="H7344" s="180"/>
    </row>
    <row r="7345" spans="1:8" hidden="1">
      <c r="A7345" s="266" t="s">
        <v>8226</v>
      </c>
      <c r="B7345" s="249" t="s">
        <v>8200</v>
      </c>
      <c r="C7345" s="185" t="str">
        <f>VLOOKUP(B7345,[1]Nagios!$B$2:$F$7978,1,FALSE)</f>
        <v>172.24.36.31</v>
      </c>
      <c r="D7345" s="249" t="s">
        <v>959</v>
      </c>
      <c r="E7345" s="88" t="s">
        <v>2992</v>
      </c>
      <c r="F7345" s="269">
        <v>4</v>
      </c>
      <c r="G7345" s="299" t="s">
        <v>8217</v>
      </c>
      <c r="H7345" s="180"/>
    </row>
    <row r="7346" spans="1:8" hidden="1">
      <c r="A7346" s="266" t="s">
        <v>8239</v>
      </c>
      <c r="B7346" s="266" t="s">
        <v>8213</v>
      </c>
      <c r="C7346" s="185" t="str">
        <f>VLOOKUP(B7346,[1]Nagios!$B$2:$F$7978,1,FALSE)</f>
        <v>172.24.36.33</v>
      </c>
      <c r="D7346" s="266" t="s">
        <v>959</v>
      </c>
      <c r="E7346" s="88" t="s">
        <v>2992</v>
      </c>
      <c r="F7346" s="269">
        <v>4</v>
      </c>
      <c r="G7346" s="299" t="s">
        <v>8217</v>
      </c>
      <c r="H7346" s="180"/>
    </row>
    <row r="7347" spans="1:8">
      <c r="A7347" s="88" t="s">
        <v>6230</v>
      </c>
      <c r="B7347" s="88" t="s">
        <v>6228</v>
      </c>
      <c r="C7347" s="185" t="str">
        <f>VLOOKUP(B7347,[1]Nagios!$B$2:$F$7978,1,FALSE)</f>
        <v>192.168.8.8</v>
      </c>
      <c r="D7347" s="249" t="s">
        <v>6226</v>
      </c>
      <c r="E7347" s="88" t="s">
        <v>2989</v>
      </c>
      <c r="F7347" s="269">
        <v>2</v>
      </c>
      <c r="G7347" s="299" t="s">
        <v>8007</v>
      </c>
      <c r="H7347" s="180" t="s">
        <v>6240</v>
      </c>
    </row>
    <row r="7348" spans="1:8">
      <c r="A7348" s="88" t="s">
        <v>1728</v>
      </c>
      <c r="B7348" s="266" t="s">
        <v>525</v>
      </c>
      <c r="C7348" s="185" t="str">
        <f>VLOOKUP(B7348,[1]Nagios!$B$2:$F$7978,1,FALSE)</f>
        <v>10.132.17.40</v>
      </c>
      <c r="D7348" s="266" t="s">
        <v>959</v>
      </c>
      <c r="E7348" s="266" t="s">
        <v>2991</v>
      </c>
      <c r="F7348" s="112">
        <v>2</v>
      </c>
      <c r="G7348" s="299" t="s">
        <v>8007</v>
      </c>
      <c r="H7348" s="180" t="s">
        <v>5288</v>
      </c>
    </row>
    <row r="7349" spans="1:8" hidden="1">
      <c r="A7349" s="89" t="s">
        <v>1728</v>
      </c>
      <c r="B7349" s="102" t="s">
        <v>525</v>
      </c>
      <c r="C7349" s="185" t="str">
        <f>VLOOKUP(B7349,[1]Nagios!$B$2:$F$7978,1,FALSE)</f>
        <v>10.132.17.40</v>
      </c>
      <c r="D7349" s="102" t="s">
        <v>1724</v>
      </c>
      <c r="E7349" s="102" t="s">
        <v>7217</v>
      </c>
      <c r="F7349" s="113">
        <v>2</v>
      </c>
      <c r="G7349" s="299" t="s">
        <v>8023</v>
      </c>
      <c r="H7349" s="208" t="s">
        <v>3210</v>
      </c>
    </row>
    <row r="7350" spans="1:8">
      <c r="A7350" s="88" t="s">
        <v>1727</v>
      </c>
      <c r="B7350" s="266" t="s">
        <v>525</v>
      </c>
      <c r="C7350" s="185" t="str">
        <f>VLOOKUP(B7350,[1]Nagios!$B$2:$F$7978,1,FALSE)</f>
        <v>10.132.17.40</v>
      </c>
      <c r="D7350" s="266" t="s">
        <v>959</v>
      </c>
      <c r="E7350" s="266" t="s">
        <v>2991</v>
      </c>
      <c r="F7350" s="112">
        <v>2</v>
      </c>
      <c r="G7350" s="299" t="s">
        <v>8007</v>
      </c>
      <c r="H7350" s="180" t="s">
        <v>5288</v>
      </c>
    </row>
    <row r="7351" spans="1:8" hidden="1">
      <c r="A7351" s="89" t="s">
        <v>1727</v>
      </c>
      <c r="B7351" s="102" t="s">
        <v>525</v>
      </c>
      <c r="C7351" s="185" t="str">
        <f>VLOOKUP(B7351,[1]Nagios!$B$2:$F$7978,1,FALSE)</f>
        <v>10.132.17.40</v>
      </c>
      <c r="D7351" s="102" t="s">
        <v>1723</v>
      </c>
      <c r="E7351" s="102" t="s">
        <v>7217</v>
      </c>
      <c r="F7351" s="127">
        <v>1</v>
      </c>
      <c r="G7351" s="299" t="s">
        <v>8023</v>
      </c>
      <c r="H7351" s="208" t="s">
        <v>3209</v>
      </c>
    </row>
    <row r="7352" spans="1:8">
      <c r="A7352" s="88" t="s">
        <v>1726</v>
      </c>
      <c r="B7352" s="266" t="s">
        <v>525</v>
      </c>
      <c r="C7352" s="185" t="str">
        <f>VLOOKUP(B7352,[1]Nagios!$B$2:$F$7978,1,FALSE)</f>
        <v>10.132.17.40</v>
      </c>
      <c r="D7352" s="266" t="s">
        <v>959</v>
      </c>
      <c r="E7352" s="266" t="s">
        <v>2991</v>
      </c>
      <c r="F7352" s="112">
        <v>2</v>
      </c>
      <c r="G7352" s="299" t="s">
        <v>8007</v>
      </c>
      <c r="H7352" s="180" t="s">
        <v>5288</v>
      </c>
    </row>
    <row r="7353" spans="1:8" hidden="1">
      <c r="A7353" s="89" t="s">
        <v>1726</v>
      </c>
      <c r="B7353" s="102" t="s">
        <v>525</v>
      </c>
      <c r="C7353" s="185" t="str">
        <f>VLOOKUP(B7353,[1]Nagios!$B$2:$F$7978,1,FALSE)</f>
        <v>10.132.17.40</v>
      </c>
      <c r="D7353" s="102" t="s">
        <v>1722</v>
      </c>
      <c r="E7353" s="102" t="s">
        <v>7217</v>
      </c>
      <c r="F7353" s="127">
        <v>1</v>
      </c>
      <c r="G7353" s="299" t="s">
        <v>8023</v>
      </c>
      <c r="H7353" s="208" t="s">
        <v>3208</v>
      </c>
    </row>
    <row r="7354" spans="1:8">
      <c r="A7354" s="88" t="s">
        <v>1875</v>
      </c>
      <c r="B7354" s="240" t="s">
        <v>1876</v>
      </c>
      <c r="C7354" s="185" t="str">
        <f>VLOOKUP(B7354,[1]Nagios!$B$2:$F$7978,1,FALSE)</f>
        <v>10.132.17.44</v>
      </c>
      <c r="D7354" s="240" t="s">
        <v>959</v>
      </c>
      <c r="E7354" s="240" t="s">
        <v>2991</v>
      </c>
      <c r="F7354" s="112">
        <v>2</v>
      </c>
      <c r="G7354" s="299" t="s">
        <v>8007</v>
      </c>
      <c r="H7354" s="180" t="s">
        <v>5288</v>
      </c>
    </row>
    <row r="7355" spans="1:8" hidden="1">
      <c r="A7355" s="89" t="s">
        <v>1875</v>
      </c>
      <c r="B7355" s="102" t="s">
        <v>1876</v>
      </c>
      <c r="C7355" s="185" t="str">
        <f>VLOOKUP(B7355,[1]Nagios!$B$2:$F$7978,1,FALSE)</f>
        <v>10.132.17.44</v>
      </c>
      <c r="D7355" s="102" t="s">
        <v>1721</v>
      </c>
      <c r="E7355" s="102" t="s">
        <v>7217</v>
      </c>
      <c r="F7355" s="127">
        <v>1</v>
      </c>
      <c r="G7355" s="299" t="s">
        <v>8023</v>
      </c>
      <c r="H7355" s="208" t="s">
        <v>3207</v>
      </c>
    </row>
    <row r="7356" spans="1:8">
      <c r="A7356" s="88" t="s">
        <v>1873</v>
      </c>
      <c r="B7356" s="240" t="s">
        <v>1874</v>
      </c>
      <c r="C7356" s="185" t="str">
        <f>VLOOKUP(B7356,[1]Nagios!$B$2:$F$7978,1,FALSE)</f>
        <v>10.132.17.43</v>
      </c>
      <c r="D7356" s="240" t="s">
        <v>959</v>
      </c>
      <c r="E7356" s="249" t="s">
        <v>2991</v>
      </c>
      <c r="F7356" s="112">
        <v>2</v>
      </c>
      <c r="G7356" s="299" t="s">
        <v>8007</v>
      </c>
      <c r="H7356" s="180" t="s">
        <v>5288</v>
      </c>
    </row>
    <row r="7357" spans="1:8" hidden="1">
      <c r="A7357" s="89" t="s">
        <v>1873</v>
      </c>
      <c r="B7357" s="102" t="s">
        <v>1874</v>
      </c>
      <c r="C7357" s="185" t="str">
        <f>VLOOKUP(B7357,[1]Nagios!$B$2:$F$7978,1,FALSE)</f>
        <v>10.132.17.43</v>
      </c>
      <c r="D7357" s="102" t="s">
        <v>1721</v>
      </c>
      <c r="E7357" s="102" t="s">
        <v>7217</v>
      </c>
      <c r="F7357" s="127">
        <v>1</v>
      </c>
      <c r="G7357" s="299" t="s">
        <v>8023</v>
      </c>
      <c r="H7357" s="208" t="s">
        <v>3206</v>
      </c>
    </row>
    <row r="7358" spans="1:8">
      <c r="A7358" s="88" t="s">
        <v>1725</v>
      </c>
      <c r="B7358" s="249" t="s">
        <v>525</v>
      </c>
      <c r="C7358" s="185" t="str">
        <f>VLOOKUP(B7358,[1]Nagios!$B$2:$F$7978,1,FALSE)</f>
        <v>10.132.17.40</v>
      </c>
      <c r="D7358" s="240" t="s">
        <v>959</v>
      </c>
      <c r="E7358" s="266" t="s">
        <v>2991</v>
      </c>
      <c r="F7358" s="112">
        <v>2</v>
      </c>
      <c r="G7358" s="299" t="s">
        <v>8007</v>
      </c>
      <c r="H7358" s="180" t="s">
        <v>5288</v>
      </c>
    </row>
    <row r="7359" spans="1:8" hidden="1">
      <c r="A7359" s="89" t="s">
        <v>1725</v>
      </c>
      <c r="B7359" s="102" t="s">
        <v>525</v>
      </c>
      <c r="C7359" s="185" t="str">
        <f>VLOOKUP(B7359,[1]Nagios!$B$2:$F$7978,1,FALSE)</f>
        <v>10.132.17.40</v>
      </c>
      <c r="D7359" s="102" t="s">
        <v>1721</v>
      </c>
      <c r="E7359" s="102" t="s">
        <v>7217</v>
      </c>
      <c r="F7359" s="127">
        <v>1</v>
      </c>
      <c r="G7359" s="299" t="s">
        <v>8023</v>
      </c>
      <c r="H7359" s="208" t="s">
        <v>3205</v>
      </c>
    </row>
    <row r="7360" spans="1:8" hidden="1">
      <c r="A7360" s="89" t="s">
        <v>1872</v>
      </c>
      <c r="B7360" s="102" t="s">
        <v>527</v>
      </c>
      <c r="C7360" s="185" t="str">
        <f>VLOOKUP(B7360,[1]Nagios!$B$2:$F$7978,1,FALSE)</f>
        <v>10.132.17.42</v>
      </c>
      <c r="D7360" s="102" t="s">
        <v>1748</v>
      </c>
      <c r="E7360" s="102" t="s">
        <v>7217</v>
      </c>
      <c r="F7360" s="127">
        <v>1</v>
      </c>
      <c r="G7360" s="299" t="s">
        <v>8023</v>
      </c>
      <c r="H7360" s="208" t="s">
        <v>3204</v>
      </c>
    </row>
    <row r="7361" spans="1:8">
      <c r="A7361" s="88" t="s">
        <v>654</v>
      </c>
      <c r="B7361" s="266" t="s">
        <v>652</v>
      </c>
      <c r="C7361" s="185" t="str">
        <f>VLOOKUP(B7361,[1]Nagios!$B$2:$F$7978,1,FALSE)</f>
        <v>10.133.0.35</v>
      </c>
      <c r="D7361" s="240" t="s">
        <v>959</v>
      </c>
      <c r="E7361" s="266" t="s">
        <v>2989</v>
      </c>
      <c r="F7361" s="112">
        <v>2</v>
      </c>
      <c r="G7361" s="299" t="s">
        <v>8007</v>
      </c>
      <c r="H7361" s="180" t="s">
        <v>5284</v>
      </c>
    </row>
    <row r="7362" spans="1:8">
      <c r="A7362" s="88" t="s">
        <v>653</v>
      </c>
      <c r="B7362" s="266" t="s">
        <v>651</v>
      </c>
      <c r="C7362" s="185" t="str">
        <f>VLOOKUP(B7362,[1]Nagios!$B$2:$F$7978,1,FALSE)</f>
        <v>10.133.0.34</v>
      </c>
      <c r="D7362" s="240" t="s">
        <v>959</v>
      </c>
      <c r="E7362" s="266" t="s">
        <v>2991</v>
      </c>
      <c r="F7362" s="112">
        <v>1</v>
      </c>
      <c r="G7362" s="299" t="s">
        <v>8007</v>
      </c>
      <c r="H7362" s="180" t="s">
        <v>5284</v>
      </c>
    </row>
    <row r="7363" spans="1:8" hidden="1">
      <c r="A7363" s="88" t="s">
        <v>650</v>
      </c>
      <c r="B7363" s="240" t="s">
        <v>650</v>
      </c>
      <c r="C7363" s="185" t="str">
        <f>VLOOKUP(B7363,[1]Nagios!$B$2:$F$7978,1,FALSE)</f>
        <v>RICOH COMPANYLTD</v>
      </c>
      <c r="D7363" s="240" t="s">
        <v>960</v>
      </c>
      <c r="E7363" s="98" t="s">
        <v>7852</v>
      </c>
      <c r="F7363" s="271" t="s">
        <v>660</v>
      </c>
      <c r="G7363" s="299" t="s">
        <v>8000</v>
      </c>
      <c r="H7363" s="180" t="s">
        <v>5458</v>
      </c>
    </row>
    <row r="7364" spans="1:8">
      <c r="A7364" s="91" t="s">
        <v>6181</v>
      </c>
      <c r="B7364" s="126" t="s">
        <v>6180</v>
      </c>
      <c r="C7364" s="185" t="str">
        <f>VLOOKUP(B7364,[1]Nagios!$B$2:$F$7978,1,FALSE)</f>
        <v>172.18.201.10</v>
      </c>
      <c r="D7364" s="240" t="s">
        <v>2374</v>
      </c>
      <c r="E7364" s="88" t="s">
        <v>2989</v>
      </c>
      <c r="F7364" s="269">
        <v>2</v>
      </c>
      <c r="G7364" s="299" t="s">
        <v>8007</v>
      </c>
      <c r="H7364" s="180"/>
    </row>
    <row r="7365" spans="1:8">
      <c r="A7365" s="88" t="s">
        <v>6182</v>
      </c>
      <c r="B7365" s="88" t="s">
        <v>6183</v>
      </c>
      <c r="C7365" s="185" t="str">
        <f>VLOOKUP(B7365,[1]Nagios!$B$2:$F$7978,1,FALSE)</f>
        <v>172.18.201.11</v>
      </c>
      <c r="D7365" s="240" t="s">
        <v>2374</v>
      </c>
      <c r="E7365" s="88" t="s">
        <v>2989</v>
      </c>
      <c r="F7365" s="269">
        <v>2</v>
      </c>
      <c r="G7365" s="299" t="s">
        <v>8007</v>
      </c>
      <c r="H7365" s="180"/>
    </row>
    <row r="7366" spans="1:8">
      <c r="A7366" s="88" t="s">
        <v>6190</v>
      </c>
      <c r="B7366" s="88" t="s">
        <v>6191</v>
      </c>
      <c r="C7366" s="185" t="str">
        <f>VLOOKUP(B7366,[1]Nagios!$B$2:$F$7978,1,FALSE)</f>
        <v>172.18.201.15</v>
      </c>
      <c r="D7366" s="240" t="s">
        <v>2374</v>
      </c>
      <c r="E7366" s="88" t="s">
        <v>2989</v>
      </c>
      <c r="F7366" s="269">
        <v>2</v>
      </c>
      <c r="G7366" s="299" t="s">
        <v>8007</v>
      </c>
      <c r="H7366" s="180"/>
    </row>
    <row r="7367" spans="1:8">
      <c r="A7367" s="88" t="s">
        <v>6188</v>
      </c>
      <c r="B7367" s="88" t="s">
        <v>6189</v>
      </c>
      <c r="C7367" s="185" t="str">
        <f>VLOOKUP(B7367,[1]Nagios!$B$2:$F$7978,1,FALSE)</f>
        <v>172.18.201.14</v>
      </c>
      <c r="D7367" s="240" t="s">
        <v>2374</v>
      </c>
      <c r="E7367" s="88" t="s">
        <v>2989</v>
      </c>
      <c r="F7367" s="269">
        <v>2</v>
      </c>
      <c r="G7367" s="299" t="s">
        <v>8007</v>
      </c>
      <c r="H7367" s="180"/>
    </row>
    <row r="7368" spans="1:8">
      <c r="A7368" s="88" t="s">
        <v>6184</v>
      </c>
      <c r="B7368" s="88" t="s">
        <v>6185</v>
      </c>
      <c r="C7368" s="185" t="str">
        <f>VLOOKUP(B7368,[1]Nagios!$B$2:$F$7978,1,FALSE)</f>
        <v>172.18.201.12</v>
      </c>
      <c r="D7368" s="240" t="s">
        <v>2374</v>
      </c>
      <c r="E7368" s="88" t="s">
        <v>2989</v>
      </c>
      <c r="F7368" s="269">
        <v>2</v>
      </c>
      <c r="G7368" s="299" t="s">
        <v>8007</v>
      </c>
      <c r="H7368" s="180"/>
    </row>
    <row r="7369" spans="1:8">
      <c r="A7369" s="88" t="s">
        <v>6186</v>
      </c>
      <c r="B7369" s="88" t="s">
        <v>6187</v>
      </c>
      <c r="C7369" s="185" t="str">
        <f>VLOOKUP(B7369,[1]Nagios!$B$2:$F$7978,1,FALSE)</f>
        <v>172.18.201.13</v>
      </c>
      <c r="D7369" s="240" t="s">
        <v>2374</v>
      </c>
      <c r="E7369" s="88" t="s">
        <v>2989</v>
      </c>
      <c r="F7369" s="269">
        <v>2</v>
      </c>
      <c r="G7369" s="299" t="s">
        <v>8007</v>
      </c>
      <c r="H7369" s="180"/>
    </row>
    <row r="7370" spans="1:8">
      <c r="A7370" s="88" t="s">
        <v>648</v>
      </c>
      <c r="B7370" s="240" t="s">
        <v>649</v>
      </c>
      <c r="C7370" s="185" t="str">
        <f>VLOOKUP(B7370,[1]Nagios!$B$2:$F$7978,1,FALSE)</f>
        <v>10.133.2.122</v>
      </c>
      <c r="D7370" s="240" t="s">
        <v>959</v>
      </c>
      <c r="E7370" s="240" t="s">
        <v>2991</v>
      </c>
      <c r="F7370" s="112">
        <v>1</v>
      </c>
      <c r="G7370" s="299" t="s">
        <v>8007</v>
      </c>
      <c r="H7370" s="180" t="s">
        <v>5280</v>
      </c>
    </row>
    <row r="7371" spans="1:8">
      <c r="A7371" s="88" t="s">
        <v>646</v>
      </c>
      <c r="B7371" s="240" t="s">
        <v>647</v>
      </c>
      <c r="C7371" s="185" t="str">
        <f>VLOOKUP(B7371,[1]Nagios!$B$2:$F$7978,1,FALSE)</f>
        <v>10.133.2.118</v>
      </c>
      <c r="D7371" s="240" t="s">
        <v>959</v>
      </c>
      <c r="E7371" s="249" t="s">
        <v>2991</v>
      </c>
      <c r="F7371" s="112">
        <v>1</v>
      </c>
      <c r="G7371" s="299" t="s">
        <v>8007</v>
      </c>
      <c r="H7371" s="180" t="s">
        <v>5280</v>
      </c>
    </row>
    <row r="7372" spans="1:8">
      <c r="A7372" s="88" t="s">
        <v>644</v>
      </c>
      <c r="B7372" s="240" t="s">
        <v>645</v>
      </c>
      <c r="C7372" s="185" t="str">
        <f>VLOOKUP(B7372,[1]Nagios!$B$2:$F$7978,1,FALSE)</f>
        <v>10.133.2.114</v>
      </c>
      <c r="D7372" s="240" t="s">
        <v>959</v>
      </c>
      <c r="E7372" s="249" t="s">
        <v>2991</v>
      </c>
      <c r="F7372" s="112">
        <v>1</v>
      </c>
      <c r="G7372" s="299" t="s">
        <v>8007</v>
      </c>
      <c r="H7372" s="180" t="s">
        <v>5280</v>
      </c>
    </row>
    <row r="7373" spans="1:8">
      <c r="A7373" s="88" t="s">
        <v>642</v>
      </c>
      <c r="B7373" s="240" t="s">
        <v>643</v>
      </c>
      <c r="C7373" s="185" t="str">
        <f>VLOOKUP(B7373,[1]Nagios!$B$2:$F$7978,1,FALSE)</f>
        <v>10.133.2.121</v>
      </c>
      <c r="D7373" s="240" t="s">
        <v>959</v>
      </c>
      <c r="E7373" s="266" t="s">
        <v>2991</v>
      </c>
      <c r="F7373" s="112">
        <v>1</v>
      </c>
      <c r="G7373" s="299" t="s">
        <v>8007</v>
      </c>
      <c r="H7373" s="180" t="s">
        <v>5280</v>
      </c>
    </row>
    <row r="7374" spans="1:8" hidden="1">
      <c r="A7374" s="88" t="s">
        <v>640</v>
      </c>
      <c r="B7374" s="249" t="s">
        <v>641</v>
      </c>
      <c r="C7374" s="185" t="str">
        <f>VLOOKUP(B7374,[1]Nagios!$B$2:$F$7978,1,FALSE)</f>
        <v>10.133.55.25</v>
      </c>
      <c r="D7374" s="249" t="s">
        <v>1049</v>
      </c>
      <c r="E7374" s="266" t="s">
        <v>2989</v>
      </c>
      <c r="F7374" s="262">
        <v>1</v>
      </c>
      <c r="G7374" s="299" t="s">
        <v>8000</v>
      </c>
      <c r="H7374" s="180" t="s">
        <v>5486</v>
      </c>
    </row>
    <row r="7375" spans="1:8" hidden="1">
      <c r="A7375" s="88" t="s">
        <v>640</v>
      </c>
      <c r="B7375" s="249" t="s">
        <v>641</v>
      </c>
      <c r="C7375" s="185" t="str">
        <f>VLOOKUP(B7375,[1]Nagios!$B$2:$F$7978,1,FALSE)</f>
        <v>10.133.55.25</v>
      </c>
      <c r="D7375" s="249" t="s">
        <v>1050</v>
      </c>
      <c r="E7375" s="266" t="s">
        <v>2989</v>
      </c>
      <c r="F7375" s="262">
        <v>1</v>
      </c>
      <c r="G7375" s="299" t="s">
        <v>8000</v>
      </c>
      <c r="H7375" s="180" t="s">
        <v>5487</v>
      </c>
    </row>
    <row r="7376" spans="1:8" hidden="1">
      <c r="A7376" s="88" t="s">
        <v>640</v>
      </c>
      <c r="B7376" s="266" t="s">
        <v>641</v>
      </c>
      <c r="C7376" s="185" t="str">
        <f>VLOOKUP(B7376,[1]Nagios!$B$2:$F$7978,1,FALSE)</f>
        <v>10.133.55.25</v>
      </c>
      <c r="D7376" s="266" t="s">
        <v>1051</v>
      </c>
      <c r="E7376" s="249" t="s">
        <v>2989</v>
      </c>
      <c r="F7376" s="271">
        <v>1</v>
      </c>
      <c r="G7376" s="299" t="s">
        <v>8000</v>
      </c>
      <c r="H7376" s="180" t="s">
        <v>5488</v>
      </c>
    </row>
    <row r="7377" spans="1:8" hidden="1">
      <c r="A7377" s="88" t="s">
        <v>1932</v>
      </c>
      <c r="B7377" s="266" t="s">
        <v>106</v>
      </c>
      <c r="C7377" s="185" t="str">
        <f>VLOOKUP(B7377,[1]Nagios!$B$2:$F$7978,1,FALSE)</f>
        <v>10.133.30.36</v>
      </c>
      <c r="D7377" s="266" t="s">
        <v>1068</v>
      </c>
      <c r="E7377" s="266" t="s">
        <v>2989</v>
      </c>
      <c r="F7377" s="271">
        <v>1</v>
      </c>
      <c r="G7377" s="299" t="s">
        <v>8013</v>
      </c>
      <c r="H7377" s="180" t="s">
        <v>3733</v>
      </c>
    </row>
    <row r="7378" spans="1:8" hidden="1">
      <c r="A7378" s="107" t="s">
        <v>1932</v>
      </c>
      <c r="B7378" s="120" t="s">
        <v>106</v>
      </c>
      <c r="C7378" s="185" t="str">
        <f>VLOOKUP(B7378,[1]Nagios!$B$2:$F$7978,1,FALSE)</f>
        <v>10.133.30.36</v>
      </c>
      <c r="D7378" s="120" t="s">
        <v>1931</v>
      </c>
      <c r="E7378" s="120" t="s">
        <v>2989</v>
      </c>
      <c r="F7378" s="121">
        <v>1</v>
      </c>
      <c r="G7378" s="299" t="s">
        <v>8013</v>
      </c>
      <c r="H7378" s="180" t="s">
        <v>3734</v>
      </c>
    </row>
    <row r="7379" spans="1:8" hidden="1">
      <c r="A7379" s="107" t="s">
        <v>1930</v>
      </c>
      <c r="B7379" s="120" t="s">
        <v>105</v>
      </c>
      <c r="C7379" s="185" t="str">
        <f>VLOOKUP(B7379,[1]Nagios!$B$2:$F$7978,1,FALSE)</f>
        <v>10.133.55.200</v>
      </c>
      <c r="D7379" s="120" t="s">
        <v>1078</v>
      </c>
      <c r="E7379" s="277" t="s">
        <v>2989</v>
      </c>
      <c r="F7379" s="121">
        <v>2</v>
      </c>
      <c r="G7379" s="299" t="s">
        <v>8013</v>
      </c>
      <c r="H7379" s="180" t="s">
        <v>3730</v>
      </c>
    </row>
    <row r="7380" spans="1:8" hidden="1">
      <c r="A7380" s="88" t="s">
        <v>1930</v>
      </c>
      <c r="B7380" s="249" t="s">
        <v>105</v>
      </c>
      <c r="C7380" s="185" t="str">
        <f>VLOOKUP(B7380,[1]Nagios!$B$2:$F$7978,1,FALSE)</f>
        <v>10.133.55.200</v>
      </c>
      <c r="D7380" s="249" t="s">
        <v>1068</v>
      </c>
      <c r="E7380" s="267" t="s">
        <v>2989</v>
      </c>
      <c r="F7380" s="271">
        <v>2</v>
      </c>
      <c r="G7380" s="299" t="s">
        <v>8013</v>
      </c>
      <c r="H7380" s="180" t="s">
        <v>3731</v>
      </c>
    </row>
    <row r="7381" spans="1:8" hidden="1">
      <c r="A7381" s="88" t="s">
        <v>1930</v>
      </c>
      <c r="B7381" s="249" t="s">
        <v>105</v>
      </c>
      <c r="C7381" s="185" t="str">
        <f>VLOOKUP(B7381,[1]Nagios!$B$2:$F$7978,1,FALSE)</f>
        <v>10.133.55.200</v>
      </c>
      <c r="D7381" s="249" t="s">
        <v>1931</v>
      </c>
      <c r="E7381" s="267" t="s">
        <v>2989</v>
      </c>
      <c r="F7381" s="271">
        <v>2</v>
      </c>
      <c r="G7381" s="299" t="s">
        <v>8013</v>
      </c>
      <c r="H7381" s="180" t="s">
        <v>3732</v>
      </c>
    </row>
    <row r="7382" spans="1:8">
      <c r="A7382" s="89" t="s">
        <v>7888</v>
      </c>
      <c r="B7382" s="102" t="s">
        <v>7889</v>
      </c>
      <c r="C7382" s="185" t="str">
        <f>VLOOKUP(B7382,[1]Nagios!$B$2:$F$7978,1,FALSE)</f>
        <v>10.133.62.80</v>
      </c>
      <c r="D7382" s="102" t="s">
        <v>959</v>
      </c>
      <c r="E7382" s="266" t="s">
        <v>2989</v>
      </c>
      <c r="F7382" s="113">
        <v>3</v>
      </c>
      <c r="G7382" s="299" t="s">
        <v>8007</v>
      </c>
      <c r="H7382" s="284" t="s">
        <v>7890</v>
      </c>
    </row>
    <row r="7383" spans="1:8" hidden="1">
      <c r="A7383" s="89" t="s">
        <v>637</v>
      </c>
      <c r="B7383" s="102" t="s">
        <v>638</v>
      </c>
      <c r="C7383" s="185" t="str">
        <f>VLOOKUP(B7383,[1]Nagios!$B$2:$F$7978,1,FALSE)</f>
        <v>10.133.54.42</v>
      </c>
      <c r="D7383" s="102" t="s">
        <v>959</v>
      </c>
      <c r="E7383" s="102" t="s">
        <v>7217</v>
      </c>
      <c r="F7383" s="113">
        <v>2</v>
      </c>
      <c r="G7383" s="299" t="s">
        <v>8017</v>
      </c>
      <c r="H7383" s="208" t="s">
        <v>3201</v>
      </c>
    </row>
    <row r="7384" spans="1:8" hidden="1">
      <c r="A7384" s="89" t="s">
        <v>635</v>
      </c>
      <c r="B7384" s="102" t="s">
        <v>636</v>
      </c>
      <c r="C7384" s="185" t="str">
        <f>VLOOKUP(B7384,[1]Nagios!$B$2:$F$7978,1,FALSE)</f>
        <v>10.133.54.41</v>
      </c>
      <c r="D7384" s="102" t="s">
        <v>959</v>
      </c>
      <c r="E7384" s="102" t="s">
        <v>7217</v>
      </c>
      <c r="F7384" s="113">
        <v>2</v>
      </c>
      <c r="G7384" s="299" t="s">
        <v>8017</v>
      </c>
      <c r="H7384" s="208" t="s">
        <v>3200</v>
      </c>
    </row>
    <row r="7385" spans="1:8" hidden="1">
      <c r="A7385" s="89" t="s">
        <v>633</v>
      </c>
      <c r="B7385" s="89" t="s">
        <v>634</v>
      </c>
      <c r="C7385" s="185" t="str">
        <f>VLOOKUP(B7385,[1]Nagios!$B$2:$F$7978,1,FALSE)</f>
        <v>10.133.54.40</v>
      </c>
      <c r="D7385" s="89" t="s">
        <v>959</v>
      </c>
      <c r="E7385" s="266" t="s">
        <v>2989</v>
      </c>
      <c r="F7385" s="271">
        <v>4</v>
      </c>
      <c r="G7385" s="299" t="s">
        <v>8000</v>
      </c>
      <c r="H7385" s="180" t="s">
        <v>3235</v>
      </c>
    </row>
    <row r="7386" spans="1:8">
      <c r="A7386" s="88" t="s">
        <v>102</v>
      </c>
      <c r="B7386" s="266" t="s">
        <v>103</v>
      </c>
      <c r="C7386" s="185" t="str">
        <f>VLOOKUP(B7386,[1]Nagios!$B$2:$F$7978,1,FALSE)</f>
        <v>10.112.198.40</v>
      </c>
      <c r="D7386" s="266" t="s">
        <v>959</v>
      </c>
      <c r="E7386" s="266" t="s">
        <v>2989</v>
      </c>
      <c r="F7386" s="112">
        <v>2</v>
      </c>
      <c r="G7386" s="299" t="s">
        <v>8007</v>
      </c>
      <c r="H7386" s="180" t="s">
        <v>5288</v>
      </c>
    </row>
    <row r="7387" spans="1:8">
      <c r="A7387" s="88" t="s">
        <v>6929</v>
      </c>
      <c r="B7387" s="240" t="s">
        <v>6920</v>
      </c>
      <c r="C7387" s="185" t="str">
        <f>VLOOKUP(B7387,[1]Nagios!$B$2:$F$7978,1,FALSE)</f>
        <v>172.16.8.30</v>
      </c>
      <c r="D7387" s="240" t="s">
        <v>2374</v>
      </c>
      <c r="E7387" s="240" t="s">
        <v>2989</v>
      </c>
      <c r="F7387" s="269">
        <v>1</v>
      </c>
      <c r="G7387" s="299" t="s">
        <v>8007</v>
      </c>
      <c r="H7387" s="180"/>
    </row>
    <row r="7388" spans="1:8">
      <c r="A7388" s="88" t="s">
        <v>1590</v>
      </c>
      <c r="B7388" s="240" t="s">
        <v>1589</v>
      </c>
      <c r="C7388" s="185" t="str">
        <f>VLOOKUP(B7388,[1]Nagios!$B$2:$F$7978,1,FALSE)</f>
        <v>10.133.7.74</v>
      </c>
      <c r="D7388" s="240" t="s">
        <v>959</v>
      </c>
      <c r="E7388" s="240" t="s">
        <v>2989</v>
      </c>
      <c r="F7388" s="112">
        <v>4</v>
      </c>
      <c r="G7388" s="299" t="s">
        <v>8007</v>
      </c>
      <c r="H7388" s="180" t="s">
        <v>5287</v>
      </c>
    </row>
    <row r="7389" spans="1:8">
      <c r="A7389" s="88" t="s">
        <v>6232</v>
      </c>
      <c r="B7389" s="88" t="s">
        <v>6228</v>
      </c>
      <c r="C7389" s="185" t="str">
        <f>VLOOKUP(B7389,[1]Nagios!$B$2:$F$7978,1,FALSE)</f>
        <v>192.168.8.8</v>
      </c>
      <c r="D7389" s="240" t="s">
        <v>6226</v>
      </c>
      <c r="E7389" s="88" t="s">
        <v>2989</v>
      </c>
      <c r="F7389" s="269">
        <v>2</v>
      </c>
      <c r="G7389" s="299" t="s">
        <v>8007</v>
      </c>
      <c r="H7389" s="180" t="s">
        <v>6242</v>
      </c>
    </row>
    <row r="7390" spans="1:8" hidden="1">
      <c r="A7390" s="88" t="s">
        <v>7715</v>
      </c>
      <c r="B7390" s="240" t="s">
        <v>7714</v>
      </c>
      <c r="C7390" s="185" t="str">
        <f>VLOOKUP(B7390,[1]Nagios!$B$2:$F$7978,1,FALSE)</f>
        <v>10.133.4.16</v>
      </c>
      <c r="D7390" s="91" t="s">
        <v>1795</v>
      </c>
      <c r="E7390" s="240" t="s">
        <v>2989</v>
      </c>
      <c r="F7390" s="245">
        <v>1</v>
      </c>
      <c r="G7390" s="299" t="s">
        <v>8005</v>
      </c>
      <c r="H7390" s="180"/>
    </row>
    <row r="7391" spans="1:8">
      <c r="A7391" s="88" t="s">
        <v>100</v>
      </c>
      <c r="B7391" s="240" t="s">
        <v>101</v>
      </c>
      <c r="C7391" s="185" t="str">
        <f>VLOOKUP(B7391,[1]Nagios!$B$2:$F$7978,1,FALSE)</f>
        <v>10.133.67.110</v>
      </c>
      <c r="D7391" s="240" t="s">
        <v>959</v>
      </c>
      <c r="E7391" s="240" t="s">
        <v>2989</v>
      </c>
      <c r="F7391" s="112">
        <v>3</v>
      </c>
      <c r="G7391" s="299" t="s">
        <v>8007</v>
      </c>
      <c r="H7391" s="180" t="s">
        <v>5286</v>
      </c>
    </row>
    <row r="7392" spans="1:8" hidden="1">
      <c r="A7392" s="88" t="s">
        <v>631</v>
      </c>
      <c r="B7392" s="240" t="s">
        <v>632</v>
      </c>
      <c r="C7392" s="185" t="str">
        <f>VLOOKUP(B7392,[1]Nagios!$B$2:$F$7978,1,FALSE)</f>
        <v>172.16.4.107</v>
      </c>
      <c r="D7392" s="240" t="s">
        <v>959</v>
      </c>
      <c r="E7392" s="240" t="s">
        <v>2989</v>
      </c>
      <c r="F7392" s="245">
        <v>1</v>
      </c>
      <c r="G7392" s="299" t="s">
        <v>8011</v>
      </c>
      <c r="H7392" s="180" t="s">
        <v>5090</v>
      </c>
    </row>
    <row r="7393" spans="1:8" hidden="1">
      <c r="A7393" s="88" t="s">
        <v>629</v>
      </c>
      <c r="B7393" s="240" t="s">
        <v>630</v>
      </c>
      <c r="C7393" s="185" t="str">
        <f>VLOOKUP(B7393,[1]Nagios!$B$2:$F$7978,1,FALSE)</f>
        <v>10.133.53.53</v>
      </c>
      <c r="D7393" s="240" t="s">
        <v>959</v>
      </c>
      <c r="E7393" s="240" t="s">
        <v>2989</v>
      </c>
      <c r="F7393" s="245">
        <v>1</v>
      </c>
      <c r="G7393" s="299" t="s">
        <v>8011</v>
      </c>
      <c r="H7393" s="180" t="s">
        <v>5089</v>
      </c>
    </row>
    <row r="7394" spans="1:8" hidden="1">
      <c r="A7394" s="88" t="s">
        <v>626</v>
      </c>
      <c r="B7394" s="240" t="s">
        <v>627</v>
      </c>
      <c r="C7394" s="185" t="str">
        <f>VLOOKUP(B7394,[1]Nagios!$B$2:$F$7978,1,FALSE)</f>
        <v>10.133.53.18</v>
      </c>
      <c r="D7394" s="240" t="s">
        <v>959</v>
      </c>
      <c r="E7394" s="240" t="s">
        <v>2989</v>
      </c>
      <c r="F7394" s="245">
        <v>1</v>
      </c>
      <c r="G7394" s="299" t="s">
        <v>8011</v>
      </c>
      <c r="H7394" s="180" t="s">
        <v>5088</v>
      </c>
    </row>
    <row r="7395" spans="1:8" hidden="1">
      <c r="A7395" s="88" t="s">
        <v>98</v>
      </c>
      <c r="B7395" s="240" t="s">
        <v>99</v>
      </c>
      <c r="C7395" s="185" t="str">
        <f>VLOOKUP(B7395,[1]Nagios!$B$2:$F$7978,1,FALSE)</f>
        <v>10.133.53.54</v>
      </c>
      <c r="D7395" s="240" t="s">
        <v>1220</v>
      </c>
      <c r="E7395" s="240" t="s">
        <v>2989</v>
      </c>
      <c r="F7395" s="245">
        <v>3</v>
      </c>
      <c r="G7395" s="299" t="s">
        <v>8012</v>
      </c>
      <c r="H7395" s="180" t="s">
        <v>3724</v>
      </c>
    </row>
    <row r="7396" spans="1:8" hidden="1">
      <c r="A7396" s="88" t="s">
        <v>98</v>
      </c>
      <c r="B7396" s="249" t="s">
        <v>99</v>
      </c>
      <c r="C7396" s="185" t="str">
        <f>VLOOKUP(B7396,[1]Nagios!$B$2:$F$7978,1,FALSE)</f>
        <v>10.133.53.54</v>
      </c>
      <c r="D7396" s="240" t="s">
        <v>1204</v>
      </c>
      <c r="E7396" s="249" t="s">
        <v>2989</v>
      </c>
      <c r="F7396" s="262">
        <v>4</v>
      </c>
      <c r="G7396" s="299" t="s">
        <v>8012</v>
      </c>
      <c r="H7396" s="180" t="s">
        <v>3725</v>
      </c>
    </row>
    <row r="7397" spans="1:8" hidden="1">
      <c r="A7397" s="88" t="s">
        <v>98</v>
      </c>
      <c r="B7397" s="249" t="s">
        <v>99</v>
      </c>
      <c r="C7397" s="185" t="str">
        <f>VLOOKUP(B7397,[1]Nagios!$B$2:$F$7978,1,FALSE)</f>
        <v>10.133.53.54</v>
      </c>
      <c r="D7397" s="240" t="s">
        <v>2171</v>
      </c>
      <c r="E7397" s="249" t="s">
        <v>2989</v>
      </c>
      <c r="F7397" s="262">
        <v>4</v>
      </c>
      <c r="G7397" s="299" t="s">
        <v>8012</v>
      </c>
      <c r="H7397" s="180" t="s">
        <v>3726</v>
      </c>
    </row>
    <row r="7398" spans="1:8" hidden="1">
      <c r="A7398" s="88" t="s">
        <v>98</v>
      </c>
      <c r="B7398" s="266" t="s">
        <v>99</v>
      </c>
      <c r="C7398" s="185" t="str">
        <f>VLOOKUP(B7398,[1]Nagios!$B$2:$F$7978,1,FALSE)</f>
        <v>10.133.53.54</v>
      </c>
      <c r="D7398" s="249" t="s">
        <v>959</v>
      </c>
      <c r="E7398" s="266" t="s">
        <v>2989</v>
      </c>
      <c r="F7398" s="271">
        <v>4</v>
      </c>
      <c r="G7398" s="299" t="s">
        <v>8012</v>
      </c>
      <c r="H7398" s="180" t="s">
        <v>3727</v>
      </c>
    </row>
    <row r="7399" spans="1:8" hidden="1">
      <c r="A7399" s="88" t="s">
        <v>98</v>
      </c>
      <c r="B7399" s="266" t="s">
        <v>99</v>
      </c>
      <c r="C7399" s="185" t="str">
        <f>VLOOKUP(B7399,[1]Nagios!$B$2:$F$7978,1,FALSE)</f>
        <v>10.133.53.54</v>
      </c>
      <c r="D7399" s="249" t="s">
        <v>1200</v>
      </c>
      <c r="E7399" s="266" t="s">
        <v>2989</v>
      </c>
      <c r="F7399" s="271">
        <v>4</v>
      </c>
      <c r="G7399" s="299" t="s">
        <v>8012</v>
      </c>
      <c r="H7399" s="180" t="s">
        <v>3728</v>
      </c>
    </row>
    <row r="7400" spans="1:8" hidden="1">
      <c r="A7400" s="88" t="s">
        <v>98</v>
      </c>
      <c r="B7400" s="266" t="s">
        <v>99</v>
      </c>
      <c r="C7400" s="185" t="str">
        <f>VLOOKUP(B7400,[1]Nagios!$B$2:$F$7978,1,FALSE)</f>
        <v>10.133.53.54</v>
      </c>
      <c r="D7400" s="266" t="s">
        <v>7213</v>
      </c>
      <c r="E7400" s="266" t="s">
        <v>2989</v>
      </c>
      <c r="F7400" s="271">
        <v>1</v>
      </c>
      <c r="G7400" s="299" t="s">
        <v>7998</v>
      </c>
      <c r="H7400" s="180" t="s">
        <v>3729</v>
      </c>
    </row>
    <row r="7401" spans="1:8" hidden="1">
      <c r="A7401" s="88" t="s">
        <v>98</v>
      </c>
      <c r="B7401" s="266" t="s">
        <v>99</v>
      </c>
      <c r="C7401" s="185" t="str">
        <f>VLOOKUP(B7401,[1]Nagios!$B$2:$F$7978,1,FALSE)</f>
        <v>10.133.53.54</v>
      </c>
      <c r="D7401" s="266" t="s">
        <v>7214</v>
      </c>
      <c r="E7401" s="266" t="s">
        <v>2989</v>
      </c>
      <c r="F7401" s="271">
        <v>1</v>
      </c>
      <c r="G7401" s="299" t="s">
        <v>7998</v>
      </c>
      <c r="H7401" s="180" t="s">
        <v>3729</v>
      </c>
    </row>
    <row r="7402" spans="1:8" hidden="1">
      <c r="A7402" s="88" t="s">
        <v>98</v>
      </c>
      <c r="B7402" s="266" t="s">
        <v>99</v>
      </c>
      <c r="C7402" s="185" t="str">
        <f>VLOOKUP(B7402,[1]Nagios!$B$2:$F$7978,1,FALSE)</f>
        <v>10.133.53.54</v>
      </c>
      <c r="D7402" s="266" t="s">
        <v>7215</v>
      </c>
      <c r="E7402" s="249" t="s">
        <v>2989</v>
      </c>
      <c r="F7402" s="271">
        <v>1</v>
      </c>
      <c r="G7402" s="299" t="s">
        <v>7998</v>
      </c>
      <c r="H7402" s="200" t="s">
        <v>3729</v>
      </c>
    </row>
    <row r="7403" spans="1:8" hidden="1">
      <c r="A7403" s="88" t="s">
        <v>98</v>
      </c>
      <c r="B7403" s="266" t="s">
        <v>99</v>
      </c>
      <c r="C7403" s="185" t="str">
        <f>VLOOKUP(B7403,[1]Nagios!$B$2:$F$7978,1,FALSE)</f>
        <v>10.133.53.54</v>
      </c>
      <c r="D7403" s="266" t="s">
        <v>7216</v>
      </c>
      <c r="E7403" s="266" t="s">
        <v>2989</v>
      </c>
      <c r="F7403" s="271">
        <v>1</v>
      </c>
      <c r="G7403" s="299" t="s">
        <v>7998</v>
      </c>
      <c r="H7403" s="200" t="s">
        <v>3729</v>
      </c>
    </row>
    <row r="7404" spans="1:8" hidden="1">
      <c r="A7404" s="88" t="s">
        <v>98</v>
      </c>
      <c r="B7404" s="266" t="s">
        <v>99</v>
      </c>
      <c r="C7404" s="185" t="str">
        <f>VLOOKUP(B7404,[1]Nagios!$B$2:$F$7978,1,FALSE)</f>
        <v>10.133.53.54</v>
      </c>
      <c r="D7404" s="266" t="s">
        <v>1201</v>
      </c>
      <c r="E7404" s="266" t="s">
        <v>2992</v>
      </c>
      <c r="F7404" s="271">
        <v>2</v>
      </c>
      <c r="G7404" s="299" t="s">
        <v>8012</v>
      </c>
      <c r="H7404" s="200" t="s">
        <v>3729</v>
      </c>
    </row>
    <row r="7405" spans="1:8">
      <c r="A7405" s="88" t="s">
        <v>6235</v>
      </c>
      <c r="B7405" s="88" t="s">
        <v>6236</v>
      </c>
      <c r="C7405" s="185" t="str">
        <f>VLOOKUP(B7405,[1]Nagios!$B$2:$F$7978,1,FALSE)</f>
        <v>192.168.8.10</v>
      </c>
      <c r="D7405" s="266" t="s">
        <v>6226</v>
      </c>
      <c r="E7405" s="88" t="s">
        <v>2989</v>
      </c>
      <c r="F7405" s="269">
        <v>2</v>
      </c>
      <c r="G7405" s="299" t="s">
        <v>8007</v>
      </c>
      <c r="H7405" s="200" t="s">
        <v>6245</v>
      </c>
    </row>
    <row r="7406" spans="1:8">
      <c r="A7406" s="88" t="s">
        <v>6235</v>
      </c>
      <c r="B7406" s="88" t="s">
        <v>6249</v>
      </c>
      <c r="C7406" s="185" t="str">
        <f>VLOOKUP(B7406,[1]Nagios!$B$2:$F$7978,1,FALSE)</f>
        <v>192.168.65.50</v>
      </c>
      <c r="D7406" s="266" t="s">
        <v>6226</v>
      </c>
      <c r="E7406" s="88" t="s">
        <v>2989</v>
      </c>
      <c r="F7406" s="269">
        <v>2</v>
      </c>
      <c r="G7406" s="299" t="s">
        <v>8007</v>
      </c>
      <c r="H7406" s="200"/>
    </row>
    <row r="7407" spans="1:8" hidden="1">
      <c r="A7407" s="96" t="s">
        <v>6496</v>
      </c>
      <c r="B7407" s="96" t="s">
        <v>6495</v>
      </c>
      <c r="C7407" s="185" t="str">
        <f>VLOOKUP(B7407,[1]Nagios!$B$2:$F$7978,1,FALSE)</f>
        <v>10.133.44.22</v>
      </c>
      <c r="D7407" s="96" t="s">
        <v>6497</v>
      </c>
      <c r="E7407" s="96" t="s">
        <v>2989</v>
      </c>
      <c r="F7407" s="196">
        <v>2</v>
      </c>
      <c r="G7407" s="299" t="s">
        <v>8002</v>
      </c>
      <c r="H7407" s="210"/>
    </row>
    <row r="7408" spans="1:8" hidden="1">
      <c r="A7408" s="96" t="s">
        <v>6496</v>
      </c>
      <c r="B7408" s="96" t="s">
        <v>6495</v>
      </c>
      <c r="C7408" s="185" t="str">
        <f>VLOOKUP(B7408,[1]Nagios!$B$2:$F$7978,1,FALSE)</f>
        <v>10.133.44.22</v>
      </c>
      <c r="D7408" s="96" t="s">
        <v>1448</v>
      </c>
      <c r="E7408" s="96" t="s">
        <v>2989</v>
      </c>
      <c r="F7408" s="196">
        <v>2</v>
      </c>
      <c r="G7408" s="299" t="s">
        <v>8002</v>
      </c>
      <c r="H7408" s="210"/>
    </row>
    <row r="7409" spans="1:8">
      <c r="A7409" s="102" t="s">
        <v>8603</v>
      </c>
      <c r="B7409" s="96" t="s">
        <v>1929</v>
      </c>
      <c r="C7409" s="185" t="str">
        <f>VLOOKUP(B7409,[1]Nagios!$B$2:$F$7978,1,FALSE)</f>
        <v>10.135.7.83</v>
      </c>
      <c r="D7409" s="96" t="s">
        <v>1795</v>
      </c>
      <c r="E7409" s="266" t="s">
        <v>2989</v>
      </c>
      <c r="F7409" s="112">
        <v>2</v>
      </c>
      <c r="G7409" s="299" t="s">
        <v>8007</v>
      </c>
      <c r="H7409" s="180" t="s">
        <v>5288</v>
      </c>
    </row>
    <row r="7410" spans="1:8" hidden="1">
      <c r="A7410" s="95" t="s">
        <v>3175</v>
      </c>
      <c r="B7410" s="125">
        <v>10133119138</v>
      </c>
      <c r="C7410" s="185">
        <f>VLOOKUP(B7410,[1]Nagios!$B$2:$F$7978,1,FALSE)</f>
        <v>10133119138</v>
      </c>
      <c r="D7410" s="95" t="s">
        <v>3176</v>
      </c>
      <c r="E7410" s="95" t="s">
        <v>2989</v>
      </c>
      <c r="F7410" s="197">
        <v>2</v>
      </c>
      <c r="G7410" s="299" t="s">
        <v>7833</v>
      </c>
      <c r="H7410" s="217"/>
    </row>
    <row r="7411" spans="1:8" hidden="1">
      <c r="A7411" s="95" t="s">
        <v>3175</v>
      </c>
      <c r="B7411" s="95" t="s">
        <v>1183</v>
      </c>
      <c r="C7411" s="185" t="str">
        <f>VLOOKUP(B7411,[1]Nagios!$B$2:$F$7978,1,FALSE)</f>
        <v>10.133.119.138</v>
      </c>
      <c r="D7411" s="95" t="s">
        <v>3177</v>
      </c>
      <c r="E7411" s="95" t="s">
        <v>2989</v>
      </c>
      <c r="F7411" s="197">
        <v>3</v>
      </c>
      <c r="G7411" s="299" t="s">
        <v>7833</v>
      </c>
      <c r="H7411" s="217"/>
    </row>
    <row r="7412" spans="1:8" hidden="1">
      <c r="A7412" s="95" t="s">
        <v>3175</v>
      </c>
      <c r="B7412" s="125">
        <v>10133119138</v>
      </c>
      <c r="C7412" s="185">
        <f>VLOOKUP(B7412,[1]Nagios!$B$2:$F$7978,1,FALSE)</f>
        <v>10133119138</v>
      </c>
      <c r="D7412" s="95" t="s">
        <v>965</v>
      </c>
      <c r="E7412" s="95" t="s">
        <v>2989</v>
      </c>
      <c r="F7412" s="197">
        <v>3</v>
      </c>
      <c r="G7412" s="299" t="s">
        <v>7833</v>
      </c>
      <c r="H7412" s="217"/>
    </row>
    <row r="7413" spans="1:8" hidden="1">
      <c r="A7413" s="89" t="s">
        <v>9040</v>
      </c>
      <c r="B7413" s="264" t="s">
        <v>7078</v>
      </c>
      <c r="C7413" s="185" t="str">
        <f>VLOOKUP(B7413,[1]Nagios!$B$2:$F$7978,1,FALSE)</f>
        <v>10.133.154.30</v>
      </c>
      <c r="D7413" s="102" t="s">
        <v>7043</v>
      </c>
      <c r="E7413" s="102" t="s">
        <v>7217</v>
      </c>
      <c r="F7413" s="113">
        <v>3</v>
      </c>
      <c r="G7413" s="387" t="s">
        <v>8026</v>
      </c>
      <c r="H7413" s="180"/>
    </row>
    <row r="7414" spans="1:8" hidden="1">
      <c r="A7414" s="88" t="s">
        <v>50</v>
      </c>
      <c r="B7414" s="266" t="s">
        <v>50</v>
      </c>
      <c r="C7414" s="185" t="str">
        <f>VLOOKUP(B7414,[1]Nagios!$B$2:$F$7978,1,FALSE)</f>
        <v>null101</v>
      </c>
      <c r="D7414" s="266" t="s">
        <v>960</v>
      </c>
      <c r="E7414" s="98" t="s">
        <v>7852</v>
      </c>
      <c r="F7414" s="271" t="s">
        <v>660</v>
      </c>
      <c r="G7414" s="299" t="s">
        <v>8000</v>
      </c>
      <c r="H7414" s="180" t="s">
        <v>5457</v>
      </c>
    </row>
    <row r="7415" spans="1:8">
      <c r="A7415" s="256" t="s">
        <v>7907</v>
      </c>
      <c r="B7415" s="256" t="s">
        <v>7911</v>
      </c>
      <c r="C7415" s="185" t="str">
        <f>VLOOKUP(B7415,[1]Nagios!$B$2:$F$7978,1,FALSE)</f>
        <v>172.20.7.18</v>
      </c>
      <c r="D7415" s="256" t="s">
        <v>959</v>
      </c>
      <c r="E7415" s="256" t="s">
        <v>2989</v>
      </c>
      <c r="F7415" s="257">
        <v>1</v>
      </c>
      <c r="G7415" s="299" t="s">
        <v>8007</v>
      </c>
      <c r="H7415" s="180"/>
    </row>
    <row r="7416" spans="1:8">
      <c r="A7416" s="94" t="s">
        <v>7906</v>
      </c>
      <c r="B7416" s="94" t="s">
        <v>7910</v>
      </c>
      <c r="C7416" s="185" t="str">
        <f>VLOOKUP(B7416,[1]Nagios!$B$2:$F$7978,1,FALSE)</f>
        <v>172.20.7.26</v>
      </c>
      <c r="D7416" s="94" t="s">
        <v>959</v>
      </c>
      <c r="E7416" s="256" t="s">
        <v>2989</v>
      </c>
      <c r="F7416" s="186">
        <v>1</v>
      </c>
      <c r="G7416" s="299" t="s">
        <v>8007</v>
      </c>
      <c r="H7416" s="180"/>
    </row>
    <row r="7417" spans="1:8" hidden="1">
      <c r="A7417" s="94" t="s">
        <v>1243</v>
      </c>
      <c r="B7417" s="94" t="s">
        <v>1241</v>
      </c>
      <c r="C7417" s="185" t="str">
        <f>VLOOKUP(B7417,[1]Nagios!$B$2:$F$7978,1,FALSE)</f>
        <v>192.168.2.12</v>
      </c>
      <c r="D7417" s="94" t="s">
        <v>1220</v>
      </c>
      <c r="E7417" s="256" t="s">
        <v>2989</v>
      </c>
      <c r="F7417" s="186">
        <v>3</v>
      </c>
      <c r="G7417" s="299" t="s">
        <v>8012</v>
      </c>
      <c r="H7417" s="180" t="s">
        <v>3717</v>
      </c>
    </row>
    <row r="7418" spans="1:8" hidden="1">
      <c r="A7418" s="94" t="s">
        <v>1243</v>
      </c>
      <c r="B7418" s="94" t="s">
        <v>1241</v>
      </c>
      <c r="C7418" s="185" t="str">
        <f>VLOOKUP(B7418,[1]Nagios!$B$2:$F$7978,1,FALSE)</f>
        <v>192.168.2.12</v>
      </c>
      <c r="D7418" s="94" t="s">
        <v>1204</v>
      </c>
      <c r="E7418" s="94" t="s">
        <v>2989</v>
      </c>
      <c r="F7418" s="186">
        <v>1</v>
      </c>
      <c r="G7418" s="299" t="s">
        <v>8012</v>
      </c>
      <c r="H7418" s="180" t="s">
        <v>3718</v>
      </c>
    </row>
    <row r="7419" spans="1:8" hidden="1">
      <c r="A7419" s="94" t="s">
        <v>1243</v>
      </c>
      <c r="B7419" s="94" t="s">
        <v>1241</v>
      </c>
      <c r="C7419" s="185" t="str">
        <f>VLOOKUP(B7419,[1]Nagios!$B$2:$F$7978,1,FALSE)</f>
        <v>192.168.2.12</v>
      </c>
      <c r="D7419" s="94" t="s">
        <v>1242</v>
      </c>
      <c r="E7419" s="94" t="s">
        <v>2989</v>
      </c>
      <c r="F7419" s="186">
        <v>1</v>
      </c>
      <c r="G7419" s="299" t="s">
        <v>8012</v>
      </c>
      <c r="H7419" s="180" t="s">
        <v>3719</v>
      </c>
    </row>
    <row r="7420" spans="1:8" hidden="1">
      <c r="A7420" s="94" t="s">
        <v>1243</v>
      </c>
      <c r="B7420" s="94" t="s">
        <v>1241</v>
      </c>
      <c r="C7420" s="185" t="str">
        <f>VLOOKUP(B7420,[1]Nagios!$B$2:$F$7978,1,FALSE)</f>
        <v>192.168.2.12</v>
      </c>
      <c r="D7420" s="94" t="s">
        <v>2171</v>
      </c>
      <c r="E7420" s="94" t="s">
        <v>2989</v>
      </c>
      <c r="F7420" s="186">
        <v>1</v>
      </c>
      <c r="G7420" s="299" t="s">
        <v>8012</v>
      </c>
      <c r="H7420" s="180" t="s">
        <v>3720</v>
      </c>
    </row>
    <row r="7421" spans="1:8" hidden="1">
      <c r="A7421" s="94" t="s">
        <v>1243</v>
      </c>
      <c r="B7421" s="94" t="s">
        <v>1241</v>
      </c>
      <c r="C7421" s="185" t="str">
        <f>VLOOKUP(B7421,[1]Nagios!$B$2:$F$7978,1,FALSE)</f>
        <v>192.168.2.12</v>
      </c>
      <c r="D7421" s="94" t="s">
        <v>959</v>
      </c>
      <c r="E7421" s="94" t="s">
        <v>2989</v>
      </c>
      <c r="F7421" s="186">
        <v>1</v>
      </c>
      <c r="G7421" s="299" t="s">
        <v>8012</v>
      </c>
      <c r="H7421" s="180" t="s">
        <v>3721</v>
      </c>
    </row>
    <row r="7422" spans="1:8" hidden="1">
      <c r="A7422" s="94" t="s">
        <v>1243</v>
      </c>
      <c r="B7422" s="94" t="s">
        <v>1241</v>
      </c>
      <c r="C7422" s="185" t="str">
        <f>VLOOKUP(B7422,[1]Nagios!$B$2:$F$7978,1,FALSE)</f>
        <v>192.168.2.12</v>
      </c>
      <c r="D7422" s="94" t="s">
        <v>1200</v>
      </c>
      <c r="E7422" s="94" t="s">
        <v>2989</v>
      </c>
      <c r="F7422" s="186">
        <v>1</v>
      </c>
      <c r="G7422" s="299" t="s">
        <v>8012</v>
      </c>
      <c r="H7422" s="180" t="s">
        <v>3722</v>
      </c>
    </row>
    <row r="7423" spans="1:8" hidden="1">
      <c r="A7423" s="94" t="s">
        <v>1243</v>
      </c>
      <c r="B7423" s="94" t="s">
        <v>1241</v>
      </c>
      <c r="C7423" s="185" t="str">
        <f>VLOOKUP(B7423,[1]Nagios!$B$2:$F$7978,1,FALSE)</f>
        <v>192.168.2.12</v>
      </c>
      <c r="D7423" s="94" t="s">
        <v>1201</v>
      </c>
      <c r="E7423" s="94" t="s">
        <v>2992</v>
      </c>
      <c r="F7423" s="186">
        <v>2</v>
      </c>
      <c r="G7423" s="299" t="s">
        <v>8012</v>
      </c>
      <c r="H7423" s="180" t="s">
        <v>3723</v>
      </c>
    </row>
    <row r="7424" spans="1:8">
      <c r="A7424" s="94" t="s">
        <v>7905</v>
      </c>
      <c r="B7424" s="94" t="s">
        <v>7909</v>
      </c>
      <c r="C7424" s="185" t="str">
        <f>VLOOKUP(B7424,[1]Nagios!$B$2:$F$7978,1,FALSE)</f>
        <v>172.20.7.34</v>
      </c>
      <c r="D7424" s="94" t="s">
        <v>959</v>
      </c>
      <c r="E7424" s="94" t="s">
        <v>2989</v>
      </c>
      <c r="F7424" s="186">
        <v>1</v>
      </c>
      <c r="G7424" s="299" t="s">
        <v>8007</v>
      </c>
      <c r="H7424" s="180"/>
    </row>
    <row r="7425" spans="1:8">
      <c r="A7425" s="266" t="s">
        <v>8157</v>
      </c>
      <c r="B7425" s="266" t="s">
        <v>8155</v>
      </c>
      <c r="C7425" s="185" t="str">
        <f>VLOOKUP(B7425,[1]Nagios!$B$2:$F$7978,1,FALSE)</f>
        <v>172.19.7.10</v>
      </c>
      <c r="D7425" s="102" t="s">
        <v>959</v>
      </c>
      <c r="E7425" s="88" t="s">
        <v>2989</v>
      </c>
      <c r="F7425" s="271">
        <v>1</v>
      </c>
      <c r="G7425" s="299" t="s">
        <v>8007</v>
      </c>
      <c r="H7425" s="180"/>
    </row>
    <row r="7426" spans="1:8" hidden="1">
      <c r="A7426" s="94" t="s">
        <v>1245</v>
      </c>
      <c r="B7426" s="94" t="s">
        <v>1244</v>
      </c>
      <c r="C7426" s="185" t="str">
        <f>VLOOKUP(B7426,[1]Nagios!$B$2:$F$7978,1,FALSE)</f>
        <v>192.168.3.12</v>
      </c>
      <c r="D7426" s="94" t="s">
        <v>1220</v>
      </c>
      <c r="E7426" s="94" t="s">
        <v>2989</v>
      </c>
      <c r="F7426" s="186">
        <v>3</v>
      </c>
      <c r="G7426" s="299" t="s">
        <v>8012</v>
      </c>
      <c r="H7426" s="180" t="s">
        <v>3710</v>
      </c>
    </row>
    <row r="7427" spans="1:8" hidden="1">
      <c r="A7427" s="94" t="s">
        <v>1245</v>
      </c>
      <c r="B7427" s="94" t="s">
        <v>1244</v>
      </c>
      <c r="C7427" s="185" t="str">
        <f>VLOOKUP(B7427,[1]Nagios!$B$2:$F$7978,1,FALSE)</f>
        <v>192.168.3.12</v>
      </c>
      <c r="D7427" s="94" t="s">
        <v>1204</v>
      </c>
      <c r="E7427" s="94" t="s">
        <v>2989</v>
      </c>
      <c r="F7427" s="186">
        <v>1</v>
      </c>
      <c r="G7427" s="299" t="s">
        <v>8012</v>
      </c>
      <c r="H7427" s="180" t="s">
        <v>3711</v>
      </c>
    </row>
    <row r="7428" spans="1:8" hidden="1">
      <c r="A7428" s="94" t="s">
        <v>1245</v>
      </c>
      <c r="B7428" s="94" t="s">
        <v>1244</v>
      </c>
      <c r="C7428" s="185" t="str">
        <f>VLOOKUP(B7428,[1]Nagios!$B$2:$F$7978,1,FALSE)</f>
        <v>192.168.3.12</v>
      </c>
      <c r="D7428" s="94" t="s">
        <v>1242</v>
      </c>
      <c r="E7428" s="94" t="s">
        <v>2989</v>
      </c>
      <c r="F7428" s="186">
        <v>1</v>
      </c>
      <c r="G7428" s="299" t="s">
        <v>8012</v>
      </c>
      <c r="H7428" s="180" t="s">
        <v>3712</v>
      </c>
    </row>
    <row r="7429" spans="1:8" hidden="1">
      <c r="A7429" s="94" t="s">
        <v>1245</v>
      </c>
      <c r="B7429" s="94" t="s">
        <v>1244</v>
      </c>
      <c r="C7429" s="185" t="str">
        <f>VLOOKUP(B7429,[1]Nagios!$B$2:$F$7978,1,FALSE)</f>
        <v>192.168.3.12</v>
      </c>
      <c r="D7429" s="94" t="s">
        <v>2171</v>
      </c>
      <c r="E7429" s="94" t="s">
        <v>2989</v>
      </c>
      <c r="F7429" s="186">
        <v>1</v>
      </c>
      <c r="G7429" s="299" t="s">
        <v>8012</v>
      </c>
      <c r="H7429" s="180" t="s">
        <v>3713</v>
      </c>
    </row>
    <row r="7430" spans="1:8" hidden="1">
      <c r="A7430" s="94" t="s">
        <v>1245</v>
      </c>
      <c r="B7430" s="94" t="s">
        <v>1244</v>
      </c>
      <c r="C7430" s="185" t="str">
        <f>VLOOKUP(B7430,[1]Nagios!$B$2:$F$7978,1,FALSE)</f>
        <v>192.168.3.12</v>
      </c>
      <c r="D7430" s="94" t="s">
        <v>959</v>
      </c>
      <c r="E7430" s="94" t="s">
        <v>2989</v>
      </c>
      <c r="F7430" s="186">
        <v>1</v>
      </c>
      <c r="G7430" s="299" t="s">
        <v>8012</v>
      </c>
      <c r="H7430" s="180" t="s">
        <v>3714</v>
      </c>
    </row>
    <row r="7431" spans="1:8" hidden="1">
      <c r="A7431" s="94" t="s">
        <v>1245</v>
      </c>
      <c r="B7431" s="94" t="s">
        <v>1244</v>
      </c>
      <c r="C7431" s="185" t="str">
        <f>VLOOKUP(B7431,[1]Nagios!$B$2:$F$7978,1,FALSE)</f>
        <v>192.168.3.12</v>
      </c>
      <c r="D7431" s="94" t="s">
        <v>1200</v>
      </c>
      <c r="E7431" s="94" t="s">
        <v>2989</v>
      </c>
      <c r="F7431" s="186">
        <v>1</v>
      </c>
      <c r="G7431" s="299" t="s">
        <v>8012</v>
      </c>
      <c r="H7431" s="180" t="s">
        <v>3715</v>
      </c>
    </row>
    <row r="7432" spans="1:8" hidden="1">
      <c r="A7432" s="94" t="s">
        <v>1245</v>
      </c>
      <c r="B7432" s="94" t="s">
        <v>1244</v>
      </c>
      <c r="C7432" s="185" t="str">
        <f>VLOOKUP(B7432,[1]Nagios!$B$2:$F$7978,1,FALSE)</f>
        <v>192.168.3.12</v>
      </c>
      <c r="D7432" s="94" t="s">
        <v>1201</v>
      </c>
      <c r="E7432" s="94" t="s">
        <v>2992</v>
      </c>
      <c r="F7432" s="186">
        <v>2</v>
      </c>
      <c r="G7432" s="299" t="s">
        <v>8012</v>
      </c>
      <c r="H7432" s="180" t="s">
        <v>3716</v>
      </c>
    </row>
    <row r="7433" spans="1:8">
      <c r="A7433" s="94" t="s">
        <v>7904</v>
      </c>
      <c r="B7433" s="94" t="s">
        <v>7908</v>
      </c>
      <c r="C7433" s="185" t="str">
        <f>VLOOKUP(B7433,[1]Nagios!$B$2:$F$7978,1,FALSE)</f>
        <v>172.20.7.10</v>
      </c>
      <c r="D7433" s="94" t="s">
        <v>959</v>
      </c>
      <c r="E7433" s="94" t="s">
        <v>2989</v>
      </c>
      <c r="F7433" s="186">
        <v>1</v>
      </c>
      <c r="G7433" s="299" t="s">
        <v>8007</v>
      </c>
      <c r="H7433" s="180"/>
    </row>
    <row r="7434" spans="1:8">
      <c r="A7434" s="94" t="s">
        <v>7912</v>
      </c>
      <c r="B7434" s="94" t="s">
        <v>7913</v>
      </c>
      <c r="C7434" s="185" t="str">
        <f>VLOOKUP(B7434,[1]Nagios!$B$2:$F$7978,1,FALSE)</f>
        <v>172.20.7.6</v>
      </c>
      <c r="D7434" s="94" t="s">
        <v>959</v>
      </c>
      <c r="E7434" s="94" t="s">
        <v>2989</v>
      </c>
      <c r="F7434" s="186">
        <v>1</v>
      </c>
      <c r="G7434" s="299" t="s">
        <v>8007</v>
      </c>
      <c r="H7434" s="180"/>
    </row>
    <row r="7435" spans="1:8" hidden="1">
      <c r="A7435" s="88" t="s">
        <v>625</v>
      </c>
      <c r="B7435" s="240" t="s">
        <v>625</v>
      </c>
      <c r="C7435" s="185" t="str">
        <f>VLOOKUP(B7435,[1]Nagios!$B$2:$F$7978,1,FALSE)</f>
        <v>Nortel Networks</v>
      </c>
      <c r="D7435" s="240" t="s">
        <v>960</v>
      </c>
      <c r="E7435" s="98" t="s">
        <v>7852</v>
      </c>
      <c r="F7435" s="245" t="s">
        <v>660</v>
      </c>
      <c r="G7435" s="299" t="s">
        <v>8000</v>
      </c>
      <c r="H7435" s="180" t="s">
        <v>5456</v>
      </c>
    </row>
    <row r="7436" spans="1:8">
      <c r="A7436" s="88" t="s">
        <v>6237</v>
      </c>
      <c r="B7436" s="88" t="s">
        <v>6238</v>
      </c>
      <c r="C7436" s="185" t="str">
        <f>VLOOKUP(B7436,[1]Nagios!$B$2:$F$7978,1,FALSE)</f>
        <v>192.168.8.13</v>
      </c>
      <c r="D7436" s="240" t="s">
        <v>6226</v>
      </c>
      <c r="E7436" s="88" t="s">
        <v>2989</v>
      </c>
      <c r="F7436" s="269">
        <v>2</v>
      </c>
      <c r="G7436" s="299" t="s">
        <v>8007</v>
      </c>
      <c r="H7436" s="180" t="s">
        <v>6246</v>
      </c>
    </row>
    <row r="7437" spans="1:8" hidden="1">
      <c r="A7437" s="88" t="s">
        <v>49</v>
      </c>
      <c r="B7437" s="240" t="s">
        <v>740</v>
      </c>
      <c r="C7437" s="185" t="str">
        <f>VLOOKUP(B7437,[1]Nagios!$B$2:$F$7978,1,FALSE)</f>
        <v>10.133.55.10</v>
      </c>
      <c r="D7437" s="240" t="s">
        <v>6303</v>
      </c>
      <c r="E7437" s="240" t="s">
        <v>2989</v>
      </c>
      <c r="F7437" s="245">
        <v>4</v>
      </c>
      <c r="G7437" s="299" t="s">
        <v>8011</v>
      </c>
      <c r="H7437" s="200" t="s">
        <v>6303</v>
      </c>
    </row>
    <row r="7438" spans="1:8" hidden="1">
      <c r="A7438" s="88" t="s">
        <v>49</v>
      </c>
      <c r="B7438" s="240" t="s">
        <v>740</v>
      </c>
      <c r="C7438" s="185" t="str">
        <f>VLOOKUP(B7438,[1]Nagios!$B$2:$F$7978,1,FALSE)</f>
        <v>10.133.55.10</v>
      </c>
      <c r="D7438" s="240" t="s">
        <v>6304</v>
      </c>
      <c r="E7438" s="240" t="s">
        <v>2989</v>
      </c>
      <c r="F7438" s="245">
        <v>4</v>
      </c>
      <c r="G7438" s="299" t="s">
        <v>8011</v>
      </c>
      <c r="H7438" s="200" t="s">
        <v>6304</v>
      </c>
    </row>
    <row r="7439" spans="1:8" hidden="1">
      <c r="A7439" s="88" t="s">
        <v>49</v>
      </c>
      <c r="B7439" s="240" t="s">
        <v>740</v>
      </c>
      <c r="C7439" s="185" t="str">
        <f>VLOOKUP(B7439,[1]Nagios!$B$2:$F$7978,1,FALSE)</f>
        <v>10.133.55.10</v>
      </c>
      <c r="D7439" s="240" t="s">
        <v>6305</v>
      </c>
      <c r="E7439" s="240" t="s">
        <v>2989</v>
      </c>
      <c r="F7439" s="245">
        <v>4</v>
      </c>
      <c r="G7439" s="299" t="s">
        <v>8011</v>
      </c>
      <c r="H7439" s="200" t="s">
        <v>6305</v>
      </c>
    </row>
    <row r="7440" spans="1:8" hidden="1">
      <c r="A7440" s="88" t="s">
        <v>49</v>
      </c>
      <c r="B7440" s="240" t="s">
        <v>740</v>
      </c>
      <c r="C7440" s="185" t="str">
        <f>VLOOKUP(B7440,[1]Nagios!$B$2:$F$7978,1,FALSE)</f>
        <v>10.133.55.10</v>
      </c>
      <c r="D7440" s="240" t="s">
        <v>6306</v>
      </c>
      <c r="E7440" s="240" t="s">
        <v>2989</v>
      </c>
      <c r="F7440" s="245">
        <v>4</v>
      </c>
      <c r="G7440" s="299" t="s">
        <v>8011</v>
      </c>
      <c r="H7440" s="200" t="s">
        <v>6306</v>
      </c>
    </row>
    <row r="7441" spans="1:8" hidden="1">
      <c r="A7441" s="88" t="s">
        <v>49</v>
      </c>
      <c r="B7441" s="240" t="s">
        <v>740</v>
      </c>
      <c r="C7441" s="185" t="str">
        <f>VLOOKUP(B7441,[1]Nagios!$B$2:$F$7978,1,FALSE)</f>
        <v>10.133.55.10</v>
      </c>
      <c r="D7441" s="240" t="s">
        <v>6308</v>
      </c>
      <c r="E7441" s="240" t="s">
        <v>2989</v>
      </c>
      <c r="F7441" s="245">
        <v>4</v>
      </c>
      <c r="G7441" s="299" t="s">
        <v>8011</v>
      </c>
      <c r="H7441" s="200" t="s">
        <v>6308</v>
      </c>
    </row>
    <row r="7442" spans="1:8" hidden="1">
      <c r="A7442" s="88" t="s">
        <v>49</v>
      </c>
      <c r="B7442" s="240" t="s">
        <v>740</v>
      </c>
      <c r="C7442" s="185" t="str">
        <f>VLOOKUP(B7442,[1]Nagios!$B$2:$F$7978,1,FALSE)</f>
        <v>10.133.55.10</v>
      </c>
      <c r="D7442" s="240" t="s">
        <v>6310</v>
      </c>
      <c r="E7442" s="240" t="s">
        <v>2989</v>
      </c>
      <c r="F7442" s="245">
        <v>4</v>
      </c>
      <c r="G7442" s="299" t="s">
        <v>8011</v>
      </c>
      <c r="H7442" s="200" t="s">
        <v>6310</v>
      </c>
    </row>
    <row r="7443" spans="1:8" hidden="1">
      <c r="A7443" s="88" t="s">
        <v>49</v>
      </c>
      <c r="B7443" s="240" t="s">
        <v>740</v>
      </c>
      <c r="C7443" s="185" t="str">
        <f>VLOOKUP(B7443,[1]Nagios!$B$2:$F$7978,1,FALSE)</f>
        <v>10.133.55.10</v>
      </c>
      <c r="D7443" s="240" t="s">
        <v>6311</v>
      </c>
      <c r="E7443" s="240" t="s">
        <v>2989</v>
      </c>
      <c r="F7443" s="245">
        <v>4</v>
      </c>
      <c r="G7443" s="299" t="s">
        <v>8011</v>
      </c>
      <c r="H7443" s="200" t="s">
        <v>6311</v>
      </c>
    </row>
    <row r="7444" spans="1:8" hidden="1">
      <c r="A7444" s="88" t="s">
        <v>49</v>
      </c>
      <c r="B7444" s="240" t="s">
        <v>740</v>
      </c>
      <c r="C7444" s="185" t="str">
        <f>VLOOKUP(B7444,[1]Nagios!$B$2:$F$7978,1,FALSE)</f>
        <v>10.133.55.10</v>
      </c>
      <c r="D7444" s="240" t="s">
        <v>6312</v>
      </c>
      <c r="E7444" s="240" t="s">
        <v>2989</v>
      </c>
      <c r="F7444" s="245">
        <v>4</v>
      </c>
      <c r="G7444" s="299" t="s">
        <v>8011</v>
      </c>
      <c r="H7444" s="200" t="s">
        <v>6312</v>
      </c>
    </row>
    <row r="7445" spans="1:8" hidden="1">
      <c r="A7445" s="88" t="s">
        <v>49</v>
      </c>
      <c r="B7445" s="240" t="s">
        <v>740</v>
      </c>
      <c r="C7445" s="185" t="str">
        <f>VLOOKUP(B7445,[1]Nagios!$B$2:$F$7978,1,FALSE)</f>
        <v>10.133.55.10</v>
      </c>
      <c r="D7445" s="240" t="s">
        <v>6313</v>
      </c>
      <c r="E7445" s="240" t="s">
        <v>2989</v>
      </c>
      <c r="F7445" s="245">
        <v>4</v>
      </c>
      <c r="G7445" s="299" t="s">
        <v>8011</v>
      </c>
      <c r="H7445" s="200" t="s">
        <v>6313</v>
      </c>
    </row>
    <row r="7446" spans="1:8" hidden="1">
      <c r="A7446" s="88" t="s">
        <v>49</v>
      </c>
      <c r="B7446" s="240" t="s">
        <v>740</v>
      </c>
      <c r="C7446" s="185" t="str">
        <f>VLOOKUP(B7446,[1]Nagios!$B$2:$F$7978,1,FALSE)</f>
        <v>10.133.55.10</v>
      </c>
      <c r="D7446" s="240" t="s">
        <v>6340</v>
      </c>
      <c r="E7446" s="240" t="s">
        <v>2989</v>
      </c>
      <c r="F7446" s="245">
        <v>4</v>
      </c>
      <c r="G7446" s="299" t="s">
        <v>8011</v>
      </c>
      <c r="H7446" s="200" t="s">
        <v>6340</v>
      </c>
    </row>
    <row r="7447" spans="1:8" hidden="1">
      <c r="A7447" s="88" t="s">
        <v>49</v>
      </c>
      <c r="B7447" s="240" t="s">
        <v>740</v>
      </c>
      <c r="C7447" s="185" t="str">
        <f>VLOOKUP(B7447,[1]Nagios!$B$2:$F$7978,1,FALSE)</f>
        <v>10.133.55.10</v>
      </c>
      <c r="D7447" s="240" t="s">
        <v>6341</v>
      </c>
      <c r="E7447" s="240" t="s">
        <v>2989</v>
      </c>
      <c r="F7447" s="245">
        <v>4</v>
      </c>
      <c r="G7447" s="299" t="s">
        <v>8011</v>
      </c>
      <c r="H7447" s="200" t="s">
        <v>6341</v>
      </c>
    </row>
    <row r="7448" spans="1:8" hidden="1">
      <c r="A7448" s="88" t="s">
        <v>49</v>
      </c>
      <c r="B7448" s="240" t="s">
        <v>740</v>
      </c>
      <c r="C7448" s="185" t="str">
        <f>VLOOKUP(B7448,[1]Nagios!$B$2:$F$7978,1,FALSE)</f>
        <v>10.133.55.10</v>
      </c>
      <c r="D7448" s="240" t="s">
        <v>6342</v>
      </c>
      <c r="E7448" s="240" t="s">
        <v>2989</v>
      </c>
      <c r="F7448" s="245">
        <v>4</v>
      </c>
      <c r="G7448" s="299" t="s">
        <v>8011</v>
      </c>
      <c r="H7448" s="200" t="s">
        <v>6342</v>
      </c>
    </row>
    <row r="7449" spans="1:8" hidden="1">
      <c r="A7449" s="88" t="s">
        <v>49</v>
      </c>
      <c r="B7449" s="240" t="s">
        <v>740</v>
      </c>
      <c r="C7449" s="185" t="str">
        <f>VLOOKUP(B7449,[1]Nagios!$B$2:$F$7978,1,FALSE)</f>
        <v>10.133.55.10</v>
      </c>
      <c r="D7449" s="240" t="s">
        <v>6343</v>
      </c>
      <c r="E7449" s="240" t="s">
        <v>2989</v>
      </c>
      <c r="F7449" s="245">
        <v>4</v>
      </c>
      <c r="G7449" s="299" t="s">
        <v>8011</v>
      </c>
      <c r="H7449" s="200" t="s">
        <v>6343</v>
      </c>
    </row>
    <row r="7450" spans="1:8" hidden="1">
      <c r="A7450" s="88" t="s">
        <v>49</v>
      </c>
      <c r="B7450" s="240" t="s">
        <v>740</v>
      </c>
      <c r="C7450" s="185" t="str">
        <f>VLOOKUP(B7450,[1]Nagios!$B$2:$F$7978,1,FALSE)</f>
        <v>10.133.55.10</v>
      </c>
      <c r="D7450" s="240" t="s">
        <v>6344</v>
      </c>
      <c r="E7450" s="240" t="s">
        <v>2989</v>
      </c>
      <c r="F7450" s="245">
        <v>4</v>
      </c>
      <c r="G7450" s="299" t="s">
        <v>8011</v>
      </c>
      <c r="H7450" s="200" t="s">
        <v>6344</v>
      </c>
    </row>
    <row r="7451" spans="1:8" hidden="1">
      <c r="A7451" s="88" t="s">
        <v>49</v>
      </c>
      <c r="B7451" s="240" t="s">
        <v>740</v>
      </c>
      <c r="C7451" s="185" t="str">
        <f>VLOOKUP(B7451,[1]Nagios!$B$2:$F$7978,1,FALSE)</f>
        <v>10.133.55.10</v>
      </c>
      <c r="D7451" s="240" t="s">
        <v>8507</v>
      </c>
      <c r="E7451" s="249" t="s">
        <v>2989</v>
      </c>
      <c r="F7451" s="245">
        <v>4</v>
      </c>
      <c r="G7451" s="299" t="s">
        <v>8011</v>
      </c>
      <c r="H7451" s="200"/>
    </row>
    <row r="7452" spans="1:8" hidden="1">
      <c r="A7452" s="88" t="s">
        <v>49</v>
      </c>
      <c r="B7452" s="240" t="s">
        <v>740</v>
      </c>
      <c r="C7452" s="185" t="str">
        <f>VLOOKUP(B7452,[1]Nagios!$B$2:$F$7978,1,FALSE)</f>
        <v>10.133.55.10</v>
      </c>
      <c r="D7452" s="240" t="s">
        <v>8508</v>
      </c>
      <c r="E7452" s="249" t="s">
        <v>2989</v>
      </c>
      <c r="F7452" s="245">
        <v>4</v>
      </c>
      <c r="G7452" s="299" t="s">
        <v>8011</v>
      </c>
      <c r="H7452" s="200"/>
    </row>
    <row r="7453" spans="1:8" hidden="1">
      <c r="A7453" s="88" t="s">
        <v>49</v>
      </c>
      <c r="B7453" s="240" t="s">
        <v>740</v>
      </c>
      <c r="C7453" s="185" t="str">
        <f>VLOOKUP(B7453,[1]Nagios!$B$2:$F$7978,1,FALSE)</f>
        <v>10.133.55.10</v>
      </c>
      <c r="D7453" s="240" t="s">
        <v>8509</v>
      </c>
      <c r="E7453" s="266" t="s">
        <v>2989</v>
      </c>
      <c r="F7453" s="245">
        <v>4</v>
      </c>
      <c r="G7453" s="299" t="s">
        <v>8011</v>
      </c>
      <c r="H7453" s="200"/>
    </row>
    <row r="7454" spans="1:8" hidden="1">
      <c r="A7454" s="88" t="s">
        <v>49</v>
      </c>
      <c r="B7454" s="240" t="s">
        <v>740</v>
      </c>
      <c r="C7454" s="185" t="str">
        <f>VLOOKUP(B7454,[1]Nagios!$B$2:$F$7978,1,FALSE)</f>
        <v>10.133.55.10</v>
      </c>
      <c r="D7454" s="240" t="s">
        <v>1204</v>
      </c>
      <c r="E7454" s="240" t="s">
        <v>2989</v>
      </c>
      <c r="F7454" s="245">
        <v>3</v>
      </c>
      <c r="G7454" s="299" t="s">
        <v>8011</v>
      </c>
      <c r="H7454" s="200" t="s">
        <v>5130</v>
      </c>
    </row>
    <row r="7455" spans="1:8" hidden="1">
      <c r="A7455" s="88" t="s">
        <v>49</v>
      </c>
      <c r="B7455" s="240" t="s">
        <v>740</v>
      </c>
      <c r="C7455" s="185" t="str">
        <f>VLOOKUP(B7455,[1]Nagios!$B$2:$F$7978,1,FALSE)</f>
        <v>10.133.55.10</v>
      </c>
      <c r="D7455" s="240" t="s">
        <v>1255</v>
      </c>
      <c r="E7455" s="240" t="s">
        <v>2989</v>
      </c>
      <c r="F7455" s="245">
        <v>3</v>
      </c>
      <c r="G7455" s="299" t="s">
        <v>8011</v>
      </c>
      <c r="H7455" s="200" t="s">
        <v>5131</v>
      </c>
    </row>
    <row r="7456" spans="1:8" hidden="1">
      <c r="A7456" s="88" t="s">
        <v>49</v>
      </c>
      <c r="B7456" s="240" t="s">
        <v>740</v>
      </c>
      <c r="C7456" s="185" t="str">
        <f>VLOOKUP(B7456,[1]Nagios!$B$2:$F$7978,1,FALSE)</f>
        <v>10.133.55.10</v>
      </c>
      <c r="D7456" s="240" t="s">
        <v>959</v>
      </c>
      <c r="E7456" s="240" t="s">
        <v>2989</v>
      </c>
      <c r="F7456" s="245">
        <v>3</v>
      </c>
      <c r="G7456" s="299" t="s">
        <v>8011</v>
      </c>
      <c r="H7456" s="200" t="s">
        <v>5132</v>
      </c>
    </row>
    <row r="7457" spans="1:8" hidden="1">
      <c r="A7457" s="88" t="s">
        <v>49</v>
      </c>
      <c r="B7457" s="240" t="s">
        <v>740</v>
      </c>
      <c r="C7457" s="185" t="str">
        <f>VLOOKUP(B7457,[1]Nagios!$B$2:$F$7978,1,FALSE)</f>
        <v>10.133.55.10</v>
      </c>
      <c r="D7457" s="240" t="s">
        <v>1200</v>
      </c>
      <c r="E7457" s="240" t="s">
        <v>2989</v>
      </c>
      <c r="F7457" s="245">
        <v>3</v>
      </c>
      <c r="G7457" s="299" t="s">
        <v>8011</v>
      </c>
      <c r="H7457" s="200" t="s">
        <v>5133</v>
      </c>
    </row>
    <row r="7458" spans="1:8" hidden="1">
      <c r="A7458" s="88" t="s">
        <v>49</v>
      </c>
      <c r="B7458" s="240" t="s">
        <v>740</v>
      </c>
      <c r="C7458" s="185" t="str">
        <f>VLOOKUP(B7458,[1]Nagios!$B$2:$F$7978,1,FALSE)</f>
        <v>10.133.55.10</v>
      </c>
      <c r="D7458" s="240" t="s">
        <v>1256</v>
      </c>
      <c r="E7458" s="240" t="s">
        <v>2989</v>
      </c>
      <c r="F7458" s="245">
        <v>3</v>
      </c>
      <c r="G7458" s="299" t="s">
        <v>8011</v>
      </c>
      <c r="H7458" s="200" t="s">
        <v>5134</v>
      </c>
    </row>
    <row r="7459" spans="1:8" hidden="1">
      <c r="A7459" s="88" t="s">
        <v>49</v>
      </c>
      <c r="B7459" s="240" t="s">
        <v>740</v>
      </c>
      <c r="C7459" s="185" t="str">
        <f>VLOOKUP(B7459,[1]Nagios!$B$2:$F$7978,1,FALSE)</f>
        <v>10.133.55.10</v>
      </c>
      <c r="D7459" s="240" t="s">
        <v>7226</v>
      </c>
      <c r="E7459" s="240" t="s">
        <v>2989</v>
      </c>
      <c r="F7459" s="245">
        <v>3</v>
      </c>
      <c r="G7459" s="299" t="s">
        <v>8002</v>
      </c>
      <c r="H7459" s="200" t="s">
        <v>7227</v>
      </c>
    </row>
    <row r="7460" spans="1:8" hidden="1">
      <c r="A7460" s="88" t="s">
        <v>624</v>
      </c>
      <c r="B7460" s="240" t="s">
        <v>624</v>
      </c>
      <c r="C7460" s="185" t="str">
        <f>VLOOKUP(B7460,[1]Nagios!$B$2:$F$7978,1,FALSE)</f>
        <v>NADIN-NADCON 1</v>
      </c>
      <c r="D7460" s="240" t="s">
        <v>960</v>
      </c>
      <c r="E7460" s="98" t="s">
        <v>7852</v>
      </c>
      <c r="F7460" s="262" t="s">
        <v>660</v>
      </c>
      <c r="G7460" s="299" t="s">
        <v>8000</v>
      </c>
      <c r="H7460" s="200" t="s">
        <v>5455</v>
      </c>
    </row>
    <row r="7461" spans="1:8" hidden="1">
      <c r="A7461" s="88" t="s">
        <v>47</v>
      </c>
      <c r="B7461" s="240" t="s">
        <v>48</v>
      </c>
      <c r="C7461" s="185" t="str">
        <f>VLOOKUP(B7461,[1]Nagios!$B$2:$F$7978,1,FALSE)</f>
        <v>10.133.54.185</v>
      </c>
      <c r="D7461" s="240" t="s">
        <v>1637</v>
      </c>
      <c r="E7461" s="240" t="s">
        <v>2989</v>
      </c>
      <c r="F7461" s="262">
        <v>3</v>
      </c>
      <c r="G7461" s="299" t="s">
        <v>8011</v>
      </c>
      <c r="H7461" s="200" t="s">
        <v>5124</v>
      </c>
    </row>
    <row r="7462" spans="1:8" hidden="1">
      <c r="A7462" s="88" t="s">
        <v>47</v>
      </c>
      <c r="B7462" s="240" t="s">
        <v>48</v>
      </c>
      <c r="C7462" s="185" t="str">
        <f>VLOOKUP(B7462,[1]Nagios!$B$2:$F$7978,1,FALSE)</f>
        <v>10.133.54.185</v>
      </c>
      <c r="D7462" s="240" t="s">
        <v>1204</v>
      </c>
      <c r="E7462" s="240" t="s">
        <v>2989</v>
      </c>
      <c r="F7462" s="271">
        <v>3</v>
      </c>
      <c r="G7462" s="299" t="s">
        <v>8011</v>
      </c>
      <c r="H7462" s="200" t="s">
        <v>5125</v>
      </c>
    </row>
    <row r="7463" spans="1:8" hidden="1">
      <c r="A7463" s="88" t="s">
        <v>47</v>
      </c>
      <c r="B7463" s="240" t="s">
        <v>48</v>
      </c>
      <c r="C7463" s="185" t="str">
        <f>VLOOKUP(B7463,[1]Nagios!$B$2:$F$7978,1,FALSE)</f>
        <v>10.133.54.185</v>
      </c>
      <c r="D7463" s="240" t="s">
        <v>1255</v>
      </c>
      <c r="E7463" s="240" t="s">
        <v>2989</v>
      </c>
      <c r="F7463" s="271">
        <v>3</v>
      </c>
      <c r="G7463" s="299" t="s">
        <v>8011</v>
      </c>
      <c r="H7463" s="200" t="s">
        <v>5126</v>
      </c>
    </row>
    <row r="7464" spans="1:8" hidden="1">
      <c r="A7464" s="88" t="s">
        <v>47</v>
      </c>
      <c r="B7464" s="240" t="s">
        <v>48</v>
      </c>
      <c r="C7464" s="185" t="str">
        <f>VLOOKUP(B7464,[1]Nagios!$B$2:$F$7978,1,FALSE)</f>
        <v>10.133.54.185</v>
      </c>
      <c r="D7464" s="240" t="s">
        <v>959</v>
      </c>
      <c r="E7464" s="240" t="s">
        <v>2989</v>
      </c>
      <c r="F7464" s="271">
        <v>3</v>
      </c>
      <c r="G7464" s="299" t="s">
        <v>8011</v>
      </c>
      <c r="H7464" s="200" t="s">
        <v>5127</v>
      </c>
    </row>
    <row r="7465" spans="1:8" hidden="1">
      <c r="A7465" s="88" t="s">
        <v>47</v>
      </c>
      <c r="B7465" s="240" t="s">
        <v>48</v>
      </c>
      <c r="C7465" s="185" t="str">
        <f>VLOOKUP(B7465,[1]Nagios!$B$2:$F$7978,1,FALSE)</f>
        <v>10.133.54.185</v>
      </c>
      <c r="D7465" s="240" t="s">
        <v>1200</v>
      </c>
      <c r="E7465" s="240" t="s">
        <v>2989</v>
      </c>
      <c r="F7465" s="271">
        <v>3</v>
      </c>
      <c r="G7465" s="299" t="s">
        <v>8011</v>
      </c>
      <c r="H7465" s="200" t="s">
        <v>5128</v>
      </c>
    </row>
    <row r="7466" spans="1:8" hidden="1">
      <c r="A7466" s="88" t="s">
        <v>47</v>
      </c>
      <c r="B7466" s="240" t="s">
        <v>48</v>
      </c>
      <c r="C7466" s="185" t="str">
        <f>VLOOKUP(B7466,[1]Nagios!$B$2:$F$7978,1,FALSE)</f>
        <v>10.133.54.185</v>
      </c>
      <c r="D7466" s="240" t="s">
        <v>1256</v>
      </c>
      <c r="E7466" s="240" t="s">
        <v>2989</v>
      </c>
      <c r="F7466" s="271">
        <v>3</v>
      </c>
      <c r="G7466" s="299" t="s">
        <v>8011</v>
      </c>
      <c r="H7466" s="200" t="s">
        <v>5129</v>
      </c>
    </row>
    <row r="7467" spans="1:8" hidden="1">
      <c r="A7467" s="88" t="s">
        <v>47</v>
      </c>
      <c r="B7467" s="240" t="s">
        <v>48</v>
      </c>
      <c r="C7467" s="185" t="str">
        <f>VLOOKUP(B7467,[1]Nagios!$B$2:$F$7978,1,FALSE)</f>
        <v>10.133.54.185</v>
      </c>
      <c r="D7467" s="240" t="s">
        <v>6118</v>
      </c>
      <c r="E7467" s="240" t="s">
        <v>2989</v>
      </c>
      <c r="F7467" s="271">
        <v>4</v>
      </c>
      <c r="G7467" s="299" t="s">
        <v>8004</v>
      </c>
      <c r="H7467" s="200"/>
    </row>
    <row r="7468" spans="1:8" hidden="1">
      <c r="A7468" s="88" t="s">
        <v>47</v>
      </c>
      <c r="B7468" s="240" t="s">
        <v>48</v>
      </c>
      <c r="C7468" s="185" t="str">
        <f>VLOOKUP(B7468,[1]Nagios!$B$2:$F$7978,1,FALSE)</f>
        <v>10.133.54.185</v>
      </c>
      <c r="D7468" s="240" t="s">
        <v>8298</v>
      </c>
      <c r="E7468" s="240" t="s">
        <v>2989</v>
      </c>
      <c r="F7468" s="271">
        <v>4</v>
      </c>
      <c r="G7468" s="299" t="s">
        <v>8011</v>
      </c>
      <c r="H7468" s="200"/>
    </row>
    <row r="7469" spans="1:8" hidden="1">
      <c r="A7469" s="89" t="s">
        <v>47</v>
      </c>
      <c r="B7469" s="240" t="s">
        <v>48</v>
      </c>
      <c r="C7469" s="185" t="str">
        <f>VLOOKUP(B7469,[1]Nagios!$B$2:$F$7978,1,FALSE)</f>
        <v>10.133.54.185</v>
      </c>
      <c r="D7469" s="240" t="s">
        <v>2374</v>
      </c>
      <c r="E7469" s="240" t="s">
        <v>2989</v>
      </c>
      <c r="F7469" s="106">
        <v>3</v>
      </c>
      <c r="G7469" s="299" t="s">
        <v>8011</v>
      </c>
      <c r="H7469" s="200"/>
    </row>
    <row r="7470" spans="1:8" hidden="1">
      <c r="A7470" s="89" t="s">
        <v>47</v>
      </c>
      <c r="B7470" s="240" t="s">
        <v>48</v>
      </c>
      <c r="C7470" s="185" t="str">
        <f>VLOOKUP(B7470,[1]Nagios!$B$2:$F$7978,1,FALSE)</f>
        <v>10.133.54.185</v>
      </c>
      <c r="D7470" s="240" t="s">
        <v>2314</v>
      </c>
      <c r="E7470" s="240" t="s">
        <v>2989</v>
      </c>
      <c r="F7470" s="106">
        <v>3</v>
      </c>
      <c r="G7470" s="299" t="s">
        <v>8011</v>
      </c>
      <c r="H7470" s="200"/>
    </row>
    <row r="7471" spans="1:8" hidden="1">
      <c r="A7471" s="89" t="s">
        <v>47</v>
      </c>
      <c r="B7471" s="240" t="s">
        <v>48</v>
      </c>
      <c r="C7471" s="185" t="str">
        <f>VLOOKUP(B7471,[1]Nagios!$B$2:$F$7978,1,FALSE)</f>
        <v>10.133.54.185</v>
      </c>
      <c r="D7471" s="240" t="s">
        <v>2330</v>
      </c>
      <c r="E7471" s="240" t="s">
        <v>2989</v>
      </c>
      <c r="F7471" s="106">
        <v>3</v>
      </c>
      <c r="G7471" s="299" t="s">
        <v>8011</v>
      </c>
      <c r="H7471" s="200"/>
    </row>
    <row r="7472" spans="1:8" hidden="1">
      <c r="A7472" s="244" t="s">
        <v>47</v>
      </c>
      <c r="B7472" s="120" t="s">
        <v>48</v>
      </c>
      <c r="C7472" s="185" t="str">
        <f>VLOOKUP(B7472,[1]Nagios!$B$2:$F$7978,1,FALSE)</f>
        <v>10.133.54.185</v>
      </c>
      <c r="D7472" s="120" t="s">
        <v>8514</v>
      </c>
      <c r="E7472" s="120" t="s">
        <v>2989</v>
      </c>
      <c r="F7472" s="255">
        <v>3</v>
      </c>
      <c r="G7472" s="299" t="s">
        <v>8011</v>
      </c>
      <c r="H7472" s="200"/>
    </row>
    <row r="7473" spans="1:8" hidden="1">
      <c r="A7473" s="89" t="s">
        <v>47</v>
      </c>
      <c r="B7473" s="249" t="s">
        <v>48</v>
      </c>
      <c r="C7473" s="185" t="str">
        <f>VLOOKUP(B7473,[1]Nagios!$B$2:$F$7978,1,FALSE)</f>
        <v>10.133.54.185</v>
      </c>
      <c r="D7473" s="249" t="s">
        <v>8589</v>
      </c>
      <c r="E7473" s="249" t="s">
        <v>2989</v>
      </c>
      <c r="F7473" s="250">
        <v>3</v>
      </c>
      <c r="G7473" s="299" t="s">
        <v>8011</v>
      </c>
      <c r="H7473" s="200"/>
    </row>
    <row r="7474" spans="1:8" hidden="1">
      <c r="A7474" s="89" t="s">
        <v>47</v>
      </c>
      <c r="B7474" s="240" t="s">
        <v>48</v>
      </c>
      <c r="C7474" s="185" t="str">
        <f>VLOOKUP(B7474,[1]Nagios!$B$2:$F$7978,1,FALSE)</f>
        <v>10.133.54.185</v>
      </c>
      <c r="D7474" s="240" t="s">
        <v>6303</v>
      </c>
      <c r="E7474" s="240" t="s">
        <v>2989</v>
      </c>
      <c r="F7474" s="106">
        <v>3</v>
      </c>
      <c r="G7474" s="299" t="s">
        <v>8011</v>
      </c>
      <c r="H7474" s="200"/>
    </row>
    <row r="7475" spans="1:8" hidden="1">
      <c r="A7475" s="89" t="s">
        <v>47</v>
      </c>
      <c r="B7475" s="240" t="s">
        <v>48</v>
      </c>
      <c r="C7475" s="185" t="str">
        <f>VLOOKUP(B7475,[1]Nagios!$B$2:$F$7978,1,FALSE)</f>
        <v>10.133.54.185</v>
      </c>
      <c r="D7475" s="240" t="s">
        <v>6304</v>
      </c>
      <c r="E7475" s="240" t="s">
        <v>2989</v>
      </c>
      <c r="F7475" s="106">
        <v>3</v>
      </c>
      <c r="G7475" s="299" t="s">
        <v>8011</v>
      </c>
      <c r="H7475" s="200"/>
    </row>
    <row r="7476" spans="1:8" hidden="1">
      <c r="A7476" s="89" t="s">
        <v>47</v>
      </c>
      <c r="B7476" s="240" t="s">
        <v>48</v>
      </c>
      <c r="C7476" s="185" t="str">
        <f>VLOOKUP(B7476,[1]Nagios!$B$2:$F$7978,1,FALSE)</f>
        <v>10.133.54.185</v>
      </c>
      <c r="D7476" s="240" t="s">
        <v>6305</v>
      </c>
      <c r="E7476" s="240" t="s">
        <v>2989</v>
      </c>
      <c r="F7476" s="106">
        <v>3</v>
      </c>
      <c r="G7476" s="299" t="s">
        <v>8011</v>
      </c>
      <c r="H7476" s="200"/>
    </row>
    <row r="7477" spans="1:8" hidden="1">
      <c r="A7477" s="89" t="s">
        <v>47</v>
      </c>
      <c r="B7477" s="249" t="s">
        <v>48</v>
      </c>
      <c r="C7477" s="185" t="str">
        <f>VLOOKUP(B7477,[1]Nagios!$B$2:$F$7978,1,FALSE)</f>
        <v>10.133.54.185</v>
      </c>
      <c r="D7477" s="240" t="s">
        <v>6306</v>
      </c>
      <c r="E7477" s="249" t="s">
        <v>2989</v>
      </c>
      <c r="F7477" s="106">
        <v>3</v>
      </c>
      <c r="G7477" s="299" t="s">
        <v>8011</v>
      </c>
      <c r="H7477" s="200"/>
    </row>
    <row r="7478" spans="1:8" hidden="1">
      <c r="A7478" s="89" t="s">
        <v>47</v>
      </c>
      <c r="B7478" s="249" t="s">
        <v>48</v>
      </c>
      <c r="C7478" s="185" t="str">
        <f>VLOOKUP(B7478,[1]Nagios!$B$2:$F$7978,1,FALSE)</f>
        <v>10.133.54.185</v>
      </c>
      <c r="D7478" s="240" t="s">
        <v>6308</v>
      </c>
      <c r="E7478" s="249" t="s">
        <v>2989</v>
      </c>
      <c r="F7478" s="106">
        <v>3</v>
      </c>
      <c r="G7478" s="299" t="s">
        <v>8011</v>
      </c>
      <c r="H7478" s="200"/>
    </row>
    <row r="7479" spans="1:8" hidden="1">
      <c r="A7479" s="89" t="s">
        <v>47</v>
      </c>
      <c r="B7479" s="266" t="s">
        <v>48</v>
      </c>
      <c r="C7479" s="185" t="str">
        <f>VLOOKUP(B7479,[1]Nagios!$B$2:$F$7978,1,FALSE)</f>
        <v>10.133.54.185</v>
      </c>
      <c r="D7479" s="266" t="s">
        <v>6309</v>
      </c>
      <c r="E7479" s="266" t="s">
        <v>2989</v>
      </c>
      <c r="F7479" s="269">
        <v>3</v>
      </c>
      <c r="G7479" s="299" t="s">
        <v>8011</v>
      </c>
      <c r="H7479" s="200"/>
    </row>
    <row r="7480" spans="1:8" hidden="1">
      <c r="A7480" s="89" t="s">
        <v>47</v>
      </c>
      <c r="B7480" s="266" t="s">
        <v>48</v>
      </c>
      <c r="C7480" s="185" t="str">
        <f>VLOOKUP(B7480,[1]Nagios!$B$2:$F$7978,1,FALSE)</f>
        <v>10.133.54.185</v>
      </c>
      <c r="D7480" s="240" t="s">
        <v>6310</v>
      </c>
      <c r="E7480" s="266" t="s">
        <v>2989</v>
      </c>
      <c r="F7480" s="106">
        <v>3</v>
      </c>
      <c r="G7480" s="299" t="s">
        <v>8011</v>
      </c>
      <c r="H7480" s="200"/>
    </row>
    <row r="7481" spans="1:8" hidden="1">
      <c r="A7481" s="89" t="s">
        <v>47</v>
      </c>
      <c r="B7481" s="266" t="s">
        <v>48</v>
      </c>
      <c r="C7481" s="185" t="str">
        <f>VLOOKUP(B7481,[1]Nagios!$B$2:$F$7978,1,FALSE)</f>
        <v>10.133.54.185</v>
      </c>
      <c r="D7481" s="266" t="s">
        <v>6311</v>
      </c>
      <c r="E7481" s="266" t="s">
        <v>2989</v>
      </c>
      <c r="F7481" s="269">
        <v>3</v>
      </c>
      <c r="G7481" s="299" t="s">
        <v>8011</v>
      </c>
      <c r="H7481" s="200"/>
    </row>
    <row r="7482" spans="1:8" hidden="1">
      <c r="A7482" s="89" t="s">
        <v>47</v>
      </c>
      <c r="B7482" s="266" t="s">
        <v>48</v>
      </c>
      <c r="C7482" s="185" t="str">
        <f>VLOOKUP(B7482,[1]Nagios!$B$2:$F$7978,1,FALSE)</f>
        <v>10.133.54.185</v>
      </c>
      <c r="D7482" s="240" t="s">
        <v>6312</v>
      </c>
      <c r="E7482" s="266" t="s">
        <v>2989</v>
      </c>
      <c r="F7482" s="106">
        <v>3</v>
      </c>
      <c r="G7482" s="299" t="s">
        <v>8011</v>
      </c>
      <c r="H7482" s="200"/>
    </row>
    <row r="7483" spans="1:8" hidden="1">
      <c r="A7483" s="89" t="s">
        <v>47</v>
      </c>
      <c r="B7483" s="266" t="s">
        <v>48</v>
      </c>
      <c r="C7483" s="185" t="str">
        <f>VLOOKUP(B7483,[1]Nagios!$B$2:$F$7978,1,FALSE)</f>
        <v>10.133.54.185</v>
      </c>
      <c r="D7483" s="240" t="s">
        <v>6313</v>
      </c>
      <c r="E7483" s="266" t="s">
        <v>2989</v>
      </c>
      <c r="F7483" s="106">
        <v>3</v>
      </c>
      <c r="G7483" s="299" t="s">
        <v>8011</v>
      </c>
      <c r="H7483" s="200"/>
    </row>
    <row r="7484" spans="1:8" hidden="1">
      <c r="A7484" s="89" t="s">
        <v>47</v>
      </c>
      <c r="B7484" s="266" t="s">
        <v>48</v>
      </c>
      <c r="C7484" s="185" t="str">
        <f>VLOOKUP(B7484,[1]Nagios!$B$2:$F$7978,1,FALSE)</f>
        <v>10.133.54.185</v>
      </c>
      <c r="D7484" s="249" t="s">
        <v>8590</v>
      </c>
      <c r="E7484" s="266" t="s">
        <v>2989</v>
      </c>
      <c r="F7484" s="250">
        <v>3</v>
      </c>
      <c r="G7484" s="299" t="s">
        <v>8011</v>
      </c>
      <c r="H7484" s="200"/>
    </row>
    <row r="7485" spans="1:8" hidden="1">
      <c r="A7485" s="89" t="s">
        <v>47</v>
      </c>
      <c r="B7485" s="240" t="s">
        <v>48</v>
      </c>
      <c r="C7485" s="185" t="str">
        <f>VLOOKUP(B7485,[1]Nagios!$B$2:$F$7978,1,FALSE)</f>
        <v>10.133.54.185</v>
      </c>
      <c r="D7485" s="266" t="s">
        <v>8591</v>
      </c>
      <c r="E7485" s="266" t="s">
        <v>2989</v>
      </c>
      <c r="F7485" s="269">
        <v>3</v>
      </c>
      <c r="G7485" s="299" t="s">
        <v>8011</v>
      </c>
      <c r="H7485" s="200"/>
    </row>
    <row r="7486" spans="1:8">
      <c r="A7486" s="88" t="s">
        <v>6208</v>
      </c>
      <c r="B7486" s="88" t="s">
        <v>6585</v>
      </c>
      <c r="C7486" s="185" t="str">
        <f>VLOOKUP(B7486,[1]Nagios!$B$2:$F$7978,1,FALSE)</f>
        <v>172.16.9.243</v>
      </c>
      <c r="D7486" s="266" t="s">
        <v>2374</v>
      </c>
      <c r="E7486" s="88" t="s">
        <v>2989</v>
      </c>
      <c r="F7486" s="269">
        <v>3</v>
      </c>
      <c r="G7486" s="299" t="s">
        <v>8007</v>
      </c>
      <c r="H7486" s="200"/>
    </row>
    <row r="7487" spans="1:8">
      <c r="A7487" s="88" t="s">
        <v>6207</v>
      </c>
      <c r="B7487" s="88" t="s">
        <v>6584</v>
      </c>
      <c r="C7487" s="185" t="str">
        <f>VLOOKUP(B7487,[1]Nagios!$B$2:$F$7978,1,FALSE)</f>
        <v>172.16.9.242</v>
      </c>
      <c r="D7487" s="240" t="s">
        <v>2374</v>
      </c>
      <c r="E7487" s="88" t="s">
        <v>2989</v>
      </c>
      <c r="F7487" s="269">
        <v>3</v>
      </c>
      <c r="G7487" s="299" t="s">
        <v>8007</v>
      </c>
      <c r="H7487" s="200"/>
    </row>
    <row r="7488" spans="1:8">
      <c r="A7488" s="88" t="s">
        <v>9062</v>
      </c>
      <c r="B7488" s="88" t="s">
        <v>6581</v>
      </c>
      <c r="C7488" s="185" t="str">
        <f>VLOOKUP(B7488,[1]Nagios!$B$2:$F$7978,1,FALSE)</f>
        <v>172.16.9.241</v>
      </c>
      <c r="D7488" s="240" t="s">
        <v>2374</v>
      </c>
      <c r="E7488" s="88" t="s">
        <v>2989</v>
      </c>
      <c r="F7488" s="106">
        <v>3</v>
      </c>
      <c r="G7488" s="299" t="s">
        <v>8007</v>
      </c>
      <c r="H7488" s="200"/>
    </row>
    <row r="7489" spans="1:8">
      <c r="A7489" s="88" t="s">
        <v>6206</v>
      </c>
      <c r="B7489" s="88" t="s">
        <v>6583</v>
      </c>
      <c r="C7489" s="185" t="str">
        <f>VLOOKUP(B7489,[1]Nagios!$B$2:$F$7978,1,FALSE)</f>
        <v>172.16.9.240</v>
      </c>
      <c r="D7489" s="240" t="s">
        <v>2374</v>
      </c>
      <c r="E7489" s="88" t="s">
        <v>2989</v>
      </c>
      <c r="F7489" s="106">
        <v>3</v>
      </c>
      <c r="G7489" s="299" t="s">
        <v>8007</v>
      </c>
      <c r="H7489" s="200"/>
    </row>
    <row r="7490" spans="1:8">
      <c r="A7490" s="88" t="s">
        <v>6209</v>
      </c>
      <c r="B7490" s="88" t="s">
        <v>6582</v>
      </c>
      <c r="C7490" s="185" t="str">
        <f>VLOOKUP(B7490,[1]Nagios!$B$2:$F$7978,1,FALSE)</f>
        <v>172.16.9.244</v>
      </c>
      <c r="D7490" s="240" t="s">
        <v>2374</v>
      </c>
      <c r="E7490" s="88" t="s">
        <v>2989</v>
      </c>
      <c r="F7490" s="250">
        <v>3</v>
      </c>
      <c r="G7490" s="299" t="s">
        <v>8007</v>
      </c>
      <c r="H7490" s="200"/>
    </row>
    <row r="7491" spans="1:8">
      <c r="A7491" s="88" t="s">
        <v>6211</v>
      </c>
      <c r="B7491" s="88" t="s">
        <v>6210</v>
      </c>
      <c r="C7491" s="185" t="str">
        <f>VLOOKUP(B7491,[1]Nagios!$B$2:$F$7978,1,FALSE)</f>
        <v>172.16.9.49</v>
      </c>
      <c r="D7491" s="240" t="s">
        <v>2374</v>
      </c>
      <c r="E7491" s="88" t="s">
        <v>2989</v>
      </c>
      <c r="F7491" s="250">
        <v>3</v>
      </c>
      <c r="G7491" s="299" t="s">
        <v>8007</v>
      </c>
      <c r="H7491" s="200"/>
    </row>
    <row r="7492" spans="1:8">
      <c r="A7492" s="266" t="s">
        <v>8147</v>
      </c>
      <c r="B7492" s="240" t="s">
        <v>8149</v>
      </c>
      <c r="C7492" s="185" t="str">
        <f>VLOOKUP(B7492,[1]Nagios!$B$2:$F$7978,1,FALSE)</f>
        <v>172.19.129.16</v>
      </c>
      <c r="D7492" s="102" t="s">
        <v>959</v>
      </c>
      <c r="E7492" s="88" t="s">
        <v>2989</v>
      </c>
      <c r="F7492" s="271">
        <v>1</v>
      </c>
      <c r="G7492" s="299" t="s">
        <v>8007</v>
      </c>
      <c r="H7492" s="200"/>
    </row>
    <row r="7493" spans="1:8">
      <c r="A7493" s="266" t="s">
        <v>8146</v>
      </c>
      <c r="B7493" s="240" t="s">
        <v>8148</v>
      </c>
      <c r="C7493" s="185" t="str">
        <f>VLOOKUP(B7493,[1]Nagios!$B$2:$F$7978,1,FALSE)</f>
        <v>172.19.128.33</v>
      </c>
      <c r="D7493" s="102" t="s">
        <v>959</v>
      </c>
      <c r="E7493" s="88" t="s">
        <v>2989</v>
      </c>
      <c r="F7493" s="245">
        <v>1</v>
      </c>
      <c r="G7493" s="299" t="s">
        <v>8007</v>
      </c>
      <c r="H7493" s="200"/>
    </row>
    <row r="7494" spans="1:8" hidden="1">
      <c r="A7494" s="88" t="s">
        <v>623</v>
      </c>
      <c r="B7494" s="240" t="s">
        <v>623</v>
      </c>
      <c r="C7494" s="185" t="str">
        <f>VLOOKUP(B7494,[1]Nagios!$B$2:$F$7978,1,FALSE)</f>
        <v>MARIA WEB Service</v>
      </c>
      <c r="D7494" s="240" t="s">
        <v>960</v>
      </c>
      <c r="E7494" s="98" t="s">
        <v>7852</v>
      </c>
      <c r="F7494" s="245" t="s">
        <v>660</v>
      </c>
      <c r="G7494" s="299" t="s">
        <v>8000</v>
      </c>
      <c r="H7494" s="200" t="s">
        <v>5454</v>
      </c>
    </row>
    <row r="7495" spans="1:8">
      <c r="A7495" s="88" t="s">
        <v>6178</v>
      </c>
      <c r="B7495" s="88" t="s">
        <v>6179</v>
      </c>
      <c r="C7495" s="185" t="str">
        <f>VLOOKUP(B7495,[1]Nagios!$B$2:$F$7978,1,FALSE)</f>
        <v>172.18.201.1</v>
      </c>
      <c r="D7495" s="240" t="s">
        <v>2374</v>
      </c>
      <c r="E7495" s="88" t="s">
        <v>2989</v>
      </c>
      <c r="F7495" s="269">
        <v>2</v>
      </c>
      <c r="G7495" s="299" t="s">
        <v>8007</v>
      </c>
      <c r="H7495" s="200"/>
    </row>
    <row r="7496" spans="1:8">
      <c r="A7496" s="88" t="s">
        <v>6178</v>
      </c>
      <c r="B7496" s="240" t="s">
        <v>6899</v>
      </c>
      <c r="C7496" s="185" t="str">
        <f>VLOOKUP(B7496,[1]Nagios!$B$2:$F$7978,1,FALSE)</f>
        <v>172.16.7.26</v>
      </c>
      <c r="D7496" s="240" t="s">
        <v>2374</v>
      </c>
      <c r="E7496" s="240" t="s">
        <v>2989</v>
      </c>
      <c r="F7496" s="269">
        <v>1</v>
      </c>
      <c r="G7496" s="299" t="s">
        <v>8007</v>
      </c>
      <c r="H7496" s="200"/>
    </row>
    <row r="7497" spans="1:8">
      <c r="A7497" s="88" t="s">
        <v>6178</v>
      </c>
      <c r="B7497" s="240" t="s">
        <v>6898</v>
      </c>
      <c r="C7497" s="185" t="str">
        <f>VLOOKUP(B7497,[1]Nagios!$B$2:$F$7978,1,FALSE)</f>
        <v>172.16.7.134</v>
      </c>
      <c r="D7497" s="240" t="s">
        <v>2374</v>
      </c>
      <c r="E7497" s="240" t="s">
        <v>2989</v>
      </c>
      <c r="F7497" s="269">
        <v>1</v>
      </c>
      <c r="G7497" s="299" t="s">
        <v>8007</v>
      </c>
      <c r="H7497" s="200"/>
    </row>
    <row r="7498" spans="1:8">
      <c r="A7498" s="88" t="s">
        <v>6178</v>
      </c>
      <c r="B7498" s="240" t="s">
        <v>6897</v>
      </c>
      <c r="C7498" s="185" t="str">
        <f>VLOOKUP(B7498,[1]Nagios!$B$2:$F$7978,1,FALSE)</f>
        <v>172.16.7.130</v>
      </c>
      <c r="D7498" s="240" t="s">
        <v>2374</v>
      </c>
      <c r="E7498" s="240" t="s">
        <v>2989</v>
      </c>
      <c r="F7498" s="269">
        <v>1</v>
      </c>
      <c r="G7498" s="299" t="s">
        <v>8007</v>
      </c>
      <c r="H7498" s="200"/>
    </row>
    <row r="7499" spans="1:8">
      <c r="A7499" s="88" t="s">
        <v>955</v>
      </c>
      <c r="B7499" s="240" t="s">
        <v>956</v>
      </c>
      <c r="C7499" s="185" t="str">
        <f>VLOOKUP(B7499,[1]Nagios!$B$2:$F$7978,1,FALSE)</f>
        <v>10.133.0.80</v>
      </c>
      <c r="D7499" s="240" t="s">
        <v>959</v>
      </c>
      <c r="E7499" s="240" t="s">
        <v>2991</v>
      </c>
      <c r="F7499" s="112">
        <v>1</v>
      </c>
      <c r="G7499" s="299" t="s">
        <v>8007</v>
      </c>
      <c r="H7499" s="200" t="s">
        <v>5284</v>
      </c>
    </row>
    <row r="7500" spans="1:8" hidden="1">
      <c r="A7500" s="88" t="s">
        <v>954</v>
      </c>
      <c r="B7500" s="240" t="s">
        <v>954</v>
      </c>
      <c r="C7500" s="185" t="str">
        <f>VLOOKUP(B7500,[1]Nagios!$B$2:$F$7978,1,FALSE)</f>
        <v>localhostlocaldomain</v>
      </c>
      <c r="D7500" s="240" t="s">
        <v>960</v>
      </c>
      <c r="E7500" s="98" t="s">
        <v>7852</v>
      </c>
      <c r="F7500" s="245" t="s">
        <v>660</v>
      </c>
      <c r="G7500" s="299" t="s">
        <v>8000</v>
      </c>
      <c r="H7500" s="200" t="s">
        <v>5453</v>
      </c>
    </row>
    <row r="7501" spans="1:8" hidden="1">
      <c r="A7501" s="88" t="s">
        <v>953</v>
      </c>
      <c r="B7501" s="249" t="s">
        <v>953</v>
      </c>
      <c r="C7501" s="185" t="str">
        <f>VLOOKUP(B7501,[1]Nagios!$B$2:$F$7978,1,FALSE)</f>
        <v>localhost</v>
      </c>
      <c r="D7501" s="240" t="s">
        <v>960</v>
      </c>
      <c r="E7501" s="98" t="s">
        <v>7852</v>
      </c>
      <c r="F7501" s="245" t="s">
        <v>660</v>
      </c>
      <c r="G7501" s="299" t="s">
        <v>8000</v>
      </c>
      <c r="H7501" s="200" t="s">
        <v>5452</v>
      </c>
    </row>
    <row r="7502" spans="1:8" hidden="1">
      <c r="A7502" s="88" t="s">
        <v>7181</v>
      </c>
      <c r="B7502" s="249" t="s">
        <v>7182</v>
      </c>
      <c r="C7502" s="185" t="str">
        <f>VLOOKUP(B7502,[1]Nagios!$B$2:$F$7978,1,FALSE)</f>
        <v>10.133.126.31</v>
      </c>
      <c r="D7502" s="240" t="s">
        <v>6804</v>
      </c>
      <c r="E7502" s="240" t="s">
        <v>2989</v>
      </c>
      <c r="F7502" s="245">
        <v>1</v>
      </c>
      <c r="G7502" s="299" t="s">
        <v>8011</v>
      </c>
      <c r="H7502" s="200" t="s">
        <v>6090</v>
      </c>
    </row>
    <row r="7503" spans="1:8" hidden="1">
      <c r="A7503" s="273" t="s">
        <v>7180</v>
      </c>
      <c r="B7503" s="266" t="s">
        <v>7179</v>
      </c>
      <c r="C7503" s="185" t="str">
        <f>VLOOKUP(B7503,[1]Nagios!$B$2:$F$7978,1,FALSE)</f>
        <v>10.133.126.30</v>
      </c>
      <c r="D7503" s="240" t="s">
        <v>6804</v>
      </c>
      <c r="E7503" s="240" t="s">
        <v>2989</v>
      </c>
      <c r="F7503" s="245">
        <v>1</v>
      </c>
      <c r="G7503" s="299" t="s">
        <v>8011</v>
      </c>
      <c r="H7503" s="200" t="s">
        <v>6090</v>
      </c>
    </row>
    <row r="7504" spans="1:8" hidden="1">
      <c r="A7504" s="237" t="s">
        <v>7175</v>
      </c>
      <c r="B7504" s="266" t="s">
        <v>7178</v>
      </c>
      <c r="C7504" s="185" t="str">
        <f>VLOOKUP(B7504,[1]Nagios!$B$2:$F$7978,1,FALSE)</f>
        <v>10.133.126.29</v>
      </c>
      <c r="D7504" s="240" t="s">
        <v>6804</v>
      </c>
      <c r="E7504" s="240" t="s">
        <v>2989</v>
      </c>
      <c r="F7504" s="245">
        <v>1</v>
      </c>
      <c r="G7504" s="299" t="s">
        <v>8011</v>
      </c>
      <c r="H7504" s="200" t="s">
        <v>6090</v>
      </c>
    </row>
    <row r="7505" spans="1:8" hidden="1">
      <c r="A7505" s="235" t="s">
        <v>7174</v>
      </c>
      <c r="B7505" s="249" t="s">
        <v>7177</v>
      </c>
      <c r="C7505" s="185" t="str">
        <f>VLOOKUP(B7505,[1]Nagios!$B$2:$F$7978,1,FALSE)</f>
        <v>10.133.126.28</v>
      </c>
      <c r="D7505" s="240" t="s">
        <v>6804</v>
      </c>
      <c r="E7505" s="240" t="s">
        <v>2989</v>
      </c>
      <c r="F7505" s="245">
        <v>1</v>
      </c>
      <c r="G7505" s="299" t="s">
        <v>8011</v>
      </c>
      <c r="H7505" s="200" t="s">
        <v>6090</v>
      </c>
    </row>
    <row r="7506" spans="1:8" hidden="1">
      <c r="A7506" s="88" t="s">
        <v>7173</v>
      </c>
      <c r="B7506" s="266" t="s">
        <v>7176</v>
      </c>
      <c r="C7506" s="185" t="str">
        <f>VLOOKUP(B7506,[1]Nagios!$B$2:$F$7978,1,FALSE)</f>
        <v>10.133.126.27</v>
      </c>
      <c r="D7506" s="240" t="s">
        <v>7171</v>
      </c>
      <c r="E7506" s="240" t="s">
        <v>2989</v>
      </c>
      <c r="F7506" s="245">
        <v>1</v>
      </c>
      <c r="G7506" s="299" t="s">
        <v>8011</v>
      </c>
      <c r="H7506" s="200" t="s">
        <v>6090</v>
      </c>
    </row>
    <row r="7507" spans="1:8" hidden="1">
      <c r="A7507" s="88" t="s">
        <v>952</v>
      </c>
      <c r="B7507" s="240" t="s">
        <v>927</v>
      </c>
      <c r="C7507" s="185" t="str">
        <f>VLOOKUP(B7507,[1]Nagios!$B$2:$F$7978,1,FALSE)</f>
        <v>172.16.1.241</v>
      </c>
      <c r="D7507" s="240" t="s">
        <v>959</v>
      </c>
      <c r="E7507" s="240" t="s">
        <v>2989</v>
      </c>
      <c r="F7507" s="245">
        <v>2</v>
      </c>
      <c r="G7507" s="299" t="s">
        <v>8011</v>
      </c>
      <c r="H7507" s="200" t="s">
        <v>5123</v>
      </c>
    </row>
    <row r="7508" spans="1:8" hidden="1">
      <c r="A7508" s="88" t="s">
        <v>7170</v>
      </c>
      <c r="B7508" s="240" t="s">
        <v>7172</v>
      </c>
      <c r="C7508" s="185" t="str">
        <f>VLOOKUP(B7508,[1]Nagios!$B$2:$F$7978,1,FALSE)</f>
        <v>10.133.126.26</v>
      </c>
      <c r="D7508" s="240" t="s">
        <v>7171</v>
      </c>
      <c r="E7508" s="240" t="s">
        <v>2989</v>
      </c>
      <c r="F7508" s="245">
        <v>1</v>
      </c>
      <c r="G7508" s="299" t="s">
        <v>8011</v>
      </c>
      <c r="H7508" s="200" t="s">
        <v>6090</v>
      </c>
    </row>
    <row r="7509" spans="1:8" hidden="1">
      <c r="A7509" s="88" t="s">
        <v>951</v>
      </c>
      <c r="B7509" s="240" t="s">
        <v>925</v>
      </c>
      <c r="C7509" s="185" t="str">
        <f>VLOOKUP(B7509,[1]Nagios!$B$2:$F$7978,1,FALSE)</f>
        <v>172.16.1.240</v>
      </c>
      <c r="D7509" s="240" t="s">
        <v>959</v>
      </c>
      <c r="E7509" s="240" t="s">
        <v>2989</v>
      </c>
      <c r="F7509" s="245">
        <v>2</v>
      </c>
      <c r="G7509" s="299" t="s">
        <v>8011</v>
      </c>
      <c r="H7509" s="200" t="s">
        <v>5122</v>
      </c>
    </row>
    <row r="7510" spans="1:8" hidden="1">
      <c r="A7510" s="88" t="s">
        <v>3148</v>
      </c>
      <c r="B7510" s="119">
        <v>10133125251</v>
      </c>
      <c r="C7510" s="185">
        <f>VLOOKUP(B7510,[1]Nagios!$B$2:$F$7978,1,FALSE)</f>
        <v>10133125251</v>
      </c>
      <c r="D7510" s="240" t="s">
        <v>959</v>
      </c>
      <c r="E7510" s="240" t="s">
        <v>2989</v>
      </c>
      <c r="F7510" s="245">
        <v>1</v>
      </c>
      <c r="G7510" s="299" t="s">
        <v>8011</v>
      </c>
      <c r="H7510" s="200" t="s">
        <v>5121</v>
      </c>
    </row>
    <row r="7511" spans="1:8" hidden="1">
      <c r="A7511" s="88" t="s">
        <v>950</v>
      </c>
      <c r="B7511" s="119">
        <v>10133125250</v>
      </c>
      <c r="C7511" s="185">
        <f>VLOOKUP(B7511,[1]Nagios!$B$2:$F$7978,1,FALSE)</f>
        <v>10133125250</v>
      </c>
      <c r="D7511" s="240" t="s">
        <v>959</v>
      </c>
      <c r="E7511" s="240" t="s">
        <v>2989</v>
      </c>
      <c r="F7511" s="245">
        <v>1</v>
      </c>
      <c r="G7511" s="299" t="s">
        <v>8011</v>
      </c>
      <c r="H7511" s="200" t="s">
        <v>5120</v>
      </c>
    </row>
    <row r="7512" spans="1:8" hidden="1">
      <c r="A7512" s="88" t="s">
        <v>7203</v>
      </c>
      <c r="B7512" s="266" t="s">
        <v>7205</v>
      </c>
      <c r="C7512" s="185" t="str">
        <f>VLOOKUP(B7512,[1]Nagios!$B$2:$F$7978,1,FALSE)</f>
        <v>10.133.126.50</v>
      </c>
      <c r="D7512" s="240" t="s">
        <v>6804</v>
      </c>
      <c r="E7512" s="240" t="s">
        <v>2989</v>
      </c>
      <c r="F7512" s="245">
        <v>1</v>
      </c>
      <c r="G7512" s="299" t="s">
        <v>8011</v>
      </c>
      <c r="H7512" s="224"/>
    </row>
    <row r="7513" spans="1:8" hidden="1">
      <c r="A7513" s="88" t="s">
        <v>949</v>
      </c>
      <c r="B7513" s="119">
        <v>10133125249</v>
      </c>
      <c r="C7513" s="185">
        <f>VLOOKUP(B7513,[1]Nagios!$B$2:$F$7978,1,FALSE)</f>
        <v>10133125249</v>
      </c>
      <c r="D7513" s="240" t="s">
        <v>959</v>
      </c>
      <c r="E7513" s="240" t="s">
        <v>2989</v>
      </c>
      <c r="F7513" s="245">
        <v>1</v>
      </c>
      <c r="G7513" s="299" t="s">
        <v>8011</v>
      </c>
      <c r="H7513" s="200" t="s">
        <v>5119</v>
      </c>
    </row>
    <row r="7514" spans="1:8" hidden="1">
      <c r="A7514" s="88" t="s">
        <v>7202</v>
      </c>
      <c r="B7514" s="240" t="s">
        <v>7206</v>
      </c>
      <c r="C7514" s="185" t="str">
        <f>VLOOKUP(B7514,[1]Nagios!$B$2:$F$7978,1,FALSE)</f>
        <v>10.133.126.95</v>
      </c>
      <c r="D7514" s="240" t="s">
        <v>6804</v>
      </c>
      <c r="E7514" s="240" t="s">
        <v>2989</v>
      </c>
      <c r="F7514" s="245">
        <v>1</v>
      </c>
      <c r="G7514" s="299" t="s">
        <v>8011</v>
      </c>
      <c r="H7514" s="224"/>
    </row>
    <row r="7515" spans="1:8" hidden="1">
      <c r="A7515" s="88" t="s">
        <v>7202</v>
      </c>
      <c r="B7515" s="240" t="s">
        <v>7206</v>
      </c>
      <c r="C7515" s="185" t="str">
        <f>VLOOKUP(B7515,[1]Nagios!$B$2:$F$7978,1,FALSE)</f>
        <v>10.133.126.95</v>
      </c>
      <c r="D7515" s="240" t="s">
        <v>6805</v>
      </c>
      <c r="E7515" s="240" t="s">
        <v>2989</v>
      </c>
      <c r="F7515" s="245">
        <v>2</v>
      </c>
      <c r="G7515" s="299" t="s">
        <v>8011</v>
      </c>
      <c r="H7515" s="224"/>
    </row>
    <row r="7516" spans="1:8" hidden="1">
      <c r="A7516" s="88" t="s">
        <v>7202</v>
      </c>
      <c r="B7516" s="249" t="s">
        <v>7206</v>
      </c>
      <c r="C7516" s="185" t="str">
        <f>VLOOKUP(B7516,[1]Nagios!$B$2:$F$7978,1,FALSE)</f>
        <v>10.133.126.95</v>
      </c>
      <c r="D7516" s="240" t="s">
        <v>6806</v>
      </c>
      <c r="E7516" s="240" t="s">
        <v>2989</v>
      </c>
      <c r="F7516" s="245">
        <v>2</v>
      </c>
      <c r="G7516" s="299" t="s">
        <v>8011</v>
      </c>
      <c r="H7516" s="224"/>
    </row>
    <row r="7517" spans="1:8" hidden="1">
      <c r="A7517" s="88" t="s">
        <v>7202</v>
      </c>
      <c r="B7517" s="249" t="s">
        <v>7206</v>
      </c>
      <c r="C7517" s="185" t="str">
        <f>VLOOKUP(B7517,[1]Nagios!$B$2:$F$7978,1,FALSE)</f>
        <v>10.133.126.95</v>
      </c>
      <c r="D7517" s="240" t="s">
        <v>6807</v>
      </c>
      <c r="E7517" s="240" t="s">
        <v>2989</v>
      </c>
      <c r="F7517" s="245">
        <v>2</v>
      </c>
      <c r="G7517" s="299" t="s">
        <v>8011</v>
      </c>
      <c r="H7517" s="224"/>
    </row>
    <row r="7518" spans="1:8" hidden="1">
      <c r="A7518" s="88" t="s">
        <v>7202</v>
      </c>
      <c r="B7518" s="266" t="s">
        <v>7206</v>
      </c>
      <c r="C7518" s="185" t="str">
        <f>VLOOKUP(B7518,[1]Nagios!$B$2:$F$7978,1,FALSE)</f>
        <v>10.133.126.95</v>
      </c>
      <c r="D7518" s="240" t="s">
        <v>7557</v>
      </c>
      <c r="E7518" s="240" t="s">
        <v>2989</v>
      </c>
      <c r="F7518" s="245">
        <v>2</v>
      </c>
      <c r="G7518" s="299" t="s">
        <v>8011</v>
      </c>
      <c r="H7518" s="224"/>
    </row>
    <row r="7519" spans="1:8" hidden="1">
      <c r="A7519" s="88" t="s">
        <v>948</v>
      </c>
      <c r="B7519" s="119">
        <v>10133125248</v>
      </c>
      <c r="C7519" s="185">
        <f>VLOOKUP(B7519,[1]Nagios!$B$2:$F$7978,1,FALSE)</f>
        <v>10133125248</v>
      </c>
      <c r="D7519" s="240" t="s">
        <v>959</v>
      </c>
      <c r="E7519" s="240" t="s">
        <v>2989</v>
      </c>
      <c r="F7519" s="245">
        <v>1</v>
      </c>
      <c r="G7519" s="299" t="s">
        <v>8011</v>
      </c>
      <c r="H7519" s="200" t="s">
        <v>5118</v>
      </c>
    </row>
    <row r="7520" spans="1:8" hidden="1">
      <c r="A7520" s="88" t="s">
        <v>7118</v>
      </c>
      <c r="B7520" s="240" t="s">
        <v>7207</v>
      </c>
      <c r="C7520" s="185" t="str">
        <f>VLOOKUP(B7520,[1]Nagios!$B$2:$F$7978,1,FALSE)</f>
        <v>10.133.126.47</v>
      </c>
      <c r="D7520" s="240" t="s">
        <v>6804</v>
      </c>
      <c r="E7520" s="240" t="s">
        <v>2989</v>
      </c>
      <c r="F7520" s="245">
        <v>1</v>
      </c>
      <c r="G7520" s="299" t="s">
        <v>8011</v>
      </c>
      <c r="H7520" s="224"/>
    </row>
    <row r="7521" spans="1:8" hidden="1">
      <c r="A7521" s="88" t="s">
        <v>7118</v>
      </c>
      <c r="B7521" s="240" t="s">
        <v>7207</v>
      </c>
      <c r="C7521" s="185" t="str">
        <f>VLOOKUP(B7521,[1]Nagios!$B$2:$F$7978,1,FALSE)</f>
        <v>10.133.126.47</v>
      </c>
      <c r="D7521" s="240" t="s">
        <v>6805</v>
      </c>
      <c r="E7521" s="240" t="s">
        <v>2989</v>
      </c>
      <c r="F7521" s="245">
        <v>2</v>
      </c>
      <c r="G7521" s="299" t="s">
        <v>8011</v>
      </c>
      <c r="H7521" s="224"/>
    </row>
    <row r="7522" spans="1:8" hidden="1">
      <c r="A7522" s="88" t="s">
        <v>7118</v>
      </c>
      <c r="B7522" s="249" t="s">
        <v>7207</v>
      </c>
      <c r="C7522" s="185" t="str">
        <f>VLOOKUP(B7522,[1]Nagios!$B$2:$F$7978,1,FALSE)</f>
        <v>10.133.126.47</v>
      </c>
      <c r="D7522" s="240" t="s">
        <v>6806</v>
      </c>
      <c r="E7522" s="240" t="s">
        <v>2989</v>
      </c>
      <c r="F7522" s="245">
        <v>2</v>
      </c>
      <c r="G7522" s="299" t="s">
        <v>8011</v>
      </c>
      <c r="H7522" s="224"/>
    </row>
    <row r="7523" spans="1:8" hidden="1">
      <c r="A7523" s="88" t="s">
        <v>7118</v>
      </c>
      <c r="B7523" s="249" t="s">
        <v>7207</v>
      </c>
      <c r="C7523" s="185" t="str">
        <f>VLOOKUP(B7523,[1]Nagios!$B$2:$F$7978,1,FALSE)</f>
        <v>10.133.126.47</v>
      </c>
      <c r="D7523" s="240" t="s">
        <v>6807</v>
      </c>
      <c r="E7523" s="240" t="s">
        <v>2989</v>
      </c>
      <c r="F7523" s="245">
        <v>2</v>
      </c>
      <c r="G7523" s="299" t="s">
        <v>8011</v>
      </c>
      <c r="H7523" s="224"/>
    </row>
    <row r="7524" spans="1:8" hidden="1">
      <c r="A7524" s="88" t="s">
        <v>7118</v>
      </c>
      <c r="B7524" s="266" t="s">
        <v>7207</v>
      </c>
      <c r="C7524" s="185" t="str">
        <f>VLOOKUP(B7524,[1]Nagios!$B$2:$F$7978,1,FALSE)</f>
        <v>10.133.126.47</v>
      </c>
      <c r="D7524" s="240" t="s">
        <v>7557</v>
      </c>
      <c r="E7524" s="240" t="s">
        <v>2989</v>
      </c>
      <c r="F7524" s="245">
        <v>2</v>
      </c>
      <c r="G7524" s="299" t="s">
        <v>8011</v>
      </c>
      <c r="H7524" s="224"/>
    </row>
    <row r="7525" spans="1:8" hidden="1">
      <c r="A7525" s="88" t="s">
        <v>947</v>
      </c>
      <c r="B7525" s="119">
        <v>10133125247</v>
      </c>
      <c r="C7525" s="185">
        <f>VLOOKUP(B7525,[1]Nagios!$B$2:$F$7978,1,FALSE)</f>
        <v>10133125247</v>
      </c>
      <c r="D7525" s="240" t="s">
        <v>959</v>
      </c>
      <c r="E7525" s="240" t="s">
        <v>2989</v>
      </c>
      <c r="F7525" s="245">
        <v>1</v>
      </c>
      <c r="G7525" s="299" t="s">
        <v>8011</v>
      </c>
      <c r="H7525" s="200" t="s">
        <v>5117</v>
      </c>
    </row>
    <row r="7526" spans="1:8" hidden="1">
      <c r="A7526" s="88" t="s">
        <v>7116</v>
      </c>
      <c r="B7526" s="240" t="s">
        <v>7200</v>
      </c>
      <c r="C7526" s="185" t="str">
        <f>VLOOKUP(B7526,[1]Nagios!$B$2:$F$7978,1,FALSE)</f>
        <v>10.133.126.45</v>
      </c>
      <c r="D7526" s="240" t="s">
        <v>6804</v>
      </c>
      <c r="E7526" s="240" t="s">
        <v>2989</v>
      </c>
      <c r="F7526" s="245">
        <v>1</v>
      </c>
      <c r="G7526" s="299" t="s">
        <v>8011</v>
      </c>
      <c r="H7526" s="224"/>
    </row>
    <row r="7527" spans="1:8" hidden="1">
      <c r="A7527" s="88" t="s">
        <v>7116</v>
      </c>
      <c r="B7527" s="240" t="s">
        <v>7200</v>
      </c>
      <c r="C7527" s="185" t="str">
        <f>VLOOKUP(B7527,[1]Nagios!$B$2:$F$7978,1,FALSE)</f>
        <v>10.133.126.45</v>
      </c>
      <c r="D7527" s="240" t="s">
        <v>6805</v>
      </c>
      <c r="E7527" s="240" t="s">
        <v>2989</v>
      </c>
      <c r="F7527" s="245">
        <v>2</v>
      </c>
      <c r="G7527" s="299" t="s">
        <v>8011</v>
      </c>
      <c r="H7527" s="224"/>
    </row>
    <row r="7528" spans="1:8" hidden="1">
      <c r="A7528" s="88" t="s">
        <v>7116</v>
      </c>
      <c r="B7528" s="249" t="s">
        <v>7200</v>
      </c>
      <c r="C7528" s="185" t="str">
        <f>VLOOKUP(B7528,[1]Nagios!$B$2:$F$7978,1,FALSE)</f>
        <v>10.133.126.45</v>
      </c>
      <c r="D7528" s="240" t="s">
        <v>6806</v>
      </c>
      <c r="E7528" s="240" t="s">
        <v>2989</v>
      </c>
      <c r="F7528" s="245">
        <v>2</v>
      </c>
      <c r="G7528" s="299" t="s">
        <v>8011</v>
      </c>
      <c r="H7528" s="224"/>
    </row>
    <row r="7529" spans="1:8" hidden="1">
      <c r="A7529" s="88" t="s">
        <v>7116</v>
      </c>
      <c r="B7529" s="249" t="s">
        <v>7200</v>
      </c>
      <c r="C7529" s="185" t="str">
        <f>VLOOKUP(B7529,[1]Nagios!$B$2:$F$7978,1,FALSE)</f>
        <v>10.133.126.45</v>
      </c>
      <c r="D7529" s="240" t="s">
        <v>6807</v>
      </c>
      <c r="E7529" s="240" t="s">
        <v>2989</v>
      </c>
      <c r="F7529" s="245">
        <v>2</v>
      </c>
      <c r="G7529" s="299" t="s">
        <v>8011</v>
      </c>
      <c r="H7529" s="224"/>
    </row>
    <row r="7530" spans="1:8" hidden="1">
      <c r="A7530" s="88" t="s">
        <v>7116</v>
      </c>
      <c r="B7530" s="266" t="s">
        <v>7200</v>
      </c>
      <c r="C7530" s="185" t="str">
        <f>VLOOKUP(B7530,[1]Nagios!$B$2:$F$7978,1,FALSE)</f>
        <v>10.133.126.45</v>
      </c>
      <c r="D7530" s="240" t="s">
        <v>7557</v>
      </c>
      <c r="E7530" s="240" t="s">
        <v>2989</v>
      </c>
      <c r="F7530" s="245">
        <v>2</v>
      </c>
      <c r="G7530" s="299" t="s">
        <v>8011</v>
      </c>
      <c r="H7530" s="224"/>
    </row>
    <row r="7531" spans="1:8" hidden="1">
      <c r="A7531" s="88" t="s">
        <v>946</v>
      </c>
      <c r="B7531" s="119">
        <v>10133125246</v>
      </c>
      <c r="C7531" s="185">
        <f>VLOOKUP(B7531,[1]Nagios!$B$2:$F$7978,1,FALSE)</f>
        <v>10133125246</v>
      </c>
      <c r="D7531" s="240" t="s">
        <v>959</v>
      </c>
      <c r="E7531" s="240" t="s">
        <v>2989</v>
      </c>
      <c r="F7531" s="245">
        <v>1</v>
      </c>
      <c r="G7531" s="299" t="s">
        <v>8011</v>
      </c>
      <c r="H7531" s="200" t="s">
        <v>5116</v>
      </c>
    </row>
    <row r="7532" spans="1:8" hidden="1">
      <c r="A7532" s="88" t="s">
        <v>7114</v>
      </c>
      <c r="B7532" s="240" t="s">
        <v>7199</v>
      </c>
      <c r="C7532" s="185" t="str">
        <f>VLOOKUP(B7532,[1]Nagios!$B$2:$F$7978,1,FALSE)</f>
        <v>10.133.126.43</v>
      </c>
      <c r="D7532" s="240" t="s">
        <v>6804</v>
      </c>
      <c r="E7532" s="240" t="s">
        <v>2989</v>
      </c>
      <c r="F7532" s="245">
        <v>1</v>
      </c>
      <c r="G7532" s="299" t="s">
        <v>8011</v>
      </c>
      <c r="H7532" s="224"/>
    </row>
    <row r="7533" spans="1:8" hidden="1">
      <c r="A7533" s="88" t="s">
        <v>7114</v>
      </c>
      <c r="B7533" s="240" t="s">
        <v>7199</v>
      </c>
      <c r="C7533" s="185" t="str">
        <f>VLOOKUP(B7533,[1]Nagios!$B$2:$F$7978,1,FALSE)</f>
        <v>10.133.126.43</v>
      </c>
      <c r="D7533" s="240" t="s">
        <v>6805</v>
      </c>
      <c r="E7533" s="240" t="s">
        <v>2989</v>
      </c>
      <c r="F7533" s="245">
        <v>2</v>
      </c>
      <c r="G7533" s="299" t="s">
        <v>8011</v>
      </c>
      <c r="H7533" s="224"/>
    </row>
    <row r="7534" spans="1:8" hidden="1">
      <c r="A7534" s="88" t="s">
        <v>7114</v>
      </c>
      <c r="B7534" s="249" t="s">
        <v>7199</v>
      </c>
      <c r="C7534" s="185" t="str">
        <f>VLOOKUP(B7534,[1]Nagios!$B$2:$F$7978,1,FALSE)</f>
        <v>10.133.126.43</v>
      </c>
      <c r="D7534" s="240" t="s">
        <v>6806</v>
      </c>
      <c r="E7534" s="240" t="s">
        <v>2989</v>
      </c>
      <c r="F7534" s="245">
        <v>2</v>
      </c>
      <c r="G7534" s="299" t="s">
        <v>8011</v>
      </c>
      <c r="H7534" s="224"/>
    </row>
    <row r="7535" spans="1:8" hidden="1">
      <c r="A7535" s="88" t="s">
        <v>7114</v>
      </c>
      <c r="B7535" s="249" t="s">
        <v>7199</v>
      </c>
      <c r="C7535" s="185" t="str">
        <f>VLOOKUP(B7535,[1]Nagios!$B$2:$F$7978,1,FALSE)</f>
        <v>10.133.126.43</v>
      </c>
      <c r="D7535" s="240" t="s">
        <v>6807</v>
      </c>
      <c r="E7535" s="240" t="s">
        <v>2989</v>
      </c>
      <c r="F7535" s="245">
        <v>2</v>
      </c>
      <c r="G7535" s="299" t="s">
        <v>8011</v>
      </c>
      <c r="H7535" s="224"/>
    </row>
    <row r="7536" spans="1:8" hidden="1">
      <c r="A7536" s="88" t="s">
        <v>7114</v>
      </c>
      <c r="B7536" s="266" t="s">
        <v>7199</v>
      </c>
      <c r="C7536" s="185" t="str">
        <f>VLOOKUP(B7536,[1]Nagios!$B$2:$F$7978,1,FALSE)</f>
        <v>10.133.126.43</v>
      </c>
      <c r="D7536" s="240" t="s">
        <v>7557</v>
      </c>
      <c r="E7536" s="240" t="s">
        <v>2989</v>
      </c>
      <c r="F7536" s="245">
        <v>2</v>
      </c>
      <c r="G7536" s="299" t="s">
        <v>8011</v>
      </c>
      <c r="H7536" s="224"/>
    </row>
    <row r="7537" spans="1:8" hidden="1">
      <c r="A7537" s="88" t="s">
        <v>945</v>
      </c>
      <c r="B7537" s="119">
        <v>10133125245</v>
      </c>
      <c r="C7537" s="185">
        <f>VLOOKUP(B7537,[1]Nagios!$B$2:$F$7978,1,FALSE)</f>
        <v>10133125245</v>
      </c>
      <c r="D7537" s="240" t="s">
        <v>959</v>
      </c>
      <c r="E7537" s="240" t="s">
        <v>2989</v>
      </c>
      <c r="F7537" s="266">
        <v>1</v>
      </c>
      <c r="G7537" s="299" t="s">
        <v>8011</v>
      </c>
      <c r="H7537" s="200" t="s">
        <v>5115</v>
      </c>
    </row>
    <row r="7538" spans="1:8" hidden="1">
      <c r="A7538" s="88" t="s">
        <v>7112</v>
      </c>
      <c r="B7538" s="240" t="s">
        <v>7198</v>
      </c>
      <c r="C7538" s="185" t="str">
        <f>VLOOKUP(B7538,[1]Nagios!$B$2:$F$7978,1,FALSE)</f>
        <v>10.133.126.41</v>
      </c>
      <c r="D7538" s="240" t="s">
        <v>6804</v>
      </c>
      <c r="E7538" s="240" t="s">
        <v>2989</v>
      </c>
      <c r="F7538" s="266">
        <v>1</v>
      </c>
      <c r="G7538" s="299" t="s">
        <v>8011</v>
      </c>
      <c r="H7538" s="224"/>
    </row>
    <row r="7539" spans="1:8" hidden="1">
      <c r="A7539" s="88" t="s">
        <v>7112</v>
      </c>
      <c r="B7539" s="240" t="s">
        <v>7198</v>
      </c>
      <c r="C7539" s="185" t="str">
        <f>VLOOKUP(B7539,[1]Nagios!$B$2:$F$7978,1,FALSE)</f>
        <v>10.133.126.41</v>
      </c>
      <c r="D7539" s="240" t="s">
        <v>6805</v>
      </c>
      <c r="E7539" s="240" t="s">
        <v>2989</v>
      </c>
      <c r="F7539" s="266">
        <v>2</v>
      </c>
      <c r="G7539" s="299" t="s">
        <v>8011</v>
      </c>
      <c r="H7539" s="224"/>
    </row>
    <row r="7540" spans="1:8" hidden="1">
      <c r="A7540" s="88" t="s">
        <v>7112</v>
      </c>
      <c r="B7540" s="249" t="s">
        <v>7198</v>
      </c>
      <c r="C7540" s="185" t="str">
        <f>VLOOKUP(B7540,[1]Nagios!$B$2:$F$7978,1,FALSE)</f>
        <v>10.133.126.41</v>
      </c>
      <c r="D7540" s="240" t="s">
        <v>6806</v>
      </c>
      <c r="E7540" s="240" t="s">
        <v>2989</v>
      </c>
      <c r="F7540" s="266">
        <v>2</v>
      </c>
      <c r="G7540" s="299" t="s">
        <v>8011</v>
      </c>
      <c r="H7540" s="224"/>
    </row>
    <row r="7541" spans="1:8" hidden="1">
      <c r="A7541" s="88" t="s">
        <v>7112</v>
      </c>
      <c r="B7541" s="249" t="s">
        <v>7198</v>
      </c>
      <c r="C7541" s="185" t="str">
        <f>VLOOKUP(B7541,[1]Nagios!$B$2:$F$7978,1,FALSE)</f>
        <v>10.133.126.41</v>
      </c>
      <c r="D7541" s="240" t="s">
        <v>6807</v>
      </c>
      <c r="E7541" s="240" t="s">
        <v>2989</v>
      </c>
      <c r="F7541" s="266">
        <v>2</v>
      </c>
      <c r="G7541" s="299" t="s">
        <v>8011</v>
      </c>
      <c r="H7541" s="224"/>
    </row>
    <row r="7542" spans="1:8" hidden="1">
      <c r="A7542" s="88" t="s">
        <v>7112</v>
      </c>
      <c r="B7542" s="266" t="s">
        <v>7198</v>
      </c>
      <c r="C7542" s="185" t="str">
        <f>VLOOKUP(B7542,[1]Nagios!$B$2:$F$7978,1,FALSE)</f>
        <v>10.133.126.41</v>
      </c>
      <c r="D7542" s="240" t="s">
        <v>7557</v>
      </c>
      <c r="E7542" s="240" t="s">
        <v>2989</v>
      </c>
      <c r="F7542" s="266">
        <v>2</v>
      </c>
      <c r="G7542" s="299" t="s">
        <v>8011</v>
      </c>
      <c r="H7542" s="224"/>
    </row>
    <row r="7543" spans="1:8" hidden="1">
      <c r="A7543" s="88" t="s">
        <v>944</v>
      </c>
      <c r="B7543" s="119">
        <v>10133125240</v>
      </c>
      <c r="C7543" s="185">
        <f>VLOOKUP(B7543,[1]Nagios!$B$2:$F$7978,1,FALSE)</f>
        <v>10133125240</v>
      </c>
      <c r="D7543" s="240" t="s">
        <v>959</v>
      </c>
      <c r="E7543" s="240" t="s">
        <v>2989</v>
      </c>
      <c r="F7543" s="266">
        <v>1</v>
      </c>
      <c r="G7543" s="299" t="s">
        <v>8011</v>
      </c>
      <c r="H7543" s="200" t="s">
        <v>5114</v>
      </c>
    </row>
    <row r="7544" spans="1:8" hidden="1">
      <c r="A7544" s="88" t="s">
        <v>7110</v>
      </c>
      <c r="B7544" s="240" t="s">
        <v>7197</v>
      </c>
      <c r="C7544" s="185" t="str">
        <f>VLOOKUP(B7544,[1]Nagios!$B$2:$F$7978,1,FALSE)</f>
        <v>10.133.126.39</v>
      </c>
      <c r="D7544" s="240" t="s">
        <v>6804</v>
      </c>
      <c r="E7544" s="240" t="s">
        <v>2989</v>
      </c>
      <c r="F7544" s="240">
        <v>1</v>
      </c>
      <c r="G7544" s="299" t="s">
        <v>8011</v>
      </c>
      <c r="H7544" s="224"/>
    </row>
    <row r="7545" spans="1:8" hidden="1">
      <c r="A7545" s="88" t="s">
        <v>7110</v>
      </c>
      <c r="B7545" s="240" t="s">
        <v>7197</v>
      </c>
      <c r="C7545" s="185" t="str">
        <f>VLOOKUP(B7545,[1]Nagios!$B$2:$F$7978,1,FALSE)</f>
        <v>10.133.126.39</v>
      </c>
      <c r="D7545" s="240" t="s">
        <v>6805</v>
      </c>
      <c r="E7545" s="240" t="s">
        <v>2989</v>
      </c>
      <c r="F7545" s="240">
        <v>2</v>
      </c>
      <c r="G7545" s="299" t="s">
        <v>8011</v>
      </c>
      <c r="H7545" s="224"/>
    </row>
    <row r="7546" spans="1:8" hidden="1">
      <c r="A7546" s="88" t="s">
        <v>7110</v>
      </c>
      <c r="B7546" s="249" t="s">
        <v>7197</v>
      </c>
      <c r="C7546" s="185" t="str">
        <f>VLOOKUP(B7546,[1]Nagios!$B$2:$F$7978,1,FALSE)</f>
        <v>10.133.126.39</v>
      </c>
      <c r="D7546" s="240" t="s">
        <v>6806</v>
      </c>
      <c r="E7546" s="240" t="s">
        <v>2989</v>
      </c>
      <c r="F7546" s="240">
        <v>2</v>
      </c>
      <c r="G7546" s="299" t="s">
        <v>8011</v>
      </c>
      <c r="H7546" s="224"/>
    </row>
    <row r="7547" spans="1:8" hidden="1">
      <c r="A7547" s="88" t="s">
        <v>7110</v>
      </c>
      <c r="B7547" s="249" t="s">
        <v>7197</v>
      </c>
      <c r="C7547" s="185" t="str">
        <f>VLOOKUP(B7547,[1]Nagios!$B$2:$F$7978,1,FALSE)</f>
        <v>10.133.126.39</v>
      </c>
      <c r="D7547" s="240" t="s">
        <v>6807</v>
      </c>
      <c r="E7547" s="240" t="s">
        <v>2989</v>
      </c>
      <c r="F7547" s="240">
        <v>2</v>
      </c>
      <c r="G7547" s="299" t="s">
        <v>8011</v>
      </c>
      <c r="H7547" s="224"/>
    </row>
    <row r="7548" spans="1:8" hidden="1">
      <c r="A7548" s="88" t="s">
        <v>7110</v>
      </c>
      <c r="B7548" s="266" t="s">
        <v>7197</v>
      </c>
      <c r="C7548" s="185" t="str">
        <f>VLOOKUP(B7548,[1]Nagios!$B$2:$F$7978,1,FALSE)</f>
        <v>10.133.126.39</v>
      </c>
      <c r="D7548" s="240" t="s">
        <v>7557</v>
      </c>
      <c r="E7548" s="240" t="s">
        <v>2989</v>
      </c>
      <c r="F7548" s="240">
        <v>2</v>
      </c>
      <c r="G7548" s="299" t="s">
        <v>8011</v>
      </c>
      <c r="H7548" s="224"/>
    </row>
    <row r="7549" spans="1:8" hidden="1">
      <c r="A7549" s="88" t="s">
        <v>3147</v>
      </c>
      <c r="B7549" s="119">
        <v>10133125239</v>
      </c>
      <c r="C7549" s="185">
        <f>VLOOKUP(B7549,[1]Nagios!$B$2:$F$7978,1,FALSE)</f>
        <v>10133125239</v>
      </c>
      <c r="D7549" s="240" t="s">
        <v>959</v>
      </c>
      <c r="E7549" s="240" t="s">
        <v>2989</v>
      </c>
      <c r="F7549" s="240">
        <v>1</v>
      </c>
      <c r="G7549" s="299" t="s">
        <v>8011</v>
      </c>
      <c r="H7549" s="200" t="s">
        <v>5227</v>
      </c>
    </row>
    <row r="7550" spans="1:8" hidden="1">
      <c r="A7550" s="88" t="s">
        <v>7108</v>
      </c>
      <c r="B7550" s="240" t="s">
        <v>7196</v>
      </c>
      <c r="C7550" s="185" t="str">
        <f>VLOOKUP(B7550,[1]Nagios!$B$2:$F$7978,1,FALSE)</f>
        <v>10.133.126.37</v>
      </c>
      <c r="D7550" s="240" t="s">
        <v>6804</v>
      </c>
      <c r="E7550" s="240" t="s">
        <v>2989</v>
      </c>
      <c r="F7550" s="240">
        <v>1</v>
      </c>
      <c r="G7550" s="299" t="s">
        <v>8011</v>
      </c>
      <c r="H7550" s="224"/>
    </row>
    <row r="7551" spans="1:8" hidden="1">
      <c r="A7551" s="88" t="s">
        <v>7108</v>
      </c>
      <c r="B7551" s="240" t="s">
        <v>7196</v>
      </c>
      <c r="C7551" s="185" t="str">
        <f>VLOOKUP(B7551,[1]Nagios!$B$2:$F$7978,1,FALSE)</f>
        <v>10.133.126.37</v>
      </c>
      <c r="D7551" s="240" t="s">
        <v>6805</v>
      </c>
      <c r="E7551" s="240" t="s">
        <v>2989</v>
      </c>
      <c r="F7551" s="240">
        <v>2</v>
      </c>
      <c r="G7551" s="299" t="s">
        <v>8011</v>
      </c>
      <c r="H7551" s="224"/>
    </row>
    <row r="7552" spans="1:8" hidden="1">
      <c r="A7552" s="88" t="s">
        <v>7108</v>
      </c>
      <c r="B7552" s="249" t="s">
        <v>7196</v>
      </c>
      <c r="C7552" s="185" t="str">
        <f>VLOOKUP(B7552,[1]Nagios!$B$2:$F$7978,1,FALSE)</f>
        <v>10.133.126.37</v>
      </c>
      <c r="D7552" s="240" t="s">
        <v>6806</v>
      </c>
      <c r="E7552" s="240" t="s">
        <v>2989</v>
      </c>
      <c r="F7552" s="240">
        <v>2</v>
      </c>
      <c r="G7552" s="299" t="s">
        <v>8011</v>
      </c>
      <c r="H7552" s="224"/>
    </row>
    <row r="7553" spans="1:8" hidden="1">
      <c r="A7553" s="88" t="s">
        <v>7108</v>
      </c>
      <c r="B7553" s="249" t="s">
        <v>7196</v>
      </c>
      <c r="C7553" s="185" t="str">
        <f>VLOOKUP(B7553,[1]Nagios!$B$2:$F$7978,1,FALSE)</f>
        <v>10.133.126.37</v>
      </c>
      <c r="D7553" s="240" t="s">
        <v>6807</v>
      </c>
      <c r="E7553" s="240" t="s">
        <v>2989</v>
      </c>
      <c r="F7553" s="240">
        <v>2</v>
      </c>
      <c r="G7553" s="299" t="s">
        <v>8011</v>
      </c>
      <c r="H7553" s="224"/>
    </row>
    <row r="7554" spans="1:8" hidden="1">
      <c r="A7554" s="88" t="s">
        <v>7108</v>
      </c>
      <c r="B7554" s="266" t="s">
        <v>7196</v>
      </c>
      <c r="C7554" s="185" t="str">
        <f>VLOOKUP(B7554,[1]Nagios!$B$2:$F$7978,1,FALSE)</f>
        <v>10.133.126.37</v>
      </c>
      <c r="D7554" s="240" t="s">
        <v>7557</v>
      </c>
      <c r="E7554" s="240" t="s">
        <v>2989</v>
      </c>
      <c r="F7554" s="240">
        <v>2</v>
      </c>
      <c r="G7554" s="299" t="s">
        <v>8011</v>
      </c>
      <c r="H7554" s="224"/>
    </row>
    <row r="7555" spans="1:8" hidden="1">
      <c r="A7555" s="88" t="s">
        <v>943</v>
      </c>
      <c r="B7555" s="119">
        <v>10133125237</v>
      </c>
      <c r="C7555" s="185">
        <f>VLOOKUP(B7555,[1]Nagios!$B$2:$F$7978,1,FALSE)</f>
        <v>10133125237</v>
      </c>
      <c r="D7555" s="240" t="s">
        <v>959</v>
      </c>
      <c r="E7555" s="240" t="s">
        <v>2989</v>
      </c>
      <c r="F7555" s="240">
        <v>1</v>
      </c>
      <c r="G7555" s="299" t="s">
        <v>8011</v>
      </c>
      <c r="H7555" s="200" t="s">
        <v>5113</v>
      </c>
    </row>
    <row r="7556" spans="1:8" hidden="1">
      <c r="A7556" s="88" t="s">
        <v>7106</v>
      </c>
      <c r="B7556" s="249" t="s">
        <v>7195</v>
      </c>
      <c r="C7556" s="185" t="str">
        <f>VLOOKUP(B7556,[1]Nagios!$B$2:$F$7978,1,FALSE)</f>
        <v>10.133.126.35</v>
      </c>
      <c r="D7556" s="240" t="s">
        <v>6804</v>
      </c>
      <c r="E7556" s="240" t="s">
        <v>2989</v>
      </c>
      <c r="F7556" s="240">
        <v>1</v>
      </c>
      <c r="G7556" s="299" t="s">
        <v>8011</v>
      </c>
      <c r="H7556" s="224"/>
    </row>
    <row r="7557" spans="1:8" hidden="1">
      <c r="A7557" s="88" t="s">
        <v>7106</v>
      </c>
      <c r="B7557" s="266" t="s">
        <v>7195</v>
      </c>
      <c r="C7557" s="185" t="str">
        <f>VLOOKUP(B7557,[1]Nagios!$B$2:$F$7978,1,FALSE)</f>
        <v>10.133.126.35</v>
      </c>
      <c r="D7557" s="240" t="s">
        <v>6805</v>
      </c>
      <c r="E7557" s="240" t="s">
        <v>2989</v>
      </c>
      <c r="F7557" s="240">
        <v>2</v>
      </c>
      <c r="G7557" s="299" t="s">
        <v>8011</v>
      </c>
      <c r="H7557" s="224"/>
    </row>
    <row r="7558" spans="1:8" hidden="1">
      <c r="A7558" s="88" t="s">
        <v>7106</v>
      </c>
      <c r="B7558" s="249" t="s">
        <v>7195</v>
      </c>
      <c r="C7558" s="185" t="str">
        <f>VLOOKUP(B7558,[1]Nagios!$B$2:$F$7978,1,FALSE)</f>
        <v>10.133.126.35</v>
      </c>
      <c r="D7558" s="240" t="s">
        <v>6806</v>
      </c>
      <c r="E7558" s="240" t="s">
        <v>2989</v>
      </c>
      <c r="F7558" s="240">
        <v>2</v>
      </c>
      <c r="G7558" s="299" t="s">
        <v>8011</v>
      </c>
      <c r="H7558" s="224"/>
    </row>
    <row r="7559" spans="1:8" hidden="1">
      <c r="A7559" s="88" t="s">
        <v>7106</v>
      </c>
      <c r="B7559" s="266" t="s">
        <v>7195</v>
      </c>
      <c r="C7559" s="185" t="str">
        <f>VLOOKUP(B7559,[1]Nagios!$B$2:$F$7978,1,FALSE)</f>
        <v>10.133.126.35</v>
      </c>
      <c r="D7559" s="240" t="s">
        <v>6807</v>
      </c>
      <c r="E7559" s="240" t="s">
        <v>2989</v>
      </c>
      <c r="F7559" s="240">
        <v>2</v>
      </c>
      <c r="G7559" s="299" t="s">
        <v>8011</v>
      </c>
      <c r="H7559" s="224"/>
    </row>
    <row r="7560" spans="1:8" hidden="1">
      <c r="A7560" s="88" t="s">
        <v>7106</v>
      </c>
      <c r="B7560" s="240" t="s">
        <v>7195</v>
      </c>
      <c r="C7560" s="185" t="str">
        <f>VLOOKUP(B7560,[1]Nagios!$B$2:$F$7978,1,FALSE)</f>
        <v>10.133.126.35</v>
      </c>
      <c r="D7560" s="240" t="s">
        <v>7557</v>
      </c>
      <c r="E7560" s="240" t="s">
        <v>2989</v>
      </c>
      <c r="F7560" s="240">
        <v>2</v>
      </c>
      <c r="G7560" s="299" t="s">
        <v>8011</v>
      </c>
      <c r="H7560" s="224"/>
    </row>
    <row r="7561" spans="1:8" hidden="1">
      <c r="A7561" s="88" t="s">
        <v>3146</v>
      </c>
      <c r="B7561" s="119">
        <v>10133125230</v>
      </c>
      <c r="C7561" s="185">
        <f>VLOOKUP(B7561,[1]Nagios!$B$2:$F$7978,1,FALSE)</f>
        <v>10133125230</v>
      </c>
      <c r="D7561" s="240" t="s">
        <v>959</v>
      </c>
      <c r="E7561" s="240" t="s">
        <v>2989</v>
      </c>
      <c r="F7561" s="271">
        <v>1</v>
      </c>
      <c r="G7561" s="299" t="s">
        <v>8011</v>
      </c>
      <c r="H7561" s="200" t="s">
        <v>5112</v>
      </c>
    </row>
    <row r="7562" spans="1:8" hidden="1">
      <c r="A7562" s="88" t="s">
        <v>7194</v>
      </c>
      <c r="B7562" s="240" t="s">
        <v>7201</v>
      </c>
      <c r="C7562" s="185" t="str">
        <f>VLOOKUP(B7562,[1]Nagios!$B$2:$F$7978,1,FALSE)</f>
        <v>10.133.126.69</v>
      </c>
      <c r="D7562" s="240" t="s">
        <v>6804</v>
      </c>
      <c r="E7562" s="240" t="s">
        <v>2989</v>
      </c>
      <c r="F7562" s="271">
        <v>1</v>
      </c>
      <c r="G7562" s="299" t="s">
        <v>8011</v>
      </c>
      <c r="H7562" s="224"/>
    </row>
    <row r="7563" spans="1:8" hidden="1">
      <c r="A7563" s="88" t="s">
        <v>7194</v>
      </c>
      <c r="B7563" s="249" t="s">
        <v>7204</v>
      </c>
      <c r="C7563" s="185" t="str">
        <f>VLOOKUP(B7563,[1]Nagios!$B$2:$F$7978,1,FALSE)</f>
        <v>10.133.126.51</v>
      </c>
      <c r="D7563" s="240" t="s">
        <v>6804</v>
      </c>
      <c r="E7563" s="240" t="s">
        <v>2989</v>
      </c>
      <c r="F7563" s="271">
        <v>1</v>
      </c>
      <c r="G7563" s="299" t="s">
        <v>8011</v>
      </c>
      <c r="H7563" s="224"/>
    </row>
    <row r="7564" spans="1:8" hidden="1">
      <c r="A7564" s="88" t="s">
        <v>942</v>
      </c>
      <c r="B7564" s="119">
        <v>10133125217</v>
      </c>
      <c r="C7564" s="185">
        <f>VLOOKUP(B7564,[1]Nagios!$B$2:$F$7978,1,FALSE)</f>
        <v>10133125217</v>
      </c>
      <c r="D7564" s="240" t="s">
        <v>959</v>
      </c>
      <c r="E7564" s="240" t="s">
        <v>2989</v>
      </c>
      <c r="F7564" s="271">
        <v>1</v>
      </c>
      <c r="G7564" s="299" t="s">
        <v>8011</v>
      </c>
      <c r="H7564" s="200" t="s">
        <v>5111</v>
      </c>
    </row>
    <row r="7565" spans="1:8" hidden="1">
      <c r="A7565" s="88" t="s">
        <v>7185</v>
      </c>
      <c r="B7565" s="266" t="s">
        <v>7193</v>
      </c>
      <c r="C7565" s="185" t="str">
        <f>VLOOKUP(B7565,[1]Nagios!$B$2:$F$7978,1,FALSE)</f>
        <v>10.133.126.68</v>
      </c>
      <c r="D7565" s="240" t="s">
        <v>6804</v>
      </c>
      <c r="E7565" s="240" t="s">
        <v>2989</v>
      </c>
      <c r="F7565" s="271">
        <v>1</v>
      </c>
      <c r="G7565" s="299" t="s">
        <v>8011</v>
      </c>
      <c r="H7565" s="224"/>
    </row>
    <row r="7566" spans="1:8" hidden="1">
      <c r="A7566" s="88" t="s">
        <v>941</v>
      </c>
      <c r="B7566" s="119">
        <v>10133125210</v>
      </c>
      <c r="C7566" s="185">
        <f>VLOOKUP(B7566,[1]Nagios!$B$2:$F$7978,1,FALSE)</f>
        <v>10133125210</v>
      </c>
      <c r="D7566" s="240" t="s">
        <v>959</v>
      </c>
      <c r="E7566" s="240" t="s">
        <v>2989</v>
      </c>
      <c r="F7566" s="271">
        <v>1</v>
      </c>
      <c r="G7566" s="299" t="s">
        <v>8011</v>
      </c>
      <c r="H7566" s="200" t="s">
        <v>5110</v>
      </c>
    </row>
    <row r="7567" spans="1:8" hidden="1">
      <c r="A7567" s="88" t="s">
        <v>7186</v>
      </c>
      <c r="B7567" s="240" t="s">
        <v>7192</v>
      </c>
      <c r="C7567" s="185" t="str">
        <f>VLOOKUP(B7567,[1]Nagios!$B$2:$F$7978,1,FALSE)</f>
        <v>10.133.126.48</v>
      </c>
      <c r="D7567" s="240" t="s">
        <v>6804</v>
      </c>
      <c r="E7567" s="240" t="s">
        <v>2989</v>
      </c>
      <c r="F7567" s="271">
        <v>1</v>
      </c>
      <c r="G7567" s="299" t="s">
        <v>8011</v>
      </c>
      <c r="H7567" s="224"/>
    </row>
    <row r="7568" spans="1:8" hidden="1">
      <c r="A7568" s="88" t="s">
        <v>7186</v>
      </c>
      <c r="B7568" s="240" t="s">
        <v>7192</v>
      </c>
      <c r="C7568" s="185" t="str">
        <f>VLOOKUP(B7568,[1]Nagios!$B$2:$F$7978,1,FALSE)</f>
        <v>10.133.126.48</v>
      </c>
      <c r="D7568" s="240" t="s">
        <v>6805</v>
      </c>
      <c r="E7568" s="240" t="s">
        <v>2989</v>
      </c>
      <c r="F7568" s="245">
        <v>2</v>
      </c>
      <c r="G7568" s="299" t="s">
        <v>8011</v>
      </c>
      <c r="H7568" s="224"/>
    </row>
    <row r="7569" spans="1:8" hidden="1">
      <c r="A7569" s="88" t="s">
        <v>7186</v>
      </c>
      <c r="B7569" s="249" t="s">
        <v>7192</v>
      </c>
      <c r="C7569" s="185" t="str">
        <f>VLOOKUP(B7569,[1]Nagios!$B$2:$F$7978,1,FALSE)</f>
        <v>10.133.126.48</v>
      </c>
      <c r="D7569" s="240" t="s">
        <v>6806</v>
      </c>
      <c r="E7569" s="240" t="s">
        <v>2989</v>
      </c>
      <c r="F7569" s="245">
        <v>2</v>
      </c>
      <c r="G7569" s="299" t="s">
        <v>8011</v>
      </c>
      <c r="H7569" s="224"/>
    </row>
    <row r="7570" spans="1:8" hidden="1">
      <c r="A7570" s="88" t="s">
        <v>7186</v>
      </c>
      <c r="B7570" s="249" t="s">
        <v>7192</v>
      </c>
      <c r="C7570" s="185" t="str">
        <f>VLOOKUP(B7570,[1]Nagios!$B$2:$F$7978,1,FALSE)</f>
        <v>10.133.126.48</v>
      </c>
      <c r="D7570" s="240" t="s">
        <v>6807</v>
      </c>
      <c r="E7570" s="240" t="s">
        <v>2989</v>
      </c>
      <c r="F7570" s="245">
        <v>2</v>
      </c>
      <c r="G7570" s="299" t="s">
        <v>8011</v>
      </c>
      <c r="H7570" s="224"/>
    </row>
    <row r="7571" spans="1:8" hidden="1">
      <c r="A7571" s="88" t="s">
        <v>7186</v>
      </c>
      <c r="B7571" s="266" t="s">
        <v>7192</v>
      </c>
      <c r="C7571" s="185" t="str">
        <f>VLOOKUP(B7571,[1]Nagios!$B$2:$F$7978,1,FALSE)</f>
        <v>10.133.126.48</v>
      </c>
      <c r="D7571" s="240" t="s">
        <v>7557</v>
      </c>
      <c r="E7571" s="240" t="s">
        <v>2989</v>
      </c>
      <c r="F7571" s="245">
        <v>2</v>
      </c>
      <c r="G7571" s="299" t="s">
        <v>8011</v>
      </c>
      <c r="H7571" s="224"/>
    </row>
    <row r="7572" spans="1:8" hidden="1">
      <c r="A7572" s="88" t="s">
        <v>940</v>
      </c>
      <c r="B7572" s="119">
        <v>10133125200</v>
      </c>
      <c r="C7572" s="185">
        <f>VLOOKUP(B7572,[1]Nagios!$B$2:$F$7978,1,FALSE)</f>
        <v>10133125200</v>
      </c>
      <c r="D7572" s="240" t="s">
        <v>959</v>
      </c>
      <c r="E7572" s="240" t="s">
        <v>2989</v>
      </c>
      <c r="F7572" s="245">
        <v>1</v>
      </c>
      <c r="G7572" s="299" t="s">
        <v>8011</v>
      </c>
      <c r="H7572" s="200" t="s">
        <v>5109</v>
      </c>
    </row>
    <row r="7573" spans="1:8" hidden="1">
      <c r="A7573" s="88" t="s">
        <v>7117</v>
      </c>
      <c r="B7573" s="240" t="s">
        <v>7191</v>
      </c>
      <c r="C7573" s="185" t="str">
        <f>VLOOKUP(B7573,[1]Nagios!$B$2:$F$7978,1,FALSE)</f>
        <v>10.133.126.46</v>
      </c>
      <c r="D7573" s="240" t="s">
        <v>6804</v>
      </c>
      <c r="E7573" s="240" t="s">
        <v>2989</v>
      </c>
      <c r="F7573" s="245">
        <v>1</v>
      </c>
      <c r="G7573" s="299" t="s">
        <v>8011</v>
      </c>
      <c r="H7573" s="224"/>
    </row>
    <row r="7574" spans="1:8" hidden="1">
      <c r="A7574" s="88" t="s">
        <v>7117</v>
      </c>
      <c r="B7574" s="240" t="s">
        <v>7191</v>
      </c>
      <c r="C7574" s="185" t="str">
        <f>VLOOKUP(B7574,[1]Nagios!$B$2:$F$7978,1,FALSE)</f>
        <v>10.133.126.46</v>
      </c>
      <c r="D7574" s="240" t="s">
        <v>6805</v>
      </c>
      <c r="E7574" s="240" t="s">
        <v>2989</v>
      </c>
      <c r="F7574" s="245">
        <v>2</v>
      </c>
      <c r="G7574" s="299" t="s">
        <v>8011</v>
      </c>
      <c r="H7574" s="224"/>
    </row>
    <row r="7575" spans="1:8" hidden="1">
      <c r="A7575" s="88" t="s">
        <v>7117</v>
      </c>
      <c r="B7575" s="249" t="s">
        <v>7191</v>
      </c>
      <c r="C7575" s="185" t="str">
        <f>VLOOKUP(B7575,[1]Nagios!$B$2:$F$7978,1,FALSE)</f>
        <v>10.133.126.46</v>
      </c>
      <c r="D7575" s="240" t="s">
        <v>6806</v>
      </c>
      <c r="E7575" s="240" t="s">
        <v>2989</v>
      </c>
      <c r="F7575" s="245">
        <v>2</v>
      </c>
      <c r="G7575" s="299" t="s">
        <v>8011</v>
      </c>
      <c r="H7575" s="224"/>
    </row>
    <row r="7576" spans="1:8" hidden="1">
      <c r="A7576" s="88" t="s">
        <v>7117</v>
      </c>
      <c r="B7576" s="249" t="s">
        <v>7191</v>
      </c>
      <c r="C7576" s="185" t="str">
        <f>VLOOKUP(B7576,[1]Nagios!$B$2:$F$7978,1,FALSE)</f>
        <v>10.133.126.46</v>
      </c>
      <c r="D7576" s="240" t="s">
        <v>6807</v>
      </c>
      <c r="E7576" s="240" t="s">
        <v>2989</v>
      </c>
      <c r="F7576" s="245">
        <v>2</v>
      </c>
      <c r="G7576" s="299" t="s">
        <v>8011</v>
      </c>
      <c r="H7576" s="224"/>
    </row>
    <row r="7577" spans="1:8" hidden="1">
      <c r="A7577" s="88" t="s">
        <v>7117</v>
      </c>
      <c r="B7577" s="266" t="s">
        <v>7191</v>
      </c>
      <c r="C7577" s="185" t="str">
        <f>VLOOKUP(B7577,[1]Nagios!$B$2:$F$7978,1,FALSE)</f>
        <v>10.133.126.46</v>
      </c>
      <c r="D7577" s="240" t="s">
        <v>7557</v>
      </c>
      <c r="E7577" s="240" t="s">
        <v>2989</v>
      </c>
      <c r="F7577" s="245">
        <v>2</v>
      </c>
      <c r="G7577" s="299" t="s">
        <v>8011</v>
      </c>
      <c r="H7577" s="224"/>
    </row>
    <row r="7578" spans="1:8" hidden="1">
      <c r="A7578" s="88" t="s">
        <v>939</v>
      </c>
      <c r="B7578" s="119">
        <v>10133125199</v>
      </c>
      <c r="C7578" s="185">
        <f>VLOOKUP(B7578,[1]Nagios!$B$2:$F$7978,1,FALSE)</f>
        <v>10133125199</v>
      </c>
      <c r="D7578" s="240" t="s">
        <v>959</v>
      </c>
      <c r="E7578" s="240" t="s">
        <v>2989</v>
      </c>
      <c r="F7578" s="245">
        <v>1</v>
      </c>
      <c r="G7578" s="299" t="s">
        <v>8011</v>
      </c>
      <c r="H7578" s="200" t="s">
        <v>5108</v>
      </c>
    </row>
    <row r="7579" spans="1:8" hidden="1">
      <c r="A7579" s="88" t="s">
        <v>7115</v>
      </c>
      <c r="B7579" s="240" t="s">
        <v>7190</v>
      </c>
      <c r="C7579" s="185" t="str">
        <f>VLOOKUP(B7579,[1]Nagios!$B$2:$F$7978,1,FALSE)</f>
        <v>10.133.126.44</v>
      </c>
      <c r="D7579" s="240" t="s">
        <v>6804</v>
      </c>
      <c r="E7579" s="240" t="s">
        <v>2989</v>
      </c>
      <c r="F7579" s="245">
        <v>1</v>
      </c>
      <c r="G7579" s="299" t="s">
        <v>8011</v>
      </c>
      <c r="H7579" s="224"/>
    </row>
    <row r="7580" spans="1:8" hidden="1">
      <c r="A7580" s="88" t="s">
        <v>7115</v>
      </c>
      <c r="B7580" s="240" t="s">
        <v>7190</v>
      </c>
      <c r="C7580" s="185" t="str">
        <f>VLOOKUP(B7580,[1]Nagios!$B$2:$F$7978,1,FALSE)</f>
        <v>10.133.126.44</v>
      </c>
      <c r="D7580" s="240" t="s">
        <v>6805</v>
      </c>
      <c r="E7580" s="240" t="s">
        <v>2989</v>
      </c>
      <c r="F7580" s="245">
        <v>2</v>
      </c>
      <c r="G7580" s="299" t="s">
        <v>8011</v>
      </c>
      <c r="H7580" s="224"/>
    </row>
    <row r="7581" spans="1:8" hidden="1">
      <c r="A7581" s="88" t="s">
        <v>7115</v>
      </c>
      <c r="B7581" s="249" t="s">
        <v>7190</v>
      </c>
      <c r="C7581" s="185" t="str">
        <f>VLOOKUP(B7581,[1]Nagios!$B$2:$F$7978,1,FALSE)</f>
        <v>10.133.126.44</v>
      </c>
      <c r="D7581" s="240" t="s">
        <v>6806</v>
      </c>
      <c r="E7581" s="240" t="s">
        <v>2989</v>
      </c>
      <c r="F7581" s="245">
        <v>2</v>
      </c>
      <c r="G7581" s="299" t="s">
        <v>8011</v>
      </c>
      <c r="H7581" s="224"/>
    </row>
    <row r="7582" spans="1:8" hidden="1">
      <c r="A7582" s="88" t="s">
        <v>7115</v>
      </c>
      <c r="B7582" s="249" t="s">
        <v>7190</v>
      </c>
      <c r="C7582" s="185" t="str">
        <f>VLOOKUP(B7582,[1]Nagios!$B$2:$F$7978,1,FALSE)</f>
        <v>10.133.126.44</v>
      </c>
      <c r="D7582" s="240" t="s">
        <v>6807</v>
      </c>
      <c r="E7582" s="240" t="s">
        <v>2989</v>
      </c>
      <c r="F7582" s="245">
        <v>2</v>
      </c>
      <c r="G7582" s="299" t="s">
        <v>8011</v>
      </c>
      <c r="H7582" s="224"/>
    </row>
    <row r="7583" spans="1:8" hidden="1">
      <c r="A7583" s="88" t="s">
        <v>7115</v>
      </c>
      <c r="B7583" s="266" t="s">
        <v>7190</v>
      </c>
      <c r="C7583" s="185" t="str">
        <f>VLOOKUP(B7583,[1]Nagios!$B$2:$F$7978,1,FALSE)</f>
        <v>10.133.126.44</v>
      </c>
      <c r="D7583" s="240" t="s">
        <v>7557</v>
      </c>
      <c r="E7583" s="240" t="s">
        <v>2989</v>
      </c>
      <c r="F7583" s="245">
        <v>2</v>
      </c>
      <c r="G7583" s="299" t="s">
        <v>8011</v>
      </c>
      <c r="H7583" s="224"/>
    </row>
    <row r="7584" spans="1:8" hidden="1">
      <c r="A7584" s="88" t="s">
        <v>938</v>
      </c>
      <c r="B7584" s="119">
        <v>10133125198</v>
      </c>
      <c r="C7584" s="185">
        <f>VLOOKUP(B7584,[1]Nagios!$B$2:$F$7978,1,FALSE)</f>
        <v>10133125198</v>
      </c>
      <c r="D7584" s="240" t="s">
        <v>959</v>
      </c>
      <c r="E7584" s="240" t="s">
        <v>2989</v>
      </c>
      <c r="F7584" s="245">
        <v>1</v>
      </c>
      <c r="G7584" s="299" t="s">
        <v>8011</v>
      </c>
      <c r="H7584" s="200" t="s">
        <v>5107</v>
      </c>
    </row>
    <row r="7585" spans="1:8" hidden="1">
      <c r="A7585" s="88" t="s">
        <v>7113</v>
      </c>
      <c r="B7585" s="240" t="s">
        <v>7189</v>
      </c>
      <c r="C7585" s="185" t="str">
        <f>VLOOKUP(B7585,[1]Nagios!$B$2:$F$7978,1,FALSE)</f>
        <v>10.133.126.42</v>
      </c>
      <c r="D7585" s="240" t="s">
        <v>6804</v>
      </c>
      <c r="E7585" s="240" t="s">
        <v>2989</v>
      </c>
      <c r="F7585" s="245">
        <v>1</v>
      </c>
      <c r="G7585" s="299" t="s">
        <v>8011</v>
      </c>
      <c r="H7585" s="224"/>
    </row>
    <row r="7586" spans="1:8" hidden="1">
      <c r="A7586" s="88" t="s">
        <v>7113</v>
      </c>
      <c r="B7586" s="240" t="s">
        <v>7189</v>
      </c>
      <c r="C7586" s="185" t="str">
        <f>VLOOKUP(B7586,[1]Nagios!$B$2:$F$7978,1,FALSE)</f>
        <v>10.133.126.42</v>
      </c>
      <c r="D7586" s="240" t="s">
        <v>6805</v>
      </c>
      <c r="E7586" s="240" t="s">
        <v>2989</v>
      </c>
      <c r="F7586" s="245">
        <v>2</v>
      </c>
      <c r="G7586" s="299" t="s">
        <v>8011</v>
      </c>
      <c r="H7586" s="224"/>
    </row>
    <row r="7587" spans="1:8" hidden="1">
      <c r="A7587" s="88" t="s">
        <v>7113</v>
      </c>
      <c r="B7587" s="249" t="s">
        <v>7189</v>
      </c>
      <c r="C7587" s="185" t="str">
        <f>VLOOKUP(B7587,[1]Nagios!$B$2:$F$7978,1,FALSE)</f>
        <v>10.133.126.42</v>
      </c>
      <c r="D7587" s="240" t="s">
        <v>6806</v>
      </c>
      <c r="E7587" s="240" t="s">
        <v>2989</v>
      </c>
      <c r="F7587" s="245">
        <v>2</v>
      </c>
      <c r="G7587" s="299" t="s">
        <v>8011</v>
      </c>
      <c r="H7587" s="224"/>
    </row>
    <row r="7588" spans="1:8" hidden="1">
      <c r="A7588" s="88" t="s">
        <v>7113</v>
      </c>
      <c r="B7588" s="249" t="s">
        <v>7189</v>
      </c>
      <c r="C7588" s="185" t="str">
        <f>VLOOKUP(B7588,[1]Nagios!$B$2:$F$7978,1,FALSE)</f>
        <v>10.133.126.42</v>
      </c>
      <c r="D7588" s="240" t="s">
        <v>6807</v>
      </c>
      <c r="E7588" s="240" t="s">
        <v>2989</v>
      </c>
      <c r="F7588" s="245">
        <v>2</v>
      </c>
      <c r="G7588" s="299" t="s">
        <v>8011</v>
      </c>
      <c r="H7588" s="224"/>
    </row>
    <row r="7589" spans="1:8" hidden="1">
      <c r="A7589" s="88" t="s">
        <v>7113</v>
      </c>
      <c r="B7589" s="266" t="s">
        <v>7189</v>
      </c>
      <c r="C7589" s="185" t="str">
        <f>VLOOKUP(B7589,[1]Nagios!$B$2:$F$7978,1,FALSE)</f>
        <v>10.133.126.42</v>
      </c>
      <c r="D7589" s="240" t="s">
        <v>7557</v>
      </c>
      <c r="E7589" s="240" t="s">
        <v>2989</v>
      </c>
      <c r="F7589" s="245">
        <v>2</v>
      </c>
      <c r="G7589" s="299" t="s">
        <v>8011</v>
      </c>
      <c r="H7589" s="224"/>
    </row>
    <row r="7590" spans="1:8" hidden="1">
      <c r="A7590" s="88" t="s">
        <v>937</v>
      </c>
      <c r="B7590" s="119">
        <v>10133125197</v>
      </c>
      <c r="C7590" s="185">
        <f>VLOOKUP(B7590,[1]Nagios!$B$2:$F$7978,1,FALSE)</f>
        <v>10133125197</v>
      </c>
      <c r="D7590" s="240" t="s">
        <v>959</v>
      </c>
      <c r="E7590" s="240" t="s">
        <v>2989</v>
      </c>
      <c r="F7590" s="245">
        <v>1</v>
      </c>
      <c r="G7590" s="299" t="s">
        <v>8011</v>
      </c>
      <c r="H7590" s="200" t="s">
        <v>5106</v>
      </c>
    </row>
    <row r="7591" spans="1:8" hidden="1">
      <c r="A7591" s="88" t="s">
        <v>7111</v>
      </c>
      <c r="B7591" s="240" t="s">
        <v>7188</v>
      </c>
      <c r="C7591" s="185" t="str">
        <f>VLOOKUP(B7591,[1]Nagios!$B$2:$F$7978,1,FALSE)</f>
        <v>10.133.126.40</v>
      </c>
      <c r="D7591" s="240" t="s">
        <v>6804</v>
      </c>
      <c r="E7591" s="240" t="s">
        <v>2989</v>
      </c>
      <c r="F7591" s="245">
        <v>1</v>
      </c>
      <c r="G7591" s="299" t="s">
        <v>8011</v>
      </c>
      <c r="H7591" s="224"/>
    </row>
    <row r="7592" spans="1:8" hidden="1">
      <c r="A7592" s="88" t="s">
        <v>7111</v>
      </c>
      <c r="B7592" s="240" t="s">
        <v>7188</v>
      </c>
      <c r="C7592" s="185" t="str">
        <f>VLOOKUP(B7592,[1]Nagios!$B$2:$F$7978,1,FALSE)</f>
        <v>10.133.126.40</v>
      </c>
      <c r="D7592" s="240" t="s">
        <v>6805</v>
      </c>
      <c r="E7592" s="240" t="s">
        <v>2989</v>
      </c>
      <c r="F7592" s="245">
        <v>2</v>
      </c>
      <c r="G7592" s="299" t="s">
        <v>8011</v>
      </c>
      <c r="H7592" s="224"/>
    </row>
    <row r="7593" spans="1:8" hidden="1">
      <c r="A7593" s="88" t="s">
        <v>7111</v>
      </c>
      <c r="B7593" s="249" t="s">
        <v>7188</v>
      </c>
      <c r="C7593" s="185" t="str">
        <f>VLOOKUP(B7593,[1]Nagios!$B$2:$F$7978,1,FALSE)</f>
        <v>10.133.126.40</v>
      </c>
      <c r="D7593" s="240" t="s">
        <v>6806</v>
      </c>
      <c r="E7593" s="240" t="s">
        <v>2989</v>
      </c>
      <c r="F7593" s="245">
        <v>2</v>
      </c>
      <c r="G7593" s="299" t="s">
        <v>8011</v>
      </c>
      <c r="H7593" s="224"/>
    </row>
    <row r="7594" spans="1:8" hidden="1">
      <c r="A7594" s="88" t="s">
        <v>7111</v>
      </c>
      <c r="B7594" s="249" t="s">
        <v>7188</v>
      </c>
      <c r="C7594" s="185" t="str">
        <f>VLOOKUP(B7594,[1]Nagios!$B$2:$F$7978,1,FALSE)</f>
        <v>10.133.126.40</v>
      </c>
      <c r="D7594" s="240" t="s">
        <v>6807</v>
      </c>
      <c r="E7594" s="240" t="s">
        <v>2989</v>
      </c>
      <c r="F7594" s="245">
        <v>2</v>
      </c>
      <c r="G7594" s="299" t="s">
        <v>8011</v>
      </c>
      <c r="H7594" s="224"/>
    </row>
    <row r="7595" spans="1:8" hidden="1">
      <c r="A7595" s="88" t="s">
        <v>7111</v>
      </c>
      <c r="B7595" s="266" t="s">
        <v>7188</v>
      </c>
      <c r="C7595" s="185" t="str">
        <f>VLOOKUP(B7595,[1]Nagios!$B$2:$F$7978,1,FALSE)</f>
        <v>10.133.126.40</v>
      </c>
      <c r="D7595" s="240" t="s">
        <v>7557</v>
      </c>
      <c r="E7595" s="240" t="s">
        <v>2989</v>
      </c>
      <c r="F7595" s="245">
        <v>2</v>
      </c>
      <c r="G7595" s="299" t="s">
        <v>8011</v>
      </c>
      <c r="H7595" s="224"/>
    </row>
    <row r="7596" spans="1:8" hidden="1">
      <c r="A7596" s="88" t="s">
        <v>936</v>
      </c>
      <c r="B7596" s="119">
        <v>10133125196</v>
      </c>
      <c r="C7596" s="185">
        <f>VLOOKUP(B7596,[1]Nagios!$B$2:$F$7978,1,FALSE)</f>
        <v>10133125196</v>
      </c>
      <c r="D7596" s="240" t="s">
        <v>7557</v>
      </c>
      <c r="E7596" s="240" t="s">
        <v>2989</v>
      </c>
      <c r="F7596" s="245">
        <v>1</v>
      </c>
      <c r="G7596" s="299" t="s">
        <v>8011</v>
      </c>
      <c r="H7596" s="200" t="s">
        <v>5105</v>
      </c>
    </row>
    <row r="7597" spans="1:8" hidden="1">
      <c r="A7597" s="88" t="s">
        <v>7109</v>
      </c>
      <c r="B7597" s="240" t="s">
        <v>7187</v>
      </c>
      <c r="C7597" s="185" t="str">
        <f>VLOOKUP(B7597,[1]Nagios!$B$2:$F$7978,1,FALSE)</f>
        <v>10.133.126.38</v>
      </c>
      <c r="D7597" s="240" t="s">
        <v>6804</v>
      </c>
      <c r="E7597" s="240" t="s">
        <v>2989</v>
      </c>
      <c r="F7597" s="245">
        <v>1</v>
      </c>
      <c r="G7597" s="299" t="s">
        <v>8011</v>
      </c>
      <c r="H7597" s="224"/>
    </row>
    <row r="7598" spans="1:8" hidden="1">
      <c r="A7598" s="88" t="s">
        <v>7109</v>
      </c>
      <c r="B7598" s="240" t="s">
        <v>7187</v>
      </c>
      <c r="C7598" s="185" t="str">
        <f>VLOOKUP(B7598,[1]Nagios!$B$2:$F$7978,1,FALSE)</f>
        <v>10.133.126.38</v>
      </c>
      <c r="D7598" s="240" t="s">
        <v>6805</v>
      </c>
      <c r="E7598" s="240" t="s">
        <v>2989</v>
      </c>
      <c r="F7598" s="245">
        <v>2</v>
      </c>
      <c r="G7598" s="299" t="s">
        <v>8011</v>
      </c>
      <c r="H7598" s="224"/>
    </row>
    <row r="7599" spans="1:8" hidden="1">
      <c r="A7599" s="88" t="s">
        <v>7109</v>
      </c>
      <c r="B7599" s="249" t="s">
        <v>7187</v>
      </c>
      <c r="C7599" s="185" t="str">
        <f>VLOOKUP(B7599,[1]Nagios!$B$2:$F$7978,1,FALSE)</f>
        <v>10.133.126.38</v>
      </c>
      <c r="D7599" s="240" t="s">
        <v>6806</v>
      </c>
      <c r="E7599" s="240" t="s">
        <v>2989</v>
      </c>
      <c r="F7599" s="245">
        <v>2</v>
      </c>
      <c r="G7599" s="299" t="s">
        <v>8011</v>
      </c>
      <c r="H7599" s="224"/>
    </row>
    <row r="7600" spans="1:8" hidden="1">
      <c r="A7600" s="88" t="s">
        <v>7109</v>
      </c>
      <c r="B7600" s="249" t="s">
        <v>7187</v>
      </c>
      <c r="C7600" s="185" t="str">
        <f>VLOOKUP(B7600,[1]Nagios!$B$2:$F$7978,1,FALSE)</f>
        <v>10.133.126.38</v>
      </c>
      <c r="D7600" s="240" t="s">
        <v>6807</v>
      </c>
      <c r="E7600" s="240" t="s">
        <v>2989</v>
      </c>
      <c r="F7600" s="245">
        <v>2</v>
      </c>
      <c r="G7600" s="299" t="s">
        <v>8011</v>
      </c>
      <c r="H7600" s="224"/>
    </row>
    <row r="7601" spans="1:8" hidden="1">
      <c r="A7601" s="88" t="s">
        <v>7109</v>
      </c>
      <c r="B7601" s="266" t="s">
        <v>7187</v>
      </c>
      <c r="C7601" s="185" t="str">
        <f>VLOOKUP(B7601,[1]Nagios!$B$2:$F$7978,1,FALSE)</f>
        <v>10.133.126.38</v>
      </c>
      <c r="D7601" s="240" t="s">
        <v>7557</v>
      </c>
      <c r="E7601" s="240" t="s">
        <v>2989</v>
      </c>
      <c r="F7601" s="245">
        <v>2</v>
      </c>
      <c r="G7601" s="299" t="s">
        <v>8011</v>
      </c>
      <c r="H7601" s="224"/>
    </row>
    <row r="7602" spans="1:8" hidden="1">
      <c r="A7602" s="88" t="s">
        <v>3145</v>
      </c>
      <c r="B7602" s="122">
        <v>10133125195</v>
      </c>
      <c r="C7602" s="185">
        <f>VLOOKUP(B7602,[1]Nagios!$B$2:$F$7978,1,FALSE)</f>
        <v>10133125195</v>
      </c>
      <c r="D7602" s="240" t="s">
        <v>959</v>
      </c>
      <c r="E7602" s="240" t="s">
        <v>2989</v>
      </c>
      <c r="F7602" s="245">
        <v>1</v>
      </c>
      <c r="G7602" s="299" t="s">
        <v>8011</v>
      </c>
      <c r="H7602" s="200" t="s">
        <v>5226</v>
      </c>
    </row>
    <row r="7603" spans="1:8" hidden="1">
      <c r="A7603" s="88" t="s">
        <v>7107</v>
      </c>
      <c r="B7603" s="240" t="s">
        <v>7184</v>
      </c>
      <c r="C7603" s="185" t="str">
        <f>VLOOKUP(B7603,[1]Nagios!$B$2:$F$7978,1,FALSE)</f>
        <v>10.133.126.36</v>
      </c>
      <c r="D7603" s="240" t="s">
        <v>6804</v>
      </c>
      <c r="E7603" s="240" t="s">
        <v>2989</v>
      </c>
      <c r="F7603" s="245">
        <v>1</v>
      </c>
      <c r="G7603" s="299" t="s">
        <v>8011</v>
      </c>
      <c r="H7603" s="224"/>
    </row>
    <row r="7604" spans="1:8" hidden="1">
      <c r="A7604" s="88" t="s">
        <v>7107</v>
      </c>
      <c r="B7604" s="240" t="s">
        <v>7184</v>
      </c>
      <c r="C7604" s="185" t="str">
        <f>VLOOKUP(B7604,[1]Nagios!$B$2:$F$7978,1,FALSE)</f>
        <v>10.133.126.36</v>
      </c>
      <c r="D7604" s="240" t="s">
        <v>6805</v>
      </c>
      <c r="E7604" s="240" t="s">
        <v>2989</v>
      </c>
      <c r="F7604" s="245">
        <v>2</v>
      </c>
      <c r="G7604" s="299" t="s">
        <v>8011</v>
      </c>
      <c r="H7604" s="224"/>
    </row>
    <row r="7605" spans="1:8" hidden="1">
      <c r="A7605" s="88" t="s">
        <v>7107</v>
      </c>
      <c r="B7605" s="240" t="s">
        <v>7184</v>
      </c>
      <c r="C7605" s="185" t="str">
        <f>VLOOKUP(B7605,[1]Nagios!$B$2:$F$7978,1,FALSE)</f>
        <v>10.133.126.36</v>
      </c>
      <c r="D7605" s="240" t="s">
        <v>6806</v>
      </c>
      <c r="E7605" s="240" t="s">
        <v>2989</v>
      </c>
      <c r="F7605" s="262">
        <v>2</v>
      </c>
      <c r="G7605" s="299" t="s">
        <v>8011</v>
      </c>
      <c r="H7605" s="224"/>
    </row>
    <row r="7606" spans="1:8" hidden="1">
      <c r="A7606" s="88" t="s">
        <v>7107</v>
      </c>
      <c r="B7606" s="240" t="s">
        <v>7184</v>
      </c>
      <c r="C7606" s="185" t="str">
        <f>VLOOKUP(B7606,[1]Nagios!$B$2:$F$7978,1,FALSE)</f>
        <v>10.133.126.36</v>
      </c>
      <c r="D7606" s="240" t="s">
        <v>6807</v>
      </c>
      <c r="E7606" s="240" t="s">
        <v>2989</v>
      </c>
      <c r="F7606" s="262">
        <v>2</v>
      </c>
      <c r="G7606" s="299" t="s">
        <v>8011</v>
      </c>
      <c r="H7606" s="224"/>
    </row>
    <row r="7607" spans="1:8" hidden="1">
      <c r="A7607" s="88" t="s">
        <v>7107</v>
      </c>
      <c r="B7607" s="240" t="s">
        <v>7184</v>
      </c>
      <c r="C7607" s="185" t="str">
        <f>VLOOKUP(B7607,[1]Nagios!$B$2:$F$7978,1,FALSE)</f>
        <v>10.133.126.36</v>
      </c>
      <c r="D7607" s="240" t="s">
        <v>7557</v>
      </c>
      <c r="E7607" s="240" t="s">
        <v>2989</v>
      </c>
      <c r="F7607" s="271">
        <v>2</v>
      </c>
      <c r="G7607" s="299" t="s">
        <v>8011</v>
      </c>
      <c r="H7607" s="224"/>
    </row>
    <row r="7608" spans="1:8" hidden="1">
      <c r="A7608" s="88" t="s">
        <v>935</v>
      </c>
      <c r="B7608" s="119">
        <v>10133125194</v>
      </c>
      <c r="C7608" s="185">
        <f>VLOOKUP(B7608,[1]Nagios!$B$2:$F$7978,1,FALSE)</f>
        <v>10133125194</v>
      </c>
      <c r="D7608" s="240" t="s">
        <v>959</v>
      </c>
      <c r="E7608" s="240" t="s">
        <v>2989</v>
      </c>
      <c r="F7608" s="271">
        <v>1</v>
      </c>
      <c r="G7608" s="299" t="s">
        <v>8011</v>
      </c>
      <c r="H7608" s="200" t="s">
        <v>5104</v>
      </c>
    </row>
    <row r="7609" spans="1:8" hidden="1">
      <c r="A7609" s="88" t="s">
        <v>7105</v>
      </c>
      <c r="B7609" s="240" t="s">
        <v>7183</v>
      </c>
      <c r="C7609" s="185" t="str">
        <f>VLOOKUP(B7609,[1]Nagios!$B$2:$F$7978,1,FALSE)</f>
        <v>10.133.126.34</v>
      </c>
      <c r="D7609" s="240" t="s">
        <v>6804</v>
      </c>
      <c r="E7609" s="240" t="s">
        <v>2989</v>
      </c>
      <c r="F7609" s="271">
        <v>1</v>
      </c>
      <c r="G7609" s="299" t="s">
        <v>8011</v>
      </c>
      <c r="H7609" s="224"/>
    </row>
    <row r="7610" spans="1:8" hidden="1">
      <c r="A7610" s="88" t="s">
        <v>7105</v>
      </c>
      <c r="B7610" s="240" t="s">
        <v>7183</v>
      </c>
      <c r="C7610" s="185" t="str">
        <f>VLOOKUP(B7610,[1]Nagios!$B$2:$F$7978,1,FALSE)</f>
        <v>10.133.126.34</v>
      </c>
      <c r="D7610" s="240" t="s">
        <v>6805</v>
      </c>
      <c r="E7610" s="240" t="s">
        <v>2989</v>
      </c>
      <c r="F7610" s="271">
        <v>2</v>
      </c>
      <c r="G7610" s="299" t="s">
        <v>8011</v>
      </c>
      <c r="H7610" s="224"/>
    </row>
    <row r="7611" spans="1:8" hidden="1">
      <c r="A7611" s="88" t="s">
        <v>7105</v>
      </c>
      <c r="B7611" s="240" t="s">
        <v>7183</v>
      </c>
      <c r="C7611" s="185" t="str">
        <f>VLOOKUP(B7611,[1]Nagios!$B$2:$F$7978,1,FALSE)</f>
        <v>10.133.126.34</v>
      </c>
      <c r="D7611" s="240" t="s">
        <v>6806</v>
      </c>
      <c r="E7611" s="240" t="s">
        <v>2989</v>
      </c>
      <c r="F7611" s="271">
        <v>2</v>
      </c>
      <c r="G7611" s="299" t="s">
        <v>8011</v>
      </c>
      <c r="H7611" s="224"/>
    </row>
    <row r="7612" spans="1:8" hidden="1">
      <c r="A7612" s="88" t="s">
        <v>7105</v>
      </c>
      <c r="B7612" s="240" t="s">
        <v>7183</v>
      </c>
      <c r="C7612" s="185" t="str">
        <f>VLOOKUP(B7612,[1]Nagios!$B$2:$F$7978,1,FALSE)</f>
        <v>10.133.126.34</v>
      </c>
      <c r="D7612" s="240" t="s">
        <v>6807</v>
      </c>
      <c r="E7612" s="240" t="s">
        <v>2989</v>
      </c>
      <c r="F7612" s="271">
        <v>2</v>
      </c>
      <c r="G7612" s="299" t="s">
        <v>8011</v>
      </c>
      <c r="H7612" s="224"/>
    </row>
    <row r="7613" spans="1:8" hidden="1">
      <c r="A7613" s="88" t="s">
        <v>7105</v>
      </c>
      <c r="B7613" s="240" t="s">
        <v>7183</v>
      </c>
      <c r="C7613" s="185" t="str">
        <f>VLOOKUP(B7613,[1]Nagios!$B$2:$F$7978,1,FALSE)</f>
        <v>10.133.126.34</v>
      </c>
      <c r="D7613" s="240" t="s">
        <v>7557</v>
      </c>
      <c r="E7613" s="240" t="s">
        <v>2989</v>
      </c>
      <c r="F7613" s="271">
        <v>2</v>
      </c>
      <c r="G7613" s="299" t="s">
        <v>8011</v>
      </c>
      <c r="H7613" s="224"/>
    </row>
    <row r="7614" spans="1:8">
      <c r="A7614" s="88" t="s">
        <v>8379</v>
      </c>
      <c r="B7614" s="240" t="s">
        <v>8453</v>
      </c>
      <c r="C7614" s="185" t="str">
        <f>VLOOKUP(B7614,[1]Nagios!$B$2:$F$7978,1,FALSE)</f>
        <v>172.18.138.15</v>
      </c>
      <c r="D7614" s="240" t="s">
        <v>2374</v>
      </c>
      <c r="E7614" s="240" t="s">
        <v>2989</v>
      </c>
      <c r="F7614" s="106">
        <v>1</v>
      </c>
      <c r="G7614" s="299" t="s">
        <v>8007</v>
      </c>
      <c r="H7614" s="226"/>
    </row>
    <row r="7615" spans="1:8">
      <c r="A7615" s="88" t="s">
        <v>8378</v>
      </c>
      <c r="B7615" s="240" t="s">
        <v>8452</v>
      </c>
      <c r="C7615" s="185" t="str">
        <f>VLOOKUP(B7615,[1]Nagios!$B$2:$F$7978,1,FALSE)</f>
        <v>172.18.154.16</v>
      </c>
      <c r="D7615" s="240" t="s">
        <v>2374</v>
      </c>
      <c r="E7615" s="240" t="s">
        <v>2989</v>
      </c>
      <c r="F7615" s="106">
        <v>1</v>
      </c>
      <c r="G7615" s="299" t="s">
        <v>8007</v>
      </c>
      <c r="H7615" s="226"/>
    </row>
    <row r="7616" spans="1:8">
      <c r="A7616" s="88" t="s">
        <v>8377</v>
      </c>
      <c r="B7616" s="240" t="s">
        <v>8451</v>
      </c>
      <c r="C7616" s="185" t="str">
        <f>VLOOKUP(B7616,[1]Nagios!$B$2:$F$7978,1,FALSE)</f>
        <v>172.18.137.15</v>
      </c>
      <c r="D7616" s="240" t="s">
        <v>2374</v>
      </c>
      <c r="E7616" s="240" t="s">
        <v>2989</v>
      </c>
      <c r="F7616" s="106">
        <v>1</v>
      </c>
      <c r="G7616" s="299" t="s">
        <v>8007</v>
      </c>
      <c r="H7616" s="226"/>
    </row>
    <row r="7617" spans="1:8">
      <c r="A7617" s="88" t="s">
        <v>8376</v>
      </c>
      <c r="B7617" s="240" t="s">
        <v>8450</v>
      </c>
      <c r="C7617" s="185" t="str">
        <f>VLOOKUP(B7617,[1]Nagios!$B$2:$F$7978,1,FALSE)</f>
        <v>172.18.136.15</v>
      </c>
      <c r="D7617" s="240" t="s">
        <v>2374</v>
      </c>
      <c r="E7617" s="240" t="s">
        <v>2989</v>
      </c>
      <c r="F7617" s="106">
        <v>1</v>
      </c>
      <c r="G7617" s="299" t="s">
        <v>8007</v>
      </c>
      <c r="H7617" s="226"/>
    </row>
    <row r="7618" spans="1:8">
      <c r="A7618" s="88" t="s">
        <v>8375</v>
      </c>
      <c r="B7618" s="240" t="s">
        <v>8449</v>
      </c>
      <c r="C7618" s="185" t="str">
        <f>VLOOKUP(B7618,[1]Nagios!$B$2:$F$7978,1,FALSE)</f>
        <v>172.18.141.15</v>
      </c>
      <c r="D7618" s="240" t="s">
        <v>2374</v>
      </c>
      <c r="E7618" s="240" t="s">
        <v>2989</v>
      </c>
      <c r="F7618" s="106">
        <v>1</v>
      </c>
      <c r="G7618" s="299" t="s">
        <v>8007</v>
      </c>
      <c r="H7618" s="226"/>
    </row>
    <row r="7619" spans="1:8">
      <c r="A7619" s="88" t="s">
        <v>8374</v>
      </c>
      <c r="B7619" s="240" t="s">
        <v>8448</v>
      </c>
      <c r="C7619" s="185" t="str">
        <f>VLOOKUP(B7619,[1]Nagios!$B$2:$F$7978,1,FALSE)</f>
        <v>172.18.140.15</v>
      </c>
      <c r="D7619" s="240" t="s">
        <v>2374</v>
      </c>
      <c r="E7619" s="240" t="s">
        <v>2989</v>
      </c>
      <c r="F7619" s="106">
        <v>1</v>
      </c>
      <c r="G7619" s="299" t="s">
        <v>8007</v>
      </c>
      <c r="H7619" s="226"/>
    </row>
    <row r="7620" spans="1:8">
      <c r="A7620" s="88" t="s">
        <v>8373</v>
      </c>
      <c r="B7620" s="240" t="s">
        <v>8447</v>
      </c>
      <c r="C7620" s="185" t="str">
        <f>VLOOKUP(B7620,[1]Nagios!$B$2:$F$7978,1,FALSE)</f>
        <v>172.18.139.15</v>
      </c>
      <c r="D7620" s="240" t="s">
        <v>2374</v>
      </c>
      <c r="E7620" s="240" t="s">
        <v>2989</v>
      </c>
      <c r="F7620" s="106">
        <v>1</v>
      </c>
      <c r="G7620" s="299" t="s">
        <v>8007</v>
      </c>
      <c r="H7620" s="226"/>
    </row>
    <row r="7621" spans="1:8">
      <c r="A7621" s="88" t="s">
        <v>8372</v>
      </c>
      <c r="B7621" s="240" t="s">
        <v>8446</v>
      </c>
      <c r="C7621" s="185" t="str">
        <f>VLOOKUP(B7621,[1]Nagios!$B$2:$F$7978,1,FALSE)</f>
        <v>172.18.142.30</v>
      </c>
      <c r="D7621" s="240" t="s">
        <v>2374</v>
      </c>
      <c r="E7621" s="240" t="s">
        <v>2989</v>
      </c>
      <c r="F7621" s="106">
        <v>1</v>
      </c>
      <c r="G7621" s="299" t="s">
        <v>8007</v>
      </c>
      <c r="H7621" s="226"/>
    </row>
    <row r="7622" spans="1:8">
      <c r="A7622" s="303" t="s">
        <v>8371</v>
      </c>
      <c r="B7622" s="240" t="s">
        <v>8445</v>
      </c>
      <c r="C7622" s="185" t="str">
        <f>VLOOKUP(B7622,[1]Nagios!$B$2:$F$7978,1,FALSE)</f>
        <v>172.18.155.18</v>
      </c>
      <c r="D7622" s="240" t="s">
        <v>2374</v>
      </c>
      <c r="E7622" s="240" t="s">
        <v>2989</v>
      </c>
      <c r="F7622" s="106">
        <v>1</v>
      </c>
      <c r="G7622" s="299" t="s">
        <v>8007</v>
      </c>
      <c r="H7622" s="226"/>
    </row>
    <row r="7623" spans="1:8">
      <c r="A7623" s="303" t="s">
        <v>8370</v>
      </c>
      <c r="B7623" s="240" t="s">
        <v>8444</v>
      </c>
      <c r="C7623" s="185" t="str">
        <f>VLOOKUP(B7623,[1]Nagios!$B$2:$F$7978,1,FALSE)</f>
        <v>172.18.134.41</v>
      </c>
      <c r="D7623" s="240" t="s">
        <v>2374</v>
      </c>
      <c r="E7623" s="240" t="s">
        <v>2989</v>
      </c>
      <c r="F7623" s="106">
        <v>1</v>
      </c>
      <c r="G7623" s="299" t="s">
        <v>8007</v>
      </c>
      <c r="H7623" s="226"/>
    </row>
    <row r="7624" spans="1:8">
      <c r="A7624" s="303" t="s">
        <v>8369</v>
      </c>
      <c r="B7624" s="240" t="s">
        <v>8443</v>
      </c>
      <c r="C7624" s="185" t="str">
        <f>VLOOKUP(B7624,[1]Nagios!$B$2:$F$7978,1,FALSE)</f>
        <v>172.18.133.5</v>
      </c>
      <c r="D7624" s="240" t="s">
        <v>2374</v>
      </c>
      <c r="E7624" s="240" t="s">
        <v>2989</v>
      </c>
      <c r="F7624" s="106">
        <v>1</v>
      </c>
      <c r="G7624" s="299" t="s">
        <v>8007</v>
      </c>
      <c r="H7624" s="226"/>
    </row>
    <row r="7625" spans="1:8">
      <c r="A7625" s="303" t="s">
        <v>8368</v>
      </c>
      <c r="B7625" s="240" t="s">
        <v>8442</v>
      </c>
      <c r="C7625" s="185" t="str">
        <f>VLOOKUP(B7625,[1]Nagios!$B$2:$F$7978,1,FALSE)</f>
        <v>172.18.132.5</v>
      </c>
      <c r="D7625" s="240" t="s">
        <v>2374</v>
      </c>
      <c r="E7625" s="240" t="s">
        <v>2989</v>
      </c>
      <c r="F7625" s="106">
        <v>1</v>
      </c>
      <c r="G7625" s="299" t="s">
        <v>8007</v>
      </c>
      <c r="H7625" s="226"/>
    </row>
    <row r="7626" spans="1:8">
      <c r="A7626" s="303" t="s">
        <v>8367</v>
      </c>
      <c r="B7626" s="240" t="s">
        <v>8441</v>
      </c>
      <c r="C7626" s="185" t="str">
        <f>VLOOKUP(B7626,[1]Nagios!$B$2:$F$7978,1,FALSE)</f>
        <v>172.18.131.5</v>
      </c>
      <c r="D7626" s="240" t="s">
        <v>2374</v>
      </c>
      <c r="E7626" s="240" t="s">
        <v>2989</v>
      </c>
      <c r="F7626" s="106">
        <v>1</v>
      </c>
      <c r="G7626" s="299" t="s">
        <v>8007</v>
      </c>
      <c r="H7626" s="226"/>
    </row>
    <row r="7627" spans="1:8">
      <c r="A7627" s="303" t="s">
        <v>8366</v>
      </c>
      <c r="B7627" s="240" t="s">
        <v>8440</v>
      </c>
      <c r="C7627" s="185" t="str">
        <f>VLOOKUP(B7627,[1]Nagios!$B$2:$F$7978,1,FALSE)</f>
        <v>172.18.130.41</v>
      </c>
      <c r="D7627" s="240" t="s">
        <v>2374</v>
      </c>
      <c r="E7627" s="240" t="s">
        <v>2989</v>
      </c>
      <c r="F7627" s="106">
        <v>1</v>
      </c>
      <c r="G7627" s="299" t="s">
        <v>8007</v>
      </c>
      <c r="H7627" s="226"/>
    </row>
    <row r="7628" spans="1:8">
      <c r="A7628" s="303" t="s">
        <v>8365</v>
      </c>
      <c r="B7628" s="240" t="s">
        <v>8439</v>
      </c>
      <c r="C7628" s="185" t="str">
        <f>VLOOKUP(B7628,[1]Nagios!$B$2:$F$7978,1,FALSE)</f>
        <v>172.18.129.5</v>
      </c>
      <c r="D7628" s="240" t="s">
        <v>2374</v>
      </c>
      <c r="E7628" s="240" t="s">
        <v>2989</v>
      </c>
      <c r="F7628" s="106">
        <v>1</v>
      </c>
      <c r="G7628" s="299" t="s">
        <v>8007</v>
      </c>
      <c r="H7628" s="226"/>
    </row>
    <row r="7629" spans="1:8">
      <c r="A7629" s="303" t="s">
        <v>8364</v>
      </c>
      <c r="B7629" s="240" t="s">
        <v>8438</v>
      </c>
      <c r="C7629" s="185" t="str">
        <f>VLOOKUP(B7629,[1]Nagios!$B$2:$F$7978,1,FALSE)</f>
        <v>172.18.128.5</v>
      </c>
      <c r="D7629" s="240" t="s">
        <v>2374</v>
      </c>
      <c r="E7629" s="240" t="s">
        <v>2989</v>
      </c>
      <c r="F7629" s="250">
        <v>1</v>
      </c>
      <c r="G7629" s="299" t="s">
        <v>8007</v>
      </c>
      <c r="H7629" s="226"/>
    </row>
    <row r="7630" spans="1:8">
      <c r="A7630" s="88" t="s">
        <v>8363</v>
      </c>
      <c r="B7630" s="240" t="s">
        <v>8437</v>
      </c>
      <c r="C7630" s="185" t="str">
        <f>VLOOKUP(B7630,[1]Nagios!$B$2:$F$7978,1,FALSE)</f>
        <v>172.18.143.31</v>
      </c>
      <c r="D7630" s="240" t="s">
        <v>2374</v>
      </c>
      <c r="E7630" s="240" t="s">
        <v>2989</v>
      </c>
      <c r="F7630" s="250">
        <v>1</v>
      </c>
      <c r="G7630" s="299" t="s">
        <v>8007</v>
      </c>
      <c r="H7630" s="226"/>
    </row>
    <row r="7631" spans="1:8">
      <c r="A7631" s="88" t="s">
        <v>8362</v>
      </c>
      <c r="B7631" s="240" t="s">
        <v>8436</v>
      </c>
      <c r="C7631" s="185" t="str">
        <f>VLOOKUP(B7631,[1]Nagios!$B$2:$F$7978,1,FALSE)</f>
        <v>172.18.153.32</v>
      </c>
      <c r="D7631" s="240" t="s">
        <v>2374</v>
      </c>
      <c r="E7631" s="240" t="s">
        <v>2989</v>
      </c>
      <c r="F7631" s="269">
        <v>1</v>
      </c>
      <c r="G7631" s="299" t="s">
        <v>8007</v>
      </c>
      <c r="H7631" s="226"/>
    </row>
    <row r="7632" spans="1:8">
      <c r="A7632" s="88" t="s">
        <v>8361</v>
      </c>
      <c r="B7632" s="240" t="s">
        <v>8435</v>
      </c>
      <c r="C7632" s="185" t="str">
        <f>VLOOKUP(B7632,[1]Nagios!$B$2:$F$7978,1,FALSE)</f>
        <v>172.18.150.17</v>
      </c>
      <c r="D7632" s="240" t="s">
        <v>2374</v>
      </c>
      <c r="E7632" s="240" t="s">
        <v>2989</v>
      </c>
      <c r="F7632" s="269">
        <v>1</v>
      </c>
      <c r="G7632" s="299" t="s">
        <v>8007</v>
      </c>
      <c r="H7632" s="226"/>
    </row>
    <row r="7633" spans="1:8">
      <c r="A7633" s="88" t="s">
        <v>8360</v>
      </c>
      <c r="B7633" s="240" t="s">
        <v>8434</v>
      </c>
      <c r="C7633" s="185" t="str">
        <f>VLOOKUP(B7633,[1]Nagios!$B$2:$F$7978,1,FALSE)</f>
        <v>172.18.149.17</v>
      </c>
      <c r="D7633" s="240" t="s">
        <v>2374</v>
      </c>
      <c r="E7633" s="240" t="s">
        <v>2989</v>
      </c>
      <c r="F7633" s="269">
        <v>1</v>
      </c>
      <c r="G7633" s="299" t="s">
        <v>8007</v>
      </c>
      <c r="H7633" s="226"/>
    </row>
    <row r="7634" spans="1:8">
      <c r="A7634" s="88" t="s">
        <v>8359</v>
      </c>
      <c r="B7634" s="249" t="s">
        <v>8433</v>
      </c>
      <c r="C7634" s="185" t="str">
        <f>VLOOKUP(B7634,[1]Nagios!$B$2:$F$7978,1,FALSE)</f>
        <v>172.18.148.17</v>
      </c>
      <c r="D7634" s="240" t="s">
        <v>2374</v>
      </c>
      <c r="E7634" s="249" t="s">
        <v>2989</v>
      </c>
      <c r="F7634" s="269">
        <v>1</v>
      </c>
      <c r="G7634" s="299" t="s">
        <v>8007</v>
      </c>
      <c r="H7634" s="226"/>
    </row>
    <row r="7635" spans="1:8">
      <c r="A7635" s="88" t="s">
        <v>8358</v>
      </c>
      <c r="B7635" s="249" t="s">
        <v>8432</v>
      </c>
      <c r="C7635" s="185" t="str">
        <f>VLOOKUP(B7635,[1]Nagios!$B$2:$F$7978,1,FALSE)</f>
        <v>172.18.147.17</v>
      </c>
      <c r="D7635" s="240" t="s">
        <v>2374</v>
      </c>
      <c r="E7635" s="249" t="s">
        <v>2989</v>
      </c>
      <c r="F7635" s="269">
        <v>1</v>
      </c>
      <c r="G7635" s="299" t="s">
        <v>8007</v>
      </c>
      <c r="H7635" s="226"/>
    </row>
    <row r="7636" spans="1:8">
      <c r="A7636" s="88" t="s">
        <v>8357</v>
      </c>
      <c r="B7636" s="266" t="s">
        <v>8431</v>
      </c>
      <c r="C7636" s="185" t="str">
        <f>VLOOKUP(B7636,[1]Nagios!$B$2:$F$7978,1,FALSE)</f>
        <v>172.18.146.17</v>
      </c>
      <c r="D7636" s="240" t="s">
        <v>2374</v>
      </c>
      <c r="E7636" s="266" t="s">
        <v>2989</v>
      </c>
      <c r="F7636" s="250">
        <v>1</v>
      </c>
      <c r="G7636" s="299" t="s">
        <v>8007</v>
      </c>
      <c r="H7636" s="226"/>
    </row>
    <row r="7637" spans="1:8">
      <c r="A7637" s="88" t="s">
        <v>8356</v>
      </c>
      <c r="B7637" s="266" t="s">
        <v>8430</v>
      </c>
      <c r="C7637" s="185" t="str">
        <f>VLOOKUP(B7637,[1]Nagios!$B$2:$F$7978,1,FALSE)</f>
        <v>172.18.144.17</v>
      </c>
      <c r="D7637" s="240" t="s">
        <v>2374</v>
      </c>
      <c r="E7637" s="266" t="s">
        <v>2989</v>
      </c>
      <c r="F7637" s="250">
        <v>1</v>
      </c>
      <c r="G7637" s="299" t="s">
        <v>8007</v>
      </c>
      <c r="H7637" s="226"/>
    </row>
    <row r="7638" spans="1:8" hidden="1">
      <c r="A7638" s="88" t="s">
        <v>619</v>
      </c>
      <c r="B7638" s="240" t="s">
        <v>620</v>
      </c>
      <c r="C7638" s="185" t="str">
        <f>VLOOKUP(B7638,[1]Nagios!$B$2:$F$7978,1,FALSE)</f>
        <v>10.133.55.115</v>
      </c>
      <c r="D7638" s="240" t="s">
        <v>978</v>
      </c>
      <c r="E7638" s="249" t="s">
        <v>2989</v>
      </c>
      <c r="F7638" s="245">
        <v>1</v>
      </c>
      <c r="G7638" s="299" t="s">
        <v>8000</v>
      </c>
      <c r="H7638" s="200" t="s">
        <v>5481</v>
      </c>
    </row>
    <row r="7639" spans="1:8" hidden="1">
      <c r="A7639" s="88" t="s">
        <v>619</v>
      </c>
      <c r="B7639" s="240" t="s">
        <v>620</v>
      </c>
      <c r="C7639" s="185" t="str">
        <f>VLOOKUP(B7639,[1]Nagios!$B$2:$F$7978,1,FALSE)</f>
        <v>10.133.55.115</v>
      </c>
      <c r="D7639" s="240" t="s">
        <v>1741</v>
      </c>
      <c r="E7639" s="266" t="s">
        <v>2989</v>
      </c>
      <c r="F7639" s="262">
        <v>4</v>
      </c>
      <c r="G7639" s="299" t="s">
        <v>8000</v>
      </c>
      <c r="H7639" s="200" t="s">
        <v>5482</v>
      </c>
    </row>
    <row r="7640" spans="1:8" hidden="1">
      <c r="A7640" s="88" t="s">
        <v>619</v>
      </c>
      <c r="B7640" s="240" t="s">
        <v>620</v>
      </c>
      <c r="C7640" s="185" t="str">
        <f>VLOOKUP(B7640,[1]Nagios!$B$2:$F$7978,1,FALSE)</f>
        <v>10.133.55.115</v>
      </c>
      <c r="D7640" s="240" t="s">
        <v>1742</v>
      </c>
      <c r="E7640" s="266" t="s">
        <v>2989</v>
      </c>
      <c r="F7640" s="262">
        <v>4</v>
      </c>
      <c r="G7640" s="299" t="s">
        <v>8000</v>
      </c>
      <c r="H7640" s="200" t="s">
        <v>5483</v>
      </c>
    </row>
    <row r="7641" spans="1:8" hidden="1">
      <c r="A7641" s="88" t="s">
        <v>619</v>
      </c>
      <c r="B7641" s="249" t="s">
        <v>620</v>
      </c>
      <c r="C7641" s="185" t="str">
        <f>VLOOKUP(B7641,[1]Nagios!$B$2:$F$7978,1,FALSE)</f>
        <v>10.133.55.115</v>
      </c>
      <c r="D7641" s="240" t="s">
        <v>1743</v>
      </c>
      <c r="E7641" s="249" t="s">
        <v>2989</v>
      </c>
      <c r="F7641" s="271">
        <v>4</v>
      </c>
      <c r="G7641" s="299" t="s">
        <v>8000</v>
      </c>
      <c r="H7641" s="200" t="s">
        <v>5484</v>
      </c>
    </row>
    <row r="7642" spans="1:8" hidden="1">
      <c r="A7642" s="88" t="s">
        <v>619</v>
      </c>
      <c r="B7642" s="249" t="s">
        <v>620</v>
      </c>
      <c r="C7642" s="185" t="str">
        <f>VLOOKUP(B7642,[1]Nagios!$B$2:$F$7978,1,FALSE)</f>
        <v>10.133.55.115</v>
      </c>
      <c r="D7642" s="240" t="s">
        <v>1744</v>
      </c>
      <c r="E7642" s="249" t="s">
        <v>2989</v>
      </c>
      <c r="F7642" s="271">
        <v>4</v>
      </c>
      <c r="G7642" s="299" t="s">
        <v>8000</v>
      </c>
      <c r="H7642" s="200" t="s">
        <v>5485</v>
      </c>
    </row>
    <row r="7643" spans="1:8">
      <c r="A7643" s="88" t="s">
        <v>6233</v>
      </c>
      <c r="B7643" s="88" t="s">
        <v>6228</v>
      </c>
      <c r="C7643" s="185" t="str">
        <f>VLOOKUP(B7643,[1]Nagios!$B$2:$F$7978,1,FALSE)</f>
        <v>192.168.8.8</v>
      </c>
      <c r="D7643" s="249" t="s">
        <v>6226</v>
      </c>
      <c r="E7643" s="88" t="s">
        <v>2989</v>
      </c>
      <c r="F7643" s="106">
        <v>2</v>
      </c>
      <c r="G7643" s="299" t="s">
        <v>8007</v>
      </c>
      <c r="H7643" s="200" t="s">
        <v>6243</v>
      </c>
    </row>
    <row r="7644" spans="1:8">
      <c r="A7644" s="88" t="s">
        <v>6233</v>
      </c>
      <c r="B7644" s="88" t="s">
        <v>6248</v>
      </c>
      <c r="C7644" s="185" t="str">
        <f>VLOOKUP(B7644,[1]Nagios!$B$2:$F$7978,1,FALSE)</f>
        <v>192.168.65.120</v>
      </c>
      <c r="D7644" s="249" t="s">
        <v>6226</v>
      </c>
      <c r="E7644" s="88" t="s">
        <v>2989</v>
      </c>
      <c r="F7644" s="250">
        <v>2</v>
      </c>
      <c r="G7644" s="299" t="s">
        <v>8007</v>
      </c>
      <c r="H7644" s="200"/>
    </row>
    <row r="7645" spans="1:8" hidden="1">
      <c r="A7645" s="88" t="s">
        <v>934</v>
      </c>
      <c r="B7645" s="266" t="s">
        <v>725</v>
      </c>
      <c r="C7645" s="185" t="str">
        <f>VLOOKUP(B7645,[1]Nagios!$B$2:$F$7978,1,FALSE)</f>
        <v>10.133.54.112</v>
      </c>
      <c r="D7645" s="266" t="s">
        <v>959</v>
      </c>
      <c r="E7645" s="266" t="s">
        <v>2989</v>
      </c>
      <c r="F7645" s="271">
        <v>2</v>
      </c>
      <c r="G7645" s="299" t="s">
        <v>8011</v>
      </c>
      <c r="H7645" s="200" t="s">
        <v>5103</v>
      </c>
    </row>
    <row r="7646" spans="1:8" hidden="1">
      <c r="A7646" s="266" t="s">
        <v>7694</v>
      </c>
      <c r="B7646" s="249" t="s">
        <v>7693</v>
      </c>
      <c r="C7646" s="185" t="str">
        <f>VLOOKUP(B7646,[1]Nagios!$B$2:$F$7978,1,FALSE)</f>
        <v>172.26.40.40</v>
      </c>
      <c r="D7646" s="249" t="s">
        <v>2326</v>
      </c>
      <c r="E7646" s="267" t="s">
        <v>2992</v>
      </c>
      <c r="F7646" s="271">
        <v>3</v>
      </c>
      <c r="G7646" s="299" t="s">
        <v>8018</v>
      </c>
      <c r="H7646" s="200" t="s">
        <v>7695</v>
      </c>
    </row>
    <row r="7647" spans="1:8" hidden="1">
      <c r="A7647" s="88" t="s">
        <v>621</v>
      </c>
      <c r="B7647" s="249" t="s">
        <v>621</v>
      </c>
      <c r="C7647" s="185" t="str">
        <f>VLOOKUP(B7647,[1]Nagios!$B$2:$F$7978,1,FALSE)</f>
        <v>Karlis-Org</v>
      </c>
      <c r="D7647" s="249" t="s">
        <v>960</v>
      </c>
      <c r="E7647" s="98" t="s">
        <v>7852</v>
      </c>
      <c r="F7647" s="271" t="s">
        <v>660</v>
      </c>
      <c r="G7647" s="299" t="s">
        <v>8000</v>
      </c>
      <c r="H7647" s="200" t="s">
        <v>5451</v>
      </c>
    </row>
    <row r="7648" spans="1:8">
      <c r="A7648" s="88" t="s">
        <v>6925</v>
      </c>
      <c r="B7648" s="266" t="s">
        <v>6924</v>
      </c>
      <c r="C7648" s="185" t="str">
        <f>VLOOKUP(B7648,[1]Nagios!$B$2:$F$7978,1,FALSE)</f>
        <v>172.16.64.95</v>
      </c>
      <c r="D7648" s="266" t="s">
        <v>2374</v>
      </c>
      <c r="E7648" s="240" t="s">
        <v>2989</v>
      </c>
      <c r="F7648" s="269">
        <v>1</v>
      </c>
      <c r="G7648" s="299" t="s">
        <v>8007</v>
      </c>
      <c r="H7648" s="200"/>
    </row>
    <row r="7649" spans="1:8">
      <c r="A7649" s="88" t="s">
        <v>6926</v>
      </c>
      <c r="B7649" s="266" t="s">
        <v>6923</v>
      </c>
      <c r="C7649" s="185" t="str">
        <f>VLOOKUP(B7649,[1]Nagios!$B$2:$F$7978,1,FALSE)</f>
        <v>172.16.64.94</v>
      </c>
      <c r="D7649" s="266" t="s">
        <v>2374</v>
      </c>
      <c r="E7649" s="249" t="s">
        <v>2989</v>
      </c>
      <c r="F7649" s="269">
        <v>1</v>
      </c>
      <c r="G7649" s="299" t="s">
        <v>8007</v>
      </c>
      <c r="H7649" s="200"/>
    </row>
    <row r="7650" spans="1:8">
      <c r="A7650" s="88" t="s">
        <v>6234</v>
      </c>
      <c r="B7650" s="88" t="s">
        <v>6228</v>
      </c>
      <c r="C7650" s="185" t="str">
        <f>VLOOKUP(B7650,[1]Nagios!$B$2:$F$7978,1,FALSE)</f>
        <v>192.168.8.8</v>
      </c>
      <c r="D7650" s="240" t="s">
        <v>6226</v>
      </c>
      <c r="E7650" s="88" t="s">
        <v>2989</v>
      </c>
      <c r="F7650" s="269">
        <v>2</v>
      </c>
      <c r="G7650" s="299" t="s">
        <v>8007</v>
      </c>
      <c r="H7650" s="200" t="s">
        <v>6244</v>
      </c>
    </row>
    <row r="7651" spans="1:8">
      <c r="A7651" s="88" t="s">
        <v>6231</v>
      </c>
      <c r="B7651" s="88" t="s">
        <v>6228</v>
      </c>
      <c r="C7651" s="185" t="str">
        <f>VLOOKUP(B7651,[1]Nagios!$B$2:$F$7978,1,FALSE)</f>
        <v>192.168.8.8</v>
      </c>
      <c r="D7651" s="240" t="s">
        <v>6226</v>
      </c>
      <c r="E7651" s="88" t="s">
        <v>2989</v>
      </c>
      <c r="F7651" s="269">
        <v>2</v>
      </c>
      <c r="G7651" s="299" t="s">
        <v>8007</v>
      </c>
      <c r="H7651" s="200" t="s">
        <v>6241</v>
      </c>
    </row>
    <row r="7652" spans="1:8" hidden="1">
      <c r="A7652" s="182" t="s">
        <v>9105</v>
      </c>
      <c r="B7652" s="88" t="s">
        <v>9106</v>
      </c>
      <c r="C7652" s="185" t="str">
        <f>VLOOKUP(B7652,[1]Nagios!$B$2:$F$7978,1,FALSE)</f>
        <v>10.133.138.16</v>
      </c>
      <c r="D7652" s="88" t="s">
        <v>9167</v>
      </c>
      <c r="E7652" s="88" t="s">
        <v>2992</v>
      </c>
      <c r="F7652" s="269">
        <v>3</v>
      </c>
      <c r="G7652" s="299" t="s">
        <v>8020</v>
      </c>
      <c r="H7652" s="200"/>
    </row>
    <row r="7653" spans="1:8" hidden="1">
      <c r="A7653" s="182" t="s">
        <v>9105</v>
      </c>
      <c r="B7653" s="88" t="s">
        <v>9106</v>
      </c>
      <c r="C7653" s="185" t="str">
        <f>VLOOKUP(B7653,[1]Nagios!$B$2:$F$7978,1,FALSE)</f>
        <v>10.133.138.16</v>
      </c>
      <c r="D7653" s="336" t="s">
        <v>9168</v>
      </c>
      <c r="E7653" s="88" t="s">
        <v>2992</v>
      </c>
      <c r="F7653" s="269">
        <v>3</v>
      </c>
      <c r="G7653" s="299" t="s">
        <v>8020</v>
      </c>
      <c r="H7653" s="200"/>
    </row>
    <row r="7654" spans="1:8" hidden="1">
      <c r="A7654" s="182" t="s">
        <v>9105</v>
      </c>
      <c r="B7654" s="88" t="s">
        <v>9106</v>
      </c>
      <c r="C7654" s="185" t="str">
        <f>VLOOKUP(B7654,[1]Nagios!$B$2:$F$7978,1,FALSE)</f>
        <v>10.133.138.16</v>
      </c>
      <c r="D7654" s="88" t="s">
        <v>959</v>
      </c>
      <c r="E7654" s="88" t="s">
        <v>2992</v>
      </c>
      <c r="F7654" s="269">
        <v>3</v>
      </c>
      <c r="G7654" s="299" t="s">
        <v>8020</v>
      </c>
      <c r="H7654" s="200"/>
    </row>
    <row r="7655" spans="1:8">
      <c r="A7655" s="88" t="s">
        <v>932</v>
      </c>
      <c r="B7655" s="240" t="s">
        <v>933</v>
      </c>
      <c r="C7655" s="185" t="str">
        <f>VLOOKUP(B7655,[1]Nagios!$B$2:$F$7978,1,FALSE)</f>
        <v>10.135.162.29</v>
      </c>
      <c r="D7655" s="240" t="s">
        <v>959</v>
      </c>
      <c r="E7655" s="249" t="s">
        <v>2991</v>
      </c>
      <c r="F7655" s="112">
        <v>1</v>
      </c>
      <c r="G7655" s="299" t="s">
        <v>8007</v>
      </c>
      <c r="H7655" s="200" t="s">
        <v>5288</v>
      </c>
    </row>
    <row r="7656" spans="1:8" hidden="1">
      <c r="A7656" s="89" t="s">
        <v>7853</v>
      </c>
      <c r="B7656" s="115" t="s">
        <v>7854</v>
      </c>
      <c r="C7656" s="185" t="str">
        <f>VLOOKUP(B7656,[1]Nagios!$B$2:$F$7978,1,FALSE)</f>
        <v>186.153.3.122</v>
      </c>
      <c r="D7656" s="102" t="s">
        <v>959</v>
      </c>
      <c r="E7656" s="266" t="s">
        <v>2992</v>
      </c>
      <c r="F7656" s="245">
        <v>4</v>
      </c>
      <c r="G7656" s="299" t="s">
        <v>8006</v>
      </c>
      <c r="H7656" s="226" t="s">
        <v>7857</v>
      </c>
    </row>
    <row r="7657" spans="1:8" hidden="1">
      <c r="A7657" s="89" t="s">
        <v>7855</v>
      </c>
      <c r="B7657" s="115" t="s">
        <v>7856</v>
      </c>
      <c r="C7657" s="185" t="str">
        <f>VLOOKUP(B7657,[1]Nagios!$B$2:$F$7978,1,FALSE)</f>
        <v>190.216.89.10</v>
      </c>
      <c r="D7657" s="102" t="s">
        <v>959</v>
      </c>
      <c r="E7657" s="266" t="s">
        <v>2992</v>
      </c>
      <c r="F7657" s="245">
        <v>4</v>
      </c>
      <c r="G7657" s="299" t="s">
        <v>8006</v>
      </c>
      <c r="H7657" s="226" t="s">
        <v>7858</v>
      </c>
    </row>
    <row r="7658" spans="1:8">
      <c r="A7658" s="88" t="s">
        <v>930</v>
      </c>
      <c r="B7658" s="240" t="s">
        <v>931</v>
      </c>
      <c r="C7658" s="185" t="str">
        <f>VLOOKUP(B7658,[1]Nagios!$B$2:$F$7978,1,FALSE)</f>
        <v>8.8.8.8</v>
      </c>
      <c r="D7658" s="240" t="s">
        <v>959</v>
      </c>
      <c r="E7658" s="240" t="s">
        <v>2991</v>
      </c>
      <c r="F7658" s="112">
        <v>1</v>
      </c>
      <c r="G7658" s="299" t="s">
        <v>8007</v>
      </c>
      <c r="H7658" s="200" t="s">
        <v>5291</v>
      </c>
    </row>
    <row r="7659" spans="1:8" hidden="1">
      <c r="A7659" s="88" t="s">
        <v>616</v>
      </c>
      <c r="B7659" s="240" t="s">
        <v>616</v>
      </c>
      <c r="C7659" s="185" t="str">
        <f>VLOOKUP(B7659,[1]Nagios!$B$2:$F$7978,1,FALSE)</f>
        <v>IBM 2</v>
      </c>
      <c r="D7659" s="240" t="s">
        <v>960</v>
      </c>
      <c r="E7659" s="98" t="s">
        <v>7852</v>
      </c>
      <c r="F7659" s="266" t="s">
        <v>660</v>
      </c>
      <c r="G7659" s="299" t="s">
        <v>8000</v>
      </c>
      <c r="H7659" s="200" t="s">
        <v>5450</v>
      </c>
    </row>
    <row r="7660" spans="1:8" hidden="1">
      <c r="A7660" s="88" t="s">
        <v>615</v>
      </c>
      <c r="B7660" s="240" t="s">
        <v>615</v>
      </c>
      <c r="C7660" s="185" t="str">
        <f>VLOOKUP(B7660,[1]Nagios!$B$2:$F$7978,1,FALSE)</f>
        <v>IBM</v>
      </c>
      <c r="D7660" s="240" t="s">
        <v>960</v>
      </c>
      <c r="E7660" s="98" t="s">
        <v>7852</v>
      </c>
      <c r="F7660" s="266" t="s">
        <v>660</v>
      </c>
      <c r="G7660" s="299" t="s">
        <v>8000</v>
      </c>
      <c r="H7660" s="200" t="s">
        <v>5449</v>
      </c>
    </row>
    <row r="7661" spans="1:8" hidden="1">
      <c r="A7661" s="88" t="s">
        <v>8990</v>
      </c>
      <c r="B7661" s="249" t="s">
        <v>8991</v>
      </c>
      <c r="C7661" s="185" t="str">
        <f>VLOOKUP(B7661,[1]Nagios!$B$2:$F$7978,1,FALSE)</f>
        <v>10.132.16.158</v>
      </c>
      <c r="D7661" s="240" t="s">
        <v>959</v>
      </c>
      <c r="E7661" s="266" t="s">
        <v>2989</v>
      </c>
      <c r="F7661" s="266">
        <v>1</v>
      </c>
      <c r="G7661" s="299" t="s">
        <v>7859</v>
      </c>
      <c r="H7661" s="200" t="s">
        <v>5479</v>
      </c>
    </row>
    <row r="7662" spans="1:8" hidden="1">
      <c r="A7662" s="88" t="s">
        <v>8990</v>
      </c>
      <c r="B7662" s="249" t="s">
        <v>8991</v>
      </c>
      <c r="C7662" s="185" t="str">
        <f>VLOOKUP(B7662,[1]Nagios!$B$2:$F$7978,1,FALSE)</f>
        <v>10.132.16.158</v>
      </c>
      <c r="D7662" s="240" t="s">
        <v>964</v>
      </c>
      <c r="E7662" s="266" t="s">
        <v>2989</v>
      </c>
      <c r="F7662" s="266">
        <v>1</v>
      </c>
      <c r="G7662" s="299" t="s">
        <v>7859</v>
      </c>
      <c r="H7662" s="200" t="s">
        <v>5480</v>
      </c>
    </row>
    <row r="7663" spans="1:8" hidden="1">
      <c r="A7663" s="88" t="s">
        <v>929</v>
      </c>
      <c r="B7663" s="266" t="s">
        <v>929</v>
      </c>
      <c r="C7663" s="185" t="str">
        <f>VLOOKUP(B7663,[1]Nagios!$B$2:$F$7978,1,FALSE)</f>
        <v>hmclfis591localdomain</v>
      </c>
      <c r="D7663" s="240" t="s">
        <v>960</v>
      </c>
      <c r="E7663" s="98" t="s">
        <v>7852</v>
      </c>
      <c r="F7663" s="266" t="s">
        <v>660</v>
      </c>
      <c r="G7663" s="299" t="s">
        <v>8000</v>
      </c>
      <c r="H7663" s="200" t="s">
        <v>5433</v>
      </c>
    </row>
    <row r="7664" spans="1:8" s="232" customFormat="1" hidden="1">
      <c r="A7664" s="89" t="s">
        <v>928</v>
      </c>
      <c r="B7664" s="102" t="s">
        <v>928</v>
      </c>
      <c r="C7664" s="185" t="str">
        <f>VLOOKUP(B7664,[1]Nagios!$B$2:$F$7978,1,FALSE)</f>
        <v>hmcl59fis2localdomain</v>
      </c>
      <c r="D7664" s="102" t="s">
        <v>960</v>
      </c>
      <c r="E7664" s="98" t="s">
        <v>7852</v>
      </c>
      <c r="F7664" s="266" t="s">
        <v>660</v>
      </c>
      <c r="G7664" s="391" t="s">
        <v>8017</v>
      </c>
      <c r="H7664" s="285" t="s">
        <v>3202</v>
      </c>
    </row>
    <row r="7665" spans="1:8" hidden="1">
      <c r="A7665" s="88" t="s">
        <v>926</v>
      </c>
      <c r="B7665" s="266" t="s">
        <v>927</v>
      </c>
      <c r="C7665" s="185" t="str">
        <f>VLOOKUP(B7665,[1]Nagios!$B$2:$F$7978,1,FALSE)</f>
        <v>172.16.1.241</v>
      </c>
      <c r="D7665" s="249" t="s">
        <v>959</v>
      </c>
      <c r="E7665" s="266" t="s">
        <v>2989</v>
      </c>
      <c r="F7665" s="266">
        <v>3</v>
      </c>
      <c r="G7665" s="299" t="s">
        <v>8011</v>
      </c>
      <c r="H7665" s="200" t="s">
        <v>5043</v>
      </c>
    </row>
    <row r="7666" spans="1:8" hidden="1">
      <c r="A7666" s="88" t="s">
        <v>924</v>
      </c>
      <c r="B7666" s="266" t="s">
        <v>925</v>
      </c>
      <c r="C7666" s="185" t="str">
        <f>VLOOKUP(B7666,[1]Nagios!$B$2:$F$7978,1,FALSE)</f>
        <v>172.16.1.240</v>
      </c>
      <c r="D7666" s="249" t="s">
        <v>959</v>
      </c>
      <c r="E7666" s="266" t="s">
        <v>2989</v>
      </c>
      <c r="F7666" s="266">
        <v>3</v>
      </c>
      <c r="G7666" s="299" t="s">
        <v>8011</v>
      </c>
      <c r="H7666" s="200" t="s">
        <v>5042</v>
      </c>
    </row>
    <row r="7667" spans="1:8" hidden="1">
      <c r="A7667" s="88" t="s">
        <v>923</v>
      </c>
      <c r="B7667" s="240" t="s">
        <v>854</v>
      </c>
      <c r="C7667" s="185" t="str">
        <f>VLOOKUP(B7667,[1]Nagios!$B$2:$F$7978,1,FALSE)</f>
        <v>10.133.55.208</v>
      </c>
      <c r="D7667" s="266" t="s">
        <v>959</v>
      </c>
      <c r="E7667" s="266" t="s">
        <v>2989</v>
      </c>
      <c r="F7667" s="249">
        <v>3</v>
      </c>
      <c r="G7667" s="299" t="s">
        <v>8011</v>
      </c>
      <c r="H7667" s="200" t="s">
        <v>5041</v>
      </c>
    </row>
    <row r="7668" spans="1:8" hidden="1">
      <c r="A7668" s="88" t="s">
        <v>614</v>
      </c>
      <c r="B7668" s="240" t="s">
        <v>614</v>
      </c>
      <c r="C7668" s="185" t="str">
        <f>VLOOKUP(B7668,[1]Nagios!$B$2:$F$7978,1,FALSE)</f>
        <v>Hewlett-Packard Company 2</v>
      </c>
      <c r="D7668" s="240" t="s">
        <v>960</v>
      </c>
      <c r="E7668" s="98" t="s">
        <v>7852</v>
      </c>
      <c r="F7668" s="266" t="s">
        <v>660</v>
      </c>
      <c r="G7668" s="299" t="s">
        <v>8000</v>
      </c>
      <c r="H7668" s="200" t="s">
        <v>5448</v>
      </c>
    </row>
    <row r="7669" spans="1:8" hidden="1">
      <c r="A7669" s="93" t="s">
        <v>613</v>
      </c>
      <c r="B7669" s="87" t="s">
        <v>613</v>
      </c>
      <c r="C7669" s="185" t="str">
        <f>VLOOKUP(B7669,[1]Nagios!$B$2:$F$7978,1,FALSE)</f>
        <v>Hewlett-Packard Company</v>
      </c>
      <c r="D7669" s="87" t="s">
        <v>960</v>
      </c>
      <c r="E7669" s="243" t="s">
        <v>7852</v>
      </c>
      <c r="F7669" s="123" t="s">
        <v>660</v>
      </c>
      <c r="G7669" s="392" t="s">
        <v>8000</v>
      </c>
      <c r="H7669" s="200" t="s">
        <v>5447</v>
      </c>
    </row>
    <row r="7670" spans="1:8">
      <c r="A7670" s="138" t="s">
        <v>9191</v>
      </c>
      <c r="B7670" s="138" t="s">
        <v>6251</v>
      </c>
      <c r="C7670" s="185" t="str">
        <f>VLOOKUP(B7670,[1]Nagios!$B$2:$F$7978,1,FALSE)</f>
        <v>10.148.249.2</v>
      </c>
      <c r="D7670" s="138" t="s">
        <v>6252</v>
      </c>
      <c r="E7670" s="138" t="s">
        <v>2989</v>
      </c>
      <c r="F7670" s="139">
        <v>4</v>
      </c>
      <c r="G7670" s="302" t="s">
        <v>8007</v>
      </c>
      <c r="H7670" s="346" t="s">
        <v>9193</v>
      </c>
    </row>
    <row r="7671" spans="1:8">
      <c r="A7671" s="138" t="s">
        <v>9192</v>
      </c>
      <c r="B7671" s="347">
        <v>10186111218</v>
      </c>
      <c r="C7671" s="185">
        <f>VLOOKUP(B7671,[1]Nagios!$B$2:$F$7978,1,FALSE)</f>
        <v>10186111218</v>
      </c>
      <c r="D7671" s="138" t="s">
        <v>6250</v>
      </c>
      <c r="E7671" s="138" t="s">
        <v>2989</v>
      </c>
      <c r="F7671" s="139">
        <v>4</v>
      </c>
      <c r="G7671" s="302" t="s">
        <v>8007</v>
      </c>
      <c r="H7671" s="346" t="s">
        <v>9193</v>
      </c>
    </row>
    <row r="7672" spans="1:8">
      <c r="A7672" s="88" t="s">
        <v>6229</v>
      </c>
      <c r="B7672" s="88" t="s">
        <v>6228</v>
      </c>
      <c r="C7672" s="185" t="str">
        <f>VLOOKUP(B7672,[1]Nagios!$B$2:$F$7978,1,FALSE)</f>
        <v>192.168.8.8</v>
      </c>
      <c r="D7672" s="240" t="s">
        <v>6226</v>
      </c>
      <c r="E7672" s="88" t="s">
        <v>2989</v>
      </c>
      <c r="F7672" s="269">
        <v>2</v>
      </c>
      <c r="G7672" s="299" t="s">
        <v>8007</v>
      </c>
      <c r="H7672" s="200" t="s">
        <v>6239</v>
      </c>
    </row>
    <row r="7673" spans="1:8">
      <c r="A7673" s="266" t="s">
        <v>8156</v>
      </c>
      <c r="B7673" s="240" t="s">
        <v>8154</v>
      </c>
      <c r="C7673" s="185" t="str">
        <f>VLOOKUP(B7673,[1]Nagios!$B$2:$F$7978,1,FALSE)</f>
        <v>172.19.132.36</v>
      </c>
      <c r="D7673" s="102" t="s">
        <v>959</v>
      </c>
      <c r="E7673" s="88" t="s">
        <v>2989</v>
      </c>
      <c r="F7673" s="271">
        <v>1</v>
      </c>
      <c r="G7673" s="299" t="s">
        <v>8007</v>
      </c>
      <c r="H7673" s="200"/>
    </row>
    <row r="7674" spans="1:8">
      <c r="A7674" s="88" t="s">
        <v>920</v>
      </c>
      <c r="B7674" s="240" t="s">
        <v>921</v>
      </c>
      <c r="C7674" s="185" t="str">
        <f>VLOOKUP(B7674,[1]Nagios!$B$2:$F$7978,1,FALSE)</f>
        <v>10.133.0.67</v>
      </c>
      <c r="D7674" s="240" t="s">
        <v>959</v>
      </c>
      <c r="E7674" s="266" t="s">
        <v>2991</v>
      </c>
      <c r="F7674" s="112">
        <v>1</v>
      </c>
      <c r="G7674" s="299" t="s">
        <v>8007</v>
      </c>
      <c r="H7674" s="200" t="s">
        <v>5284</v>
      </c>
    </row>
    <row r="7675" spans="1:8" hidden="1">
      <c r="A7675" s="88" t="s">
        <v>610</v>
      </c>
      <c r="B7675" s="266" t="s">
        <v>610</v>
      </c>
      <c r="C7675" s="185" t="str">
        <f>VLOOKUP(B7675,[1]Nagios!$B$2:$F$7978,1,FALSE)</f>
        <v>EMC 2</v>
      </c>
      <c r="D7675" s="266" t="s">
        <v>960</v>
      </c>
      <c r="E7675" s="98" t="s">
        <v>7852</v>
      </c>
      <c r="F7675" s="271" t="s">
        <v>660</v>
      </c>
      <c r="G7675" s="299" t="s">
        <v>8000</v>
      </c>
      <c r="H7675" s="200" t="s">
        <v>5446</v>
      </c>
    </row>
    <row r="7676" spans="1:8" hidden="1">
      <c r="A7676" s="88" t="s">
        <v>609</v>
      </c>
      <c r="B7676" s="240" t="s">
        <v>609</v>
      </c>
      <c r="C7676" s="185" t="str">
        <f>VLOOKUP(B7676,[1]Nagios!$B$2:$F$7978,1,FALSE)</f>
        <v>EMC</v>
      </c>
      <c r="D7676" s="240" t="s">
        <v>960</v>
      </c>
      <c r="E7676" s="98" t="s">
        <v>7852</v>
      </c>
      <c r="F7676" s="271" t="s">
        <v>660</v>
      </c>
      <c r="G7676" s="299" t="s">
        <v>8000</v>
      </c>
      <c r="H7676" s="200" t="s">
        <v>5445</v>
      </c>
    </row>
    <row r="7677" spans="1:8" hidden="1">
      <c r="A7677" s="88" t="s">
        <v>608</v>
      </c>
      <c r="B7677" s="240" t="s">
        <v>608</v>
      </c>
      <c r="C7677" s="185" t="str">
        <f>VLOOKUP(B7677,[1]Nagios!$B$2:$F$7978,1,FALSE)</f>
        <v>EFI 2</v>
      </c>
      <c r="D7677" s="240" t="s">
        <v>960</v>
      </c>
      <c r="E7677" s="98" t="s">
        <v>7852</v>
      </c>
      <c r="F7677" s="271" t="s">
        <v>660</v>
      </c>
      <c r="G7677" s="299" t="s">
        <v>8000</v>
      </c>
      <c r="H7677" s="200" t="s">
        <v>5444</v>
      </c>
    </row>
    <row r="7678" spans="1:8">
      <c r="A7678" s="88" t="s">
        <v>6927</v>
      </c>
      <c r="B7678" s="240" t="s">
        <v>6922</v>
      </c>
      <c r="C7678" s="185" t="str">
        <f>VLOOKUP(B7678,[1]Nagios!$B$2:$F$7978,1,FALSE)</f>
        <v>172.16.64.61</v>
      </c>
      <c r="D7678" s="240" t="s">
        <v>2374</v>
      </c>
      <c r="E7678" s="240" t="s">
        <v>2989</v>
      </c>
      <c r="F7678" s="269">
        <v>1</v>
      </c>
      <c r="G7678" s="299" t="s">
        <v>8007</v>
      </c>
      <c r="H7678" s="200"/>
    </row>
    <row r="7679" spans="1:8">
      <c r="A7679" s="88" t="s">
        <v>6928</v>
      </c>
      <c r="B7679" s="240" t="s">
        <v>6921</v>
      </c>
      <c r="C7679" s="185" t="str">
        <f>VLOOKUP(B7679,[1]Nagios!$B$2:$F$7978,1,FALSE)</f>
        <v>172.16.64.60</v>
      </c>
      <c r="D7679" s="240" t="s">
        <v>2374</v>
      </c>
      <c r="E7679" s="240" t="s">
        <v>2989</v>
      </c>
      <c r="F7679" s="269">
        <v>1</v>
      </c>
      <c r="G7679" s="299" t="s">
        <v>8007</v>
      </c>
      <c r="H7679" s="200"/>
    </row>
    <row r="7680" spans="1:8" hidden="1">
      <c r="A7680" s="88" t="s">
        <v>596</v>
      </c>
      <c r="B7680" s="240" t="s">
        <v>596</v>
      </c>
      <c r="C7680" s="185" t="str">
        <f>VLOOKUP(B7680,[1]Nagios!$B$2:$F$7978,1,FALSE)</f>
        <v>DSA GmbH 2</v>
      </c>
      <c r="D7680" s="240" t="s">
        <v>960</v>
      </c>
      <c r="E7680" s="98" t="s">
        <v>7852</v>
      </c>
      <c r="F7680" s="271" t="s">
        <v>660</v>
      </c>
      <c r="G7680" s="299" t="s">
        <v>8000</v>
      </c>
      <c r="H7680" s="200" t="s">
        <v>5443</v>
      </c>
    </row>
    <row r="7681" spans="1:8" hidden="1">
      <c r="A7681" s="88" t="s">
        <v>595</v>
      </c>
      <c r="B7681" s="249" t="s">
        <v>595</v>
      </c>
      <c r="C7681" s="185" t="str">
        <f>VLOOKUP(B7681,[1]Nagios!$B$2:$F$7978,1,FALSE)</f>
        <v>DSA GmbH</v>
      </c>
      <c r="D7681" s="240" t="s">
        <v>960</v>
      </c>
      <c r="E7681" s="98" t="s">
        <v>7852</v>
      </c>
      <c r="F7681" s="271" t="s">
        <v>660</v>
      </c>
      <c r="G7681" s="299" t="s">
        <v>8000</v>
      </c>
      <c r="H7681" s="200" t="s">
        <v>5442</v>
      </c>
    </row>
    <row r="7682" spans="1:8">
      <c r="A7682" s="88" t="s">
        <v>918</v>
      </c>
      <c r="B7682" s="249" t="s">
        <v>919</v>
      </c>
      <c r="C7682" s="185" t="str">
        <f>VLOOKUP(B7682,[1]Nagios!$B$2:$F$7978,1,FALSE)</f>
        <v>192.168.3.6</v>
      </c>
      <c r="D7682" s="240" t="s">
        <v>1071</v>
      </c>
      <c r="E7682" s="249" t="s">
        <v>2989</v>
      </c>
      <c r="F7682" s="112">
        <v>1</v>
      </c>
      <c r="G7682" s="299" t="s">
        <v>8007</v>
      </c>
      <c r="H7682" s="200" t="s">
        <v>5290</v>
      </c>
    </row>
    <row r="7683" spans="1:8">
      <c r="A7683" s="88" t="s">
        <v>915</v>
      </c>
      <c r="B7683" s="266" t="s">
        <v>916</v>
      </c>
      <c r="C7683" s="185" t="str">
        <f>VLOOKUP(B7683,[1]Nagios!$B$2:$F$7978,1,FALSE)</f>
        <v>192.168.2.6</v>
      </c>
      <c r="D7683" s="240" t="s">
        <v>1071</v>
      </c>
      <c r="E7683" s="266" t="s">
        <v>2989</v>
      </c>
      <c r="F7683" s="112">
        <v>1</v>
      </c>
      <c r="G7683" s="299" t="s">
        <v>8007</v>
      </c>
      <c r="H7683" s="200" t="s">
        <v>5290</v>
      </c>
    </row>
    <row r="7684" spans="1:8">
      <c r="A7684" s="88" t="s">
        <v>606</v>
      </c>
      <c r="B7684" s="266" t="s">
        <v>607</v>
      </c>
      <c r="C7684" s="185" t="str">
        <f>VLOOKUP(B7684,[1]Nagios!$B$2:$F$7978,1,FALSE)</f>
        <v>10.133.2.12</v>
      </c>
      <c r="D7684" s="240" t="s">
        <v>959</v>
      </c>
      <c r="E7684" s="266" t="s">
        <v>2991</v>
      </c>
      <c r="F7684" s="112">
        <v>1</v>
      </c>
      <c r="G7684" s="299" t="s">
        <v>8007</v>
      </c>
      <c r="H7684" s="200" t="s">
        <v>5280</v>
      </c>
    </row>
    <row r="7685" spans="1:8">
      <c r="A7685" s="88" t="s">
        <v>604</v>
      </c>
      <c r="B7685" s="266" t="s">
        <v>605</v>
      </c>
      <c r="C7685" s="185" t="str">
        <f>VLOOKUP(B7685,[1]Nagios!$B$2:$F$7978,1,FALSE)</f>
        <v>10.133.2.7</v>
      </c>
      <c r="D7685" s="249" t="s">
        <v>959</v>
      </c>
      <c r="E7685" s="266" t="s">
        <v>2991</v>
      </c>
      <c r="F7685" s="112">
        <v>1</v>
      </c>
      <c r="G7685" s="299" t="s">
        <v>8007</v>
      </c>
      <c r="H7685" s="200" t="s">
        <v>5280</v>
      </c>
    </row>
    <row r="7686" spans="1:8">
      <c r="A7686" s="88" t="s">
        <v>603</v>
      </c>
      <c r="B7686" s="266" t="s">
        <v>1871</v>
      </c>
      <c r="C7686" s="185" t="str">
        <f>VLOOKUP(B7686,[1]Nagios!$B$2:$F$7978,1,FALSE)</f>
        <v>10.133.2.8</v>
      </c>
      <c r="D7686" s="249" t="s">
        <v>959</v>
      </c>
      <c r="E7686" s="266" t="s">
        <v>2991</v>
      </c>
      <c r="F7686" s="112">
        <v>1</v>
      </c>
      <c r="G7686" s="299" t="s">
        <v>8007</v>
      </c>
      <c r="H7686" s="200" t="s">
        <v>5280</v>
      </c>
    </row>
    <row r="7687" spans="1:8">
      <c r="A7687" s="88" t="s">
        <v>601</v>
      </c>
      <c r="B7687" s="266" t="s">
        <v>602</v>
      </c>
      <c r="C7687" s="185" t="str">
        <f>VLOOKUP(B7687,[1]Nagios!$B$2:$F$7978,1,FALSE)</f>
        <v>10.133.2.10</v>
      </c>
      <c r="D7687" s="266" t="s">
        <v>959</v>
      </c>
      <c r="E7687" s="266" t="s">
        <v>2991</v>
      </c>
      <c r="F7687" s="112">
        <v>1</v>
      </c>
      <c r="G7687" s="299" t="s">
        <v>8007</v>
      </c>
      <c r="H7687" s="200" t="s">
        <v>5280</v>
      </c>
    </row>
    <row r="7688" spans="1:8">
      <c r="A7688" s="88" t="s">
        <v>599</v>
      </c>
      <c r="B7688" s="266" t="s">
        <v>600</v>
      </c>
      <c r="C7688" s="185" t="str">
        <f>VLOOKUP(B7688,[1]Nagios!$B$2:$F$7978,1,FALSE)</f>
        <v>10.133.2.5</v>
      </c>
      <c r="D7688" s="266" t="s">
        <v>959</v>
      </c>
      <c r="E7688" s="266" t="s">
        <v>2991</v>
      </c>
      <c r="F7688" s="112">
        <v>1</v>
      </c>
      <c r="G7688" s="299" t="s">
        <v>8007</v>
      </c>
      <c r="H7688" s="200" t="s">
        <v>5280</v>
      </c>
    </row>
    <row r="7689" spans="1:8">
      <c r="A7689" s="88" t="s">
        <v>597</v>
      </c>
      <c r="B7689" s="266" t="s">
        <v>598</v>
      </c>
      <c r="C7689" s="185" t="str">
        <f>VLOOKUP(B7689,[1]Nagios!$B$2:$F$7978,1,FALSE)</f>
        <v>10.133.2.9</v>
      </c>
      <c r="D7689" s="266" t="s">
        <v>959</v>
      </c>
      <c r="E7689" s="266" t="s">
        <v>2991</v>
      </c>
      <c r="F7689" s="112">
        <v>1</v>
      </c>
      <c r="G7689" s="299" t="s">
        <v>8007</v>
      </c>
      <c r="H7689" s="200" t="s">
        <v>5280</v>
      </c>
    </row>
    <row r="7690" spans="1:8">
      <c r="A7690" s="88" t="s">
        <v>6267</v>
      </c>
      <c r="B7690" s="98" t="s">
        <v>1447</v>
      </c>
      <c r="C7690" s="185" t="str">
        <f>VLOOKUP(B7690,[1]Nagios!$B$2:$F$7978,1,FALSE)</f>
        <v>192.168.65.83</v>
      </c>
      <c r="D7690" s="266" t="s">
        <v>6226</v>
      </c>
      <c r="E7690" s="88" t="s">
        <v>2989</v>
      </c>
      <c r="F7690" s="269">
        <v>2</v>
      </c>
      <c r="G7690" s="299" t="s">
        <v>8007</v>
      </c>
      <c r="H7690" s="200"/>
    </row>
    <row r="7691" spans="1:8">
      <c r="A7691" s="88" t="s">
        <v>6268</v>
      </c>
      <c r="B7691" s="98" t="s">
        <v>6225</v>
      </c>
      <c r="C7691" s="185" t="str">
        <f>VLOOKUP(B7691,[1]Nagios!$B$2:$F$7978,1,FALSE)</f>
        <v>192.168.8.16</v>
      </c>
      <c r="D7691" s="266" t="s">
        <v>6226</v>
      </c>
      <c r="E7691" s="88" t="s">
        <v>2989</v>
      </c>
      <c r="F7691" s="269">
        <v>2</v>
      </c>
      <c r="G7691" s="299" t="s">
        <v>8007</v>
      </c>
      <c r="H7691" s="200" t="s">
        <v>6239</v>
      </c>
    </row>
    <row r="7692" spans="1:8">
      <c r="A7692" s="88" t="s">
        <v>6227</v>
      </c>
      <c r="B7692" s="88" t="s">
        <v>6228</v>
      </c>
      <c r="C7692" s="185" t="str">
        <f>VLOOKUP(B7692,[1]Nagios!$B$2:$F$7978,1,FALSE)</f>
        <v>192.168.8.8</v>
      </c>
      <c r="D7692" s="266" t="s">
        <v>6226</v>
      </c>
      <c r="E7692" s="88" t="s">
        <v>2989</v>
      </c>
      <c r="F7692" s="269">
        <v>2</v>
      </c>
      <c r="G7692" s="299" t="s">
        <v>8007</v>
      </c>
      <c r="H7692" s="200" t="s">
        <v>6239</v>
      </c>
    </row>
    <row r="7693" spans="1:8">
      <c r="A7693" s="88" t="s">
        <v>6227</v>
      </c>
      <c r="B7693" s="88" t="s">
        <v>6247</v>
      </c>
      <c r="C7693" s="185" t="str">
        <f>VLOOKUP(B7693,[1]Nagios!$B$2:$F$7978,1,FALSE)</f>
        <v>192.168.64.130</v>
      </c>
      <c r="D7693" s="266" t="s">
        <v>6226</v>
      </c>
      <c r="E7693" s="88" t="s">
        <v>2989</v>
      </c>
      <c r="F7693" s="269">
        <v>2</v>
      </c>
      <c r="G7693" s="299" t="s">
        <v>8007</v>
      </c>
      <c r="H7693" s="200"/>
    </row>
    <row r="7694" spans="1:8" hidden="1">
      <c r="A7694" s="89" t="s">
        <v>1862</v>
      </c>
      <c r="B7694" s="89" t="s">
        <v>1863</v>
      </c>
      <c r="C7694" s="185" t="str">
        <f>VLOOKUP(B7694,[1]Nagios!$B$2:$F$7978,1,FALSE)</f>
        <v>10.133.112.30</v>
      </c>
      <c r="D7694" s="102" t="s">
        <v>959</v>
      </c>
      <c r="E7694" s="102" t="s">
        <v>7217</v>
      </c>
      <c r="F7694" s="113">
        <v>2</v>
      </c>
      <c r="G7694" s="387" t="s">
        <v>8014</v>
      </c>
      <c r="H7694" s="220"/>
    </row>
    <row r="7695" spans="1:8" hidden="1">
      <c r="A7695" s="89" t="s">
        <v>6442</v>
      </c>
      <c r="B7695" s="89" t="s">
        <v>1861</v>
      </c>
      <c r="C7695" s="185" t="str">
        <f>VLOOKUP(B7695,[1]Nagios!$B$2:$F$7978,1,FALSE)</f>
        <v>10.133.114.31</v>
      </c>
      <c r="D7695" s="102" t="s">
        <v>959</v>
      </c>
      <c r="E7695" s="102" t="s">
        <v>7217</v>
      </c>
      <c r="F7695" s="113">
        <v>2</v>
      </c>
      <c r="G7695" s="387" t="s">
        <v>8014</v>
      </c>
      <c r="H7695" s="220"/>
    </row>
    <row r="7696" spans="1:8" hidden="1">
      <c r="A7696" s="89" t="s">
        <v>1859</v>
      </c>
      <c r="B7696" s="89" t="s">
        <v>1860</v>
      </c>
      <c r="C7696" s="185" t="str">
        <f>VLOOKUP(B7696,[1]Nagios!$B$2:$F$7978,1,FALSE)</f>
        <v>10.133.57.160</v>
      </c>
      <c r="D7696" s="102" t="s">
        <v>959</v>
      </c>
      <c r="E7696" s="102" t="s">
        <v>7217</v>
      </c>
      <c r="F7696" s="113">
        <v>2</v>
      </c>
      <c r="G7696" s="387" t="s">
        <v>8014</v>
      </c>
      <c r="H7696" s="220"/>
    </row>
    <row r="7697" spans="1:8" hidden="1">
      <c r="A7697" s="89" t="s">
        <v>6443</v>
      </c>
      <c r="B7697" s="89" t="s">
        <v>7508</v>
      </c>
      <c r="C7697" s="185" t="str">
        <f>VLOOKUP(B7697,[1]Nagios!$B$2:$F$7978,1,FALSE)</f>
        <v>D</v>
      </c>
      <c r="D7697" s="102" t="s">
        <v>959</v>
      </c>
      <c r="E7697" s="102" t="s">
        <v>7217</v>
      </c>
      <c r="F7697" s="113">
        <v>2</v>
      </c>
      <c r="G7697" s="387" t="s">
        <v>8014</v>
      </c>
      <c r="H7697" s="220"/>
    </row>
    <row r="7698" spans="1:8" hidden="1">
      <c r="A7698" s="89" t="s">
        <v>1857</v>
      </c>
      <c r="B7698" s="89" t="s">
        <v>1858</v>
      </c>
      <c r="C7698" s="185" t="str">
        <f>VLOOKUP(B7698,[1]Nagios!$B$2:$F$7978,1,FALSE)</f>
        <v>10.133.73.33</v>
      </c>
      <c r="D7698" s="102" t="s">
        <v>959</v>
      </c>
      <c r="E7698" s="102" t="s">
        <v>7217</v>
      </c>
      <c r="F7698" s="113">
        <v>2</v>
      </c>
      <c r="G7698" s="387" t="s">
        <v>8014</v>
      </c>
      <c r="H7698" s="220"/>
    </row>
    <row r="7699" spans="1:8" hidden="1">
      <c r="A7699" s="89" t="s">
        <v>1855</v>
      </c>
      <c r="B7699" s="89" t="s">
        <v>1856</v>
      </c>
      <c r="C7699" s="185" t="str">
        <f>VLOOKUP(B7699,[1]Nagios!$B$2:$F$7978,1,FALSE)</f>
        <v>10.133.59.74</v>
      </c>
      <c r="D7699" s="102" t="s">
        <v>959</v>
      </c>
      <c r="E7699" s="102" t="s">
        <v>7217</v>
      </c>
      <c r="F7699" s="113">
        <v>2</v>
      </c>
      <c r="G7699" s="387" t="s">
        <v>8014</v>
      </c>
      <c r="H7699" s="220"/>
    </row>
    <row r="7700" spans="1:8" hidden="1">
      <c r="A7700" s="89" t="s">
        <v>1853</v>
      </c>
      <c r="B7700" s="89" t="s">
        <v>1854</v>
      </c>
      <c r="C7700" s="185" t="str">
        <f>VLOOKUP(B7700,[1]Nagios!$B$2:$F$7978,1,FALSE)</f>
        <v>10.133.67.163</v>
      </c>
      <c r="D7700" s="102" t="s">
        <v>959</v>
      </c>
      <c r="E7700" s="102" t="s">
        <v>7217</v>
      </c>
      <c r="F7700" s="113">
        <v>2</v>
      </c>
      <c r="G7700" s="387" t="s">
        <v>8014</v>
      </c>
      <c r="H7700" s="220"/>
    </row>
    <row r="7701" spans="1:8" hidden="1">
      <c r="A7701" s="89" t="s">
        <v>1851</v>
      </c>
      <c r="B7701" s="89" t="s">
        <v>1852</v>
      </c>
      <c r="C7701" s="185" t="str">
        <f>VLOOKUP(B7701,[1]Nagios!$B$2:$F$7978,1,FALSE)</f>
        <v>10.133.69.106</v>
      </c>
      <c r="D7701" s="102" t="s">
        <v>959</v>
      </c>
      <c r="E7701" s="102" t="s">
        <v>7217</v>
      </c>
      <c r="F7701" s="113">
        <v>2</v>
      </c>
      <c r="G7701" s="387" t="s">
        <v>8014</v>
      </c>
      <c r="H7701" s="220"/>
    </row>
    <row r="7702" spans="1:8" hidden="1">
      <c r="A7702" s="89" t="s">
        <v>1850</v>
      </c>
      <c r="B7702" s="89" t="s">
        <v>1639</v>
      </c>
      <c r="C7702" s="185" t="str">
        <f>VLOOKUP(B7702,[1]Nagios!$B$2:$F$7978,1,FALSE)</f>
        <v>10.133.70.59</v>
      </c>
      <c r="D7702" s="102" t="s">
        <v>959</v>
      </c>
      <c r="E7702" s="102" t="s">
        <v>7217</v>
      </c>
      <c r="F7702" s="113">
        <v>2</v>
      </c>
      <c r="G7702" s="387" t="s">
        <v>8014</v>
      </c>
      <c r="H7702" s="220"/>
    </row>
    <row r="7703" spans="1:8" hidden="1">
      <c r="A7703" s="89" t="s">
        <v>1848</v>
      </c>
      <c r="B7703" s="89" t="s">
        <v>1849</v>
      </c>
      <c r="C7703" s="185" t="str">
        <f>VLOOKUP(B7703,[1]Nagios!$B$2:$F$7978,1,FALSE)</f>
        <v>10.133.75.26</v>
      </c>
      <c r="D7703" s="102" t="s">
        <v>959</v>
      </c>
      <c r="E7703" s="102" t="s">
        <v>7217</v>
      </c>
      <c r="F7703" s="113">
        <v>2</v>
      </c>
      <c r="G7703" s="387" t="s">
        <v>8014</v>
      </c>
      <c r="H7703" s="220"/>
    </row>
    <row r="7704" spans="1:8" hidden="1">
      <c r="A7704" s="89" t="s">
        <v>1846</v>
      </c>
      <c r="B7704" s="89" t="s">
        <v>1847</v>
      </c>
      <c r="C7704" s="185" t="str">
        <f>VLOOKUP(B7704,[1]Nagios!$B$2:$F$7978,1,FALSE)</f>
        <v>10.133.114.33</v>
      </c>
      <c r="D7704" s="102" t="s">
        <v>959</v>
      </c>
      <c r="E7704" s="102" t="s">
        <v>7217</v>
      </c>
      <c r="F7704" s="113">
        <v>2</v>
      </c>
      <c r="G7704" s="387" t="s">
        <v>8014</v>
      </c>
      <c r="H7704" s="220"/>
    </row>
    <row r="7705" spans="1:8" hidden="1">
      <c r="A7705" s="89" t="s">
        <v>1844</v>
      </c>
      <c r="B7705" s="89" t="s">
        <v>1845</v>
      </c>
      <c r="C7705" s="185" t="str">
        <f>VLOOKUP(B7705,[1]Nagios!$B$2:$F$7978,1,FALSE)</f>
        <v>10.133.114.32</v>
      </c>
      <c r="D7705" s="102" t="s">
        <v>959</v>
      </c>
      <c r="E7705" s="102" t="s">
        <v>7217</v>
      </c>
      <c r="F7705" s="113">
        <v>2</v>
      </c>
      <c r="G7705" s="387" t="s">
        <v>8014</v>
      </c>
      <c r="H7705" s="220"/>
    </row>
    <row r="7706" spans="1:8" hidden="1">
      <c r="A7706" s="89" t="s">
        <v>1842</v>
      </c>
      <c r="B7706" s="89" t="s">
        <v>1843</v>
      </c>
      <c r="C7706" s="185" t="str">
        <f>VLOOKUP(B7706,[1]Nagios!$B$2:$F$7978,1,FALSE)</f>
        <v>10.133.51.7</v>
      </c>
      <c r="D7706" s="102" t="s">
        <v>959</v>
      </c>
      <c r="E7706" s="102" t="s">
        <v>7217</v>
      </c>
      <c r="F7706" s="113">
        <v>2</v>
      </c>
      <c r="G7706" s="387" t="s">
        <v>8014</v>
      </c>
      <c r="H7706" s="220"/>
    </row>
    <row r="7707" spans="1:8" hidden="1">
      <c r="A7707" s="89" t="s">
        <v>1840</v>
      </c>
      <c r="B7707" s="89" t="s">
        <v>1841</v>
      </c>
      <c r="C7707" s="185" t="str">
        <f>VLOOKUP(B7707,[1]Nagios!$B$2:$F$7978,1,FALSE)</f>
        <v>10.133.51.6</v>
      </c>
      <c r="D7707" s="102" t="s">
        <v>959</v>
      </c>
      <c r="E7707" s="102" t="s">
        <v>7217</v>
      </c>
      <c r="F7707" s="113">
        <v>2</v>
      </c>
      <c r="G7707" s="387" t="s">
        <v>8014</v>
      </c>
      <c r="H7707" s="220"/>
    </row>
    <row r="7708" spans="1:8" hidden="1">
      <c r="A7708" s="89" t="s">
        <v>1837</v>
      </c>
      <c r="B7708" s="89" t="s">
        <v>1838</v>
      </c>
      <c r="C7708" s="185" t="str">
        <f>VLOOKUP(B7708,[1]Nagios!$B$2:$F$7978,1,FALSE)</f>
        <v>10.133.51.10</v>
      </c>
      <c r="D7708" s="102" t="s">
        <v>959</v>
      </c>
      <c r="E7708" s="102" t="s">
        <v>7217</v>
      </c>
      <c r="F7708" s="113">
        <v>2</v>
      </c>
      <c r="G7708" s="387" t="s">
        <v>8014</v>
      </c>
      <c r="H7708" s="220"/>
    </row>
    <row r="7709" spans="1:8" hidden="1">
      <c r="A7709" s="89" t="s">
        <v>1835</v>
      </c>
      <c r="B7709" s="89" t="s">
        <v>1836</v>
      </c>
      <c r="C7709" s="185" t="str">
        <f>VLOOKUP(B7709,[1]Nagios!$B$2:$F$7978,1,FALSE)</f>
        <v>10.133.51.14</v>
      </c>
      <c r="D7709" s="102" t="s">
        <v>959</v>
      </c>
      <c r="E7709" s="102" t="s">
        <v>7217</v>
      </c>
      <c r="F7709" s="113">
        <v>2</v>
      </c>
      <c r="G7709" s="387" t="s">
        <v>8014</v>
      </c>
      <c r="H7709" s="220"/>
    </row>
    <row r="7710" spans="1:8" hidden="1">
      <c r="A7710" s="89" t="s">
        <v>1833</v>
      </c>
      <c r="B7710" s="89" t="s">
        <v>1834</v>
      </c>
      <c r="C7710" s="185" t="str">
        <f>VLOOKUP(B7710,[1]Nagios!$B$2:$F$7978,1,FALSE)</f>
        <v>10.133.51.13</v>
      </c>
      <c r="D7710" s="102" t="s">
        <v>959</v>
      </c>
      <c r="E7710" s="102" t="s">
        <v>7217</v>
      </c>
      <c r="F7710" s="113">
        <v>2</v>
      </c>
      <c r="G7710" s="387" t="s">
        <v>8014</v>
      </c>
      <c r="H7710" s="220"/>
    </row>
    <row r="7711" spans="1:8" hidden="1">
      <c r="A7711" s="89" t="s">
        <v>1831</v>
      </c>
      <c r="B7711" s="89" t="s">
        <v>1832</v>
      </c>
      <c r="C7711" s="185" t="str">
        <f>VLOOKUP(B7711,[1]Nagios!$B$2:$F$7978,1,FALSE)</f>
        <v>10.133.51.12</v>
      </c>
      <c r="D7711" s="102" t="s">
        <v>959</v>
      </c>
      <c r="E7711" s="102" t="s">
        <v>7217</v>
      </c>
      <c r="F7711" s="113">
        <v>2</v>
      </c>
      <c r="G7711" s="387" t="s">
        <v>8014</v>
      </c>
      <c r="H7711" s="220"/>
    </row>
    <row r="7712" spans="1:8" hidden="1">
      <c r="A7712" s="88" t="s">
        <v>581</v>
      </c>
      <c r="B7712" s="249" t="s">
        <v>582</v>
      </c>
      <c r="C7712" s="185" t="str">
        <f>VLOOKUP(B7712,[1]Nagios!$B$2:$F$7978,1,FALSE)</f>
        <v>10.133.31.108</v>
      </c>
      <c r="D7712" s="240" t="s">
        <v>959</v>
      </c>
      <c r="E7712" s="102" t="s">
        <v>7217</v>
      </c>
      <c r="F7712" s="113">
        <v>2</v>
      </c>
      <c r="G7712" s="299" t="s">
        <v>8020</v>
      </c>
      <c r="H7712" s="200" t="s">
        <v>5626</v>
      </c>
    </row>
    <row r="7713" spans="1:8" hidden="1">
      <c r="A7713" s="88" t="s">
        <v>579</v>
      </c>
      <c r="B7713" s="249" t="s">
        <v>580</v>
      </c>
      <c r="C7713" s="185" t="str">
        <f>VLOOKUP(B7713,[1]Nagios!$B$2:$F$7978,1,FALSE)</f>
        <v>10.133.31.101</v>
      </c>
      <c r="D7713" s="240" t="s">
        <v>959</v>
      </c>
      <c r="E7713" s="102" t="s">
        <v>7217</v>
      </c>
      <c r="F7713" s="113">
        <v>2</v>
      </c>
      <c r="G7713" s="299" t="s">
        <v>8020</v>
      </c>
      <c r="H7713" s="200" t="s">
        <v>5625</v>
      </c>
    </row>
    <row r="7714" spans="1:8" hidden="1">
      <c r="A7714" s="88" t="s">
        <v>577</v>
      </c>
      <c r="B7714" s="266" t="s">
        <v>578</v>
      </c>
      <c r="C7714" s="185" t="str">
        <f>VLOOKUP(B7714,[1]Nagios!$B$2:$F$7978,1,FALSE)</f>
        <v>10.133.31.200</v>
      </c>
      <c r="D7714" s="249" t="s">
        <v>959</v>
      </c>
      <c r="E7714" s="102" t="s">
        <v>7217</v>
      </c>
      <c r="F7714" s="113">
        <v>2</v>
      </c>
      <c r="G7714" s="299" t="s">
        <v>8020</v>
      </c>
      <c r="H7714" s="200" t="s">
        <v>5624</v>
      </c>
    </row>
    <row r="7715" spans="1:8" hidden="1">
      <c r="A7715" s="88" t="s">
        <v>575</v>
      </c>
      <c r="B7715" s="249" t="s">
        <v>576</v>
      </c>
      <c r="C7715" s="185" t="str">
        <f>VLOOKUP(B7715,[1]Nagios!$B$2:$F$7978,1,FALSE)</f>
        <v>10.133.31.100</v>
      </c>
      <c r="D7715" s="249" t="s">
        <v>959</v>
      </c>
      <c r="E7715" s="249" t="s">
        <v>2989</v>
      </c>
      <c r="F7715" s="271">
        <v>1</v>
      </c>
      <c r="G7715" s="299" t="s">
        <v>7999</v>
      </c>
      <c r="H7715" s="200" t="s">
        <v>5623</v>
      </c>
    </row>
    <row r="7716" spans="1:8">
      <c r="A7716" s="88" t="s">
        <v>591</v>
      </c>
      <c r="B7716" s="266" t="s">
        <v>592</v>
      </c>
      <c r="C7716" s="185" t="str">
        <f>VLOOKUP(B7716,[1]Nagios!$B$2:$F$7978,1,FALSE)</f>
        <v>10.133.2.117</v>
      </c>
      <c r="D7716" s="266" t="s">
        <v>959</v>
      </c>
      <c r="E7716" s="249" t="s">
        <v>2991</v>
      </c>
      <c r="F7716" s="112">
        <v>1</v>
      </c>
      <c r="G7716" s="299" t="s">
        <v>8007</v>
      </c>
      <c r="H7716" s="200" t="s">
        <v>5280</v>
      </c>
    </row>
    <row r="7717" spans="1:8">
      <c r="A7717" s="88" t="s">
        <v>571</v>
      </c>
      <c r="B7717" s="266" t="s">
        <v>572</v>
      </c>
      <c r="C7717" s="185" t="str">
        <f>VLOOKUP(B7717,[1]Nagios!$B$2:$F$7978,1,FALSE)</f>
        <v>10.133.2.105</v>
      </c>
      <c r="D7717" s="266" t="s">
        <v>959</v>
      </c>
      <c r="E7717" s="266" t="s">
        <v>2991</v>
      </c>
      <c r="F7717" s="112">
        <v>1</v>
      </c>
      <c r="G7717" s="299" t="s">
        <v>8007</v>
      </c>
      <c r="H7717" s="200" t="s">
        <v>5280</v>
      </c>
    </row>
    <row r="7718" spans="1:8">
      <c r="A7718" s="88" t="s">
        <v>587</v>
      </c>
      <c r="B7718" s="266" t="s">
        <v>588</v>
      </c>
      <c r="C7718" s="185" t="str">
        <f>VLOOKUP(B7718,[1]Nagios!$B$2:$F$7978,1,FALSE)</f>
        <v>10.133.2.77</v>
      </c>
      <c r="D7718" s="266" t="s">
        <v>959</v>
      </c>
      <c r="E7718" s="266" t="s">
        <v>2991</v>
      </c>
      <c r="F7718" s="112">
        <v>1</v>
      </c>
      <c r="G7718" s="299" t="s">
        <v>8007</v>
      </c>
      <c r="H7718" s="200" t="s">
        <v>5280</v>
      </c>
    </row>
    <row r="7719" spans="1:8">
      <c r="A7719" s="88" t="s">
        <v>569</v>
      </c>
      <c r="B7719" s="266" t="s">
        <v>570</v>
      </c>
      <c r="C7719" s="185" t="str">
        <f>VLOOKUP(B7719,[1]Nagios!$B$2:$F$7978,1,FALSE)</f>
        <v>10.133.2.101</v>
      </c>
      <c r="D7719" s="266" t="s">
        <v>959</v>
      </c>
      <c r="E7719" s="266" t="s">
        <v>2991</v>
      </c>
      <c r="F7719" s="112">
        <v>1</v>
      </c>
      <c r="G7719" s="299" t="s">
        <v>8007</v>
      </c>
      <c r="H7719" s="200" t="s">
        <v>5280</v>
      </c>
    </row>
    <row r="7720" spans="1:8">
      <c r="A7720" s="88" t="s">
        <v>589</v>
      </c>
      <c r="B7720" s="266" t="s">
        <v>590</v>
      </c>
      <c r="C7720" s="185" t="str">
        <f>VLOOKUP(B7720,[1]Nagios!$B$2:$F$7978,1,FALSE)</f>
        <v>10.133.2.113</v>
      </c>
      <c r="D7720" s="266" t="s">
        <v>959</v>
      </c>
      <c r="E7720" s="266" t="s">
        <v>2991</v>
      </c>
      <c r="F7720" s="112">
        <v>1</v>
      </c>
      <c r="G7720" s="299" t="s">
        <v>8007</v>
      </c>
      <c r="H7720" s="200" t="s">
        <v>5280</v>
      </c>
    </row>
    <row r="7721" spans="1:8" hidden="1">
      <c r="A7721" s="88" t="s">
        <v>567</v>
      </c>
      <c r="B7721" s="98" t="s">
        <v>7922</v>
      </c>
      <c r="C7721" s="185" t="str">
        <f>VLOOKUP(B7721,[1]Nagios!$B$2:$F$7978,1,FALSE)</f>
        <v>10.133.130.8</v>
      </c>
      <c r="D7721" s="266" t="s">
        <v>959</v>
      </c>
      <c r="E7721" s="266" t="s">
        <v>2991</v>
      </c>
      <c r="F7721" s="112">
        <v>1</v>
      </c>
      <c r="G7721" s="387" t="s">
        <v>8026</v>
      </c>
      <c r="H7721" s="200" t="s">
        <v>5280</v>
      </c>
    </row>
    <row r="7722" spans="1:8">
      <c r="A7722" s="88" t="s">
        <v>573</v>
      </c>
      <c r="B7722" s="266" t="s">
        <v>574</v>
      </c>
      <c r="C7722" s="185" t="str">
        <f>VLOOKUP(B7722,[1]Nagios!$B$2:$F$7978,1,FALSE)</f>
        <v>10.133.2.1</v>
      </c>
      <c r="D7722" s="266" t="s">
        <v>959</v>
      </c>
      <c r="E7722" s="266" t="s">
        <v>2991</v>
      </c>
      <c r="F7722" s="112">
        <v>1</v>
      </c>
      <c r="G7722" s="299" t="s">
        <v>8007</v>
      </c>
      <c r="H7722" s="200" t="s">
        <v>5280</v>
      </c>
    </row>
    <row r="7723" spans="1:8" hidden="1">
      <c r="A7723" s="89" t="s">
        <v>7431</v>
      </c>
      <c r="B7723" s="89" t="s">
        <v>1839</v>
      </c>
      <c r="C7723" s="185" t="str">
        <f>VLOOKUP(B7723,[1]Nagios!$B$2:$F$7978,1,FALSE)</f>
        <v>10.133.51.17</v>
      </c>
      <c r="D7723" s="102" t="s">
        <v>959</v>
      </c>
      <c r="E7723" s="266" t="s">
        <v>2989</v>
      </c>
      <c r="F7723" s="113">
        <v>3</v>
      </c>
      <c r="G7723" s="387" t="s">
        <v>8014</v>
      </c>
      <c r="H7723" s="220"/>
    </row>
    <row r="7724" spans="1:8" hidden="1">
      <c r="A7724" s="89" t="s">
        <v>6990</v>
      </c>
      <c r="B7724" s="115" t="s">
        <v>6991</v>
      </c>
      <c r="C7724" s="185" t="str">
        <f>VLOOKUP(B7724,[1]Nagios!$B$2:$F$7978,1,FALSE)</f>
        <v>10.133.51.242</v>
      </c>
      <c r="D7724" s="116" t="s">
        <v>959</v>
      </c>
      <c r="E7724" s="102" t="s">
        <v>7217</v>
      </c>
      <c r="F7724" s="113">
        <v>2</v>
      </c>
      <c r="G7724" s="387" t="s">
        <v>8014</v>
      </c>
      <c r="H7724" s="209"/>
    </row>
    <row r="7725" spans="1:8" hidden="1">
      <c r="A7725" s="91" t="s">
        <v>6896</v>
      </c>
      <c r="B7725" s="115" t="s">
        <v>6679</v>
      </c>
      <c r="C7725" s="185" t="str">
        <f>VLOOKUP(B7725,[1]Nagios!$B$2:$F$7978,1,FALSE)</f>
        <v>10.133.86.25</v>
      </c>
      <c r="D7725" s="116" t="s">
        <v>1795</v>
      </c>
      <c r="E7725" s="102" t="s">
        <v>7217</v>
      </c>
      <c r="F7725" s="113">
        <v>2</v>
      </c>
      <c r="G7725" s="387" t="s">
        <v>8014</v>
      </c>
      <c r="H7725" s="209"/>
    </row>
    <row r="7726" spans="1:8" hidden="1">
      <c r="A7726" s="91" t="s">
        <v>6895</v>
      </c>
      <c r="B7726" s="115" t="s">
        <v>6678</v>
      </c>
      <c r="C7726" s="185" t="str">
        <f>VLOOKUP(B7726,[1]Nagios!$B$2:$F$7978,1,FALSE)</f>
        <v>10.133.86.24</v>
      </c>
      <c r="D7726" s="116" t="s">
        <v>1795</v>
      </c>
      <c r="E7726" s="102" t="s">
        <v>7217</v>
      </c>
      <c r="F7726" s="113">
        <v>2</v>
      </c>
      <c r="G7726" s="387" t="s">
        <v>8014</v>
      </c>
      <c r="H7726" s="209"/>
    </row>
    <row r="7727" spans="1:8" hidden="1">
      <c r="A7727" s="91" t="s">
        <v>6894</v>
      </c>
      <c r="B7727" s="115" t="s">
        <v>6677</v>
      </c>
      <c r="C7727" s="185" t="str">
        <f>VLOOKUP(B7727,[1]Nagios!$B$2:$F$7978,1,FALSE)</f>
        <v>10.133.86.23</v>
      </c>
      <c r="D7727" s="116" t="s">
        <v>1795</v>
      </c>
      <c r="E7727" s="102" t="s">
        <v>7217</v>
      </c>
      <c r="F7727" s="113">
        <v>2</v>
      </c>
      <c r="G7727" s="387" t="s">
        <v>8014</v>
      </c>
      <c r="H7727" s="209"/>
    </row>
    <row r="7728" spans="1:8" hidden="1">
      <c r="A7728" s="91" t="s">
        <v>6684</v>
      </c>
      <c r="B7728" s="115" t="s">
        <v>6676</v>
      </c>
      <c r="C7728" s="185" t="str">
        <f>VLOOKUP(B7728,[1]Nagios!$B$2:$F$7978,1,FALSE)</f>
        <v>10.133.86.20</v>
      </c>
      <c r="D7728" s="116" t="s">
        <v>1795</v>
      </c>
      <c r="E7728" s="102" t="s">
        <v>7217</v>
      </c>
      <c r="F7728" s="113">
        <v>2</v>
      </c>
      <c r="G7728" s="387" t="s">
        <v>8014</v>
      </c>
      <c r="H7728" s="225"/>
    </row>
    <row r="7729" spans="1:8" hidden="1">
      <c r="A7729" s="91" t="s">
        <v>6683</v>
      </c>
      <c r="B7729" s="115" t="s">
        <v>6675</v>
      </c>
      <c r="C7729" s="185" t="str">
        <f>VLOOKUP(B7729,[1]Nagios!$B$2:$F$7978,1,FALSE)</f>
        <v>10.133.86.19</v>
      </c>
      <c r="D7729" s="116" t="s">
        <v>1795</v>
      </c>
      <c r="E7729" s="102" t="s">
        <v>7217</v>
      </c>
      <c r="F7729" s="113">
        <v>2</v>
      </c>
      <c r="G7729" s="387" t="s">
        <v>8014</v>
      </c>
      <c r="H7729" s="225"/>
    </row>
    <row r="7730" spans="1:8" hidden="1">
      <c r="A7730" s="91" t="s">
        <v>6682</v>
      </c>
      <c r="B7730" s="115" t="s">
        <v>6674</v>
      </c>
      <c r="C7730" s="185" t="str">
        <f>VLOOKUP(B7730,[1]Nagios!$B$2:$F$7978,1,FALSE)</f>
        <v>10.133.86.18</v>
      </c>
      <c r="D7730" s="116" t="s">
        <v>1795</v>
      </c>
      <c r="E7730" s="102" t="s">
        <v>7217</v>
      </c>
      <c r="F7730" s="113">
        <v>2</v>
      </c>
      <c r="G7730" s="387" t="s">
        <v>8014</v>
      </c>
      <c r="H7730" s="225"/>
    </row>
    <row r="7731" spans="1:8" hidden="1">
      <c r="A7731" s="91" t="s">
        <v>6681</v>
      </c>
      <c r="B7731" s="115" t="s">
        <v>6673</v>
      </c>
      <c r="C7731" s="185" t="str">
        <f>VLOOKUP(B7731,[1]Nagios!$B$2:$F$7978,1,FALSE)</f>
        <v>10.133.86.17</v>
      </c>
      <c r="D7731" s="116" t="s">
        <v>1795</v>
      </c>
      <c r="E7731" s="102" t="s">
        <v>7217</v>
      </c>
      <c r="F7731" s="113">
        <v>2</v>
      </c>
      <c r="G7731" s="387" t="s">
        <v>8014</v>
      </c>
      <c r="H7731" s="225"/>
    </row>
    <row r="7732" spans="1:8" hidden="1">
      <c r="A7732" s="91" t="s">
        <v>6680</v>
      </c>
      <c r="B7732" s="115" t="s">
        <v>6672</v>
      </c>
      <c r="C7732" s="185" t="str">
        <f>VLOOKUP(B7732,[1]Nagios!$B$2:$F$7978,1,FALSE)</f>
        <v>10.133.86.16</v>
      </c>
      <c r="D7732" s="116" t="s">
        <v>1795</v>
      </c>
      <c r="E7732" s="102" t="s">
        <v>7217</v>
      </c>
      <c r="F7732" s="117">
        <v>2</v>
      </c>
      <c r="G7732" s="387" t="s">
        <v>8014</v>
      </c>
      <c r="H7732" s="225"/>
    </row>
    <row r="7733" spans="1:8" hidden="1">
      <c r="A7733" s="89" t="s">
        <v>6439</v>
      </c>
      <c r="B7733" s="102" t="s">
        <v>6438</v>
      </c>
      <c r="C7733" s="185" t="str">
        <f>VLOOKUP(B7733,[1]Nagios!$B$2:$F$7978,1,FALSE)</f>
        <v>10.133.36.19</v>
      </c>
      <c r="D7733" s="102" t="s">
        <v>959</v>
      </c>
      <c r="E7733" s="102" t="s">
        <v>7217</v>
      </c>
      <c r="F7733" s="113">
        <v>2</v>
      </c>
      <c r="G7733" s="299" t="s">
        <v>8020</v>
      </c>
      <c r="H7733" s="225"/>
    </row>
    <row r="7734" spans="1:8" hidden="1">
      <c r="A7734" s="266" t="s">
        <v>7691</v>
      </c>
      <c r="B7734" s="266" t="s">
        <v>7692</v>
      </c>
      <c r="C7734" s="185" t="str">
        <f>VLOOKUP(B7734,[1]Nagios!$B$2:$F$7978,1,FALSE)</f>
        <v>10.133.100.13</v>
      </c>
      <c r="D7734" s="266" t="s">
        <v>959</v>
      </c>
      <c r="E7734" s="240" t="s">
        <v>7217</v>
      </c>
      <c r="F7734" s="271" t="s">
        <v>7217</v>
      </c>
      <c r="G7734" s="387" t="s">
        <v>8014</v>
      </c>
      <c r="H7734" s="209"/>
    </row>
    <row r="7735" spans="1:8" hidden="1">
      <c r="A7735" s="91" t="s">
        <v>6577</v>
      </c>
      <c r="B7735" s="102" t="s">
        <v>6576</v>
      </c>
      <c r="C7735" s="185" t="str">
        <f>VLOOKUP(B7735,[1]Nagios!$B$2:$F$7978,1,FALSE)</f>
        <v>10.133.90.29</v>
      </c>
      <c r="D7735" s="91" t="s">
        <v>6579</v>
      </c>
      <c r="E7735" s="102" t="s">
        <v>7217</v>
      </c>
      <c r="F7735" s="113">
        <v>2</v>
      </c>
      <c r="G7735" s="387" t="s">
        <v>8014</v>
      </c>
      <c r="H7735" s="225"/>
    </row>
    <row r="7736" spans="1:8">
      <c r="A7736" s="266" t="s">
        <v>8150</v>
      </c>
      <c r="B7736" s="266" t="s">
        <v>8151</v>
      </c>
      <c r="C7736" s="185" t="str">
        <f>VLOOKUP(B7736,[1]Nagios!$B$2:$F$7978,1,FALSE)</f>
        <v>172.19.130.36</v>
      </c>
      <c r="D7736" s="102" t="s">
        <v>959</v>
      </c>
      <c r="E7736" s="88" t="s">
        <v>2989</v>
      </c>
      <c r="F7736" s="271">
        <v>1</v>
      </c>
      <c r="G7736" s="299" t="s">
        <v>8007</v>
      </c>
      <c r="H7736" s="200"/>
    </row>
    <row r="7737" spans="1:8" hidden="1">
      <c r="A7737" s="88" t="s">
        <v>2608</v>
      </c>
      <c r="B7737" s="266" t="s">
        <v>1740</v>
      </c>
      <c r="C7737" s="185" t="str">
        <f>VLOOKUP(B7737,[1]Nagios!$B$2:$F$7978,1,FALSE)</f>
        <v>172.16.5.18</v>
      </c>
      <c r="D7737" s="301" t="s">
        <v>2617</v>
      </c>
      <c r="E7737" s="206" t="s">
        <v>2989</v>
      </c>
      <c r="F7737" s="271">
        <v>1</v>
      </c>
      <c r="G7737" s="299" t="s">
        <v>8012</v>
      </c>
      <c r="H7737" s="200" t="s">
        <v>3709</v>
      </c>
    </row>
    <row r="7738" spans="1:8" hidden="1">
      <c r="A7738" s="88" t="s">
        <v>2608</v>
      </c>
      <c r="B7738" s="88" t="s">
        <v>1740</v>
      </c>
      <c r="C7738" s="185" t="str">
        <f>VLOOKUP(B7738,[1]Nagios!$B$2:$F$7978,1,FALSE)</f>
        <v>172.16.5.18</v>
      </c>
      <c r="D7738" s="303" t="s">
        <v>2609</v>
      </c>
      <c r="E7738" s="206" t="s">
        <v>2989</v>
      </c>
      <c r="F7738" s="106">
        <v>1</v>
      </c>
      <c r="G7738" s="299" t="s">
        <v>7998</v>
      </c>
      <c r="H7738" s="200" t="s">
        <v>5693</v>
      </c>
    </row>
    <row r="7739" spans="1:8" hidden="1">
      <c r="A7739" s="88" t="s">
        <v>2608</v>
      </c>
      <c r="B7739" s="88" t="s">
        <v>1740</v>
      </c>
      <c r="C7739" s="185" t="str">
        <f>VLOOKUP(B7739,[1]Nagios!$B$2:$F$7978,1,FALSE)</f>
        <v>172.16.5.18</v>
      </c>
      <c r="D7739" s="303" t="s">
        <v>2610</v>
      </c>
      <c r="E7739" s="206" t="s">
        <v>2989</v>
      </c>
      <c r="F7739" s="250">
        <v>1</v>
      </c>
      <c r="G7739" s="299" t="s">
        <v>7998</v>
      </c>
      <c r="H7739" s="200" t="s">
        <v>5694</v>
      </c>
    </row>
    <row r="7740" spans="1:8" hidden="1">
      <c r="A7740" s="88" t="s">
        <v>2608</v>
      </c>
      <c r="B7740" s="88" t="s">
        <v>1740</v>
      </c>
      <c r="C7740" s="185" t="str">
        <f>VLOOKUP(B7740,[1]Nagios!$B$2:$F$7978,1,FALSE)</f>
        <v>172.16.5.18</v>
      </c>
      <c r="D7740" s="303" t="s">
        <v>6997</v>
      </c>
      <c r="E7740" s="206" t="s">
        <v>2989</v>
      </c>
      <c r="F7740" s="250">
        <v>4</v>
      </c>
      <c r="G7740" s="299" t="s">
        <v>7998</v>
      </c>
      <c r="H7740" s="200"/>
    </row>
    <row r="7741" spans="1:8" hidden="1">
      <c r="A7741" s="88" t="s">
        <v>2608</v>
      </c>
      <c r="B7741" s="88" t="s">
        <v>1740</v>
      </c>
      <c r="C7741" s="185" t="str">
        <f>VLOOKUP(B7741,[1]Nagios!$B$2:$F$7978,1,FALSE)</f>
        <v>172.16.5.18</v>
      </c>
      <c r="D7741" s="303" t="s">
        <v>2611</v>
      </c>
      <c r="E7741" s="206" t="s">
        <v>2989</v>
      </c>
      <c r="F7741" s="269">
        <v>2</v>
      </c>
      <c r="G7741" s="299" t="s">
        <v>7998</v>
      </c>
      <c r="H7741" s="200" t="s">
        <v>5695</v>
      </c>
    </row>
    <row r="7742" spans="1:8" hidden="1">
      <c r="A7742" s="88" t="s">
        <v>2608</v>
      </c>
      <c r="B7742" s="88" t="s">
        <v>1740</v>
      </c>
      <c r="C7742" s="185" t="str">
        <f>VLOOKUP(B7742,[1]Nagios!$B$2:$F$7978,1,FALSE)</f>
        <v>172.16.5.18</v>
      </c>
      <c r="D7742" s="303" t="s">
        <v>1869</v>
      </c>
      <c r="E7742" s="206" t="s">
        <v>2989</v>
      </c>
      <c r="F7742" s="269">
        <v>1</v>
      </c>
      <c r="G7742" s="299" t="s">
        <v>7998</v>
      </c>
      <c r="H7742" s="200" t="s">
        <v>5696</v>
      </c>
    </row>
    <row r="7743" spans="1:8" hidden="1">
      <c r="A7743" s="88" t="s">
        <v>2608</v>
      </c>
      <c r="B7743" s="88" t="s">
        <v>1740</v>
      </c>
      <c r="C7743" s="185" t="str">
        <f>VLOOKUP(B7743,[1]Nagios!$B$2:$F$7978,1,FALSE)</f>
        <v>172.16.5.18</v>
      </c>
      <c r="D7743" s="303" t="s">
        <v>2612</v>
      </c>
      <c r="E7743" s="206" t="s">
        <v>2989</v>
      </c>
      <c r="F7743" s="106">
        <v>1</v>
      </c>
      <c r="G7743" s="299" t="s">
        <v>7998</v>
      </c>
      <c r="H7743" s="200" t="s">
        <v>5697</v>
      </c>
    </row>
    <row r="7744" spans="1:8" hidden="1">
      <c r="A7744" s="88" t="s">
        <v>2608</v>
      </c>
      <c r="B7744" s="88" t="s">
        <v>1740</v>
      </c>
      <c r="C7744" s="185" t="str">
        <f>VLOOKUP(B7744,[1]Nagios!$B$2:$F$7978,1,FALSE)</f>
        <v>172.16.5.18</v>
      </c>
      <c r="D7744" s="303" t="s">
        <v>2613</v>
      </c>
      <c r="E7744" s="206" t="s">
        <v>2989</v>
      </c>
      <c r="F7744" s="106">
        <v>1</v>
      </c>
      <c r="G7744" s="299" t="s">
        <v>7998</v>
      </c>
      <c r="H7744" s="200" t="s">
        <v>5698</v>
      </c>
    </row>
    <row r="7745" spans="1:8" hidden="1">
      <c r="A7745" s="88" t="s">
        <v>2608</v>
      </c>
      <c r="B7745" s="88" t="s">
        <v>1740</v>
      </c>
      <c r="C7745" s="185" t="str">
        <f>VLOOKUP(B7745,[1]Nagios!$B$2:$F$7978,1,FALSE)</f>
        <v>172.16.5.18</v>
      </c>
      <c r="D7745" s="303" t="s">
        <v>2614</v>
      </c>
      <c r="E7745" s="206" t="s">
        <v>2989</v>
      </c>
      <c r="F7745" s="106">
        <v>1</v>
      </c>
      <c r="G7745" s="299" t="s">
        <v>7998</v>
      </c>
      <c r="H7745" s="200" t="s">
        <v>5699</v>
      </c>
    </row>
    <row r="7746" spans="1:8" hidden="1">
      <c r="A7746" s="88" t="s">
        <v>2608</v>
      </c>
      <c r="B7746" s="88" t="s">
        <v>1740</v>
      </c>
      <c r="C7746" s="185" t="str">
        <f>VLOOKUP(B7746,[1]Nagios!$B$2:$F$7978,1,FALSE)</f>
        <v>172.16.5.18</v>
      </c>
      <c r="D7746" s="303" t="s">
        <v>2615</v>
      </c>
      <c r="E7746" s="206" t="s">
        <v>2989</v>
      </c>
      <c r="F7746" s="106">
        <v>1</v>
      </c>
      <c r="G7746" s="299" t="s">
        <v>7998</v>
      </c>
      <c r="H7746" s="200" t="s">
        <v>5700</v>
      </c>
    </row>
    <row r="7747" spans="1:8" hidden="1">
      <c r="A7747" s="88" t="s">
        <v>2608</v>
      </c>
      <c r="B7747" s="88" t="s">
        <v>1740</v>
      </c>
      <c r="C7747" s="185" t="str">
        <f>VLOOKUP(B7747,[1]Nagios!$B$2:$F$7978,1,FALSE)</f>
        <v>172.16.5.18</v>
      </c>
      <c r="D7747" s="303" t="s">
        <v>2616</v>
      </c>
      <c r="E7747" s="291" t="s">
        <v>2992</v>
      </c>
      <c r="F7747" s="106">
        <v>4</v>
      </c>
      <c r="G7747" s="299" t="s">
        <v>7998</v>
      </c>
      <c r="H7747" s="200" t="s">
        <v>5701</v>
      </c>
    </row>
    <row r="7748" spans="1:8" hidden="1">
      <c r="A7748" s="88" t="s">
        <v>2344</v>
      </c>
      <c r="B7748" s="266" t="s">
        <v>1870</v>
      </c>
      <c r="C7748" s="185" t="str">
        <f>VLOOKUP(B7748,[1]Nagios!$B$2:$F$7978,1,FALSE)</f>
        <v>172.16.5.9</v>
      </c>
      <c r="D7748" s="301" t="s">
        <v>2345</v>
      </c>
      <c r="E7748" s="206" t="s">
        <v>2989</v>
      </c>
      <c r="F7748" s="271">
        <v>1</v>
      </c>
      <c r="G7748" s="299" t="s">
        <v>8012</v>
      </c>
      <c r="H7748" s="200" t="s">
        <v>3707</v>
      </c>
    </row>
    <row r="7749" spans="1:8" hidden="1">
      <c r="A7749" s="88" t="s">
        <v>2344</v>
      </c>
      <c r="B7749" s="266" t="s">
        <v>1870</v>
      </c>
      <c r="C7749" s="185" t="str">
        <f>VLOOKUP(B7749,[1]Nagios!$B$2:$F$7978,1,FALSE)</f>
        <v>172.16.5.9</v>
      </c>
      <c r="D7749" s="301" t="s">
        <v>2326</v>
      </c>
      <c r="E7749" s="206" t="s">
        <v>2989</v>
      </c>
      <c r="F7749" s="271">
        <v>1</v>
      </c>
      <c r="G7749" s="299" t="s">
        <v>8012</v>
      </c>
      <c r="H7749" s="200" t="s">
        <v>3708</v>
      </c>
    </row>
    <row r="7750" spans="1:8" hidden="1">
      <c r="A7750" s="92" t="s">
        <v>6373</v>
      </c>
      <c r="B7750" s="91" t="s">
        <v>11</v>
      </c>
      <c r="C7750" s="185" t="str">
        <f>VLOOKUP(B7750,[1]Nagios!$B$2:$F$7978,1,FALSE)</f>
        <v>172.16.5.20</v>
      </c>
      <c r="D7750" s="98" t="s">
        <v>2617</v>
      </c>
      <c r="E7750" s="240" t="s">
        <v>2989</v>
      </c>
      <c r="F7750" s="250">
        <v>1</v>
      </c>
      <c r="G7750" s="299" t="s">
        <v>8012</v>
      </c>
      <c r="H7750" s="200" t="s">
        <v>6375</v>
      </c>
    </row>
    <row r="7751" spans="1:8" hidden="1">
      <c r="A7751" s="92" t="s">
        <v>6373</v>
      </c>
      <c r="B7751" s="91" t="s">
        <v>11</v>
      </c>
      <c r="C7751" s="185" t="str">
        <f>VLOOKUP(B7751,[1]Nagios!$B$2:$F$7978,1,FALSE)</f>
        <v>172.16.5.20</v>
      </c>
      <c r="D7751" s="98" t="s">
        <v>6374</v>
      </c>
      <c r="E7751" s="240" t="s">
        <v>2989</v>
      </c>
      <c r="F7751" s="269">
        <v>1</v>
      </c>
      <c r="G7751" s="299" t="s">
        <v>9189</v>
      </c>
      <c r="H7751" s="200" t="s">
        <v>9190</v>
      </c>
    </row>
    <row r="7752" spans="1:8" hidden="1">
      <c r="A7752" s="92" t="s">
        <v>6373</v>
      </c>
      <c r="B7752" s="91" t="s">
        <v>11</v>
      </c>
      <c r="C7752" s="185" t="str">
        <f>VLOOKUP(B7752,[1]Nagios!$B$2:$F$7978,1,FALSE)</f>
        <v>172.16.5.20</v>
      </c>
      <c r="D7752" s="91" t="s">
        <v>1867</v>
      </c>
      <c r="E7752" s="240" t="s">
        <v>2989</v>
      </c>
      <c r="F7752" s="269">
        <v>1</v>
      </c>
      <c r="G7752" s="299" t="s">
        <v>9189</v>
      </c>
      <c r="H7752" s="200" t="s">
        <v>9190</v>
      </c>
    </row>
    <row r="7753" spans="1:8" hidden="1">
      <c r="A7753" s="92" t="s">
        <v>6373</v>
      </c>
      <c r="B7753" s="91" t="s">
        <v>11</v>
      </c>
      <c r="C7753" s="185" t="str">
        <f>VLOOKUP(B7753,[1]Nagios!$B$2:$F$7978,1,FALSE)</f>
        <v>172.16.5.20</v>
      </c>
      <c r="D7753" s="91" t="s">
        <v>1736</v>
      </c>
      <c r="E7753" s="240" t="s">
        <v>2989</v>
      </c>
      <c r="F7753" s="269">
        <v>3</v>
      </c>
      <c r="G7753" s="299" t="s">
        <v>9189</v>
      </c>
      <c r="H7753" s="200" t="s">
        <v>9190</v>
      </c>
    </row>
    <row r="7754" spans="1:8" hidden="1">
      <c r="A7754" s="92" t="s">
        <v>6373</v>
      </c>
      <c r="B7754" s="91" t="s">
        <v>11</v>
      </c>
      <c r="C7754" s="185" t="str">
        <f>VLOOKUP(B7754,[1]Nagios!$B$2:$F$7978,1,FALSE)</f>
        <v>172.16.5.20</v>
      </c>
      <c r="D7754" s="91" t="s">
        <v>1868</v>
      </c>
      <c r="E7754" s="240" t="s">
        <v>2989</v>
      </c>
      <c r="F7754" s="269">
        <v>1</v>
      </c>
      <c r="G7754" s="299" t="s">
        <v>9189</v>
      </c>
      <c r="H7754" s="200" t="s">
        <v>9190</v>
      </c>
    </row>
    <row r="7755" spans="1:8" hidden="1">
      <c r="A7755" s="92" t="s">
        <v>6373</v>
      </c>
      <c r="B7755" s="91" t="s">
        <v>11</v>
      </c>
      <c r="C7755" s="185" t="str">
        <f>VLOOKUP(B7755,[1]Nagios!$B$2:$F$7978,1,FALSE)</f>
        <v>172.16.5.20</v>
      </c>
      <c r="D7755" s="91" t="s">
        <v>1737</v>
      </c>
      <c r="E7755" s="240" t="s">
        <v>2989</v>
      </c>
      <c r="F7755" s="106">
        <v>1</v>
      </c>
      <c r="G7755" s="299" t="s">
        <v>9189</v>
      </c>
      <c r="H7755" s="200" t="s">
        <v>9190</v>
      </c>
    </row>
    <row r="7756" spans="1:8" hidden="1">
      <c r="A7756" s="92" t="s">
        <v>6373</v>
      </c>
      <c r="B7756" s="91" t="s">
        <v>11</v>
      </c>
      <c r="C7756" s="185" t="str">
        <f>VLOOKUP(B7756,[1]Nagios!$B$2:$F$7978,1,FALSE)</f>
        <v>172.16.5.20</v>
      </c>
      <c r="D7756" s="91" t="s">
        <v>1738</v>
      </c>
      <c r="E7756" s="240" t="s">
        <v>2989</v>
      </c>
      <c r="F7756" s="106">
        <v>2</v>
      </c>
      <c r="G7756" s="299" t="s">
        <v>9189</v>
      </c>
      <c r="H7756" s="200" t="s">
        <v>9190</v>
      </c>
    </row>
    <row r="7757" spans="1:8" hidden="1">
      <c r="A7757" s="92" t="s">
        <v>6373</v>
      </c>
      <c r="B7757" s="91" t="s">
        <v>11</v>
      </c>
      <c r="C7757" s="185" t="str">
        <f>VLOOKUP(B7757,[1]Nagios!$B$2:$F$7978,1,FALSE)</f>
        <v>172.16.5.20</v>
      </c>
      <c r="D7757" s="91" t="s">
        <v>1739</v>
      </c>
      <c r="E7757" s="240" t="s">
        <v>2989</v>
      </c>
      <c r="F7757" s="106">
        <v>1</v>
      </c>
      <c r="G7757" s="299" t="s">
        <v>9189</v>
      </c>
      <c r="H7757" s="200" t="s">
        <v>9190</v>
      </c>
    </row>
    <row r="7758" spans="1:8" hidden="1">
      <c r="A7758" s="88" t="s">
        <v>1926</v>
      </c>
      <c r="B7758" s="266" t="s">
        <v>1927</v>
      </c>
      <c r="C7758" s="185" t="str">
        <f>VLOOKUP(B7758,[1]Nagios!$B$2:$F$7978,1,FALSE)</f>
        <v>172.16.5.19</v>
      </c>
      <c r="D7758" s="301" t="s">
        <v>1925</v>
      </c>
      <c r="E7758" s="206" t="s">
        <v>2989</v>
      </c>
      <c r="F7758" s="271">
        <v>1</v>
      </c>
      <c r="G7758" s="299" t="s">
        <v>8012</v>
      </c>
      <c r="H7758" s="200" t="s">
        <v>3705</v>
      </c>
    </row>
    <row r="7759" spans="1:8" hidden="1">
      <c r="A7759" s="88" t="s">
        <v>1926</v>
      </c>
      <c r="B7759" s="266" t="s">
        <v>1927</v>
      </c>
      <c r="C7759" s="185" t="str">
        <f>VLOOKUP(B7759,[1]Nagios!$B$2:$F$7978,1,FALSE)</f>
        <v>172.16.5.19</v>
      </c>
      <c r="D7759" s="301" t="s">
        <v>959</v>
      </c>
      <c r="E7759" s="206" t="s">
        <v>2989</v>
      </c>
      <c r="F7759" s="271">
        <v>1</v>
      </c>
      <c r="G7759" s="299" t="s">
        <v>8012</v>
      </c>
      <c r="H7759" s="200" t="s">
        <v>3706</v>
      </c>
    </row>
    <row r="7760" spans="1:8" hidden="1">
      <c r="A7760" s="88" t="s">
        <v>1923</v>
      </c>
      <c r="B7760" s="266" t="s">
        <v>1924</v>
      </c>
      <c r="C7760" s="185" t="str">
        <f>VLOOKUP(B7760,[1]Nagios!$B$2:$F$7978,1,FALSE)</f>
        <v>172.16.5.15</v>
      </c>
      <c r="D7760" s="301" t="s">
        <v>1925</v>
      </c>
      <c r="E7760" s="206" t="s">
        <v>2989</v>
      </c>
      <c r="F7760" s="271">
        <v>1</v>
      </c>
      <c r="G7760" s="299" t="s">
        <v>8012</v>
      </c>
      <c r="H7760" s="200" t="s">
        <v>3703</v>
      </c>
    </row>
    <row r="7761" spans="1:8" hidden="1">
      <c r="A7761" s="88" t="s">
        <v>1923</v>
      </c>
      <c r="B7761" s="266" t="s">
        <v>1924</v>
      </c>
      <c r="C7761" s="185" t="str">
        <f>VLOOKUP(B7761,[1]Nagios!$B$2:$F$7978,1,FALSE)</f>
        <v>172.16.5.15</v>
      </c>
      <c r="D7761" s="301" t="s">
        <v>959</v>
      </c>
      <c r="E7761" s="206" t="s">
        <v>2989</v>
      </c>
      <c r="F7761" s="271">
        <v>1</v>
      </c>
      <c r="G7761" s="299" t="s">
        <v>8012</v>
      </c>
      <c r="H7761" s="200" t="s">
        <v>3704</v>
      </c>
    </row>
    <row r="7762" spans="1:8" hidden="1">
      <c r="A7762" s="91" t="s">
        <v>6376</v>
      </c>
      <c r="B7762" s="91" t="s">
        <v>1870</v>
      </c>
      <c r="C7762" s="185" t="str">
        <f>VLOOKUP(B7762,[1]Nagios!$B$2:$F$7978,1,FALSE)</f>
        <v>172.16.5.9</v>
      </c>
      <c r="D7762" s="306" t="s">
        <v>6377</v>
      </c>
      <c r="E7762" s="206" t="s">
        <v>2989</v>
      </c>
      <c r="F7762" s="250">
        <v>4</v>
      </c>
      <c r="G7762" s="299" t="s">
        <v>8024</v>
      </c>
      <c r="H7762" s="200" t="s">
        <v>6378</v>
      </c>
    </row>
    <row r="7763" spans="1:8" hidden="1">
      <c r="A7763" s="91" t="s">
        <v>6376</v>
      </c>
      <c r="B7763" s="91" t="s">
        <v>1870</v>
      </c>
      <c r="C7763" s="185" t="str">
        <f>VLOOKUP(B7763,[1]Nagios!$B$2:$F$7978,1,FALSE)</f>
        <v>172.16.5.9</v>
      </c>
      <c r="D7763" s="306" t="s">
        <v>2617</v>
      </c>
      <c r="E7763" s="206" t="s">
        <v>2989</v>
      </c>
      <c r="F7763" s="269">
        <v>1</v>
      </c>
      <c r="G7763" s="299" t="s">
        <v>8012</v>
      </c>
      <c r="H7763" s="200" t="s">
        <v>6375</v>
      </c>
    </row>
    <row r="7764" spans="1:8" hidden="1">
      <c r="A7764" s="91" t="s">
        <v>6346</v>
      </c>
      <c r="B7764" s="91" t="s">
        <v>6345</v>
      </c>
      <c r="C7764" s="185" t="str">
        <f>VLOOKUP(B7764,[1]Nagios!$B$2:$F$7978,1,FALSE)</f>
        <v>192.168.4.25</v>
      </c>
      <c r="D7764" s="306" t="s">
        <v>6347</v>
      </c>
      <c r="E7764" s="206" t="s">
        <v>2989</v>
      </c>
      <c r="F7764" s="269">
        <v>1</v>
      </c>
      <c r="G7764" s="299" t="s">
        <v>7998</v>
      </c>
      <c r="H7764" s="200" t="s">
        <v>6352</v>
      </c>
    </row>
    <row r="7765" spans="1:8" hidden="1">
      <c r="A7765" s="91" t="s">
        <v>6346</v>
      </c>
      <c r="B7765" s="91" t="s">
        <v>6345</v>
      </c>
      <c r="C7765" s="185" t="str">
        <f>VLOOKUP(B7765,[1]Nagios!$B$2:$F$7978,1,FALSE)</f>
        <v>192.168.4.25</v>
      </c>
      <c r="D7765" s="306" t="s">
        <v>6348</v>
      </c>
      <c r="E7765" s="206" t="s">
        <v>2989</v>
      </c>
      <c r="F7765" s="269">
        <v>1</v>
      </c>
      <c r="G7765" s="299" t="s">
        <v>7998</v>
      </c>
      <c r="H7765" s="229" t="s">
        <v>6352</v>
      </c>
    </row>
    <row r="7766" spans="1:8" hidden="1">
      <c r="A7766" s="91" t="s">
        <v>6346</v>
      </c>
      <c r="B7766" s="91" t="s">
        <v>6345</v>
      </c>
      <c r="C7766" s="185" t="str">
        <f>VLOOKUP(B7766,[1]Nagios!$B$2:$F$7978,1,FALSE)</f>
        <v>192.168.4.25</v>
      </c>
      <c r="D7766" s="306" t="s">
        <v>6349</v>
      </c>
      <c r="E7766" s="206" t="s">
        <v>2989</v>
      </c>
      <c r="F7766" s="88">
        <v>2</v>
      </c>
      <c r="G7766" s="299" t="s">
        <v>7998</v>
      </c>
      <c r="H7766" s="201" t="s">
        <v>6353</v>
      </c>
    </row>
    <row r="7767" spans="1:8" hidden="1">
      <c r="A7767" s="91" t="s">
        <v>6346</v>
      </c>
      <c r="B7767" s="91" t="s">
        <v>6345</v>
      </c>
      <c r="C7767" s="185" t="str">
        <f>VLOOKUP(B7767,[1]Nagios!$B$2:$F$7978,1,FALSE)</f>
        <v>192.168.4.25</v>
      </c>
      <c r="D7767" s="306" t="s">
        <v>6350</v>
      </c>
      <c r="E7767" s="206" t="s">
        <v>2989</v>
      </c>
      <c r="F7767" s="269">
        <v>2</v>
      </c>
      <c r="G7767" s="299" t="s">
        <v>7998</v>
      </c>
      <c r="H7767" s="229" t="s">
        <v>6354</v>
      </c>
    </row>
    <row r="7768" spans="1:8" hidden="1">
      <c r="A7768" s="91" t="s">
        <v>6346</v>
      </c>
      <c r="B7768" s="91" t="s">
        <v>6345</v>
      </c>
      <c r="C7768" s="185" t="str">
        <f>VLOOKUP(B7768,[1]Nagios!$B$2:$F$7978,1,FALSE)</f>
        <v>192.168.4.25</v>
      </c>
      <c r="D7768" s="306" t="s">
        <v>6351</v>
      </c>
      <c r="E7768" s="206" t="s">
        <v>2989</v>
      </c>
      <c r="F7768" s="269">
        <v>3</v>
      </c>
      <c r="G7768" s="299" t="s">
        <v>7998</v>
      </c>
      <c r="H7768" s="229" t="s">
        <v>6355</v>
      </c>
    </row>
    <row r="7769" spans="1:8" hidden="1">
      <c r="A7769" s="91" t="s">
        <v>6346</v>
      </c>
      <c r="B7769" s="91" t="s">
        <v>6345</v>
      </c>
      <c r="C7769" s="185" t="str">
        <f>VLOOKUP(B7769,[1]Nagios!$B$2:$F$7978,1,FALSE)</f>
        <v>192.168.4.25</v>
      </c>
      <c r="D7769" s="306" t="s">
        <v>2617</v>
      </c>
      <c r="E7769" s="206" t="s">
        <v>2989</v>
      </c>
      <c r="F7769" s="269">
        <v>1</v>
      </c>
      <c r="G7769" s="299" t="s">
        <v>8012</v>
      </c>
      <c r="H7769" s="229" t="s">
        <v>6356</v>
      </c>
    </row>
    <row r="7770" spans="1:8" hidden="1">
      <c r="A7770" s="91" t="s">
        <v>6578</v>
      </c>
      <c r="B7770" s="102" t="s">
        <v>6575</v>
      </c>
      <c r="C7770" s="185" t="str">
        <f>VLOOKUP(B7770,[1]Nagios!$B$2:$F$7978,1,FALSE)</f>
        <v>10.133.90.30</v>
      </c>
      <c r="D7770" s="91" t="s">
        <v>6580</v>
      </c>
      <c r="E7770" s="102" t="s">
        <v>7217</v>
      </c>
      <c r="F7770" s="113">
        <v>2</v>
      </c>
      <c r="G7770" s="387" t="s">
        <v>8014</v>
      </c>
      <c r="H7770" s="225"/>
    </row>
    <row r="7771" spans="1:8" hidden="1">
      <c r="A7771" s="89" t="s">
        <v>1830</v>
      </c>
      <c r="B7771" s="102" t="s">
        <v>1676</v>
      </c>
      <c r="C7771" s="185" t="str">
        <f>VLOOKUP(B7771,[1]Nagios!$B$2:$F$7978,1,FALSE)</f>
        <v>10.133.114.35</v>
      </c>
      <c r="D7771" s="102" t="s">
        <v>6045</v>
      </c>
      <c r="E7771" s="102" t="s">
        <v>7217</v>
      </c>
      <c r="F7771" s="113">
        <v>4</v>
      </c>
      <c r="G7771" s="387" t="s">
        <v>8014</v>
      </c>
      <c r="H7771" s="220" t="e">
        <f>CONCATENATE(," ",#REF!," ",#REF!," ",B7771)</f>
        <v>#REF!</v>
      </c>
    </row>
    <row r="7772" spans="1:8" hidden="1">
      <c r="A7772" s="89" t="s">
        <v>1830</v>
      </c>
      <c r="B7772" s="89" t="s">
        <v>1676</v>
      </c>
      <c r="C7772" s="185" t="str">
        <f>VLOOKUP(B7772,[1]Nagios!$B$2:$F$7978,1,FALSE)</f>
        <v>10.133.114.35</v>
      </c>
      <c r="D7772" s="102" t="s">
        <v>959</v>
      </c>
      <c r="E7772" s="102" t="s">
        <v>7217</v>
      </c>
      <c r="F7772" s="102">
        <v>4</v>
      </c>
      <c r="G7772" s="387" t="s">
        <v>8014</v>
      </c>
      <c r="H7772" s="220" t="s">
        <v>5281</v>
      </c>
    </row>
    <row r="7773" spans="1:8" hidden="1">
      <c r="A7773" s="89" t="s">
        <v>1829</v>
      </c>
      <c r="B7773" s="102" t="s">
        <v>1675</v>
      </c>
      <c r="C7773" s="185" t="str">
        <f>VLOOKUP(B7773,[1]Nagios!$B$2:$F$7978,1,FALSE)</f>
        <v>10.133.112.31</v>
      </c>
      <c r="D7773" s="102" t="s">
        <v>6045</v>
      </c>
      <c r="E7773" s="102" t="s">
        <v>7217</v>
      </c>
      <c r="F7773" s="102">
        <v>4</v>
      </c>
      <c r="G7773" s="387" t="s">
        <v>8014</v>
      </c>
      <c r="H7773" s="220" t="e">
        <f>CONCATENATE(," ",#REF!," ",#REF!," ",B7773)</f>
        <v>#REF!</v>
      </c>
    </row>
    <row r="7774" spans="1:8" hidden="1">
      <c r="A7774" s="89" t="s">
        <v>1828</v>
      </c>
      <c r="B7774" s="102" t="s">
        <v>1639</v>
      </c>
      <c r="C7774" s="185" t="str">
        <f>VLOOKUP(B7774,[1]Nagios!$B$2:$F$7978,1,FALSE)</f>
        <v>10.133.70.59</v>
      </c>
      <c r="D7774" s="102" t="s">
        <v>6045</v>
      </c>
      <c r="E7774" s="102" t="s">
        <v>7217</v>
      </c>
      <c r="F7774" s="102">
        <v>4</v>
      </c>
      <c r="G7774" s="387" t="s">
        <v>8014</v>
      </c>
      <c r="H7774" s="220" t="e">
        <f>CONCATENATE(," ",#REF!," ",#REF!," ",B7774)</f>
        <v>#REF!</v>
      </c>
    </row>
    <row r="7775" spans="1:8" hidden="1">
      <c r="A7775" s="89" t="s">
        <v>1828</v>
      </c>
      <c r="B7775" s="89" t="s">
        <v>1639</v>
      </c>
      <c r="C7775" s="185" t="str">
        <f>VLOOKUP(B7775,[1]Nagios!$B$2:$F$7978,1,FALSE)</f>
        <v>10.133.70.59</v>
      </c>
      <c r="D7775" s="102" t="s">
        <v>959</v>
      </c>
      <c r="E7775" s="102" t="s">
        <v>7217</v>
      </c>
      <c r="F7775" s="102">
        <v>4</v>
      </c>
      <c r="G7775" s="387" t="s">
        <v>8014</v>
      </c>
      <c r="H7775" s="220" t="s">
        <v>5281</v>
      </c>
    </row>
    <row r="7776" spans="1:8" hidden="1">
      <c r="A7776" s="191" t="s">
        <v>1827</v>
      </c>
      <c r="B7776" s="185" t="s">
        <v>913</v>
      </c>
      <c r="C7776" s="185" t="str">
        <f>VLOOKUP(B7776,[1]Nagios!$B$2:$F$7978,1,FALSE)</f>
        <v>10.133.75.27</v>
      </c>
      <c r="D7776" s="185" t="s">
        <v>6045</v>
      </c>
      <c r="E7776" s="185" t="s">
        <v>7217</v>
      </c>
      <c r="F7776" s="241">
        <v>4</v>
      </c>
      <c r="G7776" s="393" t="s">
        <v>8014</v>
      </c>
      <c r="H7776" s="220" t="e">
        <f>CONCATENATE(," ",#REF!," ",#REF!," ",B7776)</f>
        <v>#REF!</v>
      </c>
    </row>
    <row r="7777" spans="1:8" hidden="1">
      <c r="A7777" s="89" t="s">
        <v>1827</v>
      </c>
      <c r="B7777" s="89" t="s">
        <v>913</v>
      </c>
      <c r="C7777" s="185" t="str">
        <f>VLOOKUP(B7777,[1]Nagios!$B$2:$F$7978,1,FALSE)</f>
        <v>10.133.75.27</v>
      </c>
      <c r="D7777" s="102" t="s">
        <v>959</v>
      </c>
      <c r="E7777" s="102" t="s">
        <v>7217</v>
      </c>
      <c r="F7777" s="113">
        <v>4</v>
      </c>
      <c r="G7777" s="387" t="s">
        <v>8014</v>
      </c>
      <c r="H7777" s="220" t="s">
        <v>5281</v>
      </c>
    </row>
    <row r="7778" spans="1:8" hidden="1">
      <c r="A7778" s="89" t="s">
        <v>1826</v>
      </c>
      <c r="B7778" s="102" t="s">
        <v>1674</v>
      </c>
      <c r="C7778" s="185" t="str">
        <f>VLOOKUP(B7778,[1]Nagios!$B$2:$F$7978,1,FALSE)</f>
        <v>10.133.114.34</v>
      </c>
      <c r="D7778" s="102" t="s">
        <v>6045</v>
      </c>
      <c r="E7778" s="102" t="s">
        <v>7217</v>
      </c>
      <c r="F7778" s="113">
        <v>4</v>
      </c>
      <c r="G7778" s="387" t="s">
        <v>8014</v>
      </c>
      <c r="H7778" s="220" t="e">
        <f>CONCATENATE(," ",#REF!," ",#REF!," ",B7778)</f>
        <v>#REF!</v>
      </c>
    </row>
    <row r="7779" spans="1:8" hidden="1">
      <c r="A7779" s="89" t="s">
        <v>1826</v>
      </c>
      <c r="B7779" s="89" t="s">
        <v>1674</v>
      </c>
      <c r="C7779" s="185" t="str">
        <f>VLOOKUP(B7779,[1]Nagios!$B$2:$F$7978,1,FALSE)</f>
        <v>10.133.114.34</v>
      </c>
      <c r="D7779" s="102" t="s">
        <v>959</v>
      </c>
      <c r="E7779" s="102" t="s">
        <v>7217</v>
      </c>
      <c r="F7779" s="102">
        <v>4</v>
      </c>
      <c r="G7779" s="387" t="s">
        <v>8014</v>
      </c>
      <c r="H7779" s="220" t="s">
        <v>5281</v>
      </c>
    </row>
    <row r="7780" spans="1:8" hidden="1">
      <c r="A7780" s="89" t="s">
        <v>1824</v>
      </c>
      <c r="B7780" s="102" t="s">
        <v>1825</v>
      </c>
      <c r="C7780" s="185" t="str">
        <f>VLOOKUP(B7780,[1]Nagios!$B$2:$F$7978,1,FALSE)</f>
        <v>10.133.50.16</v>
      </c>
      <c r="D7780" s="102" t="s">
        <v>6045</v>
      </c>
      <c r="E7780" s="102" t="s">
        <v>7217</v>
      </c>
      <c r="F7780" s="102">
        <v>4</v>
      </c>
      <c r="G7780" s="387" t="s">
        <v>8014</v>
      </c>
      <c r="H7780" s="220" t="e">
        <f>CONCATENATE(," ",#REF!," ",#REF!," ",B7780)</f>
        <v>#REF!</v>
      </c>
    </row>
    <row r="7781" spans="1:8" hidden="1">
      <c r="A7781" s="89" t="s">
        <v>1824</v>
      </c>
      <c r="B7781" s="89" t="s">
        <v>1825</v>
      </c>
      <c r="C7781" s="185" t="str">
        <f>VLOOKUP(B7781,[1]Nagios!$B$2:$F$7978,1,FALSE)</f>
        <v>10.133.50.16</v>
      </c>
      <c r="D7781" s="102" t="s">
        <v>959</v>
      </c>
      <c r="E7781" s="102" t="s">
        <v>7217</v>
      </c>
      <c r="F7781" s="102">
        <v>4</v>
      </c>
      <c r="G7781" s="387" t="s">
        <v>8014</v>
      </c>
      <c r="H7781" s="220" t="s">
        <v>5281</v>
      </c>
    </row>
    <row r="7782" spans="1:8" hidden="1">
      <c r="A7782" s="89" t="s">
        <v>1823</v>
      </c>
      <c r="B7782" s="102" t="s">
        <v>912</v>
      </c>
      <c r="C7782" s="185" t="str">
        <f>VLOOKUP(B7782,[1]Nagios!$B$2:$F$7978,1,FALSE)</f>
        <v>10.133.51.1</v>
      </c>
      <c r="D7782" s="102" t="s">
        <v>6045</v>
      </c>
      <c r="E7782" s="102" t="s">
        <v>7217</v>
      </c>
      <c r="F7782" s="102">
        <v>4</v>
      </c>
      <c r="G7782" s="387" t="s">
        <v>8014</v>
      </c>
      <c r="H7782" s="220" t="e">
        <f>CONCATENATE(," ",#REF!," ",#REF!," ",B7782)</f>
        <v>#REF!</v>
      </c>
    </row>
    <row r="7783" spans="1:8" hidden="1">
      <c r="A7783" s="89" t="s">
        <v>1823</v>
      </c>
      <c r="B7783" s="89" t="s">
        <v>912</v>
      </c>
      <c r="C7783" s="185" t="str">
        <f>VLOOKUP(B7783,[1]Nagios!$B$2:$F$7978,1,FALSE)</f>
        <v>10.133.51.1</v>
      </c>
      <c r="D7783" s="102" t="s">
        <v>959</v>
      </c>
      <c r="E7783" s="102" t="s">
        <v>7217</v>
      </c>
      <c r="F7783" s="102">
        <v>4</v>
      </c>
      <c r="G7783" s="387" t="s">
        <v>8014</v>
      </c>
      <c r="H7783" s="220" t="s">
        <v>5281</v>
      </c>
    </row>
    <row r="7784" spans="1:8" hidden="1">
      <c r="A7784" s="89" t="s">
        <v>7432</v>
      </c>
      <c r="B7784" s="89" t="s">
        <v>6575</v>
      </c>
      <c r="C7784" s="185" t="str">
        <f>VLOOKUP(B7784,[1]Nagios!$B$2:$F$7978,1,FALSE)</f>
        <v>10.133.90.30</v>
      </c>
      <c r="D7784" s="102" t="s">
        <v>959</v>
      </c>
      <c r="E7784" s="240" t="s">
        <v>2989</v>
      </c>
      <c r="F7784" s="102">
        <v>3</v>
      </c>
      <c r="G7784" s="387" t="s">
        <v>8014</v>
      </c>
      <c r="H7784" s="220" t="s">
        <v>5281</v>
      </c>
    </row>
    <row r="7785" spans="1:8" hidden="1">
      <c r="A7785" s="89" t="s">
        <v>1822</v>
      </c>
      <c r="B7785" s="102" t="s">
        <v>911</v>
      </c>
      <c r="C7785" s="185" t="str">
        <f>VLOOKUP(B7785,[1]Nagios!$B$2:$F$7978,1,FALSE)</f>
        <v>10.133.51.3</v>
      </c>
      <c r="D7785" s="102" t="s">
        <v>6045</v>
      </c>
      <c r="E7785" s="102" t="s">
        <v>7217</v>
      </c>
      <c r="F7785" s="102">
        <v>4</v>
      </c>
      <c r="G7785" s="387" t="s">
        <v>8014</v>
      </c>
      <c r="H7785" s="220" t="e">
        <f>CONCATENATE(," ",#REF!," ",#REF!," ",B7785)</f>
        <v>#REF!</v>
      </c>
    </row>
    <row r="7786" spans="1:8" hidden="1">
      <c r="A7786" s="89" t="s">
        <v>1821</v>
      </c>
      <c r="B7786" s="102" t="s">
        <v>910</v>
      </c>
      <c r="C7786" s="185" t="str">
        <f>VLOOKUP(B7786,[1]Nagios!$B$2:$F$7978,1,FALSE)</f>
        <v>10.133.50.15</v>
      </c>
      <c r="D7786" s="102" t="s">
        <v>6045</v>
      </c>
      <c r="E7786" s="102" t="s">
        <v>7217</v>
      </c>
      <c r="F7786" s="102">
        <v>4</v>
      </c>
      <c r="G7786" s="387" t="s">
        <v>8014</v>
      </c>
      <c r="H7786" s="220" t="e">
        <f>CONCATENATE(," ",#REF!," ",#REF!," ",B7786)</f>
        <v>#REF!</v>
      </c>
    </row>
    <row r="7787" spans="1:8" hidden="1">
      <c r="A7787" s="89" t="s">
        <v>1820</v>
      </c>
      <c r="B7787" s="102" t="s">
        <v>909</v>
      </c>
      <c r="C7787" s="185" t="str">
        <f>VLOOKUP(B7787,[1]Nagios!$B$2:$F$7978,1,FALSE)</f>
        <v>10.133.51.2</v>
      </c>
      <c r="D7787" s="102" t="s">
        <v>6045</v>
      </c>
      <c r="E7787" s="102" t="s">
        <v>7217</v>
      </c>
      <c r="F7787" s="102">
        <v>4</v>
      </c>
      <c r="G7787" s="387" t="s">
        <v>8014</v>
      </c>
      <c r="H7787" s="220" t="e">
        <f>CONCATENATE(," ",#REF!," ",#REF!," ",B7787)</f>
        <v>#REF!</v>
      </c>
    </row>
    <row r="7788" spans="1:8" hidden="1">
      <c r="A7788" s="89" t="s">
        <v>1820</v>
      </c>
      <c r="B7788" s="89" t="s">
        <v>909</v>
      </c>
      <c r="C7788" s="185" t="str">
        <f>VLOOKUP(B7788,[1]Nagios!$B$2:$F$7978,1,FALSE)</f>
        <v>10.133.51.2</v>
      </c>
      <c r="D7788" s="102" t="s">
        <v>959</v>
      </c>
      <c r="E7788" s="102" t="s">
        <v>7217</v>
      </c>
      <c r="F7788" s="102">
        <v>4</v>
      </c>
      <c r="G7788" s="387" t="s">
        <v>8014</v>
      </c>
      <c r="H7788" s="220" t="s">
        <v>5281</v>
      </c>
    </row>
    <row r="7789" spans="1:8" hidden="1">
      <c r="A7789" s="89" t="s">
        <v>1819</v>
      </c>
      <c r="B7789" s="102" t="s">
        <v>908</v>
      </c>
      <c r="C7789" s="185" t="str">
        <f>VLOOKUP(B7789,[1]Nagios!$B$2:$F$7978,1,FALSE)</f>
        <v>10.133.50.22</v>
      </c>
      <c r="D7789" s="102" t="s">
        <v>6045</v>
      </c>
      <c r="E7789" s="102" t="s">
        <v>7217</v>
      </c>
      <c r="F7789" s="102">
        <v>4</v>
      </c>
      <c r="G7789" s="387" t="s">
        <v>8014</v>
      </c>
      <c r="H7789" s="220" t="e">
        <f>CONCATENATE(," ",#REF!," ",#REF!," ",B7789)</f>
        <v>#REF!</v>
      </c>
    </row>
    <row r="7790" spans="1:8" hidden="1">
      <c r="A7790" s="89" t="s">
        <v>1819</v>
      </c>
      <c r="B7790" s="89" t="s">
        <v>908</v>
      </c>
      <c r="C7790" s="185" t="str">
        <f>VLOOKUP(B7790,[1]Nagios!$B$2:$F$7978,1,FALSE)</f>
        <v>10.133.50.22</v>
      </c>
      <c r="D7790" s="102" t="s">
        <v>959</v>
      </c>
      <c r="E7790" s="102" t="s">
        <v>7217</v>
      </c>
      <c r="F7790" s="102">
        <v>4</v>
      </c>
      <c r="G7790" s="387" t="s">
        <v>8014</v>
      </c>
      <c r="H7790" s="220" t="s">
        <v>5281</v>
      </c>
    </row>
    <row r="7791" spans="1:8" hidden="1">
      <c r="A7791" s="88" t="s">
        <v>1624</v>
      </c>
      <c r="B7791" s="240" t="s">
        <v>1620</v>
      </c>
      <c r="C7791" s="185" t="str">
        <f>VLOOKUP(B7791,[1]Nagios!$B$2:$F$7978,1,FALSE)</f>
        <v>192.168.5.95</v>
      </c>
      <c r="D7791" s="240" t="s">
        <v>1865</v>
      </c>
      <c r="E7791" s="266" t="s">
        <v>2989</v>
      </c>
      <c r="F7791" s="96">
        <v>1</v>
      </c>
      <c r="G7791" s="299" t="s">
        <v>8004</v>
      </c>
      <c r="H7791" s="200"/>
    </row>
    <row r="7792" spans="1:8" hidden="1">
      <c r="A7792" s="88" t="s">
        <v>1624</v>
      </c>
      <c r="B7792" s="240" t="s">
        <v>1620</v>
      </c>
      <c r="C7792" s="185" t="str">
        <f>VLOOKUP(B7792,[1]Nagios!$B$2:$F$7978,1,FALSE)</f>
        <v>192.168.5.95</v>
      </c>
      <c r="D7792" s="240" t="s">
        <v>1866</v>
      </c>
      <c r="E7792" s="249" t="s">
        <v>2989</v>
      </c>
      <c r="F7792" s="96">
        <v>1</v>
      </c>
      <c r="G7792" s="299" t="s">
        <v>8004</v>
      </c>
      <c r="H7792" s="200"/>
    </row>
    <row r="7793" spans="1:8" hidden="1">
      <c r="A7793" s="88" t="s">
        <v>1621</v>
      </c>
      <c r="B7793" s="249" t="s">
        <v>1543</v>
      </c>
      <c r="C7793" s="185" t="str">
        <f>VLOOKUP(B7793,[1]Nagios!$B$2:$F$7978,1,FALSE)</f>
        <v>192.168.0.43</v>
      </c>
      <c r="D7793" s="249" t="s">
        <v>1864</v>
      </c>
      <c r="E7793" s="249" t="s">
        <v>2989</v>
      </c>
      <c r="F7793" s="96">
        <v>1</v>
      </c>
      <c r="G7793" s="299" t="s">
        <v>8004</v>
      </c>
      <c r="H7793" s="200"/>
    </row>
    <row r="7794" spans="1:8" hidden="1">
      <c r="A7794" s="88" t="s">
        <v>1623</v>
      </c>
      <c r="B7794" s="249" t="s">
        <v>1544</v>
      </c>
      <c r="C7794" s="185" t="str">
        <f>VLOOKUP(B7794,[1]Nagios!$B$2:$F$7978,1,FALSE)</f>
        <v>192.168.9.62</v>
      </c>
      <c r="D7794" s="249" t="s">
        <v>959</v>
      </c>
      <c r="E7794" s="266" t="s">
        <v>2989</v>
      </c>
      <c r="F7794" s="96">
        <v>1</v>
      </c>
      <c r="G7794" s="299" t="s">
        <v>8004</v>
      </c>
      <c r="H7794" s="200"/>
    </row>
    <row r="7795" spans="1:8" hidden="1">
      <c r="A7795" s="88" t="s">
        <v>1622</v>
      </c>
      <c r="B7795" s="266" t="s">
        <v>1619</v>
      </c>
      <c r="C7795" s="185" t="str">
        <f>VLOOKUP(B7795,[1]Nagios!$B$2:$F$7978,1,FALSE)</f>
        <v>192.168.9.61</v>
      </c>
      <c r="D7795" s="266" t="s">
        <v>959</v>
      </c>
      <c r="E7795" s="266" t="s">
        <v>2989</v>
      </c>
      <c r="F7795" s="96">
        <v>1</v>
      </c>
      <c r="G7795" s="299" t="s">
        <v>8004</v>
      </c>
      <c r="H7795" s="200"/>
    </row>
    <row r="7796" spans="1:8" hidden="1">
      <c r="A7796" s="88" t="s">
        <v>566</v>
      </c>
      <c r="B7796" s="266" t="s">
        <v>566</v>
      </c>
      <c r="C7796" s="185" t="str">
        <f>VLOOKUP(B7796,[1]Nagios!$B$2:$F$7978,1,FALSE)</f>
        <v>CITRIX - NetScaler 1</v>
      </c>
      <c r="D7796" s="266" t="s">
        <v>960</v>
      </c>
      <c r="E7796" s="98" t="s">
        <v>7852</v>
      </c>
      <c r="F7796" s="266" t="s">
        <v>660</v>
      </c>
      <c r="G7796" s="299" t="s">
        <v>8000</v>
      </c>
      <c r="H7796" s="200" t="s">
        <v>5441</v>
      </c>
    </row>
    <row r="7797" spans="1:8" hidden="1">
      <c r="A7797" s="88" t="s">
        <v>565</v>
      </c>
      <c r="B7797" s="266" t="s">
        <v>565</v>
      </c>
      <c r="C7797" s="185" t="str">
        <f>VLOOKUP(B7797,[1]Nagios!$B$2:$F$7978,1,FALSE)</f>
        <v>CITRIX - NetScaler</v>
      </c>
      <c r="D7797" s="266" t="s">
        <v>960</v>
      </c>
      <c r="E7797" s="98" t="s">
        <v>7852</v>
      </c>
      <c r="F7797" s="266" t="s">
        <v>660</v>
      </c>
      <c r="G7797" s="299" t="s">
        <v>8000</v>
      </c>
      <c r="H7797" s="200" t="s">
        <v>5440</v>
      </c>
    </row>
    <row r="7798" spans="1:8" hidden="1">
      <c r="A7798" s="88" t="s">
        <v>586</v>
      </c>
      <c r="B7798" s="240" t="s">
        <v>586</v>
      </c>
      <c r="C7798" s="185" t="str">
        <f>VLOOKUP(B7798,[1]Nagios!$B$2:$F$7978,1,FALSE)</f>
        <v>Cisco Systems Inc</v>
      </c>
      <c r="D7798" s="240" t="s">
        <v>960</v>
      </c>
      <c r="E7798" s="98" t="s">
        <v>7852</v>
      </c>
      <c r="F7798" s="240" t="s">
        <v>660</v>
      </c>
      <c r="G7798" s="299" t="s">
        <v>8000</v>
      </c>
      <c r="H7798" s="200" t="s">
        <v>5439</v>
      </c>
    </row>
    <row r="7799" spans="1:8">
      <c r="A7799" s="88" t="s">
        <v>563</v>
      </c>
      <c r="B7799" s="240" t="s">
        <v>564</v>
      </c>
      <c r="C7799" s="185" t="str">
        <f>VLOOKUP(B7799,[1]Nagios!$B$2:$F$7978,1,FALSE)</f>
        <v>10.133.12.16</v>
      </c>
      <c r="D7799" s="240" t="s">
        <v>959</v>
      </c>
      <c r="E7799" s="240" t="s">
        <v>2989</v>
      </c>
      <c r="F7799" s="249">
        <v>2</v>
      </c>
      <c r="G7799" s="299" t="s">
        <v>8007</v>
      </c>
      <c r="H7799" s="200" t="s">
        <v>5283</v>
      </c>
    </row>
    <row r="7800" spans="1:8">
      <c r="A7800" s="88" t="s">
        <v>561</v>
      </c>
      <c r="B7800" s="240" t="s">
        <v>562</v>
      </c>
      <c r="C7800" s="185" t="str">
        <f>VLOOKUP(B7800,[1]Nagios!$B$2:$F$7978,1,FALSE)</f>
        <v>10.133.12.17</v>
      </c>
      <c r="D7800" s="240" t="s">
        <v>959</v>
      </c>
      <c r="E7800" s="249" t="s">
        <v>2989</v>
      </c>
      <c r="F7800" s="188">
        <v>1</v>
      </c>
      <c r="G7800" s="299" t="s">
        <v>8007</v>
      </c>
      <c r="H7800" s="200" t="s">
        <v>5283</v>
      </c>
    </row>
    <row r="7801" spans="1:8" hidden="1">
      <c r="A7801" s="88" t="s">
        <v>3172</v>
      </c>
      <c r="B7801" s="240" t="s">
        <v>3171</v>
      </c>
      <c r="C7801" s="185" t="str">
        <f>VLOOKUP(B7801,[1]Nagios!$B$2:$F$7978,1,FALSE)</f>
        <v>10.133.30.55</v>
      </c>
      <c r="D7801" s="240" t="s">
        <v>7462</v>
      </c>
      <c r="E7801" s="102" t="s">
        <v>2989</v>
      </c>
      <c r="F7801" s="188"/>
      <c r="G7801" s="299" t="s">
        <v>7833</v>
      </c>
      <c r="H7801" s="200"/>
    </row>
    <row r="7802" spans="1:8" hidden="1">
      <c r="A7802" s="89" t="s">
        <v>3172</v>
      </c>
      <c r="B7802" s="102" t="s">
        <v>3171</v>
      </c>
      <c r="C7802" s="185" t="str">
        <f>VLOOKUP(B7802,[1]Nagios!$B$2:$F$7978,1,FALSE)</f>
        <v>10.133.30.55</v>
      </c>
      <c r="D7802" s="102" t="s">
        <v>959</v>
      </c>
      <c r="E7802" s="102" t="s">
        <v>2989</v>
      </c>
      <c r="F7802" s="102">
        <v>2</v>
      </c>
      <c r="G7802" s="299" t="s">
        <v>7833</v>
      </c>
      <c r="H7802" s="200"/>
    </row>
    <row r="7803" spans="1:8" hidden="1">
      <c r="A7803" s="89" t="s">
        <v>3172</v>
      </c>
      <c r="B7803" s="102" t="s">
        <v>3171</v>
      </c>
      <c r="C7803" s="185" t="str">
        <f>VLOOKUP(B7803,[1]Nagios!$B$2:$F$7978,1,FALSE)</f>
        <v>10.133.30.55</v>
      </c>
      <c r="D7803" s="102" t="s">
        <v>3173</v>
      </c>
      <c r="E7803" s="102" t="s">
        <v>2989</v>
      </c>
      <c r="F7803" s="102">
        <v>3</v>
      </c>
      <c r="G7803" s="299" t="s">
        <v>7833</v>
      </c>
      <c r="H7803" s="200"/>
    </row>
    <row r="7804" spans="1:8" hidden="1">
      <c r="A7804" s="89" t="s">
        <v>3172</v>
      </c>
      <c r="B7804" s="102" t="s">
        <v>3171</v>
      </c>
      <c r="C7804" s="185" t="str">
        <f>VLOOKUP(B7804,[1]Nagios!$B$2:$F$7978,1,FALSE)</f>
        <v>10.133.30.55</v>
      </c>
      <c r="D7804" s="102" t="s">
        <v>3174</v>
      </c>
      <c r="E7804" s="102" t="s">
        <v>2989</v>
      </c>
      <c r="F7804" s="102">
        <v>3</v>
      </c>
      <c r="G7804" s="299" t="s">
        <v>7833</v>
      </c>
      <c r="H7804" s="200"/>
    </row>
    <row r="7805" spans="1:8" hidden="1">
      <c r="A7805" s="249" t="s">
        <v>3172</v>
      </c>
      <c r="B7805" s="240" t="s">
        <v>3171</v>
      </c>
      <c r="C7805" s="185" t="str">
        <f>VLOOKUP(B7805,[1]Nagios!$B$2:$F$7978,1,FALSE)</f>
        <v>10.133.30.55</v>
      </c>
      <c r="D7805" s="240" t="s">
        <v>7463</v>
      </c>
      <c r="E7805" s="266" t="s">
        <v>2989</v>
      </c>
      <c r="F7805" s="266">
        <v>2</v>
      </c>
      <c r="G7805" s="299" t="s">
        <v>7833</v>
      </c>
      <c r="H7805" s="209"/>
    </row>
    <row r="7806" spans="1:8" hidden="1">
      <c r="A7806" s="266" t="s">
        <v>3172</v>
      </c>
      <c r="B7806" s="240" t="s">
        <v>3171</v>
      </c>
      <c r="C7806" s="185" t="str">
        <f>VLOOKUP(B7806,[1]Nagios!$B$2:$F$7978,1,FALSE)</f>
        <v>10.133.30.55</v>
      </c>
      <c r="D7806" s="240" t="s">
        <v>3173</v>
      </c>
      <c r="E7806" s="249" t="s">
        <v>2989</v>
      </c>
      <c r="F7806" s="266">
        <v>3</v>
      </c>
      <c r="G7806" s="299" t="s">
        <v>7833</v>
      </c>
      <c r="H7806" s="209"/>
    </row>
    <row r="7807" spans="1:8" hidden="1">
      <c r="A7807" s="266" t="s">
        <v>3172</v>
      </c>
      <c r="B7807" s="240" t="s">
        <v>3171</v>
      </c>
      <c r="C7807" s="185" t="str">
        <f>VLOOKUP(B7807,[1]Nagios!$B$2:$F$7978,1,FALSE)</f>
        <v>10.133.30.55</v>
      </c>
      <c r="D7807" s="240" t="s">
        <v>3174</v>
      </c>
      <c r="E7807" s="266" t="s">
        <v>2989</v>
      </c>
      <c r="F7807" s="240">
        <v>3</v>
      </c>
      <c r="G7807" s="299" t="s">
        <v>7833</v>
      </c>
      <c r="H7807" s="209"/>
    </row>
    <row r="7808" spans="1:8">
      <c r="A7808" s="88" t="s">
        <v>7881</v>
      </c>
      <c r="B7808" s="249" t="s">
        <v>8455</v>
      </c>
      <c r="C7808" s="185" t="str">
        <f>VLOOKUP(B7808,[1]Nagios!$B$2:$F$7978,1,FALSE)</f>
        <v>172.18.157.240</v>
      </c>
      <c r="D7808" s="249" t="s">
        <v>2374</v>
      </c>
      <c r="E7808" s="266" t="s">
        <v>2989</v>
      </c>
      <c r="F7808" s="88">
        <v>1</v>
      </c>
      <c r="G7808" s="299" t="s">
        <v>8007</v>
      </c>
      <c r="H7808" s="226"/>
    </row>
    <row r="7809" spans="1:8" hidden="1">
      <c r="A7809" s="266" t="s">
        <v>8221</v>
      </c>
      <c r="B7809" s="249" t="s">
        <v>8195</v>
      </c>
      <c r="C7809" s="185" t="str">
        <f>VLOOKUP(B7809,[1]Nagios!$B$2:$F$7978,1,FALSE)</f>
        <v>172.24.32.39</v>
      </c>
      <c r="D7809" s="249" t="s">
        <v>959</v>
      </c>
      <c r="E7809" s="88" t="s">
        <v>2992</v>
      </c>
      <c r="F7809" s="88">
        <v>4</v>
      </c>
      <c r="G7809" s="299" t="s">
        <v>8217</v>
      </c>
      <c r="H7809" s="200"/>
    </row>
    <row r="7810" spans="1:8" hidden="1">
      <c r="A7810" s="266" t="s">
        <v>8220</v>
      </c>
      <c r="B7810" s="266" t="s">
        <v>8194</v>
      </c>
      <c r="C7810" s="185" t="str">
        <f>VLOOKUP(B7810,[1]Nagios!$B$2:$F$7978,1,FALSE)</f>
        <v>172.24.32.38</v>
      </c>
      <c r="D7810" s="266" t="s">
        <v>959</v>
      </c>
      <c r="E7810" s="88" t="s">
        <v>2992</v>
      </c>
      <c r="F7810" s="88">
        <v>4</v>
      </c>
      <c r="G7810" s="299" t="s">
        <v>8217</v>
      </c>
      <c r="H7810" s="200"/>
    </row>
    <row r="7811" spans="1:8" hidden="1">
      <c r="A7811" s="266" t="s">
        <v>8219</v>
      </c>
      <c r="B7811" s="266" t="s">
        <v>8193</v>
      </c>
      <c r="C7811" s="185" t="str">
        <f>VLOOKUP(B7811,[1]Nagios!$B$2:$F$7978,1,FALSE)</f>
        <v>172.24.32.37</v>
      </c>
      <c r="D7811" s="266" t="s">
        <v>959</v>
      </c>
      <c r="E7811" s="88" t="s">
        <v>2992</v>
      </c>
      <c r="F7811" s="88">
        <v>4</v>
      </c>
      <c r="G7811" s="299" t="s">
        <v>8217</v>
      </c>
      <c r="H7811" s="200"/>
    </row>
    <row r="7812" spans="1:8" hidden="1">
      <c r="A7812" s="266" t="s">
        <v>8218</v>
      </c>
      <c r="B7812" s="266" t="s">
        <v>8192</v>
      </c>
      <c r="C7812" s="185" t="str">
        <f>VLOOKUP(B7812,[1]Nagios!$B$2:$F$7978,1,FALSE)</f>
        <v>172.24.32.31</v>
      </c>
      <c r="D7812" s="266" t="s">
        <v>959</v>
      </c>
      <c r="E7812" s="88" t="s">
        <v>2992</v>
      </c>
      <c r="F7812" s="88">
        <v>4</v>
      </c>
      <c r="G7812" s="299" t="s">
        <v>8217</v>
      </c>
      <c r="H7812" s="200"/>
    </row>
    <row r="7813" spans="1:8" hidden="1">
      <c r="A7813" s="88" t="s">
        <v>906</v>
      </c>
      <c r="B7813" s="266" t="s">
        <v>907</v>
      </c>
      <c r="C7813" s="185" t="str">
        <f>VLOOKUP(B7813,[1]Nagios!$B$2:$F$7978,1,FALSE)</f>
        <v>10.133.30.1</v>
      </c>
      <c r="D7813" s="266" t="s">
        <v>959</v>
      </c>
      <c r="E7813" s="266" t="s">
        <v>2989</v>
      </c>
      <c r="F7813" s="188">
        <v>1</v>
      </c>
      <c r="G7813" s="299" t="s">
        <v>8006</v>
      </c>
      <c r="H7813" s="200" t="s">
        <v>5284</v>
      </c>
    </row>
    <row r="7814" spans="1:8" hidden="1">
      <c r="A7814" s="88" t="s">
        <v>585</v>
      </c>
      <c r="B7814" s="266" t="s">
        <v>585</v>
      </c>
      <c r="C7814" s="185" t="str">
        <f>VLOOKUP(B7814,[1]Nagios!$B$2:$F$7978,1,FALSE)</f>
        <v>Canon iR-ADV</v>
      </c>
      <c r="D7814" s="266" t="s">
        <v>960</v>
      </c>
      <c r="E7814" s="98" t="s">
        <v>7852</v>
      </c>
      <c r="F7814" s="266" t="s">
        <v>660</v>
      </c>
      <c r="G7814" s="299" t="s">
        <v>8000</v>
      </c>
      <c r="H7814" s="200" t="s">
        <v>5438</v>
      </c>
    </row>
    <row r="7815" spans="1:8" hidden="1">
      <c r="A7815" s="88" t="s">
        <v>584</v>
      </c>
      <c r="B7815" s="266" t="s">
        <v>584</v>
      </c>
      <c r="C7815" s="185" t="str">
        <f>VLOOKUP(B7815,[1]Nagios!$B$2:$F$7978,1,FALSE)</f>
        <v>Canon iR Series 2</v>
      </c>
      <c r="D7815" s="266" t="s">
        <v>960</v>
      </c>
      <c r="E7815" s="98" t="s">
        <v>7852</v>
      </c>
      <c r="F7815" s="266" t="s">
        <v>660</v>
      </c>
      <c r="G7815" s="299" t="s">
        <v>8000</v>
      </c>
      <c r="H7815" s="200" t="s">
        <v>5437</v>
      </c>
    </row>
    <row r="7816" spans="1:8" hidden="1">
      <c r="A7816" s="88" t="s">
        <v>583</v>
      </c>
      <c r="B7816" s="266" t="s">
        <v>583</v>
      </c>
      <c r="C7816" s="185" t="str">
        <f>VLOOKUP(B7816,[1]Nagios!$B$2:$F$7978,1,FALSE)</f>
        <v>Canon iR Series</v>
      </c>
      <c r="D7816" s="266" t="s">
        <v>960</v>
      </c>
      <c r="E7816" s="98" t="s">
        <v>7852</v>
      </c>
      <c r="F7816" s="266" t="s">
        <v>660</v>
      </c>
      <c r="G7816" s="299" t="s">
        <v>8000</v>
      </c>
      <c r="H7816" s="200" t="s">
        <v>5436</v>
      </c>
    </row>
    <row r="7817" spans="1:8" hidden="1">
      <c r="A7817" s="89" t="s">
        <v>1817</v>
      </c>
      <c r="B7817" s="89" t="s">
        <v>1818</v>
      </c>
      <c r="C7817" s="185" t="str">
        <f>VLOOKUP(B7817,[1]Nagios!$B$2:$F$7978,1,FALSE)</f>
        <v>10.133.51.5</v>
      </c>
      <c r="D7817" s="102" t="s">
        <v>959</v>
      </c>
      <c r="E7817" s="102" t="s">
        <v>7217</v>
      </c>
      <c r="F7817" s="102">
        <v>2</v>
      </c>
      <c r="G7817" s="387" t="s">
        <v>8014</v>
      </c>
      <c r="H7817" s="220" t="s">
        <v>5282</v>
      </c>
    </row>
    <row r="7818" spans="1:8" hidden="1">
      <c r="A7818" s="89" t="s">
        <v>1815</v>
      </c>
      <c r="B7818" s="89" t="s">
        <v>1816</v>
      </c>
      <c r="C7818" s="185" t="str">
        <f>VLOOKUP(B7818,[1]Nagios!$B$2:$F$7978,1,FALSE)</f>
        <v>10.133.77.34</v>
      </c>
      <c r="D7818" s="102" t="s">
        <v>959</v>
      </c>
      <c r="E7818" s="102" t="s">
        <v>7217</v>
      </c>
      <c r="F7818" s="102">
        <v>2</v>
      </c>
      <c r="G7818" s="387" t="s">
        <v>8014</v>
      </c>
      <c r="H7818" s="220" t="s">
        <v>5282</v>
      </c>
    </row>
    <row r="7819" spans="1:8" hidden="1">
      <c r="A7819" s="89" t="s">
        <v>1813</v>
      </c>
      <c r="B7819" s="89" t="s">
        <v>1814</v>
      </c>
      <c r="C7819" s="185" t="str">
        <f>VLOOKUP(B7819,[1]Nagios!$B$2:$F$7978,1,FALSE)</f>
        <v>10.133.51.72</v>
      </c>
      <c r="D7819" s="102" t="s">
        <v>959</v>
      </c>
      <c r="E7819" s="102" t="s">
        <v>7217</v>
      </c>
      <c r="F7819" s="102">
        <v>2</v>
      </c>
      <c r="G7819" s="387" t="s">
        <v>8014</v>
      </c>
      <c r="H7819" s="220" t="s">
        <v>5282</v>
      </c>
    </row>
    <row r="7820" spans="1:8" hidden="1">
      <c r="A7820" s="89" t="s">
        <v>1811</v>
      </c>
      <c r="B7820" s="89" t="s">
        <v>1812</v>
      </c>
      <c r="C7820" s="185" t="str">
        <f>VLOOKUP(B7820,[1]Nagios!$B$2:$F$7978,1,FALSE)</f>
        <v>10.133.50.210</v>
      </c>
      <c r="D7820" s="102" t="s">
        <v>959</v>
      </c>
      <c r="E7820" s="102" t="s">
        <v>7217</v>
      </c>
      <c r="F7820" s="102">
        <v>2</v>
      </c>
      <c r="G7820" s="387" t="s">
        <v>8014</v>
      </c>
      <c r="H7820" s="220" t="s">
        <v>5282</v>
      </c>
    </row>
    <row r="7821" spans="1:8" hidden="1">
      <c r="A7821" s="89" t="s">
        <v>1809</v>
      </c>
      <c r="B7821" s="89" t="s">
        <v>1810</v>
      </c>
      <c r="C7821" s="185" t="str">
        <f>VLOOKUP(B7821,[1]Nagios!$B$2:$F$7978,1,FALSE)</f>
        <v>10.133.49.65</v>
      </c>
      <c r="D7821" s="102" t="s">
        <v>959</v>
      </c>
      <c r="E7821" s="102" t="s">
        <v>7217</v>
      </c>
      <c r="F7821" s="102">
        <v>2</v>
      </c>
      <c r="G7821" s="387" t="s">
        <v>8014</v>
      </c>
      <c r="H7821" s="220" t="s">
        <v>5282</v>
      </c>
    </row>
    <row r="7822" spans="1:8" hidden="1">
      <c r="A7822" s="89" t="s">
        <v>2473</v>
      </c>
      <c r="B7822" s="89" t="s">
        <v>1576</v>
      </c>
      <c r="C7822" s="185" t="str">
        <f>VLOOKUP(B7822,[1]Nagios!$B$2:$F$7978,1,FALSE)</f>
        <v>10.133.70.33</v>
      </c>
      <c r="D7822" s="102" t="s">
        <v>959</v>
      </c>
      <c r="E7822" s="102" t="s">
        <v>7217</v>
      </c>
      <c r="F7822" s="102">
        <v>2</v>
      </c>
      <c r="G7822" s="387" t="s">
        <v>8014</v>
      </c>
      <c r="H7822" s="220" t="s">
        <v>5282</v>
      </c>
    </row>
    <row r="7823" spans="1:8" hidden="1">
      <c r="A7823" s="89" t="s">
        <v>2472</v>
      </c>
      <c r="B7823" s="89" t="s">
        <v>1575</v>
      </c>
      <c r="C7823" s="185" t="str">
        <f>VLOOKUP(B7823,[1]Nagios!$B$2:$F$7978,1,FALSE)</f>
        <v>10.133.70.32</v>
      </c>
      <c r="D7823" s="102" t="s">
        <v>959</v>
      </c>
      <c r="E7823" s="102" t="s">
        <v>7217</v>
      </c>
      <c r="F7823" s="102">
        <v>2</v>
      </c>
      <c r="G7823" s="387" t="s">
        <v>8014</v>
      </c>
      <c r="H7823" s="220" t="s">
        <v>5282</v>
      </c>
    </row>
    <row r="7824" spans="1:8" hidden="1">
      <c r="A7824" s="89" t="s">
        <v>1808</v>
      </c>
      <c r="B7824" s="89" t="s">
        <v>1574</v>
      </c>
      <c r="C7824" s="185" t="str">
        <f>VLOOKUP(B7824,[1]Nagios!$B$2:$F$7978,1,FALSE)</f>
        <v>10.133.49.96</v>
      </c>
      <c r="D7824" s="102" t="s">
        <v>959</v>
      </c>
      <c r="E7824" s="102" t="s">
        <v>7217</v>
      </c>
      <c r="F7824" s="102">
        <v>2</v>
      </c>
      <c r="G7824" s="387" t="s">
        <v>8014</v>
      </c>
      <c r="H7824" s="220" t="s">
        <v>5282</v>
      </c>
    </row>
    <row r="7825" spans="1:8" hidden="1">
      <c r="A7825" s="89" t="s">
        <v>1807</v>
      </c>
      <c r="B7825" s="89" t="s">
        <v>1573</v>
      </c>
      <c r="C7825" s="185" t="str">
        <f>VLOOKUP(B7825,[1]Nagios!$B$2:$F$7978,1,FALSE)</f>
        <v>10.133.49.94</v>
      </c>
      <c r="D7825" s="102" t="s">
        <v>959</v>
      </c>
      <c r="E7825" s="102" t="s">
        <v>7217</v>
      </c>
      <c r="F7825" s="102">
        <v>2</v>
      </c>
      <c r="G7825" s="387" t="s">
        <v>8014</v>
      </c>
      <c r="H7825" s="220" t="s">
        <v>5282</v>
      </c>
    </row>
    <row r="7826" spans="1:8" hidden="1">
      <c r="A7826" s="89" t="s">
        <v>1806</v>
      </c>
      <c r="B7826" s="89" t="s">
        <v>1572</v>
      </c>
      <c r="C7826" s="185" t="str">
        <f>VLOOKUP(B7826,[1]Nagios!$B$2:$F$7978,1,FALSE)</f>
        <v>10.133.49.93</v>
      </c>
      <c r="D7826" s="102" t="s">
        <v>959</v>
      </c>
      <c r="E7826" s="102" t="s">
        <v>7217</v>
      </c>
      <c r="F7826" s="102">
        <v>2</v>
      </c>
      <c r="G7826" s="387" t="s">
        <v>8014</v>
      </c>
      <c r="H7826" s="220" t="s">
        <v>5282</v>
      </c>
    </row>
    <row r="7827" spans="1:8" hidden="1">
      <c r="A7827" s="89" t="s">
        <v>1805</v>
      </c>
      <c r="B7827" s="89" t="s">
        <v>1571</v>
      </c>
      <c r="C7827" s="185" t="str">
        <f>VLOOKUP(B7827,[1]Nagios!$B$2:$F$7978,1,FALSE)</f>
        <v>10.133.49.92</v>
      </c>
      <c r="D7827" s="102" t="s">
        <v>959</v>
      </c>
      <c r="E7827" s="102" t="s">
        <v>7217</v>
      </c>
      <c r="F7827" s="102">
        <v>2</v>
      </c>
      <c r="G7827" s="387" t="s">
        <v>8014</v>
      </c>
      <c r="H7827" s="220" t="s">
        <v>5282</v>
      </c>
    </row>
    <row r="7828" spans="1:8" hidden="1">
      <c r="A7828" s="89" t="s">
        <v>1804</v>
      </c>
      <c r="B7828" s="89" t="s">
        <v>1570</v>
      </c>
      <c r="C7828" s="185" t="str">
        <f>VLOOKUP(B7828,[1]Nagios!$B$2:$F$7978,1,FALSE)</f>
        <v>10.133.49.90</v>
      </c>
      <c r="D7828" s="102" t="s">
        <v>959</v>
      </c>
      <c r="E7828" s="102" t="s">
        <v>7217</v>
      </c>
      <c r="F7828" s="102">
        <v>2</v>
      </c>
      <c r="G7828" s="387" t="s">
        <v>8014</v>
      </c>
      <c r="H7828" s="220" t="s">
        <v>5282</v>
      </c>
    </row>
    <row r="7829" spans="1:8" hidden="1">
      <c r="A7829" s="89" t="s">
        <v>1802</v>
      </c>
      <c r="B7829" s="89" t="s">
        <v>1803</v>
      </c>
      <c r="C7829" s="185" t="str">
        <f>VLOOKUP(B7829,[1]Nagios!$B$2:$F$7978,1,FALSE)</f>
        <v>10.133.49.41</v>
      </c>
      <c r="D7829" s="102" t="s">
        <v>959</v>
      </c>
      <c r="E7829" s="102" t="s">
        <v>7217</v>
      </c>
      <c r="F7829" s="102">
        <v>2</v>
      </c>
      <c r="G7829" s="387" t="s">
        <v>8014</v>
      </c>
      <c r="H7829" s="220" t="s">
        <v>5282</v>
      </c>
    </row>
    <row r="7830" spans="1:8" hidden="1">
      <c r="A7830" s="89" t="s">
        <v>1800</v>
      </c>
      <c r="B7830" s="89" t="s">
        <v>1801</v>
      </c>
      <c r="C7830" s="185" t="str">
        <f>VLOOKUP(B7830,[1]Nagios!$B$2:$F$7978,1,FALSE)</f>
        <v>10.133.49.40</v>
      </c>
      <c r="D7830" s="102" t="s">
        <v>959</v>
      </c>
      <c r="E7830" s="102" t="s">
        <v>7217</v>
      </c>
      <c r="F7830" s="102">
        <v>2</v>
      </c>
      <c r="G7830" s="387" t="s">
        <v>8014</v>
      </c>
      <c r="H7830" s="220" t="s">
        <v>5282</v>
      </c>
    </row>
    <row r="7831" spans="1:8" hidden="1">
      <c r="A7831" s="89" t="s">
        <v>1798</v>
      </c>
      <c r="B7831" s="89" t="s">
        <v>1799</v>
      </c>
      <c r="C7831" s="185" t="str">
        <f>VLOOKUP(B7831,[1]Nagios!$B$2:$F$7978,1,FALSE)</f>
        <v>10.133.35.31</v>
      </c>
      <c r="D7831" s="102" t="s">
        <v>959</v>
      </c>
      <c r="E7831" s="102" t="s">
        <v>7217</v>
      </c>
      <c r="F7831" s="102">
        <v>2</v>
      </c>
      <c r="G7831" s="387" t="s">
        <v>8014</v>
      </c>
      <c r="H7831" s="220" t="s">
        <v>5282</v>
      </c>
    </row>
    <row r="7832" spans="1:8" hidden="1">
      <c r="A7832" s="89" t="s">
        <v>1796</v>
      </c>
      <c r="B7832" s="89" t="s">
        <v>1797</v>
      </c>
      <c r="C7832" s="185" t="str">
        <f>VLOOKUP(B7832,[1]Nagios!$B$2:$F$7978,1,FALSE)</f>
        <v>10.133.35.30</v>
      </c>
      <c r="D7832" s="102" t="s">
        <v>959</v>
      </c>
      <c r="E7832" s="102" t="s">
        <v>7217</v>
      </c>
      <c r="F7832" s="102">
        <v>2</v>
      </c>
      <c r="G7832" s="387" t="s">
        <v>8014</v>
      </c>
      <c r="H7832" s="220" t="s">
        <v>5282</v>
      </c>
    </row>
    <row r="7833" spans="1:8" hidden="1">
      <c r="A7833" s="89" t="s">
        <v>1793</v>
      </c>
      <c r="B7833" s="89" t="s">
        <v>1794</v>
      </c>
      <c r="C7833" s="185" t="str">
        <f>VLOOKUP(B7833,[1]Nagios!$B$2:$F$7978,1,FALSE)</f>
        <v>10.133.35.29</v>
      </c>
      <c r="D7833" s="102" t="s">
        <v>959</v>
      </c>
      <c r="E7833" s="102" t="s">
        <v>7217</v>
      </c>
      <c r="F7833" s="102">
        <v>2</v>
      </c>
      <c r="G7833" s="387" t="s">
        <v>8014</v>
      </c>
      <c r="H7833" s="220" t="s">
        <v>5282</v>
      </c>
    </row>
    <row r="7834" spans="1:8" hidden="1">
      <c r="A7834" s="88" t="s">
        <v>560</v>
      </c>
      <c r="B7834" s="240" t="s">
        <v>560</v>
      </c>
      <c r="C7834" s="185" t="str">
        <f>VLOOKUP(B7834,[1]Nagios!$B$2:$F$7978,1,FALSE)</f>
        <v>Brocade Communications Systems Inc</v>
      </c>
      <c r="D7834" s="240" t="s">
        <v>960</v>
      </c>
      <c r="E7834" s="98" t="s">
        <v>7852</v>
      </c>
      <c r="F7834" s="266" t="s">
        <v>660</v>
      </c>
      <c r="G7834" s="299" t="s">
        <v>8000</v>
      </c>
      <c r="H7834" s="200" t="s">
        <v>5435</v>
      </c>
    </row>
    <row r="7835" spans="1:8" hidden="1">
      <c r="A7835" s="88" t="s">
        <v>555</v>
      </c>
      <c r="B7835" s="240" t="s">
        <v>556</v>
      </c>
      <c r="C7835" s="185" t="str">
        <f>VLOOKUP(B7835,[1]Nagios!$B$2:$F$7978,1,FALSE)</f>
        <v>10.135.55.119</v>
      </c>
      <c r="D7835" s="240" t="s">
        <v>966</v>
      </c>
      <c r="E7835" s="240" t="s">
        <v>2989</v>
      </c>
      <c r="F7835" s="266">
        <v>1</v>
      </c>
      <c r="G7835" s="299" t="s">
        <v>8000</v>
      </c>
      <c r="H7835" s="200" t="s">
        <v>5478</v>
      </c>
    </row>
    <row r="7836" spans="1:8">
      <c r="A7836" s="88" t="s">
        <v>558</v>
      </c>
      <c r="B7836" s="240" t="s">
        <v>559</v>
      </c>
      <c r="C7836" s="185" t="str">
        <f>VLOOKUP(B7836,[1]Nagios!$B$2:$F$7978,1,FALSE)</f>
        <v>10.133.2.78</v>
      </c>
      <c r="D7836" s="240" t="s">
        <v>959</v>
      </c>
      <c r="E7836" s="240" t="s">
        <v>2991</v>
      </c>
      <c r="F7836" s="188">
        <v>1</v>
      </c>
      <c r="G7836" s="299" t="s">
        <v>8007</v>
      </c>
      <c r="H7836" s="210" t="s">
        <v>5280</v>
      </c>
    </row>
    <row r="7837" spans="1:8">
      <c r="A7837" s="88" t="s">
        <v>899</v>
      </c>
      <c r="B7837" s="240" t="s">
        <v>900</v>
      </c>
      <c r="C7837" s="185" t="str">
        <f>VLOOKUP(B7837,[1]Nagios!$B$2:$F$7978,1,FALSE)</f>
        <v>10.133.32.189</v>
      </c>
      <c r="D7837" s="240" t="s">
        <v>959</v>
      </c>
      <c r="E7837" s="240" t="s">
        <v>2989</v>
      </c>
      <c r="F7837" s="188">
        <v>3</v>
      </c>
      <c r="G7837" s="299" t="s">
        <v>8007</v>
      </c>
      <c r="H7837" s="210" t="s">
        <v>5280</v>
      </c>
    </row>
    <row r="7838" spans="1:8">
      <c r="A7838" s="88" t="s">
        <v>897</v>
      </c>
      <c r="B7838" s="240" t="s">
        <v>898</v>
      </c>
      <c r="C7838" s="185" t="str">
        <f>VLOOKUP(B7838,[1]Nagios!$B$2:$F$7978,1,FALSE)</f>
        <v>10.133.32.181</v>
      </c>
      <c r="D7838" s="240" t="s">
        <v>959</v>
      </c>
      <c r="E7838" s="240" t="s">
        <v>2989</v>
      </c>
      <c r="F7838" s="188">
        <v>3</v>
      </c>
      <c r="G7838" s="299" t="s">
        <v>8007</v>
      </c>
      <c r="H7838" s="210" t="s">
        <v>5280</v>
      </c>
    </row>
    <row r="7839" spans="1:8">
      <c r="A7839" s="88" t="s">
        <v>895</v>
      </c>
      <c r="B7839" s="240" t="s">
        <v>896</v>
      </c>
      <c r="C7839" s="185" t="str">
        <f>VLOOKUP(B7839,[1]Nagios!$B$2:$F$7978,1,FALSE)</f>
        <v>10.133.32.165</v>
      </c>
      <c r="D7839" s="240" t="s">
        <v>959</v>
      </c>
      <c r="E7839" s="240" t="s">
        <v>2989</v>
      </c>
      <c r="F7839" s="112">
        <v>3</v>
      </c>
      <c r="G7839" s="299" t="s">
        <v>8007</v>
      </c>
      <c r="H7839" s="210" t="s">
        <v>5280</v>
      </c>
    </row>
    <row r="7840" spans="1:8">
      <c r="A7840" s="88" t="s">
        <v>893</v>
      </c>
      <c r="B7840" s="240" t="s">
        <v>894</v>
      </c>
      <c r="C7840" s="185" t="str">
        <f>VLOOKUP(B7840,[1]Nagios!$B$2:$F$7978,1,FALSE)</f>
        <v>10.133.32.157</v>
      </c>
      <c r="D7840" s="240" t="s">
        <v>959</v>
      </c>
      <c r="E7840" s="240" t="s">
        <v>2989</v>
      </c>
      <c r="F7840" s="112">
        <v>3</v>
      </c>
      <c r="G7840" s="299" t="s">
        <v>8007</v>
      </c>
      <c r="H7840" s="210" t="s">
        <v>5280</v>
      </c>
    </row>
    <row r="7841" spans="1:8">
      <c r="A7841" s="88" t="s">
        <v>891</v>
      </c>
      <c r="B7841" s="240" t="s">
        <v>892</v>
      </c>
      <c r="C7841" s="185" t="str">
        <f>VLOOKUP(B7841,[1]Nagios!$B$2:$F$7978,1,FALSE)</f>
        <v>10.133.32.141</v>
      </c>
      <c r="D7841" s="240" t="s">
        <v>959</v>
      </c>
      <c r="E7841" s="240" t="s">
        <v>2989</v>
      </c>
      <c r="F7841" s="188">
        <v>3</v>
      </c>
      <c r="G7841" s="299" t="s">
        <v>8007</v>
      </c>
      <c r="H7841" s="210" t="s">
        <v>5280</v>
      </c>
    </row>
    <row r="7842" spans="1:8">
      <c r="A7842" s="88" t="s">
        <v>889</v>
      </c>
      <c r="B7842" s="240" t="s">
        <v>890</v>
      </c>
      <c r="C7842" s="185" t="str">
        <f>VLOOKUP(B7842,[1]Nagios!$B$2:$F$7978,1,FALSE)</f>
        <v>10.133.32.185</v>
      </c>
      <c r="D7842" s="240" t="s">
        <v>959</v>
      </c>
      <c r="E7842" s="240" t="s">
        <v>2989</v>
      </c>
      <c r="F7842" s="188">
        <v>3</v>
      </c>
      <c r="G7842" s="299" t="s">
        <v>8007</v>
      </c>
      <c r="H7842" s="210" t="s">
        <v>5280</v>
      </c>
    </row>
    <row r="7843" spans="1:8">
      <c r="A7843" s="88" t="s">
        <v>887</v>
      </c>
      <c r="B7843" s="240" t="s">
        <v>888</v>
      </c>
      <c r="C7843" s="185" t="str">
        <f>VLOOKUP(B7843,[1]Nagios!$B$2:$F$7978,1,FALSE)</f>
        <v>10.133.32.177</v>
      </c>
      <c r="D7843" s="240" t="s">
        <v>959</v>
      </c>
      <c r="E7843" s="240" t="s">
        <v>2989</v>
      </c>
      <c r="F7843" s="188">
        <v>3</v>
      </c>
      <c r="G7843" s="299" t="s">
        <v>8007</v>
      </c>
      <c r="H7843" s="210" t="s">
        <v>5280</v>
      </c>
    </row>
    <row r="7844" spans="1:8">
      <c r="A7844" s="88" t="s">
        <v>885</v>
      </c>
      <c r="B7844" s="240" t="s">
        <v>886</v>
      </c>
      <c r="C7844" s="185" t="str">
        <f>VLOOKUP(B7844,[1]Nagios!$B$2:$F$7978,1,FALSE)</f>
        <v>10.133.32.169</v>
      </c>
      <c r="D7844" s="240" t="s">
        <v>959</v>
      </c>
      <c r="E7844" s="240" t="s">
        <v>2989</v>
      </c>
      <c r="F7844" s="188">
        <v>3</v>
      </c>
      <c r="G7844" s="299" t="s">
        <v>8007</v>
      </c>
      <c r="H7844" s="210" t="s">
        <v>5280</v>
      </c>
    </row>
    <row r="7845" spans="1:8">
      <c r="A7845" s="88" t="s">
        <v>883</v>
      </c>
      <c r="B7845" s="240" t="s">
        <v>884</v>
      </c>
      <c r="C7845" s="185" t="str">
        <f>VLOOKUP(B7845,[1]Nagios!$B$2:$F$7978,1,FALSE)</f>
        <v>10.133.32.161</v>
      </c>
      <c r="D7845" s="240" t="s">
        <v>959</v>
      </c>
      <c r="E7845" s="240" t="s">
        <v>2989</v>
      </c>
      <c r="F7845" s="188">
        <v>3</v>
      </c>
      <c r="G7845" s="299" t="s">
        <v>8007</v>
      </c>
      <c r="H7845" s="210" t="s">
        <v>5280</v>
      </c>
    </row>
    <row r="7846" spans="1:8">
      <c r="A7846" s="88" t="s">
        <v>881</v>
      </c>
      <c r="B7846" s="240" t="s">
        <v>882</v>
      </c>
      <c r="C7846" s="185" t="str">
        <f>VLOOKUP(B7846,[1]Nagios!$B$2:$F$7978,1,FALSE)</f>
        <v>10.133.32.153</v>
      </c>
      <c r="D7846" s="240" t="s">
        <v>959</v>
      </c>
      <c r="E7846" s="240" t="s">
        <v>2989</v>
      </c>
      <c r="F7846" s="188">
        <v>3</v>
      </c>
      <c r="G7846" s="299" t="s">
        <v>8007</v>
      </c>
      <c r="H7846" s="210" t="s">
        <v>5280</v>
      </c>
    </row>
    <row r="7847" spans="1:8">
      <c r="A7847" s="88" t="s">
        <v>879</v>
      </c>
      <c r="B7847" s="240" t="s">
        <v>880</v>
      </c>
      <c r="C7847" s="185" t="str">
        <f>VLOOKUP(B7847,[1]Nagios!$B$2:$F$7978,1,FALSE)</f>
        <v>10.133.32.137</v>
      </c>
      <c r="D7847" s="240" t="s">
        <v>959</v>
      </c>
      <c r="E7847" s="240" t="s">
        <v>2989</v>
      </c>
      <c r="F7847" s="188">
        <v>3</v>
      </c>
      <c r="G7847" s="299" t="s">
        <v>8007</v>
      </c>
      <c r="H7847" s="210" t="s">
        <v>5280</v>
      </c>
    </row>
    <row r="7848" spans="1:8">
      <c r="A7848" s="88" t="s">
        <v>877</v>
      </c>
      <c r="B7848" s="240" t="s">
        <v>878</v>
      </c>
      <c r="C7848" s="185" t="str">
        <f>VLOOKUP(B7848,[1]Nagios!$B$2:$F$7978,1,FALSE)</f>
        <v>10.133.32.198</v>
      </c>
      <c r="D7848" s="240" t="s">
        <v>959</v>
      </c>
      <c r="E7848" s="240" t="s">
        <v>2989</v>
      </c>
      <c r="F7848" s="112">
        <v>3</v>
      </c>
      <c r="G7848" s="299" t="s">
        <v>8007</v>
      </c>
      <c r="H7848" s="210" t="s">
        <v>5280</v>
      </c>
    </row>
    <row r="7849" spans="1:8">
      <c r="A7849" s="88" t="s">
        <v>875</v>
      </c>
      <c r="B7849" s="240" t="s">
        <v>876</v>
      </c>
      <c r="C7849" s="185" t="str">
        <f>VLOOKUP(B7849,[1]Nagios!$B$2:$F$7978,1,FALSE)</f>
        <v>10.133.32.190</v>
      </c>
      <c r="D7849" s="240" t="s">
        <v>959</v>
      </c>
      <c r="E7849" s="240" t="s">
        <v>2989</v>
      </c>
      <c r="F7849" s="112">
        <v>3</v>
      </c>
      <c r="G7849" s="299" t="s">
        <v>8007</v>
      </c>
      <c r="H7849" s="210" t="s">
        <v>5280</v>
      </c>
    </row>
    <row r="7850" spans="1:8">
      <c r="A7850" s="88" t="s">
        <v>873</v>
      </c>
      <c r="B7850" s="240" t="s">
        <v>874</v>
      </c>
      <c r="C7850" s="185" t="str">
        <f>VLOOKUP(B7850,[1]Nagios!$B$2:$F$7978,1,FALSE)</f>
        <v>10.133.32.186</v>
      </c>
      <c r="D7850" s="240" t="s">
        <v>959</v>
      </c>
      <c r="E7850" s="240" t="s">
        <v>2989</v>
      </c>
      <c r="F7850" s="112">
        <v>3</v>
      </c>
      <c r="G7850" s="299" t="s">
        <v>8007</v>
      </c>
      <c r="H7850" s="210" t="s">
        <v>5280</v>
      </c>
    </row>
    <row r="7851" spans="1:8">
      <c r="A7851" s="88" t="s">
        <v>871</v>
      </c>
      <c r="B7851" s="240" t="s">
        <v>872</v>
      </c>
      <c r="C7851" s="185" t="str">
        <f>VLOOKUP(B7851,[1]Nagios!$B$2:$F$7978,1,FALSE)</f>
        <v>10.133.32.182</v>
      </c>
      <c r="D7851" s="240" t="s">
        <v>959</v>
      </c>
      <c r="E7851" s="240" t="s">
        <v>2989</v>
      </c>
      <c r="F7851" s="112">
        <v>3</v>
      </c>
      <c r="G7851" s="299" t="s">
        <v>8007</v>
      </c>
      <c r="H7851" s="210" t="s">
        <v>5280</v>
      </c>
    </row>
    <row r="7852" spans="1:8">
      <c r="A7852" s="88" t="s">
        <v>869</v>
      </c>
      <c r="B7852" s="240" t="s">
        <v>870</v>
      </c>
      <c r="C7852" s="185" t="str">
        <f>VLOOKUP(B7852,[1]Nagios!$B$2:$F$7978,1,FALSE)</f>
        <v>10.133.32.178</v>
      </c>
      <c r="D7852" s="240" t="s">
        <v>959</v>
      </c>
      <c r="E7852" s="240" t="s">
        <v>2989</v>
      </c>
      <c r="F7852" s="112">
        <v>3</v>
      </c>
      <c r="G7852" s="299" t="s">
        <v>8007</v>
      </c>
      <c r="H7852" s="210" t="s">
        <v>5280</v>
      </c>
    </row>
    <row r="7853" spans="1:8">
      <c r="A7853" s="88" t="s">
        <v>867</v>
      </c>
      <c r="B7853" s="240" t="s">
        <v>868</v>
      </c>
      <c r="C7853" s="185" t="str">
        <f>VLOOKUP(B7853,[1]Nagios!$B$2:$F$7978,1,FALSE)</f>
        <v>10.133.32.170</v>
      </c>
      <c r="D7853" s="240" t="s">
        <v>959</v>
      </c>
      <c r="E7853" s="240" t="s">
        <v>2989</v>
      </c>
      <c r="F7853" s="112">
        <v>3</v>
      </c>
      <c r="G7853" s="299" t="s">
        <v>8007</v>
      </c>
      <c r="H7853" s="210" t="s">
        <v>5280</v>
      </c>
    </row>
    <row r="7854" spans="1:8">
      <c r="A7854" s="88" t="s">
        <v>865</v>
      </c>
      <c r="B7854" s="240" t="s">
        <v>866</v>
      </c>
      <c r="C7854" s="185" t="str">
        <f>VLOOKUP(B7854,[1]Nagios!$B$2:$F$7978,1,FALSE)</f>
        <v>10.133.32.166</v>
      </c>
      <c r="D7854" s="240" t="s">
        <v>959</v>
      </c>
      <c r="E7854" s="240" t="s">
        <v>2989</v>
      </c>
      <c r="F7854" s="112">
        <v>3</v>
      </c>
      <c r="G7854" s="299" t="s">
        <v>8007</v>
      </c>
      <c r="H7854" s="210" t="s">
        <v>5280</v>
      </c>
    </row>
    <row r="7855" spans="1:8">
      <c r="A7855" s="88" t="s">
        <v>863</v>
      </c>
      <c r="B7855" s="240" t="s">
        <v>864</v>
      </c>
      <c r="C7855" s="185" t="str">
        <f>VLOOKUP(B7855,[1]Nagios!$B$2:$F$7978,1,FALSE)</f>
        <v>10.133.32.162</v>
      </c>
      <c r="D7855" s="240" t="s">
        <v>959</v>
      </c>
      <c r="E7855" s="240" t="s">
        <v>2989</v>
      </c>
      <c r="F7855" s="112">
        <v>3</v>
      </c>
      <c r="G7855" s="299" t="s">
        <v>8007</v>
      </c>
      <c r="H7855" s="210" t="s">
        <v>5280</v>
      </c>
    </row>
    <row r="7856" spans="1:8">
      <c r="A7856" s="88" t="s">
        <v>861</v>
      </c>
      <c r="B7856" s="240" t="s">
        <v>862</v>
      </c>
      <c r="C7856" s="185" t="str">
        <f>VLOOKUP(B7856,[1]Nagios!$B$2:$F$7978,1,FALSE)</f>
        <v>10.133.32.158</v>
      </c>
      <c r="D7856" s="240" t="s">
        <v>959</v>
      </c>
      <c r="E7856" s="240" t="s">
        <v>2989</v>
      </c>
      <c r="F7856" s="112">
        <v>3</v>
      </c>
      <c r="G7856" s="299" t="s">
        <v>8007</v>
      </c>
      <c r="H7856" s="210" t="s">
        <v>5280</v>
      </c>
    </row>
    <row r="7857" spans="1:8">
      <c r="A7857" s="88" t="s">
        <v>859</v>
      </c>
      <c r="B7857" s="240" t="s">
        <v>860</v>
      </c>
      <c r="C7857" s="185" t="str">
        <f>VLOOKUP(B7857,[1]Nagios!$B$2:$F$7978,1,FALSE)</f>
        <v>10.133.32.154</v>
      </c>
      <c r="D7857" s="240" t="s">
        <v>959</v>
      </c>
      <c r="E7857" s="240" t="s">
        <v>2989</v>
      </c>
      <c r="F7857" s="112">
        <v>3</v>
      </c>
      <c r="G7857" s="299" t="s">
        <v>8007</v>
      </c>
      <c r="H7857" s="210" t="s">
        <v>5280</v>
      </c>
    </row>
    <row r="7858" spans="1:8">
      <c r="A7858" s="88" t="s">
        <v>857</v>
      </c>
      <c r="B7858" s="240" t="s">
        <v>858</v>
      </c>
      <c r="C7858" s="185" t="str">
        <f>VLOOKUP(B7858,[1]Nagios!$B$2:$F$7978,1,FALSE)</f>
        <v>10.133.32.142</v>
      </c>
      <c r="D7858" s="240" t="s">
        <v>959</v>
      </c>
      <c r="E7858" s="240" t="s">
        <v>2989</v>
      </c>
      <c r="F7858" s="112">
        <v>3</v>
      </c>
      <c r="G7858" s="299" t="s">
        <v>8007</v>
      </c>
      <c r="H7858" s="210" t="s">
        <v>5280</v>
      </c>
    </row>
    <row r="7859" spans="1:8">
      <c r="A7859" s="88" t="s">
        <v>855</v>
      </c>
      <c r="B7859" s="240" t="s">
        <v>856</v>
      </c>
      <c r="C7859" s="185" t="str">
        <f>VLOOKUP(B7859,[1]Nagios!$B$2:$F$7978,1,FALSE)</f>
        <v>10.133.32.138</v>
      </c>
      <c r="D7859" s="240" t="s">
        <v>959</v>
      </c>
      <c r="E7859" s="240" t="s">
        <v>2989</v>
      </c>
      <c r="F7859" s="112">
        <v>3</v>
      </c>
      <c r="G7859" s="299" t="s">
        <v>8007</v>
      </c>
      <c r="H7859" s="210" t="s">
        <v>5280</v>
      </c>
    </row>
    <row r="7860" spans="1:8">
      <c r="A7860" s="88" t="s">
        <v>551</v>
      </c>
      <c r="B7860" s="240" t="s">
        <v>552</v>
      </c>
      <c r="C7860" s="185" t="str">
        <f>VLOOKUP(B7860,[1]Nagios!$B$2:$F$7978,1,FALSE)</f>
        <v>10.133.2.102</v>
      </c>
      <c r="D7860" s="240" t="s">
        <v>959</v>
      </c>
      <c r="E7860" s="240" t="s">
        <v>2991</v>
      </c>
      <c r="F7860" s="112">
        <v>1</v>
      </c>
      <c r="G7860" s="299" t="s">
        <v>8007</v>
      </c>
      <c r="H7860" s="210" t="s">
        <v>5280</v>
      </c>
    </row>
    <row r="7861" spans="1:8">
      <c r="A7861" s="88" t="s">
        <v>549</v>
      </c>
      <c r="B7861" s="240" t="s">
        <v>550</v>
      </c>
      <c r="C7861" s="185" t="str">
        <f>VLOOKUP(B7861,[1]Nagios!$B$2:$F$7978,1,FALSE)</f>
        <v>10.133.2.109</v>
      </c>
      <c r="D7861" s="240" t="s">
        <v>959</v>
      </c>
      <c r="E7861" s="240" t="s">
        <v>2991</v>
      </c>
      <c r="F7861" s="112">
        <v>1</v>
      </c>
      <c r="G7861" s="299" t="s">
        <v>8007</v>
      </c>
      <c r="H7861" s="210" t="s">
        <v>5280</v>
      </c>
    </row>
    <row r="7862" spans="1:8">
      <c r="A7862" s="88" t="s">
        <v>7882</v>
      </c>
      <c r="B7862" s="240" t="s">
        <v>8454</v>
      </c>
      <c r="C7862" s="185" t="str">
        <f>VLOOKUP(B7862,[1]Nagios!$B$2:$F$7978,1,FALSE)</f>
        <v>172.18.156.242</v>
      </c>
      <c r="D7862" s="240" t="s">
        <v>2374</v>
      </c>
      <c r="E7862" s="240" t="s">
        <v>2989</v>
      </c>
      <c r="F7862" s="269">
        <v>1</v>
      </c>
      <c r="G7862" s="299" t="s">
        <v>8007</v>
      </c>
      <c r="H7862" s="226"/>
    </row>
    <row r="7863" spans="1:8">
      <c r="A7863" s="88" t="s">
        <v>546</v>
      </c>
      <c r="B7863" s="240" t="s">
        <v>547</v>
      </c>
      <c r="C7863" s="185" t="str">
        <f>VLOOKUP(B7863,[1]Nagios!$B$2:$F$7978,1,FALSE)</f>
        <v>10.133.2.106</v>
      </c>
      <c r="D7863" s="240" t="s">
        <v>959</v>
      </c>
      <c r="E7863" s="240" t="s">
        <v>2989</v>
      </c>
      <c r="F7863" s="112">
        <v>1</v>
      </c>
      <c r="G7863" s="299" t="s">
        <v>8007</v>
      </c>
      <c r="H7863" s="210" t="s">
        <v>5280</v>
      </c>
    </row>
    <row r="7864" spans="1:8">
      <c r="A7864" s="88" t="s">
        <v>544</v>
      </c>
      <c r="B7864" s="240" t="s">
        <v>545</v>
      </c>
      <c r="C7864" s="185" t="str">
        <f>VLOOKUP(B7864,[1]Nagios!$B$2:$F$7978,1,FALSE)</f>
        <v>10.133.2.11</v>
      </c>
      <c r="D7864" s="240" t="s">
        <v>959</v>
      </c>
      <c r="E7864" s="240" t="s">
        <v>2989</v>
      </c>
      <c r="F7864" s="112">
        <v>1</v>
      </c>
      <c r="G7864" s="299" t="s">
        <v>8007</v>
      </c>
      <c r="H7864" s="210" t="s">
        <v>5280</v>
      </c>
    </row>
    <row r="7865" spans="1:8" hidden="1">
      <c r="A7865" s="88" t="s">
        <v>1792</v>
      </c>
      <c r="B7865" s="240" t="s">
        <v>2378</v>
      </c>
      <c r="C7865" s="185" t="str">
        <f>VLOOKUP(B7865,[1]Nagios!$B$2:$F$7978,1,FALSE)</f>
        <v>172.16.7.23</v>
      </c>
      <c r="D7865" s="240" t="s">
        <v>2338</v>
      </c>
      <c r="E7865" s="240" t="s">
        <v>2991</v>
      </c>
      <c r="F7865" s="112">
        <v>1</v>
      </c>
      <c r="G7865" s="299" t="s">
        <v>8006</v>
      </c>
      <c r="H7865" s="210" t="s">
        <v>5289</v>
      </c>
    </row>
    <row r="7866" spans="1:8" hidden="1">
      <c r="A7866" s="88" t="s">
        <v>1792</v>
      </c>
      <c r="B7866" s="240" t="s">
        <v>2376</v>
      </c>
      <c r="C7866" s="185" t="str">
        <f>VLOOKUP(B7866,[1]Nagios!$B$2:$F$7978,1,FALSE)</f>
        <v>172.16.7.13</v>
      </c>
      <c r="D7866" s="240" t="s">
        <v>2338</v>
      </c>
      <c r="E7866" s="240" t="s">
        <v>2991</v>
      </c>
      <c r="F7866" s="112">
        <v>1</v>
      </c>
      <c r="G7866" s="299" t="s">
        <v>8006</v>
      </c>
      <c r="H7866" s="210" t="s">
        <v>5289</v>
      </c>
    </row>
    <row r="7867" spans="1:8" hidden="1">
      <c r="A7867" s="88" t="s">
        <v>1791</v>
      </c>
      <c r="B7867" s="249" t="s">
        <v>2377</v>
      </c>
      <c r="C7867" s="185" t="str">
        <f>VLOOKUP(B7867,[1]Nagios!$B$2:$F$7978,1,FALSE)</f>
        <v>172.16.7.22</v>
      </c>
      <c r="D7867" s="249" t="s">
        <v>2338</v>
      </c>
      <c r="E7867" s="249" t="s">
        <v>2991</v>
      </c>
      <c r="F7867" s="112">
        <v>1</v>
      </c>
      <c r="G7867" s="299" t="s">
        <v>8006</v>
      </c>
      <c r="H7867" s="210" t="s">
        <v>5289</v>
      </c>
    </row>
    <row r="7868" spans="1:8" hidden="1">
      <c r="A7868" s="88" t="s">
        <v>1791</v>
      </c>
      <c r="B7868" s="249" t="s">
        <v>2375</v>
      </c>
      <c r="C7868" s="185" t="str">
        <f>VLOOKUP(B7868,[1]Nagios!$B$2:$F$7978,1,FALSE)</f>
        <v>172.16.7.12</v>
      </c>
      <c r="D7868" s="249" t="s">
        <v>2338</v>
      </c>
      <c r="E7868" s="249" t="s">
        <v>2991</v>
      </c>
      <c r="F7868" s="112">
        <v>1</v>
      </c>
      <c r="G7868" s="299" t="s">
        <v>8006</v>
      </c>
      <c r="H7868" s="210" t="s">
        <v>5289</v>
      </c>
    </row>
    <row r="7869" spans="1:8" hidden="1">
      <c r="A7869" s="88" t="s">
        <v>852</v>
      </c>
      <c r="B7869" s="266" t="s">
        <v>853</v>
      </c>
      <c r="C7869" s="185" t="str">
        <f>VLOOKUP(B7869,[1]Nagios!$B$2:$F$7978,1,FALSE)</f>
        <v>10.133.30.14</v>
      </c>
      <c r="D7869" s="266" t="s">
        <v>1220</v>
      </c>
      <c r="E7869" s="266" t="s">
        <v>2989</v>
      </c>
      <c r="F7869" s="271">
        <v>3</v>
      </c>
      <c r="G7869" s="299" t="s">
        <v>8012</v>
      </c>
      <c r="H7869" s="200" t="s">
        <v>3695</v>
      </c>
    </row>
    <row r="7870" spans="1:8" hidden="1">
      <c r="A7870" s="88" t="s">
        <v>852</v>
      </c>
      <c r="B7870" s="240" t="s">
        <v>853</v>
      </c>
      <c r="C7870" s="185" t="str">
        <f>VLOOKUP(B7870,[1]Nagios!$B$2:$F$7978,1,FALSE)</f>
        <v>10.133.30.14</v>
      </c>
      <c r="D7870" s="240" t="s">
        <v>1204</v>
      </c>
      <c r="E7870" s="240" t="s">
        <v>2989</v>
      </c>
      <c r="F7870" s="245">
        <v>2</v>
      </c>
      <c r="G7870" s="299" t="s">
        <v>8012</v>
      </c>
      <c r="H7870" s="200" t="s">
        <v>3696</v>
      </c>
    </row>
    <row r="7871" spans="1:8" hidden="1">
      <c r="A7871" s="88" t="s">
        <v>852</v>
      </c>
      <c r="B7871" s="240" t="s">
        <v>853</v>
      </c>
      <c r="C7871" s="185" t="str">
        <f>VLOOKUP(B7871,[1]Nagios!$B$2:$F$7978,1,FALSE)</f>
        <v>10.133.30.14</v>
      </c>
      <c r="D7871" s="240" t="s">
        <v>2171</v>
      </c>
      <c r="E7871" s="240" t="s">
        <v>2989</v>
      </c>
      <c r="F7871" s="245">
        <v>2</v>
      </c>
      <c r="G7871" s="299" t="s">
        <v>8012</v>
      </c>
      <c r="H7871" s="200" t="s">
        <v>3697</v>
      </c>
    </row>
    <row r="7872" spans="1:8" hidden="1">
      <c r="A7872" s="88" t="s">
        <v>852</v>
      </c>
      <c r="B7872" s="240" t="s">
        <v>853</v>
      </c>
      <c r="C7872" s="185" t="str">
        <f>VLOOKUP(B7872,[1]Nagios!$B$2:$F$7978,1,FALSE)</f>
        <v>10.133.30.14</v>
      </c>
      <c r="D7872" s="240" t="s">
        <v>2033</v>
      </c>
      <c r="E7872" s="240" t="s">
        <v>2989</v>
      </c>
      <c r="F7872" s="245">
        <v>2</v>
      </c>
      <c r="G7872" s="299" t="s">
        <v>8012</v>
      </c>
      <c r="H7872" s="200" t="s">
        <v>3698</v>
      </c>
    </row>
    <row r="7873" spans="1:8" hidden="1">
      <c r="A7873" s="88" t="s">
        <v>852</v>
      </c>
      <c r="B7873" s="240" t="s">
        <v>853</v>
      </c>
      <c r="C7873" s="185" t="str">
        <f>VLOOKUP(B7873,[1]Nagios!$B$2:$F$7978,1,FALSE)</f>
        <v>10.133.30.14</v>
      </c>
      <c r="D7873" s="240" t="s">
        <v>959</v>
      </c>
      <c r="E7873" s="249" t="s">
        <v>2989</v>
      </c>
      <c r="F7873" s="245">
        <v>2</v>
      </c>
      <c r="G7873" s="299" t="s">
        <v>8012</v>
      </c>
      <c r="H7873" s="200" t="s">
        <v>3699</v>
      </c>
    </row>
    <row r="7874" spans="1:8" hidden="1">
      <c r="A7874" s="88" t="s">
        <v>852</v>
      </c>
      <c r="B7874" s="240" t="s">
        <v>853</v>
      </c>
      <c r="C7874" s="185" t="str">
        <f>VLOOKUP(B7874,[1]Nagios!$B$2:$F$7978,1,FALSE)</f>
        <v>10.133.30.14</v>
      </c>
      <c r="D7874" s="240" t="s">
        <v>1200</v>
      </c>
      <c r="E7874" s="249" t="s">
        <v>2989</v>
      </c>
      <c r="F7874" s="245">
        <v>2</v>
      </c>
      <c r="G7874" s="299" t="s">
        <v>8012</v>
      </c>
      <c r="H7874" s="200" t="s">
        <v>3700</v>
      </c>
    </row>
    <row r="7875" spans="1:8" hidden="1">
      <c r="A7875" s="88" t="s">
        <v>852</v>
      </c>
      <c r="B7875" s="240" t="s">
        <v>853</v>
      </c>
      <c r="C7875" s="185" t="str">
        <f>VLOOKUP(B7875,[1]Nagios!$B$2:$F$7978,1,FALSE)</f>
        <v>10.133.30.14</v>
      </c>
      <c r="D7875" s="240" t="s">
        <v>1201</v>
      </c>
      <c r="E7875" s="266" t="s">
        <v>2992</v>
      </c>
      <c r="F7875" s="245">
        <v>2</v>
      </c>
      <c r="G7875" s="299" t="s">
        <v>8012</v>
      </c>
      <c r="H7875" s="200" t="s">
        <v>3701</v>
      </c>
    </row>
    <row r="7876" spans="1:8" hidden="1">
      <c r="A7876" s="89" t="s">
        <v>852</v>
      </c>
      <c r="B7876" s="102" t="s">
        <v>853</v>
      </c>
      <c r="C7876" s="185" t="str">
        <f>VLOOKUP(B7876,[1]Nagios!$B$2:$F$7978,1,FALSE)</f>
        <v>10.133.30.14</v>
      </c>
      <c r="D7876" s="102" t="s">
        <v>1922</v>
      </c>
      <c r="E7876" s="102" t="s">
        <v>7217</v>
      </c>
      <c r="F7876" s="113">
        <v>2</v>
      </c>
      <c r="G7876" s="299" t="s">
        <v>8020</v>
      </c>
      <c r="H7876" s="220" t="s">
        <v>3203</v>
      </c>
    </row>
    <row r="7877" spans="1:8" hidden="1">
      <c r="A7877" s="88" t="s">
        <v>1917</v>
      </c>
      <c r="B7877" s="240" t="s">
        <v>1918</v>
      </c>
      <c r="C7877" s="185" t="str">
        <f>VLOOKUP(B7877,[1]Nagios!$B$2:$F$7978,1,FALSE)</f>
        <v>10.133.30.10</v>
      </c>
      <c r="D7877" s="240" t="s">
        <v>1914</v>
      </c>
      <c r="E7877" s="266" t="s">
        <v>2989</v>
      </c>
      <c r="F7877" s="245">
        <v>1</v>
      </c>
      <c r="G7877" s="299" t="s">
        <v>8012</v>
      </c>
      <c r="H7877" s="200" t="s">
        <v>3690</v>
      </c>
    </row>
    <row r="7878" spans="1:8" hidden="1">
      <c r="A7878" s="88" t="s">
        <v>1917</v>
      </c>
      <c r="B7878" s="240" t="s">
        <v>1918</v>
      </c>
      <c r="C7878" s="185" t="str">
        <f>VLOOKUP(B7878,[1]Nagios!$B$2:$F$7978,1,FALSE)</f>
        <v>10.133.30.10</v>
      </c>
      <c r="D7878" s="240" t="s">
        <v>1919</v>
      </c>
      <c r="E7878" s="266" t="s">
        <v>2989</v>
      </c>
      <c r="F7878" s="245">
        <v>1</v>
      </c>
      <c r="G7878" s="299" t="s">
        <v>8012</v>
      </c>
      <c r="H7878" s="200" t="s">
        <v>3691</v>
      </c>
    </row>
    <row r="7879" spans="1:8" hidden="1">
      <c r="A7879" s="88" t="s">
        <v>1917</v>
      </c>
      <c r="B7879" s="240" t="s">
        <v>1918</v>
      </c>
      <c r="C7879" s="185" t="str">
        <f>VLOOKUP(B7879,[1]Nagios!$B$2:$F$7978,1,FALSE)</f>
        <v>10.133.30.10</v>
      </c>
      <c r="D7879" s="240" t="s">
        <v>1920</v>
      </c>
      <c r="E7879" s="266" t="s">
        <v>2989</v>
      </c>
      <c r="F7879" s="245">
        <v>1</v>
      </c>
      <c r="G7879" s="299" t="s">
        <v>8012</v>
      </c>
      <c r="H7879" s="200" t="s">
        <v>3692</v>
      </c>
    </row>
    <row r="7880" spans="1:8" hidden="1">
      <c r="A7880" s="88" t="s">
        <v>1917</v>
      </c>
      <c r="B7880" s="240" t="s">
        <v>1918</v>
      </c>
      <c r="C7880" s="185" t="str">
        <f>VLOOKUP(B7880,[1]Nagios!$B$2:$F$7978,1,FALSE)</f>
        <v>10.133.30.10</v>
      </c>
      <c r="D7880" s="240" t="s">
        <v>1921</v>
      </c>
      <c r="E7880" s="249" t="s">
        <v>2989</v>
      </c>
      <c r="F7880" s="262">
        <v>1</v>
      </c>
      <c r="G7880" s="299" t="s">
        <v>8012</v>
      </c>
      <c r="H7880" s="200" t="s">
        <v>3693</v>
      </c>
    </row>
    <row r="7881" spans="1:8" hidden="1">
      <c r="A7881" s="88" t="s">
        <v>1917</v>
      </c>
      <c r="B7881" s="240" t="s">
        <v>1918</v>
      </c>
      <c r="C7881" s="185" t="str">
        <f>VLOOKUP(B7881,[1]Nagios!$B$2:$F$7978,1,FALSE)</f>
        <v>10.133.30.10</v>
      </c>
      <c r="D7881" s="240" t="s">
        <v>1795</v>
      </c>
      <c r="E7881" s="266" t="s">
        <v>2989</v>
      </c>
      <c r="F7881" s="262">
        <v>1</v>
      </c>
      <c r="G7881" s="299" t="s">
        <v>8012</v>
      </c>
      <c r="H7881" s="200" t="s">
        <v>3694</v>
      </c>
    </row>
    <row r="7882" spans="1:8" hidden="1">
      <c r="A7882" s="88" t="s">
        <v>850</v>
      </c>
      <c r="B7882" s="240" t="s">
        <v>851</v>
      </c>
      <c r="C7882" s="185" t="str">
        <f>VLOOKUP(B7882,[1]Nagios!$B$2:$F$7978,1,FALSE)</f>
        <v>10.133.30.2</v>
      </c>
      <c r="D7882" s="240" t="s">
        <v>1204</v>
      </c>
      <c r="E7882" s="267" t="s">
        <v>2989</v>
      </c>
      <c r="F7882" s="271">
        <v>1</v>
      </c>
      <c r="G7882" s="299" t="s">
        <v>8012</v>
      </c>
      <c r="H7882" s="200" t="s">
        <v>3683</v>
      </c>
    </row>
    <row r="7883" spans="1:8" hidden="1">
      <c r="A7883" s="88" t="s">
        <v>850</v>
      </c>
      <c r="B7883" s="240" t="s">
        <v>851</v>
      </c>
      <c r="C7883" s="185" t="str">
        <f>VLOOKUP(B7883,[1]Nagios!$B$2:$F$7978,1,FALSE)</f>
        <v>10.133.30.2</v>
      </c>
      <c r="D7883" s="240" t="s">
        <v>2171</v>
      </c>
      <c r="E7883" s="267" t="s">
        <v>2989</v>
      </c>
      <c r="F7883" s="271">
        <v>1</v>
      </c>
      <c r="G7883" s="299" t="s">
        <v>8012</v>
      </c>
      <c r="H7883" s="200" t="s">
        <v>3684</v>
      </c>
    </row>
    <row r="7884" spans="1:8" hidden="1">
      <c r="A7884" s="88" t="s">
        <v>850</v>
      </c>
      <c r="B7884" s="240" t="s">
        <v>851</v>
      </c>
      <c r="C7884" s="185" t="str">
        <f>VLOOKUP(B7884,[1]Nagios!$B$2:$F$7978,1,FALSE)</f>
        <v>10.133.30.2</v>
      </c>
      <c r="D7884" s="240" t="s">
        <v>1734</v>
      </c>
      <c r="E7884" s="267" t="s">
        <v>2989</v>
      </c>
      <c r="F7884" s="271">
        <v>1</v>
      </c>
      <c r="G7884" s="299" t="s">
        <v>8012</v>
      </c>
      <c r="H7884" s="200" t="s">
        <v>3685</v>
      </c>
    </row>
    <row r="7885" spans="1:8" hidden="1">
      <c r="A7885" s="88" t="s">
        <v>850</v>
      </c>
      <c r="B7885" s="240" t="s">
        <v>851</v>
      </c>
      <c r="C7885" s="185" t="str">
        <f>VLOOKUP(B7885,[1]Nagios!$B$2:$F$7978,1,FALSE)</f>
        <v>10.133.30.2</v>
      </c>
      <c r="D7885" s="240" t="s">
        <v>959</v>
      </c>
      <c r="E7885" s="267" t="s">
        <v>2989</v>
      </c>
      <c r="F7885" s="271">
        <v>1</v>
      </c>
      <c r="G7885" s="299" t="s">
        <v>8012</v>
      </c>
      <c r="H7885" s="200" t="s">
        <v>3686</v>
      </c>
    </row>
    <row r="7886" spans="1:8" hidden="1">
      <c r="A7886" s="88" t="s">
        <v>850</v>
      </c>
      <c r="B7886" s="240" t="s">
        <v>851</v>
      </c>
      <c r="C7886" s="185" t="str">
        <f>VLOOKUP(B7886,[1]Nagios!$B$2:$F$7978,1,FALSE)</f>
        <v>10.133.30.2</v>
      </c>
      <c r="D7886" s="240" t="s">
        <v>1200</v>
      </c>
      <c r="E7886" s="267" t="s">
        <v>2989</v>
      </c>
      <c r="F7886" s="271">
        <v>1</v>
      </c>
      <c r="G7886" s="299" t="s">
        <v>8012</v>
      </c>
      <c r="H7886" s="200" t="s">
        <v>3687</v>
      </c>
    </row>
    <row r="7887" spans="1:8" hidden="1">
      <c r="A7887" s="88" t="s">
        <v>850</v>
      </c>
      <c r="B7887" s="240" t="s">
        <v>851</v>
      </c>
      <c r="C7887" s="185" t="str">
        <f>VLOOKUP(B7887,[1]Nagios!$B$2:$F$7978,1,FALSE)</f>
        <v>10.133.30.2</v>
      </c>
      <c r="D7887" s="240" t="s">
        <v>1201</v>
      </c>
      <c r="E7887" s="240" t="s">
        <v>2992</v>
      </c>
      <c r="F7887" s="271">
        <v>2</v>
      </c>
      <c r="G7887" s="299" t="s">
        <v>8012</v>
      </c>
      <c r="H7887" s="200" t="s">
        <v>3688</v>
      </c>
    </row>
    <row r="7888" spans="1:8" hidden="1">
      <c r="A7888" s="88" t="s">
        <v>850</v>
      </c>
      <c r="B7888" s="240" t="s">
        <v>851</v>
      </c>
      <c r="C7888" s="185" t="str">
        <f>VLOOKUP(B7888,[1]Nagios!$B$2:$F$7978,1,FALSE)</f>
        <v>10.133.30.2</v>
      </c>
      <c r="D7888" s="240" t="s">
        <v>1267</v>
      </c>
      <c r="E7888" s="267" t="s">
        <v>2989</v>
      </c>
      <c r="F7888" s="271">
        <v>1</v>
      </c>
      <c r="G7888" s="299" t="s">
        <v>8012</v>
      </c>
      <c r="H7888" s="200" t="s">
        <v>3689</v>
      </c>
    </row>
    <row r="7889" spans="1:8">
      <c r="A7889" s="88" t="s">
        <v>848</v>
      </c>
      <c r="B7889" s="240" t="s">
        <v>849</v>
      </c>
      <c r="C7889" s="185" t="str">
        <f>VLOOKUP(B7889,[1]Nagios!$B$2:$F$7978,1,FALSE)</f>
        <v>10.133.33.71</v>
      </c>
      <c r="D7889" s="240" t="s">
        <v>959</v>
      </c>
      <c r="E7889" s="240" t="s">
        <v>2989</v>
      </c>
      <c r="F7889" s="112">
        <v>4</v>
      </c>
      <c r="G7889" s="299" t="s">
        <v>8007</v>
      </c>
      <c r="H7889" s="210" t="s">
        <v>5280</v>
      </c>
    </row>
    <row r="7890" spans="1:8">
      <c r="A7890" s="88" t="s">
        <v>846</v>
      </c>
      <c r="B7890" s="240" t="s">
        <v>847</v>
      </c>
      <c r="C7890" s="185" t="str">
        <f>VLOOKUP(B7890,[1]Nagios!$B$2:$F$7978,1,FALSE)</f>
        <v>10.133.33.66</v>
      </c>
      <c r="D7890" s="240" t="s">
        <v>959</v>
      </c>
      <c r="E7890" s="240" t="s">
        <v>2989</v>
      </c>
      <c r="F7890" s="112">
        <v>4</v>
      </c>
      <c r="G7890" s="299" t="s">
        <v>8007</v>
      </c>
      <c r="H7890" s="210" t="s">
        <v>5280</v>
      </c>
    </row>
    <row r="7891" spans="1:8">
      <c r="A7891" s="88" t="s">
        <v>844</v>
      </c>
      <c r="B7891" s="240" t="s">
        <v>845</v>
      </c>
      <c r="C7891" s="185" t="str">
        <f>VLOOKUP(B7891,[1]Nagios!$B$2:$F$7978,1,FALSE)</f>
        <v>10.133.33.77</v>
      </c>
      <c r="D7891" s="240" t="s">
        <v>959</v>
      </c>
      <c r="E7891" s="240" t="s">
        <v>2989</v>
      </c>
      <c r="F7891" s="112">
        <v>4</v>
      </c>
      <c r="G7891" s="299" t="s">
        <v>8007</v>
      </c>
      <c r="H7891" s="210" t="s">
        <v>5280</v>
      </c>
    </row>
    <row r="7892" spans="1:8">
      <c r="A7892" s="88" t="s">
        <v>842</v>
      </c>
      <c r="B7892" s="240" t="s">
        <v>843</v>
      </c>
      <c r="C7892" s="185" t="str">
        <f>VLOOKUP(B7892,[1]Nagios!$B$2:$F$7978,1,FALSE)</f>
        <v>10.133.33.75</v>
      </c>
      <c r="D7892" s="240" t="s">
        <v>959</v>
      </c>
      <c r="E7892" s="240" t="s">
        <v>2989</v>
      </c>
      <c r="F7892" s="112">
        <v>4</v>
      </c>
      <c r="G7892" s="299" t="s">
        <v>8007</v>
      </c>
      <c r="H7892" s="210" t="s">
        <v>5280</v>
      </c>
    </row>
    <row r="7893" spans="1:8">
      <c r="A7893" s="88" t="s">
        <v>840</v>
      </c>
      <c r="B7893" s="240" t="s">
        <v>841</v>
      </c>
      <c r="C7893" s="185" t="str">
        <f>VLOOKUP(B7893,[1]Nagios!$B$2:$F$7978,1,FALSE)</f>
        <v>10.133.33.68</v>
      </c>
      <c r="D7893" s="240" t="s">
        <v>959</v>
      </c>
      <c r="E7893" s="240" t="s">
        <v>2989</v>
      </c>
      <c r="F7893" s="112">
        <v>4</v>
      </c>
      <c r="G7893" s="299" t="s">
        <v>8007</v>
      </c>
      <c r="H7893" s="210" t="s">
        <v>5280</v>
      </c>
    </row>
    <row r="7894" spans="1:8">
      <c r="A7894" s="88" t="s">
        <v>838</v>
      </c>
      <c r="B7894" s="240" t="s">
        <v>839</v>
      </c>
      <c r="C7894" s="185" t="str">
        <f>VLOOKUP(B7894,[1]Nagios!$B$2:$F$7978,1,FALSE)</f>
        <v>10.133.33.237</v>
      </c>
      <c r="D7894" s="240" t="s">
        <v>959</v>
      </c>
      <c r="E7894" s="240" t="s">
        <v>2989</v>
      </c>
      <c r="F7894" s="112">
        <v>4</v>
      </c>
      <c r="G7894" s="299" t="s">
        <v>8007</v>
      </c>
      <c r="H7894" s="210" t="s">
        <v>5280</v>
      </c>
    </row>
    <row r="7895" spans="1:8">
      <c r="A7895" s="88" t="s">
        <v>835</v>
      </c>
      <c r="B7895" s="240" t="s">
        <v>836</v>
      </c>
      <c r="C7895" s="185" t="str">
        <f>VLOOKUP(B7895,[1]Nagios!$B$2:$F$7978,1,FALSE)</f>
        <v>10.133.33.228</v>
      </c>
      <c r="D7895" s="240" t="s">
        <v>959</v>
      </c>
      <c r="E7895" s="240" t="s">
        <v>2989</v>
      </c>
      <c r="F7895" s="112">
        <v>4</v>
      </c>
      <c r="G7895" s="299" t="s">
        <v>8007</v>
      </c>
      <c r="H7895" s="210" t="s">
        <v>5280</v>
      </c>
    </row>
    <row r="7896" spans="1:8">
      <c r="A7896" s="88" t="s">
        <v>833</v>
      </c>
      <c r="B7896" s="240" t="s">
        <v>834</v>
      </c>
      <c r="C7896" s="185" t="str">
        <f>VLOOKUP(B7896,[1]Nagios!$B$2:$F$7978,1,FALSE)</f>
        <v>10.133.32.3</v>
      </c>
      <c r="D7896" s="240" t="s">
        <v>959</v>
      </c>
      <c r="E7896" s="240" t="s">
        <v>2989</v>
      </c>
      <c r="F7896" s="112">
        <v>3</v>
      </c>
      <c r="G7896" s="299" t="s">
        <v>8007</v>
      </c>
      <c r="H7896" s="210" t="s">
        <v>5280</v>
      </c>
    </row>
    <row r="7897" spans="1:8">
      <c r="A7897" s="88" t="s">
        <v>831</v>
      </c>
      <c r="B7897" s="240" t="s">
        <v>832</v>
      </c>
      <c r="C7897" s="185" t="str">
        <f>VLOOKUP(B7897,[1]Nagios!$B$2:$F$7978,1,FALSE)</f>
        <v>10.133.32.4</v>
      </c>
      <c r="D7897" s="240" t="s">
        <v>959</v>
      </c>
      <c r="E7897" s="240" t="s">
        <v>2989</v>
      </c>
      <c r="F7897" s="112">
        <v>3</v>
      </c>
      <c r="G7897" s="299" t="s">
        <v>8007</v>
      </c>
      <c r="H7897" s="210" t="s">
        <v>5280</v>
      </c>
    </row>
    <row r="7898" spans="1:8">
      <c r="A7898" s="88" t="s">
        <v>829</v>
      </c>
      <c r="B7898" s="240" t="s">
        <v>830</v>
      </c>
      <c r="C7898" s="185" t="str">
        <f>VLOOKUP(B7898,[1]Nagios!$B$2:$F$7978,1,FALSE)</f>
        <v>10.133.33.238</v>
      </c>
      <c r="D7898" s="240" t="s">
        <v>959</v>
      </c>
      <c r="E7898" s="240" t="s">
        <v>2989</v>
      </c>
      <c r="F7898" s="112">
        <v>4</v>
      </c>
      <c r="G7898" s="299" t="s">
        <v>8007</v>
      </c>
      <c r="H7898" s="210" t="s">
        <v>5280</v>
      </c>
    </row>
    <row r="7899" spans="1:8">
      <c r="A7899" s="88" t="s">
        <v>827</v>
      </c>
      <c r="B7899" s="240" t="s">
        <v>828</v>
      </c>
      <c r="C7899" s="185" t="str">
        <f>VLOOKUP(B7899,[1]Nagios!$B$2:$F$7978,1,FALSE)</f>
        <v>10.133.33.232</v>
      </c>
      <c r="D7899" s="240" t="s">
        <v>959</v>
      </c>
      <c r="E7899" s="240" t="s">
        <v>2989</v>
      </c>
      <c r="F7899" s="112">
        <v>4</v>
      </c>
      <c r="G7899" s="299" t="s">
        <v>8007</v>
      </c>
      <c r="H7899" s="210" t="s">
        <v>5280</v>
      </c>
    </row>
    <row r="7900" spans="1:8">
      <c r="A7900" s="88" t="s">
        <v>825</v>
      </c>
      <c r="B7900" s="240" t="s">
        <v>826</v>
      </c>
      <c r="C7900" s="185" t="str">
        <f>VLOOKUP(B7900,[1]Nagios!$B$2:$F$7978,1,FALSE)</f>
        <v>10.133.33.231</v>
      </c>
      <c r="D7900" s="240" t="s">
        <v>959</v>
      </c>
      <c r="E7900" s="240" t="s">
        <v>2989</v>
      </c>
      <c r="F7900" s="112">
        <v>4</v>
      </c>
      <c r="G7900" s="299" t="s">
        <v>8007</v>
      </c>
      <c r="H7900" s="210" t="s">
        <v>5280</v>
      </c>
    </row>
    <row r="7901" spans="1:8">
      <c r="A7901" s="88" t="s">
        <v>823</v>
      </c>
      <c r="B7901" s="240" t="s">
        <v>824</v>
      </c>
      <c r="C7901" s="185" t="str">
        <f>VLOOKUP(B7901,[1]Nagios!$B$2:$F$7978,1,FALSE)</f>
        <v>10.133.33.242</v>
      </c>
      <c r="D7901" s="240" t="s">
        <v>959</v>
      </c>
      <c r="E7901" s="240" t="s">
        <v>2989</v>
      </c>
      <c r="F7901" s="112">
        <v>4</v>
      </c>
      <c r="G7901" s="299" t="s">
        <v>8007</v>
      </c>
      <c r="H7901" s="210" t="s">
        <v>5280</v>
      </c>
    </row>
    <row r="7902" spans="1:8">
      <c r="A7902" s="88" t="s">
        <v>821</v>
      </c>
      <c r="B7902" s="240" t="s">
        <v>822</v>
      </c>
      <c r="C7902" s="185" t="str">
        <f>VLOOKUP(B7902,[1]Nagios!$B$2:$F$7978,1,FALSE)</f>
        <v>10.133.33.243</v>
      </c>
      <c r="D7902" s="240" t="s">
        <v>959</v>
      </c>
      <c r="E7902" s="240" t="s">
        <v>2989</v>
      </c>
      <c r="F7902" s="112">
        <v>4</v>
      </c>
      <c r="G7902" s="299" t="s">
        <v>8007</v>
      </c>
      <c r="H7902" s="210" t="s">
        <v>5280</v>
      </c>
    </row>
    <row r="7903" spans="1:8">
      <c r="A7903" s="88" t="s">
        <v>819</v>
      </c>
      <c r="B7903" s="240" t="s">
        <v>820</v>
      </c>
      <c r="C7903" s="185" t="str">
        <f>VLOOKUP(B7903,[1]Nagios!$B$2:$F$7978,1,FALSE)</f>
        <v>10.133.33.245</v>
      </c>
      <c r="D7903" s="240" t="s">
        <v>959</v>
      </c>
      <c r="E7903" s="240" t="s">
        <v>2989</v>
      </c>
      <c r="F7903" s="112">
        <v>4</v>
      </c>
      <c r="G7903" s="299" t="s">
        <v>8007</v>
      </c>
      <c r="H7903" s="210" t="s">
        <v>5280</v>
      </c>
    </row>
    <row r="7904" spans="1:8">
      <c r="A7904" s="88" t="s">
        <v>817</v>
      </c>
      <c r="B7904" s="240" t="s">
        <v>818</v>
      </c>
      <c r="C7904" s="185" t="str">
        <f>VLOOKUP(B7904,[1]Nagios!$B$2:$F$7978,1,FALSE)</f>
        <v>10.133.33.205</v>
      </c>
      <c r="D7904" s="240" t="s">
        <v>959</v>
      </c>
      <c r="E7904" s="240" t="s">
        <v>2989</v>
      </c>
      <c r="F7904" s="112">
        <v>3</v>
      </c>
      <c r="G7904" s="299" t="s">
        <v>8007</v>
      </c>
      <c r="H7904" s="210" t="s">
        <v>5280</v>
      </c>
    </row>
    <row r="7905" spans="1:8">
      <c r="A7905" s="88" t="s">
        <v>815</v>
      </c>
      <c r="B7905" s="240" t="s">
        <v>816</v>
      </c>
      <c r="C7905" s="185" t="str">
        <f>VLOOKUP(B7905,[1]Nagios!$B$2:$F$7978,1,FALSE)</f>
        <v>10.133.33.201</v>
      </c>
      <c r="D7905" s="240" t="s">
        <v>959</v>
      </c>
      <c r="E7905" s="240" t="s">
        <v>2989</v>
      </c>
      <c r="F7905" s="112">
        <v>3</v>
      </c>
      <c r="G7905" s="299" t="s">
        <v>8007</v>
      </c>
      <c r="H7905" s="210" t="s">
        <v>5280</v>
      </c>
    </row>
    <row r="7906" spans="1:8">
      <c r="A7906" s="88" t="s">
        <v>813</v>
      </c>
      <c r="B7906" s="240" t="s">
        <v>814</v>
      </c>
      <c r="C7906" s="185" t="str">
        <f>VLOOKUP(B7906,[1]Nagios!$B$2:$F$7978,1,FALSE)</f>
        <v>10.133.33.200</v>
      </c>
      <c r="D7906" s="240" t="s">
        <v>959</v>
      </c>
      <c r="E7906" s="240" t="s">
        <v>2989</v>
      </c>
      <c r="F7906" s="112">
        <v>3</v>
      </c>
      <c r="G7906" s="299" t="s">
        <v>8007</v>
      </c>
      <c r="H7906" s="210" t="s">
        <v>5280</v>
      </c>
    </row>
    <row r="7907" spans="1:8">
      <c r="A7907" s="88" t="s">
        <v>811</v>
      </c>
      <c r="B7907" s="240" t="s">
        <v>812</v>
      </c>
      <c r="C7907" s="185" t="str">
        <f>VLOOKUP(B7907,[1]Nagios!$B$2:$F$7978,1,FALSE)</f>
        <v>10.133.33.199</v>
      </c>
      <c r="D7907" s="240" t="s">
        <v>959</v>
      </c>
      <c r="E7907" s="240" t="s">
        <v>2989</v>
      </c>
      <c r="F7907" s="112">
        <v>3</v>
      </c>
      <c r="G7907" s="299" t="s">
        <v>8007</v>
      </c>
      <c r="H7907" s="210" t="s">
        <v>5280</v>
      </c>
    </row>
    <row r="7908" spans="1:8">
      <c r="A7908" s="88" t="s">
        <v>809</v>
      </c>
      <c r="B7908" s="240" t="s">
        <v>810</v>
      </c>
      <c r="C7908" s="185" t="str">
        <f>VLOOKUP(B7908,[1]Nagios!$B$2:$F$7978,1,FALSE)</f>
        <v>10.133.33.198</v>
      </c>
      <c r="D7908" s="240" t="s">
        <v>959</v>
      </c>
      <c r="E7908" s="240" t="s">
        <v>2989</v>
      </c>
      <c r="F7908" s="112">
        <v>3</v>
      </c>
      <c r="G7908" s="299" t="s">
        <v>8007</v>
      </c>
      <c r="H7908" s="210" t="s">
        <v>5280</v>
      </c>
    </row>
    <row r="7909" spans="1:8">
      <c r="A7909" s="88" t="s">
        <v>807</v>
      </c>
      <c r="B7909" s="240" t="s">
        <v>808</v>
      </c>
      <c r="C7909" s="185" t="str">
        <f>VLOOKUP(B7909,[1]Nagios!$B$2:$F$7978,1,FALSE)</f>
        <v>10.133.33.197</v>
      </c>
      <c r="D7909" s="240" t="s">
        <v>959</v>
      </c>
      <c r="E7909" s="240" t="s">
        <v>2989</v>
      </c>
      <c r="F7909" s="112">
        <v>3</v>
      </c>
      <c r="G7909" s="299" t="s">
        <v>8007</v>
      </c>
      <c r="H7909" s="210" t="s">
        <v>5280</v>
      </c>
    </row>
    <row r="7910" spans="1:8">
      <c r="A7910" s="88" t="s">
        <v>805</v>
      </c>
      <c r="B7910" s="240" t="s">
        <v>806</v>
      </c>
      <c r="C7910" s="185" t="str">
        <f>VLOOKUP(B7910,[1]Nagios!$B$2:$F$7978,1,FALSE)</f>
        <v>10.133.33.195</v>
      </c>
      <c r="D7910" s="240" t="s">
        <v>959</v>
      </c>
      <c r="E7910" s="240" t="s">
        <v>2989</v>
      </c>
      <c r="F7910" s="112">
        <v>3</v>
      </c>
      <c r="G7910" s="299" t="s">
        <v>8007</v>
      </c>
      <c r="H7910" s="210" t="s">
        <v>5280</v>
      </c>
    </row>
    <row r="7911" spans="1:8">
      <c r="A7911" s="88" t="s">
        <v>803</v>
      </c>
      <c r="B7911" s="240" t="s">
        <v>804</v>
      </c>
      <c r="C7911" s="185" t="str">
        <f>VLOOKUP(B7911,[1]Nagios!$B$2:$F$7978,1,FALSE)</f>
        <v>10.133.33.194</v>
      </c>
      <c r="D7911" s="240" t="s">
        <v>959</v>
      </c>
      <c r="E7911" s="240" t="s">
        <v>2989</v>
      </c>
      <c r="F7911" s="112">
        <v>3</v>
      </c>
      <c r="G7911" s="299" t="s">
        <v>8007</v>
      </c>
      <c r="H7911" s="210" t="s">
        <v>5280</v>
      </c>
    </row>
    <row r="7912" spans="1:8">
      <c r="A7912" s="88" t="s">
        <v>801</v>
      </c>
      <c r="B7912" s="240" t="s">
        <v>802</v>
      </c>
      <c r="C7912" s="185" t="str">
        <f>VLOOKUP(B7912,[1]Nagios!$B$2:$F$7978,1,FALSE)</f>
        <v>10.133.32.11</v>
      </c>
      <c r="D7912" s="240" t="s">
        <v>959</v>
      </c>
      <c r="E7912" s="240" t="s">
        <v>2989</v>
      </c>
      <c r="F7912" s="112">
        <v>3</v>
      </c>
      <c r="G7912" s="299" t="s">
        <v>8007</v>
      </c>
      <c r="H7912" s="210" t="s">
        <v>5280</v>
      </c>
    </row>
    <row r="7913" spans="1:8">
      <c r="A7913" s="88" t="s">
        <v>799</v>
      </c>
      <c r="B7913" s="240" t="s">
        <v>800</v>
      </c>
      <c r="C7913" s="185" t="str">
        <f>VLOOKUP(B7913,[1]Nagios!$B$2:$F$7978,1,FALSE)</f>
        <v>10.133.33.134</v>
      </c>
      <c r="D7913" s="240" t="s">
        <v>959</v>
      </c>
      <c r="E7913" s="240" t="s">
        <v>2989</v>
      </c>
      <c r="F7913" s="112">
        <v>3</v>
      </c>
      <c r="G7913" s="299" t="s">
        <v>8007</v>
      </c>
      <c r="H7913" s="210" t="s">
        <v>5280</v>
      </c>
    </row>
    <row r="7914" spans="1:8">
      <c r="A7914" s="88" t="s">
        <v>797</v>
      </c>
      <c r="B7914" s="240" t="s">
        <v>798</v>
      </c>
      <c r="C7914" s="185" t="str">
        <f>VLOOKUP(B7914,[1]Nagios!$B$2:$F$7978,1,FALSE)</f>
        <v>10.133.33.133</v>
      </c>
      <c r="D7914" s="240" t="s">
        <v>959</v>
      </c>
      <c r="E7914" s="240" t="s">
        <v>2989</v>
      </c>
      <c r="F7914" s="112">
        <v>3</v>
      </c>
      <c r="G7914" s="299" t="s">
        <v>8007</v>
      </c>
      <c r="H7914" s="210" t="s">
        <v>5280</v>
      </c>
    </row>
    <row r="7915" spans="1:8">
      <c r="A7915" s="88" t="s">
        <v>795</v>
      </c>
      <c r="B7915" s="240" t="s">
        <v>796</v>
      </c>
      <c r="C7915" s="185" t="str">
        <f>VLOOKUP(B7915,[1]Nagios!$B$2:$F$7978,1,FALSE)</f>
        <v>10.133.33.132</v>
      </c>
      <c r="D7915" s="240" t="s">
        <v>959</v>
      </c>
      <c r="E7915" s="240" t="s">
        <v>2989</v>
      </c>
      <c r="F7915" s="112">
        <v>3</v>
      </c>
      <c r="G7915" s="299" t="s">
        <v>8007</v>
      </c>
      <c r="H7915" s="210" t="s">
        <v>5280</v>
      </c>
    </row>
    <row r="7916" spans="1:8">
      <c r="A7916" s="88" t="s">
        <v>793</v>
      </c>
      <c r="B7916" s="240" t="s">
        <v>794</v>
      </c>
      <c r="C7916" s="185" t="str">
        <f>VLOOKUP(B7916,[1]Nagios!$B$2:$F$7978,1,FALSE)</f>
        <v>10.133.33.131</v>
      </c>
      <c r="D7916" s="240" t="s">
        <v>959</v>
      </c>
      <c r="E7916" s="240" t="s">
        <v>2989</v>
      </c>
      <c r="F7916" s="112">
        <v>3</v>
      </c>
      <c r="G7916" s="299" t="s">
        <v>8007</v>
      </c>
      <c r="H7916" s="210" t="s">
        <v>5280</v>
      </c>
    </row>
    <row r="7917" spans="1:8">
      <c r="A7917" s="88" t="s">
        <v>791</v>
      </c>
      <c r="B7917" s="240" t="s">
        <v>792</v>
      </c>
      <c r="C7917" s="185" t="str">
        <f>VLOOKUP(B7917,[1]Nagios!$B$2:$F$7978,1,FALSE)</f>
        <v>10.133.33.130</v>
      </c>
      <c r="D7917" s="240" t="s">
        <v>959</v>
      </c>
      <c r="E7917" s="240" t="s">
        <v>2989</v>
      </c>
      <c r="F7917" s="112">
        <v>3</v>
      </c>
      <c r="G7917" s="299" t="s">
        <v>8007</v>
      </c>
      <c r="H7917" s="210" t="s">
        <v>5280</v>
      </c>
    </row>
    <row r="7918" spans="1:8">
      <c r="A7918" s="88" t="s">
        <v>789</v>
      </c>
      <c r="B7918" s="240" t="s">
        <v>790</v>
      </c>
      <c r="C7918" s="185" t="str">
        <f>VLOOKUP(B7918,[1]Nagios!$B$2:$F$7978,1,FALSE)</f>
        <v>10.133.32.7</v>
      </c>
      <c r="D7918" s="240" t="s">
        <v>959</v>
      </c>
      <c r="E7918" s="240" t="s">
        <v>2989</v>
      </c>
      <c r="F7918" s="112">
        <v>3</v>
      </c>
      <c r="G7918" s="299" t="s">
        <v>8007</v>
      </c>
      <c r="H7918" s="210" t="s">
        <v>5280</v>
      </c>
    </row>
    <row r="7919" spans="1:8">
      <c r="A7919" s="88" t="s">
        <v>787</v>
      </c>
      <c r="B7919" s="240" t="s">
        <v>788</v>
      </c>
      <c r="C7919" s="185" t="str">
        <f>VLOOKUP(B7919,[1]Nagios!$B$2:$F$7978,1,FALSE)</f>
        <v>10.133.33.180</v>
      </c>
      <c r="D7919" s="240" t="s">
        <v>959</v>
      </c>
      <c r="E7919" s="240" t="s">
        <v>2989</v>
      </c>
      <c r="F7919" s="112">
        <v>3</v>
      </c>
      <c r="G7919" s="299" t="s">
        <v>8007</v>
      </c>
      <c r="H7919" s="210" t="s">
        <v>5280</v>
      </c>
    </row>
    <row r="7920" spans="1:8">
      <c r="A7920" s="88" t="s">
        <v>785</v>
      </c>
      <c r="B7920" s="240" t="s">
        <v>786</v>
      </c>
      <c r="C7920" s="185" t="str">
        <f>VLOOKUP(B7920,[1]Nagios!$B$2:$F$7978,1,FALSE)</f>
        <v>10.133.33.179</v>
      </c>
      <c r="D7920" s="240" t="s">
        <v>959</v>
      </c>
      <c r="E7920" s="240" t="s">
        <v>2989</v>
      </c>
      <c r="F7920" s="112">
        <v>3</v>
      </c>
      <c r="G7920" s="299" t="s">
        <v>8007</v>
      </c>
      <c r="H7920" s="210" t="s">
        <v>5280</v>
      </c>
    </row>
    <row r="7921" spans="1:8">
      <c r="A7921" s="88" t="s">
        <v>783</v>
      </c>
      <c r="B7921" s="240" t="s">
        <v>784</v>
      </c>
      <c r="C7921" s="185" t="str">
        <f>VLOOKUP(B7921,[1]Nagios!$B$2:$F$7978,1,FALSE)</f>
        <v>10.133.33.178</v>
      </c>
      <c r="D7921" s="240" t="s">
        <v>959</v>
      </c>
      <c r="E7921" s="240" t="s">
        <v>2989</v>
      </c>
      <c r="F7921" s="112">
        <v>3</v>
      </c>
      <c r="G7921" s="299" t="s">
        <v>8007</v>
      </c>
      <c r="H7921" s="210" t="s">
        <v>5280</v>
      </c>
    </row>
    <row r="7922" spans="1:8">
      <c r="A7922" s="88" t="s">
        <v>781</v>
      </c>
      <c r="B7922" s="240" t="s">
        <v>782</v>
      </c>
      <c r="C7922" s="185" t="str">
        <f>VLOOKUP(B7922,[1]Nagios!$B$2:$F$7978,1,FALSE)</f>
        <v>10.133.32.10</v>
      </c>
      <c r="D7922" s="240" t="s">
        <v>959</v>
      </c>
      <c r="E7922" s="240" t="s">
        <v>2989</v>
      </c>
      <c r="F7922" s="112">
        <v>3</v>
      </c>
      <c r="G7922" s="299" t="s">
        <v>8007</v>
      </c>
      <c r="H7922" s="210" t="s">
        <v>5280</v>
      </c>
    </row>
    <row r="7923" spans="1:8">
      <c r="A7923" s="269" t="s">
        <v>779</v>
      </c>
      <c r="B7923" s="240" t="s">
        <v>780</v>
      </c>
      <c r="C7923" s="185" t="str">
        <f>VLOOKUP(B7923,[1]Nagios!$B$2:$F$7978,1,FALSE)</f>
        <v>10.133.33.149</v>
      </c>
      <c r="D7923" s="240" t="s">
        <v>959</v>
      </c>
      <c r="E7923" s="240" t="s">
        <v>2989</v>
      </c>
      <c r="F7923" s="112">
        <v>3</v>
      </c>
      <c r="G7923" s="299" t="s">
        <v>8007</v>
      </c>
      <c r="H7923" s="210" t="s">
        <v>5280</v>
      </c>
    </row>
    <row r="7924" spans="1:8">
      <c r="A7924" s="269" t="s">
        <v>777</v>
      </c>
      <c r="B7924" s="240" t="s">
        <v>778</v>
      </c>
      <c r="C7924" s="185" t="str">
        <f>VLOOKUP(B7924,[1]Nagios!$B$2:$F$7978,1,FALSE)</f>
        <v>10.133.33.148</v>
      </c>
      <c r="D7924" s="240" t="s">
        <v>959</v>
      </c>
      <c r="E7924" s="240" t="s">
        <v>2989</v>
      </c>
      <c r="F7924" s="112">
        <v>3</v>
      </c>
      <c r="G7924" s="299" t="s">
        <v>8007</v>
      </c>
      <c r="H7924" s="210" t="s">
        <v>5280</v>
      </c>
    </row>
    <row r="7925" spans="1:8">
      <c r="A7925" s="269" t="s">
        <v>775</v>
      </c>
      <c r="B7925" s="240" t="s">
        <v>776</v>
      </c>
      <c r="C7925" s="185" t="str">
        <f>VLOOKUP(B7925,[1]Nagios!$B$2:$F$7978,1,FALSE)</f>
        <v>10.133.33.147</v>
      </c>
      <c r="D7925" s="240" t="s">
        <v>959</v>
      </c>
      <c r="E7925" s="240" t="s">
        <v>2989</v>
      </c>
      <c r="F7925" s="112">
        <v>3</v>
      </c>
      <c r="G7925" s="299" t="s">
        <v>8007</v>
      </c>
      <c r="H7925" s="210" t="s">
        <v>5280</v>
      </c>
    </row>
    <row r="7926" spans="1:8">
      <c r="A7926" s="269" t="s">
        <v>773</v>
      </c>
      <c r="B7926" s="240" t="s">
        <v>774</v>
      </c>
      <c r="C7926" s="185" t="str">
        <f>VLOOKUP(B7926,[1]Nagios!$B$2:$F$7978,1,FALSE)</f>
        <v>10.133.32.8</v>
      </c>
      <c r="D7926" s="240" t="s">
        <v>959</v>
      </c>
      <c r="E7926" s="240" t="s">
        <v>2989</v>
      </c>
      <c r="F7926" s="112">
        <v>3</v>
      </c>
      <c r="G7926" s="299" t="s">
        <v>8007</v>
      </c>
      <c r="H7926" s="210" t="s">
        <v>5280</v>
      </c>
    </row>
    <row r="7927" spans="1:8">
      <c r="A7927" s="269" t="s">
        <v>771</v>
      </c>
      <c r="B7927" s="240" t="s">
        <v>772</v>
      </c>
      <c r="C7927" s="185" t="str">
        <f>VLOOKUP(B7927,[1]Nagios!$B$2:$F$7978,1,FALSE)</f>
        <v>10.133.33.164</v>
      </c>
      <c r="D7927" s="240" t="s">
        <v>959</v>
      </c>
      <c r="E7927" s="240" t="s">
        <v>2989</v>
      </c>
      <c r="F7927" s="112">
        <v>3</v>
      </c>
      <c r="G7927" s="299" t="s">
        <v>8007</v>
      </c>
      <c r="H7927" s="210" t="s">
        <v>5280</v>
      </c>
    </row>
    <row r="7928" spans="1:8">
      <c r="A7928" s="269" t="s">
        <v>769</v>
      </c>
      <c r="B7928" s="240" t="s">
        <v>770</v>
      </c>
      <c r="C7928" s="185" t="str">
        <f>VLOOKUP(B7928,[1]Nagios!$B$2:$F$7978,1,FALSE)</f>
        <v>10.133.33.163</v>
      </c>
      <c r="D7928" s="240" t="s">
        <v>959</v>
      </c>
      <c r="E7928" s="240" t="s">
        <v>2989</v>
      </c>
      <c r="F7928" s="112">
        <v>3</v>
      </c>
      <c r="G7928" s="299" t="s">
        <v>8007</v>
      </c>
      <c r="H7928" s="210" t="s">
        <v>5280</v>
      </c>
    </row>
    <row r="7929" spans="1:8">
      <c r="A7929" s="269" t="s">
        <v>767</v>
      </c>
      <c r="B7929" s="240" t="s">
        <v>768</v>
      </c>
      <c r="C7929" s="185" t="str">
        <f>VLOOKUP(B7929,[1]Nagios!$B$2:$F$7978,1,FALSE)</f>
        <v>10.133.33.162</v>
      </c>
      <c r="D7929" s="240" t="s">
        <v>959</v>
      </c>
      <c r="E7929" s="249" t="s">
        <v>2989</v>
      </c>
      <c r="F7929" s="112">
        <v>3</v>
      </c>
      <c r="G7929" s="299" t="s">
        <v>8007</v>
      </c>
      <c r="H7929" s="210" t="s">
        <v>5280</v>
      </c>
    </row>
    <row r="7930" spans="1:8">
      <c r="A7930" s="106" t="s">
        <v>765</v>
      </c>
      <c r="B7930" s="240" t="s">
        <v>766</v>
      </c>
      <c r="C7930" s="185" t="str">
        <f>VLOOKUP(B7930,[1]Nagios!$B$2:$F$7978,1,FALSE)</f>
        <v>10.133.32.9</v>
      </c>
      <c r="D7930" s="240" t="s">
        <v>959</v>
      </c>
      <c r="E7930" s="249" t="s">
        <v>2989</v>
      </c>
      <c r="F7930" s="112">
        <v>3</v>
      </c>
      <c r="G7930" s="299" t="s">
        <v>8007</v>
      </c>
      <c r="H7930" s="210" t="s">
        <v>5280</v>
      </c>
    </row>
    <row r="7931" spans="1:8">
      <c r="A7931" s="106" t="s">
        <v>763</v>
      </c>
      <c r="B7931" s="240" t="s">
        <v>764</v>
      </c>
      <c r="C7931" s="185" t="str">
        <f>VLOOKUP(B7931,[1]Nagios!$B$2:$F$7978,1,FALSE)</f>
        <v>10.133.122.36</v>
      </c>
      <c r="D7931" s="240" t="s">
        <v>959</v>
      </c>
      <c r="E7931" s="266" t="s">
        <v>2989</v>
      </c>
      <c r="F7931" s="112">
        <v>3</v>
      </c>
      <c r="G7931" s="299" t="s">
        <v>8007</v>
      </c>
      <c r="H7931" s="210" t="s">
        <v>5280</v>
      </c>
    </row>
    <row r="7932" spans="1:8">
      <c r="A7932" s="106" t="s">
        <v>761</v>
      </c>
      <c r="B7932" s="240" t="s">
        <v>762</v>
      </c>
      <c r="C7932" s="185" t="str">
        <f>VLOOKUP(B7932,[1]Nagios!$B$2:$F$7978,1,FALSE)</f>
        <v>10.133.122.35</v>
      </c>
      <c r="D7932" s="240" t="s">
        <v>959</v>
      </c>
      <c r="E7932" s="266" t="s">
        <v>2989</v>
      </c>
      <c r="F7932" s="112">
        <v>3</v>
      </c>
      <c r="G7932" s="299" t="s">
        <v>8007</v>
      </c>
      <c r="H7932" s="210" t="s">
        <v>5280</v>
      </c>
    </row>
    <row r="7933" spans="1:8">
      <c r="A7933" s="106" t="s">
        <v>759</v>
      </c>
      <c r="B7933" s="240" t="s">
        <v>760</v>
      </c>
      <c r="C7933" s="185" t="str">
        <f>VLOOKUP(B7933,[1]Nagios!$B$2:$F$7978,1,FALSE)</f>
        <v>10.133.122.34</v>
      </c>
      <c r="D7933" s="240" t="s">
        <v>959</v>
      </c>
      <c r="E7933" s="266" t="s">
        <v>2989</v>
      </c>
      <c r="F7933" s="112">
        <v>3</v>
      </c>
      <c r="G7933" s="299" t="s">
        <v>8007</v>
      </c>
      <c r="H7933" s="210" t="s">
        <v>5280</v>
      </c>
    </row>
    <row r="7934" spans="1:8">
      <c r="A7934" s="106" t="s">
        <v>757</v>
      </c>
      <c r="B7934" s="240" t="s">
        <v>758</v>
      </c>
      <c r="C7934" s="185" t="str">
        <f>VLOOKUP(B7934,[1]Nagios!$B$2:$F$7978,1,FALSE)</f>
        <v>10.133.32.6</v>
      </c>
      <c r="D7934" s="240" t="s">
        <v>959</v>
      </c>
      <c r="E7934" s="266" t="s">
        <v>2989</v>
      </c>
      <c r="F7934" s="112">
        <v>3</v>
      </c>
      <c r="G7934" s="299" t="s">
        <v>8007</v>
      </c>
      <c r="H7934" s="210" t="s">
        <v>5280</v>
      </c>
    </row>
    <row r="7935" spans="1:8">
      <c r="A7935" s="106" t="s">
        <v>755</v>
      </c>
      <c r="B7935" s="240" t="s">
        <v>756</v>
      </c>
      <c r="C7935" s="185" t="str">
        <f>VLOOKUP(B7935,[1]Nagios!$B$2:$F$7978,1,FALSE)</f>
        <v>10.133.122.10</v>
      </c>
      <c r="D7935" s="240" t="s">
        <v>959</v>
      </c>
      <c r="E7935" s="266" t="s">
        <v>2989</v>
      </c>
      <c r="F7935" s="112">
        <v>4</v>
      </c>
      <c r="G7935" s="299" t="s">
        <v>8007</v>
      </c>
      <c r="H7935" s="210" t="s">
        <v>5280</v>
      </c>
    </row>
    <row r="7936" spans="1:8">
      <c r="A7936" s="106" t="s">
        <v>753</v>
      </c>
      <c r="B7936" s="240" t="s">
        <v>754</v>
      </c>
      <c r="C7936" s="185" t="str">
        <f>VLOOKUP(B7936,[1]Nagios!$B$2:$F$7978,1,FALSE)</f>
        <v>10.133.125.5</v>
      </c>
      <c r="D7936" s="240" t="s">
        <v>959</v>
      </c>
      <c r="E7936" s="266" t="s">
        <v>2989</v>
      </c>
      <c r="F7936" s="112">
        <v>2</v>
      </c>
      <c r="G7936" s="299" t="s">
        <v>8007</v>
      </c>
      <c r="H7936" s="210" t="s">
        <v>5289</v>
      </c>
    </row>
    <row r="7937" spans="1:8">
      <c r="A7937" s="106" t="s">
        <v>751</v>
      </c>
      <c r="B7937" s="240" t="s">
        <v>752</v>
      </c>
      <c r="C7937" s="185" t="str">
        <f>VLOOKUP(B7937,[1]Nagios!$B$2:$F$7978,1,FALSE)</f>
        <v>10.133.125.4</v>
      </c>
      <c r="D7937" s="240" t="s">
        <v>959</v>
      </c>
      <c r="E7937" s="266" t="s">
        <v>2991</v>
      </c>
      <c r="F7937" s="112">
        <v>1</v>
      </c>
      <c r="G7937" s="299" t="s">
        <v>8007</v>
      </c>
      <c r="H7937" s="210" t="s">
        <v>5289</v>
      </c>
    </row>
    <row r="7938" spans="1:8" hidden="1">
      <c r="A7938" s="106" t="s">
        <v>749</v>
      </c>
      <c r="B7938" s="240" t="s">
        <v>750</v>
      </c>
      <c r="C7938" s="185" t="str">
        <f>VLOOKUP(B7938,[1]Nagios!$B$2:$F$7978,1,FALSE)</f>
        <v>10.133.55.29</v>
      </c>
      <c r="D7938" s="240" t="s">
        <v>1220</v>
      </c>
      <c r="E7938" s="267" t="s">
        <v>2989</v>
      </c>
      <c r="F7938" s="245">
        <v>3</v>
      </c>
      <c r="G7938" s="299" t="s">
        <v>8012</v>
      </c>
      <c r="H7938" s="200" t="s">
        <v>3670</v>
      </c>
    </row>
    <row r="7939" spans="1:8" hidden="1">
      <c r="A7939" s="106" t="s">
        <v>749</v>
      </c>
      <c r="B7939" s="240" t="s">
        <v>750</v>
      </c>
      <c r="C7939" s="185" t="str">
        <f>VLOOKUP(B7939,[1]Nagios!$B$2:$F$7978,1,FALSE)</f>
        <v>10.133.55.29</v>
      </c>
      <c r="D7939" s="240" t="s">
        <v>1204</v>
      </c>
      <c r="E7939" s="90" t="s">
        <v>2989</v>
      </c>
      <c r="F7939" s="245">
        <v>1</v>
      </c>
      <c r="G7939" s="299" t="s">
        <v>8012</v>
      </c>
      <c r="H7939" s="200" t="s">
        <v>3671</v>
      </c>
    </row>
    <row r="7940" spans="1:8" hidden="1">
      <c r="A7940" s="106" t="s">
        <v>749</v>
      </c>
      <c r="B7940" s="240" t="s">
        <v>750</v>
      </c>
      <c r="C7940" s="185" t="str">
        <f>VLOOKUP(B7940,[1]Nagios!$B$2:$F$7978,1,FALSE)</f>
        <v>10.133.55.29</v>
      </c>
      <c r="D7940" s="240" t="s">
        <v>2171</v>
      </c>
      <c r="E7940" s="90" t="s">
        <v>2989</v>
      </c>
      <c r="F7940" s="245">
        <v>1</v>
      </c>
      <c r="G7940" s="299" t="s">
        <v>8012</v>
      </c>
      <c r="H7940" s="200" t="s">
        <v>3672</v>
      </c>
    </row>
    <row r="7941" spans="1:8" hidden="1">
      <c r="A7941" s="106" t="s">
        <v>749</v>
      </c>
      <c r="B7941" s="240" t="s">
        <v>750</v>
      </c>
      <c r="C7941" s="185" t="str">
        <f>VLOOKUP(B7941,[1]Nagios!$B$2:$F$7978,1,FALSE)</f>
        <v>10.133.55.29</v>
      </c>
      <c r="D7941" s="240" t="s">
        <v>1734</v>
      </c>
      <c r="E7941" s="90" t="s">
        <v>2989</v>
      </c>
      <c r="F7941" s="245">
        <v>1</v>
      </c>
      <c r="G7941" s="299" t="s">
        <v>8012</v>
      </c>
      <c r="H7941" s="200" t="s">
        <v>3673</v>
      </c>
    </row>
    <row r="7942" spans="1:8" hidden="1">
      <c r="A7942" s="106" t="s">
        <v>749</v>
      </c>
      <c r="B7942" s="240" t="s">
        <v>750</v>
      </c>
      <c r="C7942" s="185" t="str">
        <f>VLOOKUP(B7942,[1]Nagios!$B$2:$F$7978,1,FALSE)</f>
        <v>10.133.55.29</v>
      </c>
      <c r="D7942" s="240" t="s">
        <v>2033</v>
      </c>
      <c r="E7942" s="90" t="s">
        <v>2989</v>
      </c>
      <c r="F7942" s="245">
        <v>1</v>
      </c>
      <c r="G7942" s="299" t="s">
        <v>8012</v>
      </c>
      <c r="H7942" s="200" t="s">
        <v>3674</v>
      </c>
    </row>
    <row r="7943" spans="1:8" hidden="1">
      <c r="A7943" s="106" t="s">
        <v>749</v>
      </c>
      <c r="B7943" s="240" t="s">
        <v>750</v>
      </c>
      <c r="C7943" s="185" t="str">
        <f>VLOOKUP(B7943,[1]Nagios!$B$2:$F$7978,1,FALSE)</f>
        <v>10.133.55.29</v>
      </c>
      <c r="D7943" s="240" t="s">
        <v>959</v>
      </c>
      <c r="E7943" s="90" t="s">
        <v>2989</v>
      </c>
      <c r="F7943" s="245">
        <v>1</v>
      </c>
      <c r="G7943" s="299" t="s">
        <v>8012</v>
      </c>
      <c r="H7943" s="200" t="s">
        <v>3675</v>
      </c>
    </row>
    <row r="7944" spans="1:8" hidden="1">
      <c r="A7944" s="106" t="s">
        <v>749</v>
      </c>
      <c r="B7944" s="240" t="s">
        <v>750</v>
      </c>
      <c r="C7944" s="185" t="str">
        <f>VLOOKUP(B7944,[1]Nagios!$B$2:$F$7978,1,FALSE)</f>
        <v>10.133.55.29</v>
      </c>
      <c r="D7944" s="240" t="s">
        <v>1200</v>
      </c>
      <c r="E7944" s="90" t="s">
        <v>2989</v>
      </c>
      <c r="F7944" s="245">
        <v>1</v>
      </c>
      <c r="G7944" s="299" t="s">
        <v>8012</v>
      </c>
      <c r="H7944" s="200" t="s">
        <v>3676</v>
      </c>
    </row>
    <row r="7945" spans="1:8" hidden="1">
      <c r="A7945" s="106" t="s">
        <v>749</v>
      </c>
      <c r="B7945" s="240" t="s">
        <v>750</v>
      </c>
      <c r="C7945" s="185" t="str">
        <f>VLOOKUP(B7945,[1]Nagios!$B$2:$F$7978,1,FALSE)</f>
        <v>10.133.55.29</v>
      </c>
      <c r="D7945" s="240" t="s">
        <v>1201</v>
      </c>
      <c r="E7945" s="266" t="s">
        <v>2992</v>
      </c>
      <c r="F7945" s="245">
        <v>2</v>
      </c>
      <c r="G7945" s="299" t="s">
        <v>8012</v>
      </c>
      <c r="H7945" s="200" t="s">
        <v>3677</v>
      </c>
    </row>
    <row r="7946" spans="1:8" hidden="1">
      <c r="A7946" s="106" t="s">
        <v>749</v>
      </c>
      <c r="B7946" s="240" t="s">
        <v>750</v>
      </c>
      <c r="C7946" s="185" t="str">
        <f>VLOOKUP(B7946,[1]Nagios!$B$2:$F$7978,1,FALSE)</f>
        <v>10.133.55.29</v>
      </c>
      <c r="D7946" s="240" t="s">
        <v>6118</v>
      </c>
      <c r="E7946" s="90" t="s">
        <v>2989</v>
      </c>
      <c r="F7946" s="245">
        <v>4</v>
      </c>
      <c r="G7946" s="299" t="s">
        <v>8004</v>
      </c>
      <c r="H7946" s="200"/>
    </row>
    <row r="7947" spans="1:8" hidden="1">
      <c r="A7947" s="106" t="s">
        <v>746</v>
      </c>
      <c r="B7947" s="240" t="s">
        <v>747</v>
      </c>
      <c r="C7947" s="185" t="str">
        <f>VLOOKUP(B7947,[1]Nagios!$B$2:$F$7978,1,FALSE)</f>
        <v>10.133.54.21</v>
      </c>
      <c r="D7947" s="240" t="s">
        <v>1220</v>
      </c>
      <c r="E7947" s="90" t="s">
        <v>2989</v>
      </c>
      <c r="F7947" s="245">
        <v>3</v>
      </c>
      <c r="G7947" s="299" t="s">
        <v>8012</v>
      </c>
      <c r="H7947" s="200" t="s">
        <v>3662</v>
      </c>
    </row>
    <row r="7948" spans="1:8" hidden="1">
      <c r="A7948" s="106" t="s">
        <v>746</v>
      </c>
      <c r="B7948" s="240" t="s">
        <v>747</v>
      </c>
      <c r="C7948" s="185" t="str">
        <f>VLOOKUP(B7948,[1]Nagios!$B$2:$F$7978,1,FALSE)</f>
        <v>10.133.54.21</v>
      </c>
      <c r="D7948" s="240" t="s">
        <v>1204</v>
      </c>
      <c r="E7948" s="254" t="s">
        <v>2989</v>
      </c>
      <c r="F7948" s="245">
        <v>4</v>
      </c>
      <c r="G7948" s="299" t="s">
        <v>8012</v>
      </c>
      <c r="H7948" s="200" t="s">
        <v>3663</v>
      </c>
    </row>
    <row r="7949" spans="1:8" hidden="1">
      <c r="A7949" s="250" t="s">
        <v>746</v>
      </c>
      <c r="B7949" s="249" t="s">
        <v>747</v>
      </c>
      <c r="C7949" s="185" t="str">
        <f>VLOOKUP(B7949,[1]Nagios!$B$2:$F$7978,1,FALSE)</f>
        <v>10.133.54.21</v>
      </c>
      <c r="D7949" s="249" t="s">
        <v>2171</v>
      </c>
      <c r="E7949" s="254" t="s">
        <v>2989</v>
      </c>
      <c r="F7949" s="262">
        <v>4</v>
      </c>
      <c r="G7949" s="299" t="s">
        <v>8012</v>
      </c>
      <c r="H7949" s="200" t="s">
        <v>3664</v>
      </c>
    </row>
    <row r="7950" spans="1:8" hidden="1">
      <c r="A7950" s="250" t="s">
        <v>746</v>
      </c>
      <c r="B7950" s="249" t="s">
        <v>747</v>
      </c>
      <c r="C7950" s="185" t="str">
        <f>VLOOKUP(B7950,[1]Nagios!$B$2:$F$7978,1,FALSE)</f>
        <v>10.133.54.21</v>
      </c>
      <c r="D7950" s="249" t="s">
        <v>1711</v>
      </c>
      <c r="E7950" s="267" t="s">
        <v>2989</v>
      </c>
      <c r="F7950" s="262">
        <v>4</v>
      </c>
      <c r="G7950" s="299" t="s">
        <v>8012</v>
      </c>
      <c r="H7950" s="200" t="s">
        <v>3665</v>
      </c>
    </row>
    <row r="7951" spans="1:8" hidden="1">
      <c r="A7951" s="269" t="s">
        <v>746</v>
      </c>
      <c r="B7951" s="266" t="s">
        <v>747</v>
      </c>
      <c r="C7951" s="185" t="str">
        <f>VLOOKUP(B7951,[1]Nagios!$B$2:$F$7978,1,FALSE)</f>
        <v>10.133.54.21</v>
      </c>
      <c r="D7951" s="266" t="s">
        <v>1916</v>
      </c>
      <c r="E7951" s="267" t="s">
        <v>2989</v>
      </c>
      <c r="F7951" s="271">
        <v>4</v>
      </c>
      <c r="G7951" s="299" t="s">
        <v>8012</v>
      </c>
      <c r="H7951" s="200" t="s">
        <v>3666</v>
      </c>
    </row>
    <row r="7952" spans="1:8" hidden="1">
      <c r="A7952" s="106" t="s">
        <v>746</v>
      </c>
      <c r="B7952" s="240" t="s">
        <v>747</v>
      </c>
      <c r="C7952" s="185" t="str">
        <f>VLOOKUP(B7952,[1]Nagios!$B$2:$F$7978,1,FALSE)</f>
        <v>10.133.54.21</v>
      </c>
      <c r="D7952" s="240" t="s">
        <v>959</v>
      </c>
      <c r="E7952" s="90" t="s">
        <v>2989</v>
      </c>
      <c r="F7952" s="245">
        <v>4</v>
      </c>
      <c r="G7952" s="299" t="s">
        <v>8012</v>
      </c>
      <c r="H7952" s="200" t="s">
        <v>3667</v>
      </c>
    </row>
    <row r="7953" spans="1:8" hidden="1">
      <c r="A7953" s="106" t="s">
        <v>746</v>
      </c>
      <c r="B7953" s="240" t="s">
        <v>747</v>
      </c>
      <c r="C7953" s="185" t="str">
        <f>VLOOKUP(B7953,[1]Nagios!$B$2:$F$7978,1,FALSE)</f>
        <v>10.133.54.21</v>
      </c>
      <c r="D7953" s="240" t="s">
        <v>1200</v>
      </c>
      <c r="E7953" s="90" t="s">
        <v>2989</v>
      </c>
      <c r="F7953" s="245">
        <v>4</v>
      </c>
      <c r="G7953" s="299" t="s">
        <v>8012</v>
      </c>
      <c r="H7953" s="200" t="s">
        <v>3668</v>
      </c>
    </row>
    <row r="7954" spans="1:8" hidden="1">
      <c r="A7954" s="106" t="s">
        <v>746</v>
      </c>
      <c r="B7954" s="240" t="s">
        <v>747</v>
      </c>
      <c r="C7954" s="185" t="str">
        <f>VLOOKUP(B7954,[1]Nagios!$B$2:$F$7978,1,FALSE)</f>
        <v>10.133.54.21</v>
      </c>
      <c r="D7954" s="240" t="s">
        <v>1201</v>
      </c>
      <c r="E7954" s="90" t="s">
        <v>2989</v>
      </c>
      <c r="F7954" s="245">
        <v>2</v>
      </c>
      <c r="G7954" s="299" t="s">
        <v>8012</v>
      </c>
      <c r="H7954" s="200" t="s">
        <v>3669</v>
      </c>
    </row>
    <row r="7955" spans="1:8" hidden="1">
      <c r="A7955" s="106" t="s">
        <v>744</v>
      </c>
      <c r="B7955" s="240" t="s">
        <v>745</v>
      </c>
      <c r="C7955" s="185" t="str">
        <f>VLOOKUP(B7955,[1]Nagios!$B$2:$F$7978,1,FALSE)</f>
        <v>10.133.54.5</v>
      </c>
      <c r="D7955" s="240" t="s">
        <v>1204</v>
      </c>
      <c r="E7955" s="90" t="s">
        <v>2989</v>
      </c>
      <c r="F7955" s="245">
        <v>4</v>
      </c>
      <c r="G7955" s="299" t="s">
        <v>8012</v>
      </c>
      <c r="H7955" s="200" t="s">
        <v>3659</v>
      </c>
    </row>
    <row r="7956" spans="1:8" hidden="1">
      <c r="A7956" s="106" t="s">
        <v>744</v>
      </c>
      <c r="B7956" s="240" t="s">
        <v>745</v>
      </c>
      <c r="C7956" s="185" t="str">
        <f>VLOOKUP(B7956,[1]Nagios!$B$2:$F$7978,1,FALSE)</f>
        <v>10.133.54.5</v>
      </c>
      <c r="D7956" s="240" t="s">
        <v>1200</v>
      </c>
      <c r="E7956" s="254" t="s">
        <v>2989</v>
      </c>
      <c r="F7956" s="245">
        <v>4</v>
      </c>
      <c r="G7956" s="299" t="s">
        <v>8012</v>
      </c>
      <c r="H7956" s="200" t="s">
        <v>3660</v>
      </c>
    </row>
    <row r="7957" spans="1:8" hidden="1">
      <c r="A7957" s="106" t="s">
        <v>744</v>
      </c>
      <c r="B7957" s="240" t="s">
        <v>745</v>
      </c>
      <c r="C7957" s="185" t="str">
        <f>VLOOKUP(B7957,[1]Nagios!$B$2:$F$7978,1,FALSE)</f>
        <v>10.133.54.5</v>
      </c>
      <c r="D7957" s="240" t="s">
        <v>1201</v>
      </c>
      <c r="E7957" s="266" t="s">
        <v>2992</v>
      </c>
      <c r="F7957" s="262">
        <v>2</v>
      </c>
      <c r="G7957" s="299" t="s">
        <v>8012</v>
      </c>
      <c r="H7957" s="200" t="s">
        <v>3661</v>
      </c>
    </row>
    <row r="7958" spans="1:8" hidden="1">
      <c r="A7958" s="133" t="s">
        <v>744</v>
      </c>
      <c r="B7958" s="102" t="s">
        <v>745</v>
      </c>
      <c r="C7958" s="185" t="str">
        <f>VLOOKUP(B7958,[1]Nagios!$B$2:$F$7978,1,FALSE)</f>
        <v>10.133.54.5</v>
      </c>
      <c r="D7958" s="102" t="s">
        <v>2604</v>
      </c>
      <c r="E7958" s="102" t="s">
        <v>7217</v>
      </c>
      <c r="F7958" s="113">
        <v>2</v>
      </c>
      <c r="G7958" s="299" t="s">
        <v>8020</v>
      </c>
      <c r="H7958" s="220" t="s">
        <v>3221</v>
      </c>
    </row>
    <row r="7959" spans="1:8" hidden="1">
      <c r="A7959" s="106" t="s">
        <v>742</v>
      </c>
      <c r="B7959" s="240" t="s">
        <v>743</v>
      </c>
      <c r="C7959" s="185" t="str">
        <f>VLOOKUP(B7959,[1]Nagios!$B$2:$F$7978,1,FALSE)</f>
        <v>10.133.54.19</v>
      </c>
      <c r="D7959" s="240" t="s">
        <v>1220</v>
      </c>
      <c r="E7959" s="267" t="s">
        <v>2989</v>
      </c>
      <c r="F7959" s="271">
        <v>3</v>
      </c>
      <c r="G7959" s="299" t="s">
        <v>8012</v>
      </c>
      <c r="H7959" s="200" t="s">
        <v>3652</v>
      </c>
    </row>
    <row r="7960" spans="1:8" hidden="1">
      <c r="A7960" s="106" t="s">
        <v>742</v>
      </c>
      <c r="B7960" s="240" t="s">
        <v>743</v>
      </c>
      <c r="C7960" s="185" t="str">
        <f>VLOOKUP(B7960,[1]Nagios!$B$2:$F$7978,1,FALSE)</f>
        <v>10.133.54.19</v>
      </c>
      <c r="D7960" s="240" t="s">
        <v>1204</v>
      </c>
      <c r="E7960" s="267" t="s">
        <v>2989</v>
      </c>
      <c r="F7960" s="271">
        <v>1</v>
      </c>
      <c r="G7960" s="299" t="s">
        <v>8012</v>
      </c>
      <c r="H7960" s="200" t="s">
        <v>3653</v>
      </c>
    </row>
    <row r="7961" spans="1:8" hidden="1">
      <c r="A7961" s="106" t="s">
        <v>742</v>
      </c>
      <c r="B7961" s="249" t="s">
        <v>743</v>
      </c>
      <c r="C7961" s="185" t="str">
        <f>VLOOKUP(B7961,[1]Nagios!$B$2:$F$7978,1,FALSE)</f>
        <v>10.133.54.19</v>
      </c>
      <c r="D7961" s="249" t="s">
        <v>2171</v>
      </c>
      <c r="E7961" s="267" t="s">
        <v>2989</v>
      </c>
      <c r="F7961" s="271">
        <v>1</v>
      </c>
      <c r="G7961" s="299" t="s">
        <v>8012</v>
      </c>
      <c r="H7961" s="200" t="s">
        <v>3654</v>
      </c>
    </row>
    <row r="7962" spans="1:8" hidden="1">
      <c r="A7962" s="106" t="s">
        <v>742</v>
      </c>
      <c r="B7962" s="249" t="s">
        <v>743</v>
      </c>
      <c r="C7962" s="185" t="str">
        <f>VLOOKUP(B7962,[1]Nagios!$B$2:$F$7978,1,FALSE)</f>
        <v>10.133.54.19</v>
      </c>
      <c r="D7962" s="249" t="s">
        <v>1734</v>
      </c>
      <c r="E7962" s="267" t="s">
        <v>2989</v>
      </c>
      <c r="F7962" s="271">
        <v>1</v>
      </c>
      <c r="G7962" s="299" t="s">
        <v>8012</v>
      </c>
      <c r="H7962" s="200" t="s">
        <v>3655</v>
      </c>
    </row>
    <row r="7963" spans="1:8" hidden="1">
      <c r="A7963" s="106" t="s">
        <v>742</v>
      </c>
      <c r="B7963" s="266" t="s">
        <v>743</v>
      </c>
      <c r="C7963" s="185" t="str">
        <f>VLOOKUP(B7963,[1]Nagios!$B$2:$F$7978,1,FALSE)</f>
        <v>10.133.54.19</v>
      </c>
      <c r="D7963" s="266" t="s">
        <v>959</v>
      </c>
      <c r="E7963" s="267" t="s">
        <v>2989</v>
      </c>
      <c r="F7963" s="271">
        <v>1</v>
      </c>
      <c r="G7963" s="299" t="s">
        <v>8012</v>
      </c>
      <c r="H7963" s="200" t="s">
        <v>3656</v>
      </c>
    </row>
    <row r="7964" spans="1:8" hidden="1">
      <c r="A7964" s="106" t="s">
        <v>742</v>
      </c>
      <c r="B7964" s="240" t="s">
        <v>743</v>
      </c>
      <c r="C7964" s="185" t="str">
        <f>VLOOKUP(B7964,[1]Nagios!$B$2:$F$7978,1,FALSE)</f>
        <v>10.133.54.19</v>
      </c>
      <c r="D7964" s="240" t="s">
        <v>1200</v>
      </c>
      <c r="E7964" s="267" t="s">
        <v>2989</v>
      </c>
      <c r="F7964" s="271">
        <v>1</v>
      </c>
      <c r="G7964" s="299" t="s">
        <v>8012</v>
      </c>
      <c r="H7964" s="200" t="s">
        <v>3657</v>
      </c>
    </row>
    <row r="7965" spans="1:8" hidden="1">
      <c r="A7965" s="106" t="s">
        <v>742</v>
      </c>
      <c r="B7965" s="240" t="s">
        <v>743</v>
      </c>
      <c r="C7965" s="185" t="str">
        <f>VLOOKUP(B7965,[1]Nagios!$B$2:$F$7978,1,FALSE)</f>
        <v>10.133.54.19</v>
      </c>
      <c r="D7965" s="240" t="s">
        <v>1201</v>
      </c>
      <c r="E7965" s="240" t="s">
        <v>2992</v>
      </c>
      <c r="F7965" s="271">
        <v>2</v>
      </c>
      <c r="G7965" s="299" t="s">
        <v>8012</v>
      </c>
      <c r="H7965" s="200" t="s">
        <v>3658</v>
      </c>
    </row>
    <row r="7966" spans="1:8">
      <c r="A7966" s="106" t="s">
        <v>541</v>
      </c>
      <c r="B7966" s="240" t="s">
        <v>542</v>
      </c>
      <c r="C7966" s="185" t="str">
        <f>VLOOKUP(B7966,[1]Nagios!$B$2:$F$7978,1,FALSE)</f>
        <v>10.133.68.185</v>
      </c>
      <c r="D7966" s="240" t="s">
        <v>959</v>
      </c>
      <c r="E7966" s="240" t="s">
        <v>2991</v>
      </c>
      <c r="F7966" s="112">
        <v>1</v>
      </c>
      <c r="G7966" s="299" t="s">
        <v>8007</v>
      </c>
      <c r="H7966" s="200" t="s">
        <v>5287</v>
      </c>
    </row>
    <row r="7967" spans="1:8">
      <c r="A7967" s="106" t="s">
        <v>1217</v>
      </c>
      <c r="B7967" s="240" t="s">
        <v>1216</v>
      </c>
      <c r="C7967" s="185" t="str">
        <f>VLOOKUP(B7967,[1]Nagios!$B$2:$F$7978,1,FALSE)</f>
        <v>10.133.7.171</v>
      </c>
      <c r="D7967" s="240" t="s">
        <v>959</v>
      </c>
      <c r="E7967" s="240" t="s">
        <v>2989</v>
      </c>
      <c r="F7967" s="112">
        <v>3</v>
      </c>
      <c r="G7967" s="299" t="s">
        <v>8007</v>
      </c>
      <c r="H7967" s="210" t="s">
        <v>5287</v>
      </c>
    </row>
    <row r="7968" spans="1:8">
      <c r="A7968" s="250" t="s">
        <v>1214</v>
      </c>
      <c r="B7968" s="249" t="s">
        <v>1215</v>
      </c>
      <c r="C7968" s="185" t="str">
        <f>VLOOKUP(B7968,[1]Nagios!$B$2:$F$7978,1,FALSE)</f>
        <v>10.133.7.170</v>
      </c>
      <c r="D7968" s="249" t="s">
        <v>959</v>
      </c>
      <c r="E7968" s="249" t="s">
        <v>2989</v>
      </c>
      <c r="F7968" s="112">
        <v>3</v>
      </c>
      <c r="G7968" s="299" t="s">
        <v>8007</v>
      </c>
      <c r="H7968" s="210" t="s">
        <v>5287</v>
      </c>
    </row>
    <row r="7969" spans="1:8">
      <c r="A7969" s="250" t="s">
        <v>1213</v>
      </c>
      <c r="B7969" s="249" t="s">
        <v>1212</v>
      </c>
      <c r="C7969" s="185" t="str">
        <f>VLOOKUP(B7969,[1]Nagios!$B$2:$F$7978,1,FALSE)</f>
        <v>10.133.7.169</v>
      </c>
      <c r="D7969" s="249" t="s">
        <v>959</v>
      </c>
      <c r="E7969" s="249" t="s">
        <v>2989</v>
      </c>
      <c r="F7969" s="112">
        <v>3</v>
      </c>
      <c r="G7969" s="299" t="s">
        <v>8007</v>
      </c>
      <c r="H7969" s="210" t="s">
        <v>5287</v>
      </c>
    </row>
    <row r="7970" spans="1:8">
      <c r="A7970" s="269" t="s">
        <v>2535</v>
      </c>
      <c r="B7970" s="96" t="s">
        <v>2534</v>
      </c>
      <c r="C7970" s="185" t="str">
        <f>VLOOKUP(B7970,[1]Nagios!$B$2:$F$7978,1,FALSE)</f>
        <v>10.133.76.40</v>
      </c>
      <c r="D7970" s="96" t="s">
        <v>2374</v>
      </c>
      <c r="E7970" s="266" t="s">
        <v>2989</v>
      </c>
      <c r="F7970" s="112">
        <v>2</v>
      </c>
      <c r="G7970" s="299" t="s">
        <v>8007</v>
      </c>
      <c r="H7970" s="210" t="s">
        <v>5287</v>
      </c>
    </row>
    <row r="7971" spans="1:8">
      <c r="A7971" s="269" t="s">
        <v>539</v>
      </c>
      <c r="B7971" s="266" t="s">
        <v>540</v>
      </c>
      <c r="C7971" s="185" t="str">
        <f>VLOOKUP(B7971,[1]Nagios!$B$2:$F$7978,1,FALSE)</f>
        <v>10.133.62.10</v>
      </c>
      <c r="D7971" s="240" t="s">
        <v>959</v>
      </c>
      <c r="E7971" s="240" t="s">
        <v>2991</v>
      </c>
      <c r="F7971" s="112">
        <v>1</v>
      </c>
      <c r="G7971" s="299" t="s">
        <v>8007</v>
      </c>
      <c r="H7971" s="200" t="s">
        <v>5287</v>
      </c>
    </row>
    <row r="7972" spans="1:8">
      <c r="A7972" s="269" t="s">
        <v>739</v>
      </c>
      <c r="B7972" s="266" t="s">
        <v>1165</v>
      </c>
      <c r="C7972" s="185" t="str">
        <f>VLOOKUP(B7972,[1]Nagios!$B$2:$F$7978,1,FALSE)</f>
        <v>10.133.123.144</v>
      </c>
      <c r="D7972" s="240" t="s">
        <v>959</v>
      </c>
      <c r="E7972" s="240" t="s">
        <v>2989</v>
      </c>
      <c r="F7972" s="112">
        <v>2</v>
      </c>
      <c r="G7972" s="299" t="s">
        <v>8007</v>
      </c>
      <c r="H7972" s="210" t="s">
        <v>5287</v>
      </c>
    </row>
    <row r="7973" spans="1:8">
      <c r="A7973" s="106" t="s">
        <v>537</v>
      </c>
      <c r="B7973" s="240" t="s">
        <v>538</v>
      </c>
      <c r="C7973" s="185" t="str">
        <f>VLOOKUP(B7973,[1]Nagios!$B$2:$F$7978,1,FALSE)</f>
        <v>10.133.66.11</v>
      </c>
      <c r="D7973" s="240" t="s">
        <v>959</v>
      </c>
      <c r="E7973" s="240" t="s">
        <v>2991</v>
      </c>
      <c r="F7973" s="112">
        <v>1</v>
      </c>
      <c r="G7973" s="299" t="s">
        <v>8007</v>
      </c>
      <c r="H7973" s="200" t="s">
        <v>5287</v>
      </c>
    </row>
    <row r="7974" spans="1:8">
      <c r="A7974" s="106" t="s">
        <v>535</v>
      </c>
      <c r="B7974" s="240" t="s">
        <v>536</v>
      </c>
      <c r="C7974" s="185" t="str">
        <f>VLOOKUP(B7974,[1]Nagios!$B$2:$F$7978,1,FALSE)</f>
        <v>10.133.66.10</v>
      </c>
      <c r="D7974" s="240" t="s">
        <v>959</v>
      </c>
      <c r="E7974" s="240" t="s">
        <v>2991</v>
      </c>
      <c r="F7974" s="112">
        <v>1</v>
      </c>
      <c r="G7974" s="299" t="s">
        <v>8007</v>
      </c>
      <c r="H7974" s="200" t="s">
        <v>5287</v>
      </c>
    </row>
    <row r="7975" spans="1:8">
      <c r="A7975" s="106" t="s">
        <v>533</v>
      </c>
      <c r="B7975" s="240" t="s">
        <v>534</v>
      </c>
      <c r="C7975" s="185" t="str">
        <f>VLOOKUP(B7975,[1]Nagios!$B$2:$F$7978,1,FALSE)</f>
        <v>10.133.64.10</v>
      </c>
      <c r="D7975" s="240" t="s">
        <v>959</v>
      </c>
      <c r="E7975" s="240" t="s">
        <v>2991</v>
      </c>
      <c r="F7975" s="112">
        <v>1</v>
      </c>
      <c r="G7975" s="299" t="s">
        <v>8007</v>
      </c>
      <c r="H7975" s="200" t="s">
        <v>5287</v>
      </c>
    </row>
    <row r="7976" spans="1:8">
      <c r="A7976" s="106" t="s">
        <v>531</v>
      </c>
      <c r="B7976" s="240" t="s">
        <v>532</v>
      </c>
      <c r="C7976" s="185" t="str">
        <f>VLOOKUP(B7976,[1]Nagios!$B$2:$F$7978,1,FALSE)</f>
        <v>10.133.74.10</v>
      </c>
      <c r="D7976" s="240" t="s">
        <v>959</v>
      </c>
      <c r="E7976" s="240" t="s">
        <v>2991</v>
      </c>
      <c r="F7976" s="112">
        <v>1</v>
      </c>
      <c r="G7976" s="299" t="s">
        <v>8007</v>
      </c>
      <c r="H7976" s="200" t="s">
        <v>5287</v>
      </c>
    </row>
    <row r="7977" spans="1:8" hidden="1">
      <c r="A7977" s="133" t="s">
        <v>7916</v>
      </c>
      <c r="B7977" s="102" t="s">
        <v>7077</v>
      </c>
      <c r="C7977" s="185" t="str">
        <f>VLOOKUP(B7977,[1]Nagios!$B$2:$F$7978,1,FALSE)</f>
        <v>10.133.152.27</v>
      </c>
      <c r="D7977" s="102" t="s">
        <v>7043</v>
      </c>
      <c r="E7977" s="102" t="s">
        <v>7217</v>
      </c>
      <c r="F7977" s="113">
        <v>3</v>
      </c>
      <c r="G7977" s="387" t="s">
        <v>8026</v>
      </c>
      <c r="H7977" s="230">
        <v>0.86388888888888893</v>
      </c>
    </row>
    <row r="7978" spans="1:8" hidden="1">
      <c r="A7978" s="133" t="s">
        <v>6270</v>
      </c>
      <c r="B7978" s="102" t="s">
        <v>6269</v>
      </c>
      <c r="C7978" s="185" t="str">
        <f>VLOOKUP(B7978,[1]Nagios!$B$2:$F$7978,1,FALSE)</f>
        <v>10.133.8.27</v>
      </c>
      <c r="D7978" s="240" t="s">
        <v>959</v>
      </c>
      <c r="E7978" s="240" t="s">
        <v>2989</v>
      </c>
      <c r="F7978" s="245">
        <v>3</v>
      </c>
      <c r="G7978" s="299" t="s">
        <v>8003</v>
      </c>
      <c r="H7978" s="200"/>
    </row>
    <row r="7979" spans="1:8" hidden="1">
      <c r="A7979" s="133" t="s">
        <v>6271</v>
      </c>
      <c r="B7979" s="102" t="s">
        <v>6272</v>
      </c>
      <c r="C7979" s="185" t="str">
        <f>VLOOKUP(B7979,[1]Nagios!$B$2:$F$7978,1,FALSE)</f>
        <v>10.133.138.27</v>
      </c>
      <c r="D7979" s="240" t="s">
        <v>959</v>
      </c>
      <c r="E7979" s="240" t="s">
        <v>2989</v>
      </c>
      <c r="F7979" s="245">
        <v>3</v>
      </c>
      <c r="G7979" s="299" t="s">
        <v>8003</v>
      </c>
      <c r="H7979" s="200"/>
    </row>
    <row r="7980" spans="1:8">
      <c r="A7980" s="106" t="s">
        <v>2912</v>
      </c>
      <c r="B7980" s="240" t="s">
        <v>2624</v>
      </c>
      <c r="C7980" s="185" t="str">
        <f>VLOOKUP(B7980,[1]Nagios!$B$2:$F$7978,1,FALSE)</f>
        <v>172.16.9.254</v>
      </c>
      <c r="D7980" s="240" t="s">
        <v>959</v>
      </c>
      <c r="E7980" s="240" t="s">
        <v>2989</v>
      </c>
      <c r="F7980" s="245">
        <v>2</v>
      </c>
      <c r="G7980" s="299" t="s">
        <v>8007</v>
      </c>
      <c r="H7980" s="200" t="s">
        <v>5285</v>
      </c>
    </row>
    <row r="7981" spans="1:8">
      <c r="A7981" s="106" t="s">
        <v>2915</v>
      </c>
      <c r="B7981" s="240" t="s">
        <v>2627</v>
      </c>
      <c r="C7981" s="185" t="str">
        <f>VLOOKUP(B7981,[1]Nagios!$B$2:$F$7978,1,FALSE)</f>
        <v>172.16.9.253</v>
      </c>
      <c r="D7981" s="240" t="s">
        <v>959</v>
      </c>
      <c r="E7981" s="240" t="s">
        <v>2989</v>
      </c>
      <c r="F7981" s="245">
        <v>2</v>
      </c>
      <c r="G7981" s="299" t="s">
        <v>8007</v>
      </c>
      <c r="H7981" s="200" t="s">
        <v>5285</v>
      </c>
    </row>
    <row r="7982" spans="1:8">
      <c r="A7982" s="106" t="s">
        <v>2911</v>
      </c>
      <c r="B7982" s="240" t="s">
        <v>2623</v>
      </c>
      <c r="C7982" s="185" t="str">
        <f>VLOOKUP(B7982,[1]Nagios!$B$2:$F$7978,1,FALSE)</f>
        <v>172.16.9.252</v>
      </c>
      <c r="D7982" s="240" t="s">
        <v>959</v>
      </c>
      <c r="E7982" s="240" t="s">
        <v>2989</v>
      </c>
      <c r="F7982" s="245">
        <v>2</v>
      </c>
      <c r="G7982" s="299" t="s">
        <v>8007</v>
      </c>
      <c r="H7982" s="200" t="s">
        <v>5285</v>
      </c>
    </row>
    <row r="7983" spans="1:8">
      <c r="A7983" s="106" t="s">
        <v>2914</v>
      </c>
      <c r="B7983" s="240" t="s">
        <v>2626</v>
      </c>
      <c r="C7983" s="185" t="str">
        <f>VLOOKUP(B7983,[1]Nagios!$B$2:$F$7978,1,FALSE)</f>
        <v>172.16.9.251</v>
      </c>
      <c r="D7983" s="240" t="s">
        <v>959</v>
      </c>
      <c r="E7983" s="240" t="s">
        <v>2989</v>
      </c>
      <c r="F7983" s="245">
        <v>2</v>
      </c>
      <c r="G7983" s="299" t="s">
        <v>8007</v>
      </c>
      <c r="H7983" s="200" t="s">
        <v>5285</v>
      </c>
    </row>
    <row r="7984" spans="1:8">
      <c r="A7984" s="106" t="s">
        <v>2910</v>
      </c>
      <c r="B7984" s="240" t="s">
        <v>2622</v>
      </c>
      <c r="C7984" s="185" t="str">
        <f>VLOOKUP(B7984,[1]Nagios!$B$2:$F$7978,1,FALSE)</f>
        <v>172.16.9.250</v>
      </c>
      <c r="D7984" s="240" t="s">
        <v>959</v>
      </c>
      <c r="E7984" s="240" t="s">
        <v>2989</v>
      </c>
      <c r="F7984" s="245">
        <v>2</v>
      </c>
      <c r="G7984" s="299" t="s">
        <v>8007</v>
      </c>
      <c r="H7984" s="200" t="s">
        <v>5285</v>
      </c>
    </row>
    <row r="7985" spans="1:8">
      <c r="A7985" s="88" t="s">
        <v>2909</v>
      </c>
      <c r="B7985" s="249" t="s">
        <v>2621</v>
      </c>
      <c r="C7985" s="185" t="str">
        <f>VLOOKUP(B7985,[1]Nagios!$B$2:$F$7978,1,FALSE)</f>
        <v>172.16.9.248</v>
      </c>
      <c r="D7985" s="249" t="s">
        <v>959</v>
      </c>
      <c r="E7985" s="249" t="s">
        <v>2989</v>
      </c>
      <c r="F7985" s="266">
        <v>2</v>
      </c>
      <c r="G7985" s="299" t="s">
        <v>8007</v>
      </c>
      <c r="H7985" s="200" t="s">
        <v>5285</v>
      </c>
    </row>
    <row r="7986" spans="1:8">
      <c r="A7986" s="88" t="s">
        <v>2908</v>
      </c>
      <c r="B7986" s="249" t="s">
        <v>2620</v>
      </c>
      <c r="C7986" s="185" t="str">
        <f>VLOOKUP(B7986,[1]Nagios!$B$2:$F$7978,1,FALSE)</f>
        <v>172.16.9.246</v>
      </c>
      <c r="D7986" s="249" t="s">
        <v>959</v>
      </c>
      <c r="E7986" s="249" t="s">
        <v>2989</v>
      </c>
      <c r="F7986" s="266">
        <v>2</v>
      </c>
      <c r="G7986" s="299" t="s">
        <v>8007</v>
      </c>
      <c r="H7986" s="200" t="s">
        <v>5285</v>
      </c>
    </row>
    <row r="7987" spans="1:8">
      <c r="A7987" s="88" t="s">
        <v>2913</v>
      </c>
      <c r="B7987" s="249" t="s">
        <v>2625</v>
      </c>
      <c r="C7987" s="185" t="str">
        <f>VLOOKUP(B7987,[1]Nagios!$B$2:$F$7978,1,FALSE)</f>
        <v>172.16.9.203</v>
      </c>
      <c r="D7987" s="249" t="s">
        <v>959</v>
      </c>
      <c r="E7987" s="249" t="s">
        <v>2989</v>
      </c>
      <c r="F7987" s="266">
        <v>2</v>
      </c>
      <c r="G7987" s="299" t="s">
        <v>8007</v>
      </c>
      <c r="H7987" s="200" t="s">
        <v>5285</v>
      </c>
    </row>
    <row r="7988" spans="1:8">
      <c r="A7988" s="88" t="s">
        <v>2913</v>
      </c>
      <c r="B7988" s="249" t="s">
        <v>2625</v>
      </c>
      <c r="C7988" s="185" t="str">
        <f>VLOOKUP(B7988,[1]Nagios!$B$2:$F$7978,1,FALSE)</f>
        <v>172.16.9.203</v>
      </c>
      <c r="D7988" s="249" t="s">
        <v>959</v>
      </c>
      <c r="E7988" s="249" t="s">
        <v>2989</v>
      </c>
      <c r="F7988" s="266">
        <v>2</v>
      </c>
      <c r="G7988" s="299" t="s">
        <v>8007</v>
      </c>
      <c r="H7988" s="200" t="s">
        <v>5285</v>
      </c>
    </row>
    <row r="7989" spans="1:8">
      <c r="A7989" s="88" t="s">
        <v>527</v>
      </c>
      <c r="B7989" s="249" t="s">
        <v>527</v>
      </c>
      <c r="C7989" s="185" t="str">
        <f>VLOOKUP(B7989,[1]Nagios!$B$2:$F$7978,1,FALSE)</f>
        <v>10.132.17.42</v>
      </c>
      <c r="D7989" s="249" t="s">
        <v>959</v>
      </c>
      <c r="E7989" s="249" t="s">
        <v>2989</v>
      </c>
      <c r="F7989" s="266">
        <v>2</v>
      </c>
      <c r="G7989" s="299" t="s">
        <v>8007</v>
      </c>
      <c r="H7989" s="200" t="s">
        <v>5288</v>
      </c>
    </row>
    <row r="7990" spans="1:8">
      <c r="A7990" s="88" t="s">
        <v>526</v>
      </c>
      <c r="B7990" s="249" t="s">
        <v>526</v>
      </c>
      <c r="C7990" s="185" t="str">
        <f>VLOOKUP(B7990,[1]Nagios!$B$2:$F$7978,1,FALSE)</f>
        <v>10.132.17.41</v>
      </c>
      <c r="D7990" s="249" t="s">
        <v>959</v>
      </c>
      <c r="E7990" s="249" t="s">
        <v>2989</v>
      </c>
      <c r="F7990" s="266">
        <v>2</v>
      </c>
      <c r="G7990" s="299" t="s">
        <v>8007</v>
      </c>
      <c r="H7990" s="200" t="s">
        <v>5288</v>
      </c>
    </row>
    <row r="7991" spans="1:8" hidden="1">
      <c r="A7991" s="88" t="s">
        <v>7590</v>
      </c>
      <c r="B7991" s="249" t="s">
        <v>7582</v>
      </c>
      <c r="C7991" s="185" t="str">
        <f>VLOOKUP(B7991,[1]Nagios!$B$2:$F$7978,1,FALSE)</f>
        <v>172.24.50.10</v>
      </c>
      <c r="D7991" s="249" t="s">
        <v>959</v>
      </c>
      <c r="E7991" s="249" t="s">
        <v>2989</v>
      </c>
      <c r="F7991" s="266">
        <v>1</v>
      </c>
      <c r="G7991" s="299" t="s">
        <v>8006</v>
      </c>
      <c r="H7991" s="209"/>
    </row>
    <row r="7992" spans="1:8" hidden="1">
      <c r="A7992" s="88" t="s">
        <v>7589</v>
      </c>
      <c r="B7992" s="249" t="s">
        <v>7592</v>
      </c>
      <c r="C7992" s="185" t="str">
        <f>VLOOKUP(B7992,[1]Nagios!$B$2:$F$7978,1,FALSE)</f>
        <v>172.24.50.8</v>
      </c>
      <c r="D7992" s="249" t="s">
        <v>959</v>
      </c>
      <c r="E7992" s="249" t="s">
        <v>2989</v>
      </c>
      <c r="F7992" s="249">
        <v>1</v>
      </c>
      <c r="G7992" s="299" t="s">
        <v>8006</v>
      </c>
      <c r="H7992" s="209"/>
    </row>
    <row r="7993" spans="1:8" hidden="1">
      <c r="A7993" s="88" t="s">
        <v>7588</v>
      </c>
      <c r="B7993" s="249" t="s">
        <v>7591</v>
      </c>
      <c r="C7993" s="185" t="str">
        <f>VLOOKUP(B7993,[1]Nagios!$B$2:$F$7978,1,FALSE)</f>
        <v>172.24.48.9</v>
      </c>
      <c r="D7993" s="249" t="s">
        <v>959</v>
      </c>
      <c r="E7993" s="249" t="s">
        <v>2989</v>
      </c>
      <c r="F7993" s="249">
        <v>1</v>
      </c>
      <c r="G7993" s="299" t="s">
        <v>8006</v>
      </c>
      <c r="H7993" s="209"/>
    </row>
    <row r="7994" spans="1:8" hidden="1">
      <c r="A7994" s="88" t="s">
        <v>9169</v>
      </c>
      <c r="B7994" s="276" t="s">
        <v>9170</v>
      </c>
      <c r="C7994" s="185" t="str">
        <f>VLOOKUP(B7994,[1]Nagios!$B$2:$F$7978,1,FALSE)</f>
        <v>172.16.12.43</v>
      </c>
      <c r="D7994" s="276" t="s">
        <v>959</v>
      </c>
      <c r="E7994" s="276" t="s">
        <v>2989</v>
      </c>
      <c r="F7994" s="338">
        <v>1</v>
      </c>
      <c r="G7994" s="299" t="s">
        <v>8012</v>
      </c>
    </row>
    <row r="7995" spans="1:8" hidden="1">
      <c r="A7995" s="88" t="s">
        <v>9169</v>
      </c>
      <c r="B7995" s="276" t="s">
        <v>9170</v>
      </c>
      <c r="C7995" s="185" t="str">
        <f>VLOOKUP(B7995,[1]Nagios!$B$2:$F$7978,1,FALSE)</f>
        <v>172.16.12.43</v>
      </c>
      <c r="D7995" s="276" t="s">
        <v>962</v>
      </c>
      <c r="E7995" s="276" t="s">
        <v>2989</v>
      </c>
      <c r="F7995" s="338">
        <v>3</v>
      </c>
      <c r="G7995" s="299" t="s">
        <v>8012</v>
      </c>
    </row>
    <row r="7996" spans="1:8" hidden="1">
      <c r="A7996" s="88" t="s">
        <v>9169</v>
      </c>
      <c r="B7996" s="276" t="s">
        <v>9170</v>
      </c>
      <c r="C7996" s="185" t="str">
        <f>VLOOKUP(B7996,[1]Nagios!$B$2:$F$7978,1,FALSE)</f>
        <v>172.16.12.43</v>
      </c>
      <c r="D7996" s="276" t="s">
        <v>963</v>
      </c>
      <c r="E7996" s="276" t="s">
        <v>2989</v>
      </c>
      <c r="F7996" s="338">
        <v>3</v>
      </c>
      <c r="G7996" s="299" t="s">
        <v>8012</v>
      </c>
    </row>
    <row r="7997" spans="1:8" hidden="1">
      <c r="A7997" s="88" t="s">
        <v>9169</v>
      </c>
      <c r="B7997" s="276" t="s">
        <v>9170</v>
      </c>
      <c r="C7997" s="185" t="str">
        <f>VLOOKUP(B7997,[1]Nagios!$B$2:$F$7978,1,FALSE)</f>
        <v>172.16.12.43</v>
      </c>
      <c r="D7997" s="276" t="s">
        <v>6519</v>
      </c>
      <c r="E7997" s="276" t="s">
        <v>2989</v>
      </c>
      <c r="F7997" s="338">
        <v>1</v>
      </c>
      <c r="G7997" s="299" t="s">
        <v>8012</v>
      </c>
    </row>
    <row r="7998" spans="1:8" hidden="1">
      <c r="A7998" s="88" t="s">
        <v>9169</v>
      </c>
      <c r="B7998" s="276" t="s">
        <v>9170</v>
      </c>
      <c r="C7998" s="185" t="str">
        <f>VLOOKUP(B7998,[1]Nagios!$B$2:$F$7978,1,FALSE)</f>
        <v>172.16.12.43</v>
      </c>
      <c r="D7998" s="276" t="s">
        <v>961</v>
      </c>
      <c r="E7998" s="276" t="s">
        <v>2989</v>
      </c>
      <c r="F7998" s="338">
        <v>1</v>
      </c>
      <c r="G7998" s="299" t="s">
        <v>8012</v>
      </c>
    </row>
    <row r="7999" spans="1:8" hidden="1">
      <c r="A7999" s="88" t="s">
        <v>9172</v>
      </c>
      <c r="B7999" s="276" t="s">
        <v>9173</v>
      </c>
      <c r="C7999" s="185" t="str">
        <f>VLOOKUP(B7999,[1]Nagios!$B$2:$F$7978,1,FALSE)</f>
        <v>10.133.138.76</v>
      </c>
      <c r="D7999" s="276" t="s">
        <v>1204</v>
      </c>
      <c r="E7999" s="267" t="s">
        <v>2989</v>
      </c>
      <c r="F7999" s="340">
        <v>2</v>
      </c>
      <c r="G7999" s="299" t="s">
        <v>8012</v>
      </c>
      <c r="H7999" s="180" t="s">
        <v>3866</v>
      </c>
    </row>
    <row r="8000" spans="1:8" hidden="1">
      <c r="A8000" s="88" t="s">
        <v>9172</v>
      </c>
      <c r="B8000" s="276" t="s">
        <v>9173</v>
      </c>
      <c r="C8000" s="185" t="str">
        <f>VLOOKUP(B8000,[1]Nagios!$B$2:$F$7978,1,FALSE)</f>
        <v>10.133.138.76</v>
      </c>
      <c r="D8000" s="276" t="s">
        <v>959</v>
      </c>
      <c r="E8000" s="267" t="s">
        <v>2989</v>
      </c>
      <c r="F8000" s="340">
        <v>2</v>
      </c>
      <c r="G8000" s="299" t="s">
        <v>8012</v>
      </c>
      <c r="H8000" s="180" t="s">
        <v>3867</v>
      </c>
    </row>
    <row r="8001" spans="1:8" hidden="1">
      <c r="A8001" s="88" t="s">
        <v>9172</v>
      </c>
      <c r="B8001" s="276" t="s">
        <v>9173</v>
      </c>
      <c r="C8001" s="185" t="str">
        <f>VLOOKUP(B8001,[1]Nagios!$B$2:$F$7978,1,FALSE)</f>
        <v>10.133.138.76</v>
      </c>
      <c r="D8001" s="276" t="s">
        <v>1200</v>
      </c>
      <c r="E8001" s="267" t="s">
        <v>2989</v>
      </c>
      <c r="F8001" s="340">
        <v>2</v>
      </c>
      <c r="G8001" s="299" t="s">
        <v>8012</v>
      </c>
      <c r="H8001" s="180" t="s">
        <v>3868</v>
      </c>
    </row>
    <row r="8002" spans="1:8" hidden="1">
      <c r="A8002" s="88" t="s">
        <v>9172</v>
      </c>
      <c r="B8002" s="276" t="s">
        <v>9173</v>
      </c>
      <c r="C8002" s="185" t="str">
        <f>VLOOKUP(B8002,[1]Nagios!$B$2:$F$7978,1,FALSE)</f>
        <v>10.133.138.76</v>
      </c>
      <c r="D8002" s="276" t="s">
        <v>1201</v>
      </c>
      <c r="E8002" s="267" t="s">
        <v>2989</v>
      </c>
      <c r="F8002" s="340">
        <v>2</v>
      </c>
      <c r="G8002" s="299" t="s">
        <v>8012</v>
      </c>
      <c r="H8002" s="180" t="s">
        <v>3869</v>
      </c>
    </row>
    <row r="8003" spans="1:8" hidden="1">
      <c r="A8003" s="88" t="s">
        <v>9172</v>
      </c>
      <c r="B8003" s="276" t="s">
        <v>9173</v>
      </c>
      <c r="C8003" s="185" t="str">
        <f>VLOOKUP(B8003,[1]Nagios!$B$2:$F$7978,1,FALSE)</f>
        <v>10.133.138.76</v>
      </c>
      <c r="D8003" s="276" t="s">
        <v>6043</v>
      </c>
      <c r="E8003" s="267" t="s">
        <v>2989</v>
      </c>
      <c r="F8003" s="340">
        <v>2</v>
      </c>
      <c r="G8003" s="299" t="s">
        <v>8012</v>
      </c>
      <c r="H8003" s="180" t="s">
        <v>3870</v>
      </c>
    </row>
    <row r="8004" spans="1:8" hidden="1">
      <c r="A8004" s="88" t="s">
        <v>9172</v>
      </c>
      <c r="B8004" s="276" t="s">
        <v>9173</v>
      </c>
      <c r="C8004" s="185" t="str">
        <f>VLOOKUP(B8004,[1]Nagios!$B$2:$F$7978,1,FALSE)</f>
        <v>10.133.138.76</v>
      </c>
      <c r="D8004" s="276" t="s">
        <v>1734</v>
      </c>
      <c r="E8004" s="267" t="s">
        <v>2989</v>
      </c>
      <c r="F8004" s="342">
        <v>2</v>
      </c>
      <c r="G8004" s="299" t="s">
        <v>8012</v>
      </c>
      <c r="H8004" s="180" t="s">
        <v>3871</v>
      </c>
    </row>
    <row r="8005" spans="1:8" hidden="1">
      <c r="A8005" s="88" t="s">
        <v>2519</v>
      </c>
      <c r="B8005" s="276" t="s">
        <v>2518</v>
      </c>
      <c r="C8005" s="185" t="str">
        <f>VLOOKUP(B8005,[1]Nagios!$B$2:$F$7978,1,FALSE)</f>
        <v>192.168.5.129</v>
      </c>
      <c r="D8005" s="276" t="s">
        <v>9174</v>
      </c>
      <c r="E8005" s="267" t="s">
        <v>2989</v>
      </c>
      <c r="F8005" s="342">
        <v>2</v>
      </c>
      <c r="G8005" s="299" t="s">
        <v>1582</v>
      </c>
    </row>
    <row r="8006" spans="1:8" hidden="1">
      <c r="A8006" s="88" t="s">
        <v>1261</v>
      </c>
      <c r="B8006" s="276" t="s">
        <v>1262</v>
      </c>
      <c r="C8006" s="185" t="str">
        <f>VLOOKUP(B8006,[1]Nagios!$B$2:$F$7978,1,FALSE)</f>
        <v>192.168.5.43</v>
      </c>
      <c r="D8006" s="206" t="s">
        <v>9175</v>
      </c>
      <c r="E8006" s="267" t="s">
        <v>2992</v>
      </c>
      <c r="F8006" s="342">
        <v>4</v>
      </c>
      <c r="G8006" s="299" t="s">
        <v>8020</v>
      </c>
    </row>
    <row r="8007" spans="1:8">
      <c r="A8007" s="88" t="s">
        <v>9195</v>
      </c>
      <c r="B8007" s="276" t="s">
        <v>9204</v>
      </c>
      <c r="C8007" s="185" t="str">
        <f>VLOOKUP(B8007,[1]Nagios!$B$2:$F$7978,1,FALSE)</f>
        <v>10.133.6.104</v>
      </c>
      <c r="D8007" s="276" t="s">
        <v>959</v>
      </c>
      <c r="E8007" s="267" t="s">
        <v>2989</v>
      </c>
      <c r="F8007" s="348">
        <v>2</v>
      </c>
      <c r="G8007" s="299" t="s">
        <v>8007</v>
      </c>
    </row>
    <row r="8008" spans="1:8">
      <c r="A8008" s="88" t="s">
        <v>9196</v>
      </c>
      <c r="B8008" s="276" t="s">
        <v>9205</v>
      </c>
      <c r="C8008" s="185" t="str">
        <f>VLOOKUP(B8008,[1]Nagios!$B$2:$F$7978,1,FALSE)</f>
        <v>10.133.6.108</v>
      </c>
      <c r="D8008" s="276" t="s">
        <v>959</v>
      </c>
      <c r="E8008" s="267" t="s">
        <v>2989</v>
      </c>
      <c r="F8008" s="348">
        <v>2</v>
      </c>
      <c r="G8008" s="299" t="s">
        <v>8007</v>
      </c>
    </row>
    <row r="8009" spans="1:8">
      <c r="A8009" s="88" t="s">
        <v>9197</v>
      </c>
      <c r="B8009" s="276" t="s">
        <v>9206</v>
      </c>
      <c r="C8009" s="185" t="str">
        <f>VLOOKUP(B8009,[1]Nagios!$B$2:$F$7978,1,FALSE)</f>
        <v>10.133.6.110</v>
      </c>
      <c r="D8009" s="276" t="s">
        <v>959</v>
      </c>
      <c r="E8009" s="267" t="s">
        <v>2989</v>
      </c>
      <c r="F8009" s="348">
        <v>2</v>
      </c>
      <c r="G8009" s="299" t="s">
        <v>8007</v>
      </c>
    </row>
    <row r="8010" spans="1:8">
      <c r="A8010" s="88" t="s">
        <v>9198</v>
      </c>
      <c r="B8010" s="276" t="s">
        <v>9207</v>
      </c>
      <c r="C8010" s="185" t="str">
        <f>VLOOKUP(B8010,[1]Nagios!$B$2:$F$7978,1,FALSE)</f>
        <v>10.133.6.32</v>
      </c>
      <c r="D8010" s="276" t="s">
        <v>959</v>
      </c>
      <c r="E8010" s="267" t="s">
        <v>2989</v>
      </c>
      <c r="F8010" s="348">
        <v>2</v>
      </c>
      <c r="G8010" s="299" t="s">
        <v>8007</v>
      </c>
    </row>
    <row r="8011" spans="1:8">
      <c r="A8011" s="88" t="s">
        <v>9199</v>
      </c>
      <c r="B8011" s="276" t="s">
        <v>9208</v>
      </c>
      <c r="C8011" s="185" t="str">
        <f>VLOOKUP(B8011,[1]Nagios!$B$2:$F$7978,1,FALSE)</f>
        <v>10.133.6.63</v>
      </c>
      <c r="D8011" s="276" t="s">
        <v>959</v>
      </c>
      <c r="E8011" s="267" t="s">
        <v>2989</v>
      </c>
      <c r="F8011" s="348">
        <v>2</v>
      </c>
      <c r="G8011" s="299" t="s">
        <v>8007</v>
      </c>
    </row>
    <row r="8012" spans="1:8">
      <c r="A8012" s="88" t="s">
        <v>9200</v>
      </c>
      <c r="B8012" s="276" t="s">
        <v>9209</v>
      </c>
      <c r="C8012" s="185" t="str">
        <f>VLOOKUP(B8012,[1]Nagios!$B$2:$F$7978,1,FALSE)</f>
        <v>10.133.6.65</v>
      </c>
      <c r="D8012" s="276" t="s">
        <v>959</v>
      </c>
      <c r="E8012" s="267" t="s">
        <v>2989</v>
      </c>
      <c r="F8012" s="348">
        <v>2</v>
      </c>
      <c r="G8012" s="299" t="s">
        <v>8007</v>
      </c>
    </row>
    <row r="8013" spans="1:8">
      <c r="A8013" s="88" t="s">
        <v>9201</v>
      </c>
      <c r="B8013" s="276" t="s">
        <v>9210</v>
      </c>
      <c r="C8013" s="185" t="str">
        <f>VLOOKUP(B8013,[1]Nagios!$B$2:$F$7978,1,FALSE)</f>
        <v>10.133.6.44</v>
      </c>
      <c r="D8013" s="276" t="s">
        <v>959</v>
      </c>
      <c r="E8013" s="267" t="s">
        <v>2989</v>
      </c>
      <c r="F8013" s="348">
        <v>2</v>
      </c>
      <c r="G8013" s="299" t="s">
        <v>8007</v>
      </c>
    </row>
    <row r="8014" spans="1:8">
      <c r="A8014" s="88" t="s">
        <v>9202</v>
      </c>
      <c r="B8014" s="276" t="s">
        <v>9211</v>
      </c>
      <c r="C8014" s="185" t="str">
        <f>VLOOKUP(B8014,[1]Nagios!$B$2:$F$7978,1,FALSE)</f>
        <v>10.133.6.59</v>
      </c>
      <c r="D8014" s="276" t="s">
        <v>959</v>
      </c>
      <c r="E8014" s="267" t="s">
        <v>2989</v>
      </c>
      <c r="F8014" s="348">
        <v>2</v>
      </c>
      <c r="G8014" s="299" t="s">
        <v>8007</v>
      </c>
    </row>
    <row r="8015" spans="1:8">
      <c r="A8015" s="88" t="s">
        <v>9203</v>
      </c>
      <c r="B8015" s="276" t="s">
        <v>9212</v>
      </c>
      <c r="C8015" s="185" t="str">
        <f>VLOOKUP(B8015,[1]Nagios!$B$2:$F$7978,1,FALSE)</f>
        <v>10.133.6.66</v>
      </c>
      <c r="D8015" s="276" t="s">
        <v>959</v>
      </c>
      <c r="E8015" s="267" t="s">
        <v>2989</v>
      </c>
      <c r="F8015" s="348">
        <v>2</v>
      </c>
      <c r="G8015" s="299" t="s">
        <v>8007</v>
      </c>
    </row>
    <row r="8016" spans="1:8">
      <c r="A8016" s="88" t="s">
        <v>9220</v>
      </c>
      <c r="B8016" s="276" t="s">
        <v>9221</v>
      </c>
      <c r="C8016" s="185" t="str">
        <f>VLOOKUP(B8016,[1]Nagios!$B$2:$F$7978,1,FALSE)</f>
        <v>172.16.22.2</v>
      </c>
      <c r="D8016" s="276" t="s">
        <v>959</v>
      </c>
      <c r="E8016" s="267" t="s">
        <v>2989</v>
      </c>
      <c r="F8016" s="348">
        <v>1</v>
      </c>
      <c r="G8016" s="299" t="s">
        <v>8007</v>
      </c>
    </row>
    <row r="8017" spans="1:8">
      <c r="A8017" s="88" t="s">
        <v>9220</v>
      </c>
      <c r="B8017" s="276" t="s">
        <v>9221</v>
      </c>
      <c r="C8017" s="185" t="str">
        <f>VLOOKUP(B8017,[1]Nagios!$B$2:$F$7978,1,FALSE)</f>
        <v>172.16.22.2</v>
      </c>
      <c r="D8017" s="276" t="s">
        <v>9224</v>
      </c>
      <c r="E8017" s="267" t="s">
        <v>2989</v>
      </c>
      <c r="F8017" s="348">
        <v>1</v>
      </c>
      <c r="G8017" s="299" t="s">
        <v>8007</v>
      </c>
    </row>
    <row r="8018" spans="1:8">
      <c r="A8018" s="88" t="s">
        <v>9220</v>
      </c>
      <c r="B8018" s="276" t="s">
        <v>9221</v>
      </c>
      <c r="C8018" s="185" t="str">
        <f>VLOOKUP(B8018,[1]Nagios!$B$2:$F$7978,1,FALSE)</f>
        <v>172.16.22.2</v>
      </c>
      <c r="D8018" s="276" t="s">
        <v>9225</v>
      </c>
      <c r="E8018" s="267" t="s">
        <v>2989</v>
      </c>
      <c r="F8018" s="348">
        <v>1</v>
      </c>
      <c r="G8018" s="299" t="s">
        <v>8007</v>
      </c>
    </row>
    <row r="8019" spans="1:8">
      <c r="A8019" s="88" t="s">
        <v>9220</v>
      </c>
      <c r="B8019" s="276" t="s">
        <v>9221</v>
      </c>
      <c r="C8019" s="185" t="str">
        <f>VLOOKUP(B8019,[1]Nagios!$B$2:$F$7978,1,FALSE)</f>
        <v>172.16.22.2</v>
      </c>
      <c r="D8019" s="276" t="s">
        <v>9226</v>
      </c>
      <c r="E8019" s="267" t="s">
        <v>2989</v>
      </c>
      <c r="F8019" s="348">
        <v>1</v>
      </c>
      <c r="G8019" s="299" t="s">
        <v>8007</v>
      </c>
    </row>
    <row r="8020" spans="1:8">
      <c r="A8020" s="88" t="s">
        <v>9223</v>
      </c>
      <c r="B8020" s="276" t="s">
        <v>9222</v>
      </c>
      <c r="C8020" s="185" t="str">
        <f>VLOOKUP(B8020,[1]Nagios!$B$2:$F$7978,1,FALSE)</f>
        <v>172.16.22.3</v>
      </c>
      <c r="D8020" s="276" t="s">
        <v>959</v>
      </c>
      <c r="E8020" s="267" t="s">
        <v>2989</v>
      </c>
      <c r="F8020" s="348">
        <v>1</v>
      </c>
      <c r="G8020" s="299" t="s">
        <v>8007</v>
      </c>
    </row>
    <row r="8021" spans="1:8">
      <c r="A8021" s="88" t="s">
        <v>9223</v>
      </c>
      <c r="B8021" s="276" t="s">
        <v>9222</v>
      </c>
      <c r="C8021" s="185" t="str">
        <f>VLOOKUP(B8021,[1]Nagios!$B$2:$F$7978,1,FALSE)</f>
        <v>172.16.22.3</v>
      </c>
      <c r="D8021" s="276" t="s">
        <v>9227</v>
      </c>
      <c r="E8021" s="267" t="s">
        <v>2989</v>
      </c>
      <c r="F8021" s="348">
        <v>1</v>
      </c>
      <c r="G8021" s="299" t="s">
        <v>8007</v>
      </c>
    </row>
    <row r="8022" spans="1:8">
      <c r="A8022" s="88" t="s">
        <v>9223</v>
      </c>
      <c r="B8022" s="276" t="s">
        <v>9222</v>
      </c>
      <c r="C8022" s="185" t="str">
        <f>VLOOKUP(B8022,[1]Nagios!$B$2:$F$7978,1,FALSE)</f>
        <v>172.16.22.3</v>
      </c>
      <c r="D8022" s="276" t="s">
        <v>9228</v>
      </c>
      <c r="E8022" s="267" t="s">
        <v>2989</v>
      </c>
      <c r="F8022" s="348">
        <v>1</v>
      </c>
      <c r="G8022" s="299" t="s">
        <v>8007</v>
      </c>
    </row>
    <row r="8023" spans="1:8">
      <c r="A8023" s="88" t="s">
        <v>9223</v>
      </c>
      <c r="B8023" s="276" t="s">
        <v>9222</v>
      </c>
      <c r="C8023" s="185" t="str">
        <f>VLOOKUP(B8023,[1]Nagios!$B$2:$F$7978,1,FALSE)</f>
        <v>172.16.22.3</v>
      </c>
      <c r="D8023" s="276" t="s">
        <v>9226</v>
      </c>
      <c r="E8023" s="267" t="s">
        <v>2989</v>
      </c>
      <c r="F8023" s="348">
        <v>1</v>
      </c>
      <c r="G8023" s="299" t="s">
        <v>8007</v>
      </c>
    </row>
    <row r="8024" spans="1:8" s="355" customFormat="1" hidden="1">
      <c r="A8024" s="352" t="s">
        <v>9239</v>
      </c>
      <c r="B8024" s="352" t="s">
        <v>9240</v>
      </c>
      <c r="C8024" s="350" t="str">
        <f>VLOOKUP(B8024,[1]Nagios!$B$2:$F$7978,1,FALSE)</f>
        <v>10.133.132.18</v>
      </c>
      <c r="D8024" s="352" t="s">
        <v>959</v>
      </c>
      <c r="E8024" s="352" t="s">
        <v>2989</v>
      </c>
      <c r="F8024" s="366">
        <v>1</v>
      </c>
      <c r="G8024" s="364" t="s">
        <v>8006</v>
      </c>
      <c r="H8024" s="361"/>
    </row>
    <row r="8025" spans="1:8" s="355" customFormat="1">
      <c r="A8025" s="364" t="s">
        <v>9241</v>
      </c>
      <c r="B8025" s="352" t="s">
        <v>9242</v>
      </c>
      <c r="C8025" s="350" t="str">
        <f>VLOOKUP(B8025,[1]Nagios!$B$2:$F$7978,1,FALSE)</f>
        <v>172.18.130.5</v>
      </c>
      <c r="D8025" s="352" t="s">
        <v>2374</v>
      </c>
      <c r="E8025" s="352" t="s">
        <v>2989</v>
      </c>
      <c r="F8025" s="360">
        <v>1</v>
      </c>
      <c r="G8025" s="364" t="s">
        <v>8007</v>
      </c>
      <c r="H8025" s="361"/>
    </row>
    <row r="8026" spans="1:8" s="355" customFormat="1">
      <c r="A8026" s="364" t="s">
        <v>9244</v>
      </c>
      <c r="B8026" s="352" t="s">
        <v>9243</v>
      </c>
      <c r="C8026" s="350" t="str">
        <f>VLOOKUP(B8026,[1]Nagios!$B$2:$F$7978,1,FALSE)</f>
        <v>172.18.134.5</v>
      </c>
      <c r="D8026" s="352" t="s">
        <v>2374</v>
      </c>
      <c r="E8026" s="365"/>
      <c r="F8026" s="360">
        <v>1</v>
      </c>
      <c r="G8026" s="364" t="s">
        <v>8007</v>
      </c>
      <c r="H8026" s="361"/>
    </row>
  </sheetData>
  <autoFilter ref="G1:G8026" xr:uid="{166793AE-73A3-420C-9419-F8B2920457BA}">
    <filterColumn colId="0">
      <filters>
        <filter val="Network Support VW Argentina Pacheco"/>
      </filters>
    </filterColumn>
  </autoFilter>
  <sortState ref="A2:H7858">
    <sortCondition ref="A1"/>
  </sortState>
  <mergeCells count="5">
    <mergeCell ref="E6937:F6937"/>
    <mergeCell ref="E6956:F6956"/>
    <mergeCell ref="E3907:F3907"/>
    <mergeCell ref="E3909:F3909"/>
    <mergeCell ref="E3910:F3910"/>
  </mergeCells>
  <conditionalFormatting sqref="F5268:F5276">
    <cfRule type="expression" dxfId="3502" priority="2675">
      <formula>(XEV5268="Baja")</formula>
    </cfRule>
  </conditionalFormatting>
  <conditionalFormatting sqref="F3676">
    <cfRule type="expression" dxfId="3501" priority="540">
      <formula>(XEW3676="Baja")</formula>
    </cfRule>
  </conditionalFormatting>
  <conditionalFormatting sqref="F3677:F3678">
    <cfRule type="expression" dxfId="3500" priority="539">
      <formula>(XEW3677="Baja")</formula>
    </cfRule>
  </conditionalFormatting>
  <conditionalFormatting sqref="F3679:F3684">
    <cfRule type="expression" dxfId="3499" priority="538">
      <formula>(XEW3679="Baja")</formula>
    </cfRule>
  </conditionalFormatting>
  <conditionalFormatting sqref="F3685">
    <cfRule type="expression" dxfId="3498" priority="537">
      <formula>(XEW3685="Baja")</formula>
    </cfRule>
  </conditionalFormatting>
  <dataValidations count="2">
    <dataValidation type="list" allowBlank="1" showErrorMessage="1" sqref="F5268:F5276" xr:uid="{00000000-0002-0000-0000-000000000000}">
      <formula1>#REF!</formula1>
    </dataValidation>
    <dataValidation allowBlank="1" showErrorMessage="1" sqref="D1687:D1691 D1678:D1683 D5562 D5606:D5608 G5583 D472:D473 D7381:D7382 D3429:D3439 D1905:D1912 D7327:D7328 D2876:D2888 D7297:D7303 D3142:D3150 D1883:D1896 D4124 D4933:D4941 D4922:D4930 D4911:D4919 D5267:D5276 D5287:D5296 D4078:D4084 D4950:D4956 D5900 D1058 D6177:D6181 D1775:D1777 D6804:D6805 D2052:D2058 D5935 D5947 D2712:D2718 D5881 D2119 D5123:D5127 D988 D6286 D5845:D5846 D2036:D2049 D6400:D6403 D7377 D1107:D1118 D4537:D4545 D621:D671 D6159 D5871 D6040:D6051 D5129:D5135 D2437:D2471 D138:D144 D1708:D1772 D3116 D7543:D7570 D3252 D3260 D7752:D7764 D4775:D4783 D7824:D7830 D5974 D3222 D7841:D7859 D7690:D7750 D7572:D7628 D6086:D6138 D5567:D5575 D5578:D5583 G5575 D7922 D7925:D7936 D3510:D3523 D2659:E2670 D7796:D7801 D3676:D3685 D7975:D7984 D3229 D3213 D3207:D3210 D3767 D3804:D3813 D3777:D3780 D3792 D4982:D4993 D3790 D7663:D7678 D7654:D7661 D6838:D6865" xr:uid="{00000000-0002-0000-0000-000001000000}"/>
  </dataValidations>
  <hyperlinks>
    <hyperlink ref="A3141" r:id="rId1" tooltip="10.133.55.27" display="http://10.133.55.10/nagios/cgi-bin/extinfo.cgi?type=1&amp;host=VWARPASVPRVS1" xr:uid="{00000000-0004-0000-0000-000000000000}"/>
    <hyperlink ref="D926" r:id="rId2" display="https://10.133.55.10/nagios/cgi-bin/extinfo.cgi?type=2&amp;host=vwarpaza0237&amp;service=PING+-+AP+Planta+Pintura" xr:uid="{00000000-0004-0000-0000-000001000000}"/>
    <hyperlink ref="D6891" r:id="rId3" display="https://10.133.55.10/nagios/cgi-bin/extinfo.cgi?type=2&amp;host=vwarbazr0004&amp;service=VPN+AWS+BGP+-+%5BPeer+1%5D" xr:uid="{00000000-0004-0000-0000-000002000000}"/>
    <hyperlink ref="D6892" r:id="rId4" display="https://10.133.55.10/nagios/cgi-bin/extinfo.cgi?type=2&amp;host=vwarbazr0004&amp;service=VPN+AWS+BGP+-+%5BPeer+2%5D" xr:uid="{00000000-0004-0000-0000-000003000000}"/>
    <hyperlink ref="A7052" r:id="rId5" tooltip="11.104.16.7" display="https://10.133.55.10/nagios/cgi-bin/extinfo.cgi?type=1&amp;host=vwarawsvs4hp1" xr:uid="{00000000-0004-0000-0000-000004000000}"/>
    <hyperlink ref="A7071" r:id="rId6" tooltip="11.104.16.7" display="https://10.133.55.10/nagios/cgi-bin/extinfo.cgi?type=1&amp;host=vwarawsvs4hp1" xr:uid="{00000000-0004-0000-0000-000005000000}"/>
    <hyperlink ref="D7052" r:id="rId7" display="https://10.133.55.10/nagios/cgi-bin/extinfo.cgi?type=2&amp;host=vwarawsvs4hp1&amp;service=0000.+OS+UNIX+Ping" xr:uid="{00000000-0004-0000-0000-000006000000}"/>
    <hyperlink ref="D7053" r:id="rId8" display="https://10.133.55.10/nagios/cgi-bin/extinfo.cgi?type=2&amp;host=vwarawsvs4hp1&amp;service=0001.+OS+UNIX+CPU" xr:uid="{00000000-0004-0000-0000-000007000000}"/>
    <hyperlink ref="D7054" r:id="rId9" display="https://10.133.55.10/nagios/cgi-bin/extinfo.cgi?type=2&amp;host=vwarawsvs4hp1&amp;service=0002.+OS+UNIX+RAM" xr:uid="{00000000-0004-0000-0000-000008000000}"/>
    <hyperlink ref="D7055" r:id="rId10" display="https://10.133.55.10/nagios/cgi-bin/extinfo.cgi?type=2&amp;host=vwarawsvs4hp1&amp;service=0003.+OS+UNIX+Swap" xr:uid="{00000000-0004-0000-0000-000009000000}"/>
    <hyperlink ref="A7053" r:id="rId11" tooltip="11.104.16.7" display="https://10.133.55.10/nagios/cgi-bin/extinfo.cgi?type=1&amp;host=vwarawsvs4hp1" xr:uid="{00000000-0004-0000-0000-00000A000000}"/>
    <hyperlink ref="A7054" r:id="rId12" tooltip="11.104.16.7" display="https://10.133.55.10/nagios/cgi-bin/extinfo.cgi?type=1&amp;host=vwarawsvs4hp1" xr:uid="{00000000-0004-0000-0000-00000B000000}"/>
    <hyperlink ref="A7055" r:id="rId13" tooltip="11.104.16.7" display="https://10.133.55.10/nagios/cgi-bin/extinfo.cgi?type=1&amp;host=vwarawsvs4hp1" xr:uid="{00000000-0004-0000-0000-00000C000000}"/>
    <hyperlink ref="A7056" r:id="rId14" tooltip="11.104.16.7" display="https://10.133.55.10/nagios/cgi-bin/extinfo.cgi?type=1&amp;host=vwarawsvs4hp1" xr:uid="{00000000-0004-0000-0000-00000D000000}"/>
    <hyperlink ref="A7057" r:id="rId15" tooltip="11.104.16.7" display="https://10.133.55.10/nagios/cgi-bin/extinfo.cgi?type=1&amp;host=vwarawsvs4hp1" xr:uid="{00000000-0004-0000-0000-00000E000000}"/>
    <hyperlink ref="A7058" r:id="rId16" tooltip="11.104.16.7" display="https://10.133.55.10/nagios/cgi-bin/extinfo.cgi?type=1&amp;host=vwarawsvs4hp1" xr:uid="{00000000-0004-0000-0000-00000F000000}"/>
    <hyperlink ref="A7059" r:id="rId17" tooltip="11.104.16.7" display="https://10.133.55.10/nagios/cgi-bin/extinfo.cgi?type=1&amp;host=vwarawsvs4hp1" xr:uid="{00000000-0004-0000-0000-000010000000}"/>
    <hyperlink ref="A7060" r:id="rId18" tooltip="11.104.16.7" display="https://10.133.55.10/nagios/cgi-bin/extinfo.cgi?type=1&amp;host=vwarawsvs4hp1" xr:uid="{00000000-0004-0000-0000-000011000000}"/>
    <hyperlink ref="A7061" r:id="rId19" tooltip="11.104.16.7" display="https://10.133.55.10/nagios/cgi-bin/extinfo.cgi?type=1&amp;host=vwarawsvs4hp1" xr:uid="{00000000-0004-0000-0000-000012000000}"/>
    <hyperlink ref="D7044" r:id="rId20" display="https://10.133.55.10/nagios/cgi-bin/extinfo.cgi?type=2&amp;host=vwarawsvs4hp1&amp;service=0000.+OS+UNIX+Ping" xr:uid="{00000000-0004-0000-0000-000013000000}"/>
    <hyperlink ref="D7045" r:id="rId21" display="https://10.133.55.10/nagios/cgi-bin/extinfo.cgi?type=2&amp;host=vwarawsvs4hp1&amp;service=0001.+OS+UNIX+CPU" xr:uid="{00000000-0004-0000-0000-000014000000}"/>
    <hyperlink ref="D7046" r:id="rId22" display="https://10.133.55.10/nagios/cgi-bin/extinfo.cgi?type=2&amp;host=vwarawsvs4hp1&amp;service=0002.+OS+UNIX+RAM" xr:uid="{00000000-0004-0000-0000-000015000000}"/>
    <hyperlink ref="D7047" r:id="rId23" display="https://10.133.55.10/nagios/cgi-bin/extinfo.cgi?type=2&amp;host=vwarawsvs4hp1&amp;service=0003.+OS+UNIX+Swap" xr:uid="{00000000-0004-0000-0000-000016000000}"/>
    <hyperlink ref="A7808" r:id="rId24" tooltip="172.18.157.240" display="https://10.133.55.10/nagios/cgi-bin/extinfo.cgi?type=1&amp;host=chiller-l1gka1" xr:uid="{00000000-0004-0000-0000-000017000000}"/>
    <hyperlink ref="A7434" r:id="rId25" tooltip="172.20.7.6" display="https://10.133.55.10/nagios/cgi-bin/extinfo.cgi?type=1&amp;host=ns_interplantas" xr:uid="{00000000-0004-0000-0000-000018000000}"/>
    <hyperlink ref="A1362" r:id="rId26" tooltip="192.168.21.42" display="https://10.133.55.10/nagios/cgi-bin/extinfo.cgi?type=1&amp;host=vwarpauvrfidp" xr:uid="{00000000-0004-0000-0000-000019000000}"/>
    <hyperlink ref="A2741:A2756" r:id="rId27" tooltip="192.168.21.42" display="https://10.133.55.10/nagios/cgi-bin/extinfo.cgi?type=1&amp;host=vwarpauvrfidp" xr:uid="{00000000-0004-0000-0000-00001A000000}"/>
    <hyperlink ref="A7493" r:id="rId28" tooltip="172.19.128.33" display="https://10.133.55.10/nagios/cgi-bin/extinfo.cgi?type=1&amp;host=marriage_plc1" xr:uid="{00000000-0004-0000-0000-00001B000000}"/>
    <hyperlink ref="A7736" r:id="rId29" tooltip="172.19.130.36" display="https://10.133.55.10/nagios/cgi-bin/extinfo.cgi?type=1&amp;host=connecting_conveyor" xr:uid="{00000000-0004-0000-0000-00001C000000}"/>
    <hyperlink ref="A7175" r:id="rId30" tooltip="172.19.131.31" display="https://10.133.55.10/nagios/cgi-bin/extinfo.cgi?type=1&amp;host=twp_triebwerk_c5" xr:uid="{00000000-0004-0000-0000-00001D000000}"/>
    <hyperlink ref="A7673" r:id="rId31" tooltip="172.19.132.36" display="https://10.133.55.10/nagios/cgi-bin/extinfo.cgi?type=1&amp;host=fahrwerk_montaje" xr:uid="{00000000-0004-0000-0000-00001E000000}"/>
    <hyperlink ref="A7425" r:id="rId32" tooltip="172.19.7.10" display="https://10.133.55.10/nagios/cgi-bin/extinfo.cgi?type=1&amp;host=ns1-montaje" xr:uid="{00000000-0004-0000-0000-00001F000000}"/>
    <hyperlink ref="D6894" r:id="rId33" display="https://10.133.55.10/nagios/cgi-bin/extinfo.cgi?type=2&amp;host=vwarbazr0004&amp;service=VPN+AWS+BGP+-+%5BPeer+1%5D" xr:uid="{00000000-0004-0000-0000-000020000000}"/>
    <hyperlink ref="D6895" r:id="rId34" display="https://10.133.55.10/nagios/cgi-bin/extinfo.cgi?type=2&amp;host=vwarbazr0004&amp;service=VPN+AWS+BGP+-+%5BPeer+2%5D" xr:uid="{00000000-0004-0000-0000-000021000000}"/>
    <hyperlink ref="D2595" r:id="rId35" display="https://10.133.55.10/nagios/cgi-bin/extinfo.cgi?type=2&amp;host=vwarpasvselfd&amp;service=So+Antivirus+Services" xr:uid="{00000000-0004-0000-0000-000022000000}"/>
    <hyperlink ref="A7070" r:id="rId36" tooltip="11.104.16.7" display="https://10.133.55.10/nagios/cgi-bin/extinfo.cgi?type=1&amp;host=vwarawsvs4hp1" xr:uid="{00000000-0004-0000-0000-000023000000}"/>
    <hyperlink ref="A7069" r:id="rId37" tooltip="11.104.16.7" display="https://10.133.55.10/nagios/cgi-bin/extinfo.cgi?type=1&amp;host=vwarawsvs4hp1" xr:uid="{00000000-0004-0000-0000-000024000000}"/>
    <hyperlink ref="A7068" r:id="rId38" tooltip="11.104.16.7" display="https://10.133.55.10/nagios/cgi-bin/extinfo.cgi?type=1&amp;host=vwarawsvs4hp1" xr:uid="{00000000-0004-0000-0000-000025000000}"/>
    <hyperlink ref="A7067" r:id="rId39" tooltip="11.104.16.7" display="https://10.133.55.10/nagios/cgi-bin/extinfo.cgi?type=1&amp;host=vwarawsvs4hp1" xr:uid="{00000000-0004-0000-0000-000026000000}"/>
    <hyperlink ref="A7066" r:id="rId40" tooltip="11.104.16.7" display="https://10.133.55.10/nagios/cgi-bin/extinfo.cgi?type=1&amp;host=vwarawsvs4hp1" xr:uid="{00000000-0004-0000-0000-000027000000}"/>
    <hyperlink ref="A7065" r:id="rId41" tooltip="11.104.16.7" display="https://10.133.55.10/nagios/cgi-bin/extinfo.cgi?type=1&amp;host=vwarawsvs4hp1" xr:uid="{00000000-0004-0000-0000-000028000000}"/>
    <hyperlink ref="A7064" r:id="rId42" tooltip="11.104.16.7" display="https://10.133.55.10/nagios/cgi-bin/extinfo.cgi?type=1&amp;host=vwarawsvs4hp1" xr:uid="{00000000-0004-0000-0000-000029000000}"/>
    <hyperlink ref="A7063" r:id="rId43" tooltip="11.104.16.7" display="https://10.133.55.10/nagios/cgi-bin/extinfo.cgi?type=1&amp;host=vwarawsvs4hp1" xr:uid="{00000000-0004-0000-0000-00002A000000}"/>
    <hyperlink ref="A7062" r:id="rId44" tooltip="11.104.16.7" display="https://10.133.55.10/nagios/cgi-bin/extinfo.cgi?type=1&amp;host=vwarawsvs4hp1" xr:uid="{00000000-0004-0000-0000-00002B000000}"/>
    <hyperlink ref="B1696" r:id="rId45" display="https://10.133.55.10/nagios/cgi-bin/extinfo.cgi?type=2&amp;host=vwarpauvet2sq&amp;service=ET2000+Filesystems+%5Bvg_db1%5D%5Bvg_db2%5D" xr:uid="{00000000-0004-0000-0000-00002C000000}"/>
    <hyperlink ref="B1697" r:id="rId46" display="https://10.133.55.10/nagios/cgi-bin/extinfo.cgi?type=2&amp;host=vwarpauvet2sq&amp;service=ET2000+Filesystems+%5Bvg_sap%5D%5Bvg_dblog%5D%5Bvg_sap1%5D" xr:uid="{00000000-0004-0000-0000-00002D000000}"/>
    <hyperlink ref="D1696" r:id="rId47" display="https://10.133.55.10/nagios/cgi-bin/extinfo.cgi?type=2&amp;host=vwarpauvet2sq&amp;service=ET2000+Filesystems+%5Bvg_db1%5D%5Bvg_db2%5D" xr:uid="{00000000-0004-0000-0000-00002E000000}"/>
    <hyperlink ref="D1697" r:id="rId48" display="https://10.133.55.10/nagios/cgi-bin/extinfo.cgi?type=2&amp;host=vwarpauvet2sq&amp;service=ET2000+Filesystems+%5Bvg_sap%5D%5Bvg_dblog%5D%5Bvg_sap1%5D" xr:uid="{00000000-0004-0000-0000-00002F000000}"/>
    <hyperlink ref="D1439" r:id="rId49" display="https://10.133.55.10/nagios/cgi-bin/extinfo.cgi?type=2&amp;host=vwarpauvnetf1&amp;service=0019.+OS+UNIX+Filesystem+%2Fbk_solinux" xr:uid="{00000000-0004-0000-0000-000030000000}"/>
    <hyperlink ref="D1761" r:id="rId50" display="https://10.133.55.10/nagios/cgi-bin/extinfo.cgi?type=2&amp;host=vwarpauvet2cp&amp;service=ET2000+Filesystems+%5Bvg_sap%5D%5Bvg_sap1%5D" xr:uid="{00000000-0004-0000-0000-000031000000}"/>
    <hyperlink ref="D1818" r:id="rId51" display="https://10.133.55.10/nagios/cgi-bin/extinfo.cgi?type=2&amp;host=vwarpauvccdbp&amp;service=0010.+OS+UNIX+Filesystem+%2F" xr:uid="{00000000-0004-0000-0000-000032000000}"/>
    <hyperlink ref="D1819" r:id="rId52" display="https://10.133.55.10/nagios/cgi-bin/extinfo.cgi?type=2&amp;host=vwarpauvccdbp&amp;service=0011.+OS+UNIX+Filesystem+%2Fboot" xr:uid="{00000000-0004-0000-0000-000033000000}"/>
    <hyperlink ref="D1820" r:id="rId53" display="https://10.133.55.10/nagios/cgi-bin/extinfo.cgi?type=2&amp;host=vwarpauvccdbp&amp;service=0012.+OS+UNIX+Filesystem+%2Fhome" xr:uid="{00000000-0004-0000-0000-000034000000}"/>
    <hyperlink ref="D1821" r:id="rId54" display="https://10.133.55.10/nagios/cgi-bin/extinfo.cgi?type=2&amp;host=vwarpauvccdbp&amp;service=0021.+OS+UNIX+Filesystem+%2FPerformance%2Fnmon" xr:uid="{00000000-0004-0000-0000-000035000000}"/>
    <hyperlink ref="D1816" r:id="rId55" display="https://10.133.55.10/nagios/cgi-bin/extinfo.cgi?type=2&amp;host=vwarpauvccdbp&amp;service=DBA+MySQL+Backup+Filesystem" xr:uid="{00000000-0004-0000-0000-000036000000}"/>
    <hyperlink ref="D1817" r:id="rId56" display="https://10.133.55.10/nagios/cgi-bin/extinfo.cgi?type=2&amp;host=vwarpauvccdbp&amp;service=DBA+MySQL+Data+Filesystem" xr:uid="{00000000-0004-0000-0000-000037000000}"/>
    <hyperlink ref="D1815" r:id="rId57" display="https://10.133.55.10/nagios/cgi-bin/extinfo.cgi?type=2&amp;host=vwarpauvccdbp&amp;service=So+MySQL+Port" xr:uid="{00000000-0004-0000-0000-000038000000}"/>
    <hyperlink ref="D2592" r:id="rId58" display="https://10.133.55.10/nagios/cgi-bin/extinfo.cgi?type=2&amp;host=vwarpasvselfq&amp;service=AMS+SQL+Query+RPA" xr:uid="{00000000-0004-0000-0000-000039000000}"/>
    <hyperlink ref="D6616" r:id="rId59" display="https://10.133.55.10/nagios/cgi-bin/extinfo.cgi?type=2&amp;host=vwarbazuups118&amp;service=02.+alarm+status" xr:uid="{00000000-0004-0000-0000-00003A000000}"/>
    <hyperlink ref="D6617" r:id="rId60" display="https://10.133.55.10/nagios/cgi-bin/extinfo.cgi?type=2&amp;host=vwarbazuups118&amp;service=03.+battery+monitoring+status" xr:uid="{00000000-0004-0000-0000-00003B000000}"/>
    <hyperlink ref="D2029" r:id="rId61" display="https://10.133.55.10/nagios/cgi-bin/extinfo.cgi?type=2&amp;host=vwarpasvwebpt&amp;service=AMS+Check+Dir+%5C%5Cvwarpasvwebpt%5Cinterfaces_law%5CINTERFACES%5Carch_fis%5Cok" xr:uid="{00000000-0004-0000-0000-00003C000000}"/>
  </hyperlinks>
  <pageMargins left="0.7" right="0.7" top="0.75" bottom="0.75" header="0.3" footer="0.3"/>
  <pageSetup paperSize="9" orientation="portrait" r:id="rId62"/>
  <headerFooter>
    <oddHeader>&amp;L&amp;"Arial"&amp;8&amp;K000000INTERNAL&amp;1#</oddHeader>
  </headerFooter>
  <legacyDrawing r:id="rId6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460" operator="containsText" id="{50A7E470-BE5E-47C2-8C77-067CFC57703F}">
            <xm:f>NOT(ISERROR(SEARCH("MEDIUM",A7)))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461" operator="containsText" id="{8FE216EE-7E67-42DA-9215-7F294A5771FB}">
            <xm:f>NOT(ISERROR(SEARCH("LOW",A7)))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462" operator="containsText" id="{AF3C4282-1F5B-4F48-871F-988396D76217}">
            <xm:f>NOT(ISERROR(SEARCH("HIGH",A7)))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63" operator="containsText" id="{70E7BEDE-9F26-4D06-A1DA-A163588CDD1E}">
            <xm:f>NOT(ISERROR(SEARCH("BUSINESS CRITICAL",A7)))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G48 G78:G86 G95:G100 H614:H617 G102 G7383:G7388 G7327 G7:G9 G32:G33 A681:B698 G1740:G1799 G5882:G5899 G5901:G5922 G6125:G6135 G6139:G6158 G5837:G5845 G6097:G6106 G6111:G6121 G5828:G5834 G3173:G3191 G2052:G2068 G2031:G2048 G7405 G2079:G2118 G5824 G5847:G5880 G2325:G2330 G2333:G2336 G2339:G2435 G2466:G2634 G3117:G3171 G3198:G3210 G3253:G3323 G180:G209 G4324:G4339 G14:G29 G1054:G1064 G5924:G5973 G2807:G2811 G2694:G2720 G6171:G6181 G2801:G2805 G2120:G2180 H677:H680 G7601:G7605 G6160:G6169 G343:G452 G989:G1023 G7809:G7820 G7690:G7693 G1283:G1355 G7581:G7589 G3325:G3331 G1070:G1084 G4089:G4171 G225:G249 G2918:G3115 G7772:G7775 G2182:G2322 G5578:G5813 G3686:G3691 G722:G729 G7860:G7867 G2813:G2907 G1119:G1204 G873:G987 G2655:G2688 G5975:G5987 G6001:G6005 G6009 G4341:G4380 G3805:G3872 G3229:G3232 G3239:G3251 G4781:G4984 G5188:G5192 G5196:G5201 G4251:G4322 G577:G644 H583:H586 G3695:G3712 G2024:G2029 G6027:G6093 G3714:G3766 G1913:G1926 G858:G866 G4047:G4053 G5203:G5569 G3879:G4026 G1801:G1902 G4190:G4237 G5091:G5096 G4986:G5089 G4389:G4774 G4382:G4387 G3193:G3195 G1928:G2022 G5098:G5159 G659:G710 H626:H672 G3333:G3389 G1213:G1280 G455:G575 G3656:G3675 G3391:G3652 G2722:G2798 G757:G852 G1360:G1710 G6017:G6018 G4055:G4087 G160:G178 G7655:G7660 G7894:G7901 G130 D681:F698</xm:sqref>
        </x14:conditionalFormatting>
        <x14:conditionalFormatting xmlns:xm="http://schemas.microsoft.com/office/excel/2006/main">
          <x14:cfRule type="containsText" priority="4456" operator="containsText" id="{7B5CD89C-7C49-4980-9326-D75D2B5B309B}">
            <xm:f>NOT(ISERROR(SEARCH("MEDIUM",G1164)))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457" operator="containsText" id="{5B0BE085-7EF3-4FA7-B6DD-85B50396AA5A}">
            <xm:f>NOT(ISERROR(SEARCH("LOW",G1164)))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458" operator="containsText" id="{76EF4C84-48DD-4974-ACF8-875FBAC636A7}">
            <xm:f>NOT(ISERROR(SEARCH("HIGH",G1164)))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59" operator="containsText" id="{DC326A44-991B-444B-836B-E57DB1B1B5EE}">
            <xm:f>NOT(ISERROR(SEARCH("BUSINESS CRITICAL",G1164)))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G1178:G1179 G1187 G1164:G1165</xm:sqref>
        </x14:conditionalFormatting>
        <x14:conditionalFormatting xmlns:xm="http://schemas.microsoft.com/office/excel/2006/main">
          <x14:cfRule type="containsText" priority="4448" operator="containsText" id="{CE67B13D-E121-4EDD-8181-F39CCBF6DF0A}">
            <xm:f>NOT(ISERROR(SEARCH("MEDIUM",G1169)))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449" operator="containsText" id="{C6E4544C-225F-432E-858C-80DB63929801}">
            <xm:f>NOT(ISERROR(SEARCH("LOW",G1169)))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450" operator="containsText" id="{0E0CDD1D-447F-4EDA-8A99-7BF4292D8B22}">
            <xm:f>NOT(ISERROR(SEARCH("HIGH",G1169)))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51" operator="containsText" id="{0E7E48FD-B684-4369-A84D-8CA73D36F40C}">
            <xm:f>NOT(ISERROR(SEARCH("BUSINESS CRITICAL",G1169)))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G1169:G1171</xm:sqref>
        </x14:conditionalFormatting>
        <x14:conditionalFormatting xmlns:xm="http://schemas.microsoft.com/office/excel/2006/main">
          <x14:cfRule type="containsText" priority="4444" operator="containsText" id="{1F5FC4BA-7BB3-469E-8AF3-25286A1DA737}">
            <xm:f>NOT(ISERROR(SEARCH("MEDIUM",G1180)))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445" operator="containsText" id="{36A83FBE-0AB7-4198-83C0-645A155004CB}">
            <xm:f>NOT(ISERROR(SEARCH("LOW",G1180)))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446" operator="containsText" id="{BF98B8A6-2669-4537-96E7-A45305B5F826}">
            <xm:f>NOT(ISERROR(SEARCH("HIGH",G1180)))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47" operator="containsText" id="{CD592AB4-B57D-4DF6-B47A-DF8B008E7C55}">
            <xm:f>NOT(ISERROR(SEARCH("BUSINESS CRITICAL",G1180)))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G1180:G1186</xm:sqref>
        </x14:conditionalFormatting>
        <x14:conditionalFormatting xmlns:xm="http://schemas.microsoft.com/office/excel/2006/main">
          <x14:cfRule type="containsText" priority="4440" operator="containsText" id="{F2A6B013-02E7-4605-9D9B-DC0BC0534234}">
            <xm:f>NOT(ISERROR(SEARCH("MEDIUM",G1189)))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441" operator="containsText" id="{AEF75687-99C3-4BF1-B716-4B6AE5B684BC}">
            <xm:f>NOT(ISERROR(SEARCH("LOW",G1189)))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442" operator="containsText" id="{F775463C-F30C-4FD4-8957-D420E8303842}">
            <xm:f>NOT(ISERROR(SEARCH("HIGH",G1189)))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43" operator="containsText" id="{9068B9FB-A447-480D-B752-AC9C9480F982}">
            <xm:f>NOT(ISERROR(SEARCH("BUSINESS CRITICAL",G1189)))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G1189:G1190</xm:sqref>
        </x14:conditionalFormatting>
        <x14:conditionalFormatting xmlns:xm="http://schemas.microsoft.com/office/excel/2006/main">
          <x14:cfRule type="containsText" priority="4436" operator="containsText" id="{8BD62641-C75F-4C45-BEDC-8F3476CE4E68}">
            <xm:f>NOT(ISERROR(SEARCH("MEDIUM",G1188)))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437" operator="containsText" id="{E6C7CE71-B8B1-44EC-9A63-1892752BB106}">
            <xm:f>NOT(ISERROR(SEARCH("LOW",G1188)))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438" operator="containsText" id="{4947146E-199A-4F49-814F-E0072E185061}">
            <xm:f>NOT(ISERROR(SEARCH("HIGH",G1188)))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39" operator="containsText" id="{08649465-9C11-4988-8C46-A629C37B9FA9}">
            <xm:f>NOT(ISERROR(SEARCH("BUSINESS CRITICAL",G1188)))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G1188</xm:sqref>
        </x14:conditionalFormatting>
        <x14:conditionalFormatting xmlns:xm="http://schemas.microsoft.com/office/excel/2006/main">
          <x14:cfRule type="containsText" priority="4432" operator="containsText" id="{109393E7-6607-4735-9D83-B5B2D28F27F4}">
            <xm:f>NOT(ISERROR(SEARCH("MEDIUM",G1172)))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433" operator="containsText" id="{516337B6-161B-460C-9606-066C99F12B84}">
            <xm:f>NOT(ISERROR(SEARCH("LOW",G1172)))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434" operator="containsText" id="{82028C81-BBC8-43EC-93E8-5C8DBD4020B4}">
            <xm:f>NOT(ISERROR(SEARCH("HIGH",G1172)))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35" operator="containsText" id="{A89EC21A-5C30-4EF5-8A9B-DBF7BEC2D833}">
            <xm:f>NOT(ISERROR(SEARCH("BUSINESS CRITICAL",G1172)))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G1191 G1172:G1175</xm:sqref>
        </x14:conditionalFormatting>
        <x14:conditionalFormatting xmlns:xm="http://schemas.microsoft.com/office/excel/2006/main">
          <x14:cfRule type="containsText" priority="4428" operator="containsText" id="{5A6428D9-4E4D-4F4C-BE30-971CA1CE3483}">
            <xm:f>NOT(ISERROR(SEARCH("MEDIUM",G1163)))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429" operator="containsText" id="{AFBC1CA1-FE68-45F3-BD22-686636F5BA9C}">
            <xm:f>NOT(ISERROR(SEARCH("LOW",G1163)))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430" operator="containsText" id="{071D6911-959B-4D0E-8D46-2CA27D9F338E}">
            <xm:f>NOT(ISERROR(SEARCH("HIGH",G1163)))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31" operator="containsText" id="{5128F8E8-C2C1-4B78-BF75-2C25F2C81123}">
            <xm:f>NOT(ISERROR(SEARCH("BUSINESS CRITICAL",G1163)))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G1163</xm:sqref>
        </x14:conditionalFormatting>
        <x14:conditionalFormatting xmlns:xm="http://schemas.microsoft.com/office/excel/2006/main">
          <x14:cfRule type="containsText" priority="4424" operator="containsText" id="{AC68B494-A456-4372-8F2A-5A61EA4F0AB7}">
            <xm:f>NOT(ISERROR(SEARCH("MEDIUM",G1166)))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425" operator="containsText" id="{D66DB92D-4CC6-4802-9EB5-0D0AE2DEDAD0}">
            <xm:f>NOT(ISERROR(SEARCH("LOW",G1166)))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426" operator="containsText" id="{C2B6333F-2AB9-412A-AFE9-87B83B4DC9A9}">
            <xm:f>NOT(ISERROR(SEARCH("HIGH",G1166)))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27" operator="containsText" id="{67D1150B-B916-45EA-A724-96B45E6CF4C2}">
            <xm:f>NOT(ISERROR(SEARCH("BUSINESS CRITICAL",G1166)))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G1166:G1168</xm:sqref>
        </x14:conditionalFormatting>
        <x14:conditionalFormatting xmlns:xm="http://schemas.microsoft.com/office/excel/2006/main">
          <x14:cfRule type="containsText" priority="4420" operator="containsText" id="{D6CA16CD-5379-4EF6-B962-514008A49C30}">
            <xm:f>NOT(ISERROR(SEARCH("MEDIUM",G1192)))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421" operator="containsText" id="{C144A3F5-C675-473E-8611-25F500351B03}">
            <xm:f>NOT(ISERROR(SEARCH("LOW",G1192)))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422" operator="containsText" id="{7BF67F17-5EDE-4CE4-BA16-0C26D4571A09}">
            <xm:f>NOT(ISERROR(SEARCH("HIGH",G1192)))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23" operator="containsText" id="{2A3675B0-B3DC-4F41-9258-E10EF8B46FE2}">
            <xm:f>NOT(ISERROR(SEARCH("BUSINESS CRITICAL",G1192)))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G1192</xm:sqref>
        </x14:conditionalFormatting>
        <x14:conditionalFormatting xmlns:xm="http://schemas.microsoft.com/office/excel/2006/main">
          <x14:cfRule type="containsText" priority="4416" operator="containsText" id="{6CA6A2FC-061C-4FD3-BEE1-039C6E7AF7E7}">
            <xm:f>NOT(ISERROR(SEARCH("MEDIUM",G1193)))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417" operator="containsText" id="{AB166525-CCE8-4D02-A149-A6417F88F2B7}">
            <xm:f>NOT(ISERROR(SEARCH("LOW",G1193)))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418" operator="containsText" id="{4965F3B1-BA95-4876-A456-1511CCBAD090}">
            <xm:f>NOT(ISERROR(SEARCH("HIGH",G1193)))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19" operator="containsText" id="{DCB96F15-F86A-4C79-9B30-39F7FECA34BB}">
            <xm:f>NOT(ISERROR(SEARCH("BUSINESS CRITICAL",G1193)))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G1193</xm:sqref>
        </x14:conditionalFormatting>
        <x14:conditionalFormatting xmlns:xm="http://schemas.microsoft.com/office/excel/2006/main">
          <x14:cfRule type="containsText" priority="4412" operator="containsText" id="{C08A9C44-BF2A-4197-8823-03EFDBC5326C}">
            <xm:f>NOT(ISERROR(SEARCH("MEDIUM",G1194)))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413" operator="containsText" id="{386B7C90-5964-4CA0-B56A-9EFB2386E7B8}">
            <xm:f>NOT(ISERROR(SEARCH("LOW",G1194)))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414" operator="containsText" id="{0AA1E771-DD6B-4712-8651-22EF605913B8}">
            <xm:f>NOT(ISERROR(SEARCH("HIGH",G1194)))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15" operator="containsText" id="{05FCFF4E-68B4-4FE2-AE31-928123BBC6DA}">
            <xm:f>NOT(ISERROR(SEARCH("BUSINESS CRITICAL",G1194)))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G1194</xm:sqref>
        </x14:conditionalFormatting>
        <x14:conditionalFormatting xmlns:xm="http://schemas.microsoft.com/office/excel/2006/main">
          <x14:cfRule type="containsText" priority="4408" operator="containsText" id="{95E033B3-BB7B-444C-860A-D8A51AA584BF}">
            <xm:f>NOT(ISERROR(SEARCH("MEDIUM",G1277)))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409" operator="containsText" id="{829F64ED-9EC6-4722-9F96-11D3115326F5}">
            <xm:f>NOT(ISERROR(SEARCH("LOW",G1277)))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410" operator="containsText" id="{41BA3F84-C1CD-4577-A894-29C07B4C21A5}">
            <xm:f>NOT(ISERROR(SEARCH("HIGH",G1277)))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11" operator="containsText" id="{70268354-D6DA-4894-8E75-CA2972ABD39C}">
            <xm:f>NOT(ISERROR(SEARCH("BUSINESS CRITICAL",G1277)))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G1277</xm:sqref>
        </x14:conditionalFormatting>
        <x14:conditionalFormatting xmlns:xm="http://schemas.microsoft.com/office/excel/2006/main">
          <x14:cfRule type="containsText" priority="4404" operator="containsText" id="{887DB7E4-C9FC-4C86-86E1-39661886B946}">
            <xm:f>NOT(ISERROR(SEARCH("MEDIUM",G1278)))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405" operator="containsText" id="{B7594843-AA70-4AA9-B951-6800616C3B5E}">
            <xm:f>NOT(ISERROR(SEARCH("LOW",G1278)))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406" operator="containsText" id="{33E3F06B-E5FA-4DED-B35C-44952B1C3FD1}">
            <xm:f>NOT(ISERROR(SEARCH("HIGH",G1278)))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07" operator="containsText" id="{16B14A8D-DB1A-40D9-A949-3C26237914A5}">
            <xm:f>NOT(ISERROR(SEARCH("BUSINESS CRITICAL",G1278)))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G1284 G1278</xm:sqref>
        </x14:conditionalFormatting>
        <x14:conditionalFormatting xmlns:xm="http://schemas.microsoft.com/office/excel/2006/main">
          <x14:cfRule type="containsText" priority="4400" operator="containsText" id="{2CB02CB5-1B34-470E-9EC3-0FD3D1384250}">
            <xm:f>NOT(ISERROR(SEARCH("MEDIUM",G1283)))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401" operator="containsText" id="{D67A5822-A66F-428F-B4CD-93F16E7D46FC}">
            <xm:f>NOT(ISERROR(SEARCH("LOW",G1283)))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402" operator="containsText" id="{60E8B35E-B054-4CF8-B63F-4B3125E87A13}">
            <xm:f>NOT(ISERROR(SEARCH("HIGH",G1283)))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03" operator="containsText" id="{281CA373-6224-4157-BB90-75344AB84911}">
            <xm:f>NOT(ISERROR(SEARCH("BUSINESS CRITICAL",G1283)))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G1283</xm:sqref>
        </x14:conditionalFormatting>
        <x14:conditionalFormatting xmlns:xm="http://schemas.microsoft.com/office/excel/2006/main">
          <x14:cfRule type="containsText" priority="4396" operator="containsText" id="{8F108B28-5740-44DC-ACCA-050AC1C9E7D8}">
            <xm:f>NOT(ISERROR(SEARCH("MEDIUM",G1280)))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97" operator="containsText" id="{4ABD5ADC-6E3A-4419-A3FD-C4429B2491C2}">
            <xm:f>NOT(ISERROR(SEARCH("LOW",G1280)))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98" operator="containsText" id="{73420EC2-6D16-47A6-87F1-D7A15D3B7234}">
            <xm:f>NOT(ISERROR(SEARCH("HIGH",G1280)))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99" operator="containsText" id="{82FE06A0-08AF-4881-BE79-53971FF7F767}">
            <xm:f>NOT(ISERROR(SEARCH("BUSINESS CRITICAL",G1280)))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G1280</xm:sqref>
        </x14:conditionalFormatting>
        <x14:conditionalFormatting xmlns:xm="http://schemas.microsoft.com/office/excel/2006/main">
          <x14:cfRule type="containsText" priority="4392" operator="containsText" id="{11AEE93A-79FE-48A3-B1D7-2104630302C7}">
            <xm:f>NOT(ISERROR(SEARCH("MEDIUM",G1279)))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93" operator="containsText" id="{F93EE560-0441-44C7-8078-FD96CB5EA570}">
            <xm:f>NOT(ISERROR(SEARCH("LOW",G1279)))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94" operator="containsText" id="{E2BF3041-4EDD-4055-B484-195A53595F75}">
            <xm:f>NOT(ISERROR(SEARCH("HIGH",G1279)))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95" operator="containsText" id="{F873BC85-9247-438E-B4CF-63E8F162A87A}">
            <xm:f>NOT(ISERROR(SEARCH("BUSINESS CRITICAL",G1279)))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G1279</xm:sqref>
        </x14:conditionalFormatting>
        <x14:conditionalFormatting xmlns:xm="http://schemas.microsoft.com/office/excel/2006/main">
          <x14:cfRule type="containsText" priority="4388" operator="containsText" id="{9E160AE2-FE23-416A-98A5-0CC1F8C0BA00}">
            <xm:f>NOT(ISERROR(SEARCH("MEDIUM",G1285)))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89" operator="containsText" id="{23FBF937-1099-40CE-AD86-ADFB0C900D78}">
            <xm:f>NOT(ISERROR(SEARCH("LOW",G1285)))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90" operator="containsText" id="{511FD5F4-C0C0-4221-BEE8-8F052E84E406}">
            <xm:f>NOT(ISERROR(SEARCH("HIGH",G1285)))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91" operator="containsText" id="{B5F44891-2372-4561-94B3-1203BB936E60}">
            <xm:f>NOT(ISERROR(SEARCH("BUSINESS CRITICAL",G1285)))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G2603 G2083 G2059:G2061 G1972:G1978 G1346:G1350 G1294:G1296 G1285 G1324:G1328 G1361:G1364 G1786:G1794 G1300:G1308 G1700:G1702 G1766:G1775</xm:sqref>
        </x14:conditionalFormatting>
        <x14:conditionalFormatting xmlns:xm="http://schemas.microsoft.com/office/excel/2006/main">
          <x14:cfRule type="containsText" priority="4384" operator="containsText" id="{EFA1D2F4-4AB5-4EFA-8F8F-ECF0864825E2}">
            <xm:f>NOT(ISERROR(SEARCH("MEDIUM",G1286)))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85" operator="containsText" id="{D6C934E8-B121-4179-9F54-7EB24C796646}">
            <xm:f>NOT(ISERROR(SEARCH("LOW",G1286)))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86" operator="containsText" id="{9CD065D2-8FEE-4E61-9926-C1581FEBB01A}">
            <xm:f>NOT(ISERROR(SEARCH("HIGH",G1286)))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87" operator="containsText" id="{3A1EEC5C-6818-47C5-8F5D-7A16CCD7519D}">
            <xm:f>NOT(ISERROR(SEARCH("BUSINESS CRITICAL",G1286)))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G1286:G1290</xm:sqref>
        </x14:conditionalFormatting>
        <x14:conditionalFormatting xmlns:xm="http://schemas.microsoft.com/office/excel/2006/main">
          <x14:cfRule type="containsText" priority="4380" operator="containsText" id="{3325EFA0-270C-488B-873E-794FE0A24F17}">
            <xm:f>NOT(ISERROR(SEARCH("MEDIUM",G1293)))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81" operator="containsText" id="{C8DA2DD8-2AE3-404F-BBCA-1929D7D366CC}">
            <xm:f>NOT(ISERROR(SEARCH("LOW",G1293)))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82" operator="containsText" id="{76662FA3-4D04-4526-9537-F19C2425D2D5}">
            <xm:f>NOT(ISERROR(SEARCH("HIGH",G1293)))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83" operator="containsText" id="{C8F2750A-425C-4E3E-B76F-BE3DAE4874BB}">
            <xm:f>NOT(ISERROR(SEARCH("BUSINESS CRITICAL",G1293)))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G1293</xm:sqref>
        </x14:conditionalFormatting>
        <x14:conditionalFormatting xmlns:xm="http://schemas.microsoft.com/office/excel/2006/main">
          <x14:cfRule type="containsText" priority="4376" operator="containsText" id="{E6F3B79D-F442-43A9-948F-9A0E459D7C53}">
            <xm:f>NOT(ISERROR(SEARCH("MEDIUM",G1309)))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77" operator="containsText" id="{929BA89E-1206-47FB-8BE5-B6492B1F9483}">
            <xm:f>NOT(ISERROR(SEARCH("LOW",G1309)))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78" operator="containsText" id="{DE506EF6-2AED-4AED-97C8-9B6C02AE7F03}">
            <xm:f>NOT(ISERROR(SEARCH("HIGH",G1309)))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79" operator="containsText" id="{C869F47A-D144-4296-9E67-38D32C46AFEB}">
            <xm:f>NOT(ISERROR(SEARCH("BUSINESS CRITICAL",G1309)))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G1309:G1311</xm:sqref>
        </x14:conditionalFormatting>
        <x14:conditionalFormatting xmlns:xm="http://schemas.microsoft.com/office/excel/2006/main">
          <x14:cfRule type="containsText" priority="4372" operator="containsText" id="{61AA156E-8E2E-44D0-B87B-0D277F9CD655}">
            <xm:f>NOT(ISERROR(SEARCH("MEDIUM",G1329)))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73" operator="containsText" id="{D2B218F1-2B43-43C9-A20C-ED254F69CAE3}">
            <xm:f>NOT(ISERROR(SEARCH("LOW",G1329)))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74" operator="containsText" id="{0DE26BE8-3EC8-4328-A7F8-CE8886AFA5F8}">
            <xm:f>NOT(ISERROR(SEARCH("HIGH",G1329)))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75" operator="containsText" id="{7B56284E-2584-4016-BDE4-B23D2BDCCDEA}">
            <xm:f>NOT(ISERROR(SEARCH("BUSINESS CRITICAL",G1329)))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G1329:G1334</xm:sqref>
        </x14:conditionalFormatting>
        <x14:conditionalFormatting xmlns:xm="http://schemas.microsoft.com/office/excel/2006/main">
          <x14:cfRule type="containsText" priority="4368" operator="containsText" id="{90C84C73-39BD-4903-BF58-43E529467503}">
            <xm:f>NOT(ISERROR(SEARCH("MEDIUM",G1335)))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69" operator="containsText" id="{E3B19BF3-4649-4EBC-B8AC-7D294C054D08}">
            <xm:f>NOT(ISERROR(SEARCH("LOW",G1335)))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70" operator="containsText" id="{F1D0B415-B7E3-4D5F-94BB-16CFA81DA629}">
            <xm:f>NOT(ISERROR(SEARCH("HIGH",G1335)))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71" operator="containsText" id="{D4B81521-CDC8-421B-8A56-9BB7239AC84B}">
            <xm:f>NOT(ISERROR(SEARCH("BUSINESS CRITICAL",G1335)))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G1335:G1337</xm:sqref>
        </x14:conditionalFormatting>
        <x14:conditionalFormatting xmlns:xm="http://schemas.microsoft.com/office/excel/2006/main">
          <x14:cfRule type="containsText" priority="4364" operator="containsText" id="{A443AD92-36E4-487B-A32A-A9DCD5F26CE4}">
            <xm:f>NOT(ISERROR(SEARCH("MEDIUM",G1547)))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65" operator="containsText" id="{3781C83D-E95C-4202-8E0D-C2A1F8422BB8}">
            <xm:f>NOT(ISERROR(SEARCH("LOW",G1547)))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66" operator="containsText" id="{4E57C650-3BD5-4792-850D-5C7F4D453381}">
            <xm:f>NOT(ISERROR(SEARCH("HIGH",G1547)))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67" operator="containsText" id="{BBD975C4-695C-4704-997D-2EAE1B4192E6}">
            <xm:f>NOT(ISERROR(SEARCH("BUSINESS CRITICAL",G1547)))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G2760:G2761 G2764:G2770 G2629 G2604:G2613 G2424 G2329 G2310 G2292:G2300 G1939 G1936:G1937 G1776:G1777 G1699 G1547:G1551 G2631:G2633 G2718:G2720 G2289:G2290 G2584:G2602 G2485:G2517 G1979:G1998 G1951:G1957 G2121:G2169 G2722:G2735</xm:sqref>
        </x14:conditionalFormatting>
        <x14:conditionalFormatting xmlns:xm="http://schemas.microsoft.com/office/excel/2006/main">
          <x14:cfRule type="containsText" priority="4360" operator="containsText" id="{DD575800-7D7D-4B1C-81F0-C7AC7D12D425}">
            <xm:f>NOT(ISERROR(SEARCH("MEDIUM",G1338)))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61" operator="containsText" id="{0A125748-0846-409C-B1D0-7BEFB7C8CE35}">
            <xm:f>NOT(ISERROR(SEARCH("LOW",G1338)))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62" operator="containsText" id="{FC8107CC-97DE-47FA-B998-06943323EF2B}">
            <xm:f>NOT(ISERROR(SEARCH("HIGH",G1338)))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63" operator="containsText" id="{975FD543-437A-434B-A120-BC3E8F037A96}">
            <xm:f>NOT(ISERROR(SEARCH("BUSINESS CRITICAL",G1338)))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G1338</xm:sqref>
        </x14:conditionalFormatting>
        <x14:conditionalFormatting xmlns:xm="http://schemas.microsoft.com/office/excel/2006/main">
          <x14:cfRule type="containsText" priority="4356" operator="containsText" id="{74FEA7D8-71F5-4C2C-B98D-21D0CDA54077}">
            <xm:f>NOT(ISERROR(SEARCH("MEDIUM",G1339)))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57" operator="containsText" id="{354DD467-4879-4AC9-BB8B-E76B71D1FBE4}">
            <xm:f>NOT(ISERROR(SEARCH("LOW",G1339)))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58" operator="containsText" id="{ED52B44D-C42E-477F-AFD1-3AB28DCB2941}">
            <xm:f>NOT(ISERROR(SEARCH("HIGH",G1339)))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59" operator="containsText" id="{3A155422-EBD5-47B4-953D-B350D35B5F76}">
            <xm:f>NOT(ISERROR(SEARCH("BUSINESS CRITICAL",G1339)))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G1339:G1342</xm:sqref>
        </x14:conditionalFormatting>
        <x14:conditionalFormatting xmlns:xm="http://schemas.microsoft.com/office/excel/2006/main">
          <x14:cfRule type="containsText" priority="4352" operator="containsText" id="{F42DE1D1-B7DB-41B9-8D71-D3C5D06CD388}">
            <xm:f>NOT(ISERROR(SEARCH("MEDIUM",G1351)))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53" operator="containsText" id="{9249E8CC-D236-4ABF-A4C6-75A482813F97}">
            <xm:f>NOT(ISERROR(SEARCH("LOW",G1351)))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54" operator="containsText" id="{2075FCA4-1013-43FC-B1A7-2FF9AB9BED01}">
            <xm:f>NOT(ISERROR(SEARCH("HIGH",G1351)))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55" operator="containsText" id="{2816333C-350D-496B-A5D3-5D37D161BED3}">
            <xm:f>NOT(ISERROR(SEARCH("BUSINESS CRITICAL",G1351)))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G2695:G2701 G2657 G2621 G2627 G2615 G2520:G2521 G2258 G2255:G2256 G2185:G2187 G2183 G2173 G2175:G2176 G2099:G2101 G2062:G2063 G2034 G2005:G2006 G1934 G1919:G1920 G1898 G1877 G1879 G1874 G1870 G1860 G1862:G1863 G1865:G1866 G1872 G1851 G1853 G1855:G1857 G1845:G1847 G1842:G1843 G1826:G1833 G1815 G1553 G1651:G1652 G1658:G1659 G1666:G1667 G1654 G1661 G1568:G1569 G1556:G1559 G1561:G1564 G1571:G1574 G1576:G1579 G1581:G1584 G1351:G1355 G2544:G2555 G2009:G2015 G2617:G2618 G2178:G2180</xm:sqref>
        </x14:conditionalFormatting>
        <x14:conditionalFormatting xmlns:xm="http://schemas.microsoft.com/office/excel/2006/main">
          <x14:cfRule type="containsText" priority="4348" operator="containsText" id="{FA227453-105B-4A33-B0F5-9419BD55BF16}">
            <xm:f>NOT(ISERROR(SEARCH("MEDIUM",G1669)))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49" operator="containsText" id="{822A46FA-10F8-46D9-AE6B-73C818F0176E}">
            <xm:f>NOT(ISERROR(SEARCH("LOW",G1669)))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50" operator="containsText" id="{1D55E169-A05E-4457-9CCA-D16DF5116534}">
            <xm:f>NOT(ISERROR(SEARCH("HIGH",G1669)))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51" operator="containsText" id="{1820ED24-9FF3-445C-AD4C-1D42AC8487E1}">
            <xm:f>NOT(ISERROR(SEARCH("BUSINESS CRITICAL",G1669)))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G1669:G1677</xm:sqref>
        </x14:conditionalFormatting>
        <x14:conditionalFormatting xmlns:xm="http://schemas.microsoft.com/office/excel/2006/main">
          <x14:cfRule type="containsText" priority="4344" operator="containsText" id="{A4199E02-BD03-4D7C-A9DC-8C31926D43DC}">
            <xm:f>NOT(ISERROR(SEARCH("MEDIUM",G1678)))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45" operator="containsText" id="{66CD6B65-B0B8-40B1-ACBB-C84A7CBAFCD2}">
            <xm:f>NOT(ISERROR(SEARCH("LOW",G1678)))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46" operator="containsText" id="{06DE4C1C-4D66-448B-9C88-672A2C638BE8}">
            <xm:f>NOT(ISERROR(SEARCH("HIGH",G1678)))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47" operator="containsText" id="{919DF51A-A7A6-4B0F-9A0B-5E42D1464552}">
            <xm:f>NOT(ISERROR(SEARCH("BUSINESS CRITICAL",G1678)))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G1678:G1683</xm:sqref>
        </x14:conditionalFormatting>
        <x14:conditionalFormatting xmlns:xm="http://schemas.microsoft.com/office/excel/2006/main">
          <x14:cfRule type="containsText" priority="4340" operator="containsText" id="{6F7D0644-E678-499D-9AEE-A64AEF3F6676}">
            <xm:f>NOT(ISERROR(SEARCH("MEDIUM",G1684)))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41" operator="containsText" id="{34BA72E6-5A2C-4DD7-986E-B73E20BF6981}">
            <xm:f>NOT(ISERROR(SEARCH("LOW",G1684)))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42" operator="containsText" id="{5C3D030B-A7D3-4824-B58E-254546656185}">
            <xm:f>NOT(ISERROR(SEARCH("HIGH",G1684)))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43" operator="containsText" id="{68981229-BE18-4FE8-B370-4C6551B27979}">
            <xm:f>NOT(ISERROR(SEARCH("BUSINESS CRITICAL",G1684)))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G1684:G1685</xm:sqref>
        </x14:conditionalFormatting>
        <x14:conditionalFormatting xmlns:xm="http://schemas.microsoft.com/office/excel/2006/main">
          <x14:cfRule type="containsText" priority="4312" operator="containsText" id="{F562F188-8C49-41A0-8436-E34F9D50247B}">
            <xm:f>NOT(ISERROR(SEARCH("MEDIUM",G1695)))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13" operator="containsText" id="{DF24AAED-2B9C-4D2E-8200-B9B610B38736}">
            <xm:f>NOT(ISERROR(SEARCH("LOW",G1695)))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14" operator="containsText" id="{5E260729-15AE-423F-B0EC-91C9EEE22439}">
            <xm:f>NOT(ISERROR(SEARCH("HIGH",G1695)))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15" operator="containsText" id="{B797C9D1-42DB-47D8-A6CB-F6E1F50CA776}">
            <xm:f>NOT(ISERROR(SEARCH("BUSINESS CRITICAL",G1695)))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G1695:G1698</xm:sqref>
        </x14:conditionalFormatting>
        <x14:conditionalFormatting xmlns:xm="http://schemas.microsoft.com/office/excel/2006/main">
          <x14:cfRule type="containsText" priority="4308" operator="containsText" id="{124D1B34-39AA-4450-992B-595A7DAB682B}">
            <xm:f>NOT(ISERROR(SEARCH("MEDIUM",G1554)))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09" operator="containsText" id="{748A6F62-CF37-43AC-879A-0E69845D0DF7}">
            <xm:f>NOT(ISERROR(SEARCH("LOW",G1554)))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10" operator="containsText" id="{A8B1FCDB-EC77-4470-8A75-4B5BE18D0573}">
            <xm:f>NOT(ISERROR(SEARCH("HIGH",G1554)))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11" operator="containsText" id="{DE64A005-FF6B-4912-94CF-D3220D96057F}">
            <xm:f>NOT(ISERROR(SEARCH("BUSINESS CRITICAL",G1554)))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G1554</xm:sqref>
        </x14:conditionalFormatting>
        <x14:conditionalFormatting xmlns:xm="http://schemas.microsoft.com/office/excel/2006/main">
          <x14:cfRule type="containsText" priority="4304" operator="containsText" id="{1BD73983-DCDD-4E0B-A234-8A997EEBA7E3}">
            <xm:f>NOT(ISERROR(SEARCH("MEDIUM",G1552)))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05" operator="containsText" id="{8641404E-E236-44F7-8C54-60447D9A11DA}">
            <xm:f>NOT(ISERROR(SEARCH("LOW",G1552)))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06" operator="containsText" id="{A474A2D7-429B-4571-AA39-4CD31E072D6D}">
            <xm:f>NOT(ISERROR(SEARCH("HIGH",G1552)))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07" operator="containsText" id="{5FC7059F-93FC-428C-B384-4046C8C43F34}">
            <xm:f>NOT(ISERROR(SEARCH("BUSINESS CRITICAL",G1552)))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G1552</xm:sqref>
        </x14:conditionalFormatting>
        <x14:conditionalFormatting xmlns:xm="http://schemas.microsoft.com/office/excel/2006/main">
          <x14:cfRule type="containsText" priority="4300" operator="containsText" id="{33F65C5D-58DD-4BC8-BE88-0EF426528BD1}">
            <xm:f>NOT(ISERROR(SEARCH("MEDIUM",G1647)))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01" operator="containsText" id="{82473DBA-71C6-46F8-B4E6-3319B04AAFCB}">
            <xm:f>NOT(ISERROR(SEARCH("LOW",G1647)))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02" operator="containsText" id="{26E29AAF-C649-4E3D-8E8B-5A17034A9E9F}">
            <xm:f>NOT(ISERROR(SEARCH("HIGH",G1647)))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03" operator="containsText" id="{69E3C326-E185-4EF2-ABF5-C905D8DCFACC}">
            <xm:f>NOT(ISERROR(SEARCH("BUSINESS CRITICAL",G1647)))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G1647:G1650</xm:sqref>
        </x14:conditionalFormatting>
        <x14:conditionalFormatting xmlns:xm="http://schemas.microsoft.com/office/excel/2006/main">
          <x14:cfRule type="containsText" priority="4296" operator="containsText" id="{DFC2B638-4063-4603-BB7F-C706BF6929FA}">
            <xm:f>NOT(ISERROR(SEARCH("MEDIUM",G1662)))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97" operator="containsText" id="{51226D39-D15E-4C3E-8E78-3B74832744CC}">
            <xm:f>NOT(ISERROR(SEARCH("LOW",G1662)))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98" operator="containsText" id="{5BD2701D-0DC5-4CC0-838C-A4DE491777BE}">
            <xm:f>NOT(ISERROR(SEARCH("HIGH",G1662)))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99" operator="containsText" id="{57BF3B20-A53C-4770-802B-E7759F0E248C}">
            <xm:f>NOT(ISERROR(SEARCH("BUSINESS CRITICAL",G1662)))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G1662:G1665</xm:sqref>
        </x14:conditionalFormatting>
        <x14:conditionalFormatting xmlns:xm="http://schemas.microsoft.com/office/excel/2006/main">
          <x14:cfRule type="containsText" priority="4292" operator="containsText" id="{13D33C40-E074-4C53-9DE6-044D6B4D6E50}">
            <xm:f>NOT(ISERROR(SEARCH("MEDIUM",G1646)))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93" operator="containsText" id="{F4FA5862-C8CE-497E-8154-F534D16E9E91}">
            <xm:f>NOT(ISERROR(SEARCH("LOW",G1646)))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94" operator="containsText" id="{C1CEC1EB-DBD9-4F3C-A8E4-6546C40D61E4}">
            <xm:f>NOT(ISERROR(SEARCH("HIGH",G1646)))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95" operator="containsText" id="{FB5C5985-91BE-4D7E-B2E2-D5EEDECE5713}">
            <xm:f>NOT(ISERROR(SEARCH("BUSINESS CRITICAL",G1646)))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G1668 G1660 G1653 G1646</xm:sqref>
        </x14:conditionalFormatting>
        <x14:conditionalFormatting xmlns:xm="http://schemas.microsoft.com/office/excel/2006/main">
          <x14:cfRule type="containsText" priority="4280" operator="containsText" id="{77B4330B-00E9-47A0-9CBF-BB8BF58C010E}">
            <xm:f>NOT(ISERROR(SEARCH("MEDIUM",G1566)))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81" operator="containsText" id="{D2E3027E-E43F-43D5-8A9C-373A84D1C545}">
            <xm:f>NOT(ISERROR(SEARCH("LOW",G1566)))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82" operator="containsText" id="{5CF170EB-787C-41CC-B0FB-FBF075E5C05F}">
            <xm:f>NOT(ISERROR(SEARCH("HIGH",G1566)))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83" operator="containsText" id="{09B515D8-D312-46AF-9B45-9F3FCB4CB502}">
            <xm:f>NOT(ISERROR(SEARCH("BUSINESS CRITICAL",G1566)))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G1566:G1567</xm:sqref>
        </x14:conditionalFormatting>
        <x14:conditionalFormatting xmlns:xm="http://schemas.microsoft.com/office/excel/2006/main">
          <x14:cfRule type="containsText" priority="4264" operator="containsText" id="{E4475004-9C5E-4851-B638-40729C55A694}">
            <xm:f>NOT(ISERROR(SEARCH("MEDIUM",G1546)))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65" operator="containsText" id="{B7E46672-F959-4194-91EA-9EB14F66EF54}">
            <xm:f>NOT(ISERROR(SEARCH("LOW",G1546)))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66" operator="containsText" id="{406CB076-4557-42C2-BDEE-26437F14C8DE}">
            <xm:f>NOT(ISERROR(SEARCH("HIGH",G1546)))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67" operator="containsText" id="{13F2B58E-A346-4B15-B3D0-4088DEA8F958}">
            <xm:f>NOT(ISERROR(SEARCH("BUSINESS CRITICAL",G1546)))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G1546</xm:sqref>
        </x14:conditionalFormatting>
        <x14:conditionalFormatting xmlns:xm="http://schemas.microsoft.com/office/excel/2006/main">
          <x14:cfRule type="containsText" priority="4260" operator="containsText" id="{F5914AFB-5EBF-409D-9F7C-902AFC4ECC10}">
            <xm:f>NOT(ISERROR(SEARCH("MEDIUM",G1555)))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61" operator="containsText" id="{DB1AB8C0-AFB8-4527-9E67-1669A41A432F}">
            <xm:f>NOT(ISERROR(SEARCH("LOW",G1555)))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62" operator="containsText" id="{D45DC6F3-41C8-4501-B5B6-7A8719C1D16E}">
            <xm:f>NOT(ISERROR(SEARCH("HIGH",G1555)))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63" operator="containsText" id="{BA6BDCF2-AD7B-474E-8B7D-4814E5DA89BB}">
            <xm:f>NOT(ISERROR(SEARCH("BUSINESS CRITICAL",G1555)))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G1555</xm:sqref>
        </x14:conditionalFormatting>
        <x14:conditionalFormatting xmlns:xm="http://schemas.microsoft.com/office/excel/2006/main">
          <x14:cfRule type="containsText" priority="4256" operator="containsText" id="{6D9CCB34-9C46-46B7-8438-44270C85EB9A}">
            <xm:f>NOT(ISERROR(SEARCH("MEDIUM",G1560)))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57" operator="containsText" id="{FAA57D77-8B91-4E2D-8112-E8E029E27023}">
            <xm:f>NOT(ISERROR(SEARCH("LOW",G1560)))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58" operator="containsText" id="{0FFB3681-7F46-4091-B264-FC4494B7984E}">
            <xm:f>NOT(ISERROR(SEARCH("HIGH",G1560)))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59" operator="containsText" id="{570A3DB4-49A5-46AE-8D32-D7CE8D238CBA}">
            <xm:f>NOT(ISERROR(SEARCH("BUSINESS CRITICAL",G1560)))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G1560</xm:sqref>
        </x14:conditionalFormatting>
        <x14:conditionalFormatting xmlns:xm="http://schemas.microsoft.com/office/excel/2006/main">
          <x14:cfRule type="containsText" priority="4252" operator="containsText" id="{0897438A-F829-4C45-AECE-913DB6342F83}">
            <xm:f>NOT(ISERROR(SEARCH("MEDIUM",G1565)))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53" operator="containsText" id="{DC1B0E0C-30D3-42E1-9C0C-E9D1048DCCBB}">
            <xm:f>NOT(ISERROR(SEARCH("LOW",G1565)))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54" operator="containsText" id="{AF1799ED-C70B-476D-B02A-F07CA5D58514}">
            <xm:f>NOT(ISERROR(SEARCH("HIGH",G1565)))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55" operator="containsText" id="{CA7ABCEC-AE85-4A9F-A2B6-C1853CF62AF0}">
            <xm:f>NOT(ISERROR(SEARCH("BUSINESS CRITICAL",G1565)))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G1565</xm:sqref>
        </x14:conditionalFormatting>
        <x14:conditionalFormatting xmlns:xm="http://schemas.microsoft.com/office/excel/2006/main">
          <x14:cfRule type="containsText" priority="4248" operator="containsText" id="{D33A5C53-B948-483D-81BF-77590AD846A4}">
            <xm:f>NOT(ISERROR(SEARCH("MEDIUM",G1570)))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49" operator="containsText" id="{5C935144-F983-4675-89FC-9CD7E12CD978}">
            <xm:f>NOT(ISERROR(SEARCH("LOW",G1570)))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50" operator="containsText" id="{98955801-3063-41E0-B98F-0B2360355BAA}">
            <xm:f>NOT(ISERROR(SEARCH("HIGH",G1570)))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51" operator="containsText" id="{53F5B39E-2A04-4F49-A5B3-637CDB54E8AF}">
            <xm:f>NOT(ISERROR(SEARCH("BUSINESS CRITICAL",G1570)))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G1570</xm:sqref>
        </x14:conditionalFormatting>
        <x14:conditionalFormatting xmlns:xm="http://schemas.microsoft.com/office/excel/2006/main">
          <x14:cfRule type="containsText" priority="4244" operator="containsText" id="{E9B66750-20BD-4BD1-B968-8D4643DDA782}">
            <xm:f>NOT(ISERROR(SEARCH("MEDIUM",G1575)))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45" operator="containsText" id="{D53BCB71-461D-4072-9E4C-B0463DE8F6BE}">
            <xm:f>NOT(ISERROR(SEARCH("LOW",G1575)))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46" operator="containsText" id="{139D799B-C403-4CCF-BEA0-7B44E570DA86}">
            <xm:f>NOT(ISERROR(SEARCH("HIGH",G1575)))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47" operator="containsText" id="{3AE2A287-BB84-452E-975F-0BC68B855D64}">
            <xm:f>NOT(ISERROR(SEARCH("BUSINESS CRITICAL",G1575)))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G1575</xm:sqref>
        </x14:conditionalFormatting>
        <x14:conditionalFormatting xmlns:xm="http://schemas.microsoft.com/office/excel/2006/main">
          <x14:cfRule type="containsText" priority="4240" operator="containsText" id="{CE1ED5E4-5114-4AF2-84AB-84D165C2DBD9}">
            <xm:f>NOT(ISERROR(SEARCH("MEDIUM",G1580)))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41" operator="containsText" id="{916E0162-BFD6-4845-884B-701902B622D1}">
            <xm:f>NOT(ISERROR(SEARCH("LOW",G1580)))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42" operator="containsText" id="{96F2950C-841A-4A56-86B0-3F31B3D30DFF}">
            <xm:f>NOT(ISERROR(SEARCH("HIGH",G1580)))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43" operator="containsText" id="{30719B93-37ED-40BC-B065-2E96AC8CE226}">
            <xm:f>NOT(ISERROR(SEARCH("BUSINESS CRITICAL",G1580)))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G1580</xm:sqref>
        </x14:conditionalFormatting>
        <x14:conditionalFormatting xmlns:xm="http://schemas.microsoft.com/office/excel/2006/main">
          <x14:cfRule type="containsText" priority="4236" operator="containsText" id="{A183C1E9-99C6-4648-8CAA-99A7494747FA}">
            <xm:f>NOT(ISERROR(SEARCH("MEDIUM",G1585)))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37" operator="containsText" id="{80D1F28E-391C-4607-8F61-642CDB43FFDF}">
            <xm:f>NOT(ISERROR(SEARCH("LOW",G1585)))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38" operator="containsText" id="{2838F18E-2FDE-46FC-AB2A-A17464E5314D}">
            <xm:f>NOT(ISERROR(SEARCH("HIGH",G1585)))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39" operator="containsText" id="{C9C723DF-8973-49D8-8BAD-6F352C448D12}">
            <xm:f>NOT(ISERROR(SEARCH("BUSINESS CRITICAL",G1585)))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G1585</xm:sqref>
        </x14:conditionalFormatting>
        <x14:conditionalFormatting xmlns:xm="http://schemas.microsoft.com/office/excel/2006/main">
          <x14:cfRule type="containsText" priority="4216" operator="containsText" id="{E95B0C8B-8A67-4B9B-A37B-DE32A157DEED}">
            <xm:f>NOT(ISERROR(SEARCH("MEDIUM",G1816)))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17" operator="containsText" id="{5C86F706-07EC-459E-841A-087645D138EE}">
            <xm:f>NOT(ISERROR(SEARCH("LOW",G1816)))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18" operator="containsText" id="{23FEBCDD-2939-4634-89E9-A7231228BB05}">
            <xm:f>NOT(ISERROR(SEARCH("HIGH",G1816)))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19" operator="containsText" id="{E504272A-8E15-4473-907B-914E71356CFE}">
            <xm:f>NOT(ISERROR(SEARCH("BUSINESS CRITICAL",G1816)))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G1816</xm:sqref>
        </x14:conditionalFormatting>
        <x14:conditionalFormatting xmlns:xm="http://schemas.microsoft.com/office/excel/2006/main">
          <x14:cfRule type="containsText" priority="4232" operator="containsText" id="{F7656A33-8F47-4148-B25D-CD04E81636B6}">
            <xm:f>NOT(ISERROR(SEARCH("MEDIUM",G1545)))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33" operator="containsText" id="{DADC1F41-F1EB-4341-A98F-BEBBD7B52C6D}">
            <xm:f>NOT(ISERROR(SEARCH("LOW",G1545)))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34" operator="containsText" id="{6C5072CE-6C9B-4C72-81BE-50AD0875751A}">
            <xm:f>NOT(ISERROR(SEARCH("HIGH",G1545)))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35" operator="containsText" id="{36D46940-8285-4BAC-A7CA-C87C31E73233}">
            <xm:f>NOT(ISERROR(SEARCH("BUSINESS CRITICAL",G1545)))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G1545</xm:sqref>
        </x14:conditionalFormatting>
        <x14:conditionalFormatting xmlns:xm="http://schemas.microsoft.com/office/excel/2006/main">
          <x14:cfRule type="containsText" priority="4228" operator="containsText" id="{E6A74EEE-95CD-4C34-9D73-6506194D2694}">
            <xm:f>NOT(ISERROR(SEARCH("MEDIUM",G1778)))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29" operator="containsText" id="{B2769460-0B9E-45A1-B960-78F627DC090D}">
            <xm:f>NOT(ISERROR(SEARCH("LOW",G1778)))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30" operator="containsText" id="{F12A0781-28D4-42A4-BDBD-68F178B0962D}">
            <xm:f>NOT(ISERROR(SEARCH("HIGH",G1778)))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31" operator="containsText" id="{E20C9D12-D502-45FA-87A0-FFF6FCC5167C}">
            <xm:f>NOT(ISERROR(SEARCH("BUSINESS CRITICAL",G1778)))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G1778</xm:sqref>
        </x14:conditionalFormatting>
        <x14:conditionalFormatting xmlns:xm="http://schemas.microsoft.com/office/excel/2006/main">
          <x14:cfRule type="containsText" priority="4224" operator="containsText" id="{DE46281C-F7CD-441F-A01D-964662360C27}">
            <xm:f>NOT(ISERROR(SEARCH("MEDIUM",G1782)))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25" operator="containsText" id="{F4786BB4-F0BE-4C80-9D7E-55F3B92957A2}">
            <xm:f>NOT(ISERROR(SEARCH("LOW",G1782)))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26" operator="containsText" id="{5DF96310-90B3-49F4-937F-1AA9CAEA3548}">
            <xm:f>NOT(ISERROR(SEARCH("HIGH",G1782)))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27" operator="containsText" id="{1D9D31BF-9D80-4C2D-9BF9-B22F71407210}">
            <xm:f>NOT(ISERROR(SEARCH("BUSINESS CRITICAL",G1782)))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G1782:G1785</xm:sqref>
        </x14:conditionalFormatting>
        <x14:conditionalFormatting xmlns:xm="http://schemas.microsoft.com/office/excel/2006/main">
          <x14:cfRule type="containsText" priority="4220" operator="containsText" id="{E8AD4DA4-0781-4D4D-BF2A-7C1224EC4DD1}">
            <xm:f>NOT(ISERROR(SEARCH("MEDIUM",G1814)))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21" operator="containsText" id="{FC20B623-8898-4B2B-8899-3F31CDC78846}">
            <xm:f>NOT(ISERROR(SEARCH("LOW",G1814)))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22" operator="containsText" id="{F3D28892-F417-4F0C-BEAE-E6E84A0EC93A}">
            <xm:f>NOT(ISERROR(SEARCH("HIGH",G1814)))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23" operator="containsText" id="{4EEB44E8-4506-4345-9359-0CDDAB62766E}">
            <xm:f>NOT(ISERROR(SEARCH("BUSINESS CRITICAL",G1814)))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G1814</xm:sqref>
        </x14:conditionalFormatting>
        <x14:conditionalFormatting xmlns:xm="http://schemas.microsoft.com/office/excel/2006/main">
          <x14:cfRule type="containsText" priority="4212" operator="containsText" id="{D6149B5E-7BB3-4CE4-AF25-03B05B90C07C}">
            <xm:f>NOT(ISERROR(SEARCH("MEDIUM",G1834)))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13" operator="containsText" id="{6EACD458-490D-4238-B94D-113ED72E67CE}">
            <xm:f>NOT(ISERROR(SEARCH("LOW",G1834)))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14" operator="containsText" id="{6E29461D-8754-4280-B2F4-4C95E7FF0199}">
            <xm:f>NOT(ISERROR(SEARCH("HIGH",G1834)))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15" operator="containsText" id="{FFAA140F-AC5F-4469-A176-3A30F1A7F717}">
            <xm:f>NOT(ISERROR(SEARCH("BUSINESS CRITICAL",G1834)))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G1834:G1835</xm:sqref>
        </x14:conditionalFormatting>
        <x14:conditionalFormatting xmlns:xm="http://schemas.microsoft.com/office/excel/2006/main">
          <x14:cfRule type="containsText" priority="4208" operator="containsText" id="{63660689-06F1-42B2-978A-4D688EDCECA8}">
            <xm:f>NOT(ISERROR(SEARCH("MEDIUM",G1836)))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09" operator="containsText" id="{542511E9-EE89-46A8-B9E1-5AB3ADCEAC81}">
            <xm:f>NOT(ISERROR(SEARCH("LOW",G1836)))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10" operator="containsText" id="{15DC5AEB-E797-4014-B8FD-425E8A267CA7}">
            <xm:f>NOT(ISERROR(SEARCH("HIGH",G1836)))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11" operator="containsText" id="{E6E0E445-01FD-4055-982E-8F6B26B4DBFE}">
            <xm:f>NOT(ISERROR(SEARCH("BUSINESS CRITICAL",G1836)))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G1836</xm:sqref>
        </x14:conditionalFormatting>
        <x14:conditionalFormatting xmlns:xm="http://schemas.microsoft.com/office/excel/2006/main">
          <x14:cfRule type="containsText" priority="4204" operator="containsText" id="{208D74CF-89CE-4B46-883F-655CC009BD69}">
            <xm:f>NOT(ISERROR(SEARCH("MEDIUM",G1837)))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05" operator="containsText" id="{8336B1C5-754E-4B74-A5B1-B9926D636C73}">
            <xm:f>NOT(ISERROR(SEARCH("LOW",G1837)))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06" operator="containsText" id="{2A30C169-BCDC-48AA-AFD7-2504286C0E02}">
            <xm:f>NOT(ISERROR(SEARCH("HIGH",G1837)))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07" operator="containsText" id="{23B689E1-7DF3-4C3F-A0ED-A1FDFC6FAB9B}">
            <xm:f>NOT(ISERROR(SEARCH("BUSINESS CRITICAL",G1837)))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G1837</xm:sqref>
        </x14:conditionalFormatting>
        <x14:conditionalFormatting xmlns:xm="http://schemas.microsoft.com/office/excel/2006/main">
          <x14:cfRule type="containsText" priority="4200" operator="containsText" id="{8F678CBE-8E6A-4DEB-9E5C-C008FA8A4BD1}">
            <xm:f>NOT(ISERROR(SEARCH("MEDIUM",G1841)))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01" operator="containsText" id="{E943E7C4-2776-4D75-B8F0-5F7F66A3E7D8}">
            <xm:f>NOT(ISERROR(SEARCH("LOW",G1841)))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02" operator="containsText" id="{3C98615B-CC8A-483D-AFB8-5E545F02E0FC}">
            <xm:f>NOT(ISERROR(SEARCH("HIGH",G1841)))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03" operator="containsText" id="{7DE464B3-B74C-4B0F-BD27-00632BE37469}">
            <xm:f>NOT(ISERROR(SEARCH("BUSINESS CRITICAL",G1841)))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G1841</xm:sqref>
        </x14:conditionalFormatting>
        <x14:conditionalFormatting xmlns:xm="http://schemas.microsoft.com/office/excel/2006/main">
          <x14:cfRule type="containsText" priority="4196" operator="containsText" id="{12C2D558-6DDB-492C-A9F4-A935B8C8337E}">
            <xm:f>NOT(ISERROR(SEARCH("MEDIUM",G1844)))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97" operator="containsText" id="{17091B4B-7476-4F55-B88B-15DAA39203B8}">
            <xm:f>NOT(ISERROR(SEARCH("LOW",G1844)))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98" operator="containsText" id="{59FEE96C-4DE2-4C0F-AABC-A8E2944BBE93}">
            <xm:f>NOT(ISERROR(SEARCH("HIGH",G1844)))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99" operator="containsText" id="{2227D24E-F882-4238-A30E-033C765A54DD}">
            <xm:f>NOT(ISERROR(SEARCH("BUSINESS CRITICAL",G1844)))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G1844</xm:sqref>
        </x14:conditionalFormatting>
        <x14:conditionalFormatting xmlns:xm="http://schemas.microsoft.com/office/excel/2006/main">
          <x14:cfRule type="containsText" priority="4192" operator="containsText" id="{18190B60-8CBF-413F-99AC-CDF3ACDC2D92}">
            <xm:f>NOT(ISERROR(SEARCH("MEDIUM",G1848)))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93" operator="containsText" id="{BECA30CB-3867-44F8-BD3E-75DEFDCA36B2}">
            <xm:f>NOT(ISERROR(SEARCH("LOW",G1848)))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94" operator="containsText" id="{DBCC63DC-0557-4EF1-8F14-75B83E7CFB30}">
            <xm:f>NOT(ISERROR(SEARCH("HIGH",G1848)))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95" operator="containsText" id="{215EE66B-F98A-4BB7-B686-3078662018A8}">
            <xm:f>NOT(ISERROR(SEARCH("BUSINESS CRITICAL",G1848)))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G1858 G1848:G1850</xm:sqref>
        </x14:conditionalFormatting>
        <x14:conditionalFormatting xmlns:xm="http://schemas.microsoft.com/office/excel/2006/main">
          <x14:cfRule type="containsText" priority="4188" operator="containsText" id="{D54444C5-71D6-4A31-BCE9-4692AC6B1A25}">
            <xm:f>NOT(ISERROR(SEARCH("MEDIUM",G1852)))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89" operator="containsText" id="{43457CCD-1CD4-407E-978C-D6724F30597F}">
            <xm:f>NOT(ISERROR(SEARCH("LOW",G1852)))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90" operator="containsText" id="{C9B1280D-28D4-4193-A161-9DFAAD30E7D5}">
            <xm:f>NOT(ISERROR(SEARCH("HIGH",G1852)))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91" operator="containsText" id="{749F9E39-4DC3-42E0-A5A5-6ED7DFAE6BA6}">
            <xm:f>NOT(ISERROR(SEARCH("BUSINESS CRITICAL",G1852)))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G1852</xm:sqref>
        </x14:conditionalFormatting>
        <x14:conditionalFormatting xmlns:xm="http://schemas.microsoft.com/office/excel/2006/main">
          <x14:cfRule type="containsText" priority="4184" operator="containsText" id="{9B6B8BD6-ED0F-4453-BE42-6B52A67E5ECC}">
            <xm:f>NOT(ISERROR(SEARCH("MEDIUM",G1854)))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85" operator="containsText" id="{196DF7F0-75B3-4975-B084-D9003A524C25}">
            <xm:f>NOT(ISERROR(SEARCH("LOW",G1854)))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86" operator="containsText" id="{0A9150FD-0E1C-45BA-ACCB-DB2F2E349DD6}">
            <xm:f>NOT(ISERROR(SEARCH("HIGH",G1854)))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87" operator="containsText" id="{A3492CD7-14BE-4B99-B777-D8EB6E64E50F}">
            <xm:f>NOT(ISERROR(SEARCH("BUSINESS CRITICAL",G1854)))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G1854</xm:sqref>
        </x14:conditionalFormatting>
        <x14:conditionalFormatting xmlns:xm="http://schemas.microsoft.com/office/excel/2006/main">
          <x14:cfRule type="containsText" priority="4180" operator="containsText" id="{64D95EF4-21D2-4641-8276-BCCE1145E855}">
            <xm:f>NOT(ISERROR(SEARCH("MEDIUM",G1867)))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81" operator="containsText" id="{FFAABEE3-BBAA-46A9-9C3F-7ABC9AC1C477}">
            <xm:f>NOT(ISERROR(SEARCH("LOW",G1867)))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82" operator="containsText" id="{0DC19B72-BA56-40D4-937E-EDCF7B093E5B}">
            <xm:f>NOT(ISERROR(SEARCH("HIGH",G1867)))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83" operator="containsText" id="{5C4C2A1B-A4F7-4F6A-A41D-A1F691C84FA2}">
            <xm:f>NOT(ISERROR(SEARCH("BUSINESS CRITICAL",G1867)))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G1867:G1869</xm:sqref>
        </x14:conditionalFormatting>
        <x14:conditionalFormatting xmlns:xm="http://schemas.microsoft.com/office/excel/2006/main">
          <x14:cfRule type="containsText" priority="4176" operator="containsText" id="{AC56CDD0-4D84-4331-BC3D-D8660E0E4950}">
            <xm:f>NOT(ISERROR(SEARCH("MEDIUM",G1859)))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77" operator="containsText" id="{5EB4B061-26CA-4CC5-AC4B-689548AD1C96}">
            <xm:f>NOT(ISERROR(SEARCH("LOW",G1859)))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78" operator="containsText" id="{81820F6C-664A-4569-89C6-5581C68B93EF}">
            <xm:f>NOT(ISERROR(SEARCH("HIGH",G1859)))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79" operator="containsText" id="{88CA81C8-618C-44B5-A45D-D47826634BA1}">
            <xm:f>NOT(ISERROR(SEARCH("BUSINESS CRITICAL",G1859)))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G1859</xm:sqref>
        </x14:conditionalFormatting>
        <x14:conditionalFormatting xmlns:xm="http://schemas.microsoft.com/office/excel/2006/main">
          <x14:cfRule type="containsText" priority="4172" operator="containsText" id="{C530B028-BC1A-414F-98BA-9BC8320EE6F5}">
            <xm:f>NOT(ISERROR(SEARCH("MEDIUM",G1861)))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73" operator="containsText" id="{81A8ACDC-181C-4F1D-9E15-D4C31FDEF9D4}">
            <xm:f>NOT(ISERROR(SEARCH("LOW",G1861)))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74" operator="containsText" id="{B0FF19BA-CBFF-4F90-A1AA-058AAA8D6D2A}">
            <xm:f>NOT(ISERROR(SEARCH("HIGH",G1861)))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75" operator="containsText" id="{C632F294-0EDB-4579-9F85-B4E17A2823BE}">
            <xm:f>NOT(ISERROR(SEARCH("BUSINESS CRITICAL",G1861)))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G1861</xm:sqref>
        </x14:conditionalFormatting>
        <x14:conditionalFormatting xmlns:xm="http://schemas.microsoft.com/office/excel/2006/main">
          <x14:cfRule type="containsText" priority="4168" operator="containsText" id="{1682CCDE-9301-4729-80CB-EDB86267DC1C}">
            <xm:f>NOT(ISERROR(SEARCH("MEDIUM",G1864)))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69" operator="containsText" id="{1F6335F1-9C69-46FF-9042-BA38C136D4F0}">
            <xm:f>NOT(ISERROR(SEARCH("LOW",G1864)))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70" operator="containsText" id="{B50B4FD7-4435-4C09-9E8E-753BB6608157}">
            <xm:f>NOT(ISERROR(SEARCH("HIGH",G1864)))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71" operator="containsText" id="{CA101319-8FE9-4A3D-A917-9D58C154B16C}">
            <xm:f>NOT(ISERROR(SEARCH("BUSINESS CRITICAL",G1864)))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G1864</xm:sqref>
        </x14:conditionalFormatting>
        <x14:conditionalFormatting xmlns:xm="http://schemas.microsoft.com/office/excel/2006/main">
          <x14:cfRule type="containsText" priority="4164" operator="containsText" id="{750C6316-37B0-4C2F-8F72-FDDE679EFF23}">
            <xm:f>NOT(ISERROR(SEARCH("MEDIUM",G1871)))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65" operator="containsText" id="{8F85BE55-7926-4E1A-8E31-DDE029AD3221}">
            <xm:f>NOT(ISERROR(SEARCH("LOW",G1871)))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66" operator="containsText" id="{19B01DC4-50BA-4C58-B55C-387B3D2EBEEB}">
            <xm:f>NOT(ISERROR(SEARCH("HIGH",G1871)))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67" operator="containsText" id="{0F955484-F715-4B2F-9405-D396CF90F5F8}">
            <xm:f>NOT(ISERROR(SEARCH("BUSINESS CRITICAL",G1871)))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G1871</xm:sqref>
        </x14:conditionalFormatting>
        <x14:conditionalFormatting xmlns:xm="http://schemas.microsoft.com/office/excel/2006/main">
          <x14:cfRule type="containsText" priority="4160" operator="containsText" id="{10701950-0492-47A4-A28B-0FD173CA4D43}">
            <xm:f>NOT(ISERROR(SEARCH("MEDIUM",G1873)))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61" operator="containsText" id="{0940C23D-0169-4ABD-9497-391BD575F7CC}">
            <xm:f>NOT(ISERROR(SEARCH("LOW",G1873)))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62" operator="containsText" id="{8FC7A05B-60DB-4D85-BEAF-E3835CAD1E36}">
            <xm:f>NOT(ISERROR(SEARCH("HIGH",G1873)))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63" operator="containsText" id="{2A5B2D5C-A9C3-459A-94F2-8D6FE4ADE24D}">
            <xm:f>NOT(ISERROR(SEARCH("BUSINESS CRITICAL",G1873)))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G1873</xm:sqref>
        </x14:conditionalFormatting>
        <x14:conditionalFormatting xmlns:xm="http://schemas.microsoft.com/office/excel/2006/main">
          <x14:cfRule type="containsText" priority="4156" operator="containsText" id="{B309D466-CBC7-4857-AC54-547197A3C921}">
            <xm:f>NOT(ISERROR(SEARCH("MEDIUM",G1875)))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57" operator="containsText" id="{2D427515-0A83-481C-8437-7E3B1CF3BAC1}">
            <xm:f>NOT(ISERROR(SEARCH("LOW",G1875)))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58" operator="containsText" id="{6AA45EBC-3022-4477-9626-069E85C235CA}">
            <xm:f>NOT(ISERROR(SEARCH("HIGH",G1875)))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59" operator="containsText" id="{69C4DC0C-CE0B-4145-81FF-0C46BFC05AE0}">
            <xm:f>NOT(ISERROR(SEARCH("BUSINESS CRITICAL",G1875)))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G1875:G1876</xm:sqref>
        </x14:conditionalFormatting>
        <x14:conditionalFormatting xmlns:xm="http://schemas.microsoft.com/office/excel/2006/main">
          <x14:cfRule type="containsText" priority="4152" operator="containsText" id="{D49EA757-81C6-48EC-BBF7-B170BBE9C112}">
            <xm:f>NOT(ISERROR(SEARCH("MEDIUM",G1878)))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53" operator="containsText" id="{793570D7-BF7C-48E4-BC7C-EDEE6B7A4234}">
            <xm:f>NOT(ISERROR(SEARCH("LOW",G1878)))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54" operator="containsText" id="{2FBECB16-42EF-4AD7-925B-603682E50148}">
            <xm:f>NOT(ISERROR(SEARCH("HIGH",G1878)))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55" operator="containsText" id="{AB7801D1-53CB-4BB9-9BFC-8883EF5192B4}">
            <xm:f>NOT(ISERROR(SEARCH("BUSINESS CRITICAL",G1878)))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G1878</xm:sqref>
        </x14:conditionalFormatting>
        <x14:conditionalFormatting xmlns:xm="http://schemas.microsoft.com/office/excel/2006/main">
          <x14:cfRule type="containsText" priority="4148" operator="containsText" id="{3B44557D-D1EE-4616-BE13-7B2E9C809DCC}">
            <xm:f>NOT(ISERROR(SEARCH("MEDIUM",G1880)))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49" operator="containsText" id="{E97040E1-7FCD-492A-9A6B-DDB4FD460B6F}">
            <xm:f>NOT(ISERROR(SEARCH("LOW",G1880)))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50" operator="containsText" id="{5EFF8501-0202-4422-A885-0068C29E62B5}">
            <xm:f>NOT(ISERROR(SEARCH("HIGH",G1880)))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51" operator="containsText" id="{8570FCFF-723E-4107-B32B-62A71F2AE44E}">
            <xm:f>NOT(ISERROR(SEARCH("BUSINESS CRITICAL",G1880)))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G1880</xm:sqref>
        </x14:conditionalFormatting>
        <x14:conditionalFormatting xmlns:xm="http://schemas.microsoft.com/office/excel/2006/main">
          <x14:cfRule type="containsText" priority="4144" operator="containsText" id="{7EE9472F-27B3-45FE-BE34-0ACE94312DB7}">
            <xm:f>NOT(ISERROR(SEARCH("MEDIUM",G1881)))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45" operator="containsText" id="{EADB0EFF-395A-4FF7-8364-B8F6261F7E82}">
            <xm:f>NOT(ISERROR(SEARCH("LOW",G1881)))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46" operator="containsText" id="{42E4CFF1-CDFD-4981-A7AA-465B81185332}">
            <xm:f>NOT(ISERROR(SEARCH("HIGH",G1881)))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47" operator="containsText" id="{934CEB31-8020-4087-AF8F-2C3FD31BE3AA}">
            <xm:f>NOT(ISERROR(SEARCH("BUSINESS CRITICAL",G1881)))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G1881:G1882</xm:sqref>
        </x14:conditionalFormatting>
        <x14:conditionalFormatting xmlns:xm="http://schemas.microsoft.com/office/excel/2006/main">
          <x14:cfRule type="containsText" priority="4140" operator="containsText" id="{2CA1BB03-D730-43FB-902E-6CAC3E8997FE}">
            <xm:f>NOT(ISERROR(SEARCH("MEDIUM",G1900)))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41" operator="containsText" id="{78E288A7-9D12-4E70-98EA-004B63943957}">
            <xm:f>NOT(ISERROR(SEARCH("LOW",G1900)))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42" operator="containsText" id="{613C85B5-08C7-4E21-AD67-3939A349217E}">
            <xm:f>NOT(ISERROR(SEARCH("HIGH",G1900)))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43" operator="containsText" id="{5E1393A5-E638-4A22-AC0D-B38B3A4C5464}">
            <xm:f>NOT(ISERROR(SEARCH("BUSINESS CRITICAL",G1900)))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G1900:G1902 G1913:G1918</xm:sqref>
        </x14:conditionalFormatting>
        <x14:conditionalFormatting xmlns:xm="http://schemas.microsoft.com/office/excel/2006/main">
          <x14:cfRule type="containsText" priority="4136" operator="containsText" id="{06EDD1D7-AC39-46F7-B63E-1BD0F9758DD5}">
            <xm:f>NOT(ISERROR(SEARCH("MEDIUM",G1921)))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37" operator="containsText" id="{36F6BCD5-09FB-4C5B-9AC8-828506BD2BF1}">
            <xm:f>NOT(ISERROR(SEARCH("LOW",G1921)))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38" operator="containsText" id="{4C8932E8-B3E1-4CD7-94A5-9D2CA8FCC635}">
            <xm:f>NOT(ISERROR(SEARCH("HIGH",G1921)))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39" operator="containsText" id="{CA4CEE96-FE2E-45D5-B648-6C154F192D92}">
            <xm:f>NOT(ISERROR(SEARCH("BUSINESS CRITICAL",G1921)))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G1921</xm:sqref>
        </x14:conditionalFormatting>
        <x14:conditionalFormatting xmlns:xm="http://schemas.microsoft.com/office/excel/2006/main">
          <x14:cfRule type="containsText" priority="4132" operator="containsText" id="{E184B0B0-C06C-4C1A-8FD0-FC34425F95A7}">
            <xm:f>NOT(ISERROR(SEARCH("MEDIUM",G1933)))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33" operator="containsText" id="{94438AC5-FFB7-43A1-849A-EF5DDE0096B7}">
            <xm:f>NOT(ISERROR(SEARCH("LOW",G1933)))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34" operator="containsText" id="{773F3A67-C46E-473B-B30A-1023D9B82600}">
            <xm:f>NOT(ISERROR(SEARCH("HIGH",G1933)))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35" operator="containsText" id="{8BDBF3CA-13FD-4015-B53A-0194FC127E76}">
            <xm:f>NOT(ISERROR(SEARCH("BUSINESS CRITICAL",G1933)))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G1933</xm:sqref>
        </x14:conditionalFormatting>
        <x14:conditionalFormatting xmlns:xm="http://schemas.microsoft.com/office/excel/2006/main">
          <x14:cfRule type="containsText" priority="4128" operator="containsText" id="{2800CAFF-99D2-4F41-BD1D-4006683B8F68}">
            <xm:f>NOT(ISERROR(SEARCH("MEDIUM",G1935)))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29" operator="containsText" id="{F45CC642-6E5B-43E6-AE06-4442EFFF7FD5}">
            <xm:f>NOT(ISERROR(SEARCH("LOW",G1935)))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30" operator="containsText" id="{476684BC-EE45-4188-B943-D5404122ECF6}">
            <xm:f>NOT(ISERROR(SEARCH("HIGH",G1935)))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31" operator="containsText" id="{F89C818E-A45C-48AF-8413-B47F85789CCA}">
            <xm:f>NOT(ISERROR(SEARCH("BUSINESS CRITICAL",G1935)))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G1935</xm:sqref>
        </x14:conditionalFormatting>
        <x14:conditionalFormatting xmlns:xm="http://schemas.microsoft.com/office/excel/2006/main">
          <x14:cfRule type="containsText" priority="4116" operator="containsText" id="{B1C20A58-6A04-4DAD-8A55-18EF2C8DDD62}">
            <xm:f>NOT(ISERROR(SEARCH("MEDIUM",G1938)))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17" operator="containsText" id="{2A6CA560-3AA0-47CD-8E3F-FB95212106E6}">
            <xm:f>NOT(ISERROR(SEARCH("LOW",G1938)))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18" operator="containsText" id="{A31A68A2-512B-47DF-AA07-F5BE092A21EC}">
            <xm:f>NOT(ISERROR(SEARCH("HIGH",G1938)))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19" operator="containsText" id="{F32A18A2-F777-4445-B2CD-AF4FE378C141}">
            <xm:f>NOT(ISERROR(SEARCH("BUSINESS CRITICAL",G1938)))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G1938</xm:sqref>
        </x14:conditionalFormatting>
        <x14:conditionalFormatting xmlns:xm="http://schemas.microsoft.com/office/excel/2006/main">
          <x14:cfRule type="containsText" priority="4104" operator="containsText" id="{D7424BE9-2644-4401-8610-722B452C1DF6}">
            <xm:f>NOT(ISERROR(SEARCH("MEDIUM",G1945)))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05" operator="containsText" id="{EA78658B-51B5-468C-A5C3-2C9DB4BD0D48}">
            <xm:f>NOT(ISERROR(SEARCH("LOW",G1945)))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06" operator="containsText" id="{7282E2BC-00A8-455F-84BD-6B8033F7BC85}">
            <xm:f>NOT(ISERROR(SEARCH("HIGH",G1945)))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07" operator="containsText" id="{97A123CF-3D92-48FE-8E0D-560336F29B40}">
            <xm:f>NOT(ISERROR(SEARCH("BUSINESS CRITICAL",G1945)))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G1945 G1947:G1950</xm:sqref>
        </x14:conditionalFormatting>
        <x14:conditionalFormatting xmlns:xm="http://schemas.microsoft.com/office/excel/2006/main">
          <x14:cfRule type="containsText" priority="4100" operator="containsText" id="{ACB68155-61DA-4FCE-B31A-AD302EDC5860}">
            <xm:f>NOT(ISERROR(SEARCH("MEDIUM",G2004)))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01" operator="containsText" id="{648C4D78-5639-4380-BD6D-A07978E2E95C}">
            <xm:f>NOT(ISERROR(SEARCH("LOW",G2004)))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02" operator="containsText" id="{EAE2C40F-05D5-4E06-9F5D-EC51564A3A41}">
            <xm:f>NOT(ISERROR(SEARCH("HIGH",G2004)))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03" operator="containsText" id="{80AF8DDF-94B0-4D99-98E8-7E587C21FF00}">
            <xm:f>NOT(ISERROR(SEARCH("BUSINESS CRITICAL",G2004)))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G2004</xm:sqref>
        </x14:conditionalFormatting>
        <x14:conditionalFormatting xmlns:xm="http://schemas.microsoft.com/office/excel/2006/main">
          <x14:cfRule type="containsText" priority="4096" operator="containsText" id="{D7003DFD-7027-488D-8740-76FE1A770EF4}">
            <xm:f>NOT(ISERROR(SEARCH("MEDIUM",G2007)))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97" operator="containsText" id="{CF61793F-8B79-464B-9617-5D257C9FA6C7}">
            <xm:f>NOT(ISERROR(SEARCH("LOW",G2007)))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98" operator="containsText" id="{5E56C78A-93B1-4197-A7A6-4E6FDEBFC88C}">
            <xm:f>NOT(ISERROR(SEARCH("HIGH",G2007)))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99" operator="containsText" id="{C619A33F-600D-4954-AD75-DAA06D53D962}">
            <xm:f>NOT(ISERROR(SEARCH("BUSINESS CRITICAL",G2007)))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G2007:G2008</xm:sqref>
        </x14:conditionalFormatting>
        <x14:conditionalFormatting xmlns:xm="http://schemas.microsoft.com/office/excel/2006/main">
          <x14:cfRule type="containsText" priority="4088" operator="containsText" id="{3DED047E-E900-4ED1-8483-60BEAEB376D8}">
            <xm:f>NOT(ISERROR(SEARCH("MEDIUM",G2033)))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89" operator="containsText" id="{2EFC64BA-B3AE-49E4-A025-34C39DB8CA17}">
            <xm:f>NOT(ISERROR(SEARCH("LOW",G2033)))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90" operator="containsText" id="{3191A9A1-192E-45E0-8758-5FE7978DA6CF}">
            <xm:f>NOT(ISERROR(SEARCH("HIGH",G2033)))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91" operator="containsText" id="{878CB1DF-B321-42CE-80BE-3422EF0C277C}">
            <xm:f>NOT(ISERROR(SEARCH("BUSINESS CRITICAL",G2033)))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G2033</xm:sqref>
        </x14:conditionalFormatting>
        <x14:conditionalFormatting xmlns:xm="http://schemas.microsoft.com/office/excel/2006/main">
          <x14:cfRule type="containsText" priority="4084" operator="containsText" id="{AE88CCD5-E20D-478D-9EC3-09CA3B3A7C44}">
            <xm:f>NOT(ISERROR(SEARCH("MEDIUM",G2035)))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85" operator="containsText" id="{B572BAB6-FBBF-43D0-B35C-FB73D61FB0F6}">
            <xm:f>NOT(ISERROR(SEARCH("LOW",G2035)))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86" operator="containsText" id="{F670B501-2ACB-4D7D-BFCE-19960CADF601}">
            <xm:f>NOT(ISERROR(SEARCH("HIGH",G2035)))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87" operator="containsText" id="{09332238-EA85-4277-AA59-265B31908752}">
            <xm:f>NOT(ISERROR(SEARCH("BUSINESS CRITICAL",G2035)))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G2035:G2041 G2046:G2048 G2052:G2054</xm:sqref>
        </x14:conditionalFormatting>
        <x14:conditionalFormatting xmlns:xm="http://schemas.microsoft.com/office/excel/2006/main">
          <x14:cfRule type="containsText" priority="4080" operator="containsText" id="{5578D18D-6E61-47DB-BEFE-B6B6CC1FDDB3}">
            <xm:f>NOT(ISERROR(SEARCH("MEDIUM",G2064)))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81" operator="containsText" id="{5FEE9161-B93E-47FB-91B9-D2233D1A85AA}">
            <xm:f>NOT(ISERROR(SEARCH("LOW",G2064)))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82" operator="containsText" id="{446FE348-6330-43A6-8073-B38B382AB16A}">
            <xm:f>NOT(ISERROR(SEARCH("HIGH",G2064)))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83" operator="containsText" id="{13CE39F6-69E9-471A-A87F-3F2EFB06E1CD}">
            <xm:f>NOT(ISERROR(SEARCH("BUSINESS CRITICAL",G2064)))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G2064:G2068 G2079:G2081</xm:sqref>
        </x14:conditionalFormatting>
        <x14:conditionalFormatting xmlns:xm="http://schemas.microsoft.com/office/excel/2006/main">
          <x14:cfRule type="containsText" priority="4076" operator="containsText" id="{AA459B6A-92A4-4046-9CEF-0E0BEE17AF9E}">
            <xm:f>NOT(ISERROR(SEARCH("MEDIUM",G2082)))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77" operator="containsText" id="{FD6118B4-0438-4F26-92FC-4521CE7BBBD7}">
            <xm:f>NOT(ISERROR(SEARCH("LOW",G2082)))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78" operator="containsText" id="{87F1CEE8-6873-4787-A7F1-C248D73604AC}">
            <xm:f>NOT(ISERROR(SEARCH("HIGH",G2082)))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79" operator="containsText" id="{52A26B93-4A99-4448-8C99-89F6F6AA223E}">
            <xm:f>NOT(ISERROR(SEARCH("BUSINESS CRITICAL",G2082)))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G2082</xm:sqref>
        </x14:conditionalFormatting>
        <x14:conditionalFormatting xmlns:xm="http://schemas.microsoft.com/office/excel/2006/main">
          <x14:cfRule type="containsText" priority="4072" operator="containsText" id="{4B8ABDDE-43B7-4FFA-91E9-D4A7C083C3E2}">
            <xm:f>NOT(ISERROR(SEARCH("MEDIUM",G2098)))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73" operator="containsText" id="{7C7929BE-309A-484B-8EDA-3C9384B6E897}">
            <xm:f>NOT(ISERROR(SEARCH("LOW",G2098)))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74" operator="containsText" id="{62AB08AA-D82B-449A-B92B-9ACE418EBC3F}">
            <xm:f>NOT(ISERROR(SEARCH("HIGH",G2098)))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75" operator="containsText" id="{428AD059-0718-4767-872A-6E7EA91B8AA9}">
            <xm:f>NOT(ISERROR(SEARCH("BUSINESS CRITICAL",G2098)))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G2098</xm:sqref>
        </x14:conditionalFormatting>
        <x14:conditionalFormatting xmlns:xm="http://schemas.microsoft.com/office/excel/2006/main">
          <x14:cfRule type="containsText" priority="4068" operator="containsText" id="{DECD2A46-C2B3-48FD-BD52-D6036E8776D0}">
            <xm:f>NOT(ISERROR(SEARCH("MEDIUM",G2170)))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69" operator="containsText" id="{72C21455-AE7B-40D9-8824-62A66F01BBB5}">
            <xm:f>NOT(ISERROR(SEARCH("LOW",G2170)))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70" operator="containsText" id="{E445A7FF-8CF8-4F1C-85EA-51025EE68FDD}">
            <xm:f>NOT(ISERROR(SEARCH("HIGH",G2170)))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71" operator="containsText" id="{18A77629-69E0-48A2-A77D-393D9B3A18B3}">
            <xm:f>NOT(ISERROR(SEARCH("BUSINESS CRITICAL",G2170)))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G2177 G2174 G2170:G2172</xm:sqref>
        </x14:conditionalFormatting>
        <x14:conditionalFormatting xmlns:xm="http://schemas.microsoft.com/office/excel/2006/main">
          <x14:cfRule type="containsText" priority="4064" operator="containsText" id="{E45FAB27-E1FF-4BCF-9270-9FBA60E49A88}">
            <xm:f>NOT(ISERROR(SEARCH("MEDIUM",G2182)))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65" operator="containsText" id="{8120617C-50E6-4BE5-9014-D1FAB9CB2D0D}">
            <xm:f>NOT(ISERROR(SEARCH("LOW",G2182)))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66" operator="containsText" id="{8D18FE1E-362A-4749-86F9-677E2212C0F5}">
            <xm:f>NOT(ISERROR(SEARCH("HIGH",G2182)))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67" operator="containsText" id="{4A46CBB2-1A4D-4418-94E1-05A6FDC81DD9}">
            <xm:f>NOT(ISERROR(SEARCH("BUSINESS CRITICAL",G2182)))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G2182</xm:sqref>
        </x14:conditionalFormatting>
        <x14:conditionalFormatting xmlns:xm="http://schemas.microsoft.com/office/excel/2006/main">
          <x14:cfRule type="containsText" priority="4052" operator="containsText" id="{577CF84E-0DBB-484C-8A93-6A8FBF64B38A}">
            <xm:f>NOT(ISERROR(SEARCH("MEDIUM",G2188)))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53" operator="containsText" id="{9AD14EB8-1090-493C-9722-F69B0BA48FD1}">
            <xm:f>NOT(ISERROR(SEARCH("LOW",G2188)))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54" operator="containsText" id="{B3C7E125-18C9-4A98-A959-C18875768478}">
            <xm:f>NOT(ISERROR(SEARCH("HIGH",G2188)))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55" operator="containsText" id="{37C3493A-BB46-486F-BDC1-4323078D6E19}">
            <xm:f>NOT(ISERROR(SEARCH("BUSINESS CRITICAL",G2188)))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G2188:G2194</xm:sqref>
        </x14:conditionalFormatting>
        <x14:conditionalFormatting xmlns:xm="http://schemas.microsoft.com/office/excel/2006/main">
          <x14:cfRule type="containsText" priority="4056" operator="containsText" id="{BEAD92CD-64EA-4F4E-B355-6B76B682BD70}">
            <xm:f>NOT(ISERROR(SEARCH("MEDIUM",G2184)))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57" operator="containsText" id="{67471AC9-5BB1-4622-AB29-54EACFB3A31C}">
            <xm:f>NOT(ISERROR(SEARCH("LOW",G2184)))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58" operator="containsText" id="{51B1FE33-9134-4782-B918-0C7A8496D18B}">
            <xm:f>NOT(ISERROR(SEARCH("HIGH",G2184)))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59" operator="containsText" id="{39089B37-BFAD-4A41-8C25-537B1BD5DAC9}">
            <xm:f>NOT(ISERROR(SEARCH("BUSINESS CRITICAL",G2184)))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G2184</xm:sqref>
        </x14:conditionalFormatting>
        <x14:conditionalFormatting xmlns:xm="http://schemas.microsoft.com/office/excel/2006/main">
          <x14:cfRule type="containsText" priority="4048" operator="containsText" id="{7F46CEE9-DFFC-4D96-853D-AE5A25CC00A1}">
            <xm:f>NOT(ISERROR(SEARCH("MEDIUM",G2195)))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49" operator="containsText" id="{09F158D0-4A00-438B-A08A-8F5FD9C1DB2A}">
            <xm:f>NOT(ISERROR(SEARCH("LOW",G2195)))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50" operator="containsText" id="{818CA6C5-3895-4A66-A238-752A22598B55}">
            <xm:f>NOT(ISERROR(SEARCH("HIGH",G2195)))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51" operator="containsText" id="{0EEE6E3F-C007-4D6C-92C2-1079A2DC9CB5}">
            <xm:f>NOT(ISERROR(SEARCH("BUSINESS CRITICAL",G2195)))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G2195</xm:sqref>
        </x14:conditionalFormatting>
        <x14:conditionalFormatting xmlns:xm="http://schemas.microsoft.com/office/excel/2006/main">
          <x14:cfRule type="containsText" priority="4044" operator="containsText" id="{8B20C8BC-F337-4DC5-B856-FFBC6F779CBC}">
            <xm:f>NOT(ISERROR(SEARCH("MEDIUM",G2200)))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45" operator="containsText" id="{876FC2F5-F85C-41F5-B56A-434640D314B3}">
            <xm:f>NOT(ISERROR(SEARCH("LOW",G2200)))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46" operator="containsText" id="{7A263B22-1212-4E5E-B93C-10BC9CDFD05E}">
            <xm:f>NOT(ISERROR(SEARCH("HIGH",G2200)))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47" operator="containsText" id="{71841957-B8BA-4A27-BA81-64C30FF653B1}">
            <xm:f>NOT(ISERROR(SEARCH("BUSINESS CRITICAL",G2200)))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G2200</xm:sqref>
        </x14:conditionalFormatting>
        <x14:conditionalFormatting xmlns:xm="http://schemas.microsoft.com/office/excel/2006/main">
          <x14:cfRule type="containsText" priority="4040" operator="containsText" id="{AA7565B2-EA37-4A12-9DB9-97F571138001}">
            <xm:f>NOT(ISERROR(SEARCH("MEDIUM",G2201)))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41" operator="containsText" id="{6D4D6D7A-CB04-4ECC-8A35-2D6702AD14E7}">
            <xm:f>NOT(ISERROR(SEARCH("LOW",G2201)))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42" operator="containsText" id="{82F7D260-47B9-453F-8B5D-E25D04F40DA5}">
            <xm:f>NOT(ISERROR(SEARCH("HIGH",G2201)))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43" operator="containsText" id="{F09265AD-EF74-434C-8150-CB2F0C65FDB7}">
            <xm:f>NOT(ISERROR(SEARCH("BUSINESS CRITICAL",G2201)))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G2201</xm:sqref>
        </x14:conditionalFormatting>
        <x14:conditionalFormatting xmlns:xm="http://schemas.microsoft.com/office/excel/2006/main">
          <x14:cfRule type="containsText" priority="4036" operator="containsText" id="{1D257C73-A644-414E-B120-8261F1CA404A}">
            <xm:f>NOT(ISERROR(SEARCH("MEDIUM",G2215)))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37" operator="containsText" id="{80947C0A-01FC-4810-8D61-73ADD1CF40BA}">
            <xm:f>NOT(ISERROR(SEARCH("LOW",G2215)))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38" operator="containsText" id="{04AF182A-3022-4A29-B959-42F9F8251F07}">
            <xm:f>NOT(ISERROR(SEARCH("HIGH",G2215)))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39" operator="containsText" id="{E9CC7BDE-A5AC-4E01-B6A7-FD3ECEE1010E}">
            <xm:f>NOT(ISERROR(SEARCH("BUSINESS CRITICAL",G2215)))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G2215:G2217</xm:sqref>
        </x14:conditionalFormatting>
        <x14:conditionalFormatting xmlns:xm="http://schemas.microsoft.com/office/excel/2006/main">
          <x14:cfRule type="containsText" priority="4032" operator="containsText" id="{01730031-DE99-4012-B793-AF3C4A88A4DA}">
            <xm:f>NOT(ISERROR(SEARCH("MEDIUM",G2203)))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33" operator="containsText" id="{81058E3E-7636-4C8A-A981-A80F395F4A56}">
            <xm:f>NOT(ISERROR(SEARCH("LOW",G2203)))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34" operator="containsText" id="{0FBE04B9-DEAE-401F-852A-2DAEEA3398E7}">
            <xm:f>NOT(ISERROR(SEARCH("HIGH",G2203)))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35" operator="containsText" id="{C30E4A2A-918E-4463-87E1-6CA936951D46}">
            <xm:f>NOT(ISERROR(SEARCH("BUSINESS CRITICAL",G2203)))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G2203</xm:sqref>
        </x14:conditionalFormatting>
        <x14:conditionalFormatting xmlns:xm="http://schemas.microsoft.com/office/excel/2006/main">
          <x14:cfRule type="containsText" priority="4028" operator="containsText" id="{B81BE2C7-2156-43A7-A8DA-DB02E0C70236}">
            <xm:f>NOT(ISERROR(SEARCH("MEDIUM",G2204)))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29" operator="containsText" id="{09581916-11F3-4C52-B326-B820B45C487A}">
            <xm:f>NOT(ISERROR(SEARCH("LOW",G2204)))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30" operator="containsText" id="{9FB19519-2C74-4517-91BF-F855161D4475}">
            <xm:f>NOT(ISERROR(SEARCH("HIGH",G2204)))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31" operator="containsText" id="{B4586E92-B259-4822-8D91-AC8C6384999C}">
            <xm:f>NOT(ISERROR(SEARCH("BUSINESS CRITICAL",G2204)))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G2204</xm:sqref>
        </x14:conditionalFormatting>
        <x14:conditionalFormatting xmlns:xm="http://schemas.microsoft.com/office/excel/2006/main">
          <x14:cfRule type="containsText" priority="4024" operator="containsText" id="{8EF03362-1322-4304-9043-B437665CBEB3}">
            <xm:f>NOT(ISERROR(SEARCH("MEDIUM",G2205)))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25" operator="containsText" id="{C60CC571-13F7-4106-B15B-6013EF003E99}">
            <xm:f>NOT(ISERROR(SEARCH("LOW",G2205)))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26" operator="containsText" id="{CAE07BA3-795D-4BE9-BFA6-4866FD1F6092}">
            <xm:f>NOT(ISERROR(SEARCH("HIGH",G2205)))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27" operator="containsText" id="{E5E5C99F-C8E2-48F7-8D89-4F88869A0757}">
            <xm:f>NOT(ISERROR(SEARCH("BUSINESS CRITICAL",G2205)))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G2205</xm:sqref>
        </x14:conditionalFormatting>
        <x14:conditionalFormatting xmlns:xm="http://schemas.microsoft.com/office/excel/2006/main">
          <x14:cfRule type="containsText" priority="4020" operator="containsText" id="{FC563FD4-6EF6-4E49-8592-A99A5FF4DBBC}">
            <xm:f>NOT(ISERROR(SEARCH("MEDIUM",G2208)))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21" operator="containsText" id="{E10C6071-BB6B-4572-85D3-B5008632935C}">
            <xm:f>NOT(ISERROR(SEARCH("LOW",G2208)))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22" operator="containsText" id="{E31B5360-0ECD-44D8-BFC2-D11A41040D88}">
            <xm:f>NOT(ISERROR(SEARCH("HIGH",G2208)))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23" operator="containsText" id="{BE7E025D-FE80-43B6-BFEF-2683D47E39F2}">
            <xm:f>NOT(ISERROR(SEARCH("BUSINESS CRITICAL",G2208)))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G2208</xm:sqref>
        </x14:conditionalFormatting>
        <x14:conditionalFormatting xmlns:xm="http://schemas.microsoft.com/office/excel/2006/main">
          <x14:cfRule type="containsText" priority="4016" operator="containsText" id="{9ED44627-75E3-431C-95B6-2E060BC5843B}">
            <xm:f>NOT(ISERROR(SEARCH("MEDIUM",G2206)))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17" operator="containsText" id="{262E8507-B602-43DA-8EB4-60FD7BC2B8E6}">
            <xm:f>NOT(ISERROR(SEARCH("LOW",G2206)))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18" operator="containsText" id="{01F7003F-F780-4EE0-906E-76716AA107A4}">
            <xm:f>NOT(ISERROR(SEARCH("HIGH",G2206)))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19" operator="containsText" id="{3381AB60-49D7-4C5F-A26B-F30B64BB6CC6}">
            <xm:f>NOT(ISERROR(SEARCH("BUSINESS CRITICAL",G2206)))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G2206</xm:sqref>
        </x14:conditionalFormatting>
        <x14:conditionalFormatting xmlns:xm="http://schemas.microsoft.com/office/excel/2006/main">
          <x14:cfRule type="containsText" priority="4012" operator="containsText" id="{2F3525E9-DFFC-44B4-9E72-1A9ED4A92257}">
            <xm:f>NOT(ISERROR(SEARCH("MEDIUM",G2209)))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13" operator="containsText" id="{53904DE1-2CB4-498E-9725-68F7E1D31DBA}">
            <xm:f>NOT(ISERROR(SEARCH("LOW",G2209)))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14" operator="containsText" id="{31BB31D6-36F2-443C-8358-5E09F3B2CEC0}">
            <xm:f>NOT(ISERROR(SEARCH("HIGH",G2209)))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15" operator="containsText" id="{C633A7D6-10E4-41E2-8B1F-F7F174D0EBE4}">
            <xm:f>NOT(ISERROR(SEARCH("BUSINESS CRITICAL",G2209)))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G2209:G2211</xm:sqref>
        </x14:conditionalFormatting>
        <x14:conditionalFormatting xmlns:xm="http://schemas.microsoft.com/office/excel/2006/main">
          <x14:cfRule type="containsText" priority="4008" operator="containsText" id="{AD7DBD96-A25A-49F4-B788-3E84D9DD8AD2}">
            <xm:f>NOT(ISERROR(SEARCH("MEDIUM",G2212)))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09" operator="containsText" id="{CED1E010-5BDF-4604-A7DC-197BDCCDA4BC}">
            <xm:f>NOT(ISERROR(SEARCH("LOW",G2212)))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10" operator="containsText" id="{8D4E1A9F-B51B-419A-B19D-57D09CB32ECA}">
            <xm:f>NOT(ISERROR(SEARCH("HIGH",G2212)))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11" operator="containsText" id="{2822CBE3-BA81-40AB-A5AF-8BE150B7F69A}">
            <xm:f>NOT(ISERROR(SEARCH("BUSINESS CRITICAL",G2212)))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G2212</xm:sqref>
        </x14:conditionalFormatting>
        <x14:conditionalFormatting xmlns:xm="http://schemas.microsoft.com/office/excel/2006/main">
          <x14:cfRule type="containsText" priority="4004" operator="containsText" id="{1C6F7A84-4A50-48AF-A031-C36A6399D8F9}">
            <xm:f>NOT(ISERROR(SEARCH("MEDIUM",G2220)))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05" operator="containsText" id="{1B55020A-55D8-4B30-8447-2B5E193E34E0}">
            <xm:f>NOT(ISERROR(SEARCH("LOW",G2220)))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06" operator="containsText" id="{99993512-5377-43B1-B6AE-4B1C9DCD9537}">
            <xm:f>NOT(ISERROR(SEARCH("HIGH",G2220)))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07" operator="containsText" id="{68FF7823-2132-4CDD-944B-B88C1CC29E61}">
            <xm:f>NOT(ISERROR(SEARCH("BUSINESS CRITICAL",G2220)))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G2220:G2221</xm:sqref>
        </x14:conditionalFormatting>
        <x14:conditionalFormatting xmlns:xm="http://schemas.microsoft.com/office/excel/2006/main">
          <x14:cfRule type="containsText" priority="4000" operator="containsText" id="{F71E038B-5CBD-43B9-88A5-83B58BB8E5B0}">
            <xm:f>NOT(ISERROR(SEARCH("MEDIUM",G2222)))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01" operator="containsText" id="{937BC50B-0874-476A-A941-144A6B6D1F4A}">
            <xm:f>NOT(ISERROR(SEARCH("LOW",G2222)))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02" operator="containsText" id="{7D1B6188-A62E-4C88-A02D-1E100D277BEE}">
            <xm:f>NOT(ISERROR(SEARCH("HIGH",G2222)))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03" operator="containsText" id="{31164597-E090-47D8-8F9A-3EF41C4FC416}">
            <xm:f>NOT(ISERROR(SEARCH("BUSINESS CRITICAL",G2222)))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G2222</xm:sqref>
        </x14:conditionalFormatting>
        <x14:conditionalFormatting xmlns:xm="http://schemas.microsoft.com/office/excel/2006/main">
          <x14:cfRule type="containsText" priority="3996" operator="containsText" id="{BBC7F177-1665-40F8-BC2E-179B055F5533}">
            <xm:f>NOT(ISERROR(SEARCH("MEDIUM",G2223)))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97" operator="containsText" id="{14BDB49B-181D-45DD-AED8-5EF0EF0DEC8E}">
            <xm:f>NOT(ISERROR(SEARCH("LOW",G2223)))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98" operator="containsText" id="{8396A8B0-7FB0-4191-ACE9-04DA71E5C25F}">
            <xm:f>NOT(ISERROR(SEARCH("HIGH",G2223)))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99" operator="containsText" id="{0807D86E-3E76-4F95-8527-7BCC8E00F23C}">
            <xm:f>NOT(ISERROR(SEARCH("BUSINESS CRITICAL",G2223)))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G2223</xm:sqref>
        </x14:conditionalFormatting>
        <x14:conditionalFormatting xmlns:xm="http://schemas.microsoft.com/office/excel/2006/main">
          <x14:cfRule type="containsText" priority="3992" operator="containsText" id="{D71E1F0B-C4F1-4C37-9495-61DA717AECE2}">
            <xm:f>NOT(ISERROR(SEARCH("MEDIUM",G2257)))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93" operator="containsText" id="{D44D05AF-E32C-4A30-8132-E6329B5A07CF}">
            <xm:f>NOT(ISERROR(SEARCH("LOW",G2257)))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94" operator="containsText" id="{609A79F7-89B9-42D4-9786-DA28C5F2DFF7}">
            <xm:f>NOT(ISERROR(SEARCH("HIGH",G2257)))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95" operator="containsText" id="{0785B8DE-F072-422A-8CDC-9BFC730CEBF6}">
            <xm:f>NOT(ISERROR(SEARCH("BUSINESS CRITICAL",G2257)))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G2327:G2328 G2330 G2263 G2257 G2259:G2261</xm:sqref>
        </x14:conditionalFormatting>
        <x14:conditionalFormatting xmlns:xm="http://schemas.microsoft.com/office/excel/2006/main">
          <x14:cfRule type="containsText" priority="3988" operator="containsText" id="{B8A8A37C-DE9C-442C-91AD-341F73B9F548}">
            <xm:f>NOT(ISERROR(SEARCH("MEDIUM",G2262)))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89" operator="containsText" id="{4309AD63-B256-4326-A969-4CB17E97DD18}">
            <xm:f>NOT(ISERROR(SEARCH("LOW",G2262)))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90" operator="containsText" id="{E45DFC65-8533-43A5-BC21-CFC712023071}">
            <xm:f>NOT(ISERROR(SEARCH("HIGH",G2262)))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91" operator="containsText" id="{175931EA-8248-4A40-9639-3813413DD195}">
            <xm:f>NOT(ISERROR(SEARCH("BUSINESS CRITICAL",G2262)))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G2262</xm:sqref>
        </x14:conditionalFormatting>
        <x14:conditionalFormatting xmlns:xm="http://schemas.microsoft.com/office/excel/2006/main">
          <x14:cfRule type="containsText" priority="3980" operator="containsText" id="{703F3B59-D21B-4438-A9BD-F72B2C479053}">
            <xm:f>NOT(ISERROR(SEARCH("MEDIUM",G2266)))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81" operator="containsText" id="{50A3C121-973B-4B8C-AFFF-7C449A59EAD2}">
            <xm:f>NOT(ISERROR(SEARCH("LOW",G2266)))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82" operator="containsText" id="{9580C9F5-ABFC-4305-BD19-52C29817C2F0}">
            <xm:f>NOT(ISERROR(SEARCH("HIGH",G2266)))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83" operator="containsText" id="{19027F19-5396-40CE-B084-FB85FA6D5616}">
            <xm:f>NOT(ISERROR(SEARCH("BUSINESS CRITICAL",G2266)))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G2266</xm:sqref>
        </x14:conditionalFormatting>
        <x14:conditionalFormatting xmlns:xm="http://schemas.microsoft.com/office/excel/2006/main">
          <x14:cfRule type="containsText" priority="3976" operator="containsText" id="{B0F51677-597C-445E-A272-352541CC470B}">
            <xm:f>NOT(ISERROR(SEARCH("MEDIUM",G2264)))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77" operator="containsText" id="{4EBFCC55-E7BC-47B8-828A-A94BD788A1B1}">
            <xm:f>NOT(ISERROR(SEARCH("LOW",G2264)))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78" operator="containsText" id="{AB960EB9-8C0A-4378-8377-78EBE9C3BBF6}">
            <xm:f>NOT(ISERROR(SEARCH("HIGH",G2264)))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79" operator="containsText" id="{259F13E4-38B8-47ED-8C28-4FD5F379E13A}">
            <xm:f>NOT(ISERROR(SEARCH("BUSINESS CRITICAL",G2264)))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G2334:G2336 G2264:G2265</xm:sqref>
        </x14:conditionalFormatting>
        <x14:conditionalFormatting xmlns:xm="http://schemas.microsoft.com/office/excel/2006/main">
          <x14:cfRule type="containsText" priority="3968" operator="containsText" id="{3D867C40-559F-4144-B9CE-58C39CD7392F}">
            <xm:f>NOT(ISERROR(SEARCH("MEDIUM",G2282)))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69" operator="containsText" id="{FC214694-A910-4118-B0A0-2BD1C9EC4B8E}">
            <xm:f>NOT(ISERROR(SEARCH("LOW",G2282)))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70" operator="containsText" id="{73157606-6E31-4401-8869-5709F5D1A5C1}">
            <xm:f>NOT(ISERROR(SEARCH("HIGH",G2282)))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71" operator="containsText" id="{759B9198-9EB1-4E3F-9DA1-3CC456DF3905}">
            <xm:f>NOT(ISERROR(SEARCH("BUSINESS CRITICAL",G2282)))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G2333 G2282:G2288</xm:sqref>
        </x14:conditionalFormatting>
        <x14:conditionalFormatting xmlns:xm="http://schemas.microsoft.com/office/excel/2006/main">
          <x14:cfRule type="containsText" priority="3964" operator="containsText" id="{5B238365-8A53-43A8-AE03-6A2888DF5988}">
            <xm:f>NOT(ISERROR(SEARCH("MEDIUM",G2291)))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65" operator="containsText" id="{33A5DF38-9C5E-4B2D-9F0D-E322C4BAB864}">
            <xm:f>NOT(ISERROR(SEARCH("LOW",G2291)))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66" operator="containsText" id="{48746C79-6874-4187-A803-D0B904037167}">
            <xm:f>NOT(ISERROR(SEARCH("HIGH",G2291)))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67" operator="containsText" id="{E5984F2C-CF9D-4E4B-85F2-BEEF25039498}">
            <xm:f>NOT(ISERROR(SEARCH("BUSINESS CRITICAL",G2291)))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G2291 G2301</xm:sqref>
        </x14:conditionalFormatting>
        <x14:conditionalFormatting xmlns:xm="http://schemas.microsoft.com/office/excel/2006/main">
          <x14:cfRule type="containsText" priority="3960" operator="containsText" id="{F6556AA6-1E16-47AD-8939-0FE13FF59DB8}">
            <xm:f>NOT(ISERROR(SEARCH("MEDIUM",G2307)))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61" operator="containsText" id="{35D66EAF-1188-44E4-B660-37A0FFDB0D7D}">
            <xm:f>NOT(ISERROR(SEARCH("LOW",G2307)))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62" operator="containsText" id="{F3820C6E-79CB-4501-8B4D-6031546A9FBC}">
            <xm:f>NOT(ISERROR(SEARCH("HIGH",G2307)))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63" operator="containsText" id="{BCA57EC6-9E79-4422-A629-641EA3E34967}">
            <xm:f>NOT(ISERROR(SEARCH("BUSINESS CRITICAL",G2307)))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G2307:G2309</xm:sqref>
        </x14:conditionalFormatting>
        <x14:conditionalFormatting xmlns:xm="http://schemas.microsoft.com/office/excel/2006/main">
          <x14:cfRule type="containsText" priority="3956" operator="containsText" id="{D2AE6D93-C5DC-4E0C-83DC-2CEFF4282628}">
            <xm:f>NOT(ISERROR(SEARCH("MEDIUM",G2311)))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57" operator="containsText" id="{7D7F9906-2EF6-4B77-A2A7-E35A3C4D78E5}">
            <xm:f>NOT(ISERROR(SEARCH("LOW",G2311)))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58" operator="containsText" id="{770FD612-578A-456C-84F1-D9E68969299C}">
            <xm:f>NOT(ISERROR(SEARCH("HIGH",G2311)))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59" operator="containsText" id="{5EE43733-4A3C-4CAF-BB9E-3B3D7435A07F}">
            <xm:f>NOT(ISERROR(SEARCH("BUSINESS CRITICAL",G2311)))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G2311</xm:sqref>
        </x14:conditionalFormatting>
        <x14:conditionalFormatting xmlns:xm="http://schemas.microsoft.com/office/excel/2006/main">
          <x14:cfRule type="containsText" priority="3952" operator="containsText" id="{CC5C13FA-2DAD-4921-AD6D-52AFCDB59F20}">
            <xm:f>NOT(ISERROR(SEARCH("MEDIUM",G2312)))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53" operator="containsText" id="{9707E0AE-1E3D-4E56-AEFE-445112ACE006}">
            <xm:f>NOT(ISERROR(SEARCH("LOW",G2312)))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54" operator="containsText" id="{371A3526-03E7-41DB-A340-95E9EB61272A}">
            <xm:f>NOT(ISERROR(SEARCH("HIGH",G2312)))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55" operator="containsText" id="{56D6338F-E528-44E0-9B1F-D17041BAF370}">
            <xm:f>NOT(ISERROR(SEARCH("BUSINESS CRITICAL",G2312)))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G2312:G2318</xm:sqref>
        </x14:conditionalFormatting>
        <x14:conditionalFormatting xmlns:xm="http://schemas.microsoft.com/office/excel/2006/main">
          <x14:cfRule type="containsText" priority="3948" operator="containsText" id="{1D04488D-862D-4EBC-A8EB-A71E71B22C27}">
            <xm:f>NOT(ISERROR(SEARCH("MEDIUM",G2319)))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49" operator="containsText" id="{52C710A6-60C3-4023-977C-A8C0AE6EBB47}">
            <xm:f>NOT(ISERROR(SEARCH("LOW",G2319)))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50" operator="containsText" id="{BB072FB1-2678-4BBF-A2A2-489B16C249BA}">
            <xm:f>NOT(ISERROR(SEARCH("HIGH",G2319)))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51" operator="containsText" id="{B57F5529-27CA-4140-8CBF-EFAE217897D4}">
            <xm:f>NOT(ISERROR(SEARCH("BUSINESS CRITICAL",G2319)))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G2319:G2321</xm:sqref>
        </x14:conditionalFormatting>
        <x14:conditionalFormatting xmlns:xm="http://schemas.microsoft.com/office/excel/2006/main">
          <x14:cfRule type="containsText" priority="3944" operator="containsText" id="{FA69705F-1D67-41E8-986C-59DB640159BB}">
            <xm:f>NOT(ISERROR(SEARCH("MEDIUM",G2322)))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45" operator="containsText" id="{2CF168AB-1983-4CDD-B956-44AAF17A777F}">
            <xm:f>NOT(ISERROR(SEARCH("LOW",G2322)))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46" operator="containsText" id="{A7A0073D-1512-493E-8C15-9B6E24318414}">
            <xm:f>NOT(ISERROR(SEARCH("HIGH",G2322)))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47" operator="containsText" id="{6CA984FD-0051-45D9-92C5-B0739A89E159}">
            <xm:f>NOT(ISERROR(SEARCH("BUSINESS CRITICAL",G2322)))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G2322 G2325:G2326</xm:sqref>
        </x14:conditionalFormatting>
        <x14:conditionalFormatting xmlns:xm="http://schemas.microsoft.com/office/excel/2006/main">
          <x14:cfRule type="containsText" priority="3940" operator="containsText" id="{AB98A835-300E-4F07-9E84-19E188BC7A29}">
            <xm:f>NOT(ISERROR(SEARCH("MEDIUM",G2381)))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41" operator="containsText" id="{72849F56-D2AB-4D3E-9220-6F583680E594}">
            <xm:f>NOT(ISERROR(SEARCH("LOW",G2381)))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42" operator="containsText" id="{72CF8D23-DA49-4EA5-A0F6-C26EC5BFAD0C}">
            <xm:f>NOT(ISERROR(SEARCH("HIGH",G2381)))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43" operator="containsText" id="{96EE30D9-3E6D-4704-BA6F-DC1085561000}">
            <xm:f>NOT(ISERROR(SEARCH("BUSINESS CRITICAL",G2381)))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G2381</xm:sqref>
        </x14:conditionalFormatting>
        <x14:conditionalFormatting xmlns:xm="http://schemas.microsoft.com/office/excel/2006/main">
          <x14:cfRule type="containsText" priority="3936" operator="containsText" id="{2FC91BAB-6CDB-4E84-9556-E423C839490E}">
            <xm:f>NOT(ISERROR(SEARCH("MEDIUM",G2381)))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37" operator="containsText" id="{5ABF199E-46C3-474A-AAD2-D190FEEC17BE}">
            <xm:f>NOT(ISERROR(SEARCH("LOW",G2381)))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38" operator="containsText" id="{22F71788-0BD2-4A44-B131-7B0A5F560B54}">
            <xm:f>NOT(ISERROR(SEARCH("HIGH",G2381)))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39" operator="containsText" id="{A677132B-3873-4067-A516-3289F8448853}">
            <xm:f>NOT(ISERROR(SEARCH("BUSINESS CRITICAL",G2381)))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G2381</xm:sqref>
        </x14:conditionalFormatting>
        <x14:conditionalFormatting xmlns:xm="http://schemas.microsoft.com/office/excel/2006/main">
          <x14:cfRule type="containsText" priority="3932" operator="containsText" id="{E128D825-317F-4F89-BF62-2423A73832F5}">
            <xm:f>NOT(ISERROR(SEARCH("MEDIUM",G2417)))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33" operator="containsText" id="{0842FFD2-C848-4F65-929E-80AA276CE5D0}">
            <xm:f>NOT(ISERROR(SEARCH("LOW",G2417)))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34" operator="containsText" id="{67BC4FC3-D91F-41BD-ADD2-CFACDAFA75AF}">
            <xm:f>NOT(ISERROR(SEARCH("HIGH",G2417)))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35" operator="containsText" id="{899D5138-7E1A-4ABE-9B75-41CD56490BD4}">
            <xm:f>NOT(ISERROR(SEARCH("BUSINESS CRITICAL",G2417)))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G2417</xm:sqref>
        </x14:conditionalFormatting>
        <x14:conditionalFormatting xmlns:xm="http://schemas.microsoft.com/office/excel/2006/main">
          <x14:cfRule type="containsText" priority="3928" operator="containsText" id="{151D8974-8D2E-48C7-9F6C-EFC93542DA37}">
            <xm:f>NOT(ISERROR(SEARCH("MEDIUM",G2418)))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29" operator="containsText" id="{EFD333ED-0CDF-4FA0-A9A8-37961D269B7D}">
            <xm:f>NOT(ISERROR(SEARCH("LOW",G2418)))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30" operator="containsText" id="{CF51D6B1-A059-45E8-B77C-7531260BF221}">
            <xm:f>NOT(ISERROR(SEARCH("HIGH",G2418)))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31" operator="containsText" id="{1C3CD413-B2F2-40C0-9474-4189657339DA}">
            <xm:f>NOT(ISERROR(SEARCH("BUSINESS CRITICAL",G2418)))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G2418 G2421</xm:sqref>
        </x14:conditionalFormatting>
        <x14:conditionalFormatting xmlns:xm="http://schemas.microsoft.com/office/excel/2006/main">
          <x14:cfRule type="containsText" priority="3924" operator="containsText" id="{3B253976-941F-49FD-A1EF-F47AA451C7E3}">
            <xm:f>NOT(ISERROR(SEARCH("MEDIUM",G2425)))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25" operator="containsText" id="{3BEC4018-FADE-4587-9220-5282E9DE64A9}">
            <xm:f>NOT(ISERROR(SEARCH("LOW",G2425)))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26" operator="containsText" id="{4DB9BB6E-99A0-46A9-8217-0EDC2C7E2A8F}">
            <xm:f>NOT(ISERROR(SEARCH("HIGH",G2425)))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27" operator="containsText" id="{E814141D-7214-49CB-9165-393E18FB9414}">
            <xm:f>NOT(ISERROR(SEARCH("BUSINESS CRITICAL",G2425)))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G2425</xm:sqref>
        </x14:conditionalFormatting>
        <x14:conditionalFormatting xmlns:xm="http://schemas.microsoft.com/office/excel/2006/main">
          <x14:cfRule type="containsText" priority="3920" operator="containsText" id="{CFA64A5A-130D-4D58-8C16-E5DFD533113C}">
            <xm:f>NOT(ISERROR(SEARCH("MEDIUM",G2419)))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21" operator="containsText" id="{F9333F6C-420E-4972-AD84-ED2B75EFC7DB}">
            <xm:f>NOT(ISERROR(SEARCH("LOW",G2419)))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22" operator="containsText" id="{5D9FF587-C920-443E-9A3E-1C87DC6AA64F}">
            <xm:f>NOT(ISERROR(SEARCH("HIGH",G2419)))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23" operator="containsText" id="{B700A7B6-C428-4A26-B727-61A593980878}">
            <xm:f>NOT(ISERROR(SEARCH("BUSINESS CRITICAL",G2419)))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G2419</xm:sqref>
        </x14:conditionalFormatting>
        <x14:conditionalFormatting xmlns:xm="http://schemas.microsoft.com/office/excel/2006/main">
          <x14:cfRule type="containsText" priority="3916" operator="containsText" id="{BBB2BC1D-0F3F-4463-93C9-DB1FFACE89C8}">
            <xm:f>NOT(ISERROR(SEARCH("MEDIUM",G2420)))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17" operator="containsText" id="{9406D8DD-ABCA-4F32-A8A6-3FCF486B38F8}">
            <xm:f>NOT(ISERROR(SEARCH("LOW",G2420)))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18" operator="containsText" id="{D80FAF84-D0DB-4CA1-A99C-68ADFF66421E}">
            <xm:f>NOT(ISERROR(SEARCH("HIGH",G2420)))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19" operator="containsText" id="{FF3F0114-A84A-4EED-8771-1A918595B4CD}">
            <xm:f>NOT(ISERROR(SEARCH("BUSINESS CRITICAL",G2420)))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G2420</xm:sqref>
        </x14:conditionalFormatting>
        <x14:conditionalFormatting xmlns:xm="http://schemas.microsoft.com/office/excel/2006/main">
          <x14:cfRule type="containsText" priority="3912" operator="containsText" id="{96D00AFF-E018-419F-9F3E-99DBC1DE30EF}">
            <xm:f>NOT(ISERROR(SEARCH("MEDIUM",G2423)))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13" operator="containsText" id="{E58CE298-5ADA-44BA-8B62-81B5145B7C42}">
            <xm:f>NOT(ISERROR(SEARCH("LOW",G2423)))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14" operator="containsText" id="{4343602E-6E7F-42E2-AC04-743FAED780C6}">
            <xm:f>NOT(ISERROR(SEARCH("HIGH",G2423)))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15" operator="containsText" id="{64232BC7-BEE8-4EB7-AEC8-22854A4D58EA}">
            <xm:f>NOT(ISERROR(SEARCH("BUSINESS CRITICAL",G2423)))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G2423</xm:sqref>
        </x14:conditionalFormatting>
        <x14:conditionalFormatting xmlns:xm="http://schemas.microsoft.com/office/excel/2006/main">
          <x14:cfRule type="containsText" priority="3908" operator="containsText" id="{55367613-B683-4512-AD72-7D544321367D}">
            <xm:f>NOT(ISERROR(SEARCH("MEDIUM",G2422)))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09" operator="containsText" id="{E1ADD680-72A0-484B-BA08-2E26105E6791}">
            <xm:f>NOT(ISERROR(SEARCH("LOW",G2422)))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10" operator="containsText" id="{CF21EF60-2355-4233-AA9E-5999E08BB83B}">
            <xm:f>NOT(ISERROR(SEARCH("HIGH",G2422)))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11" operator="containsText" id="{E5AF03D7-1CE2-4A69-AA43-445226E1C78F}">
            <xm:f>NOT(ISERROR(SEARCH("BUSINESS CRITICAL",G2422)))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G2422</xm:sqref>
        </x14:conditionalFormatting>
        <x14:conditionalFormatting xmlns:xm="http://schemas.microsoft.com/office/excel/2006/main">
          <x14:cfRule type="containsText" priority="3904" operator="containsText" id="{CB083097-ED2E-4EB7-8C10-52A966B11E2E}">
            <xm:f>NOT(ISERROR(SEARCH("MEDIUM",G2518)))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05" operator="containsText" id="{27ADC318-EA81-4A00-AE29-BAC85ACF3458}">
            <xm:f>NOT(ISERROR(SEARCH("LOW",G2518)))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06" operator="containsText" id="{7B4B88E3-1710-4CF2-9A1A-51922F587456}">
            <xm:f>NOT(ISERROR(SEARCH("HIGH",G2518)))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07" operator="containsText" id="{31A41C01-F682-487A-A781-BFC92352A998}">
            <xm:f>NOT(ISERROR(SEARCH("BUSINESS CRITICAL",G2518)))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G2518:G2519</xm:sqref>
        </x14:conditionalFormatting>
        <x14:conditionalFormatting xmlns:xm="http://schemas.microsoft.com/office/excel/2006/main">
          <x14:cfRule type="containsText" priority="3900" operator="containsText" id="{858D4EE0-56B5-4E3F-A5B1-40DFE8E2497D}">
            <xm:f>NOT(ISERROR(SEARCH("MEDIUM",G2522)))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01" operator="containsText" id="{9042F55E-6098-4B0E-ADA4-230AF805DB1F}">
            <xm:f>NOT(ISERROR(SEARCH("LOW",G2522)))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02" operator="containsText" id="{60F5ED18-02E2-45BE-AC1D-349702CC479D}">
            <xm:f>NOT(ISERROR(SEARCH("HIGH",G2522)))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03" operator="containsText" id="{BD98D7BD-1DEE-49E5-868F-BF181C3BC2A7}">
            <xm:f>NOT(ISERROR(SEARCH("BUSINESS CRITICAL",G2522)))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G2522:G2527</xm:sqref>
        </x14:conditionalFormatting>
        <x14:conditionalFormatting xmlns:xm="http://schemas.microsoft.com/office/excel/2006/main">
          <x14:cfRule type="containsText" priority="3896" operator="containsText" id="{A868DEBA-05B4-41EE-8788-8495701DFAA0}">
            <xm:f>NOT(ISERROR(SEARCH("MEDIUM",G2528)))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97" operator="containsText" id="{1B34C8D7-CFBF-4B5A-9EBC-008E9CF80EA4}">
            <xm:f>NOT(ISERROR(SEARCH("LOW",G2528)))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98" operator="containsText" id="{A01CA7E5-5E18-4B19-AA1A-82F7F3F25419}">
            <xm:f>NOT(ISERROR(SEARCH("HIGH",G2528)))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99" operator="containsText" id="{3EB1A946-58A9-4B9E-B012-DF7BD74B4784}">
            <xm:f>NOT(ISERROR(SEARCH("BUSINESS CRITICAL",G2528)))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G2528</xm:sqref>
        </x14:conditionalFormatting>
        <x14:conditionalFormatting xmlns:xm="http://schemas.microsoft.com/office/excel/2006/main">
          <x14:cfRule type="containsText" priority="3892" operator="containsText" id="{2BF4BA81-CEDF-4977-B6A0-813F502660DA}">
            <xm:f>NOT(ISERROR(SEARCH("MEDIUM",G2529)))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93" operator="containsText" id="{15F080D1-E9C5-4D7C-A63D-121A3B304DC4}">
            <xm:f>NOT(ISERROR(SEARCH("LOW",G2529)))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94" operator="containsText" id="{E79AB310-5F39-40B9-9009-C192FE888C5A}">
            <xm:f>NOT(ISERROR(SEARCH("HIGH",G2529)))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95" operator="containsText" id="{5C1A6C66-3CBC-4520-9BEF-B0AD8BBE297A}">
            <xm:f>NOT(ISERROR(SEARCH("BUSINESS CRITICAL",G2529)))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G2529:G2531</xm:sqref>
        </x14:conditionalFormatting>
        <x14:conditionalFormatting xmlns:xm="http://schemas.microsoft.com/office/excel/2006/main">
          <x14:cfRule type="containsText" priority="3888" operator="containsText" id="{B006769F-895D-48E1-B33D-F68B46A02BB0}">
            <xm:f>NOT(ISERROR(SEARCH("MEDIUM",G2532)))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89" operator="containsText" id="{9320CCE2-F0F5-47CD-B365-453DECEA226B}">
            <xm:f>NOT(ISERROR(SEARCH("LOW",G2532)))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90" operator="containsText" id="{DB15AC79-9BF0-4D7E-BD87-2A592A3AE10C}">
            <xm:f>NOT(ISERROR(SEARCH("HIGH",G2532)))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91" operator="containsText" id="{5EC46CAE-DE1C-47D0-9442-8FDEBD155ADE}">
            <xm:f>NOT(ISERROR(SEARCH("BUSINESS CRITICAL",G2532)))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G2532:G2539</xm:sqref>
        </x14:conditionalFormatting>
        <x14:conditionalFormatting xmlns:xm="http://schemas.microsoft.com/office/excel/2006/main">
          <x14:cfRule type="containsText" priority="3884" operator="containsText" id="{B28F3728-8522-4AB5-B5E4-8B7203FED800}">
            <xm:f>NOT(ISERROR(SEARCH("MEDIUM",G2556)))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85" operator="containsText" id="{9933D53F-8BF5-4973-99F1-B13BC91E2DF9}">
            <xm:f>NOT(ISERROR(SEARCH("LOW",G2556)))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86" operator="containsText" id="{0E5E531A-2872-43CF-BF50-D6501D9B89A5}">
            <xm:f>NOT(ISERROR(SEARCH("HIGH",G2556)))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87" operator="containsText" id="{1273431D-538A-4529-8B7E-59A2E183CC12}">
            <xm:f>NOT(ISERROR(SEARCH("BUSINESS CRITICAL",G2556)))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G2556:G2557</xm:sqref>
        </x14:conditionalFormatting>
        <x14:conditionalFormatting xmlns:xm="http://schemas.microsoft.com/office/excel/2006/main">
          <x14:cfRule type="containsText" priority="3880" operator="containsText" id="{D5CCFD4D-7E38-494F-9DEB-2708764DC391}">
            <xm:f>NOT(ISERROR(SEARCH("MEDIUM",G2558)))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81" operator="containsText" id="{87383273-F53C-4EB5-B793-B2A2C42554FF}">
            <xm:f>NOT(ISERROR(SEARCH("LOW",G2558)))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82" operator="containsText" id="{4A0EC0B4-E2E4-44DA-A527-2FBF3EF63549}">
            <xm:f>NOT(ISERROR(SEARCH("HIGH",G2558)))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83" operator="containsText" id="{A3CA194E-DCA4-49DA-957D-EBA43B9B2892}">
            <xm:f>NOT(ISERROR(SEARCH("BUSINESS CRITICAL",G2558)))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G2558:G2565</xm:sqref>
        </x14:conditionalFormatting>
        <x14:conditionalFormatting xmlns:xm="http://schemas.microsoft.com/office/excel/2006/main">
          <x14:cfRule type="containsText" priority="3876" operator="containsText" id="{D9128AE5-D798-40CC-BCFA-C04B867EAFC8}">
            <xm:f>NOT(ISERROR(SEARCH("MEDIUM",G2578)))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77" operator="containsText" id="{DA8126F7-69B0-425B-AAB4-4EC463BAAD84}">
            <xm:f>NOT(ISERROR(SEARCH("LOW",G2578)))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78" operator="containsText" id="{EEF3BE22-058D-4312-8C15-5990C8743D85}">
            <xm:f>NOT(ISERROR(SEARCH("HIGH",G2578)))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79" operator="containsText" id="{D41B9D47-90D6-48D9-9D19-4001C1787C52}">
            <xm:f>NOT(ISERROR(SEARCH("BUSINESS CRITICAL",G2578)))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G2578</xm:sqref>
        </x14:conditionalFormatting>
        <x14:conditionalFormatting xmlns:xm="http://schemas.microsoft.com/office/excel/2006/main">
          <x14:cfRule type="containsText" priority="3872" operator="containsText" id="{4E09EDFC-3856-4505-BDA8-FA3BE5AED80F}">
            <xm:f>NOT(ISERROR(SEARCH("MEDIUM",G2581)))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73" operator="containsText" id="{3D6A6950-9CBE-4803-AB92-2033349A3460}">
            <xm:f>NOT(ISERROR(SEARCH("LOW",G2581)))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74" operator="containsText" id="{997965A6-A102-489C-B5BE-EB3BEEC91C6B}">
            <xm:f>NOT(ISERROR(SEARCH("HIGH",G2581)))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75" operator="containsText" id="{2838B6D7-798B-4E5E-8ADC-E3A56753C0AF}">
            <xm:f>NOT(ISERROR(SEARCH("BUSINESS CRITICAL",G2581)))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G2581</xm:sqref>
        </x14:conditionalFormatting>
        <x14:conditionalFormatting xmlns:xm="http://schemas.microsoft.com/office/excel/2006/main">
          <x14:cfRule type="containsText" priority="3868" operator="containsText" id="{A9610EA7-BCB3-4987-B573-F6D8A99539EB}">
            <xm:f>NOT(ISERROR(SEARCH("MEDIUM",G2580)))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69" operator="containsText" id="{944CCBE6-AF42-47AD-B62E-B558FAF554FB}">
            <xm:f>NOT(ISERROR(SEARCH("LOW",G2580)))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70" operator="containsText" id="{401712A7-0D33-4213-8795-55AEE6A310C9}">
            <xm:f>NOT(ISERROR(SEARCH("HIGH",G2580)))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71" operator="containsText" id="{718A2A50-B8DA-4797-B425-C39A04C51EBC}">
            <xm:f>NOT(ISERROR(SEARCH("BUSINESS CRITICAL",G2580)))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G2580</xm:sqref>
        </x14:conditionalFormatting>
        <x14:conditionalFormatting xmlns:xm="http://schemas.microsoft.com/office/excel/2006/main">
          <x14:cfRule type="containsText" priority="3864" operator="containsText" id="{316AB546-6C5F-4C68-81B1-7A41957668D7}">
            <xm:f>NOT(ISERROR(SEARCH("MEDIUM",G2614)))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65" operator="containsText" id="{E05C4663-7B34-41F5-942D-A8B4614FF53E}">
            <xm:f>NOT(ISERROR(SEARCH("LOW",G2614)))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66" operator="containsText" id="{9BD0EA70-C678-449D-9449-AD82624F58D1}">
            <xm:f>NOT(ISERROR(SEARCH("HIGH",G2614)))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67" operator="containsText" id="{921095C2-6156-4A2B-BF0D-423E2DAD84A6}">
            <xm:f>NOT(ISERROR(SEARCH("BUSINESS CRITICAL",G2614)))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G2614</xm:sqref>
        </x14:conditionalFormatting>
        <x14:conditionalFormatting xmlns:xm="http://schemas.microsoft.com/office/excel/2006/main">
          <x14:cfRule type="containsText" priority="3860" operator="containsText" id="{F9ED9F36-725D-4481-92B5-20B5EA14D1C9}">
            <xm:f>NOT(ISERROR(SEARCH("MEDIUM",G2619)))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61" operator="containsText" id="{5D014CD6-FCC8-45C4-A20A-50856B3FD6FF}">
            <xm:f>NOT(ISERROR(SEARCH("LOW",G2619)))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62" operator="containsText" id="{5034B96A-B799-4155-B573-9237BC047024}">
            <xm:f>NOT(ISERROR(SEARCH("HIGH",G2619)))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63" operator="containsText" id="{68FE7BD0-6C96-407D-9319-35DB47B5D506}">
            <xm:f>NOT(ISERROR(SEARCH("BUSINESS CRITICAL",G2619)))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G2619</xm:sqref>
        </x14:conditionalFormatting>
        <x14:conditionalFormatting xmlns:xm="http://schemas.microsoft.com/office/excel/2006/main">
          <x14:cfRule type="containsText" priority="3856" operator="containsText" id="{B8A91F95-870E-4AC0-B32C-72FFC67CAAE0}">
            <xm:f>NOT(ISERROR(SEARCH("MEDIUM",G2620)))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57" operator="containsText" id="{496D6234-6145-4104-8680-A94DD222691B}">
            <xm:f>NOT(ISERROR(SEARCH("LOW",G2620)))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58" operator="containsText" id="{B2A04E4B-9FBF-4717-B06D-A579D0DC0895}">
            <xm:f>NOT(ISERROR(SEARCH("HIGH",G2620)))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59" operator="containsText" id="{443A2931-5F23-4727-B04B-7EB2D42FD66B}">
            <xm:f>NOT(ISERROR(SEARCH("BUSINESS CRITICAL",G2620)))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G2620</xm:sqref>
        </x14:conditionalFormatting>
        <x14:conditionalFormatting xmlns:xm="http://schemas.microsoft.com/office/excel/2006/main">
          <x14:cfRule type="containsText" priority="3852" operator="containsText" id="{5492C0EB-788B-473E-BEE1-192BF3F08898}">
            <xm:f>NOT(ISERROR(SEARCH("MEDIUM",G2623)))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53" operator="containsText" id="{4B80C684-E0ED-4AF5-8759-ED6C893F722B}">
            <xm:f>NOT(ISERROR(SEARCH("LOW",G2623)))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54" operator="containsText" id="{FBA7AB1A-2DFF-471B-9488-418D14ECC796}">
            <xm:f>NOT(ISERROR(SEARCH("HIGH",G2623)))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55" operator="containsText" id="{8A5F2F5C-3C4F-43C1-B29E-418CFF8CB02A}">
            <xm:f>NOT(ISERROR(SEARCH("BUSINESS CRITICAL",G2623)))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G2623:G2626</xm:sqref>
        </x14:conditionalFormatting>
        <x14:conditionalFormatting xmlns:xm="http://schemas.microsoft.com/office/excel/2006/main">
          <x14:cfRule type="containsText" priority="3848" operator="containsText" id="{3FD3871E-5F59-42DE-9B92-F730FAADE035}">
            <xm:f>NOT(ISERROR(SEARCH("MEDIUM",G2630)))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49" operator="containsText" id="{B6923621-9B5E-4D3F-A393-EAD8201F4F08}">
            <xm:f>NOT(ISERROR(SEARCH("LOW",G2630)))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50" operator="containsText" id="{FA64C206-022C-4305-A860-B4B408A35C59}">
            <xm:f>NOT(ISERROR(SEARCH("HIGH",G2630)))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51" operator="containsText" id="{43E315D4-73F4-4A3A-8250-DCFBC1D23291}">
            <xm:f>NOT(ISERROR(SEARCH("BUSINESS CRITICAL",G2630)))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G2630</xm:sqref>
        </x14:conditionalFormatting>
        <x14:conditionalFormatting xmlns:xm="http://schemas.microsoft.com/office/excel/2006/main">
          <x14:cfRule type="containsText" priority="3832" operator="containsText" id="{FB0D8BCD-25B0-42FE-98E1-A6D98FA40559}">
            <xm:f>NOT(ISERROR(SEARCH("MEDIUM",G2656)))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33" operator="containsText" id="{382CD261-E81A-44CA-82BE-26CF93CA170F}">
            <xm:f>NOT(ISERROR(SEARCH("LOW",G2656)))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34" operator="containsText" id="{69FBB462-40A4-4D40-92D5-59B4848209BD}">
            <xm:f>NOT(ISERROR(SEARCH("HIGH",G2656)))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35" operator="containsText" id="{9B2CA13E-E22A-4BDE-95C2-D3522B0C0AFD}">
            <xm:f>NOT(ISERROR(SEARCH("BUSINESS CRITICAL",G2656)))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G2656</xm:sqref>
        </x14:conditionalFormatting>
        <x14:conditionalFormatting xmlns:xm="http://schemas.microsoft.com/office/excel/2006/main">
          <x14:cfRule type="containsText" priority="3828" operator="containsText" id="{39BEFF6F-521E-45F2-BBA6-72F55E809D9C}">
            <xm:f>NOT(ISERROR(SEARCH("MEDIUM",G2658)))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29" operator="containsText" id="{99F76083-34F3-474F-9CE0-5DE47B987366}">
            <xm:f>NOT(ISERROR(SEARCH("LOW",G2658)))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30" operator="containsText" id="{FD69A16A-B46E-402E-A22C-FA47B26DB4BA}">
            <xm:f>NOT(ISERROR(SEARCH("HIGH",G2658)))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31" operator="containsText" id="{D6F0A657-6253-4340-A999-5781F5404FF3}">
            <xm:f>NOT(ISERROR(SEARCH("BUSINESS CRITICAL",G2658)))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G2658:G2670</xm:sqref>
        </x14:conditionalFormatting>
        <x14:conditionalFormatting xmlns:xm="http://schemas.microsoft.com/office/excel/2006/main">
          <x14:cfRule type="containsText" priority="3824" operator="containsText" id="{3E91E706-7E0E-403A-B321-C283992D4FE7}">
            <xm:f>NOT(ISERROR(SEARCH("MEDIUM",G2660)))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25" operator="containsText" id="{2F14E741-A857-45AE-8AA3-30D1744393A2}">
            <xm:f>NOT(ISERROR(SEARCH("LOW",G2660)))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26" operator="containsText" id="{DA49420B-A30D-464B-BB8B-37A64B5D5022}">
            <xm:f>NOT(ISERROR(SEARCH("HIGH",G2660)))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27" operator="containsText" id="{6A5D026F-A2FC-4328-8FFA-81931C9DA1C8}">
            <xm:f>NOT(ISERROR(SEARCH("BUSINESS CRITICAL",G2660)))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G2660:G2670</xm:sqref>
        </x14:conditionalFormatting>
        <x14:conditionalFormatting xmlns:xm="http://schemas.microsoft.com/office/excel/2006/main">
          <x14:cfRule type="containsText" priority="3816" operator="containsText" id="{A089F26C-3E63-49AF-AE26-B41B3F1808A2}">
            <xm:f>NOT(ISERROR(SEARCH("MEDIUM",G2673)))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17" operator="containsText" id="{8F73CD32-4DA5-4FD0-8958-66EBC2AD221A}">
            <xm:f>NOT(ISERROR(SEARCH("LOW",G2673)))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18" operator="containsText" id="{8B6BD252-6137-4EFF-BE85-23348AC0B374}">
            <xm:f>NOT(ISERROR(SEARCH("HIGH",G2673)))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19" operator="containsText" id="{BF57D6A6-F337-4A4A-B917-71D8147ABD6A}">
            <xm:f>NOT(ISERROR(SEARCH("BUSINESS CRITICAL",G2673)))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G2673:G2675</xm:sqref>
        </x14:conditionalFormatting>
        <x14:conditionalFormatting xmlns:xm="http://schemas.microsoft.com/office/excel/2006/main">
          <x14:cfRule type="containsText" priority="3804" operator="containsText" id="{1CF65994-104A-49D2-9ACD-8185AE2423CA}">
            <xm:f>NOT(ISERROR(SEARCH("MEDIUM",G2702)))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05" operator="containsText" id="{03BA763A-6869-42B2-A29F-74C0D677EF7F}">
            <xm:f>NOT(ISERROR(SEARCH("LOW",G2702)))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06" operator="containsText" id="{DB9B18F1-0CE4-423F-8044-38FB03AD598A}">
            <xm:f>NOT(ISERROR(SEARCH("HIGH",G2702)))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07" operator="containsText" id="{3969BF2D-49A4-4A6D-9F15-116E1AA0F486}">
            <xm:f>NOT(ISERROR(SEARCH("BUSINESS CRITICAL",G2702)))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G2702</xm:sqref>
        </x14:conditionalFormatting>
        <x14:conditionalFormatting xmlns:xm="http://schemas.microsoft.com/office/excel/2006/main">
          <x14:cfRule type="containsText" priority="3800" operator="containsText" id="{AD733224-D219-4B89-8CE0-102763B1F0F1}">
            <xm:f>NOT(ISERROR(SEARCH("MEDIUM",G2703)))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01" operator="containsText" id="{432B7ABE-0A78-4742-A87A-AC688E91CB9A}">
            <xm:f>NOT(ISERROR(SEARCH("LOW",G2703)))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02" operator="containsText" id="{5E6130B0-E63E-4781-87FA-EC7B0A76909E}">
            <xm:f>NOT(ISERROR(SEARCH("HIGH",G2703)))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03" operator="containsText" id="{C7496C14-BF55-48E2-9E3E-4E6ED6624801}">
            <xm:f>NOT(ISERROR(SEARCH("BUSINESS CRITICAL",G2703)))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G2703:G2704</xm:sqref>
        </x14:conditionalFormatting>
        <x14:conditionalFormatting xmlns:xm="http://schemas.microsoft.com/office/excel/2006/main">
          <x14:cfRule type="containsText" priority="3796" operator="containsText" id="{1A814FE4-7AC9-4BCC-9CD9-16FC48AB8E11}">
            <xm:f>NOT(ISERROR(SEARCH("MEDIUM",G2736)))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797" operator="containsText" id="{2B936DCE-3FB2-43FE-B085-4DA7634835F2}">
            <xm:f>NOT(ISERROR(SEARCH("LOW",G2736)))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798" operator="containsText" id="{70307FD6-8750-4EA6-8D29-22C105513DE8}">
            <xm:f>NOT(ISERROR(SEARCH("HIGH",G2736)))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799" operator="containsText" id="{A2FE2756-B244-48D3-9068-521AD607189F}">
            <xm:f>NOT(ISERROR(SEARCH("BUSINESS CRITICAL",G2736)))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G2736:G2737</xm:sqref>
        </x14:conditionalFormatting>
        <x14:conditionalFormatting xmlns:xm="http://schemas.microsoft.com/office/excel/2006/main">
          <x14:cfRule type="containsText" priority="3792" operator="containsText" id="{D26E3607-390E-45A4-890F-8FD6C3F8F39D}">
            <xm:f>NOT(ISERROR(SEARCH("MEDIUM",G2738)))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793" operator="containsText" id="{A5454636-FD03-4558-BADB-87AE05E57F62}">
            <xm:f>NOT(ISERROR(SEARCH("LOW",G2738)))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794" operator="containsText" id="{0F4072F2-0E0C-4B2C-812D-00C61453BB5B}">
            <xm:f>NOT(ISERROR(SEARCH("HIGH",G2738)))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795" operator="containsText" id="{1C7D289C-B12A-4F6E-8DEC-D7AA8044B877}">
            <xm:f>NOT(ISERROR(SEARCH("BUSINESS CRITICAL",G2738)))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G2738</xm:sqref>
        </x14:conditionalFormatting>
        <x14:conditionalFormatting xmlns:xm="http://schemas.microsoft.com/office/excel/2006/main">
          <x14:cfRule type="containsText" priority="3788" operator="containsText" id="{EB6FBA60-C7A5-4EEB-92C7-E84FCBE64EBC}">
            <xm:f>NOT(ISERROR(SEARCH("MEDIUM",G2763)))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789" operator="containsText" id="{F359BA38-0153-410F-8DB9-C35E3C673CEC}">
            <xm:f>NOT(ISERROR(SEARCH("LOW",G2763)))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790" operator="containsText" id="{16EE2B58-D7C6-468A-8253-6192119D0AE5}">
            <xm:f>NOT(ISERROR(SEARCH("HIGH",G2763)))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791" operator="containsText" id="{20D70B92-2C41-49F0-8DBF-66353A7F27EB}">
            <xm:f>NOT(ISERROR(SEARCH("BUSINESS CRITICAL",G2763)))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G2763</xm:sqref>
        </x14:conditionalFormatting>
        <x14:conditionalFormatting xmlns:xm="http://schemas.microsoft.com/office/excel/2006/main">
          <x14:cfRule type="containsText" priority="3784" operator="containsText" id="{08612754-4065-4CE6-B056-3BC001DB1BAA}">
            <xm:f>NOT(ISERROR(SEARCH("MEDIUM",G2762)))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785" operator="containsText" id="{0E1DBE87-CEAC-4A21-AB50-7ECF4CF2B471}">
            <xm:f>NOT(ISERROR(SEARCH("LOW",G2762)))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786" operator="containsText" id="{0C1B9638-C056-455A-BDF4-ABD079C7368D}">
            <xm:f>NOT(ISERROR(SEARCH("HIGH",G2762)))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787" operator="containsText" id="{68708C17-7571-4B8D-A28A-938AF5869BDE}">
            <xm:f>NOT(ISERROR(SEARCH("BUSINESS CRITICAL",G2762)))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G2762</xm:sqref>
        </x14:conditionalFormatting>
        <x14:conditionalFormatting xmlns:xm="http://schemas.microsoft.com/office/excel/2006/main">
          <x14:cfRule type="containsText" priority="3780" operator="containsText" id="{FBCA6F1B-814E-4E04-8454-51C099C2365F}">
            <xm:f>NOT(ISERROR(SEARCH("MEDIUM",G2777)))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781" operator="containsText" id="{C8426983-9CD1-4E90-ABA1-F88529BDBC20}">
            <xm:f>NOT(ISERROR(SEARCH("LOW",G2777)))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782" operator="containsText" id="{31D0199E-8EEF-4EE3-88C3-4CF94C1AC1CB}">
            <xm:f>NOT(ISERROR(SEARCH("HIGH",G2777)))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783" operator="containsText" id="{AFE200C2-818E-4A12-BD9D-CCC8E3E529C1}">
            <xm:f>NOT(ISERROR(SEARCH("BUSINESS CRITICAL",G2777)))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G2777</xm:sqref>
        </x14:conditionalFormatting>
        <x14:conditionalFormatting xmlns:xm="http://schemas.microsoft.com/office/excel/2006/main">
          <x14:cfRule type="containsText" priority="3776" operator="containsText" id="{44E236B9-8C9D-485E-8144-F006619407FF}">
            <xm:f>NOT(ISERROR(SEARCH("MEDIUM",G2778)))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777" operator="containsText" id="{445A5537-D6BF-4663-89EA-1A904686D3FD}">
            <xm:f>NOT(ISERROR(SEARCH("LOW",G2778)))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778" operator="containsText" id="{966776FF-022E-468E-A42E-F787DDCC8261}">
            <xm:f>NOT(ISERROR(SEARCH("HIGH",G2778)))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779" operator="containsText" id="{FE6FBC0A-2D92-4F2C-AF76-B6F9287F46A4}">
            <xm:f>NOT(ISERROR(SEARCH("BUSINESS CRITICAL",G2778)))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G2778</xm:sqref>
        </x14:conditionalFormatting>
        <x14:conditionalFormatting xmlns:xm="http://schemas.microsoft.com/office/excel/2006/main">
          <x14:cfRule type="containsText" priority="3772" operator="containsText" id="{99340C41-444E-4613-9330-6467538637F8}">
            <xm:f>NOT(ISERROR(SEARCH("MEDIUM",G2776)))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773" operator="containsText" id="{0250B6E7-F9AB-4257-92FB-93DF5D48B96E}">
            <xm:f>NOT(ISERROR(SEARCH("LOW",G2776)))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774" operator="containsText" id="{32B4F275-4F21-43DE-997F-4A7FF3EBBD1E}">
            <xm:f>NOT(ISERROR(SEARCH("HIGH",G2776)))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775" operator="containsText" id="{016DEFE2-02B0-4A66-BE53-7F02B8BA3663}">
            <xm:f>NOT(ISERROR(SEARCH("BUSINESS CRITICAL",G2776)))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G2776</xm:sqref>
        </x14:conditionalFormatting>
        <x14:conditionalFormatting xmlns:xm="http://schemas.microsoft.com/office/excel/2006/main">
          <x14:cfRule type="containsText" priority="3748" operator="containsText" id="{84DE8069-1DBC-4113-BCB0-494F0B04FA47}">
            <xm:f>NOT(ISERROR(SEARCH("MEDIUM",G2781)))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749" operator="containsText" id="{73B9C464-E009-4AC4-8F31-E1E3CE5A7EBC}">
            <xm:f>NOT(ISERROR(SEARCH("LOW",G2781)))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750" operator="containsText" id="{6F855BA9-852A-4D31-ABEC-2FCCCD70BF03}">
            <xm:f>NOT(ISERROR(SEARCH("HIGH",G2781)))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751" operator="containsText" id="{62A3EE0D-7E28-48BD-BD96-71E2BA383EE6}">
            <xm:f>NOT(ISERROR(SEARCH("BUSINESS CRITICAL",G2781)))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G2781:G2782</xm:sqref>
        </x14:conditionalFormatting>
        <x14:conditionalFormatting xmlns:xm="http://schemas.microsoft.com/office/excel/2006/main">
          <x14:cfRule type="containsText" priority="3724" operator="containsText" id="{9EEFF8C9-43E5-4AFF-958E-D794D4D8AD29}">
            <xm:f>NOT(ISERROR(SEARCH("MEDIUM",G2873)))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725" operator="containsText" id="{2CDF5526-8732-48DD-AFE4-B9EDB16A2F61}">
            <xm:f>NOT(ISERROR(SEARCH("LOW",G2873)))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726" operator="containsText" id="{E40177F3-B7D7-41F1-9D23-7100FEAB0A1D}">
            <xm:f>NOT(ISERROR(SEARCH("HIGH",G2873)))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727" operator="containsText" id="{E15C0ED6-AD60-40CB-8DFD-77C1E29A2E83}">
            <xm:f>NOT(ISERROR(SEARCH("BUSINESS CRITICAL",G2873)))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G2873:G2874 G3005:G3013 G3019:G3029 G3112:G3115 G3104:G3108 G3124:G3130</xm:sqref>
        </x14:conditionalFormatting>
        <x14:conditionalFormatting xmlns:xm="http://schemas.microsoft.com/office/excel/2006/main">
          <x14:cfRule type="containsText" priority="3720" operator="containsText" id="{0894B5E5-6B19-47F1-B634-B0EA655E7CC1}">
            <xm:f>NOT(ISERROR(SEARCH("MEDIUM",G2907)))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721" operator="containsText" id="{C1C03758-8B78-4909-A468-1AC914DCCBDD}">
            <xm:f>NOT(ISERROR(SEARCH("LOW",G2907)))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722" operator="containsText" id="{5874C582-F370-4CFF-A4CC-DFCE9817C8A5}">
            <xm:f>NOT(ISERROR(SEARCH("HIGH",G2907)))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723" operator="containsText" id="{9F91F059-DE8E-4D2E-B14B-A6DB7B27B2A7}">
            <xm:f>NOT(ISERROR(SEARCH("BUSINESS CRITICAL",G2907)))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G5453 G4647:G4650 G3001:G3004 G2907 G4666:G4671 G3109:G3111 G3472:G3481 G4344:G4355 G4823:G4825 G4602:G4623 G3117:G3123 G3131:G3141 G3151:G3171 G3198:G3202 G3173:G3191 G2918 G3193:G3195</xm:sqref>
        </x14:conditionalFormatting>
        <x14:conditionalFormatting xmlns:xm="http://schemas.microsoft.com/office/excel/2006/main">
          <x14:cfRule type="containsText" priority="3716" operator="containsText" id="{AA40494A-FDB6-45B9-99F2-F1124E0E4637}">
            <xm:f>NOT(ISERROR(SEARCH("MEDIUM",G2844)))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717" operator="containsText" id="{2B627904-F0AE-42E6-A4FC-CC6A7B81E58C}">
            <xm:f>NOT(ISERROR(SEARCH("LOW",G2844)))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718" operator="containsText" id="{9DACB964-8C23-4AC2-B565-5277EDC68E22}">
            <xm:f>NOT(ISERROR(SEARCH("HIGH",G2844)))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719" operator="containsText" id="{BC7B57A9-F891-4853-B8EF-62708EBD8EC8}">
            <xm:f>NOT(ISERROR(SEARCH("BUSINESS CRITICAL",G2844)))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G2844:G2847</xm:sqref>
        </x14:conditionalFormatting>
        <x14:conditionalFormatting xmlns:xm="http://schemas.microsoft.com/office/excel/2006/main">
          <x14:cfRule type="containsText" priority="3712" operator="containsText" id="{9781AEB0-8463-411F-AE3A-5097DA0991FD}">
            <xm:f>NOT(ISERROR(SEARCH("MEDIUM",G2905)))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713" operator="containsText" id="{28FED56C-71FB-4CE0-8C0E-DFFAEB0419BF}">
            <xm:f>NOT(ISERROR(SEARCH("LOW",G2905)))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714" operator="containsText" id="{589FE632-D948-4F4C-A3F5-AC5CCB4FE769}">
            <xm:f>NOT(ISERROR(SEARCH("HIGH",G2905)))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715" operator="containsText" id="{E1104152-F242-4B4E-9302-D2DCBB5702B4}">
            <xm:f>NOT(ISERROR(SEARCH("BUSINESS CRITICAL",G2905)))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G5561 G5157:G5158 G3483 G3486 G3451:G3455 G3395:G3396 G3401 G2905:G2906 G3030:G3035 G3101:G3103 G5231:G5236 G5297:G5303 G3376:G3381 G3495:G3500 G5319:G5334</xm:sqref>
        </x14:conditionalFormatting>
        <x14:conditionalFormatting xmlns:xm="http://schemas.microsoft.com/office/excel/2006/main">
          <x14:cfRule type="containsText" priority="3708" operator="containsText" id="{C1D6A520-C286-4F38-B1E6-F7D80015B083}">
            <xm:f>NOT(ISERROR(SEARCH("MEDIUM",G2962)))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709" operator="containsText" id="{16228ACC-8DC7-47B8-BFC7-9F6F0373F768}">
            <xm:f>NOT(ISERROR(SEARCH("LOW",G2962)))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710" operator="containsText" id="{FCF7C90A-D95C-4F62-9D4A-068F84474EB2}">
            <xm:f>NOT(ISERROR(SEARCH("HIGH",G2962)))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711" operator="containsText" id="{6EC02201-5661-4482-8EF6-F0B56DA49787}">
            <xm:f>NOT(ISERROR(SEARCH("BUSINESS CRITICAL",G2962)))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G2962</xm:sqref>
        </x14:conditionalFormatting>
        <x14:conditionalFormatting xmlns:xm="http://schemas.microsoft.com/office/excel/2006/main">
          <x14:cfRule type="containsText" priority="3704" operator="containsText" id="{48F69E27-512B-4BED-938E-EDBF117E63CB}">
            <xm:f>NOT(ISERROR(SEARCH("MEDIUM",G2960)))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705" operator="containsText" id="{AF3CA7A8-4056-48D1-9D89-2493EBE9E6AB}">
            <xm:f>NOT(ISERROR(SEARCH("LOW",G2960)))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706" operator="containsText" id="{BFC78EC6-87C4-41D9-8405-1591E1A43DE1}">
            <xm:f>NOT(ISERROR(SEARCH("HIGH",G2960)))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707" operator="containsText" id="{A036BE9B-E655-4C48-8AE3-9FD0D5D8BD46}">
            <xm:f>NOT(ISERROR(SEARCH("BUSINESS CRITICAL",G2960)))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G2960</xm:sqref>
        </x14:conditionalFormatting>
        <x14:conditionalFormatting xmlns:xm="http://schemas.microsoft.com/office/excel/2006/main">
          <x14:cfRule type="containsText" priority="3700" operator="containsText" id="{A9677CB0-645F-4428-9152-200E336AB768}">
            <xm:f>NOT(ISERROR(SEARCH("MEDIUM",G2961)))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701" operator="containsText" id="{F4028F42-7F9C-4434-B2C5-D1160EAF8761}">
            <xm:f>NOT(ISERROR(SEARCH("LOW",G2961)))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702" operator="containsText" id="{9995BBAA-A655-42A6-83B7-9C6C4C8F6D84}">
            <xm:f>NOT(ISERROR(SEARCH("HIGH",G2961)))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703" operator="containsText" id="{8691D10D-3973-4427-8698-B02B18FCB6B3}">
            <xm:f>NOT(ISERROR(SEARCH("BUSINESS CRITICAL",G2961)))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G2961</xm:sqref>
        </x14:conditionalFormatting>
        <x14:conditionalFormatting xmlns:xm="http://schemas.microsoft.com/office/excel/2006/main">
          <x14:cfRule type="containsText" priority="3696" operator="containsText" id="{437EEB9C-5285-489A-828A-B950015144B3}">
            <xm:f>NOT(ISERROR(SEARCH("MEDIUM",G2984)))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97" operator="containsText" id="{123B70F1-4D98-4374-AC5A-0439DD158246}">
            <xm:f>NOT(ISERROR(SEARCH("LOW",G2984)))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98" operator="containsText" id="{F76FDF9D-0975-4721-81FB-CAE0E66CDCB6}">
            <xm:f>NOT(ISERROR(SEARCH("HIGH",G2984)))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99" operator="containsText" id="{5BC72299-4EF3-40BE-A3D3-4E6E3BB743E4}">
            <xm:f>NOT(ISERROR(SEARCH("BUSINESS CRITICAL",G2984)))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G2984</xm:sqref>
        </x14:conditionalFormatting>
        <x14:conditionalFormatting xmlns:xm="http://schemas.microsoft.com/office/excel/2006/main">
          <x14:cfRule type="containsText" priority="3692" operator="containsText" id="{AEAA20DD-2835-4C7F-A055-E12627CE3AE7}">
            <xm:f>NOT(ISERROR(SEARCH("MEDIUM",G2985)))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93" operator="containsText" id="{6F56933D-036D-49BC-8BFF-17273BF62A8B}">
            <xm:f>NOT(ISERROR(SEARCH("LOW",G2985)))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94" operator="containsText" id="{C5CD8561-74A5-41F5-8C48-91B71494478A}">
            <xm:f>NOT(ISERROR(SEARCH("HIGH",G2985)))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95" operator="containsText" id="{5AD01B1E-2779-4CDF-AF74-2E8CCC87B08B}">
            <xm:f>NOT(ISERROR(SEARCH("BUSINESS CRITICAL",G2985)))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G2985</xm:sqref>
        </x14:conditionalFormatting>
        <x14:conditionalFormatting xmlns:xm="http://schemas.microsoft.com/office/excel/2006/main">
          <x14:cfRule type="containsText" priority="3688" operator="containsText" id="{8AB84BD6-BEC1-404D-99FA-C09D40DC1C08}">
            <xm:f>NOT(ISERROR(SEARCH("MEDIUM",G4857)))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89" operator="containsText" id="{8E58539A-5286-4420-9B35-FC91905FDD7F}">
            <xm:f>NOT(ISERROR(SEARCH("LOW",G4857)))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90" operator="containsText" id="{D6618970-FEAA-4C23-AAAC-B89A7E0CA54A}">
            <xm:f>NOT(ISERROR(SEARCH("HIGH",G4857)))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91" operator="containsText" id="{17E5A669-902F-47B8-BE00-951D16C2D2A5}">
            <xm:f>NOT(ISERROR(SEARCH("BUSINESS CRITICAL",G4857)))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G4857:G4862</xm:sqref>
        </x14:conditionalFormatting>
        <x14:conditionalFormatting xmlns:xm="http://schemas.microsoft.com/office/excel/2006/main">
          <x14:cfRule type="containsText" priority="3680" operator="containsText" id="{EC14463B-0ECD-48B2-B8C7-939BC405FA42}">
            <xm:f>NOT(ISERROR(SEARCH("MEDIUM",G2991)))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81" operator="containsText" id="{90CEE2C1-7F4E-4EF1-AA59-C902A676CF62}">
            <xm:f>NOT(ISERROR(SEARCH("LOW",G2991)))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82" operator="containsText" id="{29D544F1-A515-49E8-9991-970F8C1B2158}">
            <xm:f>NOT(ISERROR(SEARCH("HIGH",G2991)))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83" operator="containsText" id="{3CE17FD2-B4E9-40BA-A150-2EAC0594E38C}">
            <xm:f>NOT(ISERROR(SEARCH("BUSINESS CRITICAL",G2991)))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G2991</xm:sqref>
        </x14:conditionalFormatting>
        <x14:conditionalFormatting xmlns:xm="http://schemas.microsoft.com/office/excel/2006/main">
          <x14:cfRule type="containsText" priority="3676" operator="containsText" id="{D609859D-FF45-4B3E-B9C7-ED35B0BDD0D8}">
            <xm:f>NOT(ISERROR(SEARCH("MEDIUM",G2993)))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77" operator="containsText" id="{EF9232B1-726C-4EF2-AC5A-7D1E61175DA3}">
            <xm:f>NOT(ISERROR(SEARCH("LOW",G2993)))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78" operator="containsText" id="{581CEBA4-00DD-41AE-98A2-D767405A3AAC}">
            <xm:f>NOT(ISERROR(SEARCH("HIGH",G2993)))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79" operator="containsText" id="{99C4A39C-12FB-4E5B-9372-C1858A18C94B}">
            <xm:f>NOT(ISERROR(SEARCH("BUSINESS CRITICAL",G2993)))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G2993:G2994</xm:sqref>
        </x14:conditionalFormatting>
        <x14:conditionalFormatting xmlns:xm="http://schemas.microsoft.com/office/excel/2006/main">
          <x14:cfRule type="containsText" priority="3684" operator="containsText" id="{B7DEB9CF-9BAA-461B-97EC-BAB03E07BC1D}">
            <xm:f>NOT(ISERROR(SEARCH("MEDIUM",G2995)))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85" operator="containsText" id="{96855D99-CFFC-4C6A-924F-9E2782FB9EF8}">
            <xm:f>NOT(ISERROR(SEARCH("LOW",G2995)))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86" operator="containsText" id="{A490B295-77C5-49C2-AE86-9DF8058059FF}">
            <xm:f>NOT(ISERROR(SEARCH("HIGH",G2995)))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87" operator="containsText" id="{7A981319-547B-45FA-9053-5B7929DC8F97}">
            <xm:f>NOT(ISERROR(SEARCH("BUSINESS CRITICAL",G2995)))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G2995</xm:sqref>
        </x14:conditionalFormatting>
        <x14:conditionalFormatting xmlns:xm="http://schemas.microsoft.com/office/excel/2006/main">
          <x14:cfRule type="containsText" priority="3672" operator="containsText" id="{949CCE1C-C5C1-4183-B732-61E604F1B950}">
            <xm:f>NOT(ISERROR(SEARCH("MEDIUM",G2992)))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73" operator="containsText" id="{5CFC05F5-964D-4B45-925F-F88E545A61FD}">
            <xm:f>NOT(ISERROR(SEARCH("LOW",G2992)))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74" operator="containsText" id="{922AF9D1-DB8E-4AE9-9BF2-D035A0929435}">
            <xm:f>NOT(ISERROR(SEARCH("HIGH",G2992)))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75" operator="containsText" id="{E2FBAE77-126D-48CE-9208-4EDABCC02A0F}">
            <xm:f>NOT(ISERROR(SEARCH("BUSINESS CRITICAL",G2992)))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G2992</xm:sqref>
        </x14:conditionalFormatting>
        <x14:conditionalFormatting xmlns:xm="http://schemas.microsoft.com/office/excel/2006/main">
          <x14:cfRule type="containsText" priority="3668" operator="containsText" id="{EDF64F15-83BC-48D4-96AD-F72AF484782A}">
            <xm:f>NOT(ISERROR(SEARCH("MEDIUM",G3204)))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69" operator="containsText" id="{58003735-81AB-47B0-8139-28D666C79115}">
            <xm:f>NOT(ISERROR(SEARCH("LOW",G3204)))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70" operator="containsText" id="{CD50275E-798D-49DB-94FD-B358A6CA5626}">
            <xm:f>NOT(ISERROR(SEARCH("HIGH",G3204)))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71" operator="containsText" id="{7DF6FCCF-7EEF-4FED-93BA-239BCADFE5CA}">
            <xm:f>NOT(ISERROR(SEARCH("BUSINESS CRITICAL",G3204)))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G3204</xm:sqref>
        </x14:conditionalFormatting>
        <x14:conditionalFormatting xmlns:xm="http://schemas.microsoft.com/office/excel/2006/main">
          <x14:cfRule type="containsText" priority="3664" operator="containsText" id="{89B883D1-2D62-46BA-961C-0CEB71C234C9}">
            <xm:f>NOT(ISERROR(SEARCH("MEDIUM",G3397)))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65" operator="containsText" id="{E20AEDB6-BEFE-49F2-9F27-A485F2AE8D3F}">
            <xm:f>NOT(ISERROR(SEARCH("LOW",G3397)))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66" operator="containsText" id="{E5E65578-5652-40B6-ADB7-C763DA4B6884}">
            <xm:f>NOT(ISERROR(SEARCH("HIGH",G3397)))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67" operator="containsText" id="{589598FE-D13C-44E2-BF58-88D9998431F5}">
            <xm:f>NOT(ISERROR(SEARCH("BUSINESS CRITICAL",G3397)))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G3397</xm:sqref>
        </x14:conditionalFormatting>
        <x14:conditionalFormatting xmlns:xm="http://schemas.microsoft.com/office/excel/2006/main">
          <x14:cfRule type="containsText" priority="3660" operator="containsText" id="{CF0388D4-31EB-4E9F-9596-AC26D0ECA798}">
            <xm:f>NOT(ISERROR(SEARCH("MEDIUM",G3402)))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61" operator="containsText" id="{5258BDE0-8647-4DF2-B670-69678A70967C}">
            <xm:f>NOT(ISERROR(SEARCH("LOW",G3402)))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62" operator="containsText" id="{E5FF7E0D-4BA9-435E-8DDA-C361842519E9}">
            <xm:f>NOT(ISERROR(SEARCH("HIGH",G3402)))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63" operator="containsText" id="{DE68B3CF-9C68-4CAD-8DA0-ECD97D47CB6E}">
            <xm:f>NOT(ISERROR(SEARCH("BUSINESS CRITICAL",G3402)))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G3402:G3409</xm:sqref>
        </x14:conditionalFormatting>
        <x14:conditionalFormatting xmlns:xm="http://schemas.microsoft.com/office/excel/2006/main">
          <x14:cfRule type="containsText" priority="3656" operator="containsText" id="{4AF011F9-736B-4951-8F29-109C7C7E2610}">
            <xm:f>NOT(ISERROR(SEARCH("MEDIUM",G3413)))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57" operator="containsText" id="{62A6F7A6-9615-4BC5-A319-E17A9ACB5466}">
            <xm:f>NOT(ISERROR(SEARCH("LOW",G3413)))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58" operator="containsText" id="{7F327DC7-2D23-4B15-A833-53680E3DB9C4}">
            <xm:f>NOT(ISERROR(SEARCH("HIGH",G3413)))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59" operator="containsText" id="{86216257-5FCE-460C-B67E-6213B51C169E}">
            <xm:f>NOT(ISERROR(SEARCH("BUSINESS CRITICAL",G3413)))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G3413:G3423</xm:sqref>
        </x14:conditionalFormatting>
        <x14:conditionalFormatting xmlns:xm="http://schemas.microsoft.com/office/excel/2006/main">
          <x14:cfRule type="containsText" priority="3652" operator="containsText" id="{3FCEAC0A-A827-4C3B-840B-E78B9810015E}">
            <xm:f>NOT(ISERROR(SEARCH("MEDIUM",G3449)))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53" operator="containsText" id="{50A83C7A-EC48-4B6F-A895-FCCF53AA6ED3}">
            <xm:f>NOT(ISERROR(SEARCH("LOW",G3449)))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54" operator="containsText" id="{51E2467E-6F29-4AB9-B267-E676A14739C0}">
            <xm:f>NOT(ISERROR(SEARCH("HIGH",G3449)))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55" operator="containsText" id="{8C2F30C6-F629-4D86-985B-A62B72EA0B21}">
            <xm:f>NOT(ISERROR(SEARCH("BUSINESS CRITICAL",G3449)))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G3449:G3450</xm:sqref>
        </x14:conditionalFormatting>
        <x14:conditionalFormatting xmlns:xm="http://schemas.microsoft.com/office/excel/2006/main">
          <x14:cfRule type="containsText" priority="3648" operator="containsText" id="{383F0918-94EF-4438-9DB3-EC8A3C380483}">
            <xm:f>NOT(ISERROR(SEARCH("MEDIUM",G3464)))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49" operator="containsText" id="{2EDBFEC0-7357-4398-A62E-C61B0FC1DFAB}">
            <xm:f>NOT(ISERROR(SEARCH("LOW",G3464)))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50" operator="containsText" id="{B3049BC1-4A5D-4A21-83BC-44FC7D80ECD9}">
            <xm:f>NOT(ISERROR(SEARCH("HIGH",G3464)))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51" operator="containsText" id="{88A7EE47-F149-4035-83CE-D500B54574FF}">
            <xm:f>NOT(ISERROR(SEARCH("BUSINESS CRITICAL",G3464)))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G3464:G3471</xm:sqref>
        </x14:conditionalFormatting>
        <x14:conditionalFormatting xmlns:xm="http://schemas.microsoft.com/office/excel/2006/main">
          <x14:cfRule type="containsText" priority="3644" operator="containsText" id="{F78B6C73-AD5E-4FC1-B14C-0FE81B004A46}">
            <xm:f>NOT(ISERROR(SEARCH("MEDIUM",G3442)))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45" operator="containsText" id="{240F14CA-9B11-4B08-8BA4-80FB53899114}">
            <xm:f>NOT(ISERROR(SEARCH("LOW",G3442)))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46" operator="containsText" id="{DB1F9E70-7516-4549-AB7F-8F511E8469D8}">
            <xm:f>NOT(ISERROR(SEARCH("HIGH",G3442)))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47" operator="containsText" id="{3418A271-C907-4E4E-AD28-9A95ABDBEAF1}">
            <xm:f>NOT(ISERROR(SEARCH("BUSINESS CRITICAL",G3442)))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G3442:G3448</xm:sqref>
        </x14:conditionalFormatting>
        <x14:conditionalFormatting xmlns:xm="http://schemas.microsoft.com/office/excel/2006/main">
          <x14:cfRule type="containsText" priority="3640" operator="containsText" id="{5CCE9C2B-CB6A-4794-9F6D-382206607C73}">
            <xm:f>NOT(ISERROR(SEARCH("MEDIUM",G3456)))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41" operator="containsText" id="{594D6A8E-C1A1-4E7D-89C2-A145CF5F5D3E}">
            <xm:f>NOT(ISERROR(SEARCH("LOW",G3456)))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42" operator="containsText" id="{DE868E44-122A-44BA-8ED6-3CCF69519BD8}">
            <xm:f>NOT(ISERROR(SEARCH("HIGH",G3456)))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43" operator="containsText" id="{C90AD17E-BDE3-404A-A410-8F00904192DD}">
            <xm:f>NOT(ISERROR(SEARCH("BUSINESS CRITICAL",G3456)))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G3456:G3463</xm:sqref>
        </x14:conditionalFormatting>
        <x14:conditionalFormatting xmlns:xm="http://schemas.microsoft.com/office/excel/2006/main">
          <x14:cfRule type="containsText" priority="3636" operator="containsText" id="{DAEB9124-994F-4A03-8BC5-F4AA04598DD1}">
            <xm:f>NOT(ISERROR(SEARCH("MEDIUM",G3482)))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37" operator="containsText" id="{330BE77E-2F4E-4542-9243-8C4DF4C87140}">
            <xm:f>NOT(ISERROR(SEARCH("LOW",G3482)))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38" operator="containsText" id="{1D4B40B5-84DC-44A7-9CD3-6FCA94A141C3}">
            <xm:f>NOT(ISERROR(SEARCH("HIGH",G3482)))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39" operator="containsText" id="{DDE97233-DE5E-494C-8B97-167837E079A2}">
            <xm:f>NOT(ISERROR(SEARCH("BUSINESS CRITICAL",G3482)))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G3482 G3484:G3485</xm:sqref>
        </x14:conditionalFormatting>
        <x14:conditionalFormatting xmlns:xm="http://schemas.microsoft.com/office/excel/2006/main">
          <x14:cfRule type="containsText" priority="3632" operator="containsText" id="{DD314470-D56A-4E60-83BC-735B4BD64812}">
            <xm:f>NOT(ISERROR(SEARCH("MEDIUM",G3501)))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33" operator="containsText" id="{54771993-9ACE-4E93-886B-E2D5E3417E37}">
            <xm:f>NOT(ISERROR(SEARCH("LOW",G3501)))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34" operator="containsText" id="{420DC20D-67DB-4717-9E6D-11AD294A68F2}">
            <xm:f>NOT(ISERROR(SEARCH("HIGH",G3501)))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35" operator="containsText" id="{42090DF2-0E00-45A9-92DE-0059B89E1157}">
            <xm:f>NOT(ISERROR(SEARCH("BUSINESS CRITICAL",G3501)))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G3501:G3517</xm:sqref>
        </x14:conditionalFormatting>
        <x14:conditionalFormatting xmlns:xm="http://schemas.microsoft.com/office/excel/2006/main">
          <x14:cfRule type="containsText" priority="3628" operator="containsText" id="{6E18140C-04C8-4629-BD7C-10C0A8275DF3}">
            <xm:f>NOT(ISERROR(SEARCH("MEDIUM",G3524)))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29" operator="containsText" id="{F920D439-AF49-48CF-845F-40E5A9CBE591}">
            <xm:f>NOT(ISERROR(SEARCH("LOW",G3524)))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30" operator="containsText" id="{CFA2AF81-5EA0-45C7-B43B-A3E058C5DF98}">
            <xm:f>NOT(ISERROR(SEARCH("HIGH",G3524)))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31" operator="containsText" id="{44C99156-D2BE-419F-9364-ACB7B91E396D}">
            <xm:f>NOT(ISERROR(SEARCH("BUSINESS CRITICAL",G3524)))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G3524:G3533</xm:sqref>
        </x14:conditionalFormatting>
        <x14:conditionalFormatting xmlns:xm="http://schemas.microsoft.com/office/excel/2006/main">
          <x14:cfRule type="containsText" priority="3624" operator="containsText" id="{769C1A8F-A004-4804-B61F-AE35E3E89E0E}">
            <xm:f>NOT(ISERROR(SEARCH("MEDIUM",G3672)))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25" operator="containsText" id="{45D185A9-9ACF-4C81-9244-179D7D7997E6}">
            <xm:f>NOT(ISERROR(SEARCH("LOW",G3672)))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26" operator="containsText" id="{FAA24B04-E23F-483F-BDE4-D79126C442C0}">
            <xm:f>NOT(ISERROR(SEARCH("HIGH",G3672)))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27" operator="containsText" id="{F0CEBF54-79B4-42C9-8A1C-8BE108F38AED}">
            <xm:f>NOT(ISERROR(SEARCH("BUSINESS CRITICAL",G3672)))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G3672:G3675</xm:sqref>
        </x14:conditionalFormatting>
        <x14:conditionalFormatting xmlns:xm="http://schemas.microsoft.com/office/excel/2006/main">
          <x14:cfRule type="containsText" priority="3620" operator="containsText" id="{A59FE015-07A1-4E92-A3FE-0121831C2C1F}">
            <xm:f>NOT(ISERROR(SEARCH("MEDIUM",G4403)))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21" operator="containsText" id="{D250B49F-67C1-42F2-B964-FA694EE7C2F9}">
            <xm:f>NOT(ISERROR(SEARCH("LOW",G4403)))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22" operator="containsText" id="{04F3B205-5BB0-48EA-A572-9423E8D7C1DE}">
            <xm:f>NOT(ISERROR(SEARCH("HIGH",G4403)))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23" operator="containsText" id="{CCFD35A9-26CE-47A0-8F5D-4834313F1E14}">
            <xm:f>NOT(ISERROR(SEARCH("BUSINESS CRITICAL",G4403)))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G4403:G4416</xm:sqref>
        </x14:conditionalFormatting>
        <x14:conditionalFormatting xmlns:xm="http://schemas.microsoft.com/office/excel/2006/main">
          <x14:cfRule type="containsText" priority="3616" operator="containsText" id="{8E605ED2-B45F-4E9F-BB7C-E39376B1E45C}">
            <xm:f>NOT(ISERROR(SEARCH("MEDIUM",G4660)))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17" operator="containsText" id="{1B276C08-3578-4D0D-AC72-29BDAF1B8B0F}">
            <xm:f>NOT(ISERROR(SEARCH("LOW",G4660)))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18" operator="containsText" id="{5BA7E004-D2D3-455A-8694-D0952739BC7F}">
            <xm:f>NOT(ISERROR(SEARCH("HIGH",G4660)))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19" operator="containsText" id="{335BFEFE-FBAA-4F25-B391-D189E49428E9}">
            <xm:f>NOT(ISERROR(SEARCH("BUSINESS CRITICAL",G4660)))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G4660</xm:sqref>
        </x14:conditionalFormatting>
        <x14:conditionalFormatting xmlns:xm="http://schemas.microsoft.com/office/excel/2006/main">
          <x14:cfRule type="containsText" priority="3608" operator="containsText" id="{2B6E8531-BA13-469C-BAF9-E67DF9180405}">
            <xm:f>NOT(ISERROR(SEARCH("MEDIUM",G4661)))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09" operator="containsText" id="{4C8991FC-4CAF-483B-BB79-BC5E8CDD74C9}">
            <xm:f>NOT(ISERROR(SEARCH("LOW",G4661)))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10" operator="containsText" id="{0A80654A-3373-4866-AE1E-2480C4C4124C}">
            <xm:f>NOT(ISERROR(SEARCH("HIGH",G4661)))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11" operator="containsText" id="{B8741A0C-0181-4361-BFAF-35A14D1ED4CF}">
            <xm:f>NOT(ISERROR(SEARCH("BUSINESS CRITICAL",G4661)))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G4661:G4662</xm:sqref>
        </x14:conditionalFormatting>
        <x14:conditionalFormatting xmlns:xm="http://schemas.microsoft.com/office/excel/2006/main">
          <x14:cfRule type="containsText" priority="3612" operator="containsText" id="{DFEB9D26-5E44-42F1-8D56-BE349A489F1A}">
            <xm:f>NOT(ISERROR(SEARCH("MEDIUM",G4663)))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13" operator="containsText" id="{DFE8105C-9774-476B-A78E-5184A92AC1C3}">
            <xm:f>NOT(ISERROR(SEARCH("LOW",G4663)))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14" operator="containsText" id="{F38DDC52-93CD-4761-BE41-EBD1CC73EBED}">
            <xm:f>NOT(ISERROR(SEARCH("HIGH",G4663)))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15" operator="containsText" id="{0CB476DE-AD15-48B5-824D-C744635A8F7F}">
            <xm:f>NOT(ISERROR(SEARCH("BUSINESS CRITICAL",G4663)))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G4663</xm:sqref>
        </x14:conditionalFormatting>
        <x14:conditionalFormatting xmlns:xm="http://schemas.microsoft.com/office/excel/2006/main">
          <x14:cfRule type="containsText" priority="3604" operator="containsText" id="{ADFCE235-22FA-45BE-B908-4BCA2736BF1E}">
            <xm:f>NOT(ISERROR(SEARCH("MEDIUM",G4624)))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05" operator="containsText" id="{DA7414EE-DE6B-4F2B-BE41-ECE81EA6C529}">
            <xm:f>NOT(ISERROR(SEARCH("LOW",G4624)))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06" operator="containsText" id="{79192CF0-A7B1-447A-9746-235FE15C82A8}">
            <xm:f>NOT(ISERROR(SEARCH("HIGH",G4624)))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07" operator="containsText" id="{AC112EB2-BB0C-4505-9C45-9541C83F840B}">
            <xm:f>NOT(ISERROR(SEARCH("BUSINESS CRITICAL",G4624)))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G4624</xm:sqref>
        </x14:conditionalFormatting>
        <x14:conditionalFormatting xmlns:xm="http://schemas.microsoft.com/office/excel/2006/main">
          <x14:cfRule type="containsText" priority="3600" operator="containsText" id="{CDB0BB51-3283-42B8-9F52-6BE7BED695F5}">
            <xm:f>NOT(ISERROR(SEARCH("MEDIUM",G5156)))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01" operator="containsText" id="{F736C2BD-14CF-47D3-88EF-B46D8F084FAC}">
            <xm:f>NOT(ISERROR(SEARCH("LOW",G5156)))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02" operator="containsText" id="{300DB0BE-27F1-4BDA-B2B4-49B80359394C}">
            <xm:f>NOT(ISERROR(SEARCH("HIGH",G5156)))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03" operator="containsText" id="{B0E43C18-389E-427A-8914-9D9F6EF3D195}">
            <xm:f>NOT(ISERROR(SEARCH("BUSINESS CRITICAL",G5156)))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G5156</xm:sqref>
        </x14:conditionalFormatting>
        <x14:conditionalFormatting xmlns:xm="http://schemas.microsoft.com/office/excel/2006/main">
          <x14:cfRule type="containsText" priority="3596" operator="containsText" id="{F50CDEF0-5521-4F3F-99AB-5C08E82778F8}">
            <xm:f>NOT(ISERROR(SEARCH("MEDIUM",G5159)))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97" operator="containsText" id="{560A9E7D-DE28-4BBF-A6CA-A612059B5FB7}">
            <xm:f>NOT(ISERROR(SEARCH("LOW",G5159)))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98" operator="containsText" id="{9874DBCF-BAD3-47E6-AC76-1C1D61041A4F}">
            <xm:f>NOT(ISERROR(SEARCH("HIGH",G5159)))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99" operator="containsText" id="{B4A62148-7E7B-4A54-867C-3E2B715605FD}">
            <xm:f>NOT(ISERROR(SEARCH("BUSINESS CRITICAL",G5159)))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G5159</xm:sqref>
        </x14:conditionalFormatting>
        <x14:conditionalFormatting xmlns:xm="http://schemas.microsoft.com/office/excel/2006/main">
          <x14:cfRule type="containsText" priority="3592" operator="containsText" id="{0C1202A1-41C3-47AA-9B2C-E7A2F0A80EEE}">
            <xm:f>NOT(ISERROR(SEARCH("MEDIUM",G5215)))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93" operator="containsText" id="{09B0F3D4-3171-4974-8FD5-602FB3B542B2}">
            <xm:f>NOT(ISERROR(SEARCH("LOW",G5215)))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94" operator="containsText" id="{242F0BEA-3276-4DEA-8A13-3FC839EA4510}">
            <xm:f>NOT(ISERROR(SEARCH("HIGH",G5215)))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95" operator="containsText" id="{7F521CFF-F918-484A-8DB9-CC0E61DE1B3D}">
            <xm:f>NOT(ISERROR(SEARCH("BUSINESS CRITICAL",G5215)))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G5215</xm:sqref>
        </x14:conditionalFormatting>
        <x14:conditionalFormatting xmlns:xm="http://schemas.microsoft.com/office/excel/2006/main">
          <x14:cfRule type="containsText" priority="3588" operator="containsText" id="{70BA7291-446F-4EF3-8522-376CAA53990F}">
            <xm:f>NOT(ISERROR(SEARCH("MEDIUM",G5216)))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89" operator="containsText" id="{005D4126-6FD2-4ABF-BA7F-80C600D7A168}">
            <xm:f>NOT(ISERROR(SEARCH("LOW",G5216)))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90" operator="containsText" id="{E462278C-235D-4FB5-BAFF-B8A05410393A}">
            <xm:f>NOT(ISERROR(SEARCH("HIGH",G5216)))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91" operator="containsText" id="{833FC03B-5ECF-4563-A1BB-90C08F8A344F}">
            <xm:f>NOT(ISERROR(SEARCH("BUSINESS CRITICAL",G5216)))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G5216:G5221</xm:sqref>
        </x14:conditionalFormatting>
        <x14:conditionalFormatting xmlns:xm="http://schemas.microsoft.com/office/excel/2006/main">
          <x14:cfRule type="containsText" priority="3584" operator="containsText" id="{3D7D26BA-5900-4BB9-8891-68712F1E1A0D}">
            <xm:f>NOT(ISERROR(SEARCH("MEDIUM",G5222)))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85" operator="containsText" id="{B5D983EB-A625-4A94-8BB9-F0B532277C1B}">
            <xm:f>NOT(ISERROR(SEARCH("LOW",G5222)))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86" operator="containsText" id="{5FF1B265-F145-4482-A512-90DF4A9C48A6}">
            <xm:f>NOT(ISERROR(SEARCH("HIGH",G5222)))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87" operator="containsText" id="{D184E8CB-447A-4B26-AA9C-66E0E8966EDD}">
            <xm:f>NOT(ISERROR(SEARCH("BUSINESS CRITICAL",G5222)))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G5222</xm:sqref>
        </x14:conditionalFormatting>
        <x14:conditionalFormatting xmlns:xm="http://schemas.microsoft.com/office/excel/2006/main">
          <x14:cfRule type="containsText" priority="3580" operator="containsText" id="{B0B0F78E-58F8-435A-A432-F6B40B88C145}">
            <xm:f>NOT(ISERROR(SEARCH("MEDIUM",G5223)))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81" operator="containsText" id="{A329322C-649D-492C-919B-58EC381B4DAA}">
            <xm:f>NOT(ISERROR(SEARCH("LOW",G5223)))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82" operator="containsText" id="{22D2518F-359E-46C8-A0FC-6AD29FC05B8E}">
            <xm:f>NOT(ISERROR(SEARCH("HIGH",G5223)))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83" operator="containsText" id="{8BE6A13A-7484-45FE-B8A9-53B0F1E715EC}">
            <xm:f>NOT(ISERROR(SEARCH("BUSINESS CRITICAL",G5223)))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G5223:G5229</xm:sqref>
        </x14:conditionalFormatting>
        <x14:conditionalFormatting xmlns:xm="http://schemas.microsoft.com/office/excel/2006/main">
          <x14:cfRule type="containsText" priority="3576" operator="containsText" id="{A5A732C8-9A37-428A-BA47-3D2FF262DF57}">
            <xm:f>NOT(ISERROR(SEARCH("MEDIUM",G5335)))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77" operator="containsText" id="{FC5665E3-8E24-4F9B-8DFF-7969F967BC9B}">
            <xm:f>NOT(ISERROR(SEARCH("LOW",G5335)))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78" operator="containsText" id="{3354DDCB-90DB-4C74-96D5-EDED822E2048}">
            <xm:f>NOT(ISERROR(SEARCH("HIGH",G5335)))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79" operator="containsText" id="{EF95C71D-21B9-47F7-B542-C09733A82038}">
            <xm:f>NOT(ISERROR(SEARCH("BUSINESS CRITICAL",G5335)))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G5335:G5340</xm:sqref>
        </x14:conditionalFormatting>
        <x14:conditionalFormatting xmlns:xm="http://schemas.microsoft.com/office/excel/2006/main">
          <x14:cfRule type="containsText" priority="3572" operator="containsText" id="{24777B4D-925C-4FD0-A382-8BDF006A4DFA}">
            <xm:f>NOT(ISERROR(SEARCH("MEDIUM",G5452)))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73" operator="containsText" id="{AFEFE02E-7533-41AF-BE2D-7B5351663F9E}">
            <xm:f>NOT(ISERROR(SEARCH("LOW",G5452)))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74" operator="containsText" id="{A1D1473C-FA62-48DD-AC79-52E49A67F4BE}">
            <xm:f>NOT(ISERROR(SEARCH("HIGH",G5452)))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75" operator="containsText" id="{FA5BBD7E-59AC-47D0-B976-D8E05A71090C}">
            <xm:f>NOT(ISERROR(SEARCH("BUSINESS CRITICAL",G5452)))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G5452</xm:sqref>
        </x14:conditionalFormatting>
        <x14:conditionalFormatting xmlns:xm="http://schemas.microsoft.com/office/excel/2006/main">
          <x14:cfRule type="containsText" priority="3568" operator="containsText" id="{F6713558-38F3-4289-9F16-EA474A3AC066}">
            <xm:f>NOT(ISERROR(SEARCH("MEDIUM",G5451)))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69" operator="containsText" id="{C967FCE5-69B3-4E68-AE53-E86396DA520B}">
            <xm:f>NOT(ISERROR(SEARCH("LOW",G5451)))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70" operator="containsText" id="{CD7B720B-1001-46EB-A15B-1CD8CD8ACA9D}">
            <xm:f>NOT(ISERROR(SEARCH("HIGH",G5451)))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71" operator="containsText" id="{9EA89795-EC84-4D0F-A999-455B56F71426}">
            <xm:f>NOT(ISERROR(SEARCH("BUSINESS CRITICAL",G5451)))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G5451</xm:sqref>
        </x14:conditionalFormatting>
        <x14:conditionalFormatting xmlns:xm="http://schemas.microsoft.com/office/excel/2006/main">
          <x14:cfRule type="containsText" priority="3564" operator="containsText" id="{C46EFB66-3CE5-4DCB-9A77-201CCA5386AB}">
            <xm:f>NOT(ISERROR(SEARCH("MEDIUM",G5454)))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65" operator="containsText" id="{4D69FB5E-60E8-4096-92EB-D5CCAED05A8C}">
            <xm:f>NOT(ISERROR(SEARCH("LOW",G5454)))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66" operator="containsText" id="{D1C0AB9E-2547-4CA1-A7B3-6127B2AE6BB5}">
            <xm:f>NOT(ISERROR(SEARCH("HIGH",G5454)))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67" operator="containsText" id="{56265A07-08DD-4C88-B4CD-FDECEF961940}">
            <xm:f>NOT(ISERROR(SEARCH("BUSINESS CRITICAL",G5454)))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G5454:G5465</xm:sqref>
        </x14:conditionalFormatting>
        <x14:conditionalFormatting xmlns:xm="http://schemas.microsoft.com/office/excel/2006/main">
          <x14:cfRule type="containsText" priority="3560" operator="containsText" id="{2B340B80-C103-4286-AFAA-89BB0B74EBFE}">
            <xm:f>NOT(ISERROR(SEARCH("MEDIUM",G5555)))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61" operator="containsText" id="{B4842F9A-6650-4121-A8AF-29468D0A1B88}">
            <xm:f>NOT(ISERROR(SEARCH("LOW",G5555)))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62" operator="containsText" id="{C09677A1-4A12-43EE-9EC8-3ACF41C1CD56}">
            <xm:f>NOT(ISERROR(SEARCH("HIGH",G5555)))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63" operator="containsText" id="{ED0706EF-8F8F-47D4-8B10-4148975E623B}">
            <xm:f>NOT(ISERROR(SEARCH("BUSINESS CRITICAL",G5555)))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G5555:G5560</xm:sqref>
        </x14:conditionalFormatting>
        <x14:conditionalFormatting xmlns:xm="http://schemas.microsoft.com/office/excel/2006/main">
          <x14:cfRule type="containsText" priority="3556" operator="containsText" id="{1675BFA4-B95A-4468-B629-73AE77E21080}">
            <xm:f>NOT(ISERROR(SEARCH("MEDIUM",G5583)))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57" operator="containsText" id="{76C4B7B7-661E-4585-BCBD-EE4EFDE726D0}">
            <xm:f>NOT(ISERROR(SEARCH("LOW",G5583)))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58" operator="containsText" id="{DDA4D90E-50D2-4306-A1C2-C4AB0E811750}">
            <xm:f>NOT(ISERROR(SEARCH("HIGH",G5583)))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59" operator="containsText" id="{F433AA77-A831-4F61-A81F-FEB86F2F2B44}">
            <xm:f>NOT(ISERROR(SEARCH("BUSINESS CRITICAL",G5583)))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G5583</xm:sqref>
        </x14:conditionalFormatting>
        <x14:conditionalFormatting xmlns:xm="http://schemas.microsoft.com/office/excel/2006/main">
          <x14:cfRule type="containsText" priority="3552" operator="containsText" id="{BA37EA30-AEDF-4013-8924-019536D54297}">
            <xm:f>NOT(ISERROR(SEARCH("MEDIUM",G5584)))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53" operator="containsText" id="{C76D9940-1F57-4EC6-A5E6-AAA45BF1D101}">
            <xm:f>NOT(ISERROR(SEARCH("LOW",G5584)))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54" operator="containsText" id="{94AFA637-CDBC-4BA1-9676-12842054F5BF}">
            <xm:f>NOT(ISERROR(SEARCH("HIGH",G5584)))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55" operator="containsText" id="{033DCDBD-F16F-41D7-B472-0D5B08AD43BC}">
            <xm:f>NOT(ISERROR(SEARCH("BUSINESS CRITICAL",G5584)))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G5584</xm:sqref>
        </x14:conditionalFormatting>
        <x14:conditionalFormatting xmlns:xm="http://schemas.microsoft.com/office/excel/2006/main">
          <x14:cfRule type="containsText" priority="3548" operator="containsText" id="{A4CC5C7C-9988-49D3-AA5B-C36F222E2180}">
            <xm:f>NOT(ISERROR(SEARCH("MEDIUM",G5585)))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49" operator="containsText" id="{80EC8E95-7505-41C1-BBBF-92F65817CFBB}">
            <xm:f>NOT(ISERROR(SEARCH("LOW",G5585)))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50" operator="containsText" id="{F2910E28-8616-46D2-BA9C-E94811D2C089}">
            <xm:f>NOT(ISERROR(SEARCH("HIGH",G5585)))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51" operator="containsText" id="{4232BC2D-409D-4C8E-9CC2-DFDFF8FE06BB}">
            <xm:f>NOT(ISERROR(SEARCH("BUSINESS CRITICAL",G5585)))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G5585</xm:sqref>
        </x14:conditionalFormatting>
        <x14:conditionalFormatting xmlns:xm="http://schemas.microsoft.com/office/excel/2006/main">
          <x14:cfRule type="containsText" priority="3544" operator="containsText" id="{6220C53E-1AFB-4789-AAAA-99F137E69E1F}">
            <xm:f>NOT(ISERROR(SEARCH("MEDIUM",G5594)))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45" operator="containsText" id="{45421B0A-82A2-458B-B7E5-32DFA29896C5}">
            <xm:f>NOT(ISERROR(SEARCH("LOW",G5594)))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46" operator="containsText" id="{12AB0E53-DE5D-490D-A9EF-F42E69805C27}">
            <xm:f>NOT(ISERROR(SEARCH("HIGH",G5594)))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47" operator="containsText" id="{B9BE99B7-E048-437F-95B5-EDC136F8BDA7}">
            <xm:f>NOT(ISERROR(SEARCH("BUSINESS CRITICAL",G5594)))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G5594</xm:sqref>
        </x14:conditionalFormatting>
        <x14:conditionalFormatting xmlns:xm="http://schemas.microsoft.com/office/excel/2006/main">
          <x14:cfRule type="containsText" priority="3540" operator="containsText" id="{33DA8B13-9511-442F-ADBC-DEDE509C2527}">
            <xm:f>NOT(ISERROR(SEARCH("MEDIUM",G5595)))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41" operator="containsText" id="{168C3A4E-E414-405D-9947-5F37711FE4A0}">
            <xm:f>NOT(ISERROR(SEARCH("LOW",G5595)))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42" operator="containsText" id="{EC16109F-6872-444E-A68B-5A39FC262578}">
            <xm:f>NOT(ISERROR(SEARCH("HIGH",G5595)))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43" operator="containsText" id="{9DDB1087-57DF-494E-AE2D-E9A424A03CAB}">
            <xm:f>NOT(ISERROR(SEARCH("BUSINESS CRITICAL",G5595)))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G5595:G5597</xm:sqref>
        </x14:conditionalFormatting>
        <x14:conditionalFormatting xmlns:xm="http://schemas.microsoft.com/office/excel/2006/main">
          <x14:cfRule type="containsText" priority="3536" operator="containsText" id="{E2D8628B-24E1-43F6-801C-026D28F26A70}">
            <xm:f>NOT(ISERROR(SEARCH("MEDIUM",G5599)))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37" operator="containsText" id="{92297291-CFE8-4F14-AFBE-77AE5F6AF2BC}">
            <xm:f>NOT(ISERROR(SEARCH("LOW",G5599)))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38" operator="containsText" id="{FE42B974-B5B8-4D55-97BD-C29FF9C17BAE}">
            <xm:f>NOT(ISERROR(SEARCH("HIGH",G5599)))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39" operator="containsText" id="{A33DD134-62E0-4669-BF1F-3CEBA1F81B20}">
            <xm:f>NOT(ISERROR(SEARCH("BUSINESS CRITICAL",G5599)))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G5599:G5605</xm:sqref>
        </x14:conditionalFormatting>
        <x14:conditionalFormatting xmlns:xm="http://schemas.microsoft.com/office/excel/2006/main">
          <x14:cfRule type="containsText" priority="3532" operator="containsText" id="{C83FCBA2-A0BA-44F7-85D3-9B7F0D6568FD}">
            <xm:f>NOT(ISERROR(SEARCH("MEDIUM",G5610)))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33" operator="containsText" id="{D4719D13-2045-4DD6-A4BC-7AC9AEAD04EA}">
            <xm:f>NOT(ISERROR(SEARCH("LOW",G5610)))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34" operator="containsText" id="{25BABCAD-1F73-4111-B2ED-9ABD09D3FD86}">
            <xm:f>NOT(ISERROR(SEARCH("HIGH",G5610)))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35" operator="containsText" id="{9029388B-A30D-4940-AE23-F94A995F1084}">
            <xm:f>NOT(ISERROR(SEARCH("BUSINESS CRITICAL",G5610)))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G5610</xm:sqref>
        </x14:conditionalFormatting>
        <x14:conditionalFormatting xmlns:xm="http://schemas.microsoft.com/office/excel/2006/main">
          <x14:cfRule type="containsText" priority="3528" operator="containsText" id="{301E4773-71A3-47C1-BCD6-D9EA1815EC37}">
            <xm:f>NOT(ISERROR(SEARCH("MEDIUM",G5611)))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29" operator="containsText" id="{19A54D51-7A3D-493B-A8FF-DB1B14201D1E}">
            <xm:f>NOT(ISERROR(SEARCH("LOW",G5611)))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30" operator="containsText" id="{C8B9D409-4AD4-47E5-A13E-5B9E1D6A3D7F}">
            <xm:f>NOT(ISERROR(SEARCH("HIGH",G5611)))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31" operator="containsText" id="{18DB7416-9B38-4AD5-B828-E3B174BC6B6F}">
            <xm:f>NOT(ISERROR(SEARCH("BUSINESS CRITICAL",G5611)))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G5611</xm:sqref>
        </x14:conditionalFormatting>
        <x14:conditionalFormatting xmlns:xm="http://schemas.microsoft.com/office/excel/2006/main">
          <x14:cfRule type="containsText" priority="3524" operator="containsText" id="{CBA1B2B3-B41E-47CA-9DBD-6695FEF141A5}">
            <xm:f>NOT(ISERROR(SEARCH("MEDIUM",G5682)))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25" operator="containsText" id="{D1D51658-398D-4040-85BD-379B8D21686D}">
            <xm:f>NOT(ISERROR(SEARCH("LOW",G5682)))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26" operator="containsText" id="{D4C98537-7D40-4B62-AC49-227658173397}">
            <xm:f>NOT(ISERROR(SEARCH("HIGH",G5682)))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27" operator="containsText" id="{939BB635-18C9-4A22-99FD-3FBB800A074C}">
            <xm:f>NOT(ISERROR(SEARCH("BUSINESS CRITICAL",G5682)))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G5682:G5687</xm:sqref>
        </x14:conditionalFormatting>
        <x14:conditionalFormatting xmlns:xm="http://schemas.microsoft.com/office/excel/2006/main">
          <x14:cfRule type="containsText" priority="3520" operator="containsText" id="{BFE7AF0E-A780-4822-9C86-C0CF6A079283}">
            <xm:f>NOT(ISERROR(SEARCH("MEDIUM",G5668)))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21" operator="containsText" id="{C784F15D-C281-44F8-B88E-F719238C02EE}">
            <xm:f>NOT(ISERROR(SEARCH("LOW",G5668)))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22" operator="containsText" id="{24AA9530-3B1F-437B-AB17-88CD8CD05B34}">
            <xm:f>NOT(ISERROR(SEARCH("HIGH",G5668)))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23" operator="containsText" id="{0D10684B-0BC0-4DCD-B034-4F92946D8763}">
            <xm:f>NOT(ISERROR(SEARCH("BUSINESS CRITICAL",G5668)))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G5668:G5673</xm:sqref>
        </x14:conditionalFormatting>
        <x14:conditionalFormatting xmlns:xm="http://schemas.microsoft.com/office/excel/2006/main">
          <x14:cfRule type="containsText" priority="3516" operator="containsText" id="{98C5F4EE-3DE4-47C0-989F-20789D947DA8}">
            <xm:f>NOT(ISERROR(SEARCH("MEDIUM",G5688)))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17" operator="containsText" id="{DB067933-A2AA-4DDA-99FC-5AD8340F8B59}">
            <xm:f>NOT(ISERROR(SEARCH("LOW",G5688)))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18" operator="containsText" id="{3B17358C-6505-4E03-B977-9FCFAAFDF2BB}">
            <xm:f>NOT(ISERROR(SEARCH("HIGH",G5688)))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19" operator="containsText" id="{43260066-9372-465C-A407-05FE5308EA76}">
            <xm:f>NOT(ISERROR(SEARCH("BUSINESS CRITICAL",G5688)))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G5688:G5695</xm:sqref>
        </x14:conditionalFormatting>
        <x14:conditionalFormatting xmlns:xm="http://schemas.microsoft.com/office/excel/2006/main">
          <x14:cfRule type="containsText" priority="3512" operator="containsText" id="{B8C2B925-9574-42A5-A82A-6A70A266BD91}">
            <xm:f>NOT(ISERROR(SEARCH("MEDIUM",G1244)))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13" operator="containsText" id="{3C94C297-15C4-4F85-92D8-55B82BD8A158}">
            <xm:f>NOT(ISERROR(SEARCH("LOW",G1244)))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14" operator="containsText" id="{FC81FA46-6E18-4FB1-A571-1BF1CB3BF965}">
            <xm:f>NOT(ISERROR(SEARCH("HIGH",G1244)))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15" operator="containsText" id="{AC3CA5ED-4B43-4046-B774-FA76AD58D421}">
            <xm:f>NOT(ISERROR(SEARCH("BUSINESS CRITICAL",G1244)))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G1255:G1262 G1244:G1252</xm:sqref>
        </x14:conditionalFormatting>
        <x14:conditionalFormatting xmlns:xm="http://schemas.microsoft.com/office/excel/2006/main">
          <x14:cfRule type="containsText" priority="3508" operator="containsText" id="{EB3BEEA0-9A0F-4CE7-8401-4B0DD6398FE4}">
            <xm:f>NOT(ISERROR(SEARCH("MEDIUM",G1243)))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09" operator="containsText" id="{79A20B50-FCA8-47E9-8775-3D82B6B885E4}">
            <xm:f>NOT(ISERROR(SEARCH("LOW",G1243)))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10" operator="containsText" id="{62F2F86F-00EB-4053-83E6-36AA245E6187}">
            <xm:f>NOT(ISERROR(SEARCH("HIGH",G1243)))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11" operator="containsText" id="{1C6E8349-BF25-4C28-8F12-00C4B33CEF4B}">
            <xm:f>NOT(ISERROR(SEARCH("BUSINESS CRITICAL",G1243)))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G1243</xm:sqref>
        </x14:conditionalFormatting>
        <x14:conditionalFormatting xmlns:xm="http://schemas.microsoft.com/office/excel/2006/main">
          <x14:cfRule type="containsText" priority="3504" operator="containsText" id="{042D1B91-E57F-4890-9A60-4F205FE5328C}">
            <xm:f>NOT(ISERROR(SEARCH("MEDIUM",G1253)))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05" operator="containsText" id="{76B00849-874C-458C-AAED-29198CF73E91}">
            <xm:f>NOT(ISERROR(SEARCH("LOW",G1253)))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06" operator="containsText" id="{6D84ECED-DEC6-462E-9B3F-D4E2CFEEEBB4}">
            <xm:f>NOT(ISERROR(SEARCH("HIGH",G1253)))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07" operator="containsText" id="{939565CB-F610-4777-9D18-AB42C86B6D4E}">
            <xm:f>NOT(ISERROR(SEARCH("BUSINESS CRITICAL",G1253)))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G1253</xm:sqref>
        </x14:conditionalFormatting>
        <x14:conditionalFormatting xmlns:xm="http://schemas.microsoft.com/office/excel/2006/main">
          <x14:cfRule type="containsText" priority="3500" operator="containsText" id="{FE7E9986-4E09-4B89-BF48-D19FA5A52A87}">
            <xm:f>NOT(ISERROR(SEARCH("MEDIUM",G1254)))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01" operator="containsText" id="{F002477B-7A74-491A-AE54-9812565BD730}">
            <xm:f>NOT(ISERROR(SEARCH("LOW",G1254)))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02" operator="containsText" id="{424E6C19-2B65-46A3-BB51-B934344B8A78}">
            <xm:f>NOT(ISERROR(SEARCH("HIGH",G1254)))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03" operator="containsText" id="{0B870E69-1778-47D8-BF17-4312BC56B1C5}">
            <xm:f>NOT(ISERROR(SEARCH("BUSINESS CRITICAL",G1254)))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G1254</xm:sqref>
        </x14:conditionalFormatting>
        <x14:conditionalFormatting xmlns:xm="http://schemas.microsoft.com/office/excel/2006/main">
          <x14:cfRule type="containsText" priority="3496" operator="containsText" id="{EE7D0692-8039-451C-8B3C-759DAF862CCB}">
            <xm:f>NOT(ISERROR(SEARCH("MEDIUM",G1195)))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97" operator="containsText" id="{D911401E-5C38-4176-9907-EA8D5C5BDD43}">
            <xm:f>NOT(ISERROR(SEARCH("LOW",G1195)))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98" operator="containsText" id="{36C0163E-08F4-4E35-95C0-A2111F1EC9FB}">
            <xm:f>NOT(ISERROR(SEARCH("HIGH",G1195)))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99" operator="containsText" id="{FD27BAA6-5A06-4425-A714-0A89E40BC78D}">
            <xm:f>NOT(ISERROR(SEARCH("BUSINESS CRITICAL",G1195)))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G1195</xm:sqref>
        </x14:conditionalFormatting>
        <x14:conditionalFormatting xmlns:xm="http://schemas.microsoft.com/office/excel/2006/main">
          <x14:cfRule type="containsText" priority="3492" operator="containsText" id="{C0218303-49CE-480A-988C-5304499E67E7}">
            <xm:f>NOT(ISERROR(SEARCH("MEDIUM",G2213)))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93" operator="containsText" id="{046262F3-95DA-4BE5-8823-E40E29A8D8D9}">
            <xm:f>NOT(ISERROR(SEARCH("LOW",G2213)))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94" operator="containsText" id="{46327AF8-AA35-4376-902D-9059DD57BB3E}">
            <xm:f>NOT(ISERROR(SEARCH("HIGH",G2213)))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95" operator="containsText" id="{D7B9839E-59A3-4386-BF90-2701F2F34E38}">
            <xm:f>NOT(ISERROR(SEARCH("BUSINESS CRITICAL",G2213)))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G2213:G2214</xm:sqref>
        </x14:conditionalFormatting>
        <x14:conditionalFormatting xmlns:xm="http://schemas.microsoft.com/office/excel/2006/main">
          <x14:cfRule type="containsText" priority="3488" operator="containsText" id="{C95CE10F-2908-4D49-A15A-E9471DBBBADD}">
            <xm:f>NOT(ISERROR(SEARCH("MEDIUM",G3014)))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89" operator="containsText" id="{60CC6F88-C34C-47A0-A687-31E12C73D799}">
            <xm:f>NOT(ISERROR(SEARCH("LOW",G3014)))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90" operator="containsText" id="{7C46208C-7190-4780-8D56-1ED1B8E4E3B0}">
            <xm:f>NOT(ISERROR(SEARCH("HIGH",G3014)))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91" operator="containsText" id="{5B5CD9F6-2329-4C57-80A3-65A558571779}">
            <xm:f>NOT(ISERROR(SEARCH("BUSINESS CRITICAL",G3014)))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G3014:G3018</xm:sqref>
        </x14:conditionalFormatting>
        <x14:conditionalFormatting xmlns:xm="http://schemas.microsoft.com/office/excel/2006/main">
          <x14:cfRule type="containsText" priority="3484" operator="containsText" id="{ED5D3030-8DDF-49C7-925D-0EE7BF0639F5}">
            <xm:f>NOT(ISERROR(SEARCH("MEDIUM",G4019)))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85" operator="containsText" id="{6E4F4105-7AD3-4083-BCD3-18DFE1232149}">
            <xm:f>NOT(ISERROR(SEARCH("LOW",G4019)))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86" operator="containsText" id="{94359A0B-35B5-44B0-89AF-376EFBCDEBE4}">
            <xm:f>NOT(ISERROR(SEARCH("HIGH",G4019)))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87" operator="containsText" id="{5E5DFD3B-0E69-4C98-A2E2-EFDD76FC8790}">
            <xm:f>NOT(ISERROR(SEARCH("BUSINESS CRITICAL",G4019)))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G4019:G4026 G4129:G4134</xm:sqref>
        </x14:conditionalFormatting>
        <x14:conditionalFormatting xmlns:xm="http://schemas.microsoft.com/office/excel/2006/main">
          <x14:cfRule type="containsText" priority="3480" operator="containsText" id="{EC2B5299-556E-41EB-9E16-B1E1EA7207EA}">
            <xm:f>NOT(ISERROR(SEARCH("MEDIUM",G2771)))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81" operator="containsText" id="{385E3F70-01F9-421E-BAAF-0C3AEC7D5397}">
            <xm:f>NOT(ISERROR(SEARCH("LOW",G2771)))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82" operator="containsText" id="{4055F8C8-384D-492D-B260-728734AD2437}">
            <xm:f>NOT(ISERROR(SEARCH("HIGH",G2771)))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83" operator="containsText" id="{D1E27507-6045-42FD-ADC5-1E0F7B587B4D}">
            <xm:f>NOT(ISERROR(SEARCH("BUSINESS CRITICAL",G2771)))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G5520:G5522 G5103:G5116 G2771:G2775</xm:sqref>
        </x14:conditionalFormatting>
        <x14:conditionalFormatting xmlns:xm="http://schemas.microsoft.com/office/excel/2006/main">
          <x14:cfRule type="containsText" priority="3476" operator="containsText" id="{3E54F74C-F39C-45BF-A0A2-DBCE525B4FDB}">
            <xm:f>NOT(ISERROR(SEARCH("MEDIUM",G1275)))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77" operator="containsText" id="{DE4FB54D-740E-4143-93D4-5B17AAFC62CC}">
            <xm:f>NOT(ISERROR(SEARCH("LOW",G1275)))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78" operator="containsText" id="{9FEBFB06-167A-436B-B9CD-FA7590B8A810}">
            <xm:f>NOT(ISERROR(SEARCH("HIGH",G1275)))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79" operator="containsText" id="{7570F2A4-941C-4D47-955B-93AD2CEC6469}">
            <xm:f>NOT(ISERROR(SEARCH("BUSINESS CRITICAL",G1275)))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G1275:G1276</xm:sqref>
        </x14:conditionalFormatting>
        <x14:conditionalFormatting xmlns:xm="http://schemas.microsoft.com/office/excel/2006/main">
          <x14:cfRule type="containsText" priority="3472" operator="containsText" id="{D89BD34F-2914-4EAE-9267-A6E8606E6B5D}">
            <xm:f>NOT(ISERROR(SEARCH("MEDIUM",G1291)))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73" operator="containsText" id="{2544794F-E83D-4D3C-BF7D-609AA5AA9E39}">
            <xm:f>NOT(ISERROR(SEARCH("LOW",G1291)))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74" operator="containsText" id="{93FD73F6-7125-4232-8640-3F8B226343A2}">
            <xm:f>NOT(ISERROR(SEARCH("HIGH",G1291)))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75" operator="containsText" id="{4A7FDE69-458B-4EB9-B29C-43A21EDCBDA1}">
            <xm:f>NOT(ISERROR(SEARCH("BUSINESS CRITICAL",G1291)))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G2754:G2759 G2582:G2583 G2542:G2543 G2484 G2084:G2085 G1999:G2003 G1958:G1960 G1946 G1899 G1824:G1825 G1365:G1367 G1291:G1292</xm:sqref>
        </x14:conditionalFormatting>
        <x14:conditionalFormatting xmlns:xm="http://schemas.microsoft.com/office/excel/2006/main">
          <x14:cfRule type="containsText" priority="3464" operator="containsText" id="{41068181-F992-4260-B52E-0675897AB105}">
            <xm:f>NOT(ISERROR(SEARCH("MEDIUM",G3351)))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65" operator="containsText" id="{01E6BBB2-10E7-467A-9029-64EEC4866EA5}">
            <xm:f>NOT(ISERROR(SEARCH("LOW",G3351)))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66" operator="containsText" id="{640C3F79-EDF4-4C79-9DE1-D3F7C075D03F}">
            <xm:f>NOT(ISERROR(SEARCH("HIGH",G3351)))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67" operator="containsText" id="{0EBA9969-9F6A-4852-AB86-BCE70B49DF02}">
            <xm:f>NOT(ISERROR(SEARCH("BUSINESS CRITICAL",G3351)))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G3351:G3352</xm:sqref>
        </x14:conditionalFormatting>
        <x14:conditionalFormatting xmlns:xm="http://schemas.microsoft.com/office/excel/2006/main">
          <x14:cfRule type="containsText" priority="3460" operator="containsText" id="{0AED94BA-62B5-4319-9A69-1BDF697ACF55}">
            <xm:f>NOT(ISERROR(SEARCH("MEDIUM",G4070)))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61" operator="containsText" id="{5F1E6066-40B4-4780-B6F4-F4E5377D8C1F}">
            <xm:f>NOT(ISERROR(SEARCH("LOW",G4070)))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62" operator="containsText" id="{D53A416F-7B19-4AB6-A7D8-0D9B957E7D98}">
            <xm:f>NOT(ISERROR(SEARCH("HIGH",G4070)))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63" operator="containsText" id="{450DD9FE-3259-4AFD-A353-4015BEC9813D}">
            <xm:f>NOT(ISERROR(SEARCH("BUSINESS CRITICAL",G4070)))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G4070:G4076</xm:sqref>
        </x14:conditionalFormatting>
        <x14:conditionalFormatting xmlns:xm="http://schemas.microsoft.com/office/excel/2006/main">
          <x14:cfRule type="containsText" priority="3456" operator="containsText" id="{C2AFCA35-A7A7-495E-879B-BD37ABB5F040}">
            <xm:f>NOT(ISERROR(SEARCH("MEDIUM",G4279)))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57" operator="containsText" id="{5BE3DC35-FA7A-47AB-8752-07F0F16F935B}">
            <xm:f>NOT(ISERROR(SEARCH("LOW",G4279)))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58" operator="containsText" id="{80956F24-1C89-4C82-B7F6-2C6ECABEB924}">
            <xm:f>NOT(ISERROR(SEARCH("HIGH",G4279)))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59" operator="containsText" id="{E62EE987-E1DB-4DE7-A21B-728AB0CBE02F}">
            <xm:f>NOT(ISERROR(SEARCH("BUSINESS CRITICAL",G4279)))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G4337:G4339 G4279 G4284:G4287 G4298:G4307 G4341:G4343</xm:sqref>
        </x14:conditionalFormatting>
        <x14:conditionalFormatting xmlns:xm="http://schemas.microsoft.com/office/excel/2006/main">
          <x14:cfRule type="containsText" priority="3452" operator="containsText" id="{90D4C422-1D01-4E66-9729-CADBE8B4F6B9}">
            <xm:f>NOT(ISERROR(SEARCH("MEDIUM",G5230)))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53" operator="containsText" id="{FAD14183-DE0B-400D-A7C4-DC6847B525C7}">
            <xm:f>NOT(ISERROR(SEARCH("LOW",G5230)))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54" operator="containsText" id="{98913CF1-2557-412A-8FB9-BC847A1F4606}">
            <xm:f>NOT(ISERROR(SEARCH("HIGH",G5230)))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55" operator="containsText" id="{8BA338BC-A3D6-4796-AB4D-A6C50C183110}">
            <xm:f>NOT(ISERROR(SEARCH("BUSINESS CRITICAL",G5230)))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G5230</xm:sqref>
        </x14:conditionalFormatting>
        <x14:conditionalFormatting xmlns:xm="http://schemas.microsoft.com/office/excel/2006/main">
          <x14:cfRule type="containsText" priority="3448" operator="containsText" id="{8D981D20-E44F-45B3-8546-CFE1D62EB4D6}">
            <xm:f>NOT(ISERROR(SEARCH("MEDIUM",G5562)))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49" operator="containsText" id="{43CA4008-C2EB-4E0E-ADA9-14EA4F3A9EE2}">
            <xm:f>NOT(ISERROR(SEARCH("LOW",G5562)))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50" operator="containsText" id="{70E7F60F-114E-42DC-9CAE-CD7DEBF47605}">
            <xm:f>NOT(ISERROR(SEARCH("HIGH",G5562)))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51" operator="containsText" id="{FBC6C24A-0FCC-4E74-B190-0085B30A79D9}">
            <xm:f>NOT(ISERROR(SEARCH("BUSINESS CRITICAL",G5562)))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G5586:G5593 G5562:G5569 G5578:G5581</xm:sqref>
        </x14:conditionalFormatting>
        <x14:conditionalFormatting xmlns:xm="http://schemas.microsoft.com/office/excel/2006/main">
          <x14:cfRule type="containsText" priority="3444" operator="containsText" id="{8FEF31F3-4F04-4F42-B7F1-72345FD38F8F}">
            <xm:f>NOT(ISERROR(SEARCH("MEDIUM",G4672)))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45" operator="containsText" id="{350D756E-81FD-4450-8FC4-09F1A653E510}">
            <xm:f>NOT(ISERROR(SEARCH("LOW",G4672)))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46" operator="containsText" id="{23808D32-F86B-44D1-9848-27FEF6ED324E}">
            <xm:f>NOT(ISERROR(SEARCH("HIGH",G4672)))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47" operator="containsText" id="{6F5D6346-B92A-4A69-9E49-D96B035CC7AE}">
            <xm:f>NOT(ISERROR(SEARCH("BUSINESS CRITICAL",G4672)))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G4672:G4675</xm:sqref>
        </x14:conditionalFormatting>
        <x14:conditionalFormatting xmlns:xm="http://schemas.microsoft.com/office/excel/2006/main">
          <x14:cfRule type="containsText" priority="3440" operator="containsText" id="{D59E1B6C-B2B3-45B9-9F17-4461D3F6E0F4}">
            <xm:f>NOT(ISERROR(SEARCH("MEDIUM",G2996)))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41" operator="containsText" id="{4DD1BB27-B78F-40F5-B27F-5466AB70B2D0}">
            <xm:f>NOT(ISERROR(SEARCH("LOW",G2996)))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42" operator="containsText" id="{2845CCEE-4917-43FA-9B35-907FB9145F9F}">
            <xm:f>NOT(ISERROR(SEARCH("HIGH",G2996)))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43" operator="containsText" id="{8322BEE7-F358-493F-93C5-B901B095AB6C}">
            <xm:f>NOT(ISERROR(SEARCH("BUSINESS CRITICAL",G2996)))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G2996:G3000</xm:sqref>
        </x14:conditionalFormatting>
        <x14:conditionalFormatting xmlns:xm="http://schemas.microsoft.com/office/excel/2006/main">
          <x14:cfRule type="containsText" priority="3436" operator="containsText" id="{3B5A9576-BD5D-418F-8700-D6F2DEDE0BAF}">
            <xm:f>NOT(ISERROR(SEARCH("MEDIUM",G2218)))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37" operator="containsText" id="{4D0D8171-6864-4960-9F77-0CA195530D6E}">
            <xm:f>NOT(ISERROR(SEARCH("LOW",G2218)))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38" operator="containsText" id="{A162C6FC-B042-43C0-A1D2-EDCE00CA5646}">
            <xm:f>NOT(ISERROR(SEARCH("HIGH",G2218)))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39" operator="containsText" id="{F826C8CE-F8DF-4799-9151-874B3C052F30}">
            <xm:f>NOT(ISERROR(SEARCH("BUSINESS CRITICAL",G2218)))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G2218:G2219 G4018</xm:sqref>
        </x14:conditionalFormatting>
        <x14:conditionalFormatting xmlns:xm="http://schemas.microsoft.com/office/excel/2006/main">
          <x14:cfRule type="containsText" priority="3432" operator="containsText" id="{B2239E6B-6DDF-4567-993E-E054E2E0574C}">
            <xm:f>NOT(ISERROR(SEARCH("MEDIUM",G1477)))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33" operator="containsText" id="{37A4EC9C-570C-49BC-A62E-38606FDE169E}">
            <xm:f>NOT(ISERROR(SEARCH("LOW",G1477)))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34" operator="containsText" id="{B9945C72-2C49-4F1A-B544-A192928FBDDD}">
            <xm:f>NOT(ISERROR(SEARCH("HIGH",G1477)))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35" operator="containsText" id="{EFCD4904-209E-44BA-84D8-88D2EAEBFFC9}">
            <xm:f>NOT(ISERROR(SEARCH("BUSINESS CRITICAL",G1477)))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G1477:G1479</xm:sqref>
        </x14:conditionalFormatting>
        <x14:conditionalFormatting xmlns:xm="http://schemas.microsoft.com/office/excel/2006/main">
          <x14:cfRule type="containsText" priority="3424" operator="containsText" id="{444C9500-84AB-4966-9145-23F7C6B2EC9C}">
            <xm:f>NOT(ISERROR(SEARCH("MEDIUM",G1617)))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25" operator="containsText" id="{BE1D10B5-8155-4101-98EC-BB29B66E6475}">
            <xm:f>NOT(ISERROR(SEARCH("LOW",G1617)))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26" operator="containsText" id="{E49211B9-E3FE-4935-A2C0-405144882466}">
            <xm:f>NOT(ISERROR(SEARCH("HIGH",G1617)))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27" operator="containsText" id="{305B5B3E-3C2F-436A-9B82-83239905A689}">
            <xm:f>NOT(ISERROR(SEARCH("BUSINESS CRITICAL",G1617)))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G1617</xm:sqref>
        </x14:conditionalFormatting>
        <x14:conditionalFormatting xmlns:xm="http://schemas.microsoft.com/office/excel/2006/main">
          <x14:cfRule type="containsText" priority="3420" operator="containsText" id="{33778C29-8664-4F07-AAA7-A03E48F12E08}">
            <xm:f>NOT(ISERROR(SEARCH("MEDIUM",G1686)))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21" operator="containsText" id="{71314B38-E652-4BF4-B15E-DADC37480AE7}">
            <xm:f>NOT(ISERROR(SEARCH("LOW",G1686)))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22" operator="containsText" id="{B51E0D81-F3DC-47B7-AECB-9B08EA179DF8}">
            <xm:f>NOT(ISERROR(SEARCH("HIGH",G1686)))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23" operator="containsText" id="{666E4C10-BC25-405F-82B6-8CBE8B296063}">
            <xm:f>NOT(ISERROR(SEARCH("BUSINESS CRITICAL",G1686)))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G1686:G1691</xm:sqref>
        </x14:conditionalFormatting>
        <x14:conditionalFormatting xmlns:xm="http://schemas.microsoft.com/office/excel/2006/main">
          <x14:cfRule type="containsText" priority="3412" operator="containsText" id="{E7D7A664-98AC-49F8-8C03-AEFC37C6D9A8}">
            <xm:f>NOT(ISERROR(SEARCH("MEDIUM",G1795)))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13" operator="containsText" id="{AFF342C4-7A10-442D-B4BD-131251A457D8}">
            <xm:f>NOT(ISERROR(SEARCH("LOW",G1795)))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14" operator="containsText" id="{50B69AE0-EB0E-41A4-A361-753BFA987360}">
            <xm:f>NOT(ISERROR(SEARCH("HIGH",G1795)))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15" operator="containsText" id="{DBEC33C4-7C98-40BF-B17C-8A593CD3B49B}">
            <xm:f>NOT(ISERROR(SEARCH("BUSINESS CRITICAL",G1795)))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G1795:G1797</xm:sqref>
        </x14:conditionalFormatting>
        <x14:conditionalFormatting xmlns:xm="http://schemas.microsoft.com/office/excel/2006/main">
          <x14:cfRule type="containsText" priority="3408" operator="containsText" id="{27437D40-C99B-414B-9C92-A0816E3690DC}">
            <xm:f>NOT(ISERROR(SEARCH("MEDIUM",G2118)))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09" operator="containsText" id="{3872CC73-E8A0-475D-ADB1-291B59F5C87E}">
            <xm:f>NOT(ISERROR(SEARCH("LOW",G2118)))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10" operator="containsText" id="{215446C4-CDCD-46F2-93B7-0AC774EE2041}">
            <xm:f>NOT(ISERROR(SEARCH("HIGH",G2118)))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11" operator="containsText" id="{C9D86FFB-D793-4A47-82F9-050F9AE29230}">
            <xm:f>NOT(ISERROR(SEARCH("BUSINESS CRITICAL",G2118)))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G2118 G2120</xm:sqref>
        </x14:conditionalFormatting>
        <x14:conditionalFormatting xmlns:xm="http://schemas.microsoft.com/office/excel/2006/main">
          <x14:cfRule type="containsText" priority="3404" operator="containsText" id="{78018910-BF78-4543-A5CD-00E99EC8D49D}">
            <xm:f>NOT(ISERROR(SEARCH("MEDIUM",G2810)))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05" operator="containsText" id="{DB92236D-00BA-474D-B26E-0DB5F8B4642A}">
            <xm:f>NOT(ISERROR(SEARCH("LOW",G2810)))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06" operator="containsText" id="{D498DA3E-51BA-45B9-86E1-51F8237D50F1}">
            <xm:f>NOT(ISERROR(SEARCH("HIGH",G2810)))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07" operator="containsText" id="{6991F192-A36B-45C3-89D9-90E292EE0470}">
            <xm:f>NOT(ISERROR(SEARCH("BUSINESS CRITICAL",G2810)))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G2810</xm:sqref>
        </x14:conditionalFormatting>
        <x14:conditionalFormatting xmlns:xm="http://schemas.microsoft.com/office/excel/2006/main">
          <x14:cfRule type="containsText" priority="3400" operator="containsText" id="{2F5B18E4-F4EB-4E1C-B2FA-319177EB5D7E}">
            <xm:f>NOT(ISERROR(SEARCH("MEDIUM",G2811)))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01" operator="containsText" id="{DFDFACEB-F8F4-4B3D-87EA-CF9C5195C209}">
            <xm:f>NOT(ISERROR(SEARCH("LOW",G2811)))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02" operator="containsText" id="{A0028928-0833-43E9-A178-2EBDEF3179A9}">
            <xm:f>NOT(ISERROR(SEARCH("HIGH",G2811)))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03" operator="containsText" id="{9358DE80-1A6F-4A17-AE3C-119760792706}">
            <xm:f>NOT(ISERROR(SEARCH("BUSINESS CRITICAL",G2811)))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G2855:G2862 G2848 G2811 G2813:G2814</xm:sqref>
        </x14:conditionalFormatting>
        <x14:conditionalFormatting xmlns:xm="http://schemas.microsoft.com/office/excel/2006/main">
          <x14:cfRule type="containsText" priority="3396" operator="containsText" id="{40C5EF46-9551-46BD-8547-07C1F49DEEFF}">
            <xm:f>NOT(ISERROR(SEARCH("MEDIUM",G3203)))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97" operator="containsText" id="{4DF013AB-5598-40B3-8873-4B97FD482161}">
            <xm:f>NOT(ISERROR(SEARCH("LOW",G3203)))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98" operator="containsText" id="{01CBC8F2-48F4-43F1-B47D-9A08C5E2BDEC}">
            <xm:f>NOT(ISERROR(SEARCH("HIGH",G3203)))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99" operator="containsText" id="{74B66245-6469-4680-844C-AAEAB9117166}">
            <xm:f>NOT(ISERROR(SEARCH("BUSINESS CRITICAL",G3203)))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G3203</xm:sqref>
        </x14:conditionalFormatting>
        <x14:conditionalFormatting xmlns:xm="http://schemas.microsoft.com/office/excel/2006/main">
          <x14:cfRule type="containsText" priority="3392" operator="containsText" id="{BA601139-8B81-4894-9EE5-0CB4DC876E8F}">
            <xm:f>NOT(ISERROR(SEARCH("MEDIUM",G3373)))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93" operator="containsText" id="{4EE00961-253E-42D5-9487-022903667F5B}">
            <xm:f>NOT(ISERROR(SEARCH("LOW",G3373)))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94" operator="containsText" id="{0CF12E45-7CA1-4914-8DC4-12202C9545DA}">
            <xm:f>NOT(ISERROR(SEARCH("HIGH",G3373)))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95" operator="containsText" id="{CA6ACAA4-7FAB-4295-A5B0-584064BA46BC}">
            <xm:f>NOT(ISERROR(SEARCH("BUSINESS CRITICAL",G3373)))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G3373:G3375</xm:sqref>
        </x14:conditionalFormatting>
        <x14:conditionalFormatting xmlns:xm="http://schemas.microsoft.com/office/excel/2006/main">
          <x14:cfRule type="containsText" priority="3388" operator="containsText" id="{A44FBF11-86F3-4C57-A74C-9B5944CAF956}">
            <xm:f>NOT(ISERROR(SEARCH("MEDIUM",G3492)))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89" operator="containsText" id="{EE12961D-F636-44D4-8F07-4649B6053A6C}">
            <xm:f>NOT(ISERROR(SEARCH("LOW",G3492)))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90" operator="containsText" id="{3C9DB37B-3BE8-4EF4-99A9-62376816A512}">
            <xm:f>NOT(ISERROR(SEARCH("HIGH",G3492)))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91" operator="containsText" id="{4064CA69-D0AB-41E8-BC90-7DCDA0C04B00}">
            <xm:f>NOT(ISERROR(SEARCH("BUSINESS CRITICAL",G3492)))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G3492:G3494 G6160:G6162</xm:sqref>
        </x14:conditionalFormatting>
        <x14:conditionalFormatting xmlns:xm="http://schemas.microsoft.com/office/excel/2006/main">
          <x14:cfRule type="containsText" priority="3384" operator="containsText" id="{07ADE7CD-D299-4B7B-905F-ECF99C88C536}">
            <xm:f>NOT(ISERROR(SEARCH("MEDIUM",G2867)))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85" operator="containsText" id="{5D482401-CD6A-4EAF-8D91-1E35B8DF5131}">
            <xm:f>NOT(ISERROR(SEARCH("LOW",G2867)))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86" operator="containsText" id="{1087BBF1-E2E4-41B1-AA94-787E9AEE7EF1}">
            <xm:f>NOT(ISERROR(SEARCH("HIGH",G2867)))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87" operator="containsText" id="{4B621D3C-108A-4ABA-8725-FCADD64672D6}">
            <xm:f>NOT(ISERROR(SEARCH("BUSINESS CRITICAL",G2867)))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G2867:G2872</xm:sqref>
        </x14:conditionalFormatting>
        <x14:conditionalFormatting xmlns:xm="http://schemas.microsoft.com/office/excel/2006/main">
          <x14:cfRule type="containsText" priority="3380" operator="containsText" id="{FBD59836-E9E3-412F-B008-A6D12018CE12}">
            <xm:f>NOT(ISERROR(SEARCH("MEDIUM",G4106)))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81" operator="containsText" id="{6088C55F-29F2-4142-AF13-2B834763BE46}">
            <xm:f>NOT(ISERROR(SEARCH("LOW",G4106)))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82" operator="containsText" id="{727710B3-95DE-4C4A-94B7-751B63CB39A9}">
            <xm:f>NOT(ISERROR(SEARCH("HIGH",G4106)))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83" operator="containsText" id="{DB6B7A87-6524-4386-9F68-9B36AD29826E}">
            <xm:f>NOT(ISERROR(SEARCH("BUSINESS CRITICAL",G4106)))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G4106</xm:sqref>
        </x14:conditionalFormatting>
        <x14:conditionalFormatting xmlns:xm="http://schemas.microsoft.com/office/excel/2006/main">
          <x14:cfRule type="containsText" priority="3368" operator="containsText" id="{70BA2F1B-AB2E-4768-8C37-9126FFCC5193}">
            <xm:f>NOT(ISERROR(SEARCH("MEDIUM",G5699)))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69" operator="containsText" id="{91EA73C4-1BDB-4227-8C3D-B261ECED104B}">
            <xm:f>NOT(ISERROR(SEARCH("LOW",G5699)))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70" operator="containsText" id="{9CADA97F-517D-437C-A904-D5C1F589BF3C}">
            <xm:f>NOT(ISERROR(SEARCH("HIGH",G5699)))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71" operator="containsText" id="{62F1686A-C1A4-444A-9B78-F7266A9FEED3}">
            <xm:f>NOT(ISERROR(SEARCH("BUSINESS CRITICAL",G5699)))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G5699:G5700</xm:sqref>
        </x14:conditionalFormatting>
        <x14:conditionalFormatting xmlns:xm="http://schemas.microsoft.com/office/excel/2006/main">
          <x14:cfRule type="containsText" priority="3364" operator="containsText" id="{84014954-18A7-4B44-9B41-37F79E409970}">
            <xm:f>NOT(ISERROR(SEARCH("MEDIUM",G5701)))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65" operator="containsText" id="{9863482B-F60E-4520-881A-C1F9B020AB8C}">
            <xm:f>NOT(ISERROR(SEARCH("LOW",G5701)))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66" operator="containsText" id="{5F197789-1719-45CE-99DB-3C198FB4F64F}">
            <xm:f>NOT(ISERROR(SEARCH("HIGH",G5701)))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67" operator="containsText" id="{7CF75E9F-1739-42A4-9FB7-A5D59E64CB01}">
            <xm:f>NOT(ISERROR(SEARCH("BUSINESS CRITICAL",G5701)))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G5701</xm:sqref>
        </x14:conditionalFormatting>
        <x14:conditionalFormatting xmlns:xm="http://schemas.microsoft.com/office/excel/2006/main">
          <x14:cfRule type="containsText" priority="3360" operator="containsText" id="{D531ACF1-23D8-4D1C-8A9D-40DC19884650}">
            <xm:f>NOT(ISERROR(SEARCH("MEDIUM",G5703)))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61" operator="containsText" id="{D3D2A722-B352-4A84-8663-4B96D2CE3B17}">
            <xm:f>NOT(ISERROR(SEARCH("LOW",G5703)))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62" operator="containsText" id="{4402EE3B-C5E7-4EE1-AA0F-AC2AFB2738BD}">
            <xm:f>NOT(ISERROR(SEARCH("HIGH",G5703)))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63" operator="containsText" id="{E5C6E189-39CF-4E3C-9CA1-6854A9C08327}">
            <xm:f>NOT(ISERROR(SEARCH("BUSINESS CRITICAL",G5703)))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G5703:G5705</xm:sqref>
        </x14:conditionalFormatting>
        <x14:conditionalFormatting xmlns:xm="http://schemas.microsoft.com/office/excel/2006/main">
          <x14:cfRule type="containsText" priority="3356" operator="containsText" id="{2C680CE8-D89E-4ECE-876A-140E83D413FE}">
            <xm:f>NOT(ISERROR(SEARCH("MEDIUM",G5702)))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57" operator="containsText" id="{47E96DD8-3F05-478D-8705-2A1EE53172B4}">
            <xm:f>NOT(ISERROR(SEARCH("LOW",G5702)))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58" operator="containsText" id="{32B7F061-C76B-490F-8E9A-48C22B89459B}">
            <xm:f>NOT(ISERROR(SEARCH("HIGH",G5702)))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59" operator="containsText" id="{1EB9558D-6611-4CE3-8D86-139D1F4194C9}">
            <xm:f>NOT(ISERROR(SEARCH("BUSINESS CRITICAL",G5702)))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G5702</xm:sqref>
        </x14:conditionalFormatting>
        <x14:conditionalFormatting xmlns:xm="http://schemas.microsoft.com/office/excel/2006/main">
          <x14:cfRule type="containsText" priority="3348" operator="containsText" id="{4594657B-AE3D-4345-8D42-099A87A162C0}">
            <xm:f>NOT(ISERROR(SEARCH("MEDIUM",G5707)))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49" operator="containsText" id="{97C30396-C074-40F2-AB57-CC3F8EE04A1A}">
            <xm:f>NOT(ISERROR(SEARCH("LOW",G5707)))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50" operator="containsText" id="{57A33C02-0C4B-4171-B993-A2AAEAEA6078}">
            <xm:f>NOT(ISERROR(SEARCH("HIGH",G5707)))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51" operator="containsText" id="{85D00FE3-FA33-419A-9D1F-546D29F1090F}">
            <xm:f>NOT(ISERROR(SEARCH("BUSINESS CRITICAL",G5707)))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G5707:G5711</xm:sqref>
        </x14:conditionalFormatting>
        <x14:conditionalFormatting xmlns:xm="http://schemas.microsoft.com/office/excel/2006/main">
          <x14:cfRule type="containsText" priority="3340" operator="containsText" id="{DCEB901C-D36B-4649-92BC-8FAE2249D003}">
            <xm:f>NOT(ISERROR(SEARCH("MEDIUM",G3639)))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41" operator="containsText" id="{58249A40-2396-47FD-BE83-DF9377BB5133}">
            <xm:f>NOT(ISERROR(SEARCH("LOW",G3639)))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42" operator="containsText" id="{D34C2A60-6031-4B58-A18B-945DBB1C2E56}">
            <xm:f>NOT(ISERROR(SEARCH("HIGH",G3639)))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43" operator="containsText" id="{26C66CF2-DC45-4C10-BEBA-BBEA2EB37448}">
            <xm:f>NOT(ISERROR(SEARCH("BUSINESS CRITICAL",G3639)))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G3639:G3645</xm:sqref>
        </x14:conditionalFormatting>
        <x14:conditionalFormatting xmlns:xm="http://schemas.microsoft.com/office/excel/2006/main">
          <x14:cfRule type="containsText" priority="3336" operator="containsText" id="{02E9320B-13A6-470C-B136-25E6C6999BE4}">
            <xm:f>NOT(ISERROR(SEARCH("MEDIUM",G3646)))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37" operator="containsText" id="{0ADBF4D8-9955-44DF-8692-E4921B1E6952}">
            <xm:f>NOT(ISERROR(SEARCH("LOW",G3646)))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38" operator="containsText" id="{73B4F6F8-CCC6-432A-9F6D-C2BEF7BD2D8B}">
            <xm:f>NOT(ISERROR(SEARCH("HIGH",G3646)))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39" operator="containsText" id="{C16A58D1-88F0-44BF-9C31-5FD792E9EFFB}">
            <xm:f>NOT(ISERROR(SEARCH("BUSINESS CRITICAL",G3646)))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G3646:G3650</xm:sqref>
        </x14:conditionalFormatting>
        <x14:conditionalFormatting xmlns:xm="http://schemas.microsoft.com/office/excel/2006/main">
          <x14:cfRule type="containsText" priority="3332" operator="containsText" id="{1C08DC02-2E97-49E2-A5E4-84BE451DC3A3}">
            <xm:f>NOT(ISERROR(SEARCH("MEDIUM",G4145)))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33" operator="containsText" id="{D85115FB-E569-4DEA-B0ED-0E7B39A2E09E}">
            <xm:f>NOT(ISERROR(SEARCH("LOW",G4145)))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34" operator="containsText" id="{8E3EC0A6-07A2-4870-A087-6D542AE16294}">
            <xm:f>NOT(ISERROR(SEARCH("HIGH",G4145)))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35" operator="containsText" id="{769D6666-C281-46F7-9EB4-0622578D0157}">
            <xm:f>NOT(ISERROR(SEARCH("BUSINESS CRITICAL",G4145)))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G4145</xm:sqref>
        </x14:conditionalFormatting>
        <x14:conditionalFormatting xmlns:xm="http://schemas.microsoft.com/office/excel/2006/main">
          <x14:cfRule type="containsText" priority="3328" operator="containsText" id="{A40B7472-B458-4384-846D-00E219C2568D}">
            <xm:f>NOT(ISERROR(SEARCH("MEDIUM",G5403)))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29" operator="containsText" id="{2D0C20EA-5C3A-45CF-82E2-864DE52D0F72}">
            <xm:f>NOT(ISERROR(SEARCH("LOW",G5403)))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30" operator="containsText" id="{E592B8A9-E4C7-49DE-BDFD-63F777D19186}">
            <xm:f>NOT(ISERROR(SEARCH("HIGH",G5403)))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31" operator="containsText" id="{48DAEB47-845C-4774-84CE-D5AF733693F9}">
            <xm:f>NOT(ISERROR(SEARCH("BUSINESS CRITICAL",G5403)))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G5403</xm:sqref>
        </x14:conditionalFormatting>
        <x14:conditionalFormatting xmlns:xm="http://schemas.microsoft.com/office/excel/2006/main">
          <x14:cfRule type="containsText" priority="3324" operator="containsText" id="{118ACA5C-3B59-4290-B720-AAEE23D88AD1}">
            <xm:f>NOT(ISERROR(SEARCH("MEDIUM",G4723)))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25" operator="containsText" id="{36422103-9C0C-42A6-92D7-CC9870F2529C}">
            <xm:f>NOT(ISERROR(SEARCH("LOW",G4723)))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26" operator="containsText" id="{1D2F9A26-5775-46A8-BD1C-829BCFD1F2FA}">
            <xm:f>NOT(ISERROR(SEARCH("HIGH",G4723)))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27" operator="containsText" id="{E0C4C00C-8244-41ED-99F6-9E8109BAC313}">
            <xm:f>NOT(ISERROR(SEARCH("BUSINESS CRITICAL",G4723)))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G4723:G4732</xm:sqref>
        </x14:conditionalFormatting>
        <x14:conditionalFormatting xmlns:xm="http://schemas.microsoft.com/office/excel/2006/main">
          <x14:cfRule type="containsText" priority="3320" operator="containsText" id="{638B585B-D30E-4594-B28E-BE575B51FCAB}">
            <xm:f>NOT(ISERROR(SEARCH("MEDIUM",G7329)))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21" operator="containsText" id="{C800BA44-A47F-45FC-88C5-BE9AD291F93C}">
            <xm:f>NOT(ISERROR(SEARCH("LOW",G7329)))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22" operator="containsText" id="{8C6D501E-8B6B-4FE9-857E-84F55DA55612}">
            <xm:f>NOT(ISERROR(SEARCH("HIGH",G7329)))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23" operator="containsText" id="{856AC823-C61F-4D58-AF01-057A71804942}">
            <xm:f>NOT(ISERROR(SEARCH("BUSINESS CRITICAL",G7329)))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G7329</xm:sqref>
        </x14:conditionalFormatting>
        <x14:conditionalFormatting xmlns:xm="http://schemas.microsoft.com/office/excel/2006/main">
          <x14:cfRule type="containsText" priority="3316" operator="containsText" id="{D5567804-56AA-4E73-B427-B2D072B6D828}">
            <xm:f>NOT(ISERROR(SEARCH("MEDIUM",G7328)))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17" operator="containsText" id="{C211952F-9E20-4DFC-B092-140410B2A218}">
            <xm:f>NOT(ISERROR(SEARCH("LOW",G7328)))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18" operator="containsText" id="{48CD7CF6-064C-4F97-9380-CD7C35016117}">
            <xm:f>NOT(ISERROR(SEARCH("HIGH",G7328)))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19" operator="containsText" id="{025147B2-DA8D-4882-9F9B-8F90E3CCE474}">
            <xm:f>NOT(ISERROR(SEARCH("BUSINESS CRITICAL",G7328)))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G7328</xm:sqref>
        </x14:conditionalFormatting>
        <x14:conditionalFormatting xmlns:xm="http://schemas.microsoft.com/office/excel/2006/main">
          <x14:cfRule type="containsText" priority="3312" operator="containsText" id="{86258E1B-0D03-4815-8758-2AD15DAE9127}">
            <xm:f>NOT(ISERROR(SEARCH("MEDIUM",G7330)))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13" operator="containsText" id="{F6F21ABA-3771-482C-960D-4CD81DE8C841}">
            <xm:f>NOT(ISERROR(SEARCH("LOW",G7330)))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14" operator="containsText" id="{60C00EEF-342A-4004-AEC6-B9DC6DDED6DC}">
            <xm:f>NOT(ISERROR(SEARCH("HIGH",G7330)))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15" operator="containsText" id="{C75032F4-FA36-4E2A-8FB9-F59C13EDAEBF}">
            <xm:f>NOT(ISERROR(SEARCH("BUSINESS CRITICAL",G7330)))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G7330:G7332</xm:sqref>
        </x14:conditionalFormatting>
        <x14:conditionalFormatting xmlns:xm="http://schemas.microsoft.com/office/excel/2006/main">
          <x14:cfRule type="containsText" priority="3308" operator="containsText" id="{B7D0C1EB-B442-45B4-892D-E465FC8950D0}">
            <xm:f>NOT(ISERROR(SEARCH("MEDIUM",G119)))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09" operator="containsText" id="{08A3DFCF-399E-4595-9CE9-2B5AFB23AE7D}">
            <xm:f>NOT(ISERROR(SEARCH("LOW",G119)))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10" operator="containsText" id="{5CA2B9BF-78D2-4D3C-9A4D-FCB397C2303F}">
            <xm:f>NOT(ISERROR(SEARCH("HIGH",G119)))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11" operator="containsText" id="{8859F77F-ECC6-45C3-8101-6BEFDB7E981A}">
            <xm:f>NOT(ISERROR(SEARCH("BUSINESS CRITICAL",G119)))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G119:G122 G152:G153</xm:sqref>
        </x14:conditionalFormatting>
        <x14:conditionalFormatting xmlns:xm="http://schemas.microsoft.com/office/excel/2006/main">
          <x14:cfRule type="containsText" priority="3304" operator="containsText" id="{10BDC29F-823B-4B88-91AA-F84BFB359863}">
            <xm:f>NOT(ISERROR(SEARCH("MEDIUM",G154)))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05" operator="containsText" id="{181AE3A3-9762-4489-8E16-D50E9D1DE0EA}">
            <xm:f>NOT(ISERROR(SEARCH("LOW",G154)))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06" operator="containsText" id="{5052A673-A88C-4A91-B718-4701E9D0066F}">
            <xm:f>NOT(ISERROR(SEARCH("HIGH",G154)))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07" operator="containsText" id="{EAA96CE7-6FE6-4486-860D-AC417D552BAC}">
            <xm:f>NOT(ISERROR(SEARCH("BUSINESS CRITICAL",G154)))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G154 G157:G158</xm:sqref>
        </x14:conditionalFormatting>
        <x14:conditionalFormatting xmlns:xm="http://schemas.microsoft.com/office/excel/2006/main">
          <x14:cfRule type="containsText" priority="3300" operator="containsText" id="{FDFFA29F-D5AD-49D1-9321-C4EF63B1B5A2}">
            <xm:f>NOT(ISERROR(SEARCH("MEDIUM",G103)))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01" operator="containsText" id="{C211740F-7575-4E29-B630-1BCAA0B57CD0}">
            <xm:f>NOT(ISERROR(SEARCH("LOW",G103)))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02" operator="containsText" id="{8DEBD900-D115-43A2-BE21-36FE4FAED3AB}">
            <xm:f>NOT(ISERROR(SEARCH("HIGH",G103)))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03" operator="containsText" id="{E2EE2D68-6AAF-41E1-8368-5B651BD1DD12}">
            <xm:f>NOT(ISERROR(SEARCH("BUSINESS CRITICAL",G103)))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G103:G105 G112:G114 G109:G110</xm:sqref>
        </x14:conditionalFormatting>
        <x14:conditionalFormatting xmlns:xm="http://schemas.microsoft.com/office/excel/2006/main">
          <x14:cfRule type="containsText" priority="3296" operator="containsText" id="{5472D5B6-85C4-48A7-B2CB-A05B4C200E32}">
            <xm:f>NOT(ISERROR(SEARCH("MEDIUM",G115)))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97" operator="containsText" id="{980F18E4-83A7-441B-AFC4-9E673296D82B}">
            <xm:f>NOT(ISERROR(SEARCH("LOW",G115)))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98" operator="containsText" id="{BA689779-6F31-4E66-B4D5-410EC702D714}">
            <xm:f>NOT(ISERROR(SEARCH("HIGH",G115)))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99" operator="containsText" id="{5B318727-CE51-48EB-8AC7-3E26C7F0701D}">
            <xm:f>NOT(ISERROR(SEARCH("BUSINESS CRITICAL",G115)))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G115:G117</xm:sqref>
        </x14:conditionalFormatting>
        <x14:conditionalFormatting xmlns:xm="http://schemas.microsoft.com/office/excel/2006/main">
          <x14:cfRule type="containsText" priority="3292" operator="containsText" id="{55C5D59D-8A8E-4BD9-833B-A5EBFFF8F95E}">
            <xm:f>NOT(ISERROR(SEARCH("MEDIUM",G118)))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93" operator="containsText" id="{34AFABD2-68EB-440B-9214-A90EAF625C2E}">
            <xm:f>NOT(ISERROR(SEARCH("LOW",G118)))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94" operator="containsText" id="{D9D27B06-1703-4801-9DD5-0BB013541B71}">
            <xm:f>NOT(ISERROR(SEARCH("HIGH",G118)))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95" operator="containsText" id="{35629058-CD49-4B20-B914-D997E0B9EF8D}">
            <xm:f>NOT(ISERROR(SEARCH("BUSINESS CRITICAL",G118)))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G118</xm:sqref>
        </x14:conditionalFormatting>
        <x14:conditionalFormatting xmlns:xm="http://schemas.microsoft.com/office/excel/2006/main">
          <x14:cfRule type="containsText" priority="3284" operator="containsText" id="{913371FA-3FBF-4B35-94DC-AEBC4DF18BBF}">
            <xm:f>NOT(ISERROR(SEARCH("MEDIUM",G49)))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85" operator="containsText" id="{2F12074A-CE7F-4FFF-ADD4-70AFE9DE2FF7}">
            <xm:f>NOT(ISERROR(SEARCH("LOW",G49)))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86" operator="containsText" id="{84EC00EA-6325-4BFD-AD11-0C2972428B58}">
            <xm:f>NOT(ISERROR(SEARCH("HIGH",G49)))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87" operator="containsText" id="{0CAE5E7E-410F-41E0-8975-265594F02D29}">
            <xm:f>NOT(ISERROR(SEARCH("BUSINESS CRITICAL",G49)))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G49</xm:sqref>
        </x14:conditionalFormatting>
        <x14:conditionalFormatting xmlns:xm="http://schemas.microsoft.com/office/excel/2006/main">
          <x14:cfRule type="containsText" priority="3280" operator="containsText" id="{08C96C9A-70BC-44C1-8FF5-B866E236A117}">
            <xm:f>NOT(ISERROR(SEARCH("MEDIUM",G50)))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81" operator="containsText" id="{47E28443-E422-48B5-96E3-A29314A3D053}">
            <xm:f>NOT(ISERROR(SEARCH("LOW",G50)))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82" operator="containsText" id="{020BCF61-10E4-474B-9E2C-487F6EE99E26}">
            <xm:f>NOT(ISERROR(SEARCH("HIGH",G50)))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83" operator="containsText" id="{6F78F6FF-5D32-4105-AD0A-AD2455AF5096}">
            <xm:f>NOT(ISERROR(SEARCH("BUSINESS CRITICAL",G50)))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G50</xm:sqref>
        </x14:conditionalFormatting>
        <x14:conditionalFormatting xmlns:xm="http://schemas.microsoft.com/office/excel/2006/main">
          <x14:cfRule type="containsText" priority="3276" operator="containsText" id="{54BDBAF2-069A-48BC-8667-CB0BA2CD6187}">
            <xm:f>NOT(ISERROR(SEARCH("MEDIUM",G51)))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77" operator="containsText" id="{42D46A8B-B5BD-40FC-99C7-8AA7674403D2}">
            <xm:f>NOT(ISERROR(SEARCH("LOW",G51)))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78" operator="containsText" id="{DA128751-6B1C-4B88-B3CC-1F661FAFEB2A}">
            <xm:f>NOT(ISERROR(SEARCH("HIGH",G51)))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79" operator="containsText" id="{27B30795-96A6-4510-852E-E4D92DCC9E72}">
            <xm:f>NOT(ISERROR(SEARCH("BUSINESS CRITICAL",G51)))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G51</xm:sqref>
        </x14:conditionalFormatting>
        <x14:conditionalFormatting xmlns:xm="http://schemas.microsoft.com/office/excel/2006/main">
          <x14:cfRule type="containsText" priority="3272" operator="containsText" id="{009E5679-6615-44F4-85BC-D9FF189BB9D6}">
            <xm:f>NOT(ISERROR(SEARCH("MEDIUM",G52)))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73" operator="containsText" id="{B0D99993-1728-4790-96E8-CBE48823509D}">
            <xm:f>NOT(ISERROR(SEARCH("LOW",G52)))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74" operator="containsText" id="{352C92E1-109C-4E32-AA91-72628ACB142F}">
            <xm:f>NOT(ISERROR(SEARCH("HIGH",G52)))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75" operator="containsText" id="{C46E67A2-D8FF-4B30-B687-BE75BDD3E08D}">
            <xm:f>NOT(ISERROR(SEARCH("BUSINESS CRITICAL",G52)))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G52</xm:sqref>
        </x14:conditionalFormatting>
        <x14:conditionalFormatting xmlns:xm="http://schemas.microsoft.com/office/excel/2006/main">
          <x14:cfRule type="containsText" priority="3268" operator="containsText" id="{7C085F58-4409-4168-B031-FD8E6FC68B95}">
            <xm:f>NOT(ISERROR(SEARCH("MEDIUM",G53)))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69" operator="containsText" id="{EED081B9-B280-4709-A91C-432D4634AD9D}">
            <xm:f>NOT(ISERROR(SEARCH("LOW",G53)))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70" operator="containsText" id="{F7EE5240-5FBF-4E1D-BAA0-E8A3E141BAD0}">
            <xm:f>NOT(ISERROR(SEARCH("HIGH",G53)))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71" operator="containsText" id="{40DD5D61-14E2-4E1E-A69C-BED654AF9CD4}">
            <xm:f>NOT(ISERROR(SEARCH("BUSINESS CRITICAL",G53)))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G53</xm:sqref>
        </x14:conditionalFormatting>
        <x14:conditionalFormatting xmlns:xm="http://schemas.microsoft.com/office/excel/2006/main">
          <x14:cfRule type="containsText" priority="3264" operator="containsText" id="{08EE6B8F-9993-4608-AA7E-EC0BF8D9F0D2}">
            <xm:f>NOT(ISERROR(SEARCH("MEDIUM",G54)))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65" operator="containsText" id="{05C9FB17-AB7A-40F9-8CDB-2EAB72A4053D}">
            <xm:f>NOT(ISERROR(SEARCH("LOW",G54)))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66" operator="containsText" id="{0C85F334-1918-4C2F-A427-4FD7D11EE670}">
            <xm:f>NOT(ISERROR(SEARCH("HIGH",G54)))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67" operator="containsText" id="{B882AE9A-8FB5-4594-8C02-A8B28DBACD69}">
            <xm:f>NOT(ISERROR(SEARCH("BUSINESS CRITICAL",G54)))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G54</xm:sqref>
        </x14:conditionalFormatting>
        <x14:conditionalFormatting xmlns:xm="http://schemas.microsoft.com/office/excel/2006/main">
          <x14:cfRule type="containsText" priority="3260" operator="containsText" id="{6D88AA43-9C27-4DD3-8E4A-04DA001FBFD6}">
            <xm:f>NOT(ISERROR(SEARCH("MEDIUM",G55)))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61" operator="containsText" id="{1DC899DE-DE9B-4015-8FBC-3A0C15F46060}">
            <xm:f>NOT(ISERROR(SEARCH("LOW",G55)))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62" operator="containsText" id="{1A1C7E12-C1B9-4B3B-A948-DF709275FACA}">
            <xm:f>NOT(ISERROR(SEARCH("HIGH",G55)))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63" operator="containsText" id="{0C6CCCD6-FFD1-4DAB-B8DF-28B7C62FC638}">
            <xm:f>NOT(ISERROR(SEARCH("BUSINESS CRITICAL",G55)))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G55</xm:sqref>
        </x14:conditionalFormatting>
        <x14:conditionalFormatting xmlns:xm="http://schemas.microsoft.com/office/excel/2006/main">
          <x14:cfRule type="containsText" priority="3256" operator="containsText" id="{66F83BA1-2B26-4FCE-BF89-F4965B6FD175}">
            <xm:f>NOT(ISERROR(SEARCH("MEDIUM",G3353)))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57" operator="containsText" id="{BB5BBED7-CB74-4737-AECD-E8637BFBB142}">
            <xm:f>NOT(ISERROR(SEARCH("LOW",G3353)))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58" operator="containsText" id="{ADB4DC24-349E-4529-8690-966A379A7862}">
            <xm:f>NOT(ISERROR(SEARCH("HIGH",G3353)))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59" operator="containsText" id="{048DCACD-7835-4733-A6D6-82984948E828}">
            <xm:f>NOT(ISERROR(SEARCH("BUSINESS CRITICAL",G3353)))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G3353:G3372</xm:sqref>
        </x14:conditionalFormatting>
        <x14:conditionalFormatting xmlns:xm="http://schemas.microsoft.com/office/excel/2006/main">
          <x14:cfRule type="containsText" priority="3252" operator="containsText" id="{EF2D5420-BAB4-486B-A0CA-A63F1CD5ABFF}">
            <xm:f>NOT(ISERROR(SEARCH("MEDIUM",G3382)))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53" operator="containsText" id="{D2C43875-C8C6-4BEF-9D82-4BCF6C6BBF57}">
            <xm:f>NOT(ISERROR(SEARCH("LOW",G3382)))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54" operator="containsText" id="{9E8BB59D-4902-4B4E-BD87-D8FA857CF827}">
            <xm:f>NOT(ISERROR(SEARCH("HIGH",G3382)))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55" operator="containsText" id="{3A7275AC-7BE4-41B0-8A66-072554196356}">
            <xm:f>NOT(ISERROR(SEARCH("BUSINESS CRITICAL",G3382)))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G3382:G3387</xm:sqref>
        </x14:conditionalFormatting>
        <x14:conditionalFormatting xmlns:xm="http://schemas.microsoft.com/office/excel/2006/main">
          <x14:cfRule type="containsText" priority="3248" operator="containsText" id="{9C1AC172-37B8-40E2-B8C9-16F63014144A}">
            <xm:f>NOT(ISERROR(SEARCH("MEDIUM",G3398)))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49" operator="containsText" id="{394EFCFA-E8C0-4414-84F5-213C69627BDA}">
            <xm:f>NOT(ISERROR(SEARCH("LOW",G3398)))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50" operator="containsText" id="{09D94E3A-7E54-4C36-AF1D-57582C761AF6}">
            <xm:f>NOT(ISERROR(SEARCH("HIGH",G3398)))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51" operator="containsText" id="{F88E6131-F03D-4707-9A06-8E6D629D740C}">
            <xm:f>NOT(ISERROR(SEARCH("BUSINESS CRITICAL",G3398)))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G3398:G3400</xm:sqref>
        </x14:conditionalFormatting>
        <x14:conditionalFormatting xmlns:xm="http://schemas.microsoft.com/office/excel/2006/main">
          <x14:cfRule type="containsText" priority="3244" operator="containsText" id="{1CAF9E04-752B-42B0-AED9-FECAE8582402}">
            <xm:f>NOT(ISERROR(SEARCH("MEDIUM",G3410)))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45" operator="containsText" id="{B74665FB-453F-4F3F-BEA8-4338DBCC2C61}">
            <xm:f>NOT(ISERROR(SEARCH("LOW",G3410)))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46" operator="containsText" id="{0227208A-AEBF-4820-B842-0C5DDB73BD5F}">
            <xm:f>NOT(ISERROR(SEARCH("HIGH",G3410)))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47" operator="containsText" id="{5BEA1E95-D440-43BE-8EE1-D62DEB698106}">
            <xm:f>NOT(ISERROR(SEARCH("BUSINESS CRITICAL",G3410)))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G3410:G3412</xm:sqref>
        </x14:conditionalFormatting>
        <x14:conditionalFormatting xmlns:xm="http://schemas.microsoft.com/office/excel/2006/main">
          <x14:cfRule type="containsText" priority="3240" operator="containsText" id="{D275C6AB-2A64-4C4D-9AF8-E53A207FC7BA}">
            <xm:f>NOT(ISERROR(SEARCH("MEDIUM",G7382)))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41" operator="containsText" id="{AFA04931-62E6-4D69-BB44-BF3493920681}">
            <xm:f>NOT(ISERROR(SEARCH("LOW",G7382)))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42" operator="containsText" id="{573F0749-E026-4C38-9369-72559B43CDAD}">
            <xm:f>NOT(ISERROR(SEARCH("HIGH",G7382)))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43" operator="containsText" id="{647548AC-CA34-466C-BC0D-DEA450BF7AAD}">
            <xm:f>NOT(ISERROR(SEARCH("BUSINESS CRITICAL",G7382)))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G7382</xm:sqref>
        </x14:conditionalFormatting>
        <x14:conditionalFormatting xmlns:xm="http://schemas.microsoft.com/office/excel/2006/main">
          <x14:cfRule type="containsText" priority="3236" operator="containsText" id="{A2ABA1DA-1419-47D2-AA35-86CFE16855A9}">
            <xm:f>NOT(ISERROR(SEARCH("MEDIUM",G4461)))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37" operator="containsText" id="{8A06C40C-FA24-4AA3-8EBE-A679F41A6C3E}">
            <xm:f>NOT(ISERROR(SEARCH("LOW",G4461)))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38" operator="containsText" id="{95023A34-BDD2-48C2-92A2-D45FD698AC6F}">
            <xm:f>NOT(ISERROR(SEARCH("HIGH",G4461)))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39" operator="containsText" id="{A805AC7F-9513-4763-9A54-6A462164CE6E}">
            <xm:f>NOT(ISERROR(SEARCH("BUSINESS CRITICAL",G4461)))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G4461</xm:sqref>
        </x14:conditionalFormatting>
        <x14:conditionalFormatting xmlns:xm="http://schemas.microsoft.com/office/excel/2006/main">
          <x14:cfRule type="containsText" priority="3232" operator="containsText" id="{DDC73DE6-5ED1-45AE-B762-FDDFE98E3E0A}">
            <xm:f>NOT(ISERROR(SEARCH("MEDIUM",G4270)))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33" operator="containsText" id="{753CD03A-5660-421D-B93D-A2AE6BF71AA2}">
            <xm:f>NOT(ISERROR(SEARCH("LOW",G4270)))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34" operator="containsText" id="{923839B3-539B-4720-97A4-84F57F04CDC2}">
            <xm:f>NOT(ISERROR(SEARCH("HIGH",G4270)))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35" operator="containsText" id="{97023F04-6318-4183-96B2-12465E5C56FB}">
            <xm:f>NOT(ISERROR(SEARCH("BUSINESS CRITICAL",G4270)))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G4270</xm:sqref>
        </x14:conditionalFormatting>
        <x14:conditionalFormatting xmlns:xm="http://schemas.microsoft.com/office/excel/2006/main">
          <x14:cfRule type="containsText" priority="3228" operator="containsText" id="{39DE7849-7972-4918-9C09-77FCECFF0B9D}">
            <xm:f>NOT(ISERROR(SEARCH("MEDIUM",G7389)))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29" operator="containsText" id="{2AAA7152-8D41-46CF-864F-1C288FDA9DB4}">
            <xm:f>NOT(ISERROR(SEARCH("LOW",G7389)))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30" operator="containsText" id="{7B2CFE6A-C82A-4504-81C7-0A8A1B1EBF83}">
            <xm:f>NOT(ISERROR(SEARCH("HIGH",G7389)))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31" operator="containsText" id="{CDFC14AE-7A10-49D2-B5CA-48E75D7857C2}">
            <xm:f>NOT(ISERROR(SEARCH("BUSINESS CRITICAL",G7389)))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G7389:G7393</xm:sqref>
        </x14:conditionalFormatting>
        <x14:conditionalFormatting xmlns:xm="http://schemas.microsoft.com/office/excel/2006/main">
          <x14:cfRule type="containsText" priority="3224" operator="containsText" id="{DFE6811B-B7E9-4B12-A142-2FD83FC1FE65}">
            <xm:f>NOT(ISERROR(SEARCH("MEDIUM",G7394)))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25" operator="containsText" id="{34FBFE5E-A0B9-484B-A52E-F2B6A3977459}">
            <xm:f>NOT(ISERROR(SEARCH("LOW",G7394)))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26" operator="containsText" id="{0604132F-062E-4421-8DE5-158C66DFDBFE}">
            <xm:f>NOT(ISERROR(SEARCH("HIGH",G7394)))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27" operator="containsText" id="{A4BADDBA-FFF2-4474-BEFD-24467A4CD5A5}">
            <xm:f>NOT(ISERROR(SEARCH("BUSINESS CRITICAL",G7394)))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G7394:G7398</xm:sqref>
        </x14:conditionalFormatting>
        <x14:conditionalFormatting xmlns:xm="http://schemas.microsoft.com/office/excel/2006/main">
          <x14:cfRule type="containsText" priority="3220" operator="containsText" id="{CE88C870-57A4-4398-AA10-7A2699B1B5AD}">
            <xm:f>NOT(ISERROR(SEARCH("MEDIUM",G7399)))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21" operator="containsText" id="{F12BF487-2F8C-45A1-AC02-7C9C1777856A}">
            <xm:f>NOT(ISERROR(SEARCH("LOW",G7399)))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22" operator="containsText" id="{878624E6-9EF7-4B1A-A346-26F8B23E3BC7}">
            <xm:f>NOT(ISERROR(SEARCH("HIGH",G7399)))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23" operator="containsText" id="{F595AA7A-1289-4A09-87CE-5527306529D6}">
            <xm:f>NOT(ISERROR(SEARCH("BUSINESS CRITICAL",G7399)))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G7399:G7403</xm:sqref>
        </x14:conditionalFormatting>
        <x14:conditionalFormatting xmlns:xm="http://schemas.microsoft.com/office/excel/2006/main">
          <x14:cfRule type="containsText" priority="3216" operator="containsText" id="{75757D99-E5C8-42AE-986D-7519660C7C11}">
            <xm:f>NOT(ISERROR(SEARCH("MEDIUM",G7404)))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17" operator="containsText" id="{6D9B1967-1126-4557-8C82-F1E54FFDF94A}">
            <xm:f>NOT(ISERROR(SEARCH("LOW",G7404)))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18" operator="containsText" id="{425CEC84-4784-4F8D-BABC-603BB0094ED2}">
            <xm:f>NOT(ISERROR(SEARCH("HIGH",G7404)))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19" operator="containsText" id="{42DCCB5A-A282-4449-86B1-76B88B74D604}">
            <xm:f>NOT(ISERROR(SEARCH("BUSINESS CRITICAL",G7404)))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G7404</xm:sqref>
        </x14:conditionalFormatting>
        <x14:conditionalFormatting xmlns:xm="http://schemas.microsoft.com/office/excel/2006/main">
          <x14:cfRule type="containsText" priority="3204" operator="containsText" id="{507B9A24-38DB-4B4B-9019-6C292F1248EA}">
            <xm:f>NOT(ISERROR(SEARCH("MEDIUM",G7406)))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05" operator="containsText" id="{07A3B7F8-3905-4733-9E48-92A6842E51E4}">
            <xm:f>NOT(ISERROR(SEARCH("LOW",G7406)))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06" operator="containsText" id="{6F290E84-C5D0-4700-B2F5-248464ADCBBF}">
            <xm:f>NOT(ISERROR(SEARCH("HIGH",G7406)))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07" operator="containsText" id="{64005138-EE84-4F55-91B1-E11825648EAE}">
            <xm:f>NOT(ISERROR(SEARCH("BUSINESS CRITICAL",G7406)))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G7406:G7407</xm:sqref>
        </x14:conditionalFormatting>
        <x14:conditionalFormatting xmlns:xm="http://schemas.microsoft.com/office/excel/2006/main">
          <x14:cfRule type="containsText" priority="3200" operator="containsText" id="{18CB16ED-B20F-4B81-9BAD-6464BCF54802}">
            <xm:f>NOT(ISERROR(SEARCH("MEDIUM",G7408)))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01" operator="containsText" id="{94D86A1C-01B9-482C-A803-94F84A27F6BC}">
            <xm:f>NOT(ISERROR(SEARCH("LOW",G7408)))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02" operator="containsText" id="{1AC28250-6E99-4705-A4AD-FD19AD39D8E3}">
            <xm:f>NOT(ISERROR(SEARCH("HIGH",G7408)))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03" operator="containsText" id="{8AA34B1A-6AF7-4637-BD1A-23C22CA5C4BA}">
            <xm:f>NOT(ISERROR(SEARCH("BUSINESS CRITICAL",G7408)))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G7408:G7409</xm:sqref>
        </x14:conditionalFormatting>
        <x14:conditionalFormatting xmlns:xm="http://schemas.microsoft.com/office/excel/2006/main">
          <x14:cfRule type="containsText" priority="3196" operator="containsText" id="{448D23D4-875E-4F2C-A0DB-A16EDC2A0A03}">
            <xm:f>NOT(ISERROR(SEARCH("MEDIUM",G7410)))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197" operator="containsText" id="{82079661-4B85-4699-BEF4-73171DA2BE02}">
            <xm:f>NOT(ISERROR(SEARCH("LOW",G7410)))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198" operator="containsText" id="{7EAC7D63-413F-4FA5-AEB6-7B20F92407C3}">
            <xm:f>NOT(ISERROR(SEARCH("HIGH",G7410)))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199" operator="containsText" id="{C3A26D3F-0614-4D1E-BCD7-759E3620D4BE}">
            <xm:f>NOT(ISERROR(SEARCH("BUSINESS CRITICAL",G7410)))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G7410:G7411</xm:sqref>
        </x14:conditionalFormatting>
        <x14:conditionalFormatting xmlns:xm="http://schemas.microsoft.com/office/excel/2006/main">
          <x14:cfRule type="containsText" priority="3192" operator="containsText" id="{D9B1E554-320F-46F5-995D-249F88BD7F0D}">
            <xm:f>NOT(ISERROR(SEARCH("MEDIUM",G7412)))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193" operator="containsText" id="{86493731-00D8-4C55-A370-703F94B5C52D}">
            <xm:f>NOT(ISERROR(SEARCH("LOW",G7412)))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194" operator="containsText" id="{E60D0B18-D3BA-4A51-A406-C8223F44B980}">
            <xm:f>NOT(ISERROR(SEARCH("HIGH",G7412)))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195" operator="containsText" id="{C66C8329-A2E2-4996-B095-852ECB95E759}">
            <xm:f>NOT(ISERROR(SEARCH("BUSINESS CRITICAL",G7412)))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G7412:G7413</xm:sqref>
        </x14:conditionalFormatting>
        <x14:conditionalFormatting xmlns:xm="http://schemas.microsoft.com/office/excel/2006/main">
          <x14:cfRule type="containsText" priority="3188" operator="containsText" id="{93B7DB97-DD19-431B-9D50-74E01BDD8572}">
            <xm:f>NOT(ISERROR(SEARCH("MEDIUM",G7414)))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189" operator="containsText" id="{15CC794B-0FFF-4472-951C-2CF3BD08A006}">
            <xm:f>NOT(ISERROR(SEARCH("LOW",G7414)))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190" operator="containsText" id="{499989C9-2CF6-475D-A87D-318D75D82D1B}">
            <xm:f>NOT(ISERROR(SEARCH("HIGH",G7414)))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191" operator="containsText" id="{2015232F-B31E-43A9-88DA-38F96CA4F58C}">
            <xm:f>NOT(ISERROR(SEARCH("BUSINESS CRITICAL",G7414)))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G7414:G7415</xm:sqref>
        </x14:conditionalFormatting>
        <x14:conditionalFormatting xmlns:xm="http://schemas.microsoft.com/office/excel/2006/main">
          <x14:cfRule type="containsText" priority="3184" operator="containsText" id="{5978C1FC-57FB-4385-87E7-A6DA2502BC41}">
            <xm:f>NOT(ISERROR(SEARCH("MEDIUM",G56)))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185" operator="containsText" id="{42C81FD3-EA1F-4E70-9FD2-64C64690022B}">
            <xm:f>NOT(ISERROR(SEARCH("LOW",G56)))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186" operator="containsText" id="{A67C8870-40AE-4184-87CA-472401ED2CE6}">
            <xm:f>NOT(ISERROR(SEARCH("HIGH",G56)))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187" operator="containsText" id="{F9E48BD5-7E67-4BC2-8950-B9DD292C9656}">
            <xm:f>NOT(ISERROR(SEARCH("BUSINESS CRITICAL",G56)))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G56:G59 G76:G77 G69 G72:G74</xm:sqref>
        </x14:conditionalFormatting>
        <x14:conditionalFormatting xmlns:xm="http://schemas.microsoft.com/office/excel/2006/main">
          <x14:cfRule type="containsText" priority="3180" operator="containsText" id="{485D09A1-DE01-48A7-BE1A-7EDAD3AAF846}">
            <xm:f>NOT(ISERROR(SEARCH("MEDIUM",G30)))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181" operator="containsText" id="{01453A05-9760-4A36-ACFD-F1C9632D7A30}">
            <xm:f>NOT(ISERROR(SEARCH("LOW",G30)))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182" operator="containsText" id="{2E87B3E9-6B85-4F89-86A1-2E0101188E18}">
            <xm:f>NOT(ISERROR(SEARCH("HIGH",G30)))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183" operator="containsText" id="{70152B50-775E-41BF-AD3C-30DB2C8301A3}">
            <xm:f>NOT(ISERROR(SEARCH("BUSINESS CRITICAL",G30)))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G30 G41:G47</xm:sqref>
        </x14:conditionalFormatting>
        <x14:conditionalFormatting xmlns:xm="http://schemas.microsoft.com/office/excel/2006/main">
          <x14:cfRule type="containsText" priority="3148" operator="containsText" id="{E31FDE57-BCB6-4089-BF47-B9A08128139D}">
            <xm:f>NOT(ISERROR(SEARCH("MEDIUM",G584)))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149" operator="containsText" id="{F88EFC7B-ED43-4A51-A4AA-94F04A14C4F0}">
            <xm:f>NOT(ISERROR(SEARCH("LOW",G584)))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150" operator="containsText" id="{2391BDCA-DAED-435D-BB93-10668C3436A6}">
            <xm:f>NOT(ISERROR(SEARCH("HIGH",G584)))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151" operator="containsText" id="{C8DB7DC0-C0CB-4A1F-AEAA-FD9A90D907DD}">
            <xm:f>NOT(ISERROR(SEARCH("BUSINESS CRITICAL",G584)))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G584:G585</xm:sqref>
        </x14:conditionalFormatting>
        <x14:conditionalFormatting xmlns:xm="http://schemas.microsoft.com/office/excel/2006/main">
          <x14:cfRule type="containsText" priority="3132" operator="containsText" id="{69FB5B10-D21C-481C-B246-5ACEF99590C3}">
            <xm:f>NOT(ISERROR(SEARCH("MEDIUM",G583)))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133" operator="containsText" id="{98FE7B1A-0D68-4337-B1ED-A6393FEB1850}">
            <xm:f>NOT(ISERROR(SEARCH("LOW",G583)))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134" operator="containsText" id="{622F8EF6-D3A3-4C36-950F-3333271EA544}">
            <xm:f>NOT(ISERROR(SEARCH("HIGH",G583)))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135" operator="containsText" id="{B988C1D0-288B-4DD6-AD45-A952BB4068A0}">
            <xm:f>NOT(ISERROR(SEARCH("BUSINESS CRITICAL",G583)))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G583</xm:sqref>
        </x14:conditionalFormatting>
        <x14:conditionalFormatting xmlns:xm="http://schemas.microsoft.com/office/excel/2006/main">
          <x14:cfRule type="containsText" priority="3128" operator="containsText" id="{7DD503B5-7A59-4026-8232-655BCE0902D4}">
            <xm:f>NOT(ISERROR(SEARCH("MEDIUM",G586)))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129" operator="containsText" id="{D6D7BDBC-B481-4BC5-9B5E-4DC46E3584F8}">
            <xm:f>NOT(ISERROR(SEARCH("LOW",G586)))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130" operator="containsText" id="{11819E00-92EE-4F77-ADF4-33102DA5F126}">
            <xm:f>NOT(ISERROR(SEARCH("HIGH",G586)))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131" operator="containsText" id="{231AB101-9B9E-4C13-9952-2662A08F1954}">
            <xm:f>NOT(ISERROR(SEARCH("BUSINESS CRITICAL",G586)))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G586</xm:sqref>
        </x14:conditionalFormatting>
        <x14:conditionalFormatting xmlns:xm="http://schemas.microsoft.com/office/excel/2006/main">
          <x14:cfRule type="containsText" priority="3124" operator="containsText" id="{4F11CD33-11B2-4651-9FB3-34FEBDB181D8}">
            <xm:f>NOT(ISERROR(SEARCH("MEDIUM",G588)))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125" operator="containsText" id="{13AF4BE2-3283-4E23-940B-8C3700362070}">
            <xm:f>NOT(ISERROR(SEARCH("LOW",G588)))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126" operator="containsText" id="{3B32240A-C27E-4EC8-A199-00AB0AB6EFF4}">
            <xm:f>NOT(ISERROR(SEARCH("HIGH",G588)))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127" operator="containsText" id="{E6B32E08-E064-4E08-B150-56958062759E}">
            <xm:f>NOT(ISERROR(SEARCH("BUSINESS CRITICAL",G588)))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G588</xm:sqref>
        </x14:conditionalFormatting>
        <x14:conditionalFormatting xmlns:xm="http://schemas.microsoft.com/office/excel/2006/main">
          <x14:cfRule type="containsText" priority="3120" operator="containsText" id="{7563BC10-7FCE-4DEB-AB71-A59005FCC7B0}">
            <xm:f>NOT(ISERROR(SEARCH("MEDIUM",G594)))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121" operator="containsText" id="{0C30D71D-4D3A-481D-8979-1CD9CDF5404E}">
            <xm:f>NOT(ISERROR(SEARCH("LOW",G594)))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122" operator="containsText" id="{4B9829ED-E81C-41B4-BDCA-293A931DB77D}">
            <xm:f>NOT(ISERROR(SEARCH("HIGH",G594)))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123" operator="containsText" id="{360FF7D8-092A-4CFB-AACA-39B65C7F5427}">
            <xm:f>NOT(ISERROR(SEARCH("BUSINESS CRITICAL",G594)))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G594</xm:sqref>
        </x14:conditionalFormatting>
        <x14:conditionalFormatting xmlns:xm="http://schemas.microsoft.com/office/excel/2006/main">
          <x14:cfRule type="containsText" priority="3116" operator="containsText" id="{45A19B4C-6B0B-485B-A7A6-EB5FCBA10B25}">
            <xm:f>NOT(ISERROR(SEARCH("MEDIUM",G600)))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117" operator="containsText" id="{38B6276E-F295-4565-A9F6-CD51003D893E}">
            <xm:f>NOT(ISERROR(SEARCH("LOW",G600)))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118" operator="containsText" id="{2A526DF9-B644-4C20-A539-42BAB038EA70}">
            <xm:f>NOT(ISERROR(SEARCH("HIGH",G600)))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119" operator="containsText" id="{B935F808-41E4-4980-BBE4-130870ABA16B}">
            <xm:f>NOT(ISERROR(SEARCH("BUSINESS CRITICAL",G600)))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G600</xm:sqref>
        </x14:conditionalFormatting>
        <x14:conditionalFormatting xmlns:xm="http://schemas.microsoft.com/office/excel/2006/main">
          <x14:cfRule type="containsText" priority="3112" operator="containsText" id="{BD3F36DC-2C45-45F0-869F-280F4D3252C9}">
            <xm:f>NOT(ISERROR(SEARCH("MEDIUM",G606)))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113" operator="containsText" id="{53C55CB1-97B9-46EE-94BC-1EAA6D88ED92}">
            <xm:f>NOT(ISERROR(SEARCH("LOW",G606)))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114" operator="containsText" id="{25041026-AE47-4C2B-BA2F-02F3E7CB8008}">
            <xm:f>NOT(ISERROR(SEARCH("HIGH",G606)))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115" operator="containsText" id="{9CA0764E-0DA1-4020-BE97-7AFBECAA8C0A}">
            <xm:f>NOT(ISERROR(SEARCH("BUSINESS CRITICAL",G606)))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G606</xm:sqref>
        </x14:conditionalFormatting>
        <x14:conditionalFormatting xmlns:xm="http://schemas.microsoft.com/office/excel/2006/main">
          <x14:cfRule type="containsText" priority="3084" operator="containsText" id="{993CD642-A65E-476B-9F76-CF2D7E53FAA0}">
            <xm:f>NOT(ISERROR(SEARCH("MEDIUM",G682)))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085" operator="containsText" id="{E87F23DE-7BFD-4648-A319-5D1149A2694B}">
            <xm:f>NOT(ISERROR(SEARCH("LOW",G682)))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086" operator="containsText" id="{B2D9527F-6FAA-4A47-96AE-7D569D84F97F}">
            <xm:f>NOT(ISERROR(SEARCH("HIGH",G682)))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087" operator="containsText" id="{01BCF167-3A8B-43BC-B8A1-61932A563BA5}">
            <xm:f>NOT(ISERROR(SEARCH("BUSINESS CRITICAL",G682)))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G682</xm:sqref>
        </x14:conditionalFormatting>
        <x14:conditionalFormatting xmlns:xm="http://schemas.microsoft.com/office/excel/2006/main">
          <x14:cfRule type="containsText" priority="3080" operator="containsText" id="{72141007-3425-44CD-9EE3-DE7908FFCA54}">
            <xm:f>NOT(ISERROR(SEARCH("MEDIUM",G688)))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081" operator="containsText" id="{0BA01EDD-3280-49FD-B902-CE17399926CA}">
            <xm:f>NOT(ISERROR(SEARCH("LOW",G688)))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082" operator="containsText" id="{3451A2A6-5028-45E6-98A2-4DA095DC4E8E}">
            <xm:f>NOT(ISERROR(SEARCH("HIGH",G688)))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083" operator="containsText" id="{919C3E6B-D789-4477-817A-F3E4A99DAE80}">
            <xm:f>NOT(ISERROR(SEARCH("BUSINESS CRITICAL",G688)))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G688</xm:sqref>
        </x14:conditionalFormatting>
        <x14:conditionalFormatting xmlns:xm="http://schemas.microsoft.com/office/excel/2006/main">
          <x14:cfRule type="containsText" priority="3076" operator="containsText" id="{9129CB25-58BB-4DD7-8156-B1DCB9F0D6B4}">
            <xm:f>NOT(ISERROR(SEARCH("MEDIUM",G694)))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077" operator="containsText" id="{617AD0FD-BAD6-4417-9604-34D6CF10427A}">
            <xm:f>NOT(ISERROR(SEARCH("LOW",G694)))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078" operator="containsText" id="{705F936C-AAA4-4876-BD02-B9D6F0D2A24C}">
            <xm:f>NOT(ISERROR(SEARCH("HIGH",G694)))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079" operator="containsText" id="{892654AB-E42D-4F15-9EE3-364131D8E72A}">
            <xm:f>NOT(ISERROR(SEARCH("BUSINESS CRITICAL",G694)))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G694</xm:sqref>
        </x14:conditionalFormatting>
        <x14:conditionalFormatting xmlns:xm="http://schemas.microsoft.com/office/excel/2006/main">
          <x14:cfRule type="containsText" priority="3064" operator="containsText" id="{E42BCDB7-DAD7-4C81-BCE2-3BFF840647AD}">
            <xm:f>NOT(ISERROR(SEARCH("MEDIUM",H588)))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065" operator="containsText" id="{E465F40C-1218-472E-96C1-46EAEBD0D3DF}">
            <xm:f>NOT(ISERROR(SEARCH("LOW",H588)))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066" operator="containsText" id="{D2135C54-CE33-403D-9E7F-963743A02F44}">
            <xm:f>NOT(ISERROR(SEARCH("HIGH",H588)))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067" operator="containsText" id="{AB83B078-C81B-4CCA-A211-E45B2BE7623B}">
            <xm:f>NOT(ISERROR(SEARCH("BUSINESS CRITICAL",H588)))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H588:H592</xm:sqref>
        </x14:conditionalFormatting>
        <x14:conditionalFormatting xmlns:xm="http://schemas.microsoft.com/office/excel/2006/main">
          <x14:cfRule type="containsText" priority="3060" operator="containsText" id="{C20C2EB3-3CE6-479D-B2A5-66259AE23D7F}">
            <xm:f>NOT(ISERROR(SEARCH("MEDIUM",H594)))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061" operator="containsText" id="{380504BF-403E-4D44-851C-DCFDC90413E4}">
            <xm:f>NOT(ISERROR(SEARCH("LOW",H594)))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062" operator="containsText" id="{EB824977-8E36-40E5-AE50-E15FE706F952}">
            <xm:f>NOT(ISERROR(SEARCH("HIGH",H594)))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063" operator="containsText" id="{E40E2EE1-539A-4807-ABC7-29BD30862CC8}">
            <xm:f>NOT(ISERROR(SEARCH("BUSINESS CRITICAL",H594)))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H594:H598</xm:sqref>
        </x14:conditionalFormatting>
        <x14:conditionalFormatting xmlns:xm="http://schemas.microsoft.com/office/excel/2006/main">
          <x14:cfRule type="containsText" priority="3056" operator="containsText" id="{CD35F859-9502-4D68-A3A1-358A648EA57A}">
            <xm:f>NOT(ISERROR(SEARCH("MEDIUM",H600)))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057" operator="containsText" id="{789744BA-4A5A-4973-88B4-987C45595918}">
            <xm:f>NOT(ISERROR(SEARCH("LOW",H600)))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058" operator="containsText" id="{E05AA63A-6B80-4C18-98EF-AF39CA551CB8}">
            <xm:f>NOT(ISERROR(SEARCH("HIGH",H600)))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059" operator="containsText" id="{91174ABA-D79E-464F-BC4C-7D99832AFDF7}">
            <xm:f>NOT(ISERROR(SEARCH("BUSINESS CRITICAL",H600)))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H600:H604</xm:sqref>
        </x14:conditionalFormatting>
        <x14:conditionalFormatting xmlns:xm="http://schemas.microsoft.com/office/excel/2006/main">
          <x14:cfRule type="containsText" priority="3052" operator="containsText" id="{587D1133-0BBF-4FC9-A345-2656EF2D06C5}">
            <xm:f>NOT(ISERROR(SEARCH("MEDIUM",H606)))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053" operator="containsText" id="{CDDC6716-ADFC-4E0A-9BDF-ED932D2CEF6D}">
            <xm:f>NOT(ISERROR(SEARCH("LOW",H606)))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054" operator="containsText" id="{F7F4D9F3-96AE-4D41-83A5-E19C668F12DF}">
            <xm:f>NOT(ISERROR(SEARCH("HIGH",H606)))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055" operator="containsText" id="{95809721-6B7C-43E5-97D3-E34C51B428F9}">
            <xm:f>NOT(ISERROR(SEARCH("BUSINESS CRITICAL",H606)))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H606</xm:sqref>
        </x14:conditionalFormatting>
        <x14:conditionalFormatting xmlns:xm="http://schemas.microsoft.com/office/excel/2006/main">
          <x14:cfRule type="containsText" priority="3044" operator="containsText" id="{B89D0DC7-BBE9-4986-B760-6AF019B9C5DC}">
            <xm:f>NOT(ISERROR(SEARCH("MEDIUM",H674)))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045" operator="containsText" id="{635954C2-DD0F-4C01-BD5F-DD5D4B783C8E}">
            <xm:f>NOT(ISERROR(SEARCH("LOW",H674)))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046" operator="containsText" id="{B9AA5972-5519-4BAB-A289-C123A67AC94A}">
            <xm:f>NOT(ISERROR(SEARCH("HIGH",H674)))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047" operator="containsText" id="{819580C6-F4C3-49E6-9F19-A9A301E3901E}">
            <xm:f>NOT(ISERROR(SEARCH("BUSINESS CRITICAL",H674)))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H674</xm:sqref>
        </x14:conditionalFormatting>
        <x14:conditionalFormatting xmlns:xm="http://schemas.microsoft.com/office/excel/2006/main">
          <x14:cfRule type="containsText" priority="3040" operator="containsText" id="{1C92A10A-4A58-4C79-9E49-FD8BC5138415}">
            <xm:f>NOT(ISERROR(SEARCH("MEDIUM",H676)))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041" operator="containsText" id="{1E913A59-1662-427C-B468-8E9A984C13E4}">
            <xm:f>NOT(ISERROR(SEARCH("LOW",H676)))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042" operator="containsText" id="{1575BD45-6867-4857-8FBF-4F5E488FC902}">
            <xm:f>NOT(ISERROR(SEARCH("HIGH",H676)))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043" operator="containsText" id="{E0B5C536-9D02-41B0-872A-DF1DA5EC547F}">
            <xm:f>NOT(ISERROR(SEARCH("BUSINESS CRITICAL",H676)))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H676</xm:sqref>
        </x14:conditionalFormatting>
        <x14:conditionalFormatting xmlns:xm="http://schemas.microsoft.com/office/excel/2006/main">
          <x14:cfRule type="containsText" priority="3024" operator="containsText" id="{E6C45021-35A4-4E4E-B139-D36FB6F04C56}">
            <xm:f>NOT(ISERROR(SEARCH("MEDIUM",H682)))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025" operator="containsText" id="{843BDC41-8C48-4601-AAC2-B782BEFD021B}">
            <xm:f>NOT(ISERROR(SEARCH("LOW",H682)))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026" operator="containsText" id="{E0393A79-1AF1-4116-BE7C-F56E23B7D895}">
            <xm:f>NOT(ISERROR(SEARCH("HIGH",H682)))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027" operator="containsText" id="{DA7AE560-61BB-4D4D-BAED-527F25996DDB}">
            <xm:f>NOT(ISERROR(SEARCH("BUSINESS CRITICAL",H682)))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H682:H686</xm:sqref>
        </x14:conditionalFormatting>
        <x14:conditionalFormatting xmlns:xm="http://schemas.microsoft.com/office/excel/2006/main">
          <x14:cfRule type="containsText" priority="3020" operator="containsText" id="{335C5A12-0039-44C1-8D0A-1B5E01D0ABF7}">
            <xm:f>NOT(ISERROR(SEARCH("MEDIUM",H688)))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021" operator="containsText" id="{E3178A23-E79E-4FC7-B02E-D6D8F35335F5}">
            <xm:f>NOT(ISERROR(SEARCH("LOW",H688)))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022" operator="containsText" id="{35FE7E0B-A5C6-4A18-AA41-22B8C2A9838A}">
            <xm:f>NOT(ISERROR(SEARCH("HIGH",H688)))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023" operator="containsText" id="{6A2C3A80-F800-4E0F-8BBC-8892A5B593CB}">
            <xm:f>NOT(ISERROR(SEARCH("BUSINESS CRITICAL",H688)))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H688:H692</xm:sqref>
        </x14:conditionalFormatting>
        <x14:conditionalFormatting xmlns:xm="http://schemas.microsoft.com/office/excel/2006/main">
          <x14:cfRule type="containsText" priority="3016" operator="containsText" id="{4440640E-4842-41DB-B4F6-989A4405BFFC}">
            <xm:f>NOT(ISERROR(SEARCH("MEDIUM",H694)))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017" operator="containsText" id="{CF18AC53-BEDA-4D8D-8375-3C7C16032B6E}">
            <xm:f>NOT(ISERROR(SEARCH("LOW",H694)))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018" operator="containsText" id="{1D1A23C2-225C-4322-BB0E-B1D019D03F23}">
            <xm:f>NOT(ISERROR(SEARCH("HIGH",H694)))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019" operator="containsText" id="{F80A1D6F-F263-4C30-8523-4B3A3CE957B6}">
            <xm:f>NOT(ISERROR(SEARCH("BUSINESS CRITICAL",H694)))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H694:H698</xm:sqref>
        </x14:conditionalFormatting>
        <x14:conditionalFormatting xmlns:xm="http://schemas.microsoft.com/office/excel/2006/main">
          <x14:cfRule type="containsText" priority="3000" operator="containsText" id="{43226EC3-9AE3-44C9-812F-F3C8905D45A6}">
            <xm:f>NOT(ISERROR(SEARCH("MEDIUM",G2202)))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001" operator="containsText" id="{7B03B70A-E08B-49C2-9956-F14273DFF094}">
            <xm:f>NOT(ISERROR(SEARCH("LOW",G2202)))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002" operator="containsText" id="{0CFFEAFC-1B6C-459B-96D8-45100CC0FE63}">
            <xm:f>NOT(ISERROR(SEARCH("HIGH",G2202)))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003" operator="containsText" id="{A9E2CE6D-BECD-4258-B84E-48D73FF17068}">
            <xm:f>NOT(ISERROR(SEARCH("BUSINESS CRITICAL",G2202)))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G2202</xm:sqref>
        </x14:conditionalFormatting>
        <x14:conditionalFormatting xmlns:xm="http://schemas.microsoft.com/office/excel/2006/main">
          <x14:cfRule type="containsText" priority="2996" operator="containsText" id="{056DC00E-73A4-4D5D-92E7-4BBCC15BAC9C}">
            <xm:f>NOT(ISERROR(SEARCH("MEDIUM",G7420)))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97" operator="containsText" id="{977363C3-92AD-4382-BF47-9C1AC62F2D3F}">
            <xm:f>NOT(ISERROR(SEARCH("LOW",G7420)))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98" operator="containsText" id="{32FDE881-422E-4E28-B178-04B432119FD0}">
            <xm:f>NOT(ISERROR(SEARCH("HIGH",G7420)))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99" operator="containsText" id="{A31CBDA2-7BBA-4424-8579-B71AACCA3D25}">
            <xm:f>NOT(ISERROR(SEARCH("BUSINESS CRITICAL",G7420)))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G7420:G7424</xm:sqref>
        </x14:conditionalFormatting>
        <x14:conditionalFormatting xmlns:xm="http://schemas.microsoft.com/office/excel/2006/main">
          <x14:cfRule type="containsText" priority="2992" operator="containsText" id="{6FF22C88-47A5-410C-AC73-3FD39E472081}">
            <xm:f>NOT(ISERROR(SEARCH("MEDIUM",G87)))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93" operator="containsText" id="{D121DBAB-D1AB-45A3-8B1C-A15B668F3AE2}">
            <xm:f>NOT(ISERROR(SEARCH("LOW",G87)))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94" operator="containsText" id="{BD4C4A0F-10BF-4085-B94D-C9A4D03B302D}">
            <xm:f>NOT(ISERROR(SEARCH("HIGH",G87)))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95" operator="containsText" id="{978A0778-670E-4047-9AB0-1E59584D3BBA}">
            <xm:f>NOT(ISERROR(SEARCH("BUSINESS CRITICAL",G87)))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G87:G90 G92</xm:sqref>
        </x14:conditionalFormatting>
        <x14:conditionalFormatting xmlns:xm="http://schemas.microsoft.com/office/excel/2006/main">
          <x14:cfRule type="containsText" priority="2988" operator="containsText" id="{A8B9AF7B-1A37-43DA-89CB-3912E1DFAC28}">
            <xm:f>NOT(ISERROR(SEARCH("MEDIUM",G93)))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89" operator="containsText" id="{AEFB50D5-D70A-41FF-9A65-955C70C0247D}">
            <xm:f>NOT(ISERROR(SEARCH("LOW",G93)))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90" operator="containsText" id="{5CAFB3CF-04F5-413C-85DE-FA6DD4A1EB5B}">
            <xm:f>NOT(ISERROR(SEARCH("HIGH",G93)))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91" operator="containsText" id="{3C7DDA92-E1FD-4A15-BE83-BCAA79E70F54}">
            <xm:f>NOT(ISERROR(SEARCH("BUSINESS CRITICAL",G93)))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G93</xm:sqref>
        </x14:conditionalFormatting>
        <x14:conditionalFormatting xmlns:xm="http://schemas.microsoft.com/office/excel/2006/main">
          <x14:cfRule type="containsText" priority="2984" operator="containsText" id="{7D08AD5D-53BE-4D6B-AAB2-4608060E1DD2}">
            <xm:f>NOT(ISERROR(SEARCH("MEDIUM",G91)))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85" operator="containsText" id="{8F04FAA1-3895-4F1C-A04D-FFB4338BC774}">
            <xm:f>NOT(ISERROR(SEARCH("LOW",G91)))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86" operator="containsText" id="{B0DFD907-FF59-40C4-9146-8D3860CB101B}">
            <xm:f>NOT(ISERROR(SEARCH("HIGH",G91)))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87" operator="containsText" id="{5F0EE6A0-B911-4BE0-BEB4-6E1099EA6D74}">
            <xm:f>NOT(ISERROR(SEARCH("BUSINESS CRITICAL",G91)))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G91</xm:sqref>
        </x14:conditionalFormatting>
        <x14:conditionalFormatting xmlns:xm="http://schemas.microsoft.com/office/excel/2006/main">
          <x14:cfRule type="containsText" priority="2980" operator="containsText" id="{4E7F2EFB-BDD6-436E-9931-96ECC90DD410}">
            <xm:f>NOT(ISERROR(SEARCH("MEDIUM",G34)))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81" operator="containsText" id="{7A94F267-C6B7-49AE-B1D7-7E9A7EC9E9B4}">
            <xm:f>NOT(ISERROR(SEARCH("LOW",G34)))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82" operator="containsText" id="{D3CD9FA1-3BD4-40E0-8703-89229B5B15A6}">
            <xm:f>NOT(ISERROR(SEARCH("HIGH",G34)))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83" operator="containsText" id="{4DE4117B-617A-4AAA-83C1-BB4EB21D3904}">
            <xm:f>NOT(ISERROR(SEARCH("BUSINESS CRITICAL",G34)))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G34:G40</xm:sqref>
        </x14:conditionalFormatting>
        <x14:conditionalFormatting xmlns:xm="http://schemas.microsoft.com/office/excel/2006/main">
          <x14:cfRule type="containsText" priority="2976" operator="containsText" id="{91653925-35C5-40DD-A152-50D5F19A5756}">
            <xm:f>NOT(ISERROR(SEARCH("MEDIUM",G2358)))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77" operator="containsText" id="{81B76584-4CD4-4F74-9530-1721F46C4FDD}">
            <xm:f>NOT(ISERROR(SEARCH("LOW",G2358)))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78" operator="containsText" id="{B7ADA075-D8E0-4D34-A35C-A7882C292ACF}">
            <xm:f>NOT(ISERROR(SEARCH("HIGH",G2358)))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79" operator="containsText" id="{FB2C87DB-A3BF-4BA0-A32A-F43F6A940394}">
            <xm:f>NOT(ISERROR(SEARCH("BUSINESS CRITICAL",G2358)))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G2358</xm:sqref>
        </x14:conditionalFormatting>
        <x14:conditionalFormatting xmlns:xm="http://schemas.microsoft.com/office/excel/2006/main">
          <x14:cfRule type="containsText" priority="2972" operator="containsText" id="{592CBD70-2688-499E-ACD9-19AA3D70C3A7}">
            <xm:f>NOT(ISERROR(SEARCH("MEDIUM",G2359)))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73" operator="containsText" id="{D0A1C058-2172-411F-BEAB-D1F39CF504A2}">
            <xm:f>NOT(ISERROR(SEARCH("LOW",G2359)))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74" operator="containsText" id="{8A1DCE39-CCCD-4A41-9F07-ADEBB5AEB810}">
            <xm:f>NOT(ISERROR(SEARCH("HIGH",G2359)))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75" operator="containsText" id="{E146AEC6-BC5C-4AEB-BC75-94E56501B5A9}">
            <xm:f>NOT(ISERROR(SEARCH("BUSINESS CRITICAL",G2359)))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G2359:G2361</xm:sqref>
        </x14:conditionalFormatting>
        <x14:conditionalFormatting xmlns:xm="http://schemas.microsoft.com/office/excel/2006/main">
          <x14:cfRule type="containsText" priority="2968" operator="containsText" id="{268A81B3-B707-4E56-A324-FA7A4CE94CC8}">
            <xm:f>NOT(ISERROR(SEARCH("MEDIUM",G7429)))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69" operator="containsText" id="{695EDC62-422A-4D0E-9BBE-4C09DFC1D83D}">
            <xm:f>NOT(ISERROR(SEARCH("LOW",G7429)))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70" operator="containsText" id="{0379243C-E0DF-4DB3-B236-20EB5A45B102}">
            <xm:f>NOT(ISERROR(SEARCH("HIGH",G7429)))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71" operator="containsText" id="{61540593-A633-4BCA-89F5-9650EFD3461A}">
            <xm:f>NOT(ISERROR(SEARCH("BUSINESS CRITICAL",G7429)))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G7429</xm:sqref>
        </x14:conditionalFormatting>
        <x14:conditionalFormatting xmlns:xm="http://schemas.microsoft.com/office/excel/2006/main">
          <x14:cfRule type="containsText" priority="2964" operator="containsText" id="{BE56665F-5340-4339-95C8-A174270B5A56}">
            <xm:f>NOT(ISERROR(SEARCH("MEDIUM",G4122)))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65" operator="containsText" id="{935DFCED-914B-4C90-AD2F-C110DB1C4981}">
            <xm:f>NOT(ISERROR(SEARCH("LOW",G4122)))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66" operator="containsText" id="{8E4C91CC-D905-4AC6-94D2-EF519091B0E3}">
            <xm:f>NOT(ISERROR(SEARCH("HIGH",G4122)))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67" operator="containsText" id="{663956F8-BC4D-4E50-8C4C-81356FA424E5}">
            <xm:f>NOT(ISERROR(SEARCH("BUSINESS CRITICAL",G4122)))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G4122</xm:sqref>
        </x14:conditionalFormatting>
        <x14:conditionalFormatting xmlns:xm="http://schemas.microsoft.com/office/excel/2006/main">
          <x14:cfRule type="containsText" priority="2960" operator="containsText" id="{8AACE89C-3D25-4ECD-AB97-88C64804D9D4}">
            <xm:f>NOT(ISERROR(SEARCH("MEDIUM",G4010)))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61" operator="containsText" id="{35E49A05-C389-4FC5-A536-F66F0F33AB9C}">
            <xm:f>NOT(ISERROR(SEARCH("LOW",G4010)))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62" operator="containsText" id="{1042FFF9-5981-4188-AD2F-1B310754AA0B}">
            <xm:f>NOT(ISERROR(SEARCH("HIGH",G4010)))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63" operator="containsText" id="{2645E1E7-1C65-4E13-ABED-83284D6F0B7F}">
            <xm:f>NOT(ISERROR(SEARCH("BUSINESS CRITICAL",G4010)))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G4010</xm:sqref>
        </x14:conditionalFormatting>
        <x14:conditionalFormatting xmlns:xm="http://schemas.microsoft.com/office/excel/2006/main">
          <x14:cfRule type="containsText" priority="2956" operator="containsText" id="{C5D51876-208B-4FB8-8741-169A4B9F3E35}">
            <xm:f>NOT(ISERROR(SEARCH("MEDIUM",G4012)))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57" operator="containsText" id="{266738BC-371E-42C6-995E-9996C5BB6BFA}">
            <xm:f>NOT(ISERROR(SEARCH("LOW",G4012)))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58" operator="containsText" id="{0F31787E-434A-41B7-89B9-207B9956836F}">
            <xm:f>NOT(ISERROR(SEARCH("HIGH",G4012)))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59" operator="containsText" id="{3AA404BD-E60C-4220-BAF7-36CAEA1C9009}">
            <xm:f>NOT(ISERROR(SEARCH("BUSINESS CRITICAL",G4012)))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G4012:G4016</xm:sqref>
        </x14:conditionalFormatting>
        <x14:conditionalFormatting xmlns:xm="http://schemas.microsoft.com/office/excel/2006/main">
          <x14:cfRule type="containsText" priority="2952" operator="containsText" id="{DF5E601D-A524-4A9B-AAA7-0DE82A4C1F1D}">
            <xm:f>NOT(ISERROR(SEARCH("MEDIUM",G4011)))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53" operator="containsText" id="{09618AE2-9D36-46B9-8AA2-5E52327F27EB}">
            <xm:f>NOT(ISERROR(SEARCH("LOW",G4011)))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54" operator="containsText" id="{6596F453-A8C2-4AE9-A822-E00326319B98}">
            <xm:f>NOT(ISERROR(SEARCH("HIGH",G4011)))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55" operator="containsText" id="{61643C19-27F1-43FD-9461-223F67862083}">
            <xm:f>NOT(ISERROR(SEARCH("BUSINESS CRITICAL",G4011)))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G4011</xm:sqref>
        </x14:conditionalFormatting>
        <x14:conditionalFormatting xmlns:xm="http://schemas.microsoft.com/office/excel/2006/main">
          <x14:cfRule type="containsText" priority="2948" operator="containsText" id="{22B85BE8-0114-407C-AE4D-543ED132CCB6}">
            <xm:f>NOT(ISERROR(SEARCH("MEDIUM",G2836)))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49" operator="containsText" id="{F98E77A7-C632-42DE-A657-565F6AEE9EB8}">
            <xm:f>NOT(ISERROR(SEARCH("LOW",G2836)))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50" operator="containsText" id="{30B68A83-71AE-4777-B3B1-0D74696DB77E}">
            <xm:f>NOT(ISERROR(SEARCH("HIGH",G2836)))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51" operator="containsText" id="{659A655C-CB15-4096-A18E-C9FC53A2607B}">
            <xm:f>NOT(ISERROR(SEARCH("BUSINESS CRITICAL",G2836)))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G2836</xm:sqref>
        </x14:conditionalFormatting>
        <x14:conditionalFormatting xmlns:xm="http://schemas.microsoft.com/office/excel/2006/main">
          <x14:cfRule type="containsText" priority="2944" operator="containsText" id="{F0EFAF3C-BEDD-4481-ACEF-F57E124AADB6}">
            <xm:f>NOT(ISERROR(SEARCH("MEDIUM",G2837)))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45" operator="containsText" id="{CE6B2C6F-EF0C-4A67-B9F1-9C5D16A7CE55}">
            <xm:f>NOT(ISERROR(SEARCH("LOW",G2837)))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46" operator="containsText" id="{A3B7524A-47F6-489D-84CA-38A93599B9B7}">
            <xm:f>NOT(ISERROR(SEARCH("HIGH",G2837)))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47" operator="containsText" id="{C370297A-DB3E-4BF8-B974-228C50CE1E60}">
            <xm:f>NOT(ISERROR(SEARCH("BUSINESS CRITICAL",G2837)))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G2837</xm:sqref>
        </x14:conditionalFormatting>
        <x14:conditionalFormatting xmlns:xm="http://schemas.microsoft.com/office/excel/2006/main">
          <x14:cfRule type="containsText" priority="2940" operator="containsText" id="{F0B654C5-320D-4EB1-B8A5-7814B70D6A28}">
            <xm:f>NOT(ISERROR(SEARCH("MEDIUM",G1839)))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41" operator="containsText" id="{90B7C89D-6D07-41F5-A381-25AFD689B61F}">
            <xm:f>NOT(ISERROR(SEARCH("LOW",G1839)))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42" operator="containsText" id="{C35550E0-359F-485C-8B21-5DE433C23FD7}">
            <xm:f>NOT(ISERROR(SEARCH("HIGH",G1839)))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43" operator="containsText" id="{694B07FF-2A3B-4E50-A56F-B91F46F3B2B6}">
            <xm:f>NOT(ISERROR(SEARCH("BUSINESS CRITICAL",G1839)))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G1839</xm:sqref>
        </x14:conditionalFormatting>
        <x14:conditionalFormatting xmlns:xm="http://schemas.microsoft.com/office/excel/2006/main">
          <x14:cfRule type="containsText" priority="2936" operator="containsText" id="{D72790E5-8F31-4F9B-AB4E-A6E4835CAF18}">
            <xm:f>NOT(ISERROR(SEARCH("MEDIUM",G3265)))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37" operator="containsText" id="{A561F674-9308-4490-AF45-A118992CCDD3}">
            <xm:f>NOT(ISERROR(SEARCH("LOW",G3265)))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38" operator="containsText" id="{1E1AC431-59D5-4830-AF28-D1C6456D59B5}">
            <xm:f>NOT(ISERROR(SEARCH("HIGH",G3265)))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39" operator="containsText" id="{4EAEB36E-9648-4A1F-98EC-85EF50819A48}">
            <xm:f>NOT(ISERROR(SEARCH("BUSINESS CRITICAL",G3265)))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G3265</xm:sqref>
        </x14:conditionalFormatting>
        <x14:conditionalFormatting xmlns:xm="http://schemas.microsoft.com/office/excel/2006/main">
          <x14:cfRule type="containsText" priority="2928" operator="containsText" id="{490D9363-4DB8-4012-BF5F-56D4251F046D}">
            <xm:f>NOT(ISERROR(SEARCH("MEDIUM",G614)))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29" operator="containsText" id="{DBC265D7-CE9F-42E5-9A06-31DC71E0F592}">
            <xm:f>NOT(ISERROR(SEARCH("LOW",G614)))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30" operator="containsText" id="{809FB3D6-082F-4E90-AF97-456DD997854F}">
            <xm:f>NOT(ISERROR(SEARCH("HIGH",G614)))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31" operator="containsText" id="{3894CC30-D439-4574-958C-2FA1167729DF}">
            <xm:f>NOT(ISERROR(SEARCH("BUSINESS CRITICAL",G614)))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G614</xm:sqref>
        </x14:conditionalFormatting>
        <x14:conditionalFormatting xmlns:xm="http://schemas.microsoft.com/office/excel/2006/main">
          <x14:cfRule type="containsText" priority="2924" operator="containsText" id="{3290E6E1-57C7-4003-920D-2305E8E9F0A5}">
            <xm:f>NOT(ISERROR(SEARCH("MEDIUM",G619)))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25" operator="containsText" id="{E6C60F79-497B-4202-A885-D7F8BF6B86BD}">
            <xm:f>NOT(ISERROR(SEARCH("LOW",G619)))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26" operator="containsText" id="{06F1B03E-2047-4CF3-BC5C-F31A6C455750}">
            <xm:f>NOT(ISERROR(SEARCH("HIGH",G619)))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27" operator="containsText" id="{40E3BEDE-C508-41E6-B8A0-3F9E40BFA093}">
            <xm:f>NOT(ISERROR(SEARCH("BUSINESS CRITICAL",G619)))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G619</xm:sqref>
        </x14:conditionalFormatting>
        <x14:conditionalFormatting xmlns:xm="http://schemas.microsoft.com/office/excel/2006/main">
          <x14:cfRule type="containsText" priority="2920" operator="containsText" id="{46B75ABE-CD6F-4580-9F8D-3A23DB346936}">
            <xm:f>NOT(ISERROR(SEARCH("MEDIUM",H619)))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21" operator="containsText" id="{DAC92EDC-B008-47F0-B478-A87C477A22A6}">
            <xm:f>NOT(ISERROR(SEARCH("LOW",H619)))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22" operator="containsText" id="{F4128DA4-08E0-428A-A165-EB97B0E84A42}">
            <xm:f>NOT(ISERROR(SEARCH("HIGH",H619)))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23" operator="containsText" id="{06DB1A71-67D5-4FC9-94BC-01A20438CBC8}">
            <xm:f>NOT(ISERROR(SEARCH("BUSINESS CRITICAL",H619)))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H619:H620</xm:sqref>
        </x14:conditionalFormatting>
        <x14:conditionalFormatting xmlns:xm="http://schemas.microsoft.com/office/excel/2006/main">
          <x14:cfRule type="containsText" priority="2916" operator="containsText" id="{BB52D1D8-C7A1-4406-AE3B-AA197D5195C1}">
            <xm:f>NOT(ISERROR(SEARCH("MEDIUM",G607)))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17" operator="containsText" id="{BAC19E40-CD25-44C7-8855-6C1EE824CE88}">
            <xm:f>NOT(ISERROR(SEARCH("LOW",G607)))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18" operator="containsText" id="{BB443140-7647-457F-BFDA-7CD6435A403C}">
            <xm:f>NOT(ISERROR(SEARCH("HIGH",G607)))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19" operator="containsText" id="{0894CD97-F993-48BA-A169-8434E637B00D}">
            <xm:f>NOT(ISERROR(SEARCH("BUSINESS CRITICAL",G607)))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G608:G611 H607:H610</xm:sqref>
        </x14:conditionalFormatting>
        <x14:conditionalFormatting xmlns:xm="http://schemas.microsoft.com/office/excel/2006/main">
          <x14:cfRule type="containsText" priority="2912" operator="containsText" id="{6996F2E1-7996-49BC-A6EE-FED217AA8625}">
            <xm:f>NOT(ISERROR(SEARCH("MEDIUM",G607)))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13" operator="containsText" id="{394BB1E0-51FB-4D43-B99B-06F4F895C73B}">
            <xm:f>NOT(ISERROR(SEARCH("LOW",G607)))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14" operator="containsText" id="{3E8055C7-9E7E-4D78-8644-47544AF8E0BE}">
            <xm:f>NOT(ISERROR(SEARCH("HIGH",G607)))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15" operator="containsText" id="{03912F06-9A2F-49F3-956F-759DDD25E224}">
            <xm:f>NOT(ISERROR(SEARCH("BUSINESS CRITICAL",G607)))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G607</xm:sqref>
        </x14:conditionalFormatting>
        <x14:conditionalFormatting xmlns:xm="http://schemas.microsoft.com/office/excel/2006/main">
          <x14:cfRule type="containsText" priority="2908" operator="containsText" id="{A541098B-A94E-41C3-BE04-F71A8C1F3C18}">
            <xm:f>NOT(ISERROR(SEARCH("MEDIUM",G612)))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09" operator="containsText" id="{C961C67A-810A-4A90-83BC-8770001149BD}">
            <xm:f>NOT(ISERROR(SEARCH("LOW",G612)))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10" operator="containsText" id="{64C95EB9-62E8-452E-8DF8-6FBF34DB8E2F}">
            <xm:f>NOT(ISERROR(SEARCH("HIGH",G612)))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11" operator="containsText" id="{6C92F19D-49AC-4706-8E87-B462CC72E2A7}">
            <xm:f>NOT(ISERROR(SEARCH("BUSINESS CRITICAL",G612)))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G612:G613</xm:sqref>
        </x14:conditionalFormatting>
        <x14:conditionalFormatting xmlns:xm="http://schemas.microsoft.com/office/excel/2006/main">
          <x14:cfRule type="containsText" priority="2904" operator="containsText" id="{21E5F56C-34C1-4A41-A493-1FE7A8B657FD}">
            <xm:f>NOT(ISERROR(SEARCH("MEDIUM",H612)))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05" operator="containsText" id="{F3BC1354-5E7D-4F2A-9696-F1F2495040E9}">
            <xm:f>NOT(ISERROR(SEARCH("LOW",H612)))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06" operator="containsText" id="{DAE678A4-B9B5-4FA6-A365-FA791D547592}">
            <xm:f>NOT(ISERROR(SEARCH("HIGH",H612)))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07" operator="containsText" id="{CC3D6DC6-7647-4C7E-BA33-4EF9B2BA995E}">
            <xm:f>NOT(ISERROR(SEARCH("BUSINESS CRITICAL",H612)))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H612:H613</xm:sqref>
        </x14:conditionalFormatting>
        <x14:conditionalFormatting xmlns:xm="http://schemas.microsoft.com/office/excel/2006/main">
          <x14:cfRule type="containsText" priority="2900" operator="containsText" id="{3CF410D3-5A09-4BDD-9959-B79D094D6E2A}">
            <xm:f>NOT(ISERROR(SEARCH("MEDIUM",G5073)))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01" operator="containsText" id="{60FAE963-3389-41AC-9E3E-2C2FD2E7E2E5}">
            <xm:f>NOT(ISERROR(SEARCH("LOW",G5073)))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02" operator="containsText" id="{96980589-6A5E-409A-9EEE-6DBC0787BFC8}">
            <xm:f>NOT(ISERROR(SEARCH("HIGH",G5073)))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03" operator="containsText" id="{08BAB605-401B-4FB2-8B98-7822FCCFB996}">
            <xm:f>NOT(ISERROR(SEARCH("BUSINESS CRITICAL",G5073)))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G5073</xm:sqref>
        </x14:conditionalFormatting>
        <x14:conditionalFormatting xmlns:xm="http://schemas.microsoft.com/office/excel/2006/main">
          <x14:cfRule type="containsText" priority="2896" operator="containsText" id="{C270D9B1-9C49-4886-80BE-E52AFE45C5F2}">
            <xm:f>NOT(ISERROR(SEARCH("MEDIUM",G7381)))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97" operator="containsText" id="{FF69CC38-4A67-4F3D-80A1-3F006542950E}">
            <xm:f>NOT(ISERROR(SEARCH("LOW",G7381)))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98" operator="containsText" id="{5306C332-55B9-4E91-8487-BF6D286F0A58}">
            <xm:f>NOT(ISERROR(SEARCH("HIGH",G7381)))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99" operator="containsText" id="{6C88EF27-6381-4B00-8060-240BAE666940}">
            <xm:f>NOT(ISERROR(SEARCH("BUSINESS CRITICAL",G7381)))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G7381</xm:sqref>
        </x14:conditionalFormatting>
        <x14:conditionalFormatting xmlns:xm="http://schemas.microsoft.com/office/excel/2006/main">
          <x14:cfRule type="containsText" priority="2892" operator="containsText" id="{56FB684D-BD14-42AE-AF73-A818A2509672}">
            <xm:f>NOT(ISERROR(SEARCH("MEDIUM",G3916)))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93" operator="containsText" id="{D905C3B3-AC4F-4E58-BC7A-5C4B216CDDD2}">
            <xm:f>NOT(ISERROR(SEARCH("LOW",G3916)))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94" operator="containsText" id="{74073E42-74B7-40EB-87A1-39121C810EE4}">
            <xm:f>NOT(ISERROR(SEARCH("HIGH",G3916)))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95" operator="containsText" id="{3359F47D-C55F-45D1-B72C-F6C9BC2E9902}">
            <xm:f>NOT(ISERROR(SEARCH("BUSINESS CRITICAL",G3916)))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G3916</xm:sqref>
        </x14:conditionalFormatting>
        <x14:conditionalFormatting xmlns:xm="http://schemas.microsoft.com/office/excel/2006/main">
          <x14:cfRule type="containsText" priority="2888" operator="containsText" id="{DC533831-D863-44D6-B8AC-81354532F52E}">
            <xm:f>NOT(ISERROR(SEARCH("MEDIUM",G101)))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89" operator="containsText" id="{7F13CE14-3375-4557-B30B-AED5C840B088}">
            <xm:f>NOT(ISERROR(SEARCH("LOW",G101)))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90" operator="containsText" id="{ACFF4984-43BB-4B81-911E-6DB6FE0883F4}">
            <xm:f>NOT(ISERROR(SEARCH("HIGH",G101)))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91" operator="containsText" id="{273C842E-3615-4427-8EE5-93E7DF94779D}">
            <xm:f>NOT(ISERROR(SEARCH("BUSINESS CRITICAL",G101)))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G101</xm:sqref>
        </x14:conditionalFormatting>
        <x14:conditionalFormatting xmlns:xm="http://schemas.microsoft.com/office/excel/2006/main">
          <x14:cfRule type="containsText" priority="2884" operator="containsText" id="{E5A68633-9A48-42DB-A27A-1C68E7E27C02}">
            <xm:f>NOT(ISERROR(SEARCH("MEDIUM",G179)))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85" operator="containsText" id="{86113E8B-DC51-4AE1-833D-2A9E3B5067FE}">
            <xm:f>NOT(ISERROR(SEARCH("LOW",G179)))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86" operator="containsText" id="{88422341-CC10-4BD2-B661-BEF0CCF04CF3}">
            <xm:f>NOT(ISERROR(SEARCH("HIGH",G179)))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87" operator="containsText" id="{2A40E6A9-CD22-47FB-917C-386ADB5C8B47}">
            <xm:f>NOT(ISERROR(SEARCH("BUSINESS CRITICAL",G179)))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G179</xm:sqref>
        </x14:conditionalFormatting>
        <x14:conditionalFormatting xmlns:xm="http://schemas.microsoft.com/office/excel/2006/main">
          <x14:cfRule type="containsText" priority="2880" operator="containsText" id="{9FCDD4C8-1604-4EA5-9B6A-8B5114E17A0C}">
            <xm:f>NOT(ISERROR(SEARCH("MEDIUM",G111)))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81" operator="containsText" id="{F71A77F1-4FEA-4035-B5C4-F69EBA172D6D}">
            <xm:f>NOT(ISERROR(SEARCH("LOW",G111)))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82" operator="containsText" id="{E775D369-9F43-41A4-A4E1-78CA3D9AF767}">
            <xm:f>NOT(ISERROR(SEARCH("HIGH",G111)))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83" operator="containsText" id="{079F553E-6823-40BE-A2F8-4B6DC29A990B}">
            <xm:f>NOT(ISERROR(SEARCH("BUSINESS CRITICAL",G111)))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G111</xm:sqref>
        </x14:conditionalFormatting>
        <x14:conditionalFormatting xmlns:xm="http://schemas.microsoft.com/office/excel/2006/main">
          <x14:cfRule type="containsText" priority="2876" operator="containsText" id="{3922328C-96C2-4D9B-AED9-BF8A666FF190}">
            <xm:f>NOT(ISERROR(SEARCH("MEDIUM",G108)))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77" operator="containsText" id="{49DF0998-9901-46E2-977A-E4ACBEED2510}">
            <xm:f>NOT(ISERROR(SEARCH("LOW",G108)))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78" operator="containsText" id="{5FECF12A-D8CF-4E07-948B-19EB92ED4F92}">
            <xm:f>NOT(ISERROR(SEARCH("HIGH",G108)))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79" operator="containsText" id="{4336F723-CC4D-4659-8446-5A2497EDBE4C}">
            <xm:f>NOT(ISERROR(SEARCH("BUSINESS CRITICAL",G108)))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G108</xm:sqref>
        </x14:conditionalFormatting>
        <x14:conditionalFormatting xmlns:xm="http://schemas.microsoft.com/office/excel/2006/main">
          <x14:cfRule type="containsText" priority="2872" operator="containsText" id="{758D37CB-EC23-4A85-A5D1-C9D45C489ADF}">
            <xm:f>NOT(ISERROR(SEARCH("MEDIUM",G107)))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73" operator="containsText" id="{E208FD79-914E-49AF-80AD-60F7B82EF622}">
            <xm:f>NOT(ISERROR(SEARCH("LOW",G107)))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74" operator="containsText" id="{37255C64-1A25-4E5F-89CB-C5A575B168EC}">
            <xm:f>NOT(ISERROR(SEARCH("HIGH",G107)))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75" operator="containsText" id="{C1670E8A-705C-4DE5-9D2E-8B287DF62BDF}">
            <xm:f>NOT(ISERROR(SEARCH("BUSINESS CRITICAL",G107)))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G107</xm:sqref>
        </x14:conditionalFormatting>
        <x14:conditionalFormatting xmlns:xm="http://schemas.microsoft.com/office/excel/2006/main">
          <x14:cfRule type="containsText" priority="2868" operator="containsText" id="{2BA909A0-159F-41A5-88A8-9DEBE4B7FCAB}">
            <xm:f>NOT(ISERROR(SEARCH("MEDIUM",G106)))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69" operator="containsText" id="{A6F50B77-D247-4D78-B22C-1B1CD4A70E3E}">
            <xm:f>NOT(ISERROR(SEARCH("LOW",G106)))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70" operator="containsText" id="{FDECC1CC-D9DF-44BA-91EB-9AC909BB35EA}">
            <xm:f>NOT(ISERROR(SEARCH("HIGH",G106)))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71" operator="containsText" id="{211E201D-8453-45E3-BAC4-74232B95E155}">
            <xm:f>NOT(ISERROR(SEARCH("BUSINESS CRITICAL",G106)))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G106</xm:sqref>
        </x14:conditionalFormatting>
        <x14:conditionalFormatting xmlns:xm="http://schemas.microsoft.com/office/excel/2006/main">
          <x14:cfRule type="containsText" priority="2848" operator="containsText" id="{D7FEC1C3-D974-4D16-B4B0-32D59624964B}">
            <xm:f>NOT(ISERROR(SEARCH("MEDIUM",G626)))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49" operator="containsText" id="{51FCD00E-B701-4103-93E1-2341106F07CA}">
            <xm:f>NOT(ISERROR(SEARCH("LOW",G626)))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50" operator="containsText" id="{AC5B123C-79B0-4B3D-A475-6FF43A855C77}">
            <xm:f>NOT(ISERROR(SEARCH("HIGH",G626)))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51" operator="containsText" id="{9B29D547-5C30-4488-AFFE-A9D8714A8F14}">
            <xm:f>NOT(ISERROR(SEARCH("BUSINESS CRITICAL",G626)))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G626:G631</xm:sqref>
        </x14:conditionalFormatting>
        <x14:conditionalFormatting xmlns:xm="http://schemas.microsoft.com/office/excel/2006/main">
          <x14:cfRule type="containsText" priority="2844" operator="containsText" id="{38480755-2667-4323-889D-9F62BBC0EABF}">
            <xm:f>NOT(ISERROR(SEARCH("MEDIUM",G632)))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45" operator="containsText" id="{A7A30346-AF1B-4604-91E6-984A70DB0C8A}">
            <xm:f>NOT(ISERROR(SEARCH("LOW",G632)))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46" operator="containsText" id="{204E47C8-3D8C-4C86-927D-23DEB223128E}">
            <xm:f>NOT(ISERROR(SEARCH("HIGH",G632)))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47" operator="containsText" id="{0970D67D-2839-4238-96E9-5BA88BA3534C}">
            <xm:f>NOT(ISERROR(SEARCH("BUSINESS CRITICAL",G632)))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G632:G637</xm:sqref>
        </x14:conditionalFormatting>
        <x14:conditionalFormatting xmlns:xm="http://schemas.microsoft.com/office/excel/2006/main">
          <x14:cfRule type="containsText" priority="2840" operator="containsText" id="{00CF1BED-367C-4E0A-894C-35DE77AF3DC7}">
            <xm:f>NOT(ISERROR(SEARCH("MEDIUM",G638)))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41" operator="containsText" id="{41CD0606-097C-4621-8046-31BBAB1BAC8D}">
            <xm:f>NOT(ISERROR(SEARCH("LOW",G638)))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42" operator="containsText" id="{27F0E7D5-79D4-40FB-8204-5301502EE95E}">
            <xm:f>NOT(ISERROR(SEARCH("HIGH",G638)))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43" operator="containsText" id="{61DEE265-E21D-46EE-BB61-AAAF1A8248E7}">
            <xm:f>NOT(ISERROR(SEARCH("BUSINESS CRITICAL",G638)))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G638:G643</xm:sqref>
        </x14:conditionalFormatting>
        <x14:conditionalFormatting xmlns:xm="http://schemas.microsoft.com/office/excel/2006/main">
          <x14:cfRule type="containsText" priority="2836" operator="containsText" id="{B173CF7B-9575-40D2-BFD2-8DDB73853407}">
            <xm:f>NOT(ISERROR(SEARCH("MEDIUM",G644)))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37" operator="containsText" id="{DF7C52BC-0003-4B84-9AD7-DEB68C4E75B9}">
            <xm:f>NOT(ISERROR(SEARCH("LOW",G644)))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38" operator="containsText" id="{718F9B3D-F1F1-4AE1-8621-7C8D63587EDB}">
            <xm:f>NOT(ISERROR(SEARCH("HIGH",G644)))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39" operator="containsText" id="{332CE0C6-56FE-413E-94C4-674ECFF27C3A}">
            <xm:f>NOT(ISERROR(SEARCH("BUSINESS CRITICAL",G644)))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G644 G659:G665</xm:sqref>
        </x14:conditionalFormatting>
        <x14:conditionalFormatting xmlns:xm="http://schemas.microsoft.com/office/excel/2006/main">
          <x14:cfRule type="containsText" priority="2832" operator="containsText" id="{C63A1688-F482-42A7-994B-2D0DAE2A9AA7}">
            <xm:f>NOT(ISERROR(SEARCH("MEDIUM",G666)))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33" operator="containsText" id="{4C23430F-2D4C-480C-B1CB-6F6B38899F26}">
            <xm:f>NOT(ISERROR(SEARCH("LOW",G666)))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34" operator="containsText" id="{F4816F90-9719-4AB7-BB9C-F83D711ACBD7}">
            <xm:f>NOT(ISERROR(SEARCH("HIGH",G666)))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35" operator="containsText" id="{F99B95B1-6FD0-4E95-8D60-31E264D362FB}">
            <xm:f>NOT(ISERROR(SEARCH("BUSINESS CRITICAL",G666)))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G666:G671</xm:sqref>
        </x14:conditionalFormatting>
        <x14:conditionalFormatting xmlns:xm="http://schemas.microsoft.com/office/excel/2006/main">
          <x14:cfRule type="containsText" priority="2828" operator="containsText" id="{962A9619-3655-4553-8977-5D120150B1C7}">
            <xm:f>NOT(ISERROR(SEARCH("MEDIUM",G5744)))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29" operator="containsText" id="{B91442B3-750F-4B87-9969-C32454FDB237}">
            <xm:f>NOT(ISERROR(SEARCH("LOW",G5744)))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30" operator="containsText" id="{3957D2A2-3063-4339-8992-8423D4EDC240}">
            <xm:f>NOT(ISERROR(SEARCH("HIGH",G5744)))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31" operator="containsText" id="{B98CE727-CF8D-4067-9A41-0D4746EEC588}">
            <xm:f>NOT(ISERROR(SEARCH("BUSINESS CRITICAL",G5744)))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G5744</xm:sqref>
        </x14:conditionalFormatting>
        <x14:conditionalFormatting xmlns:xm="http://schemas.microsoft.com/office/excel/2006/main">
          <x14:cfRule type="containsText" priority="2820" operator="containsText" id="{B68A98C8-3DCE-4504-A910-C0408919414E}">
            <xm:f>NOT(ISERROR(SEARCH("MEDIUM",G2199)))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21" operator="containsText" id="{792C5D2F-5B11-4565-B9F9-235E116B3DC6}">
            <xm:f>NOT(ISERROR(SEARCH("LOW",G2199)))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22" operator="containsText" id="{052A95A2-19B6-444C-B137-2D21286E0E77}">
            <xm:f>NOT(ISERROR(SEARCH("HIGH",G2199)))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23" operator="containsText" id="{0742E771-EEC0-4E21-B1BA-4A43F1AAB57F}">
            <xm:f>NOT(ISERROR(SEARCH("BUSINESS CRITICAL",G2199)))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G2199</xm:sqref>
        </x14:conditionalFormatting>
        <x14:conditionalFormatting xmlns:xm="http://schemas.microsoft.com/office/excel/2006/main">
          <x14:cfRule type="containsText" priority="2812" operator="containsText" id="{2ACDD765-450C-4818-AD20-623B68E9E8D5}">
            <xm:f>NOT(ISERROR(SEARCH("MEDIUM",G2207)))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13" operator="containsText" id="{A73FC589-D9E3-4F1F-BB4C-2273520B90B7}">
            <xm:f>NOT(ISERROR(SEARCH("LOW",G2207)))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14" operator="containsText" id="{2EF42E27-4734-4491-A85B-3953675CE697}">
            <xm:f>NOT(ISERROR(SEARCH("HIGH",G2207)))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15" operator="containsText" id="{98CCDDB1-F52E-466F-AFE2-E1D014783D30}">
            <xm:f>NOT(ISERROR(SEARCH("BUSINESS CRITICAL",G2207)))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G2207</xm:sqref>
        </x14:conditionalFormatting>
        <x14:conditionalFormatting xmlns:xm="http://schemas.microsoft.com/office/excel/2006/main">
          <x14:cfRule type="containsText" priority="2808" operator="containsText" id="{281B09EC-65EB-4743-87BE-E4F95414A679}">
            <xm:f>NOT(ISERROR(SEARCH("MEDIUM",G7506)))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09" operator="containsText" id="{731874BE-E1E7-4C87-85E7-4EB040036564}">
            <xm:f>NOT(ISERROR(SEARCH("LOW",G7506)))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10" operator="containsText" id="{C8EB4140-B924-42DE-BEFF-102D537C0FFD}">
            <xm:f>NOT(ISERROR(SEARCH("HIGH",G7506)))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11" operator="containsText" id="{320EBF73-B923-4912-AD9B-2DD90672C9D0}">
            <xm:f>NOT(ISERROR(SEARCH("BUSINESS CRITICAL",G7506)))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G7506</xm:sqref>
        </x14:conditionalFormatting>
        <x14:conditionalFormatting xmlns:xm="http://schemas.microsoft.com/office/excel/2006/main">
          <x14:cfRule type="containsText" priority="2804" operator="containsText" id="{6EA7B8E0-43E2-4CB9-8C53-1B94D6624399}">
            <xm:f>NOT(ISERROR(SEARCH("MEDIUM",G7507)))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05" operator="containsText" id="{6B59F460-166F-4019-8468-BFE041F77929}">
            <xm:f>NOT(ISERROR(SEARCH("LOW",G7507)))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06" operator="containsText" id="{89F97864-31F4-4685-85CC-FD753F422CF8}">
            <xm:f>NOT(ISERROR(SEARCH("HIGH",G7507)))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07" operator="containsText" id="{E1EE4B95-BB97-41B7-B897-AC0E10E4B6A9}">
            <xm:f>NOT(ISERROR(SEARCH("BUSINESS CRITICAL",G7507)))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G7507</xm:sqref>
        </x14:conditionalFormatting>
        <x14:conditionalFormatting xmlns:xm="http://schemas.microsoft.com/office/excel/2006/main">
          <x14:cfRule type="containsText" priority="2800" operator="containsText" id="{8B766C30-D58A-412D-981D-AF6CF19AAA5F}">
            <xm:f>NOT(ISERROR(SEARCH("MEDIUM",G620)))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01" operator="containsText" id="{F73F6910-B4D2-488C-A25A-E9E235DACD65}">
            <xm:f>NOT(ISERROR(SEARCH("LOW",G620)))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02" operator="containsText" id="{EA0D3ABD-8CEF-4DD6-89E5-965F61E7FFF3}">
            <xm:f>NOT(ISERROR(SEARCH("HIGH",G620)))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03" operator="containsText" id="{70B5AABE-08A1-4502-9FF5-D969C93277CE}">
            <xm:f>NOT(ISERROR(SEARCH("BUSINESS CRITICAL",G620)))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G620</xm:sqref>
        </x14:conditionalFormatting>
        <x14:conditionalFormatting xmlns:xm="http://schemas.microsoft.com/office/excel/2006/main">
          <x14:cfRule type="containsText" priority="2796" operator="containsText" id="{0B567BF1-D50A-40EB-B451-0AFB04E4F6BD}">
            <xm:f>NOT(ISERROR(SEARCH("MEDIUM",G3268)))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797" operator="containsText" id="{C01E771E-9CAD-4824-8462-53AC7D53D550}">
            <xm:f>NOT(ISERROR(SEARCH("LOW",G3268)))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98" operator="containsText" id="{1F8E0724-6D79-4A2D-B2A4-EA705F3DB0D4}">
            <xm:f>NOT(ISERROR(SEARCH("HIGH",G3268)))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799" operator="containsText" id="{3F472F55-AD48-4961-8FFC-596417D9E048}">
            <xm:f>NOT(ISERROR(SEARCH("BUSINESS CRITICAL",G3268)))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G3268:G3269</xm:sqref>
        </x14:conditionalFormatting>
        <x14:conditionalFormatting xmlns:xm="http://schemas.microsoft.com/office/excel/2006/main">
          <x14:cfRule type="containsText" priority="2792" operator="containsText" id="{AC1C6181-2A44-42B1-A815-0DDEEBB5110C}">
            <xm:f>NOT(ISERROR(SEARCH("MEDIUM",G3270)))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793" operator="containsText" id="{D9F7925A-A0A9-47E7-9A81-7D08F4803689}">
            <xm:f>NOT(ISERROR(SEARCH("LOW",G3270)))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94" operator="containsText" id="{51B14B5E-5C7D-45DE-9821-96D903E9D0E7}">
            <xm:f>NOT(ISERROR(SEARCH("HIGH",G3270)))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795" operator="containsText" id="{0E1614E8-1261-4F82-B791-A66773A8531A}">
            <xm:f>NOT(ISERROR(SEARCH("BUSINESS CRITICAL",G3270)))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G3270</xm:sqref>
        </x14:conditionalFormatting>
        <x14:conditionalFormatting xmlns:xm="http://schemas.microsoft.com/office/excel/2006/main">
          <x14:cfRule type="containsText" priority="2788" operator="containsText" id="{08A591CE-CDF7-4E60-A2FB-CF68D4CF5858}">
            <xm:f>NOT(ISERROR(SEARCH("MEDIUM",G3271)))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789" operator="containsText" id="{2379BCFE-B22B-4424-B442-668F9F8A7554}">
            <xm:f>NOT(ISERROR(SEARCH("LOW",G3271)))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90" operator="containsText" id="{638DF52A-4E4D-4FAA-A280-EA3F9D7B7D8F}">
            <xm:f>NOT(ISERROR(SEARCH("HIGH",G3271)))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791" operator="containsText" id="{A1E14A84-D555-49E8-942D-386655214EBD}">
            <xm:f>NOT(ISERROR(SEARCH("BUSINESS CRITICAL",G3271)))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G3271</xm:sqref>
        </x14:conditionalFormatting>
        <x14:conditionalFormatting xmlns:xm="http://schemas.microsoft.com/office/excel/2006/main">
          <x14:cfRule type="containsText" priority="2784" operator="containsText" id="{98402EDA-09BA-4C92-83A4-CF17212EE599}">
            <xm:f>NOT(ISERROR(SEARCH("MEDIUM",G3272)))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785" operator="containsText" id="{15E4F6D9-1D37-4289-A8FE-D7F0ABF58121}">
            <xm:f>NOT(ISERROR(SEARCH("LOW",G3272)))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86" operator="containsText" id="{77D4D57E-EADE-4A5B-8BFC-4F86583D45A5}">
            <xm:f>NOT(ISERROR(SEARCH("HIGH",G3272)))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787" operator="containsText" id="{7AAF77BE-5D66-4EFE-BE30-DB83ADC30EAA}">
            <xm:f>NOT(ISERROR(SEARCH("BUSINESS CRITICAL",G3272)))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G3272:G3274</xm:sqref>
        </x14:conditionalFormatting>
        <x14:conditionalFormatting xmlns:xm="http://schemas.microsoft.com/office/excel/2006/main">
          <x14:cfRule type="containsText" priority="2780" operator="containsText" id="{80CD72CF-FF46-48FF-B611-47DE988B4696}">
            <xm:f>NOT(ISERROR(SEARCH("MEDIUM",G621)))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781" operator="containsText" id="{D25B7799-CF43-4BB3-A2FE-EADF7D913225}">
            <xm:f>NOT(ISERROR(SEARCH("LOW",G621)))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82" operator="containsText" id="{5ACD338A-B81D-4147-B65B-D9EFE000EFFB}">
            <xm:f>NOT(ISERROR(SEARCH("HIGH",G621)))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783" operator="containsText" id="{E0FA2579-E935-4455-8D12-5E3D08675D6F}">
            <xm:f>NOT(ISERROR(SEARCH("BUSINESS CRITICAL",G621)))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G621:G625</xm:sqref>
        </x14:conditionalFormatting>
        <x14:conditionalFormatting xmlns:xm="http://schemas.microsoft.com/office/excel/2006/main">
          <x14:cfRule type="containsText" priority="2776" operator="containsText" id="{20AD8875-0256-46DF-A093-2F9F8C8104C0}">
            <xm:f>NOT(ISERROR(SEARCH("MEDIUM",H621)))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777" operator="containsText" id="{CFF93DBF-B4A4-43ED-9E15-6DC9D042DC8A}">
            <xm:f>NOT(ISERROR(SEARCH("LOW",H621)))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78" operator="containsText" id="{13EC1692-06DB-4487-96A8-6B5F902DD5DB}">
            <xm:f>NOT(ISERROR(SEARCH("HIGH",H621)))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779" operator="containsText" id="{3314D914-F10F-4E44-AA4B-3C88413776C5}">
            <xm:f>NOT(ISERROR(SEARCH("BUSINESS CRITICAL",H621)))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H621:H625</xm:sqref>
        </x14:conditionalFormatting>
        <x14:conditionalFormatting xmlns:xm="http://schemas.microsoft.com/office/excel/2006/main">
          <x14:cfRule type="containsText" priority="2764" operator="containsText" id="{0CEB6452-89D2-4D08-B5B0-332B2C5EC64E}">
            <xm:f>NOT(ISERROR(SEARCH("MEDIUM",G1471)))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765" operator="containsText" id="{C99A00FE-3093-4336-9F38-89C90ADE4D53}">
            <xm:f>NOT(ISERROR(SEARCH("LOW",G1471)))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66" operator="containsText" id="{33ED394B-E5C1-417E-B83D-C5AC5FAA4574}">
            <xm:f>NOT(ISERROR(SEARCH("HIGH",G1471)))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767" operator="containsText" id="{C0C4EF4C-568C-4DA5-849D-23969BFC7505}">
            <xm:f>NOT(ISERROR(SEARCH("BUSINESS CRITICAL",G1471)))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G1471</xm:sqref>
        </x14:conditionalFormatting>
        <x14:conditionalFormatting xmlns:xm="http://schemas.microsoft.com/office/excel/2006/main">
          <x14:cfRule type="containsText" priority="2760" operator="containsText" id="{8DF83D1B-2317-4950-B436-C75EECBB0E5F}">
            <xm:f>NOT(ISERROR(SEARCH("MEDIUM",G1472)))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761" operator="containsText" id="{EFDDF85B-AED4-4E25-9D45-A4DE3DF9CE8B}">
            <xm:f>NOT(ISERROR(SEARCH("LOW",G1472)))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62" operator="containsText" id="{A88F9E2E-B157-46E5-A4AB-663DCAE0D08A}">
            <xm:f>NOT(ISERROR(SEARCH("HIGH",G1472)))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763" operator="containsText" id="{47909BAE-2940-458A-8E30-98DAB28690FF}">
            <xm:f>NOT(ISERROR(SEARCH("BUSINESS CRITICAL",G1472)))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G1472</xm:sqref>
        </x14:conditionalFormatting>
        <x14:conditionalFormatting xmlns:xm="http://schemas.microsoft.com/office/excel/2006/main">
          <x14:cfRule type="containsText" priority="2756" operator="containsText" id="{01986634-50C5-45F6-AE10-6EA114511DD7}">
            <xm:f>NOT(ISERROR(SEARCH("MEDIUM",G75)))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757" operator="containsText" id="{92B0327B-264E-4F13-9E12-D66627D1F31D}">
            <xm:f>NOT(ISERROR(SEARCH("LOW",G75)))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58" operator="containsText" id="{C3B6785E-5CD1-4380-BB47-C7705C573CE0}">
            <xm:f>NOT(ISERROR(SEARCH("HIGH",G75)))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759" operator="containsText" id="{2B6C44A2-FCB3-43A3-B23F-C3D3C00B3A61}">
            <xm:f>NOT(ISERROR(SEARCH("BUSINESS CRITICAL",G75)))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G75</xm:sqref>
        </x14:conditionalFormatting>
        <x14:conditionalFormatting xmlns:xm="http://schemas.microsoft.com/office/excel/2006/main">
          <x14:cfRule type="containsText" priority="2752" operator="containsText" id="{CA2F71A5-7012-4EE5-A8C7-89D8D0E4FC64}">
            <xm:f>NOT(ISERROR(SEARCH("MEDIUM",G2242)))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753" operator="containsText" id="{2CC328FE-EC50-4721-9156-8C60F8EC6582}">
            <xm:f>NOT(ISERROR(SEARCH("LOW",G2242)))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54" operator="containsText" id="{DB0A85A7-AA37-4ACE-9CC3-A5D72B364639}">
            <xm:f>NOT(ISERROR(SEARCH("HIGH",G2242)))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755" operator="containsText" id="{1C394E03-F512-4105-A5AD-05607429D24E}">
            <xm:f>NOT(ISERROR(SEARCH("BUSINESS CRITICAL",G2242)))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G2242:G2243</xm:sqref>
        </x14:conditionalFormatting>
        <x14:conditionalFormatting xmlns:xm="http://schemas.microsoft.com/office/excel/2006/main">
          <x14:cfRule type="containsText" priority="2748" operator="containsText" id="{4AF86BC8-F911-4BEF-BB10-32C7886076D3}">
            <xm:f>NOT(ISERROR(SEARCH("MEDIUM",G2055)))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749" operator="containsText" id="{DE5A6706-6389-4CC0-B102-9271894D8D4E}">
            <xm:f>NOT(ISERROR(SEARCH("LOW",G2055)))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50" operator="containsText" id="{1D680213-5B0F-4655-AFED-C310DC1245F0}">
            <xm:f>NOT(ISERROR(SEARCH("HIGH",G2055)))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751" operator="containsText" id="{F84972C3-2BAC-4DBC-AE01-6D2506906135}">
            <xm:f>NOT(ISERROR(SEARCH("BUSINESS CRITICAL",G2055)))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G2055:G2058</xm:sqref>
        </x14:conditionalFormatting>
        <x14:conditionalFormatting xmlns:xm="http://schemas.microsoft.com/office/excel/2006/main">
          <x14:cfRule type="containsText" priority="2744" operator="containsText" id="{EAC852A3-1458-4C0F-AA8A-0B2AF5BB01EC}">
            <xm:f>NOT(ISERROR(SEARCH("MEDIUM",G2042)))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745" operator="containsText" id="{120B8AD6-EAA5-463A-B7EE-A7DDB5446DC4}">
            <xm:f>NOT(ISERROR(SEARCH("LOW",G2042)))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46" operator="containsText" id="{2395C41F-1ED7-4A9F-A7E0-7E0513CF88D5}">
            <xm:f>NOT(ISERROR(SEARCH("HIGH",G2042)))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747" operator="containsText" id="{79F6F686-099D-45C7-B3CE-DC433D70B283}">
            <xm:f>NOT(ISERROR(SEARCH("BUSINESS CRITICAL",G2042)))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G2042:G2045</xm:sqref>
        </x14:conditionalFormatting>
        <x14:conditionalFormatting xmlns:xm="http://schemas.microsoft.com/office/excel/2006/main">
          <x14:cfRule type="containsText" priority="2736" operator="containsText" id="{B955A6DD-3C16-4CB5-8646-6BD826A369D3}">
            <xm:f>NOT(ISERROR(SEARCH("MEDIUM",G1759)))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737" operator="containsText" id="{755F85E6-69E3-4811-A608-CDA476E9210F}">
            <xm:f>NOT(ISERROR(SEARCH("LOW",G1759)))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38" operator="containsText" id="{E72E0937-AA81-4CC0-9EBB-9A78AC6B7CD4}">
            <xm:f>NOT(ISERROR(SEARCH("HIGH",G1759)))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739" operator="containsText" id="{991B66AA-CC93-4575-B32C-6289BB0EB460}">
            <xm:f>NOT(ISERROR(SEARCH("BUSINESS CRITICAL",G1759)))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G1759:G1765</xm:sqref>
        </x14:conditionalFormatting>
        <x14:conditionalFormatting xmlns:xm="http://schemas.microsoft.com/office/excel/2006/main">
          <x14:cfRule type="containsText" priority="2732" operator="containsText" id="{D3AFA6B4-A14E-4900-8C5E-BD447710CDF4}">
            <xm:f>NOT(ISERROR(SEARCH("MEDIUM",G1708)))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733" operator="containsText" id="{8B31832F-0A35-4145-AA25-297A23D776E3}">
            <xm:f>NOT(ISERROR(SEARCH("LOW",G1708)))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34" operator="containsText" id="{97862D6E-F2FF-4839-AF92-0EF4106CB5E6}">
            <xm:f>NOT(ISERROR(SEARCH("HIGH",G1708)))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735" operator="containsText" id="{E1371DA6-DEE7-42F9-A561-59724EA98CFD}">
            <xm:f>NOT(ISERROR(SEARCH("BUSINESS CRITICAL",G1708)))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G1755:G1758 G1708:G1710 G1740:G1753</xm:sqref>
        </x14:conditionalFormatting>
        <x14:conditionalFormatting xmlns:xm="http://schemas.microsoft.com/office/excel/2006/main">
          <x14:cfRule type="containsText" priority="2728" operator="containsText" id="{92FEE17C-AB0F-4B9E-8E3F-6E23DB3CB972}">
            <xm:f>NOT(ISERROR(SEARCH("MEDIUM",G1703)))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729" operator="containsText" id="{7B3E1E73-918F-4A79-A02A-130F79803F08}">
            <xm:f>NOT(ISERROR(SEARCH("LOW",G1703)))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30" operator="containsText" id="{ED4A953A-5BD4-4EC1-869D-11C9F43ED890}">
            <xm:f>NOT(ISERROR(SEARCH("HIGH",G1703)))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731" operator="containsText" id="{DD409415-E4DA-496D-A0DF-424596A9C52A}">
            <xm:f>NOT(ISERROR(SEARCH("BUSINESS CRITICAL",G1703)))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G1703:G1707</xm:sqref>
        </x14:conditionalFormatting>
        <x14:conditionalFormatting xmlns:xm="http://schemas.microsoft.com/office/excel/2006/main">
          <x14:cfRule type="containsText" priority="2720" operator="containsText" id="{F1728B08-40FB-4E20-8870-4381CB4F9D9A}">
            <xm:f>NOT(ISERROR(SEARCH("MEDIUM",G7224)))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721" operator="containsText" id="{37EC29D6-FDAF-4191-9498-7B1D5B687285}">
            <xm:f>NOT(ISERROR(SEARCH("LOW",G7224)))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22" operator="containsText" id="{A6399590-BFA0-4792-8A1F-8DE5FDE1B04D}">
            <xm:f>NOT(ISERROR(SEARCH("HIGH",G7224)))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723" operator="containsText" id="{57588859-9411-4BC6-8FE4-2AC378F6BD79}">
            <xm:f>NOT(ISERROR(SEARCH("BUSINESS CRITICAL",G7224)))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G7224</xm:sqref>
        </x14:conditionalFormatting>
        <x14:conditionalFormatting xmlns:xm="http://schemas.microsoft.com/office/excel/2006/main">
          <x14:cfRule type="containsText" priority="2704" operator="containsText" id="{64ED73BE-280B-4578-962B-0B8EE1183756}">
            <xm:f>NOT(ISERROR(SEARCH("MEDIUM",G13)))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705" operator="containsText" id="{F8114598-8E3D-47C4-B69E-6C9D699B0EF4}">
            <xm:f>NOT(ISERROR(SEARCH("LOW",G13)))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06" operator="containsText" id="{0F707C7E-F409-45EA-949F-A17264C2D93C}">
            <xm:f>NOT(ISERROR(SEARCH("HIGH",G13)))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707" operator="containsText" id="{EA8B2295-9ABA-4743-8A79-575858319B69}">
            <xm:f>NOT(ISERROR(SEARCH("BUSINESS CRITICAL",G13)))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G13</xm:sqref>
        </x14:conditionalFormatting>
        <x14:conditionalFormatting xmlns:xm="http://schemas.microsoft.com/office/excel/2006/main">
          <x14:cfRule type="containsText" priority="2700" operator="containsText" id="{B6866B2D-C89E-4615-8945-E19F6519CB1D}">
            <xm:f>NOT(ISERROR(SEARCH("MEDIUM",G3142)))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701" operator="containsText" id="{0DE2200E-F243-42D7-8E3B-7EF14A3597DF}">
            <xm:f>NOT(ISERROR(SEARCH("LOW",G3142)))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02" operator="containsText" id="{5A615E61-112C-4260-912A-2F6D17C5B297}">
            <xm:f>NOT(ISERROR(SEARCH("HIGH",G3142)))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703" operator="containsText" id="{11289ACE-0CE9-4723-8323-5E3A9D16CE05}">
            <xm:f>NOT(ISERROR(SEARCH("BUSINESS CRITICAL",G3142)))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G3142:H3150</xm:sqref>
        </x14:conditionalFormatting>
        <x14:conditionalFormatting xmlns:xm="http://schemas.microsoft.com/office/excel/2006/main">
          <x14:cfRule type="containsText" priority="2696" operator="containsText" id="{6FF097A9-8502-4C4C-869E-6A6E735FBA46}">
            <xm:f>NOT(ISERROR(SEARCH("MEDIUM",G4982)))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97" operator="containsText" id="{30C8113D-CD41-4CFE-8E38-E878C7FE97F6}">
            <xm:f>NOT(ISERROR(SEARCH("LOW",G4982)))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98" operator="containsText" id="{FACBA8B6-9B46-4D74-A162-B19F174FE848}">
            <xm:f>NOT(ISERROR(SEARCH("HIGH",G4982)))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99" operator="containsText" id="{ADCBE987-84B0-473A-8DAC-87724F80133D}">
            <xm:f>NOT(ISERROR(SEARCH("BUSINESS CRITICAL",G4982)))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G4982:H4984 G4986:H4993</xm:sqref>
        </x14:conditionalFormatting>
        <x14:conditionalFormatting xmlns:xm="http://schemas.microsoft.com/office/excel/2006/main">
          <x14:cfRule type="containsText" priority="2692" operator="containsText" id="{A637A4D0-271C-4316-8DBD-5FD1AFEA0A6B}">
            <xm:f>NOT(ISERROR(SEARCH("MEDIUM",G2248)))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93" operator="containsText" id="{F2789490-431C-4C4D-AD2B-7A3A3FD63397}">
            <xm:f>NOT(ISERROR(SEARCH("LOW",G2248)))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94" operator="containsText" id="{739458B5-0350-47C0-BB6D-B34695E3FB10}">
            <xm:f>NOT(ISERROR(SEARCH("HIGH",G2248)))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95" operator="containsText" id="{6F2B01CD-052C-49A2-B8DB-5FDC6137718B}">
            <xm:f>NOT(ISERROR(SEARCH("BUSINESS CRITICAL",G2248)))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G2248</xm:sqref>
        </x14:conditionalFormatting>
        <x14:conditionalFormatting xmlns:xm="http://schemas.microsoft.com/office/excel/2006/main">
          <x14:cfRule type="containsText" priority="2688" operator="containsText" id="{FC954A31-398D-4309-802D-1B19E7FED346}">
            <xm:f>NOT(ISERROR(SEARCH("MEDIUM",G2249)))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89" operator="containsText" id="{C8D6359E-8F89-4C6A-A198-749883377F3C}">
            <xm:f>NOT(ISERROR(SEARCH("LOW",G2249)))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90" operator="containsText" id="{4EF8B4C7-C30D-432F-9B4B-0DB01EE3758A}">
            <xm:f>NOT(ISERROR(SEARCH("HIGH",G2249)))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91" operator="containsText" id="{33CA5529-51DA-4B3D-A427-72840899C3DE}">
            <xm:f>NOT(ISERROR(SEARCH("BUSINESS CRITICAL",G2249)))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G2249</xm:sqref>
        </x14:conditionalFormatting>
        <x14:conditionalFormatting xmlns:xm="http://schemas.microsoft.com/office/excel/2006/main">
          <x14:cfRule type="containsText" priority="2684" operator="containsText" id="{5C962628-71FE-4EAE-89BD-524F8263D772}">
            <xm:f>NOT(ISERROR(SEARCH("MEDIUM",G4124)))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85" operator="containsText" id="{8020933E-C171-4779-9829-CD2D040344DD}">
            <xm:f>NOT(ISERROR(SEARCH("LOW",G4124)))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86" operator="containsText" id="{32A97D48-4CBE-49ED-9B48-8AA73DF937A6}">
            <xm:f>NOT(ISERROR(SEARCH("HIGH",G4124)))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87" operator="containsText" id="{F2527FDF-0CD4-4D04-9AB0-B4CE1A4E1A2E}">
            <xm:f>NOT(ISERROR(SEARCH("BUSINESS CRITICAL",G4124)))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G4124</xm:sqref>
        </x14:conditionalFormatting>
        <x14:conditionalFormatting xmlns:xm="http://schemas.microsoft.com/office/excel/2006/main">
          <x14:cfRule type="containsText" priority="2680" operator="containsText" id="{0B42DFAF-4384-4F16-9C0D-FCA9B46DC083}">
            <xm:f>NOT(ISERROR(SEARCH("MEDIUM",G4123)))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81" operator="containsText" id="{32C8DB88-0EA3-4EA9-AF87-F230513B6082}">
            <xm:f>NOT(ISERROR(SEARCH("LOW",G4123)))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82" operator="containsText" id="{5F4A116B-52B4-4B88-89A8-196BC481B9C3}">
            <xm:f>NOT(ISERROR(SEARCH("HIGH",G4123)))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83" operator="containsText" id="{33B990C7-3904-452C-9AFB-FDAB41092765}">
            <xm:f>NOT(ISERROR(SEARCH("BUSINESS CRITICAL",G4123)))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G4123</xm:sqref>
        </x14:conditionalFormatting>
        <x14:conditionalFormatting xmlns:xm="http://schemas.microsoft.com/office/excel/2006/main">
          <x14:cfRule type="containsText" priority="2676" operator="containsText" id="{91B15AD2-36F0-4012-843C-CA7434FFEBA8}">
            <xm:f>NOT(ISERROR(SEARCH("MEDIUM",G4924)))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77" operator="containsText" id="{3BBB1671-9C4C-4AD4-B52C-DE89D38C0277}">
            <xm:f>NOT(ISERROR(SEARCH("LOW",G4924)))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78" operator="containsText" id="{D93F2311-E07B-46D4-8DC8-1F143C43995D}">
            <xm:f>NOT(ISERROR(SEARCH("HIGH",G4924)))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79" operator="containsText" id="{6A40E2C0-BF41-489B-87C0-AF9DBD6374FD}">
            <xm:f>NOT(ISERROR(SEARCH("BUSINESS CRITICAL",G4924)))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G4924:G4925</xm:sqref>
        </x14:conditionalFormatting>
        <x14:conditionalFormatting xmlns:xm="http://schemas.microsoft.com/office/excel/2006/main">
          <x14:cfRule type="containsText" priority="2663" operator="containsText" id="{E4EA2438-CA8B-442D-9D6C-CC4191A0341E}">
            <xm:f>NOT(ISERROR(SEARCH("MEDIUM",G10)))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64" operator="containsText" id="{B23E8C67-6C2B-40A8-8F93-8119223F6FBC}">
            <xm:f>NOT(ISERROR(SEARCH("LOW",G10)))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65" operator="containsText" id="{38CE3987-9AA2-4BF7-AECC-B42F2BF61DF8}">
            <xm:f>NOT(ISERROR(SEARCH("HIGH",G10)))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66" operator="containsText" id="{46A8799F-68FA-4F87-BFC0-E71502F02380}">
            <xm:f>NOT(ISERROR(SEARCH("BUSINESS CRITICAL",G10)))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G10:G12</xm:sqref>
        </x14:conditionalFormatting>
        <x14:conditionalFormatting xmlns:xm="http://schemas.microsoft.com/office/excel/2006/main">
          <x14:cfRule type="containsText" priority="2659" operator="containsText" id="{F5EED721-7648-4E38-BF03-E274CDBD8B76}">
            <xm:f>NOT(ISERROR(SEARCH("MEDIUM",G2616)))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60" operator="containsText" id="{05834F85-D38B-4532-90F7-19F4D2D581DD}">
            <xm:f>NOT(ISERROR(SEARCH("LOW",G2616)))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61" operator="containsText" id="{A0963411-8684-41C4-AF9E-63FE85F3AF32}">
            <xm:f>NOT(ISERROR(SEARCH("HIGH",G2616)))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62" operator="containsText" id="{3AF78355-EFB3-43FF-B79E-573A0585FC60}">
            <xm:f>NOT(ISERROR(SEARCH("BUSINESS CRITICAL",G2616)))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G2616</xm:sqref>
        </x14:conditionalFormatting>
        <x14:conditionalFormatting xmlns:xm="http://schemas.microsoft.com/office/excel/2006/main">
          <x14:cfRule type="containsText" priority="2655" operator="containsText" id="{B1EAEEDD-7E37-4EE5-BC9B-54C2AA154AD4}">
            <xm:f>NOT(ISERROR(SEARCH("MEDIUM",G2622)))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56" operator="containsText" id="{30244F9B-F4DF-4399-AFB0-D3DF6958F9EF}">
            <xm:f>NOT(ISERROR(SEARCH("LOW",G2622)))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57" operator="containsText" id="{8181B1FC-86E1-4211-B81A-DCF3C4024314}">
            <xm:f>NOT(ISERROR(SEARCH("HIGH",G2622)))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58" operator="containsText" id="{6D6D2821-2C59-401E-900A-AAEC74B861F7}">
            <xm:f>NOT(ISERROR(SEARCH("BUSINESS CRITICAL",G2622)))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G2622</xm:sqref>
        </x14:conditionalFormatting>
        <x14:conditionalFormatting xmlns:xm="http://schemas.microsoft.com/office/excel/2006/main">
          <x14:cfRule type="containsText" priority="2651" operator="containsText" id="{E1B500D7-766E-4537-9D90-BE27EB40A66E}">
            <xm:f>NOT(ISERROR(SEARCH("MEDIUM",G2628)))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52" operator="containsText" id="{54E12EA7-CC68-4F2E-B25C-09CF23C15A42}">
            <xm:f>NOT(ISERROR(SEARCH("LOW",G2628)))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53" operator="containsText" id="{3B1B1CE2-E440-454E-9505-2647C3DDD146}">
            <xm:f>NOT(ISERROR(SEARCH("HIGH",G2628)))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54" operator="containsText" id="{9A03EDB4-D377-4406-8031-4FC3B7EAEF8E}">
            <xm:f>NOT(ISERROR(SEARCH("BUSINESS CRITICAL",G2628)))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G2628</xm:sqref>
        </x14:conditionalFormatting>
        <x14:conditionalFormatting xmlns:xm="http://schemas.microsoft.com/office/excel/2006/main">
          <x14:cfRule type="containsText" priority="2647" operator="containsText" id="{AB0E4C1D-418B-41C2-8B04-FE80EA07019D}">
            <xm:f>NOT(ISERROR(SEARCH("MEDIUM",G2634)))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48" operator="containsText" id="{B9EC6D58-575C-4166-9CE7-87B6F9B8B04C}">
            <xm:f>NOT(ISERROR(SEARCH("LOW",G2634)))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49" operator="containsText" id="{C8DBDFFC-E1B6-4AC4-8719-664E478E1C97}">
            <xm:f>NOT(ISERROR(SEARCH("HIGH",G2634)))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50" operator="containsText" id="{A4B44F21-F225-4BAE-A09D-B2170667DA4D}">
            <xm:f>NOT(ISERROR(SEARCH("BUSINESS CRITICAL",G2634)))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G2634</xm:sqref>
        </x14:conditionalFormatting>
        <x14:conditionalFormatting xmlns:xm="http://schemas.microsoft.com/office/excel/2006/main">
          <x14:cfRule type="containsText" priority="2643" operator="containsText" id="{E841DB22-7940-4371-8D4A-5B72075BD69D}">
            <xm:f>NOT(ISERROR(SEARCH("MEDIUM",G4950)))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44" operator="containsText" id="{68D5F495-25C8-4610-982A-2F2EE8C33824}">
            <xm:f>NOT(ISERROR(SEARCH("LOW",G4950)))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45" operator="containsText" id="{83075BEF-26B9-4924-A444-FB24CE5613B4}">
            <xm:f>NOT(ISERROR(SEARCH("HIGH",G4950)))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46" operator="containsText" id="{D02B8E96-0F59-4591-B995-C35839AEFDA3}">
            <xm:f>NOT(ISERROR(SEARCH("BUSINESS CRITICAL",G4950)))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G4950:G4956</xm:sqref>
        </x14:conditionalFormatting>
        <x14:conditionalFormatting xmlns:xm="http://schemas.microsoft.com/office/excel/2006/main">
          <x14:cfRule type="containsText" priority="2639" operator="containsText" id="{E2615FEB-F5B3-45CD-B93C-13DACEB3DA79}">
            <xm:f>NOT(ISERROR(SEARCH("MEDIUM",G2429)))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40" operator="containsText" id="{D76F1C9C-6044-4CE9-8E43-5268943A3D50}">
            <xm:f>NOT(ISERROR(SEARCH("LOW",G2429)))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41" operator="containsText" id="{928E23E3-CA11-4250-B965-03A3C5B17BB2}">
            <xm:f>NOT(ISERROR(SEARCH("HIGH",G2429)))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42" operator="containsText" id="{E280D938-9B33-49A6-BEBB-4E62194DE8F5}">
            <xm:f>NOT(ISERROR(SEARCH("BUSINESS CRITICAL",G2429)))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G2429:G2434</xm:sqref>
        </x14:conditionalFormatting>
        <x14:conditionalFormatting xmlns:xm="http://schemas.microsoft.com/office/excel/2006/main">
          <x14:cfRule type="containsText" priority="2635" operator="containsText" id="{2F4324F5-E550-4327-893A-20510A057103}">
            <xm:f>NOT(ISERROR(SEARCH("MEDIUM",G1628)))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36" operator="containsText" id="{E5C1F6CC-054E-4196-9077-0F0644F8B66B}">
            <xm:f>NOT(ISERROR(SEARCH("LOW",G1628)))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37" operator="containsText" id="{92CA8F52-54A6-4997-8AA0-0E9690FCB2AE}">
            <xm:f>NOT(ISERROR(SEARCH("HIGH",G1628)))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38" operator="containsText" id="{F21B436C-446E-4C73-8B0E-30B8475E2845}">
            <xm:f>NOT(ISERROR(SEARCH("BUSINESS CRITICAL",G1628)))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G1628:G1636</xm:sqref>
        </x14:conditionalFormatting>
        <x14:conditionalFormatting xmlns:xm="http://schemas.microsoft.com/office/excel/2006/main">
          <x14:cfRule type="containsText" priority="2631" operator="containsText" id="{8F70EE41-F710-4562-9A90-C0741F32CDF5}">
            <xm:f>NOT(ISERROR(SEARCH("MEDIUM",G1637)))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32" operator="containsText" id="{25A32172-C5D2-4D2C-A277-6443C0DD2BAC}">
            <xm:f>NOT(ISERROR(SEARCH("LOW",G1637)))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33" operator="containsText" id="{9CA722BB-07CF-427F-94E9-A1B8061B428D}">
            <xm:f>NOT(ISERROR(SEARCH("HIGH",G1637)))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34" operator="containsText" id="{06AA3AEE-04F2-41E3-BBDB-7BD42F6070A6}">
            <xm:f>NOT(ISERROR(SEARCH("BUSINESS CRITICAL",G1637)))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G1637:G1640</xm:sqref>
        </x14:conditionalFormatting>
        <x14:conditionalFormatting xmlns:xm="http://schemas.microsoft.com/office/excel/2006/main">
          <x14:cfRule type="containsText" priority="2627" operator="containsText" id="{BC745EDC-D0DD-4BEF-BA99-765D1B0EC4B4}">
            <xm:f>NOT(ISERROR(SEARCH("MEDIUM",G1368)))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28" operator="containsText" id="{23B72F66-0F6F-4A81-8A8A-BE6E00FA9CB7}">
            <xm:f>NOT(ISERROR(SEARCH("LOW",G1368)))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29" operator="containsText" id="{7095391A-FD64-4C2F-9F0B-4AC2C550D2DF}">
            <xm:f>NOT(ISERROR(SEARCH("HIGH",G1368)))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30" operator="containsText" id="{052A418F-C6E7-444B-871B-13C19C352D97}">
            <xm:f>NOT(ISERROR(SEARCH("BUSINESS CRITICAL",G1368)))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G1368:G1377</xm:sqref>
        </x14:conditionalFormatting>
        <x14:conditionalFormatting xmlns:xm="http://schemas.microsoft.com/office/excel/2006/main">
          <x14:cfRule type="containsText" priority="2623" operator="containsText" id="{1C7B3409-52F2-4CB5-9A42-A0DDAFFF6287}">
            <xm:f>NOT(ISERROR(SEARCH("MEDIUM",G1754)))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24" operator="containsText" id="{683CD679-EC29-4421-B93E-21CEDA4AC1E3}">
            <xm:f>NOT(ISERROR(SEARCH("LOW",G1754)))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25" operator="containsText" id="{03EB6BD7-FE13-4070-BB8B-62D1696CA9AD}">
            <xm:f>NOT(ISERROR(SEARCH("HIGH",G1754)))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26" operator="containsText" id="{9088B62A-BB6C-41B6-B9B3-BEAFD03D6677}">
            <xm:f>NOT(ISERROR(SEARCH("BUSINESS CRITICAL",G1754)))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G1754</xm:sqref>
        </x14:conditionalFormatting>
        <x14:conditionalFormatting xmlns:xm="http://schemas.microsoft.com/office/excel/2006/main">
          <x14:cfRule type="containsText" priority="2619" operator="containsText" id="{EB8D62C5-3DBE-4AEF-8B26-D1FF3FFF62E3}">
            <xm:f>NOT(ISERROR(SEARCH("MEDIUM",G2435)))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20" operator="containsText" id="{97149629-7AFF-4D3F-BFF2-5B10E7B45EA3}">
            <xm:f>NOT(ISERROR(SEARCH("LOW",G2435)))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21" operator="containsText" id="{9EBD6D8B-7569-4C71-BC8F-01B988A09333}">
            <xm:f>NOT(ISERROR(SEARCH("HIGH",G2435)))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22" operator="containsText" id="{F7486F5A-2DEC-46D4-AA37-806925F01C35}">
            <xm:f>NOT(ISERROR(SEARCH("BUSINESS CRITICAL",G2435)))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G2435</xm:sqref>
        </x14:conditionalFormatting>
        <x14:conditionalFormatting xmlns:xm="http://schemas.microsoft.com/office/excel/2006/main">
          <x14:cfRule type="containsText" priority="2615" operator="containsText" id="{447C9D93-17A9-4308-BD7F-B98D76FC7923}">
            <xm:f>NOT(ISERROR(SEARCH("MEDIUM",G2472)))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16" operator="containsText" id="{0662B5CB-0880-474C-9174-7CCE6D17A06D}">
            <xm:f>NOT(ISERROR(SEARCH("LOW",G2472)))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17" operator="containsText" id="{86D6DCD9-82D8-4225-AE28-46436D735CAA}">
            <xm:f>NOT(ISERROR(SEARCH("HIGH",G2472)))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18" operator="containsText" id="{BAFAC70E-84F5-48B1-84A7-50A146BDA238}">
            <xm:f>NOT(ISERROR(SEARCH("BUSINESS CRITICAL",G2472)))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G2472</xm:sqref>
        </x14:conditionalFormatting>
        <x14:conditionalFormatting xmlns:xm="http://schemas.microsoft.com/office/excel/2006/main">
          <x14:cfRule type="containsText" priority="2611" operator="containsText" id="{03F9F292-DBF9-4581-9B30-DF1067A6C5CB}">
            <xm:f>NOT(ISERROR(SEARCH("MEDIUM",G2031)))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12" operator="containsText" id="{E04E2F82-9828-4168-9F2C-22075B9FF29C}">
            <xm:f>NOT(ISERROR(SEARCH("LOW",G2031)))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13" operator="containsText" id="{C8F33B28-3CA1-4E69-9CC6-0AC63F27E72E}">
            <xm:f>NOT(ISERROR(SEARCH("HIGH",G2031)))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14" operator="containsText" id="{5DB22EA5-CE4E-4BC1-85E3-14E1754191C8}">
            <xm:f>NOT(ISERROR(SEARCH("BUSINESS CRITICAL",G2031)))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G2031:G2032</xm:sqref>
        </x14:conditionalFormatting>
        <x14:conditionalFormatting xmlns:xm="http://schemas.microsoft.com/office/excel/2006/main">
          <x14:cfRule type="containsText" priority="2607" operator="containsText" id="{A906551A-308F-4742-8ACB-F6060833E7E8}">
            <xm:f>NOT(ISERROR(SEARCH("MEDIUM",G976)))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08" operator="containsText" id="{7C14C9EB-9192-4382-AC56-7C2BE20F900C}">
            <xm:f>NOT(ISERROR(SEARCH("LOW",G976)))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09" operator="containsText" id="{2F86EDEF-A6D7-41B5-9A69-58A104243B37}">
            <xm:f>NOT(ISERROR(SEARCH("HIGH",G976)))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10" operator="containsText" id="{0C26FC8A-FDBA-43E4-8482-4B50161CCDED}">
            <xm:f>NOT(ISERROR(SEARCH("BUSINESS CRITICAL",G976)))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G976:G982</xm:sqref>
        </x14:conditionalFormatting>
        <x14:conditionalFormatting xmlns:xm="http://schemas.microsoft.com/office/excel/2006/main">
          <x14:cfRule type="containsText" priority="2603" operator="containsText" id="{2BFBF7DB-9616-4767-B3D0-BE27551AF8DC}">
            <xm:f>NOT(ISERROR(SEARCH("MEDIUM",G7543)))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04" operator="containsText" id="{A55D055A-0A14-4124-AF4E-43144B656B59}">
            <xm:f>NOT(ISERROR(SEARCH("LOW",G7543)))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05" operator="containsText" id="{AB31F35F-A4A8-4F72-8763-3041101D5673}">
            <xm:f>NOT(ISERROR(SEARCH("HIGH",G7543)))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06" operator="containsText" id="{2C0E6BD8-A6EF-4B86-BAA6-050B5C62A07A}">
            <xm:f>NOT(ISERROR(SEARCH("BUSINESS CRITICAL",G7543)))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G7543:G7548</xm:sqref>
        </x14:conditionalFormatting>
        <x14:conditionalFormatting xmlns:xm="http://schemas.microsoft.com/office/excel/2006/main">
          <x14:cfRule type="containsText" priority="2599" operator="containsText" id="{ABAFA7D8-D9A7-40B7-AD13-88B1000CFE43}">
            <xm:f>NOT(ISERROR(SEARCH("MEDIUM",G7549)))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00" operator="containsText" id="{58ED2AD1-0E03-4D25-80DC-BBA299911BBD}">
            <xm:f>NOT(ISERROR(SEARCH("LOW",G7549)))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601" operator="containsText" id="{96809D6D-EC13-4658-9629-EE9555A24AD0}">
            <xm:f>NOT(ISERROR(SEARCH("HIGH",G7549)))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602" operator="containsText" id="{46858CA9-7244-4DA6-BA5F-A06B00896D46}">
            <xm:f>NOT(ISERROR(SEARCH("BUSINESS CRITICAL",G7549)))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G7549:G7560</xm:sqref>
        </x14:conditionalFormatting>
        <x14:conditionalFormatting xmlns:xm="http://schemas.microsoft.com/office/excel/2006/main">
          <x14:cfRule type="containsText" priority="2595" operator="containsText" id="{EE78A053-EA07-4293-AB52-2435D6BB86AF}">
            <xm:f>NOT(ISERROR(SEARCH("MEDIUM",G7561)))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96" operator="containsText" id="{C4F7BA57-CFF3-497F-B991-D3AC86418FF8}">
            <xm:f>NOT(ISERROR(SEARCH("LOW",G7561)))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97" operator="containsText" id="{3AEC52E9-1AFC-45B3-93E2-59ABC3A6B8C5}">
            <xm:f>NOT(ISERROR(SEARCH("HIGH",G7561)))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98" operator="containsText" id="{A4B4619A-F5DF-4CF8-941E-6D83356DC28F}">
            <xm:f>NOT(ISERROR(SEARCH("BUSINESS CRITICAL",G7561)))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G7561:G7567</xm:sqref>
        </x14:conditionalFormatting>
        <x14:conditionalFormatting xmlns:xm="http://schemas.microsoft.com/office/excel/2006/main">
          <x14:cfRule type="containsText" priority="2591" operator="containsText" id="{4B27AF85-2784-41F3-B116-D1729F1DB8CA}">
            <xm:f>NOT(ISERROR(SEARCH("MEDIUM",G7573)))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92" operator="containsText" id="{3BFE0B4D-4574-4A5E-929E-AFED3E753572}">
            <xm:f>NOT(ISERROR(SEARCH("LOW",G7573)))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93" operator="containsText" id="{BEC2BC7E-9568-41B8-B300-4EFC70514335}">
            <xm:f>NOT(ISERROR(SEARCH("HIGH",G7573)))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94" operator="containsText" id="{1ECEDA8D-6A57-466C-871E-360A7C6282BC}">
            <xm:f>NOT(ISERROR(SEARCH("BUSINESS CRITICAL",G7573)))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G7573:G7578</xm:sqref>
        </x14:conditionalFormatting>
        <x14:conditionalFormatting xmlns:xm="http://schemas.microsoft.com/office/excel/2006/main">
          <x14:cfRule type="containsText" priority="2583" operator="containsText" id="{AAC0A771-F4B7-4CD3-B470-E68FE0D0F6FC}">
            <xm:f>NOT(ISERROR(SEARCH("MEDIUM",G7591)))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84" operator="containsText" id="{162E7830-7605-4E25-8167-E6C018C6A073}">
            <xm:f>NOT(ISERROR(SEARCH("LOW",G7591)))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85" operator="containsText" id="{10F4B13F-6052-4E29-8FA9-32F455AD13A3}">
            <xm:f>NOT(ISERROR(SEARCH("HIGH",G7591)))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86" operator="containsText" id="{2A3CEC91-9ABB-4153-A242-71469A2371B4}">
            <xm:f>NOT(ISERROR(SEARCH("BUSINESS CRITICAL",G7591)))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G7591:G7594</xm:sqref>
        </x14:conditionalFormatting>
        <x14:conditionalFormatting xmlns:xm="http://schemas.microsoft.com/office/excel/2006/main">
          <x14:cfRule type="containsText" priority="2579" operator="containsText" id="{E2A784C9-E7D6-4E46-83DD-B5EE8607FE69}">
            <xm:f>NOT(ISERROR(SEARCH("MEDIUM",G3266)))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80" operator="containsText" id="{8D4B81E7-B900-447F-A546-5507B816E744}">
            <xm:f>NOT(ISERROR(SEARCH("LOW",G3266)))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81" operator="containsText" id="{2E8A2359-E745-480E-94C2-ECE88B4A91C8}">
            <xm:f>NOT(ISERROR(SEARCH("HIGH",G3266)))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82" operator="containsText" id="{71A738D2-58C2-4C0D-8E09-171F573CACEE}">
            <xm:f>NOT(ISERROR(SEARCH("BUSINESS CRITICAL",G3266)))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G3266</xm:sqref>
        </x14:conditionalFormatting>
        <x14:conditionalFormatting xmlns:xm="http://schemas.microsoft.com/office/excel/2006/main">
          <x14:cfRule type="containsText" priority="2575" operator="containsText" id="{C308A1AD-0A3D-4761-A66E-C09B3D6C314E}">
            <xm:f>NOT(ISERROR(SEARCH("MEDIUM",G3267)))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76" operator="containsText" id="{DCFCD393-684B-485A-A89F-846A8A098CC9}">
            <xm:f>NOT(ISERROR(SEARCH("LOW",G3267)))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77" operator="containsText" id="{C1AD6204-1439-470B-B75C-666494C156CD}">
            <xm:f>NOT(ISERROR(SEARCH("HIGH",G3267)))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78" operator="containsText" id="{BA1406CC-660B-42A7-933A-B09A6B9C88E5}">
            <xm:f>NOT(ISERROR(SEARCH("BUSINESS CRITICAL",G3267)))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G3267</xm:sqref>
        </x14:conditionalFormatting>
        <x14:conditionalFormatting xmlns:xm="http://schemas.microsoft.com/office/excel/2006/main">
          <x14:cfRule type="containsText" priority="2571" operator="containsText" id="{4C3022EF-EF55-49DB-AAF1-8C478016E42D}">
            <xm:f>NOT(ISERROR(SEARCH("MEDIUM",G4937)))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72" operator="containsText" id="{DFC21AE0-8F90-4A8F-9C51-8636D8FA3E74}">
            <xm:f>NOT(ISERROR(SEARCH("LOW",G4937)))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73" operator="containsText" id="{3E8AC62D-8BFD-4FF7-9D91-47D5CE0C2F91}">
            <xm:f>NOT(ISERROR(SEARCH("HIGH",G4937)))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74" operator="containsText" id="{1E4D9825-F29A-4F40-B4ED-4569566CEE79}">
            <xm:f>NOT(ISERROR(SEARCH("BUSINESS CRITICAL",G4937)))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G4937:G4941</xm:sqref>
        </x14:conditionalFormatting>
        <x14:conditionalFormatting xmlns:xm="http://schemas.microsoft.com/office/excel/2006/main">
          <x14:cfRule type="containsText" priority="2567" operator="containsText" id="{A6DD6F72-06DA-4E6F-8382-D224AC7B91AD}">
            <xm:f>NOT(ISERROR(SEARCH("MEDIUM",G4926)))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68" operator="containsText" id="{756597BA-CE0E-4849-8C15-F4F9641A9A81}">
            <xm:f>NOT(ISERROR(SEARCH("LOW",G4926)))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69" operator="containsText" id="{F4A625D8-EACE-4A9F-AC7A-BBFA1358892F}">
            <xm:f>NOT(ISERROR(SEARCH("HIGH",G4926)))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70" operator="containsText" id="{9A3DDDA6-314D-45B5-A84B-5992C1F38765}">
            <xm:f>NOT(ISERROR(SEARCH("BUSINESS CRITICAL",G4926)))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G4926:G4930</xm:sqref>
        </x14:conditionalFormatting>
        <x14:conditionalFormatting xmlns:xm="http://schemas.microsoft.com/office/excel/2006/main">
          <x14:cfRule type="containsText" priority="2563" operator="containsText" id="{0277D88D-E80F-47A7-BAFF-3744E94E413D}">
            <xm:f>NOT(ISERROR(SEARCH("MEDIUM",G4908)))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64" operator="containsText" id="{BA43F244-182F-4395-A797-57255959AEC3}">
            <xm:f>NOT(ISERROR(SEARCH("LOW",G4908)))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65" operator="containsText" id="{5509D3B1-0257-4801-A534-6D5D9A3C6C8F}">
            <xm:f>NOT(ISERROR(SEARCH("HIGH",G4908)))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66" operator="containsText" id="{B46CD252-566A-4C47-B7C6-8EC7642ACE2D}">
            <xm:f>NOT(ISERROR(SEARCH("BUSINESS CRITICAL",G4908)))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G4908:G4923</xm:sqref>
        </x14:conditionalFormatting>
        <x14:conditionalFormatting xmlns:xm="http://schemas.microsoft.com/office/excel/2006/main">
          <x14:cfRule type="containsText" priority="2559" operator="containsText" id="{1DDEBE99-D410-4B31-A468-0E4658947BEF}">
            <xm:f>NOT(ISERROR(SEARCH("MEDIUM",G7629)))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60" operator="containsText" id="{1508D633-7077-4573-B8A8-79073FBEFA17}">
            <xm:f>NOT(ISERROR(SEARCH("LOW",G7629)))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61" operator="containsText" id="{AC36AFE4-61BB-40E4-97E2-15AD0F7C1481}">
            <xm:f>NOT(ISERROR(SEARCH("HIGH",G7629)))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62" operator="containsText" id="{BDDB4578-E3E3-4CA5-8655-817DC7318BF9}">
            <xm:f>NOT(ISERROR(SEARCH("BUSINESS CRITICAL",G7629)))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G7629:G7650</xm:sqref>
        </x14:conditionalFormatting>
        <x14:conditionalFormatting xmlns:xm="http://schemas.microsoft.com/office/excel/2006/main">
          <x14:cfRule type="containsText" priority="2549" operator="containsText" id="{B61A0B81-50D9-42D2-8638-4633297BBAB0}">
            <xm:f>NOT(ISERROR(SEARCH("MEDIUM",G2)))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50" operator="containsText" id="{2CDE8C5F-70D7-4813-B983-0EA6190AF10D}">
            <xm:f>NOT(ISERROR(SEARCH("LOW",G2)))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51" operator="containsText" id="{4599F9FF-685B-4064-80F3-2D766EA17D58}">
            <xm:f>NOT(ISERROR(SEARCH("HIGH",G2)))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52" operator="containsText" id="{548B5976-36AD-4326-AFA2-C8562C3E39B4}">
            <xm:f>NOT(ISERROR(SEARCH("BUSINESS CRITICAL",G2)))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</xm:sqref>
        </x14:conditionalFormatting>
        <x14:conditionalFormatting xmlns:xm="http://schemas.microsoft.com/office/excel/2006/main">
          <x14:cfRule type="containsText" priority="2545" operator="containsText" id="{8F987B4C-3112-4B95-96AA-FA248340BC3F}">
            <xm:f>NOT(ISERROR(SEARCH("MEDIUM",G3)))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46" operator="containsText" id="{227D3C7B-F601-4278-A9F9-812D334976FD}">
            <xm:f>NOT(ISERROR(SEARCH("LOW",G3)))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47" operator="containsText" id="{4CF532A9-1EA5-40EC-92FF-9D3E92E5590C}">
            <xm:f>NOT(ISERROR(SEARCH("HIGH",G3)))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48" operator="containsText" id="{71240098-0482-464E-918B-F44206518E19}">
            <xm:f>NOT(ISERROR(SEARCH("BUSINESS CRITICAL",G3)))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G3:G5</xm:sqref>
        </x14:conditionalFormatting>
        <x14:conditionalFormatting xmlns:xm="http://schemas.microsoft.com/office/excel/2006/main">
          <x14:cfRule type="containsText" priority="2541" operator="containsText" id="{7F0CB263-34A8-4A3D-BE28-93EABEB65B78}">
            <xm:f>NOT(ISERROR(SEARCH("MEDIUM",G4088)))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42" operator="containsText" id="{E8AE72A5-B131-4199-8ED7-0A695551BBD5}">
            <xm:f>NOT(ISERROR(SEARCH("LOW",G4088)))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43" operator="containsText" id="{08B6E3BC-DA24-4A21-8750-F0553649DA0B}">
            <xm:f>NOT(ISERROR(SEARCH("HIGH",G4088)))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44" operator="containsText" id="{C6049944-B02E-4510-AA3D-75B8AE39E2AE}">
            <xm:f>NOT(ISERROR(SEARCH("BUSINESS CRITICAL",G4088)))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G4088</xm:sqref>
        </x14:conditionalFormatting>
        <x14:conditionalFormatting xmlns:xm="http://schemas.microsoft.com/office/excel/2006/main">
          <x14:cfRule type="containsText" priority="2537" operator="containsText" id="{09C4C9FD-CFB3-412C-BC59-393985D009A3}">
            <xm:f>NOT(ISERROR(SEARCH("MEDIUM",G1711)))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38" operator="containsText" id="{FD0FF407-E13E-4AD4-A424-FE16BF191671}">
            <xm:f>NOT(ISERROR(SEARCH("LOW",G1711)))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39" operator="containsText" id="{30E6074E-DF82-4892-A0CC-3992AE8A6A98}">
            <xm:f>NOT(ISERROR(SEARCH("HIGH",G1711)))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40" operator="containsText" id="{E21B3E49-3045-44BC-965F-4DD2BD9875C5}">
            <xm:f>NOT(ISERROR(SEARCH("BUSINESS CRITICAL",G1711)))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G1711:G1717</xm:sqref>
        </x14:conditionalFormatting>
        <x14:conditionalFormatting xmlns:xm="http://schemas.microsoft.com/office/excel/2006/main">
          <x14:cfRule type="containsText" priority="2533" operator="containsText" id="{F59B570B-B0FE-4962-88C6-04D15C84CFA2}">
            <xm:f>NOT(ISERROR(SEARCH("MEDIUM",G1711)))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34" operator="containsText" id="{592E1586-5D7C-478C-A36C-5631512AA463}">
            <xm:f>NOT(ISERROR(SEARCH("LOW",G1711)))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35" operator="containsText" id="{3CE137E8-6611-43AC-974D-A661519B959E}">
            <xm:f>NOT(ISERROR(SEARCH("HIGH",G1711)))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36" operator="containsText" id="{E0BAD83E-7986-4284-B994-D92D203C8BFA}">
            <xm:f>NOT(ISERROR(SEARCH("BUSINESS CRITICAL",G1711)))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G1711:G1717</xm:sqref>
        </x14:conditionalFormatting>
        <x14:conditionalFormatting xmlns:xm="http://schemas.microsoft.com/office/excel/2006/main">
          <x14:cfRule type="containsText" priority="2521" operator="containsText" id="{9E151172-7681-4B8A-B7F6-598BDC99DA58}">
            <xm:f>NOT(ISERROR(SEARCH("MEDIUM",G1903)))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22" operator="containsText" id="{5528107B-756D-402F-B91A-E27ED98B43C2}">
            <xm:f>NOT(ISERROR(SEARCH("LOW",G1903)))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23" operator="containsText" id="{7822274A-0B9A-4163-AF1F-B652B3B6D5F2}">
            <xm:f>NOT(ISERROR(SEARCH("HIGH",G1903)))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24" operator="containsText" id="{8809DA5B-C8B2-4E48-A98C-10BB339D78B3}">
            <xm:f>NOT(ISERROR(SEARCH("BUSINESS CRITICAL",G1903)))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G1903</xm:sqref>
        </x14:conditionalFormatting>
        <x14:conditionalFormatting xmlns:xm="http://schemas.microsoft.com/office/excel/2006/main">
          <x14:cfRule type="containsText" priority="2517" operator="containsText" id="{C87A80A6-50E0-462C-A908-518E7CF35750}">
            <xm:f>NOT(ISERROR(SEARCH("MEDIUM",G1903)))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18" operator="containsText" id="{19F5F05A-A373-4457-974D-4DD6B3B06335}">
            <xm:f>NOT(ISERROR(SEARCH("LOW",G1903)))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19" operator="containsText" id="{07117F58-C86D-4BBB-AECF-C735CFA39ACB}">
            <xm:f>NOT(ISERROR(SEARCH("HIGH",G1903)))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20" operator="containsText" id="{14AB5367-661E-4F07-844E-7AB16AA1A290}">
            <xm:f>NOT(ISERROR(SEARCH("BUSINESS CRITICAL",G1903)))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G1903</xm:sqref>
        </x14:conditionalFormatting>
        <x14:conditionalFormatting xmlns:xm="http://schemas.microsoft.com/office/excel/2006/main">
          <x14:cfRule type="containsText" priority="2513" operator="containsText" id="{E4F25B9B-AF66-402C-B98C-BCB246C57A05}">
            <xm:f>NOT(ISERROR(SEARCH("MEDIUM",G1904)))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14" operator="containsText" id="{6921360F-069F-4571-81BE-18379DAB0D30}">
            <xm:f>NOT(ISERROR(SEARCH("LOW",G1904)))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15" operator="containsText" id="{23D448F4-9AC3-4BDD-80CC-4E399604489E}">
            <xm:f>NOT(ISERROR(SEARCH("HIGH",G1904)))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16" operator="containsText" id="{08F82CED-F5E9-4C82-8C7F-4874DFF46D03}">
            <xm:f>NOT(ISERROR(SEARCH("BUSINESS CRITICAL",G1904)))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G1904</xm:sqref>
        </x14:conditionalFormatting>
        <x14:conditionalFormatting xmlns:xm="http://schemas.microsoft.com/office/excel/2006/main">
          <x14:cfRule type="containsText" priority="2509" operator="containsText" id="{D115177B-B9A6-48BB-9DDE-1472436E3A7E}">
            <xm:f>NOT(ISERROR(SEARCH("MEDIUM",G1904)))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10" operator="containsText" id="{B127F08C-F521-4D6B-8AB3-9169CCE87D83}">
            <xm:f>NOT(ISERROR(SEARCH("LOW",G1904)))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11" operator="containsText" id="{384B5B55-1A73-4FDD-8DA1-B1AFE0A08FB7}">
            <xm:f>NOT(ISERROR(SEARCH("HIGH",G1904)))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12" operator="containsText" id="{5E13AC36-823E-488F-ABD2-866CF9B87856}">
            <xm:f>NOT(ISERROR(SEARCH("BUSINESS CRITICAL",G1904)))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G1904</xm:sqref>
        </x14:conditionalFormatting>
        <x14:conditionalFormatting xmlns:xm="http://schemas.microsoft.com/office/excel/2006/main">
          <x14:cfRule type="containsText" priority="2505" operator="containsText" id="{AFD232F6-4A1B-4DE9-8B68-10200A477AE3}">
            <xm:f>NOT(ISERROR(SEARCH("MEDIUM",G2950)))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06" operator="containsText" id="{4A7F29F0-E4CC-4909-B398-44732791834E}">
            <xm:f>NOT(ISERROR(SEARCH("LOW",G2950)))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07" operator="containsText" id="{12C9BC2A-4217-4189-B20F-04B62F322827}">
            <xm:f>NOT(ISERROR(SEARCH("HIGH",G2950)))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08" operator="containsText" id="{2686BE9E-4D19-4A8B-90C3-5B07EA4A0D02}">
            <xm:f>NOT(ISERROR(SEARCH("BUSINESS CRITICAL",G2950)))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G2950</xm:sqref>
        </x14:conditionalFormatting>
        <x14:conditionalFormatting xmlns:xm="http://schemas.microsoft.com/office/excel/2006/main">
          <x14:cfRule type="containsText" priority="2501" operator="containsText" id="{A3E75DA7-02CD-4058-A339-F5E65D5839F6}">
            <xm:f>NOT(ISERROR(SEARCH("MEDIUM",G2951)))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502" operator="containsText" id="{5C0CE962-60BD-439B-B55E-A394A9529C36}">
            <xm:f>NOT(ISERROR(SEARCH("LOW",G2951)))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503" operator="containsText" id="{8462A74A-02C5-44A3-829C-4BA087E57023}">
            <xm:f>NOT(ISERROR(SEARCH("HIGH",G2951)))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04" operator="containsText" id="{BE7B67DB-F48F-4CC0-BA62-B71BCC71CCE4}">
            <xm:f>NOT(ISERROR(SEARCH("BUSINESS CRITICAL",G2951)))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G2951</xm:sqref>
        </x14:conditionalFormatting>
        <x14:conditionalFormatting xmlns:xm="http://schemas.microsoft.com/office/excel/2006/main">
          <x14:cfRule type="containsText" priority="2497" operator="containsText" id="{6661FA7C-E82F-4A05-B900-95A827CEE38F}">
            <xm:f>NOT(ISERROR(SEARCH("MEDIUM",G3196)))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98" operator="containsText" id="{04BEEEE4-FB09-47DB-BCE0-2B6A681A2149}">
            <xm:f>NOT(ISERROR(SEARCH("LOW",G3196)))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99" operator="containsText" id="{75E27B44-CF49-4B26-9A1E-169EC8E0371C}">
            <xm:f>NOT(ISERROR(SEARCH("HIGH",G3196)))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500" operator="containsText" id="{042C8C6E-9F47-49B7-9A63-F44C25001159}">
            <xm:f>NOT(ISERROR(SEARCH("BUSINESS CRITICAL",G3196)))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G3196</xm:sqref>
        </x14:conditionalFormatting>
        <x14:conditionalFormatting xmlns:xm="http://schemas.microsoft.com/office/excel/2006/main">
          <x14:cfRule type="containsText" priority="2493" operator="containsText" id="{DE73F098-7D3C-418F-ADC9-337A156F7999}">
            <xm:f>NOT(ISERROR(SEARCH("MEDIUM",G3196)))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94" operator="containsText" id="{5669AF76-1FA9-4768-AAC8-626028DA11FE}">
            <xm:f>NOT(ISERROR(SEARCH("LOW",G3196)))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95" operator="containsText" id="{C0663639-EE24-4D0B-B5C8-CB9271534FDA}">
            <xm:f>NOT(ISERROR(SEARCH("HIGH",G3196)))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96" operator="containsText" id="{EF9241D3-162F-4E37-B65C-DE4151927B00}">
            <xm:f>NOT(ISERROR(SEARCH("BUSINESS CRITICAL",G3196)))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G3196</xm:sqref>
        </x14:conditionalFormatting>
        <x14:conditionalFormatting xmlns:xm="http://schemas.microsoft.com/office/excel/2006/main">
          <x14:cfRule type="containsText" priority="2489" operator="containsText" id="{E4459924-3DBF-4DB4-8481-0384FDE17EA9}">
            <xm:f>NOT(ISERROR(SEARCH("MEDIUM",G3197)))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90" operator="containsText" id="{D2176290-3500-4D58-873F-3178A0EBCAAF}">
            <xm:f>NOT(ISERROR(SEARCH("LOW",G3197)))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91" operator="containsText" id="{4F0441A8-77FC-46DF-BE3F-DF3046FA8439}">
            <xm:f>NOT(ISERROR(SEARCH("HIGH",G3197)))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92" operator="containsText" id="{8A448793-1826-4BE5-A793-2378719B34B8}">
            <xm:f>NOT(ISERROR(SEARCH("BUSINESS CRITICAL",G3197)))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G3197</xm:sqref>
        </x14:conditionalFormatting>
        <x14:conditionalFormatting xmlns:xm="http://schemas.microsoft.com/office/excel/2006/main">
          <x14:cfRule type="containsText" priority="2485" operator="containsText" id="{10E707BB-196F-4615-AD0B-5A6F2EE7DFAA}">
            <xm:f>NOT(ISERROR(SEARCH("MEDIUM",G3197)))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86" operator="containsText" id="{B770321C-913C-4043-ADC5-54EFF199F8EB}">
            <xm:f>NOT(ISERROR(SEARCH("LOW",G3197)))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87" operator="containsText" id="{2327F0FA-A2D9-4900-8DAB-E027A2513BF9}">
            <xm:f>NOT(ISERROR(SEARCH("HIGH",G3197)))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88" operator="containsText" id="{90EA4AB4-0C29-4A01-985F-977E619EAC96}">
            <xm:f>NOT(ISERROR(SEARCH("BUSINESS CRITICAL",G3197)))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G3197</xm:sqref>
        </x14:conditionalFormatting>
        <x14:conditionalFormatting xmlns:xm="http://schemas.microsoft.com/office/excel/2006/main">
          <x14:cfRule type="containsText" priority="2469" operator="containsText" id="{E31A1DCD-DABB-4677-B292-C0B9133B7DBB}">
            <xm:f>NOT(ISERROR(SEARCH("MEDIUM",G659)))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70" operator="containsText" id="{C02F7156-A52E-4338-98D7-E1700ADD5AF5}">
            <xm:f>NOT(ISERROR(SEARCH("LOW",G659)))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71" operator="containsText" id="{D296957D-B23C-4A93-8F33-9E0AAF4CF341}">
            <xm:f>NOT(ISERROR(SEARCH("HIGH",G659)))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72" operator="containsText" id="{CA8F59BF-2977-4F2C-8E16-1E2CA20A0650}">
            <xm:f>NOT(ISERROR(SEARCH("BUSINESS CRITICAL",G659)))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G659:G660</xm:sqref>
        </x14:conditionalFormatting>
        <x14:conditionalFormatting xmlns:xm="http://schemas.microsoft.com/office/excel/2006/main">
          <x14:cfRule type="containsText" priority="2465" operator="containsText" id="{EE60F02E-C9E9-4D08-9953-6A3D9E79B78C}">
            <xm:f>NOT(ISERROR(SEARCH("MEDIUM",G657)))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66" operator="containsText" id="{9A2D2304-B572-4866-92A1-7BFD5A73173B}">
            <xm:f>NOT(ISERROR(SEARCH("LOW",G657)))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67" operator="containsText" id="{926A0756-5B44-4AD8-B5CE-725704A6FBBA}">
            <xm:f>NOT(ISERROR(SEARCH("HIGH",G657)))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68" operator="containsText" id="{D0843457-04F1-4C99-B440-81A8A4856930}">
            <xm:f>NOT(ISERROR(SEARCH("BUSINESS CRITICAL",G657)))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G657</xm:sqref>
        </x14:conditionalFormatting>
        <x14:conditionalFormatting xmlns:xm="http://schemas.microsoft.com/office/excel/2006/main">
          <x14:cfRule type="containsText" priority="2461" operator="containsText" id="{EA1CCD33-0C16-425C-B1F0-80DC2E5BEACD}">
            <xm:f>NOT(ISERROR(SEARCH("MEDIUM",G657)))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62" operator="containsText" id="{1C1289DF-FD6C-4B31-AC45-BED9FD4EDC36}">
            <xm:f>NOT(ISERROR(SEARCH("LOW",G657)))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63" operator="containsText" id="{49F36B36-BEE4-4007-8916-06BAFFF1E4A9}">
            <xm:f>NOT(ISERROR(SEARCH("HIGH",G657)))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64" operator="containsText" id="{5A5A7CC5-2CFB-4194-9339-2C3E62C97970}">
            <xm:f>NOT(ISERROR(SEARCH("BUSINESS CRITICAL",G657)))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G657</xm:sqref>
        </x14:conditionalFormatting>
        <x14:conditionalFormatting xmlns:xm="http://schemas.microsoft.com/office/excel/2006/main">
          <x14:cfRule type="containsText" priority="2457" operator="containsText" id="{01421441-E225-45E3-A466-206E04C3EABD}">
            <xm:f>NOT(ISERROR(SEARCH("MEDIUM",G657)))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58" operator="containsText" id="{4A8648CB-675C-4577-AE52-08A7974DF3CF}">
            <xm:f>NOT(ISERROR(SEARCH("LOW",G657)))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59" operator="containsText" id="{0B2B05A6-E01A-40AB-AF50-858AC73F9351}">
            <xm:f>NOT(ISERROR(SEARCH("HIGH",G657)))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60" operator="containsText" id="{4AC964EC-161F-4175-8BEE-5BE983FE0A93}">
            <xm:f>NOT(ISERROR(SEARCH("BUSINESS CRITICAL",G657)))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G657</xm:sqref>
        </x14:conditionalFormatting>
        <x14:conditionalFormatting xmlns:xm="http://schemas.microsoft.com/office/excel/2006/main">
          <x14:cfRule type="containsText" priority="2453" operator="containsText" id="{079EA52B-487F-42ED-91AD-38C483CDEF90}">
            <xm:f>NOT(ISERROR(SEARCH("MEDIUM",G658)))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54" operator="containsText" id="{1BCAED5C-5D8E-4FCD-B4DF-0DC12DE0C49D}">
            <xm:f>NOT(ISERROR(SEARCH("LOW",G658)))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55" operator="containsText" id="{98259F38-C75E-4DE6-8546-FC0D4E67A554}">
            <xm:f>NOT(ISERROR(SEARCH("HIGH",G658)))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56" operator="containsText" id="{E0A7664C-5D32-430E-8741-DC5568DB3CF3}">
            <xm:f>NOT(ISERROR(SEARCH("BUSINESS CRITICAL",G658)))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G658</xm:sqref>
        </x14:conditionalFormatting>
        <x14:conditionalFormatting xmlns:xm="http://schemas.microsoft.com/office/excel/2006/main">
          <x14:cfRule type="containsText" priority="2449" operator="containsText" id="{C0D8E7D1-297E-4286-8F00-E46B22209735}">
            <xm:f>NOT(ISERROR(SEARCH("MEDIUM",G658)))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50" operator="containsText" id="{E4EB5725-DC21-40CA-B891-7CAE567F097B}">
            <xm:f>NOT(ISERROR(SEARCH("LOW",G658)))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51" operator="containsText" id="{BC70F22F-9F38-4FEB-BC53-AF5CD7649DBE}">
            <xm:f>NOT(ISERROR(SEARCH("HIGH",G658)))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52" operator="containsText" id="{BDB39562-FC3A-4834-AF37-F98B691A2DF8}">
            <xm:f>NOT(ISERROR(SEARCH("BUSINESS CRITICAL",G658)))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G658</xm:sqref>
        </x14:conditionalFormatting>
        <x14:conditionalFormatting xmlns:xm="http://schemas.microsoft.com/office/excel/2006/main">
          <x14:cfRule type="containsText" priority="2445" operator="containsText" id="{8B468220-286A-4F93-A95B-F073D8E6DC41}">
            <xm:f>NOT(ISERROR(SEARCH("MEDIUM",G658)))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46" operator="containsText" id="{F02953BD-B2E2-4208-8C41-562E24CD465B}">
            <xm:f>NOT(ISERROR(SEARCH("LOW",G658)))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47" operator="containsText" id="{F3992CB0-2A64-478F-B3F4-3F113F94B3FE}">
            <xm:f>NOT(ISERROR(SEARCH("HIGH",G658)))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48" operator="containsText" id="{6F4E21A1-5838-40D1-92D7-70B8D593BEC6}">
            <xm:f>NOT(ISERROR(SEARCH("BUSINESS CRITICAL",G658)))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G658</xm:sqref>
        </x14:conditionalFormatting>
        <x14:conditionalFormatting xmlns:xm="http://schemas.microsoft.com/office/excel/2006/main">
          <x14:cfRule type="containsText" priority="2441" operator="containsText" id="{32FEEE67-04C9-4D1C-B65F-39F697C08B1E}">
            <xm:f>NOT(ISERROR(SEARCH("MEDIUM",G453)))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42" operator="containsText" id="{0A3D99F1-E450-4115-9F3E-E87761F92442}">
            <xm:f>NOT(ISERROR(SEARCH("LOW",G453)))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43" operator="containsText" id="{BF0458ED-C8BB-4416-826F-621C7C49A4E5}">
            <xm:f>NOT(ISERROR(SEARCH("HIGH",G453)))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44" operator="containsText" id="{1A1AECBB-A1B2-4A04-BE50-4458B95FF8A2}">
            <xm:f>NOT(ISERROR(SEARCH("BUSINESS CRITICAL",G453)))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G453</xm:sqref>
        </x14:conditionalFormatting>
        <x14:conditionalFormatting xmlns:xm="http://schemas.microsoft.com/office/excel/2006/main">
          <x14:cfRule type="containsText" priority="2437" operator="containsText" id="{64761979-8ED9-4DFE-8C4B-5E3F881FD4D9}">
            <xm:f>NOT(ISERROR(SEARCH("MEDIUM",G454)))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38" operator="containsText" id="{F09F126B-E5F5-433A-9E2E-FCE71175B57B}">
            <xm:f>NOT(ISERROR(SEARCH("LOW",G454)))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39" operator="containsText" id="{396061C0-D07A-4C92-A4AD-F33728A25026}">
            <xm:f>NOT(ISERROR(SEARCH("HIGH",G454)))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40" operator="containsText" id="{89E818AD-3DA9-4346-8AFF-2015E1B32DE4}">
            <xm:f>NOT(ISERROR(SEARCH("BUSINESS CRITICAL",G454)))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G454</xm:sqref>
        </x14:conditionalFormatting>
        <x14:conditionalFormatting xmlns:xm="http://schemas.microsoft.com/office/excel/2006/main">
          <x14:cfRule type="containsText" priority="2433" operator="containsText" id="{15983BA0-C7F1-45E8-AF21-4BE7234192C9}">
            <xm:f>NOT(ISERROR(SEARCH("MEDIUM",G1800)))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34" operator="containsText" id="{44AC9AFD-12BE-4700-99B0-0B659B7DCBE6}">
            <xm:f>NOT(ISERROR(SEARCH("LOW",G1800)))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35" operator="containsText" id="{79F6172C-2A48-4943-BA98-C01EE9CA7BFB}">
            <xm:f>NOT(ISERROR(SEARCH("HIGH",G1800)))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36" operator="containsText" id="{CB4F1863-9F4D-443B-816B-304E88BC5242}">
            <xm:f>NOT(ISERROR(SEARCH("BUSINESS CRITICAL",G1800)))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G1800</xm:sqref>
        </x14:conditionalFormatting>
        <x14:conditionalFormatting xmlns:xm="http://schemas.microsoft.com/office/excel/2006/main">
          <x14:cfRule type="containsText" priority="2429" operator="containsText" id="{F8A9F095-2511-497C-BC4C-97323DC59118}">
            <xm:f>NOT(ISERROR(SEARCH("MEDIUM",G6019)))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30" operator="containsText" id="{F791DB8C-D125-4AC3-8B3C-149B5694A20F}">
            <xm:f>NOT(ISERROR(SEARCH("LOW",G6019)))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31" operator="containsText" id="{E26FFAD5-2D42-4A87-88CA-288EC37634B6}">
            <xm:f>NOT(ISERROR(SEARCH("HIGH",G6019)))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32" operator="containsText" id="{7892B462-52A0-4CCF-B85D-25B0E121EE36}">
            <xm:f>NOT(ISERROR(SEARCH("BUSINESS CRITICAL",G6019)))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G6019:G6026</xm:sqref>
        </x14:conditionalFormatting>
        <x14:conditionalFormatting xmlns:xm="http://schemas.microsoft.com/office/excel/2006/main">
          <x14:cfRule type="containsText" priority="2417" operator="containsText" id="{E580F51C-AA11-4734-8FFA-B4A5A6DD780D}">
            <xm:f>NOT(ISERROR(SEARCH("MEDIUM",G5881)))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18" operator="containsText" id="{22FC67E4-0131-4093-B906-614DB865BC80}">
            <xm:f>NOT(ISERROR(SEARCH("LOW",G5881)))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19" operator="containsText" id="{D3F6FE06-949A-40D7-A325-9354E3279D96}">
            <xm:f>NOT(ISERROR(SEARCH("HIGH",G5881)))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20" operator="containsText" id="{3A4E9382-193E-41DF-9D07-743F951935AF}">
            <xm:f>NOT(ISERROR(SEARCH("BUSINESS CRITICAL",G5881)))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G5881</xm:sqref>
        </x14:conditionalFormatting>
        <x14:conditionalFormatting xmlns:xm="http://schemas.microsoft.com/office/excel/2006/main">
          <x14:cfRule type="containsText" priority="2413" operator="containsText" id="{A5C55729-E815-4ABD-8B37-4E4E1314629B}">
            <xm:f>NOT(ISERROR(SEARCH("MEDIUM",G2119)))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14" operator="containsText" id="{E2778868-C440-47E3-94C8-871D83838E98}">
            <xm:f>NOT(ISERROR(SEARCH("LOW",G2119)))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15" operator="containsText" id="{49BDE9A3-3803-4567-A447-5B7B7F821DC1}">
            <xm:f>NOT(ISERROR(SEARCH("HIGH",G2119)))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16" operator="containsText" id="{DAE93E2C-5D80-4289-A11C-CBAB488709A9}">
            <xm:f>NOT(ISERROR(SEARCH("BUSINESS CRITICAL",G2119)))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G2119</xm:sqref>
        </x14:conditionalFormatting>
        <x14:conditionalFormatting xmlns:xm="http://schemas.microsoft.com/office/excel/2006/main">
          <x14:cfRule type="containsText" priority="2409" operator="containsText" id="{5DBD0BA5-F1BD-406D-8300-DB1F2586F145}">
            <xm:f>NOT(ISERROR(SEARCH("MEDIUM",G988)))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10" operator="containsText" id="{548677EA-E8E8-4653-9D9C-5B5A9673392E}">
            <xm:f>NOT(ISERROR(SEARCH("LOW",G988)))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11" operator="containsText" id="{15144A49-4B8E-4C86-AC87-AA28731720DF}">
            <xm:f>NOT(ISERROR(SEARCH("HIGH",G988)))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12" operator="containsText" id="{73DE38B9-664A-4562-873D-B9750C0EA3F9}">
            <xm:f>NOT(ISERROR(SEARCH("BUSINESS CRITICAL",G988)))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G988</xm:sqref>
        </x14:conditionalFormatting>
        <x14:conditionalFormatting xmlns:xm="http://schemas.microsoft.com/office/excel/2006/main">
          <x14:cfRule type="containsText" priority="2405" operator="containsText" id="{226F8DEE-AE2D-4F22-B947-5F81BDC12CD1}">
            <xm:f>NOT(ISERROR(SEARCH("MEDIUM",G5900)))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06" operator="containsText" id="{8BDF3BD7-E95A-4B34-9BC7-75A4C43D0478}">
            <xm:f>NOT(ISERROR(SEARCH("LOW",G5900)))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07" operator="containsText" id="{27491064-3714-4900-B317-7D6763F8E13B}">
            <xm:f>NOT(ISERROR(SEARCH("HIGH",G5900)))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08" operator="containsText" id="{1B4DE13E-623A-4DAD-B990-500CE22C5542}">
            <xm:f>NOT(ISERROR(SEARCH("BUSINESS CRITICAL",G5900)))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G5900</xm:sqref>
        </x14:conditionalFormatting>
        <x14:conditionalFormatting xmlns:xm="http://schemas.microsoft.com/office/excel/2006/main">
          <x14:cfRule type="containsText" priority="2401" operator="containsText" id="{D3723484-AF7B-42C1-B24A-994BA0C275FD}">
            <xm:f>NOT(ISERROR(SEARCH("MEDIUM",G6122)))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402" operator="containsText" id="{600DBEBE-2FB9-4547-9DA7-AE5730F5863A}">
            <xm:f>NOT(ISERROR(SEARCH("LOW",G6122)))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403" operator="containsText" id="{ED80FF8F-4CC8-42CD-AF65-879099314222}">
            <xm:f>NOT(ISERROR(SEARCH("HIGH",G6122)))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04" operator="containsText" id="{A8DBE834-06DB-4C0A-AB1E-B67CABF9D6B3}">
            <xm:f>NOT(ISERROR(SEARCH("BUSINESS CRITICAL",G6122)))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G6122:G6124</xm:sqref>
        </x14:conditionalFormatting>
        <x14:conditionalFormatting xmlns:xm="http://schemas.microsoft.com/office/excel/2006/main">
          <x14:cfRule type="containsText" priority="2397" operator="containsText" id="{0869BD9A-208B-4C42-99D2-0D7FC74D6D34}">
            <xm:f>NOT(ISERROR(SEARCH("MEDIUM",G6136)))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98" operator="containsText" id="{66E65905-D34D-4394-8D2E-6CAE353D8D50}">
            <xm:f>NOT(ISERROR(SEARCH("LOW",G6136)))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99" operator="containsText" id="{98749992-6884-46BE-A7AD-FA46C5BF31D7}">
            <xm:f>NOT(ISERROR(SEARCH("HIGH",G6136)))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400" operator="containsText" id="{1A6A3C6E-FFD3-43ED-9A72-86CC588EF5F8}">
            <xm:f>NOT(ISERROR(SEARCH("BUSINESS CRITICAL",G6136)))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G6136</xm:sqref>
        </x14:conditionalFormatting>
        <x14:conditionalFormatting xmlns:xm="http://schemas.microsoft.com/office/excel/2006/main">
          <x14:cfRule type="containsText" priority="2393" operator="containsText" id="{4E7E0B29-825E-407A-8073-8F2461D77E60}">
            <xm:f>NOT(ISERROR(SEARCH("MEDIUM",G6137)))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94" operator="containsText" id="{1124C99A-5698-4CE0-95F1-EC05E7F5CAC1}">
            <xm:f>NOT(ISERROR(SEARCH("LOW",G6137)))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95" operator="containsText" id="{ACB00F48-9884-44BA-ABC8-359489E8A4BC}">
            <xm:f>NOT(ISERROR(SEARCH("HIGH",G6137)))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96" operator="containsText" id="{5769E063-3BE8-462D-B2AA-B9B9E68E66B5}">
            <xm:f>NOT(ISERROR(SEARCH("BUSINESS CRITICAL",G6137)))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G6137</xm:sqref>
        </x14:conditionalFormatting>
        <x14:conditionalFormatting xmlns:xm="http://schemas.microsoft.com/office/excel/2006/main">
          <x14:cfRule type="containsText" priority="2389" operator="containsText" id="{1F094F59-34BA-47C0-9F9C-A29F597243B6}">
            <xm:f>NOT(ISERROR(SEARCH("MEDIUM",G6138)))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90" operator="containsText" id="{8821858D-CD92-4421-95F7-C22C76366C8E}">
            <xm:f>NOT(ISERROR(SEARCH("LOW",G6138)))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91" operator="containsText" id="{122DF151-7CFB-49F7-B79D-2EF28DE4BE32}">
            <xm:f>NOT(ISERROR(SEARCH("HIGH",G6138)))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92" operator="containsText" id="{2870F900-A315-4AAE-8B54-402BB19BA407}">
            <xm:f>NOT(ISERROR(SEARCH("BUSINESS CRITICAL",G6138)))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G6138</xm:sqref>
        </x14:conditionalFormatting>
        <x14:conditionalFormatting xmlns:xm="http://schemas.microsoft.com/office/excel/2006/main">
          <x14:cfRule type="containsText" priority="2381" operator="containsText" id="{A5F878DB-7FB6-46DE-BD33-49655D47BA88}">
            <xm:f>NOT(ISERROR(SEARCH("MEDIUM",G5846)))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82" operator="containsText" id="{9E5AD177-C86A-4DC1-BD8F-E21D6A1534EC}">
            <xm:f>NOT(ISERROR(SEARCH("LOW",G5846)))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83" operator="containsText" id="{5B04A562-7D5B-412E-82E2-A4C0D467BAC9}">
            <xm:f>NOT(ISERROR(SEARCH("HIGH",G5846)))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84" operator="containsText" id="{B015E057-3708-4E71-AF26-5F4D7C5E9B59}">
            <xm:f>NOT(ISERROR(SEARCH("BUSINESS CRITICAL",G5846)))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G5846</xm:sqref>
        </x14:conditionalFormatting>
        <x14:conditionalFormatting xmlns:xm="http://schemas.microsoft.com/office/excel/2006/main">
          <x14:cfRule type="containsText" priority="2373" operator="containsText" id="{8BE36293-DBBB-4937-AD90-F468D535A97C}">
            <xm:f>NOT(ISERROR(SEARCH("MEDIUM",G5836)))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74" operator="containsText" id="{2C01ADF8-4A08-4AAF-B7F6-AB16FA07C28C}">
            <xm:f>NOT(ISERROR(SEARCH("LOW",G5836)))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75" operator="containsText" id="{9DC02A7E-CC57-4EBF-827F-E376BE7B540B}">
            <xm:f>NOT(ISERROR(SEARCH("HIGH",G5836)))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76" operator="containsText" id="{FD667BBB-E79F-46FD-9900-DE4558F5C790}">
            <xm:f>NOT(ISERROR(SEARCH("BUSINESS CRITICAL",G5836)))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G5836</xm:sqref>
        </x14:conditionalFormatting>
        <x14:conditionalFormatting xmlns:xm="http://schemas.microsoft.com/office/excel/2006/main">
          <x14:cfRule type="containsText" priority="2369" operator="containsText" id="{D5B427C7-C1E2-4B57-931B-3BD98DE40DC1}">
            <xm:f>NOT(ISERROR(SEARCH("MEDIUM",G6094)))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70" operator="containsText" id="{E6D9E179-3509-4277-B3E1-ECE1A336845F}">
            <xm:f>NOT(ISERROR(SEARCH("LOW",G6094)))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71" operator="containsText" id="{70A10B64-7561-459A-8E1B-591C155A1D45}">
            <xm:f>NOT(ISERROR(SEARCH("HIGH",G6094)))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72" operator="containsText" id="{1B3CB020-C5CA-4032-A9C4-AA2AD9CD9279}">
            <xm:f>NOT(ISERROR(SEARCH("BUSINESS CRITICAL",G6094)))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G6094:G6096</xm:sqref>
        </x14:conditionalFormatting>
        <x14:conditionalFormatting xmlns:xm="http://schemas.microsoft.com/office/excel/2006/main">
          <x14:cfRule type="containsText" priority="2377" operator="containsText" id="{AD3BF376-D635-4BFE-961E-C9F20873C97E}">
            <xm:f>NOT(ISERROR(SEARCH("MEDIUM",G5835)))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78" operator="containsText" id="{E1F3FAD7-7B78-4EF4-BD15-B6A2960D11AF}">
            <xm:f>NOT(ISERROR(SEARCH("LOW",G5835)))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79" operator="containsText" id="{5AD897F3-3AD4-4B3F-A503-2805BBEB0529}">
            <xm:f>NOT(ISERROR(SEARCH("HIGH",G5835)))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80" operator="containsText" id="{DDF4A765-EF91-442A-8E44-D05FF03E1B8E}">
            <xm:f>NOT(ISERROR(SEARCH("BUSINESS CRITICAL",G5835)))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G5835</xm:sqref>
        </x14:conditionalFormatting>
        <x14:conditionalFormatting xmlns:xm="http://schemas.microsoft.com/office/excel/2006/main">
          <x14:cfRule type="containsText" priority="2365" operator="containsText" id="{CB068AEC-C1E1-4BE5-A68D-98C7D4917FA5}">
            <xm:f>NOT(ISERROR(SEARCH("MEDIUM",G6110)))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66" operator="containsText" id="{CE1D62DA-99D9-488C-9D13-F1B1A4475E11}">
            <xm:f>NOT(ISERROR(SEARCH("LOW",G6110)))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67" operator="containsText" id="{08D43AB2-CA5C-4B29-9817-E9118C74FC9A}">
            <xm:f>NOT(ISERROR(SEARCH("HIGH",G6110)))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68" operator="containsText" id="{952E7345-C29D-49AD-B0F4-B378A98FCDBB}">
            <xm:f>NOT(ISERROR(SEARCH("BUSINESS CRITICAL",G6110)))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G6110</xm:sqref>
        </x14:conditionalFormatting>
        <x14:conditionalFormatting xmlns:xm="http://schemas.microsoft.com/office/excel/2006/main">
          <x14:cfRule type="containsText" priority="2353" operator="containsText" id="{C1214AC2-281F-4EE1-8ED4-A6D006FBDFA1}">
            <xm:f>NOT(ISERROR(SEARCH("MEDIUM",G1281)))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54" operator="containsText" id="{11DAB9E5-F5A9-4999-ADB5-8824D58488B3}">
            <xm:f>NOT(ISERROR(SEARCH("LOW",G1281)))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55" operator="containsText" id="{0B76BBF8-5017-4C9F-A8B5-8D8697533BB6}">
            <xm:f>NOT(ISERROR(SEARCH("HIGH",G1281)))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56" operator="containsText" id="{8A846B67-BB4E-4F1F-B80B-4FE1AFE610BB}">
            <xm:f>NOT(ISERROR(SEARCH("BUSINESS CRITICAL",G1281)))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G1281</xm:sqref>
        </x14:conditionalFormatting>
        <x14:conditionalFormatting xmlns:xm="http://schemas.microsoft.com/office/excel/2006/main">
          <x14:cfRule type="containsText" priority="2349" operator="containsText" id="{ECDD2503-C62E-4067-A6DA-C06A3C902E6A}">
            <xm:f>NOT(ISERROR(SEARCH("MEDIUM",G1281)))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50" operator="containsText" id="{F9771892-F68D-4FEF-9ED2-4D982E92A85B}">
            <xm:f>NOT(ISERROR(SEARCH("LOW",G1281)))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51" operator="containsText" id="{11F60EB1-F8FC-4503-998A-06CCCF0883BA}">
            <xm:f>NOT(ISERROR(SEARCH("HIGH",G1281)))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52" operator="containsText" id="{AA651E34-AFEE-411E-B876-E81DDCCFD05C}">
            <xm:f>NOT(ISERROR(SEARCH("BUSINESS CRITICAL",G1281)))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G1281</xm:sqref>
        </x14:conditionalFormatting>
        <x14:conditionalFormatting xmlns:xm="http://schemas.microsoft.com/office/excel/2006/main">
          <x14:cfRule type="containsText" priority="2345" operator="containsText" id="{C896FDDE-761E-4B7E-A313-BDD2EA7F17CE}">
            <xm:f>NOT(ISERROR(SEARCH("MEDIUM",G1282)))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46" operator="containsText" id="{AB3C9329-0C46-48ED-8F47-3EA9B7DF86D4}">
            <xm:f>NOT(ISERROR(SEARCH("LOW",G1282)))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47" operator="containsText" id="{A500B344-2636-44A4-A556-1380F20EF2B2}">
            <xm:f>NOT(ISERROR(SEARCH("HIGH",G1282)))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48" operator="containsText" id="{507ADE03-BF95-4160-9CC3-31945D1CEE17}">
            <xm:f>NOT(ISERROR(SEARCH("BUSINESS CRITICAL",G1282)))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G1282</xm:sqref>
        </x14:conditionalFormatting>
        <x14:conditionalFormatting xmlns:xm="http://schemas.microsoft.com/office/excel/2006/main">
          <x14:cfRule type="containsText" priority="2341" operator="containsText" id="{D1271EA9-9E2E-4EDA-B3E3-4298439EE11D}">
            <xm:f>NOT(ISERROR(SEARCH("MEDIUM",G1282)))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42" operator="containsText" id="{FB464056-AF82-4DC3-8B1F-F3D4AC731623}">
            <xm:f>NOT(ISERROR(SEARCH("LOW",G1282)))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43" operator="containsText" id="{B8D82FF4-4D64-4093-96E9-6FBC5B58C99E}">
            <xm:f>NOT(ISERROR(SEARCH("HIGH",G1282)))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44" operator="containsText" id="{F42E17A3-E33E-4AA2-92B5-DA9E381FC402}">
            <xm:f>NOT(ISERROR(SEARCH("BUSINESS CRITICAL",G1282)))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G1282</xm:sqref>
        </x14:conditionalFormatting>
        <x14:conditionalFormatting xmlns:xm="http://schemas.microsoft.com/office/excel/2006/main">
          <x14:cfRule type="containsText" priority="2337" operator="containsText" id="{06BAE3CB-A03F-4B95-B1D2-17A51C4259B7}">
            <xm:f>NOT(ISERROR(SEARCH("MEDIUM",G1718)))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38" operator="containsText" id="{F2476FE4-7864-423F-93F1-C286B9364BCE}">
            <xm:f>NOT(ISERROR(SEARCH("LOW",G1718)))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39" operator="containsText" id="{3C5FEB6F-8492-4DFF-BE4B-AC67DF3B2AC9}">
            <xm:f>NOT(ISERROR(SEARCH("HIGH",G1718)))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40" operator="containsText" id="{8DF06021-14BE-4347-8148-DBF9C5C31C4C}">
            <xm:f>NOT(ISERROR(SEARCH("BUSINESS CRITICAL",G1718)))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G1718:G1723</xm:sqref>
        </x14:conditionalFormatting>
        <x14:conditionalFormatting xmlns:xm="http://schemas.microsoft.com/office/excel/2006/main">
          <x14:cfRule type="containsText" priority="2333" operator="containsText" id="{43C96F37-8AD6-4B4D-AA91-C17837F0FD24}">
            <xm:f>NOT(ISERROR(SEARCH("MEDIUM",G1718)))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34" operator="containsText" id="{B8804B96-E70C-4043-A990-F6B9A760BE8F}">
            <xm:f>NOT(ISERROR(SEARCH("LOW",G1718)))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35" operator="containsText" id="{2FC1BD31-BDC9-4EA8-BFCA-3F4583D32D21}">
            <xm:f>NOT(ISERROR(SEARCH("HIGH",G1718)))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36" operator="containsText" id="{23202160-4D59-451B-B87C-22784660C34D}">
            <xm:f>NOT(ISERROR(SEARCH("BUSINESS CRITICAL",G1718)))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G1718:G1723</xm:sqref>
        </x14:conditionalFormatting>
        <x14:conditionalFormatting xmlns:xm="http://schemas.microsoft.com/office/excel/2006/main">
          <x14:cfRule type="containsText" priority="2325" operator="containsText" id="{388B4344-C933-4D41-94CD-FEDA0FAE1DBE}">
            <xm:f>NOT(ISERROR(SEARCH("MEDIUM",G5825)))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26" operator="containsText" id="{146E46BF-B4B1-48F4-83E1-FE8024AC353A}">
            <xm:f>NOT(ISERROR(SEARCH("LOW",G5825)))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27" operator="containsText" id="{0F31CDB8-4F7B-4565-B2AB-F6644CF23919}">
            <xm:f>NOT(ISERROR(SEARCH("HIGH",G5825)))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28" operator="containsText" id="{64665C89-3EFB-4F5E-9865-264E92D6A819}">
            <xm:f>NOT(ISERROR(SEARCH("BUSINESS CRITICAL",G5825)))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G5825</xm:sqref>
        </x14:conditionalFormatting>
        <x14:conditionalFormatting xmlns:xm="http://schemas.microsoft.com/office/excel/2006/main">
          <x14:cfRule type="containsText" priority="2321" operator="containsText" id="{CB0D8A56-D47F-4550-9719-526DFC233085}">
            <xm:f>NOT(ISERROR(SEARCH("MEDIUM",G5826)))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22" operator="containsText" id="{86A0C096-2D26-4014-9337-6DEFA275E8AF}">
            <xm:f>NOT(ISERROR(SEARCH("LOW",G5826)))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23" operator="containsText" id="{B99F125D-600B-4E7D-A337-98F280701964}">
            <xm:f>NOT(ISERROR(SEARCH("HIGH",G5826)))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24" operator="containsText" id="{2B9FB58D-937F-4F3A-BA92-5F05F7225A6C}">
            <xm:f>NOT(ISERROR(SEARCH("BUSINESS CRITICAL",G5826)))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G5826</xm:sqref>
        </x14:conditionalFormatting>
        <x14:conditionalFormatting xmlns:xm="http://schemas.microsoft.com/office/excel/2006/main">
          <x14:cfRule type="containsText" priority="2317" operator="containsText" id="{BC1B0CF6-D31F-4606-8C6B-943500142744}">
            <xm:f>NOT(ISERROR(SEARCH("MEDIUM",G576)))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18" operator="containsText" id="{70B4E6EE-4E98-40F8-8A31-16BE1280D74C}">
            <xm:f>NOT(ISERROR(SEARCH("LOW",G576)))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19" operator="containsText" id="{19EF99B8-930D-456E-A67D-68ADA1FFC0C6}">
            <xm:f>NOT(ISERROR(SEARCH("HIGH",G576)))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20" operator="containsText" id="{857C6C98-1926-4B63-A497-A5A9B6E659D7}">
            <xm:f>NOT(ISERROR(SEARCH("BUSINESS CRITICAL",G576)))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G576</xm:sqref>
        </x14:conditionalFormatting>
        <x14:conditionalFormatting xmlns:xm="http://schemas.microsoft.com/office/excel/2006/main">
          <x14:cfRule type="containsText" priority="2309" operator="containsText" id="{96F17C35-E4C7-40F4-A304-F4DF3E527B01}">
            <xm:f>NOT(ISERROR(SEARCH("MEDIUM",G3172)))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10" operator="containsText" id="{12D61325-A296-4179-963B-69DAC99EC780}">
            <xm:f>NOT(ISERROR(SEARCH("LOW",G3172)))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11" operator="containsText" id="{1C3DE530-D4EE-44D3-A825-1B0C5458A1A5}">
            <xm:f>NOT(ISERROR(SEARCH("HIGH",G3172)))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12" operator="containsText" id="{A6CE30D5-9A0B-43B8-9948-B83A82204AAC}">
            <xm:f>NOT(ISERROR(SEARCH("BUSINESS CRITICAL",G3172)))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G3172</xm:sqref>
        </x14:conditionalFormatting>
        <x14:conditionalFormatting xmlns:xm="http://schemas.microsoft.com/office/excel/2006/main">
          <x14:cfRule type="containsText" priority="2305" operator="containsText" id="{8EF1207C-4B4C-4E1B-B35F-CE4AC52749E7}">
            <xm:f>NOT(ISERROR(SEARCH("MEDIUM",G3172)))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06" operator="containsText" id="{93204160-5685-48D0-8BB5-AAA6879A841A}">
            <xm:f>NOT(ISERROR(SEARCH("LOW",G3172)))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07" operator="containsText" id="{D6847616-2089-4B24-BFFE-EE5351EEF8DF}">
            <xm:f>NOT(ISERROR(SEARCH("HIGH",G3172)))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08" operator="containsText" id="{EEF92F0B-C135-432B-9272-EBEDE7B8BAE5}">
            <xm:f>NOT(ISERROR(SEARCH("BUSINESS CRITICAL",G3172)))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G3172</xm:sqref>
        </x14:conditionalFormatting>
        <x14:conditionalFormatting xmlns:xm="http://schemas.microsoft.com/office/excel/2006/main">
          <x14:cfRule type="containsText" priority="2297" operator="containsText" id="{D8B6BA9A-84F8-4372-9516-391AA2B8F3F8}">
            <xm:f>NOT(ISERROR(SEARCH("MEDIUM",G7651)))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98" operator="containsText" id="{E107F9CB-78C5-4BC3-8541-EF80079631E4}">
            <xm:f>NOT(ISERROR(SEARCH("LOW",G7651)))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99" operator="containsText" id="{09D5F166-0A96-4A1E-A0C8-2AF104862520}">
            <xm:f>NOT(ISERROR(SEARCH("HIGH",G7651)))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00" operator="containsText" id="{080D2AC6-52CD-430D-94D6-7DD35366D756}">
            <xm:f>NOT(ISERROR(SEARCH("BUSINESS CRITICAL",G7651)))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G7651</xm:sqref>
        </x14:conditionalFormatting>
        <x14:conditionalFormatting xmlns:xm="http://schemas.microsoft.com/office/excel/2006/main">
          <x14:cfRule type="containsText" priority="2281" operator="containsText" id="{003CF526-E152-46C4-94AD-35FB24249D45}">
            <xm:f>NOT(ISERROR(SEARCH("MEDIUM",G7668)))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82" operator="containsText" id="{8D8773BA-43CB-4A0E-813E-F8B65E657468}">
            <xm:f>NOT(ISERROR(SEARCH("LOW",G7668)))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83" operator="containsText" id="{6DDE6F16-4F8A-4064-BBC9-B8A651CDD6E9}">
            <xm:f>NOT(ISERROR(SEARCH("HIGH",G7668)))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84" operator="containsText" id="{E35A0AEB-8F5E-4A28-9ADF-5135A073CC8F}">
            <xm:f>NOT(ISERROR(SEARCH("BUSINESS CRITICAL",G7668)))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G7668</xm:sqref>
        </x14:conditionalFormatting>
        <x14:conditionalFormatting xmlns:xm="http://schemas.microsoft.com/office/excel/2006/main">
          <x14:cfRule type="containsText" priority="2285" operator="containsText" id="{0F922CC1-3CB7-48A5-BF18-D14EA27E35B9}">
            <xm:f>NOT(ISERROR(SEARCH("MEDIUM",G7662)))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86" operator="containsText" id="{B1BD081B-73F2-49E7-BDF5-99C9D5DF7DF6}">
            <xm:f>NOT(ISERROR(SEARCH("LOW",G7662)))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87" operator="containsText" id="{594F2720-38FC-4E3C-AFD7-28CD299DE9D5}">
            <xm:f>NOT(ISERROR(SEARCH("HIGH",G7662)))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88" operator="containsText" id="{9BE4060D-D9E4-4B5F-BC50-4AD22205DE35}">
            <xm:f>NOT(ISERROR(SEARCH("BUSINESS CRITICAL",G7662)))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G7662:G7663 G7665:G7667</xm:sqref>
        </x14:conditionalFormatting>
        <x14:conditionalFormatting xmlns:xm="http://schemas.microsoft.com/office/excel/2006/main">
          <x14:cfRule type="containsText" priority="2277" operator="containsText" id="{693C6618-A606-4594-9F86-E155D2A11AB4}">
            <xm:f>NOT(ISERROR(SEARCH("MEDIUM",G7595)))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78" operator="containsText" id="{1865F3FF-A78C-4E53-BEA0-CA911FE26640}">
            <xm:f>NOT(ISERROR(SEARCH("LOW",G7595)))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79" operator="containsText" id="{39E76CC0-7AEA-4BB1-94C2-507214F6128C}">
            <xm:f>NOT(ISERROR(SEARCH("HIGH",G7595)))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80" operator="containsText" id="{44E23723-0036-445B-B43A-F637DA84A198}">
            <xm:f>NOT(ISERROR(SEARCH("BUSINESS CRITICAL",G7595)))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G7595:G7600</xm:sqref>
        </x14:conditionalFormatting>
        <x14:conditionalFormatting xmlns:xm="http://schemas.microsoft.com/office/excel/2006/main">
          <x14:cfRule type="containsText" priority="2269" operator="containsText" id="{E9EF8307-8F18-41EF-9B5C-3A26FD7329C7}">
            <xm:f>NOT(ISERROR(SEARCH("MEDIUM",G7610)))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70" operator="containsText" id="{83CF09D1-2DED-42FE-870D-D1DBD11CE058}">
            <xm:f>NOT(ISERROR(SEARCH("LOW",G7610)))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71" operator="containsText" id="{B9274495-069F-4611-84E6-CA03527E8A0B}">
            <xm:f>NOT(ISERROR(SEARCH("HIGH",G7610)))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72" operator="containsText" id="{33950B29-4259-4ACD-AAF8-37BC135614B4}">
            <xm:f>NOT(ISERROR(SEARCH("BUSINESS CRITICAL",G7610)))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G7610:G7618</xm:sqref>
        </x14:conditionalFormatting>
        <x14:conditionalFormatting xmlns:xm="http://schemas.microsoft.com/office/excel/2006/main">
          <x14:cfRule type="containsText" priority="2257" operator="containsText" id="{D71C8E74-14EF-478E-892E-A5C08F22C100}">
            <xm:f>NOT(ISERROR(SEARCH("MEDIUM",G2050)))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58" operator="containsText" id="{2EA06F39-3427-43F8-AF2A-36A73210A871}">
            <xm:f>NOT(ISERROR(SEARCH("LOW",G2050)))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59" operator="containsText" id="{A0A682B5-BE30-4CB8-ABB8-85BBDBA427E0}">
            <xm:f>NOT(ISERROR(SEARCH("HIGH",G2050)))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60" operator="containsText" id="{825095D1-9A93-4B0C-86C7-49ACD36BD57F}">
            <xm:f>NOT(ISERROR(SEARCH("BUSINESS CRITICAL",G2050)))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G2050:G2051</xm:sqref>
        </x14:conditionalFormatting>
        <x14:conditionalFormatting xmlns:xm="http://schemas.microsoft.com/office/excel/2006/main">
          <x14:cfRule type="containsText" priority="2253" operator="containsText" id="{43FD5B10-2B09-4DB6-8272-4DAAD64EC3A2}">
            <xm:f>NOT(ISERROR(SEARCH("MEDIUM",G2050)))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54" operator="containsText" id="{1F8413FA-1C8D-4FC5-AFD7-D6ACE9C9092E}">
            <xm:f>NOT(ISERROR(SEARCH("LOW",G2050)))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55" operator="containsText" id="{10528946-2A9F-4AB8-B82E-31F8B2AF0D51}">
            <xm:f>NOT(ISERROR(SEARCH("HIGH",G2050)))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56" operator="containsText" id="{34E0CEE5-9CBD-47D0-B29B-EA8B0A4C5526}">
            <xm:f>NOT(ISERROR(SEARCH("BUSINESS CRITICAL",G2050)))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G2050:G2051</xm:sqref>
        </x14:conditionalFormatting>
        <x14:conditionalFormatting xmlns:xm="http://schemas.microsoft.com/office/excel/2006/main">
          <x14:cfRule type="containsText" priority="2249" operator="containsText" id="{FE49D978-0A84-460D-9596-BE46ABA9AF9C}">
            <xm:f>NOT(ISERROR(SEARCH("MEDIUM",G1085)))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50" operator="containsText" id="{AB226B16-D476-43AF-9E1A-9B1BA4DA010B}">
            <xm:f>NOT(ISERROR(SEARCH("LOW",G1085)))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51" operator="containsText" id="{DE4BC7B8-E779-4BCB-B335-BC7CD32AD6ED}">
            <xm:f>NOT(ISERROR(SEARCH("HIGH",G1085)))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52" operator="containsText" id="{67422193-EB84-4461-A3C2-B4493CF9255C}">
            <xm:f>NOT(ISERROR(SEARCH("BUSINESS CRITICAL",G1085)))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G1085:G1095</xm:sqref>
        </x14:conditionalFormatting>
        <x14:conditionalFormatting xmlns:xm="http://schemas.microsoft.com/office/excel/2006/main">
          <x14:cfRule type="containsText" priority="2245" operator="containsText" id="{8FB06B58-B657-4C65-9C35-3CDC55EEDDDA}">
            <xm:f>NOT(ISERROR(SEARCH("MEDIUM",G1096)))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46" operator="containsText" id="{527AB764-A247-4D03-9990-0E4BAB033545}">
            <xm:f>NOT(ISERROR(SEARCH("LOW",G1096)))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47" operator="containsText" id="{C3DFD2D8-934B-45BA-A05E-04C75D319C75}">
            <xm:f>NOT(ISERROR(SEARCH("HIGH",G1096)))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48" operator="containsText" id="{50383F65-9834-450A-B7C6-DB6CCD96330F}">
            <xm:f>NOT(ISERROR(SEARCH("BUSINESS CRITICAL",G1096)))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G1096:G1106</xm:sqref>
        </x14:conditionalFormatting>
        <x14:conditionalFormatting xmlns:xm="http://schemas.microsoft.com/office/excel/2006/main">
          <x14:cfRule type="containsText" priority="2241" operator="containsText" id="{9AD8CC4C-F9D8-4B85-9653-78F646D827CF}">
            <xm:f>NOT(ISERROR(SEARCH("MEDIUM",G7606)))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42" operator="containsText" id="{FFF9CF25-B72F-4518-A5D1-F54F52E3FB41}">
            <xm:f>NOT(ISERROR(SEARCH("LOW",G7606)))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43" operator="containsText" id="{F02D2BF9-A379-4B63-988F-4109670D8666}">
            <xm:f>NOT(ISERROR(SEARCH("HIGH",G7606)))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44" operator="containsText" id="{44446EA7-2728-4B91-B66A-5F86BA5A7549}">
            <xm:f>NOT(ISERROR(SEARCH("BUSINESS CRITICAL",G7606)))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G7606:G7609</xm:sqref>
        </x14:conditionalFormatting>
        <x14:conditionalFormatting xmlns:xm="http://schemas.microsoft.com/office/excel/2006/main">
          <x14:cfRule type="containsText" priority="2237" operator="containsText" id="{A3C3F19F-6CCA-4070-8781-BED382FE5ABB}">
            <xm:f>NOT(ISERROR(SEARCH("MEDIUM",G2030)))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38" operator="containsText" id="{A22FA3F8-4AFF-4793-B97A-2A25D22E1EBF}">
            <xm:f>NOT(ISERROR(SEARCH("LOW",G2030)))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39" operator="containsText" id="{17194325-6CCB-4D54-A517-1E161A6ED9B6}">
            <xm:f>NOT(ISERROR(SEARCH("HIGH",G2030)))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40" operator="containsText" id="{14D96065-2D48-49B0-98EC-ABD412BB41EE}">
            <xm:f>NOT(ISERROR(SEARCH("BUSINESS CRITICAL",G2030)))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G2030</xm:sqref>
        </x14:conditionalFormatting>
        <x14:conditionalFormatting xmlns:xm="http://schemas.microsoft.com/office/excel/2006/main">
          <x14:cfRule type="containsText" priority="2233" operator="containsText" id="{1947066E-A1CB-4A17-A41B-459243269827}">
            <xm:f>NOT(ISERROR(SEARCH("MEDIUM",G2030)))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34" operator="containsText" id="{B01E29A2-8362-4E50-A718-B280BE033D3C}">
            <xm:f>NOT(ISERROR(SEARCH("LOW",G2030)))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35" operator="containsText" id="{C4A0855B-4D46-44F8-9235-5072F8E7736B}">
            <xm:f>NOT(ISERROR(SEARCH("HIGH",G2030)))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36" operator="containsText" id="{F9202D3C-2F36-4AE3-9B0B-DEBAC66F0326}">
            <xm:f>NOT(ISERROR(SEARCH("BUSINESS CRITICAL",G2030)))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G2030</xm:sqref>
        </x14:conditionalFormatting>
        <x14:conditionalFormatting xmlns:xm="http://schemas.microsoft.com/office/excel/2006/main">
          <x14:cfRule type="containsText" priority="2229" operator="containsText" id="{CB3F3B8C-2CAD-4166-9361-56EC97C1D86E}">
            <xm:f>NOT(ISERROR(SEARCH("MEDIUM",G7619)))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30" operator="containsText" id="{B1E596FE-4D46-43D3-A734-70ADB2C7D692}">
            <xm:f>NOT(ISERROR(SEARCH("LOW",G7619)))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31" operator="containsText" id="{C3A2EAC1-7DD0-48C3-B53D-EA3D000CC978}">
            <xm:f>NOT(ISERROR(SEARCH("HIGH",G7619)))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32" operator="containsText" id="{9D0F59F3-5AF1-4882-81B6-73FED47435DC}">
            <xm:f>NOT(ISERROR(SEARCH("BUSINESS CRITICAL",G7619)))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G7619</xm:sqref>
        </x14:conditionalFormatting>
        <x14:conditionalFormatting xmlns:xm="http://schemas.microsoft.com/office/excel/2006/main">
          <x14:cfRule type="containsText" priority="2225" operator="containsText" id="{C2B17999-FA1F-453B-9A06-7C12DB441AE9}">
            <xm:f>NOT(ISERROR(SEARCH("MEDIUM",G7572)))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26" operator="containsText" id="{7414A168-E0FE-4CF0-BE00-2DFD68CA0548}">
            <xm:f>NOT(ISERROR(SEARCH("LOW",G7572)))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27" operator="containsText" id="{7ABEEA11-551C-4A77-946B-B2866FA0CA57}">
            <xm:f>NOT(ISERROR(SEARCH("HIGH",G7572)))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28" operator="containsText" id="{6406618F-FDE7-4E1D-AA4D-1C0AFAC44608}">
            <xm:f>NOT(ISERROR(SEARCH("BUSINESS CRITICAL",G7572)))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G7572</xm:sqref>
        </x14:conditionalFormatting>
        <x14:conditionalFormatting xmlns:xm="http://schemas.microsoft.com/office/excel/2006/main">
          <x14:cfRule type="containsText" priority="2221" operator="containsText" id="{3CB7CA73-F065-496F-9159-679A6006C70D}">
            <xm:f>NOT(ISERROR(SEARCH("MEDIUM",G7694)))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22" operator="containsText" id="{7243626F-63EA-4D37-86D1-F79B631B7511}">
            <xm:f>NOT(ISERROR(SEARCH("LOW",G7694)))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23" operator="containsText" id="{6753D6E0-0A71-4436-8F3F-0E10FE48B8E6}">
            <xm:f>NOT(ISERROR(SEARCH("HIGH",G7694)))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24" operator="containsText" id="{8C0C537D-D9BF-4F8C-B5E5-B8E39FAAB571}">
            <xm:f>NOT(ISERROR(SEARCH("BUSINESS CRITICAL",G7694)))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G7694:G7700</xm:sqref>
        </x14:conditionalFormatting>
        <x14:conditionalFormatting xmlns:xm="http://schemas.microsoft.com/office/excel/2006/main">
          <x14:cfRule type="containsText" priority="2217" operator="containsText" id="{5BC618B0-50EB-46B5-B1E9-989CBB5154EB}">
            <xm:f>NOT(ISERROR(SEARCH("MEDIUM",G1113)))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18" operator="containsText" id="{7BCF9CA2-CD56-40FA-A5E6-5C7A4EFF678A}">
            <xm:f>NOT(ISERROR(SEARCH("LOW",G1113)))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19" operator="containsText" id="{CD2092AB-DE56-452C-BEC7-61905770177B}">
            <xm:f>NOT(ISERROR(SEARCH("HIGH",G1113)))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20" operator="containsText" id="{DA28C5BD-3F1B-4588-9795-A1C131DB3B51}">
            <xm:f>NOT(ISERROR(SEARCH("BUSINESS CRITICAL",G1113)))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G1113:G1118</xm:sqref>
        </x14:conditionalFormatting>
        <x14:conditionalFormatting xmlns:xm="http://schemas.microsoft.com/office/excel/2006/main">
          <x14:cfRule type="containsText" priority="2213" operator="containsText" id="{1FF7D807-A7ED-492C-B402-63027E961FEF}">
            <xm:f>NOT(ISERROR(SEARCH("MEDIUM",G1107)))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14" operator="containsText" id="{15017ABE-2C67-456A-B07B-EAED5DDC6FAA}">
            <xm:f>NOT(ISERROR(SEARCH("LOW",G1107)))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15" operator="containsText" id="{7BBF6F13-2503-490C-AA2B-9F77E5517C77}">
            <xm:f>NOT(ISERROR(SEARCH("HIGH",G1107)))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16" operator="containsText" id="{65C2847E-143E-418B-9C5F-9A6A8BE3C62E}">
            <xm:f>NOT(ISERROR(SEARCH("BUSINESS CRITICAL",G1107)))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G1107:G1112</xm:sqref>
        </x14:conditionalFormatting>
        <x14:conditionalFormatting xmlns:xm="http://schemas.microsoft.com/office/excel/2006/main">
          <x14:cfRule type="containsText" priority="2205" operator="containsText" id="{5E6D01EB-EBCB-4E5C-B550-C270F6925A2E}">
            <xm:f>NOT(ISERROR(SEARCH("MEDIUM",G7701)))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06" operator="containsText" id="{B1E4D20E-3844-46CA-80EA-60772EF11EA0}">
            <xm:f>NOT(ISERROR(SEARCH("LOW",G7701)))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07" operator="containsText" id="{09554BFC-295A-473F-A7D9-E1E6FD8E4F0C}">
            <xm:f>NOT(ISERROR(SEARCH("HIGH",G7701)))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08" operator="containsText" id="{956BA26B-40DA-4F51-8555-40EBA070AF32}">
            <xm:f>NOT(ISERROR(SEARCH("BUSINESS CRITICAL",G7701)))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G7701:G7709</xm:sqref>
        </x14:conditionalFormatting>
        <x14:conditionalFormatting xmlns:xm="http://schemas.microsoft.com/office/excel/2006/main">
          <x14:cfRule type="containsText" priority="2197" operator="containsText" id="{F0751F1D-F349-4AD7-B68D-9A6293E0E56A}">
            <xm:f>NOT(ISERROR(SEARCH("MEDIUM",G7710)))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98" operator="containsText" id="{A8C6D626-12A7-490D-85F5-25FF97AB5796}">
            <xm:f>NOT(ISERROR(SEARCH("LOW",G7710)))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99" operator="containsText" id="{BD863A03-2FF6-404C-8BA1-29E73624AD9C}">
            <xm:f>NOT(ISERROR(SEARCH("HIGH",G7710)))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00" operator="containsText" id="{B487B70A-49D4-4013-B44D-5360279937DE}">
            <xm:f>NOT(ISERROR(SEARCH("BUSINESS CRITICAL",G7710)))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G7710:G7715</xm:sqref>
        </x14:conditionalFormatting>
        <x14:conditionalFormatting xmlns:xm="http://schemas.microsoft.com/office/excel/2006/main">
          <x14:cfRule type="containsText" priority="2193" operator="containsText" id="{4D22B0D9-C9B1-4A7E-AED3-30FAB816902D}">
            <xm:f>NOT(ISERROR(SEARCH("MEDIUM",G7721)))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94" operator="containsText" id="{3EB075FB-5646-489D-9F38-B91718326B8A}">
            <xm:f>NOT(ISERROR(SEARCH("LOW",G7721)))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95" operator="containsText" id="{A32A394B-92F7-4F86-9C5B-3E8A3D879FAB}">
            <xm:f>NOT(ISERROR(SEARCH("HIGH",G7721)))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96" operator="containsText" id="{24DDEFC1-30EE-4F4A-BA4E-46910F398669}">
            <xm:f>NOT(ISERROR(SEARCH("BUSINESS CRITICAL",G7721)))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G7721:G7729</xm:sqref>
        </x14:conditionalFormatting>
        <x14:conditionalFormatting xmlns:xm="http://schemas.microsoft.com/office/excel/2006/main">
          <x14:cfRule type="containsText" priority="2181" operator="containsText" id="{5E89EFC3-C5D7-4070-A353-B0CA23ED1624}">
            <xm:f>NOT(ISERROR(SEARCH("MEDIUM",G7620)))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82" operator="containsText" id="{7DF6DDA0-37F4-4357-A6F7-B4D7D7191F99}">
            <xm:f>NOT(ISERROR(SEARCH("LOW",G7620)))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83" operator="containsText" id="{379136DB-1889-4764-A288-BDDF989B5458}">
            <xm:f>NOT(ISERROR(SEARCH("HIGH",G7620)))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84" operator="containsText" id="{67100D36-42E4-4DF7-BC98-02C46D8474E8}">
            <xm:f>NOT(ISERROR(SEARCH("BUSINESS CRITICAL",G7620)))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G7620:G7628</xm:sqref>
        </x14:conditionalFormatting>
        <x14:conditionalFormatting xmlns:xm="http://schemas.microsoft.com/office/excel/2006/main">
          <x14:cfRule type="containsText" priority="2173" operator="containsText" id="{86A571D2-740C-437A-9236-D5480D087425}">
            <xm:f>NOT(ISERROR(SEARCH("MEDIUM",G7590)))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74" operator="containsText" id="{B11D22D3-BFF4-4E13-B5B3-941D74F33747}">
            <xm:f>NOT(ISERROR(SEARCH("LOW",G7590)))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75" operator="containsText" id="{068DA15F-5252-4664-9B1F-FABDF2326EB5}">
            <xm:f>NOT(ISERROR(SEARCH("HIGH",G7590)))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76" operator="containsText" id="{7768F041-724F-474C-A012-94A2D30087C8}">
            <xm:f>NOT(ISERROR(SEARCH("BUSINESS CRITICAL",G7590)))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G7590</xm:sqref>
        </x14:conditionalFormatting>
        <x14:conditionalFormatting xmlns:xm="http://schemas.microsoft.com/office/excel/2006/main">
          <x14:cfRule type="containsText" priority="2169" operator="containsText" id="{9143F52D-64FE-4787-8D2D-14DBE23652FA}">
            <xm:f>NOT(ISERROR(SEARCH("MEDIUM",G7671)))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70" operator="containsText" id="{BE29FB36-8BE7-4995-B528-DD14B5C425F7}">
            <xm:f>NOT(ISERROR(SEARCH("LOW",G7671)))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71" operator="containsText" id="{11971A93-2CC4-4ED0-AE28-C61736DADB40}">
            <xm:f>NOT(ISERROR(SEARCH("HIGH",G7671)))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72" operator="containsText" id="{5F1AEBDC-1173-4040-A2AD-84DB2BCDAE70}">
            <xm:f>NOT(ISERROR(SEARCH("BUSINESS CRITICAL",G7671)))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G7671:G7678</xm:sqref>
        </x14:conditionalFormatting>
        <x14:conditionalFormatting xmlns:xm="http://schemas.microsoft.com/office/excel/2006/main">
          <x14:cfRule type="containsText" priority="2149" operator="containsText" id="{76A32D4B-07DC-426E-A481-7C0CCD40FC66}">
            <xm:f>NOT(ISERROR(SEARCH("MEDIUM",G2070)))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50" operator="containsText" id="{049EA060-F240-44DA-84E7-40756CB95C87}">
            <xm:f>NOT(ISERROR(SEARCH("LOW",G2070)))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51" operator="containsText" id="{DD182561-FE5F-4300-A4B1-B0E900062769}">
            <xm:f>NOT(ISERROR(SEARCH("HIGH",G2070)))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52" operator="containsText" id="{9D177856-4F59-4047-BC0C-06940DE844DE}">
            <xm:f>NOT(ISERROR(SEARCH("BUSINESS CRITICAL",G2070)))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G2070:G2073</xm:sqref>
        </x14:conditionalFormatting>
        <x14:conditionalFormatting xmlns:xm="http://schemas.microsoft.com/office/excel/2006/main">
          <x14:cfRule type="containsText" priority="2161" operator="containsText" id="{9E7409D0-A1DF-446B-8362-EC02549AC8F4}">
            <xm:f>NOT(ISERROR(SEARCH("MEDIUM",G2069)))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62" operator="containsText" id="{DA3FB78F-15C5-476A-B7CB-723FE6F06CB6}">
            <xm:f>NOT(ISERROR(SEARCH("LOW",G2069)))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63" operator="containsText" id="{7DFC6C30-9D92-4055-8390-FAD73A2B8534}">
            <xm:f>NOT(ISERROR(SEARCH("HIGH",G2069)))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64" operator="containsText" id="{67DCC60B-8C06-4D88-A964-AE0D92F89871}">
            <xm:f>NOT(ISERROR(SEARCH("BUSINESS CRITICAL",G2069)))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G2069</xm:sqref>
        </x14:conditionalFormatting>
        <x14:conditionalFormatting xmlns:xm="http://schemas.microsoft.com/office/excel/2006/main">
          <x14:cfRule type="containsText" priority="2157" operator="containsText" id="{FA4957E0-4E1E-4B61-B836-26E15995F33B}">
            <xm:f>NOT(ISERROR(SEARCH("MEDIUM",G2069)))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58" operator="containsText" id="{BE4E59E2-6E84-4F36-9F94-4691B9586ADA}">
            <xm:f>NOT(ISERROR(SEARCH("LOW",G2069)))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59" operator="containsText" id="{92572449-739E-4CFF-B50C-1173346E78EF}">
            <xm:f>NOT(ISERROR(SEARCH("HIGH",G2069)))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60" operator="containsText" id="{25E5DCCB-6785-4B7E-A7D0-67834F209B3D}">
            <xm:f>NOT(ISERROR(SEARCH("BUSINESS CRITICAL",G2069)))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G2069</xm:sqref>
        </x14:conditionalFormatting>
        <x14:conditionalFormatting xmlns:xm="http://schemas.microsoft.com/office/excel/2006/main">
          <x14:cfRule type="containsText" priority="2153" operator="containsText" id="{DC844CE7-F6AE-4CA0-92F2-3C52AE258934}">
            <xm:f>NOT(ISERROR(SEARCH("MEDIUM",G2070)))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54" operator="containsText" id="{7DCD432C-1D14-4A36-AADD-714EFD825EDC}">
            <xm:f>NOT(ISERROR(SEARCH("LOW",G2070)))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55" operator="containsText" id="{CA082EB0-FE24-44A0-8AA7-A47E7616CEDB}">
            <xm:f>NOT(ISERROR(SEARCH("HIGH",G2070)))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56" operator="containsText" id="{A245CC8D-5788-4ABF-A213-69C03C0593F9}">
            <xm:f>NOT(ISERROR(SEARCH("BUSINESS CRITICAL",G2070)))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G2070:G2073</xm:sqref>
        </x14:conditionalFormatting>
        <x14:conditionalFormatting xmlns:xm="http://schemas.microsoft.com/office/excel/2006/main">
          <x14:cfRule type="containsText" priority="2133" operator="containsText" id="{505B1489-567D-4BC3-8A48-3C136928D024}">
            <xm:f>NOT(ISERROR(SEARCH("MEDIUM",G2075)))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34" operator="containsText" id="{87F47CA0-FB1D-4E6D-BBDD-28F810A61D42}">
            <xm:f>NOT(ISERROR(SEARCH("LOW",G2075)))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35" operator="containsText" id="{C3D04867-C309-49D8-9AEA-EBA768D85279}">
            <xm:f>NOT(ISERROR(SEARCH("HIGH",G2075)))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36" operator="containsText" id="{56883896-3F31-46EE-958A-02F0E99609F9}">
            <xm:f>NOT(ISERROR(SEARCH("BUSINESS CRITICAL",G2075)))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G2075:G2078</xm:sqref>
        </x14:conditionalFormatting>
        <x14:conditionalFormatting xmlns:xm="http://schemas.microsoft.com/office/excel/2006/main">
          <x14:cfRule type="containsText" priority="2145" operator="containsText" id="{67F25D84-ED92-409D-9DA4-22532EC77577}">
            <xm:f>NOT(ISERROR(SEARCH("MEDIUM",G2074)))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46" operator="containsText" id="{EBA17866-C3F0-4DF4-8E09-E1865D61C8AC}">
            <xm:f>NOT(ISERROR(SEARCH("LOW",G2074)))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47" operator="containsText" id="{C7C72A0B-3128-4E12-8E52-22BC3BBCC237}">
            <xm:f>NOT(ISERROR(SEARCH("HIGH",G2074)))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48" operator="containsText" id="{679AA07A-9DCF-48DA-AA9A-D56BCE503BA4}">
            <xm:f>NOT(ISERROR(SEARCH("BUSINESS CRITICAL",G2074)))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G2074</xm:sqref>
        </x14:conditionalFormatting>
        <x14:conditionalFormatting xmlns:xm="http://schemas.microsoft.com/office/excel/2006/main">
          <x14:cfRule type="containsText" priority="2141" operator="containsText" id="{8874B311-5225-4AF5-AACB-40BF11C264B7}">
            <xm:f>NOT(ISERROR(SEARCH("MEDIUM",G2074)))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42" operator="containsText" id="{9DD604FD-27E1-4A26-B723-EFAB6A963C05}">
            <xm:f>NOT(ISERROR(SEARCH("LOW",G2074)))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43" operator="containsText" id="{FDFDEAC1-2F01-45AF-B340-B7EC6725F060}">
            <xm:f>NOT(ISERROR(SEARCH("HIGH",G2074)))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44" operator="containsText" id="{8CCC9C7B-BAD0-4E1F-81BA-7EB583E2BE81}">
            <xm:f>NOT(ISERROR(SEARCH("BUSINESS CRITICAL",G2074)))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G2074</xm:sqref>
        </x14:conditionalFormatting>
        <x14:conditionalFormatting xmlns:xm="http://schemas.microsoft.com/office/excel/2006/main">
          <x14:cfRule type="containsText" priority="2137" operator="containsText" id="{BDFD4162-8B96-4501-A28B-D11721957C60}">
            <xm:f>NOT(ISERROR(SEARCH("MEDIUM",G2075)))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38" operator="containsText" id="{C3BC7644-1F1C-4A6F-878A-D934087CBE04}">
            <xm:f>NOT(ISERROR(SEARCH("LOW",G2075)))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39" operator="containsText" id="{54FDD828-E202-47C3-89D9-08AA2A439FCF}">
            <xm:f>NOT(ISERROR(SEARCH("HIGH",G2075)))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40" operator="containsText" id="{00BF34BB-F122-490E-AED0-B702221F06AB}">
            <xm:f>NOT(ISERROR(SEARCH("BUSINESS CRITICAL",G2075)))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G2075:G2078</xm:sqref>
        </x14:conditionalFormatting>
        <x14:conditionalFormatting xmlns:xm="http://schemas.microsoft.com/office/excel/2006/main">
          <x14:cfRule type="containsText" priority="2125" operator="containsText" id="{86840B09-D032-4F43-A6B8-EA65F85449B1}">
            <xm:f>NOT(ISERROR(SEARCH("MEDIUM",G6159)))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26" operator="containsText" id="{373A3034-B40F-4736-8889-68028AEFB7FB}">
            <xm:f>NOT(ISERROR(SEARCH("LOW",G6159)))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27" operator="containsText" id="{D14688F2-597D-4534-8D28-EA37856BE404}">
            <xm:f>NOT(ISERROR(SEARCH("HIGH",G6159)))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28" operator="containsText" id="{0915C137-232F-44F0-A695-B5163886D66A}">
            <xm:f>NOT(ISERROR(SEARCH("BUSINESS CRITICAL",G6159)))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G6159</xm:sqref>
        </x14:conditionalFormatting>
        <x14:conditionalFormatting xmlns:xm="http://schemas.microsoft.com/office/excel/2006/main">
          <x14:cfRule type="containsText" priority="2121" operator="containsText" id="{0B1C06A7-8FFF-4B64-993D-4B9E4EAB589F}">
            <xm:f>NOT(ISERROR(SEARCH("MEDIUM",G7730)))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22" operator="containsText" id="{F15915A3-F9BB-4EEB-942D-DEA8F1C204B5}">
            <xm:f>NOT(ISERROR(SEARCH("LOW",G7730)))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23" operator="containsText" id="{BDEEB054-EF16-435B-9D43-569B59C33383}">
            <xm:f>NOT(ISERROR(SEARCH("HIGH",G7730)))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24" operator="containsText" id="{884D46A0-E910-42A7-BBFE-3DB92F037E10}">
            <xm:f>NOT(ISERROR(SEARCH("BUSINESS CRITICAL",G7730)))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G7730:G7737</xm:sqref>
        </x14:conditionalFormatting>
        <x14:conditionalFormatting xmlns:xm="http://schemas.microsoft.com/office/excel/2006/main">
          <x14:cfRule type="containsText" priority="2117" operator="containsText" id="{D215F45F-1FF0-41E5-BB6A-FDF55D0D3819}">
            <xm:f>NOT(ISERROR(SEARCH("MEDIUM",G7751)))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18" operator="containsText" id="{9F439BDC-AEC8-43DD-9064-6AD6E43703E9}">
            <xm:f>NOT(ISERROR(SEARCH("LOW",G7751)))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19" operator="containsText" id="{95A82634-889B-4A21-8737-32D194848274}">
            <xm:f>NOT(ISERROR(SEARCH("HIGH",G7751)))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20" operator="containsText" id="{07044C4C-B408-42DE-BD8D-5DEFE60D4041}">
            <xm:f>NOT(ISERROR(SEARCH("BUSINESS CRITICAL",G7751)))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G7751:G7757</xm:sqref>
        </x14:conditionalFormatting>
        <x14:conditionalFormatting xmlns:xm="http://schemas.microsoft.com/office/excel/2006/main">
          <x14:cfRule type="containsText" priority="2113" operator="containsText" id="{F4A84B65-10CD-4DC3-ADF6-CCAD7AB58A6D}">
            <xm:f>NOT(ISERROR(SEARCH("MEDIUM",G2436)))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14" operator="containsText" id="{9E99BA5F-F500-45A4-97A5-6660A6CEB787}">
            <xm:f>NOT(ISERROR(SEARCH("LOW",G2436)))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15" operator="containsText" id="{982FF1B1-9C19-4014-92FF-339E0A872905}">
            <xm:f>NOT(ISERROR(SEARCH("HIGH",G2436)))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16" operator="containsText" id="{9D27AB33-A1E2-42AA-97E8-61C72ACABB8D}">
            <xm:f>NOT(ISERROR(SEARCH("BUSINESS CRITICAL",G2436)))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G2436:G2441</xm:sqref>
        </x14:conditionalFormatting>
        <x14:conditionalFormatting xmlns:xm="http://schemas.microsoft.com/office/excel/2006/main">
          <x14:cfRule type="containsText" priority="2109" operator="containsText" id="{2CB57535-03FD-4A76-89BC-04C33E78AC89}">
            <xm:f>NOT(ISERROR(SEARCH("MEDIUM",G2436)))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10" operator="containsText" id="{13CB2C35-5FAD-48E9-A048-8A317D102CB0}">
            <xm:f>NOT(ISERROR(SEARCH("LOW",G2436)))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11" operator="containsText" id="{4F433C40-380A-4352-8E5C-E6F79ACDCFB2}">
            <xm:f>NOT(ISERROR(SEARCH("HIGH",G2436)))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12" operator="containsText" id="{79908301-8C31-4C43-8DB6-C5614C2C55C2}">
            <xm:f>NOT(ISERROR(SEARCH("BUSINESS CRITICAL",G2436)))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G2436:G2441</xm:sqref>
        </x14:conditionalFormatting>
        <x14:conditionalFormatting xmlns:xm="http://schemas.microsoft.com/office/excel/2006/main">
          <x14:cfRule type="containsText" priority="2105" operator="containsText" id="{F5C5A96B-A3D9-4461-BC90-1D9FDAAD00BF}">
            <xm:f>NOT(ISERROR(SEARCH("MEDIUM",G2442)))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06" operator="containsText" id="{55DAADB1-E07C-41CC-9018-3F9FE8FB18B0}">
            <xm:f>NOT(ISERROR(SEARCH("LOW",G2442)))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07" operator="containsText" id="{2EBF7995-65AC-422F-9D86-A38D4A85895E}">
            <xm:f>NOT(ISERROR(SEARCH("HIGH",G2442)))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08" operator="containsText" id="{B45F78CF-AB03-422B-BD14-3A6554719507}">
            <xm:f>NOT(ISERROR(SEARCH("BUSINESS CRITICAL",G2442)))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G2442:G2447</xm:sqref>
        </x14:conditionalFormatting>
        <x14:conditionalFormatting xmlns:xm="http://schemas.microsoft.com/office/excel/2006/main">
          <x14:cfRule type="containsText" priority="2101" operator="containsText" id="{4303B8CD-1148-448D-9B19-6DCC9752387A}">
            <xm:f>NOT(ISERROR(SEARCH("MEDIUM",G2442)))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02" operator="containsText" id="{103D437F-87A5-41AD-A0E2-75C2006339AC}">
            <xm:f>NOT(ISERROR(SEARCH("LOW",G2442)))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03" operator="containsText" id="{D4CF4C27-E3AA-4D8D-B810-D4574FF750B1}">
            <xm:f>NOT(ISERROR(SEARCH("HIGH",G2442)))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04" operator="containsText" id="{AA0E732A-750E-4C27-82DE-9AAB2F541DE4}">
            <xm:f>NOT(ISERROR(SEARCH("BUSINESS CRITICAL",G2442)))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G2442:G2447</xm:sqref>
        </x14:conditionalFormatting>
        <x14:conditionalFormatting xmlns:xm="http://schemas.microsoft.com/office/excel/2006/main">
          <x14:cfRule type="containsText" priority="2097" operator="containsText" id="{9914C5C4-6B43-4810-816E-718DFDDBF4E7}">
            <xm:f>NOT(ISERROR(SEARCH("MEDIUM",G2448)))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98" operator="containsText" id="{D177D91A-7FF6-479B-9935-E4A878272A90}">
            <xm:f>NOT(ISERROR(SEARCH("LOW",G2448)))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99" operator="containsText" id="{8A5A713B-D03A-45D4-890B-A4CFF8717ED0}">
            <xm:f>NOT(ISERROR(SEARCH("HIGH",G2448)))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00" operator="containsText" id="{A2357B3D-8784-4F01-B08F-7B201BA510A0}">
            <xm:f>NOT(ISERROR(SEARCH("BUSINESS CRITICAL",G2448)))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G2448</xm:sqref>
        </x14:conditionalFormatting>
        <x14:conditionalFormatting xmlns:xm="http://schemas.microsoft.com/office/excel/2006/main">
          <x14:cfRule type="containsText" priority="2093" operator="containsText" id="{A61E0580-A0B3-432F-B61C-08B16A7F1A27}">
            <xm:f>NOT(ISERROR(SEARCH("MEDIUM",G2448)))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94" operator="containsText" id="{F935ACBC-6848-4355-9DA8-EF3C0DDBBDE0}">
            <xm:f>NOT(ISERROR(SEARCH("LOW",G2448)))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95" operator="containsText" id="{691FED01-4909-4B32-A003-2E7F32082274}">
            <xm:f>NOT(ISERROR(SEARCH("HIGH",G2448)))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96" operator="containsText" id="{5DEA951B-387E-4584-9894-CE06413AA7A6}">
            <xm:f>NOT(ISERROR(SEARCH("BUSINESS CRITICAL",G2448)))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G2448</xm:sqref>
        </x14:conditionalFormatting>
        <x14:conditionalFormatting xmlns:xm="http://schemas.microsoft.com/office/excel/2006/main">
          <x14:cfRule type="containsText" priority="2089" operator="containsText" id="{0BAB30E4-000A-48AC-850F-B89D5B524F30}">
            <xm:f>NOT(ISERROR(SEARCH("MEDIUM",G2449)))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90" operator="containsText" id="{96CFDC41-E050-4DFA-9022-8E8E603FFDB3}">
            <xm:f>NOT(ISERROR(SEARCH("LOW",G2449)))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91" operator="containsText" id="{3B7BC313-4F68-4C9E-AE59-2A6E98931604}">
            <xm:f>NOT(ISERROR(SEARCH("HIGH",G2449)))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92" operator="containsText" id="{5971008B-BCA0-41E3-A986-EAE387F686FF}">
            <xm:f>NOT(ISERROR(SEARCH("BUSINESS CRITICAL",G2449)))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G2449:G2453</xm:sqref>
        </x14:conditionalFormatting>
        <x14:conditionalFormatting xmlns:xm="http://schemas.microsoft.com/office/excel/2006/main">
          <x14:cfRule type="containsText" priority="2085" operator="containsText" id="{B0E4B683-89C7-4CAC-9746-8E036A234180}">
            <xm:f>NOT(ISERROR(SEARCH("MEDIUM",G2449)))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86" operator="containsText" id="{BDF621F4-B5FD-45B6-82D4-26E7CC9C76C2}">
            <xm:f>NOT(ISERROR(SEARCH("LOW",G2449)))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87" operator="containsText" id="{F8FBAEBE-7533-4208-8D38-08480B1F3141}">
            <xm:f>NOT(ISERROR(SEARCH("HIGH",G2449)))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88" operator="containsText" id="{7FB23AB1-78AF-47D7-9B26-75BD37BAF23D}">
            <xm:f>NOT(ISERROR(SEARCH("BUSINESS CRITICAL",G2449)))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G2449:G2453</xm:sqref>
        </x14:conditionalFormatting>
        <x14:conditionalFormatting xmlns:xm="http://schemas.microsoft.com/office/excel/2006/main">
          <x14:cfRule type="containsText" priority="2081" operator="containsText" id="{0DE289E3-FD12-4CC3-946E-0ECAA54A970E}">
            <xm:f>NOT(ISERROR(SEARCH("MEDIUM",G2454)))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82" operator="containsText" id="{FC910893-D8D7-4315-BE2B-CC82728C887D}">
            <xm:f>NOT(ISERROR(SEARCH("LOW",G2454)))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83" operator="containsText" id="{7FAC4D6E-22DF-4D2B-88E0-BD4BA2E5399B}">
            <xm:f>NOT(ISERROR(SEARCH("HIGH",G2454)))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84" operator="containsText" id="{E2332723-9878-4D77-8870-1D98F31F9826}">
            <xm:f>NOT(ISERROR(SEARCH("BUSINESS CRITICAL",G2454)))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G2454:G2459</xm:sqref>
        </x14:conditionalFormatting>
        <x14:conditionalFormatting xmlns:xm="http://schemas.microsoft.com/office/excel/2006/main">
          <x14:cfRule type="containsText" priority="2077" operator="containsText" id="{B7DCFB6B-E1AF-4F07-AFF8-4963CD23EFEB}">
            <xm:f>NOT(ISERROR(SEARCH("MEDIUM",G2454)))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78" operator="containsText" id="{45B84158-B939-4E8F-89B3-B1772A8F31C0}">
            <xm:f>NOT(ISERROR(SEARCH("LOW",G2454)))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79" operator="containsText" id="{CF256893-4CD4-49F4-9888-E06EC46BF6B4}">
            <xm:f>NOT(ISERROR(SEARCH("HIGH",G2454)))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80" operator="containsText" id="{C17F0C5D-D3BF-4479-AA45-5F602A29A88E}">
            <xm:f>NOT(ISERROR(SEARCH("BUSINESS CRITICAL",G2454)))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G2454:G2459</xm:sqref>
        </x14:conditionalFormatting>
        <x14:conditionalFormatting xmlns:xm="http://schemas.microsoft.com/office/excel/2006/main">
          <x14:cfRule type="containsText" priority="2073" operator="containsText" id="{18C1CBF9-2886-49DE-95F3-1CAE0EE834FA}">
            <xm:f>NOT(ISERROR(SEARCH("MEDIUM",G2460)))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74" operator="containsText" id="{603E0E28-463A-43F1-800D-2C9926832FEF}">
            <xm:f>NOT(ISERROR(SEARCH("LOW",G2460)))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75" operator="containsText" id="{D5A19678-BBFE-45E8-904A-7ABF499ED259}">
            <xm:f>NOT(ISERROR(SEARCH("HIGH",G2460)))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76" operator="containsText" id="{0EEA671A-90E2-424A-A65C-7BBADA414B03}">
            <xm:f>NOT(ISERROR(SEARCH("BUSINESS CRITICAL",G2460)))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G2460:G2465</xm:sqref>
        </x14:conditionalFormatting>
        <x14:conditionalFormatting xmlns:xm="http://schemas.microsoft.com/office/excel/2006/main">
          <x14:cfRule type="containsText" priority="2069" operator="containsText" id="{5740584E-DE28-4863-A860-AD6993393FDC}">
            <xm:f>NOT(ISERROR(SEARCH("MEDIUM",G2460)))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70" operator="containsText" id="{40AEB10F-F59F-4822-8AA6-30B1032E6134}">
            <xm:f>NOT(ISERROR(SEARCH("LOW",G2460)))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71" operator="containsText" id="{53840299-BB8D-4C7D-A6E8-30E6F38D1666}">
            <xm:f>NOT(ISERROR(SEARCH("HIGH",G2460)))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72" operator="containsText" id="{0F4D0D83-517C-4744-9993-F6C19BD9DCCC}">
            <xm:f>NOT(ISERROR(SEARCH("BUSINESS CRITICAL",G2460)))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G2460:G2465</xm:sqref>
        </x14:conditionalFormatting>
        <x14:conditionalFormatting xmlns:xm="http://schemas.microsoft.com/office/excel/2006/main">
          <x14:cfRule type="containsText" priority="2065" operator="containsText" id="{7A3C9CF1-C5A9-44A1-886E-A19A5BF7CC23}">
            <xm:f>NOT(ISERROR(SEARCH("MEDIUM",G5923)))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66" operator="containsText" id="{7E30EE45-D40F-46D2-A427-910E20A67D90}">
            <xm:f>NOT(ISERROR(SEARCH("LOW",G5923)))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67" operator="containsText" id="{4E542A9F-3CA3-4B96-AC90-40DB068BFE66}">
            <xm:f>NOT(ISERROR(SEARCH("HIGH",G5923)))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68" operator="containsText" id="{ADD8D783-14C5-40AD-93E2-24A2048F35B4}">
            <xm:f>NOT(ISERROR(SEARCH("BUSINESS CRITICAL",G5923)))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G5923</xm:sqref>
        </x14:conditionalFormatting>
        <x14:conditionalFormatting xmlns:xm="http://schemas.microsoft.com/office/excel/2006/main">
          <x14:cfRule type="containsText" priority="2061" operator="containsText" id="{20A4B67A-E399-457E-9D00-758FA459D0CF}">
            <xm:f>NOT(ISERROR(SEARCH("MEDIUM",G2049)))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62" operator="containsText" id="{7FA4BAFE-6019-44C3-BFE3-62C04F36E072}">
            <xm:f>NOT(ISERROR(SEARCH("LOW",G2049)))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63" operator="containsText" id="{112153C8-F795-4DCB-BA04-708B94BDB602}">
            <xm:f>NOT(ISERROR(SEARCH("HIGH",G2049)))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64" operator="containsText" id="{BFA64373-DC30-4242-AB75-0F663398B2DF}">
            <xm:f>NOT(ISERROR(SEARCH("BUSINESS CRITICAL",G2049)))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G2049</xm:sqref>
        </x14:conditionalFormatting>
        <x14:conditionalFormatting xmlns:xm="http://schemas.microsoft.com/office/excel/2006/main">
          <x14:cfRule type="containsText" priority="2057" operator="containsText" id="{E0B7FC68-445D-4A76-8806-4E75FEDF0390}">
            <xm:f>NOT(ISERROR(SEARCH("MEDIUM",G2049)))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58" operator="containsText" id="{AD4CF9CA-194B-40B8-8AFC-09621F199E80}">
            <xm:f>NOT(ISERROR(SEARCH("LOW",G2049)))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59" operator="containsText" id="{EDD99E7C-4B28-4FC8-9E79-F4CB0298C12B}">
            <xm:f>NOT(ISERROR(SEARCH("HIGH",G2049)))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60" operator="containsText" id="{D90EF153-7FFD-46EB-A346-E0C0097548D6}">
            <xm:f>NOT(ISERROR(SEARCH("BUSINESS CRITICAL",G2049)))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G2049</xm:sqref>
        </x14:conditionalFormatting>
        <x14:conditionalFormatting xmlns:xm="http://schemas.microsoft.com/office/excel/2006/main">
          <x14:cfRule type="containsText" priority="2053" operator="containsText" id="{56670B99-53C4-4681-A004-6EA3C886D1A6}">
            <xm:f>NOT(ISERROR(SEARCH("MEDIUM",G645)))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54" operator="containsText" id="{59BD79B9-418A-4037-8B0D-D6415A6699FF}">
            <xm:f>NOT(ISERROR(SEARCH("LOW",G645)))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55" operator="containsText" id="{4B743E48-2D18-4EBE-AD8A-D86766844C69}">
            <xm:f>NOT(ISERROR(SEARCH("HIGH",G645)))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56" operator="containsText" id="{FFFA48C6-41B6-4D2E-ACF8-5D329087C0BF}">
            <xm:f>NOT(ISERROR(SEARCH("BUSINESS CRITICAL",G645)))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G645:G656</xm:sqref>
        </x14:conditionalFormatting>
        <x14:conditionalFormatting xmlns:xm="http://schemas.microsoft.com/office/excel/2006/main">
          <x14:cfRule type="containsText" priority="2049" operator="containsText" id="{68A753DB-27E6-49A8-A50D-1BE35C58696B}">
            <xm:f>NOT(ISERROR(SEARCH("MEDIUM",G645)))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50" operator="containsText" id="{2169DEEB-70BF-4A41-AB5B-556D65B96350}">
            <xm:f>NOT(ISERROR(SEARCH("LOW",G645)))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51" operator="containsText" id="{8C03F4E9-899E-4838-A2C7-BF6C54248DFF}">
            <xm:f>NOT(ISERROR(SEARCH("HIGH",G645)))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52" operator="containsText" id="{E10260FE-81C2-4C74-AEFE-FEC39E24E1F1}">
            <xm:f>NOT(ISERROR(SEARCH("BUSINESS CRITICAL",G645)))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G645:G656</xm:sqref>
        </x14:conditionalFormatting>
        <x14:conditionalFormatting xmlns:xm="http://schemas.microsoft.com/office/excel/2006/main">
          <x14:cfRule type="containsText" priority="2045" operator="containsText" id="{1049C527-EC43-4BF9-B56B-5BC51A186231}">
            <xm:f>NOT(ISERROR(SEARCH("MEDIUM",G645)))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46" operator="containsText" id="{E3F435E8-BB6B-4546-8E8F-9DBCE0AC5C17}">
            <xm:f>NOT(ISERROR(SEARCH("LOW",G645)))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47" operator="containsText" id="{733CE661-3FFF-40EC-B2B6-30CAE2268D34}">
            <xm:f>NOT(ISERROR(SEARCH("HIGH",G645)))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48" operator="containsText" id="{B19ECEA3-03C8-4DF8-B1D9-C82015DD1A3D}">
            <xm:f>NOT(ISERROR(SEARCH("BUSINESS CRITICAL",G645)))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G645:G656</xm:sqref>
        </x14:conditionalFormatting>
        <x14:conditionalFormatting xmlns:xm="http://schemas.microsoft.com/office/excel/2006/main">
          <x14:cfRule type="containsText" priority="2041" operator="containsText" id="{A7A5F1E2-1F40-40E0-9686-68B9FDCB7111}">
            <xm:f>NOT(ISERROR(SEARCH("MEDIUM",G7765)))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42" operator="containsText" id="{555658F8-9823-4CFD-93E0-F4C13D159B88}">
            <xm:f>NOT(ISERROR(SEARCH("LOW",G7765)))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43" operator="containsText" id="{A87F4746-070F-4B83-8716-E34B04591B44}">
            <xm:f>NOT(ISERROR(SEARCH("HIGH",G7765)))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44" operator="containsText" id="{CB0943DC-B064-444A-9355-D4F37094FE07}">
            <xm:f>NOT(ISERROR(SEARCH("BUSINESS CRITICAL",G7765)))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G7765</xm:sqref>
        </x14:conditionalFormatting>
        <x14:conditionalFormatting xmlns:xm="http://schemas.microsoft.com/office/excel/2006/main">
          <x14:cfRule type="containsText" priority="2037" operator="containsText" id="{E6E6DDC7-F0CB-4D40-B0CA-317B3E89DF4C}">
            <xm:f>NOT(ISERROR(SEARCH("MEDIUM",G3332)))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38" operator="containsText" id="{53F89581-C3FC-43F6-A189-25B08D6A3EF2}">
            <xm:f>NOT(ISERROR(SEARCH("LOW",G3332)))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39" operator="containsText" id="{092336C4-5C6D-4FD0-8924-D29E56F6DDBF}">
            <xm:f>NOT(ISERROR(SEARCH("HIGH",G3332)))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40" operator="containsText" id="{C2941269-1F16-4D49-8E70-518ED8F9BA92}">
            <xm:f>NOT(ISERROR(SEARCH("BUSINESS CRITICAL",G3332)))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G3332</xm:sqref>
        </x14:conditionalFormatting>
        <x14:conditionalFormatting xmlns:xm="http://schemas.microsoft.com/office/excel/2006/main">
          <x14:cfRule type="containsText" priority="2033" operator="containsText" id="{F100135D-D93F-4064-AD20-A4031A8CC473}">
            <xm:f>NOT(ISERROR(SEARCH("MEDIUM",G5814)))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34" operator="containsText" id="{E88006B1-4D73-4748-B6B3-76B93A69556B}">
            <xm:f>NOT(ISERROR(SEARCH("LOW",G5814)))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35" operator="containsText" id="{9E863622-8DB7-40FD-A8D3-0FA59F2D3F12}">
            <xm:f>NOT(ISERROR(SEARCH("HIGH",G5814)))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36" operator="containsText" id="{A6B74C96-398D-40A4-96D2-81FD894DF715}">
            <xm:f>NOT(ISERROR(SEARCH("BUSINESS CRITICAL",G5814)))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G5814:G5823</xm:sqref>
        </x14:conditionalFormatting>
        <x14:conditionalFormatting xmlns:xm="http://schemas.microsoft.com/office/excel/2006/main">
          <x14:cfRule type="containsText" priority="2029" operator="containsText" id="{C4CC471D-39E3-4CEE-8C47-E9B4EC272824}">
            <xm:f>NOT(ISERROR(SEARCH("MEDIUM",G2323)))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30" operator="containsText" id="{1354E651-66C7-460B-A79F-06788370A0DB}">
            <xm:f>NOT(ISERROR(SEARCH("LOW",G2323)))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31" operator="containsText" id="{7E3D2301-05AE-4EAD-A82B-CF5927E62450}">
            <xm:f>NOT(ISERROR(SEARCH("HIGH",G2323)))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32" operator="containsText" id="{61BD3C3D-9DBE-4E19-A7B6-36B1A75B86E0}">
            <xm:f>NOT(ISERROR(SEARCH("BUSINESS CRITICAL",G2323)))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G2323:G2324</xm:sqref>
        </x14:conditionalFormatting>
        <x14:conditionalFormatting xmlns:xm="http://schemas.microsoft.com/office/excel/2006/main">
          <x14:cfRule type="containsText" priority="2025" operator="containsText" id="{1B80BD82-25F1-4781-A1BC-CAEE446EDDA9}">
            <xm:f>NOT(ISERROR(SEARCH("MEDIUM",G2323)))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26" operator="containsText" id="{A998A3BC-8220-4BE9-8953-D58C26D4DB8E}">
            <xm:f>NOT(ISERROR(SEARCH("LOW",G2323)))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27" operator="containsText" id="{7501CBF4-9F87-4618-B9DF-28257F3C9EFB}">
            <xm:f>NOT(ISERROR(SEARCH("HIGH",G2323)))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28" operator="containsText" id="{B194A988-4723-4FE7-B900-E8522905A0CA}">
            <xm:f>NOT(ISERROR(SEARCH("BUSINESS CRITICAL",G2323)))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G2323:G2324</xm:sqref>
        </x14:conditionalFormatting>
        <x14:conditionalFormatting xmlns:xm="http://schemas.microsoft.com/office/excel/2006/main">
          <x14:cfRule type="containsText" priority="2021" operator="containsText" id="{7E8E34FC-F5B4-4760-9433-BBF1D7E12A43}">
            <xm:f>NOT(ISERROR(SEARCH("MEDIUM",G2331)))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22" operator="containsText" id="{29097AC6-7EB4-4E42-BE5B-876A6D06D69E}">
            <xm:f>NOT(ISERROR(SEARCH("LOW",G2331)))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23" operator="containsText" id="{7C922A42-76F6-4415-924C-E7D29E291ED3}">
            <xm:f>NOT(ISERROR(SEARCH("HIGH",G2331)))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24" operator="containsText" id="{ED339A1C-C35D-49AF-9436-DB212D99DE41}">
            <xm:f>NOT(ISERROR(SEARCH("BUSINESS CRITICAL",G2331)))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G2331</xm:sqref>
        </x14:conditionalFormatting>
        <x14:conditionalFormatting xmlns:xm="http://schemas.microsoft.com/office/excel/2006/main">
          <x14:cfRule type="containsText" priority="2017" operator="containsText" id="{84AB4244-9C1E-499A-8E52-4CD2000FE4FC}">
            <xm:f>NOT(ISERROR(SEARCH("MEDIUM",G2331)))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18" operator="containsText" id="{C59C8205-0D44-4F5F-8364-D88276896C31}">
            <xm:f>NOT(ISERROR(SEARCH("LOW",G2331)))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19" operator="containsText" id="{9155BEFB-E95B-448B-BEE5-28C8FBF2CCC9}">
            <xm:f>NOT(ISERROR(SEARCH("HIGH",G2331)))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20" operator="containsText" id="{B02B403F-C6D8-40DD-B566-46FBB92675EE}">
            <xm:f>NOT(ISERROR(SEARCH("BUSINESS CRITICAL",G2331)))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G2331</xm:sqref>
        </x14:conditionalFormatting>
        <x14:conditionalFormatting xmlns:xm="http://schemas.microsoft.com/office/excel/2006/main">
          <x14:cfRule type="containsText" priority="2013" operator="containsText" id="{715B23F2-4C22-49DF-A074-74EE8171961F}">
            <xm:f>NOT(ISERROR(SEARCH("MEDIUM",G2332)))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14" operator="containsText" id="{2F964FE8-204F-4254-94AE-4E254FDA5114}">
            <xm:f>NOT(ISERROR(SEARCH("LOW",G2332)))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15" operator="containsText" id="{3C1B5BA7-3CA8-4FFA-A8CB-2089FAE6BCE2}">
            <xm:f>NOT(ISERROR(SEARCH("HIGH",G2332)))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16" operator="containsText" id="{EAB0EA38-9380-4337-8092-DFA94F90C3ED}">
            <xm:f>NOT(ISERROR(SEARCH("BUSINESS CRITICAL",G2332)))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G2332</xm:sqref>
        </x14:conditionalFormatting>
        <x14:conditionalFormatting xmlns:xm="http://schemas.microsoft.com/office/excel/2006/main">
          <x14:cfRule type="containsText" priority="2009" operator="containsText" id="{71FB4ADE-A54D-467F-ABD1-26E476A5AFCA}">
            <xm:f>NOT(ISERROR(SEARCH("MEDIUM",G2332)))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10" operator="containsText" id="{28E9C777-0A65-460F-B6F7-2AEE1F48D577}">
            <xm:f>NOT(ISERROR(SEARCH("LOW",G2332)))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11" operator="containsText" id="{C5B25FAB-4FED-4BAB-AB25-FB60B843C911}">
            <xm:f>NOT(ISERROR(SEARCH("HIGH",G2332)))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12" operator="containsText" id="{BA41B4B3-4A64-4B94-9C3F-8E3DB7F24339}">
            <xm:f>NOT(ISERROR(SEARCH("BUSINESS CRITICAL",G2332)))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G2332</xm:sqref>
        </x14:conditionalFormatting>
        <x14:conditionalFormatting xmlns:xm="http://schemas.microsoft.com/office/excel/2006/main">
          <x14:cfRule type="containsText" priority="2005" operator="containsText" id="{409BDE2C-9AF5-4E73-A577-BB8C3ADD80FD}">
            <xm:f>NOT(ISERROR(SEARCH("MEDIUM",G2337)))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06" operator="containsText" id="{001EEEAA-7ABC-40F6-BB2E-BED6B296DF27}">
            <xm:f>NOT(ISERROR(SEARCH("LOW",G2337)))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07" operator="containsText" id="{C05B6FBE-D02F-489C-B9EC-20B39BF7D521}">
            <xm:f>NOT(ISERROR(SEARCH("HIGH",G2337)))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08" operator="containsText" id="{E4A9CCFA-9BB5-4256-A542-18BE236093AE}">
            <xm:f>NOT(ISERROR(SEARCH("BUSINESS CRITICAL",G2337)))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G2337</xm:sqref>
        </x14:conditionalFormatting>
        <x14:conditionalFormatting xmlns:xm="http://schemas.microsoft.com/office/excel/2006/main">
          <x14:cfRule type="containsText" priority="2001" operator="containsText" id="{13A07FBA-4737-4B2C-BB64-3B945D3A0385}">
            <xm:f>NOT(ISERROR(SEARCH("MEDIUM",G2337)))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02" operator="containsText" id="{B1EE3074-6FC4-4E67-A667-68421E850B8A}">
            <xm:f>NOT(ISERROR(SEARCH("LOW",G2337)))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03" operator="containsText" id="{12A52F51-90F8-449D-8CCC-89AD5BA22CA8}">
            <xm:f>NOT(ISERROR(SEARCH("HIGH",G2337)))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04" operator="containsText" id="{4333E235-E859-436D-A768-56AABDE3566C}">
            <xm:f>NOT(ISERROR(SEARCH("BUSINESS CRITICAL",G2337)))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G2337</xm:sqref>
        </x14:conditionalFormatting>
        <x14:conditionalFormatting xmlns:xm="http://schemas.microsoft.com/office/excel/2006/main">
          <x14:cfRule type="containsText" priority="1997" operator="containsText" id="{873CD9F1-EE66-48EE-9D8B-074EAC394B82}">
            <xm:f>NOT(ISERROR(SEARCH("MEDIUM",G2338)))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98" operator="containsText" id="{B4E23D7E-11D1-4F1A-A331-B0ED4AC88524}">
            <xm:f>NOT(ISERROR(SEARCH("LOW",G2338)))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99" operator="containsText" id="{327A7DE6-0620-4CDD-ADC0-D220D98866C2}">
            <xm:f>NOT(ISERROR(SEARCH("HIGH",G2338)))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00" operator="containsText" id="{8A040EE1-E79D-448F-B273-B0FFE882AA01}">
            <xm:f>NOT(ISERROR(SEARCH("BUSINESS CRITICAL",G2338)))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G2338</xm:sqref>
        </x14:conditionalFormatting>
        <x14:conditionalFormatting xmlns:xm="http://schemas.microsoft.com/office/excel/2006/main">
          <x14:cfRule type="containsText" priority="1993" operator="containsText" id="{E730A03E-967D-4482-8C44-12D47488C614}">
            <xm:f>NOT(ISERROR(SEARCH("MEDIUM",G2338)))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94" operator="containsText" id="{E51BD5AF-2189-4E4A-94F6-442EBBB8D445}">
            <xm:f>NOT(ISERROR(SEARCH("LOW",G2338)))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95" operator="containsText" id="{36CC9EE8-4F95-4E61-8580-A4739C301B23}">
            <xm:f>NOT(ISERROR(SEARCH("HIGH",G2338)))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96" operator="containsText" id="{85179C23-04D3-459C-8DB5-EA5CF4C4A7BE}">
            <xm:f>NOT(ISERROR(SEARCH("BUSINESS CRITICAL",G2338)))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G2338</xm:sqref>
        </x14:conditionalFormatting>
        <x14:conditionalFormatting xmlns:xm="http://schemas.microsoft.com/office/excel/2006/main">
          <x14:cfRule type="containsText" priority="1985" operator="containsText" id="{BC974F9D-947B-4ADB-A1A9-AE32A1622D01}">
            <xm:f>NOT(ISERROR(SEARCH("MEDIUM",G7766)))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86" operator="containsText" id="{909F1C24-4CF8-49C8-8A71-AC93B642A525}">
            <xm:f>NOT(ISERROR(SEARCH("LOW",G7766)))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87" operator="containsText" id="{0DE41CE2-66BC-494C-BE4E-FB9F6172E7A0}">
            <xm:f>NOT(ISERROR(SEARCH("HIGH",G7766)))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88" operator="containsText" id="{28652457-56DF-4B94-8AB9-AB3647C57C0F}">
            <xm:f>NOT(ISERROR(SEARCH("BUSINESS CRITICAL",G7766)))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G7766</xm:sqref>
        </x14:conditionalFormatting>
        <x14:conditionalFormatting xmlns:xm="http://schemas.microsoft.com/office/excel/2006/main">
          <x14:cfRule type="containsText" priority="1981" operator="containsText" id="{AF004208-5D7C-45C2-85D7-6547C1E20BF4}">
            <xm:f>NOT(ISERROR(SEARCH("MEDIUM",G7766)))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82" operator="containsText" id="{041A8538-3F70-4E2C-A47B-F98C7FA43DCA}">
            <xm:f>NOT(ISERROR(SEARCH("LOW",G7766)))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83" operator="containsText" id="{30E20683-C18E-4A83-A61C-1E6C041BC123}">
            <xm:f>NOT(ISERROR(SEARCH("HIGH",G7766)))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84" operator="containsText" id="{01CCF623-A07E-4F7C-ADD4-817CB4608F3F}">
            <xm:f>NOT(ISERROR(SEARCH("BUSINESS CRITICAL",G7766)))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G7766</xm:sqref>
        </x14:conditionalFormatting>
        <x14:conditionalFormatting xmlns:xm="http://schemas.microsoft.com/office/excel/2006/main">
          <x14:cfRule type="containsText" priority="1977" operator="containsText" id="{2653562D-F28E-4E26-8AA6-C843239DD3D3}">
            <xm:f>NOT(ISERROR(SEARCH("MEDIUM",G1733)))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78" operator="containsText" id="{D2F00161-8320-41B6-A7A8-344BAEFF1422}">
            <xm:f>NOT(ISERROR(SEARCH("LOW",G1733)))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79" operator="containsText" id="{5D27FBB4-3510-4515-A12A-4C9341467B08}">
            <xm:f>NOT(ISERROR(SEARCH("HIGH",G1733)))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80" operator="containsText" id="{601A4523-5DE4-4006-AF76-29A0B26D044D}">
            <xm:f>NOT(ISERROR(SEARCH("BUSINESS CRITICAL",G1733)))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G1733:G1739</xm:sqref>
        </x14:conditionalFormatting>
        <x14:conditionalFormatting xmlns:xm="http://schemas.microsoft.com/office/excel/2006/main">
          <x14:cfRule type="containsText" priority="1973" operator="containsText" id="{5308EA53-36B8-4105-9A83-29C703F868C9}">
            <xm:f>NOT(ISERROR(SEARCH("MEDIUM",G1733)))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74" operator="containsText" id="{DC7562EE-0E03-47A7-B243-23C340383A71}">
            <xm:f>NOT(ISERROR(SEARCH("LOW",G1733)))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75" operator="containsText" id="{B88A602B-3AA0-4814-BBF0-06681E70F60F}">
            <xm:f>NOT(ISERROR(SEARCH("HIGH",G1733)))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76" operator="containsText" id="{D581CD2D-90F3-4DEA-A1C0-E7F0E80AC66C}">
            <xm:f>NOT(ISERROR(SEARCH("BUSINESS CRITICAL",G1733)))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G1733:G1739</xm:sqref>
        </x14:conditionalFormatting>
        <x14:conditionalFormatting xmlns:xm="http://schemas.microsoft.com/office/excel/2006/main">
          <x14:cfRule type="containsText" priority="1969" operator="containsText" id="{C91AE97F-704B-40E0-BF07-F9E07EC210AB}">
            <xm:f>NOT(ISERROR(SEARCH("MEDIUM",G1724)))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70" operator="containsText" id="{66581C16-AC20-425D-98F5-E8A7DD93A661}">
            <xm:f>NOT(ISERROR(SEARCH("LOW",G1724)))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71" operator="containsText" id="{12D9742A-3197-4F12-8476-5AB6B44F17DE}">
            <xm:f>NOT(ISERROR(SEARCH("HIGH",G1724)))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72" operator="containsText" id="{3F789523-EE3B-4495-8760-81C24C3F00F3}">
            <xm:f>NOT(ISERROR(SEARCH("BUSINESS CRITICAL",G1724)))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G1724:G1729</xm:sqref>
        </x14:conditionalFormatting>
        <x14:conditionalFormatting xmlns:xm="http://schemas.microsoft.com/office/excel/2006/main">
          <x14:cfRule type="containsText" priority="1965" operator="containsText" id="{D174C8D8-A9A8-4249-BD7B-81BDF35130F0}">
            <xm:f>NOT(ISERROR(SEARCH("MEDIUM",G1724)))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66" operator="containsText" id="{32B549A6-FEE7-4313-BC93-5BBE471BF797}">
            <xm:f>NOT(ISERROR(SEARCH("LOW",G1724)))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67" operator="containsText" id="{46E16ED4-9C14-47A0-B26A-5FCD7643283F}">
            <xm:f>NOT(ISERROR(SEARCH("HIGH",G1724)))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68" operator="containsText" id="{786C1B59-D6EC-4A63-9071-375B08D3B279}">
            <xm:f>NOT(ISERROR(SEARCH("BUSINESS CRITICAL",G1724)))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G1724:G1729</xm:sqref>
        </x14:conditionalFormatting>
        <x14:conditionalFormatting xmlns:xm="http://schemas.microsoft.com/office/excel/2006/main">
          <x14:cfRule type="containsText" priority="1961" operator="containsText" id="{F983B247-34E0-41FC-93E1-7692FEC82AE4}">
            <xm:f>NOT(ISERROR(SEARCH("MEDIUM",G1730)))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62" operator="containsText" id="{9A046F18-796E-4631-BA6C-FA30B2428ED7}">
            <xm:f>NOT(ISERROR(SEARCH("LOW",G1730)))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63" operator="containsText" id="{CA343C4D-291A-44DB-ACF1-034D080AABE2}">
            <xm:f>NOT(ISERROR(SEARCH("HIGH",G1730)))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64" operator="containsText" id="{EB80053D-AF7F-46EC-8BA5-9798269AEA76}">
            <xm:f>NOT(ISERROR(SEARCH("BUSINESS CRITICAL",G1730)))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G1730:G1732</xm:sqref>
        </x14:conditionalFormatting>
        <x14:conditionalFormatting xmlns:xm="http://schemas.microsoft.com/office/excel/2006/main">
          <x14:cfRule type="containsText" priority="1957" operator="containsText" id="{CBF29535-5664-412D-B157-82063F02FDEF}">
            <xm:f>NOT(ISERROR(SEARCH("MEDIUM",G1730)))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58" operator="containsText" id="{9EF046F6-FC0E-4B29-B630-C3E980AED646}">
            <xm:f>NOT(ISERROR(SEARCH("LOW",G1730)))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59" operator="containsText" id="{BEAABD83-1604-4F4C-9C5F-384A0F60235B}">
            <xm:f>NOT(ISERROR(SEARCH("HIGH",G1730)))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60" operator="containsText" id="{8CE28484-422D-41E7-8CA3-E30CD005248E}">
            <xm:f>NOT(ISERROR(SEARCH("BUSINESS CRITICAL",G1730)))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G1730:G1732</xm:sqref>
        </x14:conditionalFormatting>
        <x14:conditionalFormatting xmlns:xm="http://schemas.microsoft.com/office/excel/2006/main">
          <x14:cfRule type="containsText" priority="1953" operator="containsText" id="{B34AD1F8-76E4-4173-A73E-5306105E3DFF}">
            <xm:f>NOT(ISERROR(SEARCH("MEDIUM",G3116)))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54" operator="containsText" id="{C3A76D37-3892-4F19-A19B-8AE6617F8A64}">
            <xm:f>NOT(ISERROR(SEARCH("LOW",G3116)))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55" operator="containsText" id="{BBE36921-F94F-4AEC-ABF3-A71388A3B299}">
            <xm:f>NOT(ISERROR(SEARCH("HIGH",G3116)))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56" operator="containsText" id="{D489C5F8-25FB-4827-98F2-946291A77972}">
            <xm:f>NOT(ISERROR(SEARCH("BUSINESS CRITICAL",G3116)))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G3116</xm:sqref>
        </x14:conditionalFormatting>
        <x14:conditionalFormatting xmlns:xm="http://schemas.microsoft.com/office/excel/2006/main">
          <x14:cfRule type="containsText" priority="1949" operator="containsText" id="{6BDED605-F81F-4546-A1D5-89251EE47272}">
            <xm:f>NOT(ISERROR(SEARCH("MEDIUM",G3116)))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50" operator="containsText" id="{90741B6A-258B-4FA4-8C16-EE093A3A99AA}">
            <xm:f>NOT(ISERROR(SEARCH("LOW",G3116)))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51" operator="containsText" id="{E1A5DAC6-5BB5-4A4B-BE0D-A73BFDEAFAE0}">
            <xm:f>NOT(ISERROR(SEARCH("HIGH",G3116)))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52" operator="containsText" id="{2C93614B-824F-43F3-ACAB-7ED805ADBE65}">
            <xm:f>NOT(ISERROR(SEARCH("BUSINESS CRITICAL",G3116)))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G3116</xm:sqref>
        </x14:conditionalFormatting>
        <x14:conditionalFormatting xmlns:xm="http://schemas.microsoft.com/office/excel/2006/main">
          <x14:cfRule type="containsText" priority="1945" operator="containsText" id="{AF47F64F-9583-4717-B5A4-F44F5E6A4ADB}">
            <xm:f>NOT(ISERROR(SEARCH("MEDIUM",G1911)))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46" operator="containsText" id="{D20F5ABE-A7DE-4AB3-BDD3-730D64C3BF2A}">
            <xm:f>NOT(ISERROR(SEARCH("LOW",G1911)))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47" operator="containsText" id="{C2C5039F-2BBC-43DF-9341-D1E5234E35F8}">
            <xm:f>NOT(ISERROR(SEARCH("HIGH",G1911)))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48" operator="containsText" id="{61122435-3914-4F1B-9764-0D256A44D17D}">
            <xm:f>NOT(ISERROR(SEARCH("BUSINESS CRITICAL",G1911)))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G1911</xm:sqref>
        </x14:conditionalFormatting>
        <x14:conditionalFormatting xmlns:xm="http://schemas.microsoft.com/office/excel/2006/main">
          <x14:cfRule type="containsText" priority="1941" operator="containsText" id="{D02355C7-C93D-4AED-8C8A-4B45FEAF2891}">
            <xm:f>NOT(ISERROR(SEARCH("MEDIUM",G1911)))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42" operator="containsText" id="{32EB5A37-6BFB-4A84-B8A4-76F8D1CD0E82}">
            <xm:f>NOT(ISERROR(SEARCH("LOW",G1911)))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43" operator="containsText" id="{91FB3036-850D-478C-9962-49958F4CF84F}">
            <xm:f>NOT(ISERROR(SEARCH("HIGH",G1911)))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44" operator="containsText" id="{4ABE1887-C811-45DE-81C1-D75104A25A9E}">
            <xm:f>NOT(ISERROR(SEARCH("BUSINESS CRITICAL",G1911)))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G1911</xm:sqref>
        </x14:conditionalFormatting>
        <x14:conditionalFormatting xmlns:xm="http://schemas.microsoft.com/office/excel/2006/main">
          <x14:cfRule type="containsText" priority="1937" operator="containsText" id="{B56845CB-B723-403D-95BC-42111E3228DB}">
            <xm:f>NOT(ISERROR(SEARCH("MEDIUM",G1912)))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38" operator="containsText" id="{CE59ADB0-5564-4E46-824C-348F1887AC31}">
            <xm:f>NOT(ISERROR(SEARCH("LOW",G1912)))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39" operator="containsText" id="{37E2067F-4840-4549-A3BE-65D7B13202AB}">
            <xm:f>NOT(ISERROR(SEARCH("HIGH",G1912)))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40" operator="containsText" id="{2A2671E0-98B5-4DA3-BFFD-446777B6BA64}">
            <xm:f>NOT(ISERROR(SEARCH("BUSINESS CRITICAL",G1912)))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G1912</xm:sqref>
        </x14:conditionalFormatting>
        <x14:conditionalFormatting xmlns:xm="http://schemas.microsoft.com/office/excel/2006/main">
          <x14:cfRule type="containsText" priority="1933" operator="containsText" id="{F16A01B2-E8F8-4822-89D5-3EBF91B46619}">
            <xm:f>NOT(ISERROR(SEARCH("MEDIUM",G1912)))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34" operator="containsText" id="{4457EEFA-41FE-46B9-AF8E-7A570217F1FA}">
            <xm:f>NOT(ISERROR(SEARCH("LOW",G1912)))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35" operator="containsText" id="{1B2C8877-3CDB-41DB-9E52-FA19E1ED2694}">
            <xm:f>NOT(ISERROR(SEARCH("HIGH",G1912)))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36" operator="containsText" id="{75575549-B9A8-468D-ADC2-EDCCAB5EBE85}">
            <xm:f>NOT(ISERROR(SEARCH("BUSINESS CRITICAL",G1912)))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G1912</xm:sqref>
        </x14:conditionalFormatting>
        <x14:conditionalFormatting xmlns:xm="http://schemas.microsoft.com/office/excel/2006/main">
          <x14:cfRule type="containsText" priority="1929" operator="containsText" id="{B5A32972-C138-407A-9A47-B30A41D574E5}">
            <xm:f>NOT(ISERROR(SEARCH("MEDIUM",G1905)))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30" operator="containsText" id="{61E39D71-7095-4F5B-A3A8-6F7E9CC216BD}">
            <xm:f>NOT(ISERROR(SEARCH("LOW",G1905)))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31" operator="containsText" id="{B559DDED-D442-4936-A56C-1E7DE8CE36A1}">
            <xm:f>NOT(ISERROR(SEARCH("HIGH",G1905)))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32" operator="containsText" id="{273E86D7-C8F9-4F13-A41C-604288C1B06F}">
            <xm:f>NOT(ISERROR(SEARCH("BUSINESS CRITICAL",G1905)))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G1905:G1910</xm:sqref>
        </x14:conditionalFormatting>
        <x14:conditionalFormatting xmlns:xm="http://schemas.microsoft.com/office/excel/2006/main">
          <x14:cfRule type="containsText" priority="1925" operator="containsText" id="{8DB19381-0DD3-44EE-A3E7-4CAF7B4C82E3}">
            <xm:f>NOT(ISERROR(SEARCH("MEDIUM",G1905)))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26" operator="containsText" id="{F0E30BB7-581F-4013-84F8-31F9D622544C}">
            <xm:f>NOT(ISERROR(SEARCH("LOW",G1905)))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27" operator="containsText" id="{D447CDA0-A50B-4C24-88E5-0A41D205CBD5}">
            <xm:f>NOT(ISERROR(SEARCH("HIGH",G1905)))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28" operator="containsText" id="{2E5233F6-2092-4393-AB9D-87D3F6F648C1}">
            <xm:f>NOT(ISERROR(SEARCH("BUSINESS CRITICAL",G1905)))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G1905:G1910</xm:sqref>
        </x14:conditionalFormatting>
        <x14:conditionalFormatting xmlns:xm="http://schemas.microsoft.com/office/excel/2006/main">
          <x14:cfRule type="containsText" priority="1905" operator="containsText" id="{8A73FF2C-B462-4AB0-A6E8-4926CC475228}">
            <xm:f>NOT(ISERROR(SEARCH("MEDIUM",G7767)))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06" operator="containsText" id="{24A1B197-5BB2-4C3E-BFCF-A1FB629435F8}">
            <xm:f>NOT(ISERROR(SEARCH("LOW",G7767)))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07" operator="containsText" id="{BBD35246-726E-4DE9-9CE6-1C760ED2447E}">
            <xm:f>NOT(ISERROR(SEARCH("HIGH",G7767)))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08" operator="containsText" id="{603276BF-239B-4034-9AA3-35BCA120BBE7}">
            <xm:f>NOT(ISERROR(SEARCH("BUSINESS CRITICAL",G7767)))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G7767:G7771</xm:sqref>
        </x14:conditionalFormatting>
        <x14:conditionalFormatting xmlns:xm="http://schemas.microsoft.com/office/excel/2006/main">
          <x14:cfRule type="containsText" priority="1909" operator="containsText" id="{92F42C7E-7FDF-4A93-8ED3-BD8DF3C4A251}">
            <xm:f>NOT(ISERROR(SEARCH("MEDIUM",G7767)))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10" operator="containsText" id="{A04252A9-9FF5-43E9-8604-9FD0AF1BFC9A}">
            <xm:f>NOT(ISERROR(SEARCH("LOW",G7767)))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11" operator="containsText" id="{053FF586-23D4-490E-850B-0C415D65F784}">
            <xm:f>NOT(ISERROR(SEARCH("HIGH",G7767)))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12" operator="containsText" id="{D9F9AEA9-8714-4AE1-B5C1-0F231403EF6C}">
            <xm:f>NOT(ISERROR(SEARCH("BUSINESS CRITICAL",G7767)))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G7767:G7771</xm:sqref>
        </x14:conditionalFormatting>
        <x14:conditionalFormatting xmlns:xm="http://schemas.microsoft.com/office/excel/2006/main">
          <x14:cfRule type="containsText" priority="1869" operator="containsText" id="{7D82BD83-3B07-4D84-995D-411292628F48}">
            <xm:f>NOT(ISERROR(SEARCH("MEDIUM",G2635)))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870" operator="containsText" id="{83F2E058-3ED4-417A-B886-083442456D63}">
            <xm:f>NOT(ISERROR(SEARCH("LOW",G2635)))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871" operator="containsText" id="{A7A56B5B-691B-4B74-A0C8-6C4BAA365DF5}">
            <xm:f>NOT(ISERROR(SEARCH("HIGH",G2635)))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72" operator="containsText" id="{95E0FA20-6673-4647-B2B6-7C742AB377E3}">
            <xm:f>NOT(ISERROR(SEARCH("BUSINESS CRITICAL",G2635)))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G2635:G2639</xm:sqref>
        </x14:conditionalFormatting>
        <x14:conditionalFormatting xmlns:xm="http://schemas.microsoft.com/office/excel/2006/main">
          <x14:cfRule type="containsText" priority="1865" operator="containsText" id="{FAE71CC7-FA01-4AB4-AF62-496F911CB3F6}">
            <xm:f>NOT(ISERROR(SEARCH("MEDIUM",G2635)))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866" operator="containsText" id="{5396A866-F6F5-4EE3-A5D6-A4020AA6F710}">
            <xm:f>NOT(ISERROR(SEARCH("LOW",G2635)))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867" operator="containsText" id="{F408F48E-F6E2-4279-85DB-A77F2B0AA4D7}">
            <xm:f>NOT(ISERROR(SEARCH("HIGH",G2635)))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68" operator="containsText" id="{4D0690A7-4722-4CAF-AE42-C6B7A56DEEF9}">
            <xm:f>NOT(ISERROR(SEARCH("BUSINESS CRITICAL",G2635)))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G2635:G2639</xm:sqref>
        </x14:conditionalFormatting>
        <x14:conditionalFormatting xmlns:xm="http://schemas.microsoft.com/office/excel/2006/main">
          <x14:cfRule type="containsText" priority="1861" operator="containsText" id="{682415ED-26BD-4498-8770-6C2DBFAFE29D}">
            <xm:f>NOT(ISERROR(SEARCH("MEDIUM",G2640)))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862" operator="containsText" id="{9EB0215E-F4F0-42D0-B9C2-94E4618E3FB5}">
            <xm:f>NOT(ISERROR(SEARCH("LOW",G2640)))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863" operator="containsText" id="{F8E76674-B220-4B39-B55E-B6879A7A980D}">
            <xm:f>NOT(ISERROR(SEARCH("HIGH",G2640)))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64" operator="containsText" id="{D982377C-732E-4B08-A0EA-0E74FF63FAC5}">
            <xm:f>NOT(ISERROR(SEARCH("BUSINESS CRITICAL",G2640)))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G2640:G2644</xm:sqref>
        </x14:conditionalFormatting>
        <x14:conditionalFormatting xmlns:xm="http://schemas.microsoft.com/office/excel/2006/main">
          <x14:cfRule type="containsText" priority="1857" operator="containsText" id="{5B654E81-20B9-462C-8FB1-FEE79A47A5FB}">
            <xm:f>NOT(ISERROR(SEARCH("MEDIUM",G2640)))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858" operator="containsText" id="{3446BC1F-225E-4833-B998-28E43D55F1BA}">
            <xm:f>NOT(ISERROR(SEARCH("LOW",G2640)))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859" operator="containsText" id="{A5D40941-6065-414C-B305-80DA27D57F18}">
            <xm:f>NOT(ISERROR(SEARCH("HIGH",G2640)))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60" operator="containsText" id="{3599A989-D97B-48A5-8C0F-42D199C614B9}">
            <xm:f>NOT(ISERROR(SEARCH("BUSINESS CRITICAL",G2640)))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G2640:G2644</xm:sqref>
        </x14:conditionalFormatting>
        <x14:conditionalFormatting xmlns:xm="http://schemas.microsoft.com/office/excel/2006/main">
          <x14:cfRule type="containsText" priority="1853" operator="containsText" id="{BEDBECBF-F417-4FA1-B27F-E77609E51F5A}">
            <xm:f>NOT(ISERROR(SEARCH("MEDIUM",G2645)))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854" operator="containsText" id="{0A462565-345F-4B04-B102-873114E575F4}">
            <xm:f>NOT(ISERROR(SEARCH("LOW",G2645)))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855" operator="containsText" id="{5CF6DE47-3A36-42EE-96C7-818055F2DBB4}">
            <xm:f>NOT(ISERROR(SEARCH("HIGH",G2645)))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56" operator="containsText" id="{86FAEB0C-3185-46D9-96C5-7FE1A1F50623}">
            <xm:f>NOT(ISERROR(SEARCH("BUSINESS CRITICAL",G2645)))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G2645:G2654</xm:sqref>
        </x14:conditionalFormatting>
        <x14:conditionalFormatting xmlns:xm="http://schemas.microsoft.com/office/excel/2006/main">
          <x14:cfRule type="containsText" priority="1849" operator="containsText" id="{C39AC242-D7EE-4BD1-A3E9-7781DF1224F3}">
            <xm:f>NOT(ISERROR(SEARCH("MEDIUM",G2645)))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850" operator="containsText" id="{0ECD9F8F-65FA-4128-944C-52AA63B11CDF}">
            <xm:f>NOT(ISERROR(SEARCH("LOW",G2645)))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851" operator="containsText" id="{5DB715E6-6EB7-4DA8-B174-4BEA4BD6B138}">
            <xm:f>NOT(ISERROR(SEARCH("HIGH",G2645)))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52" operator="containsText" id="{827203E2-26FE-4F14-A898-F0917409CECA}">
            <xm:f>NOT(ISERROR(SEARCH("BUSINESS CRITICAL",G2645)))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G2645:G2654</xm:sqref>
        </x14:conditionalFormatting>
        <x14:conditionalFormatting xmlns:xm="http://schemas.microsoft.com/office/excel/2006/main">
          <x14:cfRule type="containsText" priority="1841" operator="containsText" id="{38717267-F2EE-40DC-9147-07C1C20071D4}">
            <xm:f>NOT(ISERROR(SEARCH("MEDIUM",G2689)))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842" operator="containsText" id="{E4A5519F-2B97-4B4A-B000-F1CA3DB175E6}">
            <xm:f>NOT(ISERROR(SEARCH("LOW",G2689)))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843" operator="containsText" id="{1EE6ED7C-F5BC-4354-9AF2-22E1051B15B2}">
            <xm:f>NOT(ISERROR(SEARCH("HIGH",G2689)))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44" operator="containsText" id="{A6DCDC4D-EC30-4C07-97CE-6279B8CEF1A2}">
            <xm:f>NOT(ISERROR(SEARCH("BUSINESS CRITICAL",G2689)))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G2689:G2693</xm:sqref>
        </x14:conditionalFormatting>
        <x14:conditionalFormatting xmlns:xm="http://schemas.microsoft.com/office/excel/2006/main">
          <x14:cfRule type="containsText" priority="1837" operator="containsText" id="{6D6C1109-0CAD-47C7-B5D6-43C82E1E3625}">
            <xm:f>NOT(ISERROR(SEARCH("MEDIUM",G3252)))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838" operator="containsText" id="{0DA5F6CB-993C-4080-B357-5904ADB568E3}">
            <xm:f>NOT(ISERROR(SEARCH("LOW",G3252)))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839" operator="containsText" id="{46DDD379-FCED-46EE-99B0-75DB8514BA3D}">
            <xm:f>NOT(ISERROR(SEARCH("HIGH",G3252)))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40" operator="containsText" id="{DDB1C774-3A86-4AD2-AD86-FAEA33D3C892}">
            <xm:f>NOT(ISERROR(SEARCH("BUSINESS CRITICAL",G3252)))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G3252</xm:sqref>
        </x14:conditionalFormatting>
        <x14:conditionalFormatting xmlns:xm="http://schemas.microsoft.com/office/excel/2006/main">
          <x14:cfRule type="containsText" priority="1833" operator="containsText" id="{C24D1091-34EC-4621-82C0-E2CEF50F6349}">
            <xm:f>NOT(ISERROR(SEARCH("MEDIUM",G7752)))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834" operator="containsText" id="{5F840650-FEE4-476C-8CC7-CD090D5075B9}">
            <xm:f>NOT(ISERROR(SEARCH("LOW",G7752)))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835" operator="containsText" id="{B0E2379A-A3A6-4413-8D1A-9DCAAB0457E3}">
            <xm:f>NOT(ISERROR(SEARCH("HIGH",G7752)))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36" operator="containsText" id="{34B00695-343C-4550-8AA3-733F175E2490}">
            <xm:f>NOT(ISERROR(SEARCH("BUSINESS CRITICAL",G7752)))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G7752:G7757</xm:sqref>
        </x14:conditionalFormatting>
        <x14:conditionalFormatting xmlns:xm="http://schemas.microsoft.com/office/excel/2006/main">
          <x14:cfRule type="containsText" priority="1829" operator="containsText" id="{01D7C4D5-CACA-4425-98B0-53E76FDD69C6}">
            <xm:f>NOT(ISERROR(SEARCH("MEDIUM",G4775)))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830" operator="containsText" id="{BF0C3C86-83FC-4A51-8792-BB419409B7F3}">
            <xm:f>NOT(ISERROR(SEARCH("LOW",G4775)))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831" operator="containsText" id="{F7B4D939-3DDF-4C55-BE52-95A3B3EAA636}">
            <xm:f>NOT(ISERROR(SEARCH("HIGH",G4775)))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32" operator="containsText" id="{437D8F35-0432-430E-9B46-1D08BB8B3172}">
            <xm:f>NOT(ISERROR(SEARCH("BUSINESS CRITICAL",G4775)))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G4775:G4780</xm:sqref>
        </x14:conditionalFormatting>
        <x14:conditionalFormatting xmlns:xm="http://schemas.microsoft.com/office/excel/2006/main">
          <x14:cfRule type="containsText" priority="1825" operator="containsText" id="{E459FFCA-7EC7-42CA-A3FD-7436BCC953A7}">
            <xm:f>NOT(ISERROR(SEARCH("MEDIUM",G7661)))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826" operator="containsText" id="{342B3337-3B8A-4B04-A3D6-E424C58C3340}">
            <xm:f>NOT(ISERROR(SEARCH("LOW",G7661)))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827" operator="containsText" id="{B8F88A91-9B17-4F44-AA54-8D8C954F636C}">
            <xm:f>NOT(ISERROR(SEARCH("HIGH",G7661)))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28" operator="containsText" id="{5C6567BA-DE73-4E47-B0A7-A87019C717D9}">
            <xm:f>NOT(ISERROR(SEARCH("BUSINESS CRITICAL",G7661)))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G7661</xm:sqref>
        </x14:conditionalFormatting>
        <x14:conditionalFormatting xmlns:xm="http://schemas.microsoft.com/office/excel/2006/main">
          <x14:cfRule type="containsText" priority="1817" operator="containsText" id="{BC133E70-A467-4414-B6D6-8FBDF57A5C72}">
            <xm:f>NOT(ISERROR(SEARCH("MEDIUM",G4238)))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818" operator="containsText" id="{536E5ED2-347F-4824-9496-D8D1D32EF2A5}">
            <xm:f>NOT(ISERROR(SEARCH("LOW",G4238)))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819" operator="containsText" id="{ACBB6CD9-89EE-49DF-BEBD-C3FAE6CB8159}">
            <xm:f>NOT(ISERROR(SEARCH("HIGH",G4238)))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20" operator="containsText" id="{C47E60AC-9A35-4A93-8954-29B16C72F0DC}">
            <xm:f>NOT(ISERROR(SEARCH("BUSINESS CRITICAL",G4238)))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G4238</xm:sqref>
        </x14:conditionalFormatting>
        <x14:conditionalFormatting xmlns:xm="http://schemas.microsoft.com/office/excel/2006/main">
          <x14:cfRule type="containsText" priority="1813" operator="containsText" id="{CF8AB843-A9BC-483A-8922-A4A2B27943B2}">
            <xm:f>NOT(ISERROR(SEARCH("MEDIUM",G4239)))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814" operator="containsText" id="{DFCC30D4-26CC-46F6-873A-E357B1DC1832}">
            <xm:f>NOT(ISERROR(SEARCH("LOW",G4239)))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815" operator="containsText" id="{B06A6F2C-576B-4567-B5C9-58429D675A37}">
            <xm:f>NOT(ISERROR(SEARCH("HIGH",G4239)))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16" operator="containsText" id="{F8E720D2-83F3-4CD1-83A6-29CFD4A140A1}">
            <xm:f>NOT(ISERROR(SEARCH("BUSINESS CRITICAL",G4239)))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G4239</xm:sqref>
        </x14:conditionalFormatting>
        <x14:conditionalFormatting xmlns:xm="http://schemas.microsoft.com/office/excel/2006/main">
          <x14:cfRule type="containsText" priority="1809" operator="containsText" id="{66E32F20-347F-46F2-9588-4D91A3AFC853}">
            <xm:f>NOT(ISERROR(SEARCH("MEDIUM",G4240)))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810" operator="containsText" id="{02F9F4DF-5FEC-4C4E-BEE1-BC30CD86DCD4}">
            <xm:f>NOT(ISERROR(SEARCH("LOW",G4240)))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811" operator="containsText" id="{4758F4F4-A247-429B-A0C9-60990B46236C}">
            <xm:f>NOT(ISERROR(SEARCH("HIGH",G4240)))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12" operator="containsText" id="{C7E95BE1-2265-4A16-BB34-8CF592F17988}">
            <xm:f>NOT(ISERROR(SEARCH("BUSINESS CRITICAL",G4240)))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G4240</xm:sqref>
        </x14:conditionalFormatting>
        <x14:conditionalFormatting xmlns:xm="http://schemas.microsoft.com/office/excel/2006/main">
          <x14:cfRule type="containsText" priority="1805" operator="containsText" id="{B5FDFD02-43DD-4F5B-AFAD-CED803BDF9A1}">
            <xm:f>NOT(ISERROR(SEARCH("MEDIUM",G4241)))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806" operator="containsText" id="{8EE93CC6-5702-4EC1-B905-95B6F9C694FD}">
            <xm:f>NOT(ISERROR(SEARCH("LOW",G4241)))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807" operator="containsText" id="{6080BA56-DF14-49A3-A5DB-47F1E084F1DA}">
            <xm:f>NOT(ISERROR(SEARCH("HIGH",G4241)))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08" operator="containsText" id="{305A4E85-D60A-44E6-BEDC-713ED11F67D9}">
            <xm:f>NOT(ISERROR(SEARCH("BUSINESS CRITICAL",G4241)))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G4241:G4247</xm:sqref>
        </x14:conditionalFormatting>
        <x14:conditionalFormatting xmlns:xm="http://schemas.microsoft.com/office/excel/2006/main">
          <x14:cfRule type="containsText" priority="1801" operator="containsText" id="{F1002C29-8EB4-412D-BBB2-78DDB8336C5E}">
            <xm:f>NOT(ISERROR(SEARCH("MEDIUM",G4248)))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802" operator="containsText" id="{F938D439-B6EE-4EA8-A50D-7A9DCD76E998}">
            <xm:f>NOT(ISERROR(SEARCH("LOW",G4248)))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803" operator="containsText" id="{BE9FF4A8-7E65-45B1-B456-C322C0935847}">
            <xm:f>NOT(ISERROR(SEARCH("HIGH",G4248)))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04" operator="containsText" id="{67EFFD55-2B23-4B70-82D7-EB720346B27D}">
            <xm:f>NOT(ISERROR(SEARCH("BUSINESS CRITICAL",G4248)))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G4248</xm:sqref>
        </x14:conditionalFormatting>
        <x14:conditionalFormatting xmlns:xm="http://schemas.microsoft.com/office/excel/2006/main">
          <x14:cfRule type="containsText" priority="1797" operator="containsText" id="{1C9ED67F-55C5-48B1-9DB7-CA95EEB6AEF2}">
            <xm:f>NOT(ISERROR(SEARCH("MEDIUM",G4249)))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98" operator="containsText" id="{7F578690-16F4-4410-9A7C-3B3B99EDD807}">
            <xm:f>NOT(ISERROR(SEARCH("LOW",G4249)))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99" operator="containsText" id="{D9EB516A-2404-45AE-9542-19B238BA61EE}">
            <xm:f>NOT(ISERROR(SEARCH("HIGH",G4249)))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00" operator="containsText" id="{C3E95238-21D4-4746-8F6D-2BB924321A01}">
            <xm:f>NOT(ISERROR(SEARCH("BUSINESS CRITICAL",G4249)))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G4249</xm:sqref>
        </x14:conditionalFormatting>
        <x14:conditionalFormatting xmlns:xm="http://schemas.microsoft.com/office/excel/2006/main">
          <x14:cfRule type="containsText" priority="1793" operator="containsText" id="{C86C7284-23AF-4F77-8DEF-47369656B6DA}">
            <xm:f>NOT(ISERROR(SEARCH("MEDIUM",G4250)))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94" operator="containsText" id="{5BD71DFF-00DD-4E11-9E48-23E959A36BDA}">
            <xm:f>NOT(ISERROR(SEARCH("LOW",G4250)))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95" operator="containsText" id="{2B406D53-04C5-4FDD-AED0-D4B0F1B439F6}">
            <xm:f>NOT(ISERROR(SEARCH("HIGH",G4250)))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96" operator="containsText" id="{B091E985-EB3E-4D2F-875C-874B123BD7D0}">
            <xm:f>NOT(ISERROR(SEARCH("BUSINESS CRITICAL",G4250)))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G4250</xm:sqref>
        </x14:conditionalFormatting>
        <x14:conditionalFormatting xmlns:xm="http://schemas.microsoft.com/office/excel/2006/main">
          <x14:cfRule type="containsText" priority="1713" operator="containsText" id="{623613E8-3078-44DA-8722-AD2EE8509166}">
            <xm:f>NOT(ISERROR(SEARCH("MEDIUM",G7821)))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14" operator="containsText" id="{F6255E49-789B-4840-913F-43069D706919}">
            <xm:f>NOT(ISERROR(SEARCH("LOW",G7821)))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15" operator="containsText" id="{7BC8AB47-5BA2-4F30-A22F-9E2F113AA461}">
            <xm:f>NOT(ISERROR(SEARCH("HIGH",G7821)))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16" operator="containsText" id="{6E0DD0BD-E218-4613-A90C-826223FDEDB5}">
            <xm:f>NOT(ISERROR(SEARCH("BUSINESS CRITICAL",G7821)))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G7821</xm:sqref>
        </x14:conditionalFormatting>
        <x14:conditionalFormatting xmlns:xm="http://schemas.microsoft.com/office/excel/2006/main">
          <x14:cfRule type="containsText" priority="1777" operator="containsText" id="{6B83C662-52EA-480D-8E0A-34D3C1EE7D86}">
            <xm:f>NOT(ISERROR(SEARCH("MEDIUM",G7779)))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78" operator="containsText" id="{38722D3A-A67D-42DD-9C11-1987D4750630}">
            <xm:f>NOT(ISERROR(SEARCH("LOW",G7779)))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79" operator="containsText" id="{D7121F5A-64EF-445F-9C8E-C95D23CBB4A8}">
            <xm:f>NOT(ISERROR(SEARCH("HIGH",G7779)))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80" operator="containsText" id="{9D057559-3744-4565-BA74-A55D72526E56}">
            <xm:f>NOT(ISERROR(SEARCH("BUSINESS CRITICAL",G7779)))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G7779:G7788 G7802:G7805</xm:sqref>
        </x14:conditionalFormatting>
        <x14:conditionalFormatting xmlns:xm="http://schemas.microsoft.com/office/excel/2006/main">
          <x14:cfRule type="containsText" priority="1781" operator="containsText" id="{91E3B1D1-661A-451F-9C88-DC4B8AB100BB}">
            <xm:f>NOT(ISERROR(SEARCH("MEDIUM",G7779)))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82" operator="containsText" id="{1BC96675-9CAF-4218-95CC-B7D539C76607}">
            <xm:f>NOT(ISERROR(SEARCH("LOW",G7779)))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83" operator="containsText" id="{49CEC83C-9757-4B8F-8B11-81065B8488A0}">
            <xm:f>NOT(ISERROR(SEARCH("HIGH",G7779)))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84" operator="containsText" id="{386BFF01-665D-4194-82B2-DEECA192D19C}">
            <xm:f>NOT(ISERROR(SEARCH("BUSINESS CRITICAL",G7779)))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G7779:G7788 G7802:G7805</xm:sqref>
        </x14:conditionalFormatting>
        <x14:conditionalFormatting xmlns:xm="http://schemas.microsoft.com/office/excel/2006/main">
          <x14:cfRule type="containsText" priority="1717" operator="containsText" id="{C8878FAB-DE77-4117-81E3-77C82E7A0D1D}">
            <xm:f>NOT(ISERROR(SEARCH("MEDIUM",G7821)))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18" operator="containsText" id="{3CCAB7FA-CAD1-4C16-8E4B-D3F3A4BD1CED}">
            <xm:f>NOT(ISERROR(SEARCH("LOW",G7821)))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19" operator="containsText" id="{50008685-D7B7-4331-8B7D-738BBDF3B19B}">
            <xm:f>NOT(ISERROR(SEARCH("HIGH",G7821)))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20" operator="containsText" id="{C198D484-99CF-4926-AD62-DF6D7CB75CD8}">
            <xm:f>NOT(ISERROR(SEARCH("BUSINESS CRITICAL",G7821)))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G7821</xm:sqref>
        </x14:conditionalFormatting>
        <x14:conditionalFormatting xmlns:xm="http://schemas.microsoft.com/office/excel/2006/main">
          <x14:cfRule type="containsText" priority="1765" operator="containsText" id="{EE14D217-0993-431A-ACF5-1EB4CF901163}">
            <xm:f>NOT(ISERROR(SEARCH("MEDIUM",G7806)))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66" operator="containsText" id="{D8B41DDE-882E-428C-B3B6-972948BCC3A8}">
            <xm:f>NOT(ISERROR(SEARCH("LOW",G7806)))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67" operator="containsText" id="{A5FCEF83-DEA3-41AA-BCE9-6F198EAADE74}">
            <xm:f>NOT(ISERROR(SEARCH("HIGH",G7806)))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68" operator="containsText" id="{FE661C73-F91C-4923-9AA5-97E7FE9E1C12}">
            <xm:f>NOT(ISERROR(SEARCH("BUSINESS CRITICAL",G7806)))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G7806</xm:sqref>
        </x14:conditionalFormatting>
        <x14:conditionalFormatting xmlns:xm="http://schemas.microsoft.com/office/excel/2006/main">
          <x14:cfRule type="containsText" priority="1761" operator="containsText" id="{C7C8E871-CF38-4532-9EAE-7F545AAFFCDC}">
            <xm:f>NOT(ISERROR(SEARCH("MEDIUM",G7806)))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62" operator="containsText" id="{74C23DB9-C77A-41CF-9B5D-80C8EA2B2CFB}">
            <xm:f>NOT(ISERROR(SEARCH("LOW",G7806)))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63" operator="containsText" id="{667A58C1-3E6D-472F-9966-B11A4677DDCB}">
            <xm:f>NOT(ISERROR(SEARCH("HIGH",G7806)))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64" operator="containsText" id="{E1E50FEE-7041-4DCE-9E4A-FD2F4ADAFF04}">
            <xm:f>NOT(ISERROR(SEARCH("BUSINESS CRITICAL",G7806)))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G7806</xm:sqref>
        </x14:conditionalFormatting>
        <x14:conditionalFormatting xmlns:xm="http://schemas.microsoft.com/office/excel/2006/main">
          <x14:cfRule type="containsText" priority="1757" operator="containsText" id="{F4D2415E-52B3-4BC0-9A43-5FAE8CFB8029}">
            <xm:f>NOT(ISERROR(SEARCH("MEDIUM",G7807)))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58" operator="containsText" id="{270F32CA-9903-45A3-A3B2-86809B14ADD3}">
            <xm:f>NOT(ISERROR(SEARCH("LOW",G7807)))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59" operator="containsText" id="{EA4EFCD6-D190-4BA7-A25C-1A2F50CBFADB}">
            <xm:f>NOT(ISERROR(SEARCH("HIGH",G7807)))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60" operator="containsText" id="{9A2DC2AC-0BB7-493D-A5BF-0D88670ED84C}">
            <xm:f>NOT(ISERROR(SEARCH("BUSINESS CRITICAL",G7807)))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G7807</xm:sqref>
        </x14:conditionalFormatting>
        <x14:conditionalFormatting xmlns:xm="http://schemas.microsoft.com/office/excel/2006/main">
          <x14:cfRule type="containsText" priority="1753" operator="containsText" id="{32ADA5D5-6447-45EF-BE0E-182BC42C8AC4}">
            <xm:f>NOT(ISERROR(SEARCH("MEDIUM",G7807)))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54" operator="containsText" id="{64BB826C-10A8-4D6F-BB35-94E41C800320}">
            <xm:f>NOT(ISERROR(SEARCH("LOW",G7807)))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55" operator="containsText" id="{A2AE5FC2-4DBA-4E00-9DFA-2BDBBFC0A6CD}">
            <xm:f>NOT(ISERROR(SEARCH("HIGH",G7807)))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56" operator="containsText" id="{A01EAE55-3489-4407-92B6-6C123A48B073}">
            <xm:f>NOT(ISERROR(SEARCH("BUSINESS CRITICAL",G7807)))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G7807</xm:sqref>
        </x14:conditionalFormatting>
        <x14:conditionalFormatting xmlns:xm="http://schemas.microsoft.com/office/excel/2006/main">
          <x14:cfRule type="containsText" priority="1749" operator="containsText" id="{A584C8CF-5419-436E-9396-2F6BCCEDF204}">
            <xm:f>NOT(ISERROR(SEARCH("MEDIUM",G7808)))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50" operator="containsText" id="{DD124517-C98E-4EBF-8E1A-C7218F1AA04C}">
            <xm:f>NOT(ISERROR(SEARCH("LOW",G7808)))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51" operator="containsText" id="{D2E15134-E903-4D25-97BE-C0F18919617B}">
            <xm:f>NOT(ISERROR(SEARCH("HIGH",G7808)))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52" operator="containsText" id="{B5135E83-7634-4D02-BA34-571D2679F267}">
            <xm:f>NOT(ISERROR(SEARCH("BUSINESS CRITICAL",G7808)))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G7808</xm:sqref>
        </x14:conditionalFormatting>
        <x14:conditionalFormatting xmlns:xm="http://schemas.microsoft.com/office/excel/2006/main">
          <x14:cfRule type="containsText" priority="1745" operator="containsText" id="{38F01650-2E20-4BC7-9F7D-CB5415CE0863}">
            <xm:f>NOT(ISERROR(SEARCH("MEDIUM",G7808)))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46" operator="containsText" id="{B57FC5C6-946B-4430-98EE-E5B9CF9DAC7F}">
            <xm:f>NOT(ISERROR(SEARCH("LOW",G7808)))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47" operator="containsText" id="{C27C489E-7533-47AA-BE7E-2D58B7FC73BB}">
            <xm:f>NOT(ISERROR(SEARCH("HIGH",G7808)))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48" operator="containsText" id="{3320FFE3-8AB9-4AFA-86C2-4C964F362116}">
            <xm:f>NOT(ISERROR(SEARCH("BUSINESS CRITICAL",G7808)))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G7808</xm:sqref>
        </x14:conditionalFormatting>
        <x14:conditionalFormatting xmlns:xm="http://schemas.microsoft.com/office/excel/2006/main">
          <x14:cfRule type="containsText" priority="1733" operator="containsText" id="{ABB43153-0DEB-4DEF-9F84-9BE7E804CAD6}">
            <xm:f>NOT(ISERROR(SEARCH("MEDIUM",G7823)))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34" operator="containsText" id="{4358D944-8D66-4AEE-994E-AE9275DE44F0}">
            <xm:f>NOT(ISERROR(SEARCH("LOW",G7823)))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35" operator="containsText" id="{B41893CD-6F6C-49B4-8DE8-1A271BCD4DEB}">
            <xm:f>NOT(ISERROR(SEARCH("HIGH",G7823)))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36" operator="containsText" id="{E2DF3B86-6C37-426D-9492-9AC0AFABF77C}">
            <xm:f>NOT(ISERROR(SEARCH("BUSINESS CRITICAL",G7823)))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G7823</xm:sqref>
        </x14:conditionalFormatting>
        <x14:conditionalFormatting xmlns:xm="http://schemas.microsoft.com/office/excel/2006/main">
          <x14:cfRule type="containsText" priority="1729" operator="containsText" id="{3E67695A-048C-4BFD-AA50-3648816AF525}">
            <xm:f>NOT(ISERROR(SEARCH("MEDIUM",G7823)))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30" operator="containsText" id="{AB678EC1-4722-49D4-8A22-B3951AA64F98}">
            <xm:f>NOT(ISERROR(SEARCH("LOW",G7823)))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31" operator="containsText" id="{9B940ACC-7CE8-4993-B55E-71320495743C}">
            <xm:f>NOT(ISERROR(SEARCH("HIGH",G7823)))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32" operator="containsText" id="{41E78401-3E8E-4C9A-A6A2-1106C199283C}">
            <xm:f>NOT(ISERROR(SEARCH("BUSINESS CRITICAL",G7823)))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G7823</xm:sqref>
        </x14:conditionalFormatting>
        <x14:conditionalFormatting xmlns:xm="http://schemas.microsoft.com/office/excel/2006/main">
          <x14:cfRule type="containsText" priority="1725" operator="containsText" id="{78FBB428-5C4E-4878-BA0D-AA311E52FE97}">
            <xm:f>NOT(ISERROR(SEARCH("MEDIUM",G7822)))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26" operator="containsText" id="{F3A6B583-4E59-4A87-B4F4-9C19AC5F3B64}">
            <xm:f>NOT(ISERROR(SEARCH("LOW",G7822)))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27" operator="containsText" id="{2D843180-F1A3-4ACE-8077-33D25E7D5F49}">
            <xm:f>NOT(ISERROR(SEARCH("HIGH",G7822)))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28" operator="containsText" id="{B77D6D15-4E0A-4244-968F-9B1C204A77B3}">
            <xm:f>NOT(ISERROR(SEARCH("BUSINESS CRITICAL",G7822)))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G7822</xm:sqref>
        </x14:conditionalFormatting>
        <x14:conditionalFormatting xmlns:xm="http://schemas.microsoft.com/office/excel/2006/main">
          <x14:cfRule type="containsText" priority="1721" operator="containsText" id="{A8DAA32A-8D13-4C72-BB16-54109A3D5E6D}">
            <xm:f>NOT(ISERROR(SEARCH("MEDIUM",G7822)))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22" operator="containsText" id="{053C87EE-1335-4823-9B54-6ED5011BB089}">
            <xm:f>NOT(ISERROR(SEARCH("LOW",G7822)))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23" operator="containsText" id="{31542F0F-DD97-402C-9190-B4E89CBDC581}">
            <xm:f>NOT(ISERROR(SEARCH("HIGH",G7822)))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24" operator="containsText" id="{24836A70-2632-4E5E-963B-F77D6EF622FD}">
            <xm:f>NOT(ISERROR(SEARCH("BUSINESS CRITICAL",G7822)))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G7822</xm:sqref>
        </x14:conditionalFormatting>
        <x14:conditionalFormatting xmlns:xm="http://schemas.microsoft.com/office/excel/2006/main">
          <x14:cfRule type="containsText" priority="1709" operator="containsText" id="{692FD7A0-6A57-49BB-B8A7-37AA2AF2FA2E}">
            <xm:f>NOT(ISERROR(SEARCH("MEDIUM",G6107)))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10" operator="containsText" id="{48F4C672-ABFC-401D-9D83-53475F4DE102}">
            <xm:f>NOT(ISERROR(SEARCH("LOW",G6107)))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11" operator="containsText" id="{56D00BC2-4D58-4DF3-BD75-7FC1CBCAD0AA}">
            <xm:f>NOT(ISERROR(SEARCH("HIGH",G6107)))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12" operator="containsText" id="{046A5237-6BA5-4189-B9BA-8C8CE9C94E6D}">
            <xm:f>NOT(ISERROR(SEARCH("BUSINESS CRITICAL",G6107)))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G6107</xm:sqref>
        </x14:conditionalFormatting>
        <x14:conditionalFormatting xmlns:xm="http://schemas.microsoft.com/office/excel/2006/main">
          <x14:cfRule type="containsText" priority="1705" operator="containsText" id="{1590FBB0-0D0D-45AF-A4A3-882F6373FE1F}">
            <xm:f>NOT(ISERROR(SEARCH("MEDIUM",G3653)))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06" operator="containsText" id="{9FE52D0B-2601-4F98-AFE4-5D0B68B30126}">
            <xm:f>NOT(ISERROR(SEARCH("LOW",G3653)))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07" operator="containsText" id="{00BAD4A8-9A3B-49A0-898F-8CEB8E1FF64C}">
            <xm:f>NOT(ISERROR(SEARCH("HIGH",G3653)))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08" operator="containsText" id="{D0C1B5DF-3B22-4198-8590-8586542A74BC}">
            <xm:f>NOT(ISERROR(SEARCH("BUSINESS CRITICAL",G3653)))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G3653:G3655</xm:sqref>
        </x14:conditionalFormatting>
        <x14:conditionalFormatting xmlns:xm="http://schemas.microsoft.com/office/excel/2006/main">
          <x14:cfRule type="containsText" priority="1689" operator="containsText" id="{64771804-95F6-4819-B322-FAAA6C3243AA}">
            <xm:f>NOT(ISERROR(SEARCH("MEDIUM",G2023)))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90" operator="containsText" id="{296D3C79-5421-42C5-BEE2-509ED2E42D4A}">
            <xm:f>NOT(ISERROR(SEARCH("LOW",G2023)))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91" operator="containsText" id="{5B1E7016-5281-46E8-9710-DE711A9E1DA7}">
            <xm:f>NOT(ISERROR(SEARCH("HIGH",G2023)))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92" operator="containsText" id="{D317D3AD-D2B4-4ECD-ACF5-98A8DF9BB1FE}">
            <xm:f>NOT(ISERROR(SEARCH("BUSINESS CRITICAL",G2023)))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G2023</xm:sqref>
        </x14:conditionalFormatting>
        <x14:conditionalFormatting xmlns:xm="http://schemas.microsoft.com/office/excel/2006/main">
          <x14:cfRule type="containsText" priority="1685" operator="containsText" id="{A71F18D1-F943-4492-8011-5D3998BA6327}">
            <xm:f>NOT(ISERROR(SEARCH("MEDIUM",G2023)))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86" operator="containsText" id="{784DAFC2-952B-4E08-9A25-5259E65BE2EA}">
            <xm:f>NOT(ISERROR(SEARCH("LOW",G2023)))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87" operator="containsText" id="{8FB57B4E-31E0-4F24-BFA5-801FD9F96A64}">
            <xm:f>NOT(ISERROR(SEARCH("HIGH",G2023)))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88" operator="containsText" id="{628778F6-0E8D-4832-95DC-E799A99EDB91}">
            <xm:f>NOT(ISERROR(SEARCH("BUSINESS CRITICAL",G2023)))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G2023</xm:sqref>
        </x14:conditionalFormatting>
        <x14:conditionalFormatting xmlns:xm="http://schemas.microsoft.com/office/excel/2006/main">
          <x14:cfRule type="containsText" priority="1681" operator="containsText" id="{ED0E8622-85EF-44F6-ACF9-D1F96E35B320}">
            <xm:f>NOT(ISERROR(SEARCH("MEDIUM",G4323)))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82" operator="containsText" id="{141F24FC-693D-41DA-8ECC-4D567DD0C2BA}">
            <xm:f>NOT(ISERROR(SEARCH("LOW",G4323)))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83" operator="containsText" id="{A7BD4E77-08D6-4C17-80F6-9E679F09BBB5}">
            <xm:f>NOT(ISERROR(SEARCH("HIGH",G4323)))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84" operator="containsText" id="{F12BCBE7-B362-4621-BB58-3242D27ECFAA}">
            <xm:f>NOT(ISERROR(SEARCH("BUSINESS CRITICAL",G4323)))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G4323</xm:sqref>
        </x14:conditionalFormatting>
        <x14:conditionalFormatting xmlns:xm="http://schemas.microsoft.com/office/excel/2006/main">
          <x14:cfRule type="containsText" priority="1677" operator="containsText" id="{35F6F63B-CB91-4A00-ABA6-134B5BB5734F}">
            <xm:f>NOT(ISERROR(SEARCH("MEDIUM",G7837)))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78" operator="containsText" id="{76F7ECAB-86A9-46A0-A40E-3535AED57490}">
            <xm:f>NOT(ISERROR(SEARCH("LOW",G7837)))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79" operator="containsText" id="{9D1FCE68-60CA-4E91-A16A-0652F5BBCB6D}">
            <xm:f>NOT(ISERROR(SEARCH("HIGH",G7837)))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80" operator="containsText" id="{FC700C62-50A5-45A0-8844-F4B340AA525B}">
            <xm:f>NOT(ISERROR(SEARCH("BUSINESS CRITICAL",G7837)))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G7837:G7838</xm:sqref>
        </x14:conditionalFormatting>
        <x14:conditionalFormatting xmlns:xm="http://schemas.microsoft.com/office/excel/2006/main">
          <x14:cfRule type="containsText" priority="1673" operator="containsText" id="{2D1A33D2-D75F-4B42-87E2-639173C1B717}">
            <xm:f>NOT(ISERROR(SEARCH("MEDIUM",G7837)))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74" operator="containsText" id="{5548F549-309A-4D97-BB1C-534E24D069D4}">
            <xm:f>NOT(ISERROR(SEARCH("LOW",G7837)))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75" operator="containsText" id="{D074AF1A-24CC-40A5-8670-D2EC3B4E8A61}">
            <xm:f>NOT(ISERROR(SEARCH("HIGH",G7837)))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76" operator="containsText" id="{142A14B3-650B-44E1-9761-800E15EA7240}">
            <xm:f>NOT(ISERROR(SEARCH("BUSINESS CRITICAL",G7837)))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G7837:G7838</xm:sqref>
        </x14:conditionalFormatting>
        <x14:conditionalFormatting xmlns:xm="http://schemas.microsoft.com/office/excel/2006/main">
          <x14:cfRule type="containsText" priority="1665" operator="containsText" id="{1958409E-1CD3-4F24-975C-90E004ADB407}">
            <xm:f>NOT(ISERROR(SEARCH("MEDIUM",G7831)))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66" operator="containsText" id="{5EE262C0-A276-421E-83DA-146E12A19F9C}">
            <xm:f>NOT(ISERROR(SEARCH("LOW",G7831)))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67" operator="containsText" id="{63A6EB71-C91E-4669-8433-10C788C6303B}">
            <xm:f>NOT(ISERROR(SEARCH("HIGH",G7831)))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68" operator="containsText" id="{77B2F30B-0F00-4CD7-A0E9-81BDE2A8FBCF}">
            <xm:f>NOT(ISERROR(SEARCH("BUSINESS CRITICAL",G7831)))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G7831:G7836</xm:sqref>
        </x14:conditionalFormatting>
        <x14:conditionalFormatting xmlns:xm="http://schemas.microsoft.com/office/excel/2006/main">
          <x14:cfRule type="containsText" priority="1669" operator="containsText" id="{D14B001C-F6BD-4D0A-9953-21A5A7D45C9B}">
            <xm:f>NOT(ISERROR(SEARCH("MEDIUM",G7831)))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70" operator="containsText" id="{81B19CA2-B5F1-433B-8832-413516A82AED}">
            <xm:f>NOT(ISERROR(SEARCH("LOW",G7831)))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71" operator="containsText" id="{6D396C2E-9CBA-43B6-B1AB-ACBC87CB39A2}">
            <xm:f>NOT(ISERROR(SEARCH("HIGH",G7831)))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72" operator="containsText" id="{17B62877-C711-462A-8321-70FE45BBA3B7}">
            <xm:f>NOT(ISERROR(SEARCH("BUSINESS CRITICAL",G7831)))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G7831:G7836</xm:sqref>
        </x14:conditionalFormatting>
        <x14:conditionalFormatting xmlns:xm="http://schemas.microsoft.com/office/excel/2006/main">
          <x14:cfRule type="containsText" priority="1661" operator="containsText" id="{9A1A5723-531C-4216-A56E-B284394DB88E}">
            <xm:f>NOT(ISERROR(SEARCH("MEDIUM",G7839)))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62" operator="containsText" id="{4A32135D-B18C-43E3-8CC8-F258F82BEE31}">
            <xm:f>NOT(ISERROR(SEARCH("LOW",G7839)))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63" operator="containsText" id="{F76F01B4-BFE3-4CEF-B905-475EAB943641}">
            <xm:f>NOT(ISERROR(SEARCH("HIGH",G7839)))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64" operator="containsText" id="{A9531E95-C9F9-4134-8A1F-2CB57234A79B}">
            <xm:f>NOT(ISERROR(SEARCH("BUSINESS CRITICAL",G7839)))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G7839</xm:sqref>
        </x14:conditionalFormatting>
        <x14:conditionalFormatting xmlns:xm="http://schemas.microsoft.com/office/excel/2006/main">
          <x14:cfRule type="containsText" priority="1657" operator="containsText" id="{88431226-3BF0-4FC0-BF1E-4403004C1F28}">
            <xm:f>NOT(ISERROR(SEARCH("MEDIUM",G7839)))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58" operator="containsText" id="{90E09DEB-D3C8-42FE-A4C7-6131969D70E3}">
            <xm:f>NOT(ISERROR(SEARCH("LOW",G7839)))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59" operator="containsText" id="{F4B2BFEF-4194-438D-8C6A-56B32FB1ED8D}">
            <xm:f>NOT(ISERROR(SEARCH("HIGH",G7839)))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60" operator="containsText" id="{02AA4573-7DFC-4B35-A4B7-CCAFAE8894A8}">
            <xm:f>NOT(ISERROR(SEARCH("BUSINESS CRITICAL",G7839)))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G7839</xm:sqref>
        </x14:conditionalFormatting>
        <x14:conditionalFormatting xmlns:xm="http://schemas.microsoft.com/office/excel/2006/main">
          <x14:cfRule type="containsText" priority="1653" operator="containsText" id="{F4B4816C-4DBC-44B4-9534-979F602057DD}">
            <xm:f>NOT(ISERROR(SEARCH("MEDIUM",G7840)))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54" operator="containsText" id="{11FFC4DB-4B1C-4052-A025-14BDD3B4E657}">
            <xm:f>NOT(ISERROR(SEARCH("LOW",G7840)))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55" operator="containsText" id="{811B660B-585A-4875-9890-E2F6A9221FF0}">
            <xm:f>NOT(ISERROR(SEARCH("HIGH",G7840)))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56" operator="containsText" id="{FCA23404-D502-48C7-AA4A-F17A426B9340}">
            <xm:f>NOT(ISERROR(SEARCH("BUSINESS CRITICAL",G7840)))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G7840</xm:sqref>
        </x14:conditionalFormatting>
        <x14:conditionalFormatting xmlns:xm="http://schemas.microsoft.com/office/excel/2006/main">
          <x14:cfRule type="containsText" priority="1645" operator="containsText" id="{836AE845-4405-4572-A64F-46D796789156}">
            <xm:f>NOT(ISERROR(SEARCH("MEDIUM",G7824)))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46" operator="containsText" id="{4C24BA8E-F92E-4BE0-85FA-F1BA213A1F26}">
            <xm:f>NOT(ISERROR(SEARCH("LOW",G7824)))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47" operator="containsText" id="{A79099A7-7A53-485C-861C-A88EDE52E918}">
            <xm:f>NOT(ISERROR(SEARCH("HIGH",G7824)))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48" operator="containsText" id="{EE234649-5A87-4221-B3F7-8151D350CE8F}">
            <xm:f>NOT(ISERROR(SEARCH("BUSINESS CRITICAL",G7824)))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G7824:G7830</xm:sqref>
        </x14:conditionalFormatting>
        <x14:conditionalFormatting xmlns:xm="http://schemas.microsoft.com/office/excel/2006/main">
          <x14:cfRule type="containsText" priority="1649" operator="containsText" id="{60AC823A-0F8A-4983-B54A-DBACBC4CF311}">
            <xm:f>NOT(ISERROR(SEARCH("MEDIUM",G7824)))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50" operator="containsText" id="{91092020-660E-4408-9CAF-46B1D43D96F3}">
            <xm:f>NOT(ISERROR(SEARCH("LOW",G7824)))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51" operator="containsText" id="{9F15982B-3E05-45EB-B20F-2679C10E8EB0}">
            <xm:f>NOT(ISERROR(SEARCH("HIGH",G7824)))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52" operator="containsText" id="{3ECC65CB-C7D1-45B2-849A-5F2EAD861C1D}">
            <xm:f>NOT(ISERROR(SEARCH("BUSINESS CRITICAL",G7824)))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G7824:G7830</xm:sqref>
        </x14:conditionalFormatting>
        <x14:conditionalFormatting xmlns:xm="http://schemas.microsoft.com/office/excel/2006/main">
          <x14:cfRule type="containsText" priority="1641" operator="containsText" id="{4B1EE4AE-9F09-458C-8347-022BFA596F8A}">
            <xm:f>NOT(ISERROR(SEARCH("MEDIUM",G1033)))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42" operator="containsText" id="{8C32CDE0-CA31-4545-A85C-F184E164EE1D}">
            <xm:f>NOT(ISERROR(SEARCH("LOW",G1033)))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43" operator="containsText" id="{D2C6B736-3736-4804-8484-64C2CC05B2C0}">
            <xm:f>NOT(ISERROR(SEARCH("HIGH",G1033)))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44" operator="containsText" id="{77836C67-106A-418A-B9EC-177E5C0ECBC9}">
            <xm:f>NOT(ISERROR(SEARCH("BUSINESS CRITICAL",G1033)))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G1033</xm:sqref>
        </x14:conditionalFormatting>
        <x14:conditionalFormatting xmlns:xm="http://schemas.microsoft.com/office/excel/2006/main">
          <x14:cfRule type="containsText" priority="1637" operator="containsText" id="{6F0C67CC-EA94-4C87-BE9B-2DE579F9B689}">
            <xm:f>NOT(ISERROR(SEARCH("MEDIUM",G1024)))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38" operator="containsText" id="{87FC9F93-327A-451C-B608-3606A1A5AD76}">
            <xm:f>NOT(ISERROR(SEARCH("LOW",G1024)))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39" operator="containsText" id="{090CD87C-1701-498F-B0FF-9193FFD1137A}">
            <xm:f>NOT(ISERROR(SEARCH("HIGH",G1024)))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40" operator="containsText" id="{1597FB87-2E2A-49EB-95FF-D4ECDA0E7B64}">
            <xm:f>NOT(ISERROR(SEARCH("BUSINESS CRITICAL",G1024)))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G1024</xm:sqref>
        </x14:conditionalFormatting>
        <x14:conditionalFormatting xmlns:xm="http://schemas.microsoft.com/office/excel/2006/main">
          <x14:cfRule type="containsText" priority="1629" operator="containsText" id="{17B457F4-E31E-4E3E-B9F2-B5BE14C461A7}">
            <xm:f>NOT(ISERROR(SEARCH("MEDIUM",G5974)))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30" operator="containsText" id="{692BF84E-4542-4892-9C4C-C66249680ED6}">
            <xm:f>NOT(ISERROR(SEARCH("LOW",G5974)))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31" operator="containsText" id="{4D478873-5D7B-497A-B397-DC0E80699B88}">
            <xm:f>NOT(ISERROR(SEARCH("HIGH",G5974)))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32" operator="containsText" id="{7ED9A916-51F0-4925-9FD4-EE4EE2A3CB0E}">
            <xm:f>NOT(ISERROR(SEARCH("BUSINESS CRITICAL",G5974)))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G5974</xm:sqref>
        </x14:conditionalFormatting>
        <x14:conditionalFormatting xmlns:xm="http://schemas.microsoft.com/office/excel/2006/main">
          <x14:cfRule type="containsText" priority="1625" operator="containsText" id="{08A81250-6970-4911-949E-0563FD0EA837}">
            <xm:f>NOT(ISERROR(SEARCH("MEDIUM",G2806)))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26" operator="containsText" id="{CEE668D6-F5F1-459A-B78D-3B2249DB3BCA}">
            <xm:f>NOT(ISERROR(SEARCH("LOW",G2806)))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27" operator="containsText" id="{E1C7A0A4-5051-4213-A781-01A60388F6B8}">
            <xm:f>NOT(ISERROR(SEARCH("HIGH",G2806)))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28" operator="containsText" id="{5C938722-ED07-4301-8099-BD2EE9A1F5DD}">
            <xm:f>NOT(ISERROR(SEARCH("BUSINESS CRITICAL",G2806)))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G2806</xm:sqref>
        </x14:conditionalFormatting>
        <x14:conditionalFormatting xmlns:xm="http://schemas.microsoft.com/office/excel/2006/main">
          <x14:cfRule type="containsText" priority="1621" operator="containsText" id="{07B82B43-9E8E-40AD-851C-F4A7413EC9EF}">
            <xm:f>NOT(ISERROR(SEARCH("MEDIUM",G2812)))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22" operator="containsText" id="{1BC9B865-3016-4B41-93B8-55FEE5CF708F}">
            <xm:f>NOT(ISERROR(SEARCH("LOW",G2812)))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23" operator="containsText" id="{D1CBA236-EDB7-4629-90A5-D07E8B41FAE4}">
            <xm:f>NOT(ISERROR(SEARCH("HIGH",G2812)))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24" operator="containsText" id="{0B1F350D-33F3-43B4-B215-3AE2E39D139E}">
            <xm:f>NOT(ISERROR(SEARCH("BUSINESS CRITICAL",G2812)))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G2812</xm:sqref>
        </x14:conditionalFormatting>
        <x14:conditionalFormatting xmlns:xm="http://schemas.microsoft.com/office/excel/2006/main">
          <x14:cfRule type="containsText" priority="1617" operator="containsText" id="{53276C91-3028-4348-9F41-185422876192}">
            <xm:f>NOT(ISERROR(SEARCH("MEDIUM",G2812)))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18" operator="containsText" id="{565C3424-8A16-443A-A3F2-623543E6304A}">
            <xm:f>NOT(ISERROR(SEARCH("LOW",G2812)))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19" operator="containsText" id="{6BF844AA-07D3-4AF3-8E38-3595B8D3390B}">
            <xm:f>NOT(ISERROR(SEARCH("HIGH",G2812)))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20" operator="containsText" id="{43E1740D-FEEF-448D-A35B-334CD8B78AC9}">
            <xm:f>NOT(ISERROR(SEARCH("BUSINESS CRITICAL",G2812)))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G2812</xm:sqref>
        </x14:conditionalFormatting>
        <x14:conditionalFormatting xmlns:xm="http://schemas.microsoft.com/office/excel/2006/main">
          <x14:cfRule type="containsText" priority="1613" operator="containsText" id="{32804BE6-5C17-4FE8-9384-3F91F32F1960}">
            <xm:f>NOT(ISERROR(SEARCH("MEDIUM",G6170)))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14" operator="containsText" id="{4C20CE51-ADBA-441B-9E2E-C1B4D3ECE35F}">
            <xm:f>NOT(ISERROR(SEARCH("LOW",G6170)))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15" operator="containsText" id="{2DBCBA69-02E4-4FE6-9B54-66886C2C52BD}">
            <xm:f>NOT(ISERROR(SEARCH("HIGH",G6170)))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16" operator="containsText" id="{3202B742-46DC-4D39-B539-20897C756CE7}">
            <xm:f>NOT(ISERROR(SEARCH("BUSINESS CRITICAL",G6170)))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G6170</xm:sqref>
        </x14:conditionalFormatting>
        <x14:conditionalFormatting xmlns:xm="http://schemas.microsoft.com/office/excel/2006/main">
          <x14:cfRule type="containsText" priority="1609" operator="containsText" id="{1BDDB2A9-95F5-4502-A09B-5B55E4B6FE5C}">
            <xm:f>NOT(ISERROR(SEARCH("MEDIUM",G2799)))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10" operator="containsText" id="{6D981A9E-FBA1-4E5D-A554-58FFF3B91C77}">
            <xm:f>NOT(ISERROR(SEARCH("LOW",G2799)))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11" operator="containsText" id="{A4E8DB64-A86D-45EC-BDF6-7EAA84F987BF}">
            <xm:f>NOT(ISERROR(SEARCH("HIGH",G2799)))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12" operator="containsText" id="{AD086188-A529-45C8-A52F-8949332C72B2}">
            <xm:f>NOT(ISERROR(SEARCH("BUSINESS CRITICAL",G2799)))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G2799</xm:sqref>
        </x14:conditionalFormatting>
        <x14:conditionalFormatting xmlns:xm="http://schemas.microsoft.com/office/excel/2006/main">
          <x14:cfRule type="containsText" priority="1605" operator="containsText" id="{E47F52CD-13CF-4C70-9C1F-AA2CC5296B0C}">
            <xm:f>NOT(ISERROR(SEARCH("MEDIUM",G2800)))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06" operator="containsText" id="{672A1BAE-8318-420B-B5C4-CCEC50EAC091}">
            <xm:f>NOT(ISERROR(SEARCH("LOW",G2800)))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07" operator="containsText" id="{4C1EB994-42DD-429F-B8D7-54D4182ECA60}">
            <xm:f>NOT(ISERROR(SEARCH("HIGH",G2800)))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08" operator="containsText" id="{972458FC-36BE-462A-8298-5ABEF77C1FA7}">
            <xm:f>NOT(ISERROR(SEARCH("BUSINESS CRITICAL",G2800)))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G2800</xm:sqref>
        </x14:conditionalFormatting>
        <x14:conditionalFormatting xmlns:xm="http://schemas.microsoft.com/office/excel/2006/main">
          <x14:cfRule type="containsText" priority="1601" operator="containsText" id="{19C64C3C-6C64-431E-86D3-BB227A4F61AB}">
            <xm:f>NOT(ISERROR(SEARCH("MEDIUM",G1029)))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602" operator="containsText" id="{A1C9689B-DABA-424C-95BB-949325549B4C}">
            <xm:f>NOT(ISERROR(SEARCH("LOW",G1029)))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603" operator="containsText" id="{F37C89BE-CA23-4FDB-999D-9E54F158003B}">
            <xm:f>NOT(ISERROR(SEARCH("HIGH",G1029)))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04" operator="containsText" id="{447BB56B-BA6C-4329-B10C-A206CE9729C2}">
            <xm:f>NOT(ISERROR(SEARCH("BUSINESS CRITICAL",G1029)))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G1029:G1032</xm:sqref>
        </x14:conditionalFormatting>
        <x14:conditionalFormatting xmlns:xm="http://schemas.microsoft.com/office/excel/2006/main">
          <x14:cfRule type="containsText" priority="1597" operator="containsText" id="{B6F6DF22-5133-4D95-8C66-B628353E2EBA}">
            <xm:f>NOT(ISERROR(SEARCH("MEDIUM",G1025)))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98" operator="containsText" id="{63D38000-6641-4EDC-B9D1-513F0AFF8278}">
            <xm:f>NOT(ISERROR(SEARCH("LOW",G1025)))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99" operator="containsText" id="{137AF8B4-CF3B-4EE4-9F00-2CC64DF3464E}">
            <xm:f>NOT(ISERROR(SEARCH("HIGH",G1025)))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600" operator="containsText" id="{25EC3D69-987C-42C8-99BF-CEFC587C4A2F}">
            <xm:f>NOT(ISERROR(SEARCH("BUSINESS CRITICAL",G1025)))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G1025:G1028</xm:sqref>
        </x14:conditionalFormatting>
        <x14:conditionalFormatting xmlns:xm="http://schemas.microsoft.com/office/excel/2006/main">
          <x14:cfRule type="containsText" priority="1593" operator="containsText" id="{F9E6A142-CC9A-4589-8D97-B6B9F2CFB900}">
            <xm:f>NOT(ISERROR(SEARCH("MEDIUM",G2181)))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94" operator="containsText" id="{2F47F522-FF34-48B8-9607-BE193007FB72}">
            <xm:f>NOT(ISERROR(SEARCH("LOW",G2181)))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95" operator="containsText" id="{1AFD72AD-C159-4EC8-A334-C1587EF38679}">
            <xm:f>NOT(ISERROR(SEARCH("HIGH",G2181)))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96" operator="containsText" id="{D7EC8A98-B66A-493F-BF9F-D3932499A7B2}">
            <xm:f>NOT(ISERROR(SEARCH("BUSINESS CRITICAL",G2181)))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G2181</xm:sqref>
        </x14:conditionalFormatting>
        <x14:conditionalFormatting xmlns:xm="http://schemas.microsoft.com/office/excel/2006/main">
          <x14:cfRule type="containsText" priority="1589" operator="containsText" id="{5C555462-2C34-43E9-B107-B0AF4180C999}">
            <xm:f>NOT(ISERROR(SEARCH("MEDIUM",G2181)))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90" operator="containsText" id="{FE8B75DD-0ECB-41CD-8590-B938160DA59A}">
            <xm:f>NOT(ISERROR(SEARCH("LOW",G2181)))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91" operator="containsText" id="{05D9804C-B9E3-410B-A354-6F3673A0B59C}">
            <xm:f>NOT(ISERROR(SEARCH("HIGH",G2181)))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92" operator="containsText" id="{8069E9F5-7AA3-4D20-AC4E-3A1E7C431316}">
            <xm:f>NOT(ISERROR(SEARCH("BUSINESS CRITICAL",G2181)))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G2181</xm:sqref>
        </x14:conditionalFormatting>
        <x14:conditionalFormatting xmlns:xm="http://schemas.microsoft.com/office/excel/2006/main">
          <x14:cfRule type="containsText" priority="1585" operator="containsText" id="{82464585-E029-4C85-91AD-9879D9239E6C}">
            <xm:f>NOT(ISERROR(SEARCH("MEDIUM",G3390)))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86" operator="containsText" id="{1804C237-1DCB-435A-892E-35F2502698D1}">
            <xm:f>NOT(ISERROR(SEARCH("LOW",G3390)))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87" operator="containsText" id="{119920AC-0AE2-4519-B709-7A2960D5651A}">
            <xm:f>NOT(ISERROR(SEARCH("HIGH",G3390)))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88" operator="containsText" id="{A91BC6A1-1C34-4DD5-8ABF-67F454DBA50D}">
            <xm:f>NOT(ISERROR(SEARCH("BUSINESS CRITICAL",G3390)))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G3390</xm:sqref>
        </x14:conditionalFormatting>
        <x14:conditionalFormatting xmlns:xm="http://schemas.microsoft.com/office/excel/2006/main">
          <x14:cfRule type="containsText" priority="1581" operator="containsText" id="{88EC4E0C-E847-4478-B9DF-E21AFB459BF0}">
            <xm:f>NOT(ISERROR(SEARCH("MEDIUM",G1035)))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82" operator="containsText" id="{1D1FB03D-D4F8-4E10-AE70-596A99B22265}">
            <xm:f>NOT(ISERROR(SEARCH("LOW",G1035)))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83" operator="containsText" id="{8FFF3BD0-7DA0-4B50-8AE6-9045A8E7B1BE}">
            <xm:f>NOT(ISERROR(SEARCH("HIGH",G1035)))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84" operator="containsText" id="{770C00EE-A694-43B8-AEA2-394D7EA61E1C}">
            <xm:f>NOT(ISERROR(SEARCH("BUSINESS CRITICAL",G1035)))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G1035</xm:sqref>
        </x14:conditionalFormatting>
        <x14:conditionalFormatting xmlns:xm="http://schemas.microsoft.com/office/excel/2006/main">
          <x14:cfRule type="containsText" priority="1577" operator="containsText" id="{E414CA2A-9205-487C-99C0-00463476F2A5}">
            <xm:f>NOT(ISERROR(SEARCH("MEDIUM",G1034)))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78" operator="containsText" id="{BFF4D97F-A18D-4E3E-948C-789C1D30FED5}">
            <xm:f>NOT(ISERROR(SEARCH("LOW",G1034)))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79" operator="containsText" id="{4B639DEE-B48B-4038-81A0-D6F9DD818F07}">
            <xm:f>NOT(ISERROR(SEARCH("HIGH",G1034)))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80" operator="containsText" id="{60A4D91E-1BE4-4BB9-A7FE-802BA94DC4CE}">
            <xm:f>NOT(ISERROR(SEARCH("BUSINESS CRITICAL",G1034)))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G1034</xm:sqref>
        </x14:conditionalFormatting>
        <x14:conditionalFormatting xmlns:xm="http://schemas.microsoft.com/office/excel/2006/main">
          <x14:cfRule type="containsText" priority="1573" operator="containsText" id="{B97D235A-9D93-4488-8565-5B0834488159}">
            <xm:f>NOT(ISERROR(SEARCH("MEDIUM",G1037)))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74" operator="containsText" id="{E732A8D4-B786-4ECD-AC5C-F98877107B98}">
            <xm:f>NOT(ISERROR(SEARCH("LOW",G1037)))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75" operator="containsText" id="{99457796-5F1D-4724-A25A-4D55C0889E81}">
            <xm:f>NOT(ISERROR(SEARCH("HIGH",G1037)))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76" operator="containsText" id="{A9C79680-E0E3-4B7A-BCD4-12924FA76F94}">
            <xm:f>NOT(ISERROR(SEARCH("BUSINESS CRITICAL",G1037)))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G1037</xm:sqref>
        </x14:conditionalFormatting>
        <x14:conditionalFormatting xmlns:xm="http://schemas.microsoft.com/office/excel/2006/main">
          <x14:cfRule type="containsText" priority="1569" operator="containsText" id="{F3E2415C-34E0-4B49-9D28-DD347CC0C72E}">
            <xm:f>NOT(ISERROR(SEARCH("MEDIUM",G1036)))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70" operator="containsText" id="{607C3169-B6F1-4688-9321-30523999BFD6}">
            <xm:f>NOT(ISERROR(SEARCH("LOW",G1036)))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71" operator="containsText" id="{A14EFF2F-6943-4F23-A45E-6CFCA18C1177}">
            <xm:f>NOT(ISERROR(SEARCH("HIGH",G1036)))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72" operator="containsText" id="{85F77C3F-76BC-479F-98B6-8A9B0D86B60E}">
            <xm:f>NOT(ISERROR(SEARCH("BUSINESS CRITICAL",G1036)))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G1036</xm:sqref>
        </x14:conditionalFormatting>
        <x14:conditionalFormatting xmlns:xm="http://schemas.microsoft.com/office/excel/2006/main">
          <x14:cfRule type="containsText" priority="1565" operator="containsText" id="{F9FFCBD1-5266-4AB2-9AF5-F450AD025EC5}">
            <xm:f>NOT(ISERROR(SEARCH("MEDIUM",G1038)))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66" operator="containsText" id="{C595C440-9AC4-4F91-BB9D-3E61EA919C6F}">
            <xm:f>NOT(ISERROR(SEARCH("LOW",G1038)))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67" operator="containsText" id="{D29D9404-A87B-4C6F-9568-47944B1D8753}">
            <xm:f>NOT(ISERROR(SEARCH("HIGH",G1038)))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68" operator="containsText" id="{DF6BAC31-2851-4AD4-AB1A-CDA0E26B9BEE}">
            <xm:f>NOT(ISERROR(SEARCH("BUSINESS CRITICAL",G1038)))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G1038:G1041</xm:sqref>
        </x14:conditionalFormatting>
        <x14:conditionalFormatting xmlns:xm="http://schemas.microsoft.com/office/excel/2006/main">
          <x14:cfRule type="containsText" priority="1561" operator="containsText" id="{A07C39D9-DC6A-4E24-A1E1-0BFBE1E012E5}">
            <xm:f>NOT(ISERROR(SEARCH("MEDIUM",G1042)))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62" operator="containsText" id="{6ADDF445-6C4C-4116-9AE0-933862DBAF20}">
            <xm:f>NOT(ISERROR(SEARCH("LOW",G1042)))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63" operator="containsText" id="{CF014823-69BB-4C72-AB12-835AB15489C8}">
            <xm:f>NOT(ISERROR(SEARCH("HIGH",G1042)))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64" operator="containsText" id="{03F71442-B6F4-43E1-80B5-8ECF8C316235}">
            <xm:f>NOT(ISERROR(SEARCH("BUSINESS CRITICAL",G1042)))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G1042:G1044 G1053</xm:sqref>
        </x14:conditionalFormatting>
        <x14:conditionalFormatting xmlns:xm="http://schemas.microsoft.com/office/excel/2006/main">
          <x14:cfRule type="containsText" priority="1545" operator="containsText" id="{F99483D0-C4D8-408E-B463-C59B21529F99}">
            <xm:f>NOT(ISERROR(SEARCH("MEDIUM",G7841)))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46" operator="containsText" id="{25378335-8455-4727-8475-E8A927FABE93}">
            <xm:f>NOT(ISERROR(SEARCH("LOW",G7841)))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47" operator="containsText" id="{BE6E0B89-CC2F-4874-A259-8E630C5054ED}">
            <xm:f>NOT(ISERROR(SEARCH("HIGH",G7841)))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48" operator="containsText" id="{7F6989AB-1EB8-47EA-9C08-F17739E0B061}">
            <xm:f>NOT(ISERROR(SEARCH("BUSINESS CRITICAL",G7841)))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G7841</xm:sqref>
        </x14:conditionalFormatting>
        <x14:conditionalFormatting xmlns:xm="http://schemas.microsoft.com/office/excel/2006/main">
          <x14:cfRule type="containsText" priority="1549" operator="containsText" id="{9607205C-94EB-4C58-808F-B8AF0FC4DE20}">
            <xm:f>NOT(ISERROR(SEARCH("MEDIUM",G7841)))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50" operator="containsText" id="{0E16AE43-04E7-4295-8075-F0D7B8A3836D}">
            <xm:f>NOT(ISERROR(SEARCH("LOW",G7841)))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51" operator="containsText" id="{2C521127-884F-4818-8F76-76F1C2EDDA67}">
            <xm:f>NOT(ISERROR(SEARCH("HIGH",G7841)))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52" operator="containsText" id="{A5EE3DCB-19C6-4620-8DD4-F495568E58E3}">
            <xm:f>NOT(ISERROR(SEARCH("BUSINESS CRITICAL",G7841)))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G7841</xm:sqref>
        </x14:conditionalFormatting>
        <x14:conditionalFormatting xmlns:xm="http://schemas.microsoft.com/office/excel/2006/main">
          <x14:cfRule type="containsText" priority="1537" operator="containsText" id="{DA1B6974-088F-435C-9BF3-51192E715A75}">
            <xm:f>NOT(ISERROR(SEARCH("MEDIUM",G7842)))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38" operator="containsText" id="{13C7BADC-B651-4D4B-9D19-9B6E0629661A}">
            <xm:f>NOT(ISERROR(SEARCH("LOW",G7842)))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39" operator="containsText" id="{6040803F-08C8-44AF-88EE-51D5EC3624CE}">
            <xm:f>NOT(ISERROR(SEARCH("HIGH",G7842)))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40" operator="containsText" id="{6BADCA6D-9475-4AC6-9B53-53FE5C263197}">
            <xm:f>NOT(ISERROR(SEARCH("BUSINESS CRITICAL",G7842)))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G7842:G7847</xm:sqref>
        </x14:conditionalFormatting>
        <x14:conditionalFormatting xmlns:xm="http://schemas.microsoft.com/office/excel/2006/main">
          <x14:cfRule type="containsText" priority="1541" operator="containsText" id="{362A071C-C200-4B49-B749-A605B7F463B2}">
            <xm:f>NOT(ISERROR(SEARCH("MEDIUM",G7842)))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42" operator="containsText" id="{9E0CFBD1-A565-4AA0-9176-EEC7E134CBFB}">
            <xm:f>NOT(ISERROR(SEARCH("LOW",G7842)))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43" operator="containsText" id="{FE83BDB9-DB5D-4C14-9AF3-E8E51491D010}">
            <xm:f>NOT(ISERROR(SEARCH("HIGH",G7842)))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44" operator="containsText" id="{202B93DB-B12F-439A-97CD-05AD110827F1}">
            <xm:f>NOT(ISERROR(SEARCH("BUSINESS CRITICAL",G7842)))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G7842:G7847</xm:sqref>
        </x14:conditionalFormatting>
        <x14:conditionalFormatting xmlns:xm="http://schemas.microsoft.com/office/excel/2006/main">
          <x14:cfRule type="containsText" priority="1533" operator="containsText" id="{C81F01A1-8B80-4630-AFED-0250675E284F}">
            <xm:f>NOT(ISERROR(SEARCH("MEDIUM",G2721)))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34" operator="containsText" id="{DB1DDBAC-9685-43C8-99DB-F231C746B5DE}">
            <xm:f>NOT(ISERROR(SEARCH("LOW",G2721)))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35" operator="containsText" id="{B6CEF484-CC73-400A-8AD2-1D52CFFE48C6}">
            <xm:f>NOT(ISERROR(SEARCH("HIGH",G2721)))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36" operator="containsText" id="{F3E2F5A0-131F-49D9-8D61-ED9377DBC011}">
            <xm:f>NOT(ISERROR(SEARCH("BUSINESS CRITICAL",G2721)))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G2721</xm:sqref>
        </x14:conditionalFormatting>
        <x14:conditionalFormatting xmlns:xm="http://schemas.microsoft.com/office/excel/2006/main">
          <x14:cfRule type="containsText" priority="1529" operator="containsText" id="{E91A2659-5F09-47A3-9375-B0881B52CAF5}">
            <xm:f>NOT(ISERROR(SEARCH("MEDIUM",G2721)))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30" operator="containsText" id="{001D5783-B5E3-486D-9AEE-107F0697872B}">
            <xm:f>NOT(ISERROR(SEARCH("LOW",G2721)))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31" operator="containsText" id="{2EAA8652-C583-4F3D-A852-36ABDF3BE180}">
            <xm:f>NOT(ISERROR(SEARCH("HIGH",G2721)))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32" operator="containsText" id="{6FB1F861-21D2-445A-95E6-0E6053578851}">
            <xm:f>NOT(ISERROR(SEARCH("BUSINESS CRITICAL",G2721)))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G2721</xm:sqref>
        </x14:conditionalFormatting>
        <x14:conditionalFormatting xmlns:xm="http://schemas.microsoft.com/office/excel/2006/main">
          <x14:cfRule type="containsText" priority="1521" operator="containsText" id="{86BC0CA8-6561-4928-B371-5AFF37ED4CF9}">
            <xm:f>NOT(ISERROR(SEARCH("MEDIUM",G3767)))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22" operator="containsText" id="{F4FFFE0F-B2C7-4FC2-AC13-9521C3C32475}">
            <xm:f>NOT(ISERROR(SEARCH("LOW",G3767)))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23" operator="containsText" id="{392E7F55-34C6-48BA-8FB8-A3BDB690EEDA}">
            <xm:f>NOT(ISERROR(SEARCH("HIGH",G3767)))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24" operator="containsText" id="{9B4C6C9E-2F8B-44E0-98A9-FCD4EF0A1E3A}">
            <xm:f>NOT(ISERROR(SEARCH("BUSINESS CRITICAL",G3767)))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G3767</xm:sqref>
        </x14:conditionalFormatting>
        <x14:conditionalFormatting xmlns:xm="http://schemas.microsoft.com/office/excel/2006/main">
          <x14:cfRule type="containsText" priority="1493" operator="containsText" id="{EEA9B1FD-B1E2-4D44-BF6E-E5F0FD548759}">
            <xm:f>NOT(ISERROR(SEARCH("MEDIUM",G7848)))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94" operator="containsText" id="{361A2AD9-9B99-438C-8A9A-5A0A2235D768}">
            <xm:f>NOT(ISERROR(SEARCH("LOW",G7848)))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95" operator="containsText" id="{B3701DC4-675D-49AF-9F0D-2AF60F482B7A}">
            <xm:f>NOT(ISERROR(SEARCH("HIGH",G7848)))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96" operator="containsText" id="{5F7BCB4D-59C2-4D1D-8BBF-15172D2C42DA}">
            <xm:f>NOT(ISERROR(SEARCH("BUSINESS CRITICAL",G7848)))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G7848:G7853</xm:sqref>
        </x14:conditionalFormatting>
        <x14:conditionalFormatting xmlns:xm="http://schemas.microsoft.com/office/excel/2006/main">
          <x14:cfRule type="containsText" priority="1497" operator="containsText" id="{3B9EE339-4C81-46ED-974B-BCAC43E2B965}">
            <xm:f>NOT(ISERROR(SEARCH("MEDIUM",G7848)))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98" operator="containsText" id="{1D0E6DD1-DA94-4A74-AF0D-97E035A32198}">
            <xm:f>NOT(ISERROR(SEARCH("LOW",G7848)))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99" operator="containsText" id="{0C8D270E-C2CD-41B8-B67C-1E0B9510ADCA}">
            <xm:f>NOT(ISERROR(SEARCH("HIGH",G7848)))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00" operator="containsText" id="{CD0C564F-0680-4372-B1C9-1CE44022F827}">
            <xm:f>NOT(ISERROR(SEARCH("BUSINESS CRITICAL",G7848)))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G7848:G7853</xm:sqref>
        </x14:conditionalFormatting>
        <x14:conditionalFormatting xmlns:xm="http://schemas.microsoft.com/office/excel/2006/main">
          <x14:cfRule type="containsText" priority="1485" operator="containsText" id="{27360B0A-615B-4075-BA6D-EF9078C55B6F}">
            <xm:f>NOT(ISERROR(SEARCH("MEDIUM",G7854)))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86" operator="containsText" id="{A6A1133F-C338-438D-8187-8DAD4F020738}">
            <xm:f>NOT(ISERROR(SEARCH("LOW",G7854)))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87" operator="containsText" id="{2B066D24-7DCE-49DA-9135-8FF36573A11B}">
            <xm:f>NOT(ISERROR(SEARCH("HIGH",G7854)))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88" operator="containsText" id="{CBCF3F75-C70A-4BE4-8D84-3473649087EC}">
            <xm:f>NOT(ISERROR(SEARCH("BUSINESS CRITICAL",G7854)))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G7854:G7859</xm:sqref>
        </x14:conditionalFormatting>
        <x14:conditionalFormatting xmlns:xm="http://schemas.microsoft.com/office/excel/2006/main">
          <x14:cfRule type="containsText" priority="1489" operator="containsText" id="{CF3863ED-E60E-4960-B3C5-05D8C9854D05}">
            <xm:f>NOT(ISERROR(SEARCH("MEDIUM",G7854)))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90" operator="containsText" id="{698D1578-1877-419A-B98F-7CBAF9BEA348}">
            <xm:f>NOT(ISERROR(SEARCH("LOW",G7854)))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91" operator="containsText" id="{F2982E8B-DA32-4F7D-A345-E2D4158E66C8}">
            <xm:f>NOT(ISERROR(SEARCH("HIGH",G7854)))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92" operator="containsText" id="{2037A30B-8412-4841-B0FD-DE7D2539283D}">
            <xm:f>NOT(ISERROR(SEARCH("BUSINESS CRITICAL",G7854)))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G7854:G7859</xm:sqref>
        </x14:conditionalFormatting>
        <x14:conditionalFormatting xmlns:xm="http://schemas.microsoft.com/office/excel/2006/main">
          <x14:cfRule type="containsText" priority="1461" operator="containsText" id="{3BB5421A-F43D-4CD6-8108-DDD39E78667B}">
            <xm:f>NOT(ISERROR(SEARCH("MEDIUM",G320)))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62" operator="containsText" id="{F27F4039-A52B-406B-96CD-E8F22D2514D4}">
            <xm:f>NOT(ISERROR(SEARCH("LOW",G320)))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63" operator="containsText" id="{8AA920D7-C99F-4C6A-ADB8-B2DB301B44C7}">
            <xm:f>NOT(ISERROR(SEARCH("HIGH",G320)))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64" operator="containsText" id="{389996B8-289C-4854-9907-1496C2931F76}">
            <xm:f>NOT(ISERROR(SEARCH("BUSINESS CRITICAL",G320)))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G320</xm:sqref>
        </x14:conditionalFormatting>
        <x14:conditionalFormatting xmlns:xm="http://schemas.microsoft.com/office/excel/2006/main">
          <x14:cfRule type="containsText" priority="1469" operator="containsText" id="{BD79E05E-4D88-4962-97E5-65FDB0D1D041}">
            <xm:f>NOT(ISERROR(SEARCH("MEDIUM",G318)))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70" operator="containsText" id="{249F975C-85CF-48CE-957A-A562AFE579A1}">
            <xm:f>NOT(ISERROR(SEARCH("LOW",G318)))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71" operator="containsText" id="{DD608EDA-BE11-4E4F-AC7F-AA1186381C42}">
            <xm:f>NOT(ISERROR(SEARCH("HIGH",G318)))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72" operator="containsText" id="{9086ACE8-FC70-4E29-BB16-06BC91629E7C}">
            <xm:f>NOT(ISERROR(SEARCH("BUSINESS CRITICAL",G318)))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G318</xm:sqref>
        </x14:conditionalFormatting>
        <x14:conditionalFormatting xmlns:xm="http://schemas.microsoft.com/office/excel/2006/main">
          <x14:cfRule type="containsText" priority="1465" operator="containsText" id="{BA0660A7-8BD2-48E4-928A-4F9A8FD56236}">
            <xm:f>NOT(ISERROR(SEARCH("MEDIUM",G319)))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66" operator="containsText" id="{56526B96-767F-4966-9137-0FD9F55C2184}">
            <xm:f>NOT(ISERROR(SEARCH("LOW",G319)))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67" operator="containsText" id="{C1009B6E-D53B-447F-AC10-E9F863EF319E}">
            <xm:f>NOT(ISERROR(SEARCH("HIGH",G319)))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68" operator="containsText" id="{048CBF87-307E-43B9-B2F5-B2C2F436BDCD}">
            <xm:f>NOT(ISERROR(SEARCH("BUSINESS CRITICAL",G319)))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G319</xm:sqref>
        </x14:conditionalFormatting>
        <x14:conditionalFormatting xmlns:xm="http://schemas.microsoft.com/office/excel/2006/main">
          <x14:cfRule type="containsText" priority="1457" operator="containsText" id="{F473C336-69BD-4094-96CD-520402A295CB}">
            <xm:f>NOT(ISERROR(SEARCH("MEDIUM",G321)))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58" operator="containsText" id="{F9240DB4-C4D0-4513-A169-F41DFCEA32C0}">
            <xm:f>NOT(ISERROR(SEARCH("LOW",G321)))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59" operator="containsText" id="{EBE64D24-E46C-472E-A6DB-4EED6911DDB7}">
            <xm:f>NOT(ISERROR(SEARCH("HIGH",G321)))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60" operator="containsText" id="{3DAC247E-159E-4D21-A121-9A598E27D8A9}">
            <xm:f>NOT(ISERROR(SEARCH("BUSINESS CRITICAL",G321)))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G321</xm:sqref>
        </x14:conditionalFormatting>
        <x14:conditionalFormatting xmlns:xm="http://schemas.microsoft.com/office/excel/2006/main">
          <x14:cfRule type="containsText" priority="1421" operator="containsText" id="{3CC7427F-B21A-4EF6-BF3C-42D380E4A533}">
            <xm:f>NOT(ISERROR(SEARCH("MEDIUM",G326)))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22" operator="containsText" id="{413F01FF-0EEF-4CC4-A54E-7655272E60EE}">
            <xm:f>NOT(ISERROR(SEARCH("LOW",G326)))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23" operator="containsText" id="{A40EA8A8-FCFD-46B5-9C90-593F15DE98AD}">
            <xm:f>NOT(ISERROR(SEARCH("HIGH",G326)))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24" operator="containsText" id="{010A0777-CE6D-4A50-9586-AB0EB19F6763}">
            <xm:f>NOT(ISERROR(SEARCH("BUSINESS CRITICAL",G326)))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G326</xm:sqref>
        </x14:conditionalFormatting>
        <x14:conditionalFormatting xmlns:xm="http://schemas.microsoft.com/office/excel/2006/main">
          <x14:cfRule type="containsText" priority="1453" operator="containsText" id="{180ED564-12D0-47B0-869F-9FA06DAAE421}">
            <xm:f>NOT(ISERROR(SEARCH("MEDIUM",G322)))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54" operator="containsText" id="{B9FA7E80-B697-41B3-8887-9762EE1B354A}">
            <xm:f>NOT(ISERROR(SEARCH("LOW",G322)))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55" operator="containsText" id="{AE7AFBED-BBCE-42EA-9C60-E0C8C80AFEC1}">
            <xm:f>NOT(ISERROR(SEARCH("HIGH",G322)))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56" operator="containsText" id="{1CD6D202-C1C9-4C3A-BB85-A6D0210AF6BD}">
            <xm:f>NOT(ISERROR(SEARCH("BUSINESS CRITICAL",G322)))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G322</xm:sqref>
        </x14:conditionalFormatting>
        <x14:conditionalFormatting xmlns:xm="http://schemas.microsoft.com/office/excel/2006/main">
          <x14:cfRule type="containsText" priority="1449" operator="containsText" id="{9EE252F7-3661-4BB8-B467-63A3B7800276}">
            <xm:f>NOT(ISERROR(SEARCH("MEDIUM",G323)))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50" operator="containsText" id="{0F5042EE-3823-4C55-86FC-12E20A98DBEE}">
            <xm:f>NOT(ISERROR(SEARCH("LOW",G323)))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51" operator="containsText" id="{715D1FDB-AAC2-456D-95D9-C625A3F68555}">
            <xm:f>NOT(ISERROR(SEARCH("HIGH",G323)))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52" operator="containsText" id="{8C9D01F8-A291-444F-ABB8-2B50594A8469}">
            <xm:f>NOT(ISERROR(SEARCH("BUSINESS CRITICAL",G323)))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G323</xm:sqref>
        </x14:conditionalFormatting>
        <x14:conditionalFormatting xmlns:xm="http://schemas.microsoft.com/office/excel/2006/main">
          <x14:cfRule type="containsText" priority="1445" operator="containsText" id="{4E3801F7-131E-49D9-8A43-431E2118D70D}">
            <xm:f>NOT(ISERROR(SEARCH("MEDIUM",G324)))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46" operator="containsText" id="{8003DC2B-C1AC-4062-928A-20E00379BE46}">
            <xm:f>NOT(ISERROR(SEARCH("LOW",G324)))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47" operator="containsText" id="{9D32696A-EE59-4A37-939E-CE42987DD831}">
            <xm:f>NOT(ISERROR(SEARCH("HIGH",G324)))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48" operator="containsText" id="{ACBC6FA0-FCC2-45B4-BB45-E0A5519F2292}">
            <xm:f>NOT(ISERROR(SEARCH("BUSINESS CRITICAL",G324)))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G324</xm:sqref>
        </x14:conditionalFormatting>
        <x14:conditionalFormatting xmlns:xm="http://schemas.microsoft.com/office/excel/2006/main">
          <x14:cfRule type="containsText" priority="1405" operator="containsText" id="{F9BC8E8A-342A-405D-9A81-3E1842B870C4}">
            <xm:f>NOT(ISERROR(SEARCH("MEDIUM",G330)))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06" operator="containsText" id="{152B55C7-9AAA-4720-B942-7F5624D03776}">
            <xm:f>NOT(ISERROR(SEARCH("LOW",G330)))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07" operator="containsText" id="{4E5345E1-0E86-4DEF-9F03-45B8AB28EA6D}">
            <xm:f>NOT(ISERROR(SEARCH("HIGH",G330)))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08" operator="containsText" id="{E77CF3CF-366D-447E-988C-F7C9377EB0F3}">
            <xm:f>NOT(ISERROR(SEARCH("BUSINESS CRITICAL",G330)))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G330</xm:sqref>
        </x14:conditionalFormatting>
        <x14:conditionalFormatting xmlns:xm="http://schemas.microsoft.com/office/excel/2006/main">
          <x14:cfRule type="containsText" priority="1401" operator="containsText" id="{70CA1C9D-C6E5-43E7-8A9A-690A53F20463}">
            <xm:f>NOT(ISERROR(SEARCH("MEDIUM",G331)))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02" operator="containsText" id="{9912D03E-25B6-4144-B68C-D6C9E9D36758}">
            <xm:f>NOT(ISERROR(SEARCH("LOW",G331)))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03" operator="containsText" id="{30EF7759-2546-4FDF-935E-347298D1ED6F}">
            <xm:f>NOT(ISERROR(SEARCH("HIGH",G331)))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04" operator="containsText" id="{78FCE40E-DB1D-40A2-82E6-D0760FE1BF36}">
            <xm:f>NOT(ISERROR(SEARCH("BUSINESS CRITICAL",G331)))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G331</xm:sqref>
        </x14:conditionalFormatting>
        <x14:conditionalFormatting xmlns:xm="http://schemas.microsoft.com/office/excel/2006/main">
          <x14:cfRule type="containsText" priority="1425" operator="containsText" id="{0C44C554-8938-4D0B-909B-76E5B37F3EF8}">
            <xm:f>NOT(ISERROR(SEARCH("MEDIUM",G325)))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26" operator="containsText" id="{87B01276-7E28-4047-BCA9-80C009E305E2}">
            <xm:f>NOT(ISERROR(SEARCH("LOW",G325)))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27" operator="containsText" id="{D160FD15-03C4-4817-BA84-346F4D6DD4A1}">
            <xm:f>NOT(ISERROR(SEARCH("HIGH",G325)))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28" operator="containsText" id="{4ADA89E6-05E7-425A-969C-0F9F1D3E5F76}">
            <xm:f>NOT(ISERROR(SEARCH("BUSINESS CRITICAL",G325)))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G325</xm:sqref>
        </x14:conditionalFormatting>
        <x14:conditionalFormatting xmlns:xm="http://schemas.microsoft.com/office/excel/2006/main">
          <x14:cfRule type="containsText" priority="1393" operator="containsText" id="{31774A8A-22D6-4448-8251-7742D5B2C4EE}">
            <xm:f>NOT(ISERROR(SEARCH("MEDIUM",G333)))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94" operator="containsText" id="{B1855316-2D40-442D-B2F8-53C498FE6A65}">
            <xm:f>NOT(ISERROR(SEARCH("LOW",G333)))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95" operator="containsText" id="{AFA057A6-4999-49BE-9627-C7390808C7FA}">
            <xm:f>NOT(ISERROR(SEARCH("HIGH",G333)))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96" operator="containsText" id="{50D19D02-F192-478A-88E1-593627A7835B}">
            <xm:f>NOT(ISERROR(SEARCH("BUSINESS CRITICAL",G333)))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G333</xm:sqref>
        </x14:conditionalFormatting>
        <x14:conditionalFormatting xmlns:xm="http://schemas.microsoft.com/office/excel/2006/main">
          <x14:cfRule type="containsText" priority="1417" operator="containsText" id="{DE9F426F-F193-4622-9EBC-026C918E94DA}">
            <xm:f>NOT(ISERROR(SEARCH("MEDIUM",G327)))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18" operator="containsText" id="{D30A19DA-CBF3-4884-BA28-5C7882B4FB10}">
            <xm:f>NOT(ISERROR(SEARCH("LOW",G327)))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19" operator="containsText" id="{89A8F6A7-41ED-499D-814B-9EE217B939D4}">
            <xm:f>NOT(ISERROR(SEARCH("HIGH",G327)))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20" operator="containsText" id="{176A00F1-105F-4456-B997-4DE71A83A24B}">
            <xm:f>NOT(ISERROR(SEARCH("BUSINESS CRITICAL",G327)))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G327</xm:sqref>
        </x14:conditionalFormatting>
        <x14:conditionalFormatting xmlns:xm="http://schemas.microsoft.com/office/excel/2006/main">
          <x14:cfRule type="containsText" priority="1413" operator="containsText" id="{F1DFB14C-94FC-475B-831D-5D10B9E3ABCA}">
            <xm:f>NOT(ISERROR(SEARCH("MEDIUM",G328)))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14" operator="containsText" id="{8CC92DE3-1D58-420C-A270-BCA77E795902}">
            <xm:f>NOT(ISERROR(SEARCH("LOW",G328)))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15" operator="containsText" id="{082FEB4F-B7B5-4216-A9A5-BDD12AFBD850}">
            <xm:f>NOT(ISERROR(SEARCH("HIGH",G328)))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16" operator="containsText" id="{BC49D57D-635E-49EA-8914-675326926B3F}">
            <xm:f>NOT(ISERROR(SEARCH("BUSINESS CRITICAL",G328)))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G328</xm:sqref>
        </x14:conditionalFormatting>
        <x14:conditionalFormatting xmlns:xm="http://schemas.microsoft.com/office/excel/2006/main">
          <x14:cfRule type="containsText" priority="1409" operator="containsText" id="{FB4F1052-529E-4814-B60B-31036CBDC482}">
            <xm:f>NOT(ISERROR(SEARCH("MEDIUM",G329)))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10" operator="containsText" id="{A05613DB-02FB-4588-BDB1-EF201E48DBD5}">
            <xm:f>NOT(ISERROR(SEARCH("LOW",G329)))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11" operator="containsText" id="{8C95B2BF-BA1E-44F6-9118-FC5C5CCF9330}">
            <xm:f>NOT(ISERROR(SEARCH("HIGH",G329)))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12" operator="containsText" id="{FC595E40-7E98-4F5D-AC3C-DCC81AF8AD17}">
            <xm:f>NOT(ISERROR(SEARCH("BUSINESS CRITICAL",G329)))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G329</xm:sqref>
        </x14:conditionalFormatting>
        <x14:conditionalFormatting xmlns:xm="http://schemas.microsoft.com/office/excel/2006/main">
          <x14:cfRule type="containsText" priority="1397" operator="containsText" id="{F23C57A8-943A-40E4-AC1D-39800C4ADFF0}">
            <xm:f>NOT(ISERROR(SEARCH("MEDIUM",G332)))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98" operator="containsText" id="{B67C5F2C-C97F-4C17-89C1-40FB65043BFD}">
            <xm:f>NOT(ISERROR(SEARCH("LOW",G332)))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99" operator="containsText" id="{DB29DF46-4B40-47AB-99D8-9DABA0A23428}">
            <xm:f>NOT(ISERROR(SEARCH("HIGH",G332)))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00" operator="containsText" id="{87197FC8-ABEE-462B-B3D3-07B43888D993}">
            <xm:f>NOT(ISERROR(SEARCH("BUSINESS CRITICAL",G332)))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G332</xm:sqref>
        </x14:conditionalFormatting>
        <x14:conditionalFormatting xmlns:xm="http://schemas.microsoft.com/office/excel/2006/main">
          <x14:cfRule type="containsText" priority="1389" operator="containsText" id="{D6CFCC3F-5C33-4C15-8AC5-D7933F0766F0}">
            <xm:f>NOT(ISERROR(SEARCH("MEDIUM",G334)))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90" operator="containsText" id="{6DFED14E-82D2-4AE1-8A5C-9BCDF85CB74E}">
            <xm:f>NOT(ISERROR(SEARCH("LOW",G334)))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91" operator="containsText" id="{A9BA1BBC-4697-4F4C-A7A6-900870665A7A}">
            <xm:f>NOT(ISERROR(SEARCH("HIGH",G334)))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92" operator="containsText" id="{D45FA809-F32D-4850-8CEC-14ECC6B49216}">
            <xm:f>NOT(ISERROR(SEARCH("BUSINESS CRITICAL",G334)))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G334</xm:sqref>
        </x14:conditionalFormatting>
        <x14:conditionalFormatting xmlns:xm="http://schemas.microsoft.com/office/excel/2006/main">
          <x14:cfRule type="containsText" priority="1385" operator="containsText" id="{0AE5CE55-7C97-48CB-82C7-B13764A683BA}">
            <xm:f>NOT(ISERROR(SEARCH("MEDIUM",G335)))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86" operator="containsText" id="{CF7D3680-9326-4CC6-95E5-1FC7E9F90D4E}">
            <xm:f>NOT(ISERROR(SEARCH("LOW",G335)))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87" operator="containsText" id="{A7237EC4-0D8D-4BE2-90CA-7724E6004FC7}">
            <xm:f>NOT(ISERROR(SEARCH("HIGH",G335)))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88" operator="containsText" id="{E6B14929-665E-4343-B48C-310888D7D1C5}">
            <xm:f>NOT(ISERROR(SEARCH("BUSINESS CRITICAL",G335)))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G335</xm:sqref>
        </x14:conditionalFormatting>
        <x14:conditionalFormatting xmlns:xm="http://schemas.microsoft.com/office/excel/2006/main">
          <x14:cfRule type="containsText" priority="1381" operator="containsText" id="{58D55342-325D-4FF6-A3F3-D38E0AF0C1D3}">
            <xm:f>NOT(ISERROR(SEARCH("MEDIUM",G336)))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82" operator="containsText" id="{ED7E6DFB-B649-42D6-B830-A8AB0A1C8F7F}">
            <xm:f>NOT(ISERROR(SEARCH("LOW",G336)))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83" operator="containsText" id="{2545F5C6-019E-4EA7-AF45-8FBA7A2EC87E}">
            <xm:f>NOT(ISERROR(SEARCH("HIGH",G336)))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84" operator="containsText" id="{62D7045E-F7EA-490F-B14C-4BD448B8428B}">
            <xm:f>NOT(ISERROR(SEARCH("BUSINESS CRITICAL",G336)))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G336</xm:sqref>
        </x14:conditionalFormatting>
        <x14:conditionalFormatting xmlns:xm="http://schemas.microsoft.com/office/excel/2006/main">
          <x14:cfRule type="containsText" priority="1377" operator="containsText" id="{F817A68E-2429-401A-B0D1-FCDED442E319}">
            <xm:f>NOT(ISERROR(SEARCH("MEDIUM",G337)))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78" operator="containsText" id="{D56A10E7-D962-48A8-A31D-B27EB9EF4463}">
            <xm:f>NOT(ISERROR(SEARCH("LOW",G337)))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79" operator="containsText" id="{0EE7B757-776A-48AC-B229-49F01AA5B996}">
            <xm:f>NOT(ISERROR(SEARCH("HIGH",G337)))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80" operator="containsText" id="{0FA42C07-5FC5-41FD-8601-B0EF23EACBE6}">
            <xm:f>NOT(ISERROR(SEARCH("BUSINESS CRITICAL",G337)))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G337:G342</xm:sqref>
        </x14:conditionalFormatting>
        <x14:conditionalFormatting xmlns:xm="http://schemas.microsoft.com/office/excel/2006/main">
          <x14:cfRule type="containsText" priority="1373" operator="containsText" id="{2ED457ED-4CE4-408A-885A-427B1CF00AC2}">
            <xm:f>NOT(ISERROR(SEARCH("MEDIUM",G744)))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74" operator="containsText" id="{E9A86156-E4DA-401F-86AD-012F54397424}">
            <xm:f>NOT(ISERROR(SEARCH("LOW",G744)))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75" operator="containsText" id="{04CFB65B-6443-4605-A714-F585B7407780}">
            <xm:f>NOT(ISERROR(SEARCH("HIGH",G744)))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76" operator="containsText" id="{100CA329-9B95-4893-AE7A-C6F718623E5C}">
            <xm:f>NOT(ISERROR(SEARCH("BUSINESS CRITICAL",G744)))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G744</xm:sqref>
        </x14:conditionalFormatting>
        <x14:conditionalFormatting xmlns:xm="http://schemas.microsoft.com/office/excel/2006/main">
          <x14:cfRule type="containsText" priority="1369" operator="containsText" id="{3278CAE4-8CB6-4AE2-B262-B0D2DAF916DA}">
            <xm:f>NOT(ISERROR(SEARCH("MEDIUM",G745)))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70" operator="containsText" id="{2264CC26-B12E-49DD-A609-6CFC1F955A72}">
            <xm:f>NOT(ISERROR(SEARCH("LOW",G745)))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71" operator="containsText" id="{06907065-DF10-4AE6-9532-E8009B0C5F45}">
            <xm:f>NOT(ISERROR(SEARCH("HIGH",G745)))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72" operator="containsText" id="{AC3D51AD-952F-4EBD-BBA5-489B47ED493C}">
            <xm:f>NOT(ISERROR(SEARCH("BUSINESS CRITICAL",G745)))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G745:G746</xm:sqref>
        </x14:conditionalFormatting>
        <x14:conditionalFormatting xmlns:xm="http://schemas.microsoft.com/office/excel/2006/main">
          <x14:cfRule type="containsText" priority="1365" operator="containsText" id="{F8451CD2-3BF9-488A-BB44-C39F9F574776}">
            <xm:f>NOT(ISERROR(SEARCH("MEDIUM",G744)))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66" operator="containsText" id="{5A52B89C-E187-43EA-A984-D0A8B3CDDECD}">
            <xm:f>NOT(ISERROR(SEARCH("LOW",G744)))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67" operator="containsText" id="{4DB8E159-4BE5-4203-8263-2D1DDFE93126}">
            <xm:f>NOT(ISERROR(SEARCH("HIGH",G744)))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68" operator="containsText" id="{DC68DE47-78B8-474B-BE3B-FFEE78671C3B}">
            <xm:f>NOT(ISERROR(SEARCH("BUSINESS CRITICAL",G744)))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G744</xm:sqref>
        </x14:conditionalFormatting>
        <x14:conditionalFormatting xmlns:xm="http://schemas.microsoft.com/office/excel/2006/main">
          <x14:cfRule type="containsText" priority="1321" operator="containsText" id="{F24DEE40-4A25-4CE4-9A03-9515768F78AD}">
            <xm:f>NOT(ISERROR(SEARCH("MEDIUM",G736)))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22" operator="containsText" id="{FF5E1AD5-ADCB-42F1-B9F7-1EA7B61F3CA1}">
            <xm:f>NOT(ISERROR(SEARCH("LOW",G736)))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23" operator="containsText" id="{5BC4780B-72A4-4755-949D-31ED40A656FE}">
            <xm:f>NOT(ISERROR(SEARCH("HIGH",G736)))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24" operator="containsText" id="{ED9EED58-F2F4-4EB9-A029-AC82B1E1280F}">
            <xm:f>NOT(ISERROR(SEARCH("BUSINESS CRITICAL",G736)))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G736</xm:sqref>
        </x14:conditionalFormatting>
        <x14:conditionalFormatting xmlns:xm="http://schemas.microsoft.com/office/excel/2006/main">
          <x14:cfRule type="containsText" priority="1333" operator="containsText" id="{00BDF976-3422-4925-94AF-214B7FEAC505}">
            <xm:f>NOT(ISERROR(SEARCH("MEDIUM",G733)))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34" operator="containsText" id="{75BDDDD8-7321-4A0E-B217-2F67A3D7FCD1}">
            <xm:f>NOT(ISERROR(SEARCH("LOW",G733)))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35" operator="containsText" id="{E3BDED73-3E51-4252-BA06-47BFF40E762C}">
            <xm:f>NOT(ISERROR(SEARCH("HIGH",G733)))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36" operator="containsText" id="{F5ED47C3-8E41-4163-9817-60C46C201931}">
            <xm:f>NOT(ISERROR(SEARCH("BUSINESS CRITICAL",G733)))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G733</xm:sqref>
        </x14:conditionalFormatting>
        <x14:conditionalFormatting xmlns:xm="http://schemas.microsoft.com/office/excel/2006/main">
          <x14:cfRule type="containsText" priority="1317" operator="containsText" id="{66CD4C01-288F-4CCB-A14F-7BDDEFC7A0A5}">
            <xm:f>NOT(ISERROR(SEARCH("MEDIUM",G737)))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18" operator="containsText" id="{F4DD6D29-442F-411A-AE2C-1DCEFD247B81}">
            <xm:f>NOT(ISERROR(SEARCH("LOW",G737)))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19" operator="containsText" id="{C05B474D-C315-400F-B1F2-103A64F917ED}">
            <xm:f>NOT(ISERROR(SEARCH("HIGH",G737)))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20" operator="containsText" id="{F9E6C361-3E75-46DD-817E-AB54AC545A35}">
            <xm:f>NOT(ISERROR(SEARCH("BUSINESS CRITICAL",G737)))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G737</xm:sqref>
        </x14:conditionalFormatting>
        <x14:conditionalFormatting xmlns:xm="http://schemas.microsoft.com/office/excel/2006/main">
          <x14:cfRule type="containsText" priority="1301" operator="containsText" id="{194F0B5B-F9CF-4D58-8AE3-F55F336F8343}">
            <xm:f>NOT(ISERROR(SEARCH("MEDIUM",G741)))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02" operator="containsText" id="{2C0FD865-0FD5-4DF7-9A7B-5D924877CD32}">
            <xm:f>NOT(ISERROR(SEARCH("LOW",G741)))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03" operator="containsText" id="{8045EA87-2A0D-4277-B2EA-798BBD3B686B}">
            <xm:f>NOT(ISERROR(SEARCH("HIGH",G741)))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04" operator="containsText" id="{6327C3A5-C548-4881-B67E-7EE95C65EDC8}">
            <xm:f>NOT(ISERROR(SEARCH("BUSINESS CRITICAL",G741)))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G741</xm:sqref>
        </x14:conditionalFormatting>
        <x14:conditionalFormatting xmlns:xm="http://schemas.microsoft.com/office/excel/2006/main">
          <x14:cfRule type="containsText" priority="1345" operator="containsText" id="{4E7D6A92-21BB-4A4C-B6BB-C8E910412E75}">
            <xm:f>NOT(ISERROR(SEARCH("MEDIUM",G730)))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46" operator="containsText" id="{768801EE-08CB-40D9-85B0-99CBC7A57927}">
            <xm:f>NOT(ISERROR(SEARCH("LOW",G730)))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47" operator="containsText" id="{F21EB492-518A-4A35-83F3-B3855DD012FD}">
            <xm:f>NOT(ISERROR(SEARCH("HIGH",G730)))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48" operator="containsText" id="{0CAD10CE-F1D2-4CC5-BBAD-8DD7C6BB566A}">
            <xm:f>NOT(ISERROR(SEARCH("BUSINESS CRITICAL",G730)))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G730</xm:sqref>
        </x14:conditionalFormatting>
        <x14:conditionalFormatting xmlns:xm="http://schemas.microsoft.com/office/excel/2006/main">
          <x14:cfRule type="containsText" priority="1341" operator="containsText" id="{335D8016-4534-4B1B-8EB8-F920BA0BFFC4}">
            <xm:f>NOT(ISERROR(SEARCH("MEDIUM",G731)))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42" operator="containsText" id="{91D0A832-8C3C-45B4-B569-A0821771D3F5}">
            <xm:f>NOT(ISERROR(SEARCH("LOW",G731)))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43" operator="containsText" id="{13B3EE3E-1453-47A3-A30A-51A458EF8108}">
            <xm:f>NOT(ISERROR(SEARCH("HIGH",G731)))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44" operator="containsText" id="{F587E6E2-6C13-4F99-9A67-77D4DCC44C48}">
            <xm:f>NOT(ISERROR(SEARCH("BUSINESS CRITICAL",G731)))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G731</xm:sqref>
        </x14:conditionalFormatting>
        <x14:conditionalFormatting xmlns:xm="http://schemas.microsoft.com/office/excel/2006/main">
          <x14:cfRule type="containsText" priority="1337" operator="containsText" id="{1D612C7C-9B66-4173-86C4-AF0A1EBAD5A5}">
            <xm:f>NOT(ISERROR(SEARCH("MEDIUM",G732)))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38" operator="containsText" id="{E5F88930-2F91-4B82-B29C-22A568124D56}">
            <xm:f>NOT(ISERROR(SEARCH("LOW",G732)))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39" operator="containsText" id="{EBAC849E-5C01-465D-BFA2-7779B1C9816A}">
            <xm:f>NOT(ISERROR(SEARCH("HIGH",G732)))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40" operator="containsText" id="{6388E964-CAFE-4A78-9815-2104F6B395B4}">
            <xm:f>NOT(ISERROR(SEARCH("BUSINESS CRITICAL",G732)))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G732</xm:sqref>
        </x14:conditionalFormatting>
        <x14:conditionalFormatting xmlns:xm="http://schemas.microsoft.com/office/excel/2006/main">
          <x14:cfRule type="containsText" priority="1305" operator="containsText" id="{6E0A15A2-49EA-4AE6-B655-88E341C1A22D}">
            <xm:f>NOT(ISERROR(SEARCH("MEDIUM",G740)))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06" operator="containsText" id="{5CFA40EC-7A8F-4797-9435-C7BC15AA334D}">
            <xm:f>NOT(ISERROR(SEARCH("LOW",G740)))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07" operator="containsText" id="{15DD22D5-45FC-42CC-8A24-255A425F78BC}">
            <xm:f>NOT(ISERROR(SEARCH("HIGH",G740)))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08" operator="containsText" id="{DED943EB-C031-4025-B5B9-887F68211712}">
            <xm:f>NOT(ISERROR(SEARCH("BUSINESS CRITICAL",G740)))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G740</xm:sqref>
        </x14:conditionalFormatting>
        <x14:conditionalFormatting xmlns:xm="http://schemas.microsoft.com/office/excel/2006/main">
          <x14:cfRule type="containsText" priority="1329" operator="containsText" id="{C738B870-3553-46CB-BB4B-43A51AD0F2BF}">
            <xm:f>NOT(ISERROR(SEARCH("MEDIUM",G734)))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30" operator="containsText" id="{862E6EB6-D716-4418-8E19-28E1ABCB3759}">
            <xm:f>NOT(ISERROR(SEARCH("LOW",G734)))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31" operator="containsText" id="{CAF62F7D-D55F-420E-9A69-3DF4DEEA5476}">
            <xm:f>NOT(ISERROR(SEARCH("HIGH",G734)))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32" operator="containsText" id="{FF4CC939-9E0B-4533-8A9F-600D196F124B}">
            <xm:f>NOT(ISERROR(SEARCH("BUSINESS CRITICAL",G734)))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G734</xm:sqref>
        </x14:conditionalFormatting>
        <x14:conditionalFormatting xmlns:xm="http://schemas.microsoft.com/office/excel/2006/main">
          <x14:cfRule type="containsText" priority="1325" operator="containsText" id="{E8326100-8CEA-4080-9907-B0A30C060CFE}">
            <xm:f>NOT(ISERROR(SEARCH("MEDIUM",G735)))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26" operator="containsText" id="{70F4B9F4-A060-41E0-BE66-56B085AF0055}">
            <xm:f>NOT(ISERROR(SEARCH("LOW",G735)))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27" operator="containsText" id="{AA9D447D-060A-44CE-918A-C5F8BD23C879}">
            <xm:f>NOT(ISERROR(SEARCH("HIGH",G735)))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28" operator="containsText" id="{D6A77834-7D3C-454B-B6BE-C53F8C1586FE}">
            <xm:f>NOT(ISERROR(SEARCH("BUSINESS CRITICAL",G735)))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G735</xm:sqref>
        </x14:conditionalFormatting>
        <x14:conditionalFormatting xmlns:xm="http://schemas.microsoft.com/office/excel/2006/main">
          <x14:cfRule type="containsText" priority="1313" operator="containsText" id="{88B85805-1B20-4587-B5F2-2F49FC42FBCD}">
            <xm:f>NOT(ISERROR(SEARCH("MEDIUM",G738)))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14" operator="containsText" id="{94D0E44B-EF78-4AFA-9844-B61FECBA90D1}">
            <xm:f>NOT(ISERROR(SEARCH("LOW",G738)))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15" operator="containsText" id="{B8146314-AA74-4875-892B-5FD9CD0FCE3E}">
            <xm:f>NOT(ISERROR(SEARCH("HIGH",G738)))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16" operator="containsText" id="{114467E2-FB4B-417A-90F7-1333EB5A51E5}">
            <xm:f>NOT(ISERROR(SEARCH("BUSINESS CRITICAL",G738)))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G738</xm:sqref>
        </x14:conditionalFormatting>
        <x14:conditionalFormatting xmlns:xm="http://schemas.microsoft.com/office/excel/2006/main">
          <x14:cfRule type="containsText" priority="1309" operator="containsText" id="{BFE429B5-0B2C-4F7A-AD60-C8DA7753D35B}">
            <xm:f>NOT(ISERROR(SEARCH("MEDIUM",G739)))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10" operator="containsText" id="{F6D6E540-2DDE-42E2-BE95-9F830C978708}">
            <xm:f>NOT(ISERROR(SEARCH("LOW",G739)))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11" operator="containsText" id="{DE8E934B-1DAA-42D2-B622-675395F2344D}">
            <xm:f>NOT(ISERROR(SEARCH("HIGH",G739)))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12" operator="containsText" id="{95CCB135-CBDF-4126-AA87-359A99A8CDBC}">
            <xm:f>NOT(ISERROR(SEARCH("BUSINESS CRITICAL",G739)))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G739</xm:sqref>
        </x14:conditionalFormatting>
        <x14:conditionalFormatting xmlns:xm="http://schemas.microsoft.com/office/excel/2006/main">
          <x14:cfRule type="containsText" priority="1273" operator="containsText" id="{8DB11B52-7D58-4F4D-A96D-80F42B5584D1}">
            <xm:f>NOT(ISERROR(SEARCH("MEDIUM",G755)))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274" operator="containsText" id="{2270D0AC-3F01-4D0A-BBBA-C7D748AEFEE2}">
            <xm:f>NOT(ISERROR(SEARCH("LOW",G755)))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275" operator="containsText" id="{D2DF5ABF-83F0-4A1A-B36D-6F46C9FF7442}">
            <xm:f>NOT(ISERROR(SEARCH("HIGH",G755)))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276" operator="containsText" id="{D9DB0634-8358-44A6-896F-B078AE2FCA6D}">
            <xm:f>NOT(ISERROR(SEARCH("BUSINESS CRITICAL",G755)))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G755:G756</xm:sqref>
        </x14:conditionalFormatting>
        <x14:conditionalFormatting xmlns:xm="http://schemas.microsoft.com/office/excel/2006/main">
          <x14:cfRule type="containsText" priority="1297" operator="containsText" id="{CC18A2B8-17FB-4D38-B360-77C9152B923C}">
            <xm:f>NOT(ISERROR(SEARCH("MEDIUM",G742)))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298" operator="containsText" id="{F8952312-53B2-4D38-AF41-007FEF00FA6E}">
            <xm:f>NOT(ISERROR(SEARCH("LOW",G742)))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299" operator="containsText" id="{024128F5-235C-4003-911C-BD5E7573DE87}">
            <xm:f>NOT(ISERROR(SEARCH("HIGH",G742)))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00" operator="containsText" id="{9DBB57E1-38E6-4748-BCA9-FFD5D8AEF92E}">
            <xm:f>NOT(ISERROR(SEARCH("BUSINESS CRITICAL",G742)))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G742</xm:sqref>
        </x14:conditionalFormatting>
        <x14:conditionalFormatting xmlns:xm="http://schemas.microsoft.com/office/excel/2006/main">
          <x14:cfRule type="containsText" priority="1293" operator="containsText" id="{4A86F056-E56D-4EA3-89EA-9979F2F93621}">
            <xm:f>NOT(ISERROR(SEARCH("MEDIUM",G743)))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294" operator="containsText" id="{734577F3-4929-4CFA-8E12-6754EF6638BF}">
            <xm:f>NOT(ISERROR(SEARCH("LOW",G743)))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295" operator="containsText" id="{6426E0AE-06A0-41DA-A59D-68EC437DB2D0}">
            <xm:f>NOT(ISERROR(SEARCH("HIGH",G743)))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296" operator="containsText" id="{B514472D-0CB4-4A51-9D34-9F8B0B45C767}">
            <xm:f>NOT(ISERROR(SEARCH("BUSINESS CRITICAL",G743)))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G743</xm:sqref>
        </x14:conditionalFormatting>
        <x14:conditionalFormatting xmlns:xm="http://schemas.microsoft.com/office/excel/2006/main">
          <x14:cfRule type="containsText" priority="1277" operator="containsText" id="{6CE3BD20-8632-4431-B0A2-FB23FC036A37}">
            <xm:f>NOT(ISERROR(SEARCH("MEDIUM",G754)))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278" operator="containsText" id="{CD3EE155-53A6-46E0-A329-42F6160680A4}">
            <xm:f>NOT(ISERROR(SEARCH("LOW",G754)))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279" operator="containsText" id="{E40A1431-2E5D-4A02-AC93-BA7CD60AD76E}">
            <xm:f>NOT(ISERROR(SEARCH("HIGH",G754)))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280" operator="containsText" id="{2313E393-8AED-485D-BE20-F661B7A2D6B3}">
            <xm:f>NOT(ISERROR(SEARCH("BUSINESS CRITICAL",G754)))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G754</xm:sqref>
        </x14:conditionalFormatting>
        <x14:conditionalFormatting xmlns:xm="http://schemas.microsoft.com/office/excel/2006/main">
          <x14:cfRule type="containsText" priority="1269" operator="containsText" id="{675118CE-9C2E-4B15-836F-EAE7BCCEBA15}">
            <xm:f>NOT(ISERROR(SEARCH("MEDIUM",G754)))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270" operator="containsText" id="{D927BAE1-29FD-4B82-A393-F9B97469890F}">
            <xm:f>NOT(ISERROR(SEARCH("LOW",G754)))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271" operator="containsText" id="{F48A20A4-DF5D-4119-89BE-D562DCBE9C41}">
            <xm:f>NOT(ISERROR(SEARCH("HIGH",G754)))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272" operator="containsText" id="{864D1644-31D3-4E06-AEF2-629ADD9D30BC}">
            <xm:f>NOT(ISERROR(SEARCH("BUSINESS CRITICAL",G754)))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G754</xm:sqref>
        </x14:conditionalFormatting>
        <x14:conditionalFormatting xmlns:xm="http://schemas.microsoft.com/office/excel/2006/main">
          <x14:cfRule type="containsText" priority="1265" operator="containsText" id="{95F96B60-E551-45E1-A08C-B24135D3CBFB}">
            <xm:f>NOT(ISERROR(SEARCH("MEDIUM",G747)))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266" operator="containsText" id="{18E858B9-E30B-49B8-8D6E-52801D6CA8D0}">
            <xm:f>NOT(ISERROR(SEARCH("LOW",G747)))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267" operator="containsText" id="{59242DCE-0BE2-45E5-AD8A-03EC4131812D}">
            <xm:f>NOT(ISERROR(SEARCH("HIGH",G747)))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268" operator="containsText" id="{1CABC0DE-1123-4237-8BBE-BA27262FBDD9}">
            <xm:f>NOT(ISERROR(SEARCH("BUSINESS CRITICAL",G747)))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G747:G753</xm:sqref>
        </x14:conditionalFormatting>
        <x14:conditionalFormatting xmlns:xm="http://schemas.microsoft.com/office/excel/2006/main">
          <x14:cfRule type="containsText" priority="1261" operator="containsText" id="{0310647F-D2D9-45DC-A389-12E0AB8617AD}">
            <xm:f>NOT(ISERROR(SEARCH("MEDIUM",G2908)))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262" operator="containsText" id="{0BF20244-508E-45CB-AE1A-36D9E307768D}">
            <xm:f>NOT(ISERROR(SEARCH("LOW",G2908)))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263" operator="containsText" id="{C59D64A9-621D-491F-9793-0C3C2BDB3DD8}">
            <xm:f>NOT(ISERROR(SEARCH("HIGH",G2908)))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264" operator="containsText" id="{EADFEA70-44FD-4BBE-8D27-C47D6C4C5421}">
            <xm:f>NOT(ISERROR(SEARCH("BUSINESS CRITICAL",G2908)))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G2908:G2917</xm:sqref>
        </x14:conditionalFormatting>
        <x14:conditionalFormatting xmlns:xm="http://schemas.microsoft.com/office/excel/2006/main">
          <x14:cfRule type="containsText" priority="1257" operator="containsText" id="{46FD6E83-FEE5-4298-967C-ABB056220194}">
            <xm:f>NOT(ISERROR(SEARCH("MEDIUM",G2908)))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258" operator="containsText" id="{990257C7-12A6-4705-97EC-DD04E259ADB4}">
            <xm:f>NOT(ISERROR(SEARCH("LOW",G2908)))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259" operator="containsText" id="{D88CA437-A4D7-47BF-8645-6C14F44D2632}">
            <xm:f>NOT(ISERROR(SEARCH("HIGH",G2908)))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260" operator="containsText" id="{330772DD-E903-4FD9-AF51-7B2B1564EC43}">
            <xm:f>NOT(ISERROR(SEARCH("BUSINESS CRITICAL",G2908)))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G2908</xm:sqref>
        </x14:conditionalFormatting>
        <x14:conditionalFormatting xmlns:xm="http://schemas.microsoft.com/office/excel/2006/main">
          <x14:cfRule type="containsText" priority="1253" operator="containsText" id="{277919EE-826D-41A0-87D1-0B24ADFD4FF8}">
            <xm:f>NOT(ISERROR(SEARCH("MEDIUM",G2909)))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254" operator="containsText" id="{7C26F397-B0B1-4E13-8ECE-C38CA260E1E1}">
            <xm:f>NOT(ISERROR(SEARCH("LOW",G2909)))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255" operator="containsText" id="{24D8E112-7117-4989-9FD8-CD3E7AFC1151}">
            <xm:f>NOT(ISERROR(SEARCH("HIGH",G2909)))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256" operator="containsText" id="{A5C3B394-F1E8-4A1E-8444-BB0524E9D3BC}">
            <xm:f>NOT(ISERROR(SEARCH("BUSINESS CRITICAL",G2909)))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G2909:G2917</xm:sqref>
        </x14:conditionalFormatting>
        <x14:conditionalFormatting xmlns:xm="http://schemas.microsoft.com/office/excel/2006/main">
          <x14:cfRule type="containsText" priority="1249" operator="containsText" id="{B60E278B-61D1-48F3-AAAF-AF484FF88E81}">
            <xm:f>NOT(ISERROR(SEARCH("MEDIUM",G210)))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250" operator="containsText" id="{4F7EEC33-95CA-459B-A686-069E6B0AAA8A}">
            <xm:f>NOT(ISERROR(SEARCH("LOW",G210)))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251" operator="containsText" id="{663D0572-3C09-4846-BB3D-E2ABA00F8ADC}">
            <xm:f>NOT(ISERROR(SEARCH("HIGH",G210)))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252" operator="containsText" id="{8310749D-1FAB-4EFC-9735-390D0081F8B9}">
            <xm:f>NOT(ISERROR(SEARCH("BUSINESS CRITICAL",G210)))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G210:G214</xm:sqref>
        </x14:conditionalFormatting>
        <x14:conditionalFormatting xmlns:xm="http://schemas.microsoft.com/office/excel/2006/main">
          <x14:cfRule type="containsText" priority="1245" operator="containsText" id="{A0EB07AA-65B9-48F0-97A1-F3E591633069}">
            <xm:f>NOT(ISERROR(SEARCH("MEDIUM",G3324)))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246" operator="containsText" id="{C447F914-98E2-49C0-AB1C-E4A39359BB66}">
            <xm:f>NOT(ISERROR(SEARCH("LOW",G3324)))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247" operator="containsText" id="{9F04E5EA-EA49-4958-9241-74F7C4899657}">
            <xm:f>NOT(ISERROR(SEARCH("HIGH",G3324)))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248" operator="containsText" id="{AA6984FC-ED55-4899-9501-011185D8E64D}">
            <xm:f>NOT(ISERROR(SEARCH("BUSINESS CRITICAL",G3324)))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G3324</xm:sqref>
        </x14:conditionalFormatting>
        <x14:conditionalFormatting xmlns:xm="http://schemas.microsoft.com/office/excel/2006/main">
          <x14:cfRule type="containsText" priority="1213" operator="containsText" id="{69976468-CF04-4068-AE31-92C609A989AD}">
            <xm:f>NOT(ISERROR(SEARCH("MEDIUM",G281)))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214" operator="containsText" id="{3195CE62-ECFF-42DE-A638-968391E59F92}">
            <xm:f>NOT(ISERROR(SEARCH("LOW",G281)))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215" operator="containsText" id="{444DE7D4-A714-4087-8C22-C64565883BA1}">
            <xm:f>NOT(ISERROR(SEARCH("HIGH",G281)))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216" operator="containsText" id="{F3081ED9-9197-4BFC-9551-3164B7CAE8A4}">
            <xm:f>NOT(ISERROR(SEARCH("BUSINESS CRITICAL",G281)))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G281</xm:sqref>
        </x14:conditionalFormatting>
        <x14:conditionalFormatting xmlns:xm="http://schemas.microsoft.com/office/excel/2006/main">
          <x14:cfRule type="containsText" priority="1181" operator="containsText" id="{A3099609-02F4-4A5D-889B-363A494DCFEF}">
            <xm:f>NOT(ISERROR(SEARCH("MEDIUM",G273)))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82" operator="containsText" id="{8AF3FE1C-F139-48F6-A7B1-6AB9CACA3F3A}">
            <xm:f>NOT(ISERROR(SEARCH("LOW",G273)))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83" operator="containsText" id="{9DA24BD5-7D81-4588-8538-488A26903179}">
            <xm:f>NOT(ISERROR(SEARCH("HIGH",G273)))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84" operator="containsText" id="{76E8E100-D907-4A22-A33D-DC88A04009B5}">
            <xm:f>NOT(ISERROR(SEARCH("BUSINESS CRITICAL",G273)))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G273</xm:sqref>
        </x14:conditionalFormatting>
        <x14:conditionalFormatting xmlns:xm="http://schemas.microsoft.com/office/excel/2006/main">
          <x14:cfRule type="containsText" priority="1145" operator="containsText" id="{468FDCA0-4E6D-4463-AAE7-9738F83A0F17}">
            <xm:f>NOT(ISERROR(SEARCH("MEDIUM",G282)))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46" operator="containsText" id="{51D9B2E7-316D-4053-9CA8-518DB08E1D18}">
            <xm:f>NOT(ISERROR(SEARCH("LOW",G282)))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47" operator="containsText" id="{2A9A875B-B70A-4135-AC77-A3E4A3E2C7C4}">
            <xm:f>NOT(ISERROR(SEARCH("HIGH",G282)))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48" operator="containsText" id="{6FD90CDA-466C-4063-96EF-D0A680BE723A}">
            <xm:f>NOT(ISERROR(SEARCH("BUSINESS CRITICAL",G282)))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G282</xm:sqref>
        </x14:conditionalFormatting>
        <x14:conditionalFormatting xmlns:xm="http://schemas.microsoft.com/office/excel/2006/main">
          <x14:cfRule type="containsText" priority="1109" operator="containsText" id="{6DD81B11-D606-4209-A8CB-03F0AB6EA557}">
            <xm:f>NOT(ISERROR(SEARCH("MEDIUM",G291)))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10" operator="containsText" id="{755740F8-DE0B-4C27-9E69-7C6B19515C93}">
            <xm:f>NOT(ISERROR(SEARCH("LOW",G291)))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11" operator="containsText" id="{214E9A18-D4B3-464C-8162-2B4CFE4D8C2B}">
            <xm:f>NOT(ISERROR(SEARCH("HIGH",G291)))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12" operator="containsText" id="{F4A94EF3-EBC8-4DA8-94C6-82484981E2BA}">
            <xm:f>NOT(ISERROR(SEARCH("BUSINESS CRITICAL",G291)))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G291</xm:sqref>
        </x14:conditionalFormatting>
        <x14:conditionalFormatting xmlns:xm="http://schemas.microsoft.com/office/excel/2006/main">
          <x14:cfRule type="containsText" priority="1073" operator="containsText" id="{FCB71426-0937-45A5-BE25-FD4965605165}">
            <xm:f>NOT(ISERROR(SEARCH("MEDIUM",G300)))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74" operator="containsText" id="{6AB2C818-DDCA-42BB-AB61-E40B98573A46}">
            <xm:f>NOT(ISERROR(SEARCH("LOW",G300)))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75" operator="containsText" id="{58C39874-26C9-4F0A-8EE2-443A0DD05217}">
            <xm:f>NOT(ISERROR(SEARCH("HIGH",G300)))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76" operator="containsText" id="{44A15E44-E260-4D92-9708-E6FE40FA22BD}">
            <xm:f>NOT(ISERROR(SEARCH("BUSINESS CRITICAL",G300)))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G300</xm:sqref>
        </x14:conditionalFormatting>
        <x14:conditionalFormatting xmlns:xm="http://schemas.microsoft.com/office/excel/2006/main">
          <x14:cfRule type="containsText" priority="1037" operator="containsText" id="{5FC0AF58-5EBA-4D7E-A8CF-FC67C9C2F859}">
            <xm:f>NOT(ISERROR(SEARCH("MEDIUM",G309)))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38" operator="containsText" id="{2B2FD915-A75E-410C-8B15-C9FCF3375F0C}">
            <xm:f>NOT(ISERROR(SEARCH("LOW",G309)))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39" operator="containsText" id="{89A67F06-C349-4863-B794-398A42BFEEFD}">
            <xm:f>NOT(ISERROR(SEARCH("HIGH",G309)))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40" operator="containsText" id="{B610C1F0-0B80-4E3F-88FC-EE178FF1AA0E}">
            <xm:f>NOT(ISERROR(SEARCH("BUSINESS CRITICAL",G309)))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G309</xm:sqref>
        </x14:conditionalFormatting>
        <x14:conditionalFormatting xmlns:xm="http://schemas.microsoft.com/office/excel/2006/main">
          <x14:cfRule type="containsText" priority="1169" operator="containsText" id="{6B6B4B97-B93E-47B7-A462-E54DB9EBAC86}">
            <xm:f>NOT(ISERROR(SEARCH("MEDIUM",G276)))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70" operator="containsText" id="{BDA7128D-5BB2-4CEE-A45D-2DB4B81C95A9}">
            <xm:f>NOT(ISERROR(SEARCH("LOW",G276)))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71" operator="containsText" id="{1447101B-C9F3-43B6-AEE3-1A188D6E5E8E}">
            <xm:f>NOT(ISERROR(SEARCH("HIGH",G276)))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72" operator="containsText" id="{405042F8-0809-49DF-A72D-EDC757A35B9F}">
            <xm:f>NOT(ISERROR(SEARCH("BUSINESS CRITICAL",G276)))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G276</xm:sqref>
        </x14:conditionalFormatting>
        <x14:conditionalFormatting xmlns:xm="http://schemas.microsoft.com/office/excel/2006/main">
          <x14:cfRule type="containsText" priority="1165" operator="containsText" id="{3E926AC8-0B18-4649-821A-59AC27942A43}">
            <xm:f>NOT(ISERROR(SEARCH("MEDIUM",G277)))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66" operator="containsText" id="{BAD16844-86D1-4284-B6ED-9CE8166F0047}">
            <xm:f>NOT(ISERROR(SEARCH("LOW",G277)))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67" operator="containsText" id="{711F48FF-8F09-4BA1-80BB-F4DA65D77712}">
            <xm:f>NOT(ISERROR(SEARCH("HIGH",G277)))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68" operator="containsText" id="{AC6CE1D1-A609-414A-8A7F-6B0753A99D7E}">
            <xm:f>NOT(ISERROR(SEARCH("BUSINESS CRITICAL",G277)))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G277</xm:sqref>
        </x14:conditionalFormatting>
        <x14:conditionalFormatting xmlns:xm="http://schemas.microsoft.com/office/excel/2006/main">
          <x14:cfRule type="containsText" priority="1161" operator="containsText" id="{D3BAEF97-B826-4868-8D65-64942ABDF37A}">
            <xm:f>NOT(ISERROR(SEARCH("MEDIUM",G278)))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62" operator="containsText" id="{727FA464-D48B-414E-85A2-21575D79362E}">
            <xm:f>NOT(ISERROR(SEARCH("LOW",G278)))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63" operator="containsText" id="{2A0A1AE7-0CF4-4E0E-8549-329BAADE3DC2}">
            <xm:f>NOT(ISERROR(SEARCH("HIGH",G278)))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64" operator="containsText" id="{D19CA2DC-921F-417E-831A-1907CC6417E3}">
            <xm:f>NOT(ISERROR(SEARCH("BUSINESS CRITICAL",G278)))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G278</xm:sqref>
        </x14:conditionalFormatting>
        <x14:conditionalFormatting xmlns:xm="http://schemas.microsoft.com/office/excel/2006/main">
          <x14:cfRule type="containsText" priority="1157" operator="containsText" id="{5147D662-104F-4CB8-8FFB-1670AE5D30AE}">
            <xm:f>NOT(ISERROR(SEARCH("MEDIUM",G279)))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58" operator="containsText" id="{428B4387-2DC3-41B7-9CAE-8B028901C537}">
            <xm:f>NOT(ISERROR(SEARCH("LOW",G279)))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59" operator="containsText" id="{A6EEFB2F-3801-4AF4-8513-ABCE25847274}">
            <xm:f>NOT(ISERROR(SEARCH("HIGH",G279)))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60" operator="containsText" id="{611DB34F-E0B9-4B6F-9D8F-7D8A410FABDE}">
            <xm:f>NOT(ISERROR(SEARCH("BUSINESS CRITICAL",G279)))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G279</xm:sqref>
        </x14:conditionalFormatting>
        <x14:conditionalFormatting xmlns:xm="http://schemas.microsoft.com/office/excel/2006/main">
          <x14:cfRule type="containsText" priority="1153" operator="containsText" id="{D72355EE-BD73-4EBC-9BF6-98631D568E84}">
            <xm:f>NOT(ISERROR(SEARCH("MEDIUM",G280)))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54" operator="containsText" id="{C0665429-3500-4021-841B-978FAF87CCC7}">
            <xm:f>NOT(ISERROR(SEARCH("LOW",G280)))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55" operator="containsText" id="{3B7ECDA6-8C2E-44C9-8A90-728ACA50821B}">
            <xm:f>NOT(ISERROR(SEARCH("HIGH",G280)))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56" operator="containsText" id="{B5F9EAC0-8D56-4869-A98A-59CF040E42C7}">
            <xm:f>NOT(ISERROR(SEARCH("BUSINESS CRITICAL",G280)))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G280</xm:sqref>
        </x14:conditionalFormatting>
        <x14:conditionalFormatting xmlns:xm="http://schemas.microsoft.com/office/excel/2006/main">
          <x14:cfRule type="containsText" priority="1149" operator="containsText" id="{427444A1-3B6B-47BB-8DE0-FB8F8EE1EF2E}">
            <xm:f>NOT(ISERROR(SEARCH("MEDIUM",G290)))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50" operator="containsText" id="{B986F4E4-1757-4942-B0D4-E6B21FE6A528}">
            <xm:f>NOT(ISERROR(SEARCH("LOW",G290)))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51" operator="containsText" id="{084008D4-C0B4-47F6-9F62-DB3C444C1001}">
            <xm:f>NOT(ISERROR(SEARCH("HIGH",G290)))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52" operator="containsText" id="{682590F0-121B-4283-ADC4-7FF4E6D310DA}">
            <xm:f>NOT(ISERROR(SEARCH("BUSINESS CRITICAL",G290)))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G290</xm:sqref>
        </x14:conditionalFormatting>
        <x14:conditionalFormatting xmlns:xm="http://schemas.microsoft.com/office/excel/2006/main">
          <x14:cfRule type="containsText" priority="1177" operator="containsText" id="{284F506A-A31E-48AC-950E-AF3168201C1D}">
            <xm:f>NOT(ISERROR(SEARCH("MEDIUM",G274)))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78" operator="containsText" id="{38A30580-7EBA-498D-AA5F-6ABCDCDF572E}">
            <xm:f>NOT(ISERROR(SEARCH("LOW",G274)))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79" operator="containsText" id="{ECEDFA36-E847-480E-A623-14459C32C230}">
            <xm:f>NOT(ISERROR(SEARCH("HIGH",G274)))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80" operator="containsText" id="{3C3D0A20-27A0-404E-A6A0-FF5052DBA864}">
            <xm:f>NOT(ISERROR(SEARCH("BUSINESS CRITICAL",G274)))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G274</xm:sqref>
        </x14:conditionalFormatting>
        <x14:conditionalFormatting xmlns:xm="http://schemas.microsoft.com/office/excel/2006/main">
          <x14:cfRule type="containsText" priority="1173" operator="containsText" id="{D303C855-F3B9-4E13-8720-5FD9F6F1A81A}">
            <xm:f>NOT(ISERROR(SEARCH("MEDIUM",G275)))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74" operator="containsText" id="{A24A7BCD-DB50-4383-ADCC-40A9040B05E6}">
            <xm:f>NOT(ISERROR(SEARCH("LOW",G275)))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75" operator="containsText" id="{25F39515-E0A0-40E1-869F-3C6342193D7C}">
            <xm:f>NOT(ISERROR(SEARCH("HIGH",G275)))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76" operator="containsText" id="{2574594F-26D5-4BEF-8945-CDD431F3C0BC}">
            <xm:f>NOT(ISERROR(SEARCH("BUSINESS CRITICAL",G275)))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G275</xm:sqref>
        </x14:conditionalFormatting>
        <x14:conditionalFormatting xmlns:xm="http://schemas.microsoft.com/office/excel/2006/main">
          <x14:cfRule type="containsText" priority="1133" operator="containsText" id="{F8FADE32-3A49-4878-87DB-30DC4A5FEC46}">
            <xm:f>NOT(ISERROR(SEARCH("MEDIUM",G285)))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34" operator="containsText" id="{2F82A794-7A0D-4849-A92D-36F358F67B45}">
            <xm:f>NOT(ISERROR(SEARCH("LOW",G285)))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35" operator="containsText" id="{625F4953-63F3-4EF2-8804-A5F537089F79}">
            <xm:f>NOT(ISERROR(SEARCH("HIGH",G285)))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36" operator="containsText" id="{B928848F-BD19-4084-884D-304A14C77415}">
            <xm:f>NOT(ISERROR(SEARCH("BUSINESS CRITICAL",G285)))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G285</xm:sqref>
        </x14:conditionalFormatting>
        <x14:conditionalFormatting xmlns:xm="http://schemas.microsoft.com/office/excel/2006/main">
          <x14:cfRule type="containsText" priority="1129" operator="containsText" id="{A7CB7F13-9DAB-4ED7-A699-8C1648BEF2E4}">
            <xm:f>NOT(ISERROR(SEARCH("MEDIUM",G286)))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30" operator="containsText" id="{6725389F-5255-4B56-BE7F-C225B765311D}">
            <xm:f>NOT(ISERROR(SEARCH("LOW",G286)))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31" operator="containsText" id="{B2C0814E-4AA3-4516-AF08-8B007AFFF729}">
            <xm:f>NOT(ISERROR(SEARCH("HIGH",G286)))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32" operator="containsText" id="{72A308E4-9C1D-49B1-A357-6440D4B8B18C}">
            <xm:f>NOT(ISERROR(SEARCH("BUSINESS CRITICAL",G286)))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G286</xm:sqref>
        </x14:conditionalFormatting>
        <x14:conditionalFormatting xmlns:xm="http://schemas.microsoft.com/office/excel/2006/main">
          <x14:cfRule type="containsText" priority="1125" operator="containsText" id="{304BEC96-697F-4FCB-83E8-D9CCB7418C23}">
            <xm:f>NOT(ISERROR(SEARCH("MEDIUM",G287)))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26" operator="containsText" id="{AEB3D9F4-DA06-422F-9BDF-76A38911E58C}">
            <xm:f>NOT(ISERROR(SEARCH("LOW",G287)))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27" operator="containsText" id="{D47D986A-F847-4004-9A26-D40794D5F0ED}">
            <xm:f>NOT(ISERROR(SEARCH("HIGH",G287)))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28" operator="containsText" id="{92766DED-B9E8-4722-A0B9-747C8AF2A71A}">
            <xm:f>NOT(ISERROR(SEARCH("BUSINESS CRITICAL",G287)))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G287</xm:sqref>
        </x14:conditionalFormatting>
        <x14:conditionalFormatting xmlns:xm="http://schemas.microsoft.com/office/excel/2006/main">
          <x14:cfRule type="containsText" priority="1121" operator="containsText" id="{2EA5AF6F-9A80-4275-A430-D761D55C9174}">
            <xm:f>NOT(ISERROR(SEARCH("MEDIUM",G288)))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22" operator="containsText" id="{637145C3-B889-4504-B65F-7DAC0FC1517B}">
            <xm:f>NOT(ISERROR(SEARCH("LOW",G288)))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23" operator="containsText" id="{979D398E-FCAD-43C1-BBE1-BAA43E998F5C}">
            <xm:f>NOT(ISERROR(SEARCH("HIGH",G288)))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24" operator="containsText" id="{7DB22856-2F66-4DD3-A9BA-1F3F19FFCE6C}">
            <xm:f>NOT(ISERROR(SEARCH("BUSINESS CRITICAL",G288)))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G288</xm:sqref>
        </x14:conditionalFormatting>
        <x14:conditionalFormatting xmlns:xm="http://schemas.microsoft.com/office/excel/2006/main">
          <x14:cfRule type="containsText" priority="1117" operator="containsText" id="{FBF42057-CCF4-4F0F-BC5D-FE7AD8D0227B}">
            <xm:f>NOT(ISERROR(SEARCH("MEDIUM",G289)))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18" operator="containsText" id="{B12B466A-F729-430B-9133-CC24B7B775B4}">
            <xm:f>NOT(ISERROR(SEARCH("LOW",G289)))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19" operator="containsText" id="{BC83F577-5DF8-4201-9A7A-01099BEB1434}">
            <xm:f>NOT(ISERROR(SEARCH("HIGH",G289)))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20" operator="containsText" id="{624CB0AF-ACDC-4D3A-B64B-932FE6F90D25}">
            <xm:f>NOT(ISERROR(SEARCH("BUSINESS CRITICAL",G289)))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G289</xm:sqref>
        </x14:conditionalFormatting>
        <x14:conditionalFormatting xmlns:xm="http://schemas.microsoft.com/office/excel/2006/main">
          <x14:cfRule type="containsText" priority="1113" operator="containsText" id="{F9550AEC-C6FF-4D2F-BCB7-9811D137EC68}">
            <xm:f>NOT(ISERROR(SEARCH("MEDIUM",G299)))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14" operator="containsText" id="{E294BA81-4E6A-4887-8C5D-8ABFA1B5CBB3}">
            <xm:f>NOT(ISERROR(SEARCH("LOW",G299)))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15" operator="containsText" id="{5199FC01-4C50-401E-9BBC-BCD7F92F59EA}">
            <xm:f>NOT(ISERROR(SEARCH("HIGH",G299)))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16" operator="containsText" id="{4F54867B-22FF-455A-A458-B387E7D1C293}">
            <xm:f>NOT(ISERROR(SEARCH("BUSINESS CRITICAL",G299)))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G299</xm:sqref>
        </x14:conditionalFormatting>
        <x14:conditionalFormatting xmlns:xm="http://schemas.microsoft.com/office/excel/2006/main">
          <x14:cfRule type="containsText" priority="1141" operator="containsText" id="{062EF334-54D7-432F-8115-505BF067FDFF}">
            <xm:f>NOT(ISERROR(SEARCH("MEDIUM",G283)))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42" operator="containsText" id="{C58646F0-3902-49E6-B390-EF4A6C2D1A42}">
            <xm:f>NOT(ISERROR(SEARCH("LOW",G283)))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43" operator="containsText" id="{B7759DDF-DAA8-453D-A2FF-32D89AAC7361}">
            <xm:f>NOT(ISERROR(SEARCH("HIGH",G283)))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44" operator="containsText" id="{A3403F8D-F4F5-42F6-8D73-8D564134CE87}">
            <xm:f>NOT(ISERROR(SEARCH("BUSINESS CRITICAL",G283)))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G283</xm:sqref>
        </x14:conditionalFormatting>
        <x14:conditionalFormatting xmlns:xm="http://schemas.microsoft.com/office/excel/2006/main">
          <x14:cfRule type="containsText" priority="1137" operator="containsText" id="{D2BCFFC3-0CAA-4DE2-A87F-E2081C1E27D1}">
            <xm:f>NOT(ISERROR(SEARCH("MEDIUM",G284)))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38" operator="containsText" id="{D3466F5C-C621-4081-99F9-A97A23E7A0A5}">
            <xm:f>NOT(ISERROR(SEARCH("LOW",G284)))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39" operator="containsText" id="{91401733-5B85-4CB9-BF1A-ABF5E17CBC4E}">
            <xm:f>NOT(ISERROR(SEARCH("HIGH",G284)))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40" operator="containsText" id="{E2E6C180-A5E7-4704-AAAB-966D1C3FC2D8}">
            <xm:f>NOT(ISERROR(SEARCH("BUSINESS CRITICAL",G284)))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G284</xm:sqref>
        </x14:conditionalFormatting>
        <x14:conditionalFormatting xmlns:xm="http://schemas.microsoft.com/office/excel/2006/main">
          <x14:cfRule type="containsText" priority="1097" operator="containsText" id="{D5BE1989-A3A5-432E-BF40-ADD35A4B0494}">
            <xm:f>NOT(ISERROR(SEARCH("MEDIUM",G294)))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98" operator="containsText" id="{3FC745A8-D2F9-4BDC-8F32-B5D23ED34A7B}">
            <xm:f>NOT(ISERROR(SEARCH("LOW",G294)))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99" operator="containsText" id="{25D1F701-1F6E-4F46-99D4-62A4787EC6EA}">
            <xm:f>NOT(ISERROR(SEARCH("HIGH",G294)))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00" operator="containsText" id="{94239805-510B-433E-BBCC-B31E31B2FAA9}">
            <xm:f>NOT(ISERROR(SEARCH("BUSINESS CRITICAL",G294)))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G294</xm:sqref>
        </x14:conditionalFormatting>
        <x14:conditionalFormatting xmlns:xm="http://schemas.microsoft.com/office/excel/2006/main">
          <x14:cfRule type="containsText" priority="1093" operator="containsText" id="{DAC9C371-92FE-4CC9-A807-83992AED34E8}">
            <xm:f>NOT(ISERROR(SEARCH("MEDIUM",G295)))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94" operator="containsText" id="{24233641-D456-4136-8563-66DB648D866A}">
            <xm:f>NOT(ISERROR(SEARCH("LOW",G295)))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95" operator="containsText" id="{925BA956-8196-496C-8225-AE86429BE585}">
            <xm:f>NOT(ISERROR(SEARCH("HIGH",G295)))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96" operator="containsText" id="{1D32CA14-2A82-4A40-8331-43FCD26590D5}">
            <xm:f>NOT(ISERROR(SEARCH("BUSINESS CRITICAL",G295)))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G295</xm:sqref>
        </x14:conditionalFormatting>
        <x14:conditionalFormatting xmlns:xm="http://schemas.microsoft.com/office/excel/2006/main">
          <x14:cfRule type="containsText" priority="1089" operator="containsText" id="{40F58EF2-E330-4962-9F5D-932DA9BB7FD4}">
            <xm:f>NOT(ISERROR(SEARCH("MEDIUM",G296)))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90" operator="containsText" id="{AFEB7C85-25FA-4F55-AF63-807B60359B01}">
            <xm:f>NOT(ISERROR(SEARCH("LOW",G296)))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91" operator="containsText" id="{BDE85EE0-6E33-46F7-9EE3-2F37A2EBAA97}">
            <xm:f>NOT(ISERROR(SEARCH("HIGH",G296)))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92" operator="containsText" id="{0A88CE95-AFDC-451F-BD1A-B0E70BAD3AEA}">
            <xm:f>NOT(ISERROR(SEARCH("BUSINESS CRITICAL",G296)))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G296</xm:sqref>
        </x14:conditionalFormatting>
        <x14:conditionalFormatting xmlns:xm="http://schemas.microsoft.com/office/excel/2006/main">
          <x14:cfRule type="containsText" priority="1085" operator="containsText" id="{86D97406-D8F7-4B65-9104-6E3DC685C217}">
            <xm:f>NOT(ISERROR(SEARCH("MEDIUM",G297)))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86" operator="containsText" id="{2EE06541-E12D-4703-B542-006E909162F1}">
            <xm:f>NOT(ISERROR(SEARCH("LOW",G297)))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87" operator="containsText" id="{9FCE99C0-E66E-4E34-8E29-72725D7C8912}">
            <xm:f>NOT(ISERROR(SEARCH("HIGH",G297)))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88" operator="containsText" id="{36251AB8-4590-4C48-9A81-CD57A3B2ABF5}">
            <xm:f>NOT(ISERROR(SEARCH("BUSINESS CRITICAL",G297)))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G297</xm:sqref>
        </x14:conditionalFormatting>
        <x14:conditionalFormatting xmlns:xm="http://schemas.microsoft.com/office/excel/2006/main">
          <x14:cfRule type="containsText" priority="1081" operator="containsText" id="{06113CEB-7644-4391-AED1-505CDE0EF4DE}">
            <xm:f>NOT(ISERROR(SEARCH("MEDIUM",G298)))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82" operator="containsText" id="{A83C5AFC-9CCA-488F-B423-3B809E17B5CE}">
            <xm:f>NOT(ISERROR(SEARCH("LOW",G298)))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83" operator="containsText" id="{FBEDB7CE-7321-42D4-8347-53F7FDAF6DB8}">
            <xm:f>NOT(ISERROR(SEARCH("HIGH",G298)))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84" operator="containsText" id="{84B27C8A-A5E4-4D25-9179-16FD5E5CD0C5}">
            <xm:f>NOT(ISERROR(SEARCH("BUSINESS CRITICAL",G298)))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G298</xm:sqref>
        </x14:conditionalFormatting>
        <x14:conditionalFormatting xmlns:xm="http://schemas.microsoft.com/office/excel/2006/main">
          <x14:cfRule type="containsText" priority="1077" operator="containsText" id="{050A4691-9372-4EE0-ACD0-5F03A7690518}">
            <xm:f>NOT(ISERROR(SEARCH("MEDIUM",G308)))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78" operator="containsText" id="{3BA5DD34-04BA-4113-A917-311187742E5E}">
            <xm:f>NOT(ISERROR(SEARCH("LOW",G308)))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79" operator="containsText" id="{E6286486-BE52-42AE-88B0-CF12C040A943}">
            <xm:f>NOT(ISERROR(SEARCH("HIGH",G308)))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80" operator="containsText" id="{C01AFF58-A344-47DA-8F34-78467293F323}">
            <xm:f>NOT(ISERROR(SEARCH("BUSINESS CRITICAL",G308)))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G308</xm:sqref>
        </x14:conditionalFormatting>
        <x14:conditionalFormatting xmlns:xm="http://schemas.microsoft.com/office/excel/2006/main">
          <x14:cfRule type="containsText" priority="1105" operator="containsText" id="{0276470E-7447-42A1-877F-41A3DF894A37}">
            <xm:f>NOT(ISERROR(SEARCH("MEDIUM",G292)))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06" operator="containsText" id="{DFEB4F12-767A-4738-A5BE-3E1B856A8056}">
            <xm:f>NOT(ISERROR(SEARCH("LOW",G292)))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07" operator="containsText" id="{9B2DEBFE-D1F9-4545-B7C3-471F90E6B71D}">
            <xm:f>NOT(ISERROR(SEARCH("HIGH",G292)))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08" operator="containsText" id="{2CCFA3B0-4CB8-45E9-A094-8E51EBFCEED9}">
            <xm:f>NOT(ISERROR(SEARCH("BUSINESS CRITICAL",G292)))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G292</xm:sqref>
        </x14:conditionalFormatting>
        <x14:conditionalFormatting xmlns:xm="http://schemas.microsoft.com/office/excel/2006/main">
          <x14:cfRule type="containsText" priority="1101" operator="containsText" id="{B69086A5-64DE-4939-ACDE-54F398210B4E}">
            <xm:f>NOT(ISERROR(SEARCH("MEDIUM",G293)))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02" operator="containsText" id="{056421FA-E054-4702-926C-4A54F512AA74}">
            <xm:f>NOT(ISERROR(SEARCH("LOW",G293)))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03" operator="containsText" id="{4AC2F220-B1F8-43E6-9EEB-B8102470FC83}">
            <xm:f>NOT(ISERROR(SEARCH("HIGH",G293)))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04" operator="containsText" id="{5E4F64F1-B682-4494-B3CB-CF739306322B}">
            <xm:f>NOT(ISERROR(SEARCH("BUSINESS CRITICAL",G293)))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G293</xm:sqref>
        </x14:conditionalFormatting>
        <x14:conditionalFormatting xmlns:xm="http://schemas.microsoft.com/office/excel/2006/main">
          <x14:cfRule type="containsText" priority="1061" operator="containsText" id="{89BD3347-A6A9-472B-85AC-393234BC5B12}">
            <xm:f>NOT(ISERROR(SEARCH("MEDIUM",G303)))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62" operator="containsText" id="{7FDD0AEF-6DCF-4927-ACB8-2589C7CECC34}">
            <xm:f>NOT(ISERROR(SEARCH("LOW",G303)))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63" operator="containsText" id="{59C24664-CA0A-4300-B887-56385786750B}">
            <xm:f>NOT(ISERROR(SEARCH("HIGH",G303)))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64" operator="containsText" id="{8C9DB3F6-5F74-4B0F-8DE6-12495E6E1D0A}">
            <xm:f>NOT(ISERROR(SEARCH("BUSINESS CRITICAL",G303)))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G303</xm:sqref>
        </x14:conditionalFormatting>
        <x14:conditionalFormatting xmlns:xm="http://schemas.microsoft.com/office/excel/2006/main">
          <x14:cfRule type="containsText" priority="1057" operator="containsText" id="{841A800C-5FA6-4404-A59D-F8AE1791941C}">
            <xm:f>NOT(ISERROR(SEARCH("MEDIUM",G304)))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58" operator="containsText" id="{456F3176-AEBD-42F7-A0D9-C2750B7DF4A5}">
            <xm:f>NOT(ISERROR(SEARCH("LOW",G304)))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59" operator="containsText" id="{8635BD3A-7C5F-460B-9676-686CB26E7C52}">
            <xm:f>NOT(ISERROR(SEARCH("HIGH",G304)))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60" operator="containsText" id="{A5C0E5AA-AC64-4765-A9AF-9207F0449E2A}">
            <xm:f>NOT(ISERROR(SEARCH("BUSINESS CRITICAL",G304)))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G304</xm:sqref>
        </x14:conditionalFormatting>
        <x14:conditionalFormatting xmlns:xm="http://schemas.microsoft.com/office/excel/2006/main">
          <x14:cfRule type="containsText" priority="1053" operator="containsText" id="{C6D0FC28-9884-4E22-812C-FCD263BE152F}">
            <xm:f>NOT(ISERROR(SEARCH("MEDIUM",G305)))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54" operator="containsText" id="{3F20C32E-A590-4D5D-BB27-B7E4AED92AAE}">
            <xm:f>NOT(ISERROR(SEARCH("LOW",G305)))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55" operator="containsText" id="{D495C813-5ACB-4BE8-A589-74DDFA8F2143}">
            <xm:f>NOT(ISERROR(SEARCH("HIGH",G305)))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56" operator="containsText" id="{77AFF015-A81B-4EEA-A5E4-A7697A70CABC}">
            <xm:f>NOT(ISERROR(SEARCH("BUSINESS CRITICAL",G305)))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G305</xm:sqref>
        </x14:conditionalFormatting>
        <x14:conditionalFormatting xmlns:xm="http://schemas.microsoft.com/office/excel/2006/main">
          <x14:cfRule type="containsText" priority="1049" operator="containsText" id="{BC18E2D4-BD5C-428F-A3DE-174FED7EE22C}">
            <xm:f>NOT(ISERROR(SEARCH("MEDIUM",G306)))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50" operator="containsText" id="{EBC1A57A-58A3-4036-85B6-2D409675A44E}">
            <xm:f>NOT(ISERROR(SEARCH("LOW",G306)))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51" operator="containsText" id="{E982B0F6-8404-46D0-A6B9-0C038B9DD455}">
            <xm:f>NOT(ISERROR(SEARCH("HIGH",G306)))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52" operator="containsText" id="{8B10D052-1C15-4B73-814E-14C0FADA2FD8}">
            <xm:f>NOT(ISERROR(SEARCH("BUSINESS CRITICAL",G306)))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G306</xm:sqref>
        </x14:conditionalFormatting>
        <x14:conditionalFormatting xmlns:xm="http://schemas.microsoft.com/office/excel/2006/main">
          <x14:cfRule type="containsText" priority="1045" operator="containsText" id="{5DC16A6A-5610-4ADB-8145-95DFFF60533A}">
            <xm:f>NOT(ISERROR(SEARCH("MEDIUM",G307)))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46" operator="containsText" id="{AEA8893D-0145-4FFC-B607-26B35627668E}">
            <xm:f>NOT(ISERROR(SEARCH("LOW",G307)))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47" operator="containsText" id="{0B0B2FEB-787F-4041-BBE9-FA57249E9B3B}">
            <xm:f>NOT(ISERROR(SEARCH("HIGH",G307)))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48" operator="containsText" id="{E19276AD-4400-4583-9235-2F2F7AA3769B}">
            <xm:f>NOT(ISERROR(SEARCH("BUSINESS CRITICAL",G307)))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G307</xm:sqref>
        </x14:conditionalFormatting>
        <x14:conditionalFormatting xmlns:xm="http://schemas.microsoft.com/office/excel/2006/main">
          <x14:cfRule type="containsText" priority="1041" operator="containsText" id="{E6BAA2A1-A97B-4C4D-97C0-EE4A0B7BDBDC}">
            <xm:f>NOT(ISERROR(SEARCH("MEDIUM",G317)))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42" operator="containsText" id="{402716E9-B7CB-4DFE-B6D5-5D1B0258154A}">
            <xm:f>NOT(ISERROR(SEARCH("LOW",G317)))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43" operator="containsText" id="{23926EB8-47C3-4C41-AEF3-CC777A4739C5}">
            <xm:f>NOT(ISERROR(SEARCH("HIGH",G317)))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44" operator="containsText" id="{D400E3C4-6890-41AC-B664-770DB7B84A0A}">
            <xm:f>NOT(ISERROR(SEARCH("BUSINESS CRITICAL",G317)))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G317</xm:sqref>
        </x14:conditionalFormatting>
        <x14:conditionalFormatting xmlns:xm="http://schemas.microsoft.com/office/excel/2006/main">
          <x14:cfRule type="containsText" priority="1069" operator="containsText" id="{57888D4F-05F8-401E-AEAA-277AA8187991}">
            <xm:f>NOT(ISERROR(SEARCH("MEDIUM",G301)))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70" operator="containsText" id="{F9A56BF7-746B-4765-B6DF-9F5357D7E2BE}">
            <xm:f>NOT(ISERROR(SEARCH("LOW",G301)))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71" operator="containsText" id="{B48ACA39-FAD9-4FD2-B1B0-AF668104BB3F}">
            <xm:f>NOT(ISERROR(SEARCH("HIGH",G301)))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72" operator="containsText" id="{0C17EAD7-D617-4AC3-8802-D9B3095A968F}">
            <xm:f>NOT(ISERROR(SEARCH("BUSINESS CRITICAL",G301)))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G301</xm:sqref>
        </x14:conditionalFormatting>
        <x14:conditionalFormatting xmlns:xm="http://schemas.microsoft.com/office/excel/2006/main">
          <x14:cfRule type="containsText" priority="1065" operator="containsText" id="{EA2844E4-362A-4E51-B94B-8BCD19729733}">
            <xm:f>NOT(ISERROR(SEARCH("MEDIUM",G302)))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66" operator="containsText" id="{AB039085-8E90-427E-BC3B-3ECE7A0B7F34}">
            <xm:f>NOT(ISERROR(SEARCH("LOW",G302)))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67" operator="containsText" id="{05B608EF-128D-4217-B3FF-E8A2FA15A78F}">
            <xm:f>NOT(ISERROR(SEARCH("HIGH",G302)))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68" operator="containsText" id="{DA555FDF-61AA-43A2-906C-B782A5EEF18F}">
            <xm:f>NOT(ISERROR(SEARCH("BUSINESS CRITICAL",G302)))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G302</xm:sqref>
        </x14:conditionalFormatting>
        <x14:conditionalFormatting xmlns:xm="http://schemas.microsoft.com/office/excel/2006/main">
          <x14:cfRule type="containsText" priority="1025" operator="containsText" id="{08B82C0E-CC86-4C78-9EDE-31164F03A3B3}">
            <xm:f>NOT(ISERROR(SEARCH("MEDIUM",G312)))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26" operator="containsText" id="{B7D210E8-A19F-4718-AABD-A543AB9EC390}">
            <xm:f>NOT(ISERROR(SEARCH("LOW",G312)))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27" operator="containsText" id="{4B3DFE00-6A30-4B1C-A630-1AEE271734F9}">
            <xm:f>NOT(ISERROR(SEARCH("HIGH",G312)))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28" operator="containsText" id="{A6C984F5-BC14-47E1-9A50-5C62B7044F87}">
            <xm:f>NOT(ISERROR(SEARCH("BUSINESS CRITICAL",G312)))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G312</xm:sqref>
        </x14:conditionalFormatting>
        <x14:conditionalFormatting xmlns:xm="http://schemas.microsoft.com/office/excel/2006/main">
          <x14:cfRule type="containsText" priority="1021" operator="containsText" id="{BC9C1BCF-827C-43F9-9DD9-FA78D0B1C9BE}">
            <xm:f>NOT(ISERROR(SEARCH("MEDIUM",G313)))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22" operator="containsText" id="{8B435811-8B03-48F5-9240-578B6AE3D589}">
            <xm:f>NOT(ISERROR(SEARCH("LOW",G313)))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23" operator="containsText" id="{F0700E25-89D4-4773-BABA-EFEE49397442}">
            <xm:f>NOT(ISERROR(SEARCH("HIGH",G313)))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24" operator="containsText" id="{DD767AC8-5477-4271-93BE-B7FB2B678AD0}">
            <xm:f>NOT(ISERROR(SEARCH("BUSINESS CRITICAL",G313)))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G313</xm:sqref>
        </x14:conditionalFormatting>
        <x14:conditionalFormatting xmlns:xm="http://schemas.microsoft.com/office/excel/2006/main">
          <x14:cfRule type="containsText" priority="1017" operator="containsText" id="{73C95F83-BEC9-4403-B878-A43564850EE5}">
            <xm:f>NOT(ISERROR(SEARCH("MEDIUM",G314)))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18" operator="containsText" id="{B427019B-8D26-4018-92F1-3A7F5C706FB4}">
            <xm:f>NOT(ISERROR(SEARCH("LOW",G314)))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19" operator="containsText" id="{304321E0-0256-4FDA-8C96-ED3F9ABA3DD5}">
            <xm:f>NOT(ISERROR(SEARCH("HIGH",G314)))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20" operator="containsText" id="{FB384CBD-F606-40A0-A611-889259FFAEE2}">
            <xm:f>NOT(ISERROR(SEARCH("BUSINESS CRITICAL",G314)))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G314</xm:sqref>
        </x14:conditionalFormatting>
        <x14:conditionalFormatting xmlns:xm="http://schemas.microsoft.com/office/excel/2006/main">
          <x14:cfRule type="containsText" priority="1013" operator="containsText" id="{24B4D63E-CFCB-4051-B6CF-92AEC4DD3733}">
            <xm:f>NOT(ISERROR(SEARCH("MEDIUM",G315)))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14" operator="containsText" id="{D34A692F-6778-430A-9F45-AD4C86337570}">
            <xm:f>NOT(ISERROR(SEARCH("LOW",G315)))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15" operator="containsText" id="{EC495454-B389-4112-BF54-5FDED9CD5811}">
            <xm:f>NOT(ISERROR(SEARCH("HIGH",G315)))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16" operator="containsText" id="{4118D4EB-E6AA-4BD4-9C27-D97DE8788F88}">
            <xm:f>NOT(ISERROR(SEARCH("BUSINESS CRITICAL",G315)))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G315</xm:sqref>
        </x14:conditionalFormatting>
        <x14:conditionalFormatting xmlns:xm="http://schemas.microsoft.com/office/excel/2006/main">
          <x14:cfRule type="containsText" priority="1009" operator="containsText" id="{218707D8-F3F6-4331-A643-577A8E59E4E3}">
            <xm:f>NOT(ISERROR(SEARCH("MEDIUM",G316)))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10" operator="containsText" id="{B8D084D2-53D8-4985-AED0-4345B345A21D}">
            <xm:f>NOT(ISERROR(SEARCH("LOW",G316)))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11" operator="containsText" id="{F7A913DF-C33F-44C3-A11C-E3481D60CD62}">
            <xm:f>NOT(ISERROR(SEARCH("HIGH",G316)))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12" operator="containsText" id="{20F6F12C-CDE4-4A75-8939-2CF127859F69}">
            <xm:f>NOT(ISERROR(SEARCH("BUSINESS CRITICAL",G316)))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G316</xm:sqref>
        </x14:conditionalFormatting>
        <x14:conditionalFormatting xmlns:xm="http://schemas.microsoft.com/office/excel/2006/main">
          <x14:cfRule type="containsText" priority="1033" operator="containsText" id="{CFBC3ADB-AA0E-4B46-A4DB-96E56DAE1C41}">
            <xm:f>NOT(ISERROR(SEARCH("MEDIUM",G310)))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34" operator="containsText" id="{FB24C7AD-5AB9-4DB5-BEE8-97D7E5981DC9}">
            <xm:f>NOT(ISERROR(SEARCH("LOW",G310)))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35" operator="containsText" id="{AF47467C-ABFD-4059-BCF1-AA0515121DE7}">
            <xm:f>NOT(ISERROR(SEARCH("HIGH",G310)))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36" operator="containsText" id="{86128422-9C17-4E6B-A477-9979D315873E}">
            <xm:f>NOT(ISERROR(SEARCH("BUSINESS CRITICAL",G310)))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G310</xm:sqref>
        </x14:conditionalFormatting>
        <x14:conditionalFormatting xmlns:xm="http://schemas.microsoft.com/office/excel/2006/main">
          <x14:cfRule type="containsText" priority="1029" operator="containsText" id="{7CD33A19-AA3B-4537-961F-F01DF210619E}">
            <xm:f>NOT(ISERROR(SEARCH("MEDIUM",G311)))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30" operator="containsText" id="{D73BBD65-7F4F-4D4F-98B8-1B61996D77E0}">
            <xm:f>NOT(ISERROR(SEARCH("LOW",G311)))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31" operator="containsText" id="{334EDD7C-9CF6-42EA-8D43-25AF802D94CA}">
            <xm:f>NOT(ISERROR(SEARCH("HIGH",G311)))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32" operator="containsText" id="{AAFCBABA-E7FD-492F-AE42-B39BAA90F83A}">
            <xm:f>NOT(ISERROR(SEARCH("BUSINESS CRITICAL",G311)))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G311</xm:sqref>
        </x14:conditionalFormatting>
        <x14:conditionalFormatting xmlns:xm="http://schemas.microsoft.com/office/excel/2006/main">
          <x14:cfRule type="containsText" priority="1005" operator="containsText" id="{83192542-02BF-48A1-92B9-67D120CC9E92}">
            <xm:f>NOT(ISERROR(SEARCH("MEDIUM",G1065)))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06" operator="containsText" id="{D57E5C64-189B-428B-9B0A-45E5EA0D3FA9}">
            <xm:f>NOT(ISERROR(SEARCH("LOW",G1065)))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07" operator="containsText" id="{F4C9432E-D810-4D32-A474-C681338BD9A7}">
            <xm:f>NOT(ISERROR(SEARCH("HIGH",G1065)))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08" operator="containsText" id="{34CAE5DF-EAB9-4869-B77F-790C019DE856}">
            <xm:f>NOT(ISERROR(SEARCH("BUSINESS CRITICAL",G1065)))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G1065</xm:sqref>
        </x14:conditionalFormatting>
        <x14:conditionalFormatting xmlns:xm="http://schemas.microsoft.com/office/excel/2006/main">
          <x14:cfRule type="containsText" priority="1001" operator="containsText" id="{614D80D8-2E4C-4D19-B3D8-1AC8FFCD7560}">
            <xm:f>NOT(ISERROR(SEARCH("MEDIUM",G1069)))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02" operator="containsText" id="{05D6A5EE-C660-4128-803E-6A285A286405}">
            <xm:f>NOT(ISERROR(SEARCH("LOW",G1069)))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03" operator="containsText" id="{1E57F937-F3C9-4AD5-8044-B435778F00CF}">
            <xm:f>NOT(ISERROR(SEARCH("HIGH",G1069)))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04" operator="containsText" id="{309ED42B-8628-4735-8B78-2300697DB764}">
            <xm:f>NOT(ISERROR(SEARCH("BUSINESS CRITICAL",G1069)))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G1069</xm:sqref>
        </x14:conditionalFormatting>
        <x14:conditionalFormatting xmlns:xm="http://schemas.microsoft.com/office/excel/2006/main">
          <x14:cfRule type="containsText" priority="997" operator="containsText" id="{D8391F3C-65FD-4E9E-A8DB-4A6C69C775BD}">
            <xm:f>NOT(ISERROR(SEARCH("MEDIUM",G1067)))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998" operator="containsText" id="{E869B652-7EFA-4CA0-B77E-CEEFF25164E3}">
            <xm:f>NOT(ISERROR(SEARCH("LOW",G1067)))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999" operator="containsText" id="{0C243096-27B2-4732-938C-052C5836D781}">
            <xm:f>NOT(ISERROR(SEARCH("HIGH",G1067)))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00" operator="containsText" id="{8282B97D-F37C-489A-959B-239E0809A751}">
            <xm:f>NOT(ISERROR(SEARCH("BUSINESS CRITICAL",G1067)))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G1067</xm:sqref>
        </x14:conditionalFormatting>
        <x14:conditionalFormatting xmlns:xm="http://schemas.microsoft.com/office/excel/2006/main">
          <x14:cfRule type="containsText" priority="993" operator="containsText" id="{63521548-DCAC-4E3F-B7AE-FB8C79E7EF8D}">
            <xm:f>NOT(ISERROR(SEARCH("MEDIUM",G1068)))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994" operator="containsText" id="{ABA693C8-A63F-467D-BEBB-2DB0F23F65DD}">
            <xm:f>NOT(ISERROR(SEARCH("LOW",G1068)))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995" operator="containsText" id="{5FE6EDA4-D60A-404D-A651-D9DA3AB79C61}">
            <xm:f>NOT(ISERROR(SEARCH("HIGH",G1068)))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996" operator="containsText" id="{908495DC-4044-4281-ADEC-05AF3E82F4CD}">
            <xm:f>NOT(ISERROR(SEARCH("BUSINESS CRITICAL",G1068)))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G1068</xm:sqref>
        </x14:conditionalFormatting>
        <x14:conditionalFormatting xmlns:xm="http://schemas.microsoft.com/office/excel/2006/main">
          <x14:cfRule type="containsText" priority="989" operator="containsText" id="{1F6BFE00-2125-45E7-B225-30E90653D82D}">
            <xm:f>NOT(ISERROR(SEARCH("MEDIUM",G1066)))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990" operator="containsText" id="{38FF1433-D5CA-4383-A8AA-6420589853EB}">
            <xm:f>NOT(ISERROR(SEARCH("LOW",G1066)))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991" operator="containsText" id="{49F3369B-40AF-4920-9F1A-79A8E6F00D85}">
            <xm:f>NOT(ISERROR(SEARCH("HIGH",G1066)))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992" operator="containsText" id="{5DCAA710-9470-40EC-8031-8C1088DDA049}">
            <xm:f>NOT(ISERROR(SEARCH("BUSINESS CRITICAL",G1066)))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G1066</xm:sqref>
        </x14:conditionalFormatting>
        <x14:conditionalFormatting xmlns:xm="http://schemas.microsoft.com/office/excel/2006/main">
          <x14:cfRule type="containsText" priority="941" operator="containsText" id="{8D586373-1773-4E3F-AFCD-BB446714A57B}">
            <xm:f>NOT(ISERROR(SEARCH("MEDIUM",G7868)))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942" operator="containsText" id="{4A951580-7062-4A42-98C2-44679671232D}">
            <xm:f>NOT(ISERROR(SEARCH("LOW",G7868)))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943" operator="containsText" id="{22CBAB58-0A47-4555-BFDF-5271BB1A80D3}">
            <xm:f>NOT(ISERROR(SEARCH("HIGH",G7868)))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944" operator="containsText" id="{97A83450-F532-4A2D-94BA-0292D3F9D3B7}">
            <xm:f>NOT(ISERROR(SEARCH("BUSINESS CRITICAL",G7868)))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G7868:G7872</xm:sqref>
        </x14:conditionalFormatting>
        <x14:conditionalFormatting xmlns:xm="http://schemas.microsoft.com/office/excel/2006/main">
          <x14:cfRule type="containsText" priority="945" operator="containsText" id="{A6891386-EFA1-49BF-AA6F-D66BE65340BA}">
            <xm:f>NOT(ISERROR(SEARCH("MEDIUM",G7868)))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946" operator="containsText" id="{162F1A1B-2506-4DE8-97AF-F1BEE77D293D}">
            <xm:f>NOT(ISERROR(SEARCH("LOW",G7868)))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947" operator="containsText" id="{E76385D9-C57F-4DC4-9B13-AD53740BEC59}">
            <xm:f>NOT(ISERROR(SEARCH("HIGH",G7868)))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948" operator="containsText" id="{51CE490D-FE20-4FA7-A949-8C3F67DD5A5E}">
            <xm:f>NOT(ISERROR(SEARCH("BUSINESS CRITICAL",G7868)))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G7868:G7872</xm:sqref>
        </x14:conditionalFormatting>
        <x14:conditionalFormatting xmlns:xm="http://schemas.microsoft.com/office/excel/2006/main">
          <x14:cfRule type="containsText" priority="929" operator="containsText" id="{90FC7C53-0BF3-4546-BE97-8A66C4D01FB6}">
            <xm:f>NOT(ISERROR(SEARCH("MEDIUM",G7873)))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930" operator="containsText" id="{E7BABD65-568A-449C-8E1C-CCFDDC67AE1F}">
            <xm:f>NOT(ISERROR(SEARCH("LOW",G7873)))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931" operator="containsText" id="{C48A52B2-B031-4BE8-A622-24F24B00294F}">
            <xm:f>NOT(ISERROR(SEARCH("HIGH",G7873)))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932" operator="containsText" id="{194A978D-1AB8-489C-966C-F9C10F978294}">
            <xm:f>NOT(ISERROR(SEARCH("BUSINESS CRITICAL",G7873)))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G7873:G7874</xm:sqref>
        </x14:conditionalFormatting>
        <x14:conditionalFormatting xmlns:xm="http://schemas.microsoft.com/office/excel/2006/main">
          <x14:cfRule type="containsText" priority="933" operator="containsText" id="{E174C054-B5F4-4EEC-AB04-0F4E60807BE7}">
            <xm:f>NOT(ISERROR(SEARCH("MEDIUM",G7873)))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934" operator="containsText" id="{E2D65EAD-3521-44A1-B86A-2E6B5ADA6CBA}">
            <xm:f>NOT(ISERROR(SEARCH("LOW",G7873)))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935" operator="containsText" id="{A606023C-4A8A-4E78-8469-5EC3B9559945}">
            <xm:f>NOT(ISERROR(SEARCH("HIGH",G7873)))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936" operator="containsText" id="{146EAD20-1E97-487C-BEEF-561198478AD1}">
            <xm:f>NOT(ISERROR(SEARCH("BUSINESS CRITICAL",G7873)))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G7873:G7874</xm:sqref>
        </x14:conditionalFormatting>
        <x14:conditionalFormatting xmlns:xm="http://schemas.microsoft.com/office/excel/2006/main">
          <x14:cfRule type="containsText" priority="925" operator="containsText" id="{C2FFC4E9-F575-45FB-B199-CE54CB82528B}">
            <xm:f>NOT(ISERROR(SEARCH("MEDIUM",G7875)))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926" operator="containsText" id="{A9B55043-157B-4A7B-B7D1-031F7B1AC2F4}">
            <xm:f>NOT(ISERROR(SEARCH("LOW",G7875)))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927" operator="containsText" id="{0F7E7789-3CF6-4AC9-9AD7-0EAB57B4ABC4}">
            <xm:f>NOT(ISERROR(SEARCH("HIGH",G7875)))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928" operator="containsText" id="{3ED7D667-A6E1-405D-A8A9-4AC573CFEF76}">
            <xm:f>NOT(ISERROR(SEARCH("BUSINESS CRITICAL",G7875)))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G7875</xm:sqref>
        </x14:conditionalFormatting>
        <x14:conditionalFormatting xmlns:xm="http://schemas.microsoft.com/office/excel/2006/main">
          <x14:cfRule type="containsText" priority="917" operator="containsText" id="{5A41532D-A731-45F9-8273-28385D1A34E5}">
            <xm:f>NOT(ISERROR(SEARCH("MEDIUM",G7881)))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918" operator="containsText" id="{3F684E0E-C39F-4B39-B6D9-BE44D4A22F31}">
            <xm:f>NOT(ISERROR(SEARCH("LOW",G7881)))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919" operator="containsText" id="{209CC845-C14B-4F36-8574-33A9D3572BFF}">
            <xm:f>NOT(ISERROR(SEARCH("HIGH",G7881)))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920" operator="containsText" id="{017DDAE5-9FF9-43F4-B1D3-D27A270959EA}">
            <xm:f>NOT(ISERROR(SEARCH("BUSINESS CRITICAL",G7881)))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G7881</xm:sqref>
        </x14:conditionalFormatting>
        <x14:conditionalFormatting xmlns:xm="http://schemas.microsoft.com/office/excel/2006/main">
          <x14:cfRule type="containsText" priority="905" operator="containsText" id="{67A5266E-6765-4CF4-AFC2-8A10A5B1DBE7}">
            <xm:f>NOT(ISERROR(SEARCH("MEDIUM",G7891)))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906" operator="containsText" id="{026BE5C4-31AD-40A2-A1E6-8700A1804B95}">
            <xm:f>NOT(ISERROR(SEARCH("LOW",G7891)))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907" operator="containsText" id="{7A0834A7-1A13-4E07-B481-7584182AE43D}">
            <xm:f>NOT(ISERROR(SEARCH("HIGH",G7891)))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908" operator="containsText" id="{82592DCB-6563-4D5F-A2EE-4E940AA2A336}">
            <xm:f>NOT(ISERROR(SEARCH("BUSINESS CRITICAL",G7891)))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G7891:G7893</xm:sqref>
        </x14:conditionalFormatting>
        <x14:conditionalFormatting xmlns:xm="http://schemas.microsoft.com/office/excel/2006/main">
          <x14:cfRule type="containsText" priority="913" operator="containsText" id="{B9E2A3DF-CF5B-4209-BD64-5EF2FA829423}">
            <xm:f>NOT(ISERROR(SEARCH("MEDIUM",G7876)))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914" operator="containsText" id="{F1B6E230-9187-4D2B-89FC-12072C4FE8DC}">
            <xm:f>NOT(ISERROR(SEARCH("LOW",G7876)))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915" operator="containsText" id="{9CAB8711-6FA1-491D-BDE2-89A505C47055}">
            <xm:f>NOT(ISERROR(SEARCH("HIGH",G7876)))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916" operator="containsText" id="{A69F16DA-8C20-4050-990E-7557829906B4}">
            <xm:f>NOT(ISERROR(SEARCH("BUSINESS CRITICAL",G7876)))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G7876:G7880</xm:sqref>
        </x14:conditionalFormatting>
        <x14:conditionalFormatting xmlns:xm="http://schemas.microsoft.com/office/excel/2006/main">
          <x14:cfRule type="containsText" priority="909" operator="containsText" id="{8055E85F-BD60-493F-932B-B88CC5F69FC1}">
            <xm:f>NOT(ISERROR(SEARCH("MEDIUM",G7882)))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910" operator="containsText" id="{A058CC78-BC6F-40DE-AFAE-324DCA44AE2B}">
            <xm:f>NOT(ISERROR(SEARCH("LOW",G7882)))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911" operator="containsText" id="{F60E584F-DA22-4891-A7F8-98A7373597A4}">
            <xm:f>NOT(ISERROR(SEARCH("HIGH",G7882)))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912" operator="containsText" id="{396D53C8-3573-4B2D-A37B-C2B93AB81372}">
            <xm:f>NOT(ISERROR(SEARCH("BUSINESS CRITICAL",G7882)))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G7882:G7884</xm:sqref>
        </x14:conditionalFormatting>
        <x14:conditionalFormatting xmlns:xm="http://schemas.microsoft.com/office/excel/2006/main">
          <x14:cfRule type="containsText" priority="901" operator="containsText" id="{CA9F7E44-6FD6-4B74-9659-E4251ECC84F9}">
            <xm:f>NOT(ISERROR(SEARCH("MEDIUM",G7885)))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902" operator="containsText" id="{8798D785-3174-46BA-94D0-541768E1CDCF}">
            <xm:f>NOT(ISERROR(SEARCH("LOW",G7885)))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903" operator="containsText" id="{8226D7D0-AE72-4F1C-9210-ACD0E7B0F2FD}">
            <xm:f>NOT(ISERROR(SEARCH("HIGH",G7885)))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904" operator="containsText" id="{C019679D-A363-4014-8F9A-A3E9CB96DEF0}">
            <xm:f>NOT(ISERROR(SEARCH("BUSINESS CRITICAL",G7885)))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G7885:G7890</xm:sqref>
        </x14:conditionalFormatting>
        <x14:conditionalFormatting xmlns:xm="http://schemas.microsoft.com/office/excel/2006/main">
          <x14:cfRule type="containsText" priority="881" operator="containsText" id="{D7118F9F-1FDC-4B50-AAC8-307A49619E93}">
            <xm:f>NOT(ISERROR(SEARCH("MEDIUM",G7902)))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82" operator="containsText" id="{E0185963-F0F4-4389-9F31-7114695B759D}">
            <xm:f>NOT(ISERROR(SEARCH("LOW",G7902)))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83" operator="containsText" id="{41CA46E3-D0BA-4B69-AF24-5BB509724ACC}">
            <xm:f>NOT(ISERROR(SEARCH("HIGH",G7902)))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84" operator="containsText" id="{610E1C7C-9CA6-4C5C-8019-D1FDA58E8A9D}">
            <xm:f>NOT(ISERROR(SEARCH("BUSINESS CRITICAL",G7902)))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G7902:G7910</xm:sqref>
        </x14:conditionalFormatting>
        <x14:conditionalFormatting xmlns:xm="http://schemas.microsoft.com/office/excel/2006/main">
          <x14:cfRule type="containsText" priority="877" operator="containsText" id="{57E550B7-ACD4-49F0-8C2B-72DD5FF4D304}">
            <xm:f>NOT(ISERROR(SEARCH("MEDIUM",G7911)))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78" operator="containsText" id="{8714CDFD-6188-4C1F-9458-876BE4960B0D}">
            <xm:f>NOT(ISERROR(SEARCH("LOW",G7911)))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79" operator="containsText" id="{B282FB6F-BF62-4215-A53B-27BB72722817}">
            <xm:f>NOT(ISERROR(SEARCH("HIGH",G7911)))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80" operator="containsText" id="{9E68ABF3-8454-49DE-9358-8671F8628041}">
            <xm:f>NOT(ISERROR(SEARCH("BUSINESS CRITICAL",G7911)))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G7911:G7919</xm:sqref>
        </x14:conditionalFormatting>
        <x14:conditionalFormatting xmlns:xm="http://schemas.microsoft.com/office/excel/2006/main">
          <x14:cfRule type="containsText" priority="873" operator="containsText" id="{1F8C95FA-783F-4772-848C-B22FD0EBD000}">
            <xm:f>NOT(ISERROR(SEARCH("MEDIUM",G215)))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74" operator="containsText" id="{D899FB17-80A4-498B-B3CE-73A417DEFD41}">
            <xm:f>NOT(ISERROR(SEARCH("LOW",G215)))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75" operator="containsText" id="{237E423F-1ABC-4B0A-A0A6-BA5EDEB93670}">
            <xm:f>NOT(ISERROR(SEARCH("HIGH",G215)))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76" operator="containsText" id="{58B9EBCC-E115-4EA9-8201-F6B6997D92DF}">
            <xm:f>NOT(ISERROR(SEARCH("BUSINESS CRITICAL",G215)))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G215:G224</xm:sqref>
        </x14:conditionalFormatting>
        <x14:conditionalFormatting xmlns:xm="http://schemas.microsoft.com/office/excel/2006/main">
          <x14:cfRule type="containsText" priority="861" operator="containsText" id="{EFAD06FA-4880-44A1-A72A-A1D46DD2D81D}">
            <xm:f>NOT(ISERROR(SEARCH("MEDIUM",G7789)))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62" operator="containsText" id="{6E33CA81-6B8D-4E91-A4B0-B11D5CB2639C}">
            <xm:f>NOT(ISERROR(SEARCH("LOW",G7789)))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63" operator="containsText" id="{140236D3-B793-4AB7-943D-849844108F31}">
            <xm:f>NOT(ISERROR(SEARCH("HIGH",G7789)))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64" operator="containsText" id="{684669CE-A5FE-4AAF-BF2C-C7995BA2E8CD}">
            <xm:f>NOT(ISERROR(SEARCH("BUSINESS CRITICAL",G7789)))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G7789:G7792</xm:sqref>
        </x14:conditionalFormatting>
        <x14:conditionalFormatting xmlns:xm="http://schemas.microsoft.com/office/excel/2006/main">
          <x14:cfRule type="containsText" priority="865" operator="containsText" id="{E1430837-994A-4542-9DFB-E92C707525A8}">
            <xm:f>NOT(ISERROR(SEARCH("MEDIUM",G7789)))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66" operator="containsText" id="{0D59D164-E544-4CB5-9BAA-E4210397F948}">
            <xm:f>NOT(ISERROR(SEARCH("LOW",G7789)))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67" operator="containsText" id="{5265F4AA-C39E-4F6A-8F17-2A41C6F9178B}">
            <xm:f>NOT(ISERROR(SEARCH("HIGH",G7789)))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68" operator="containsText" id="{3689EEE8-FE6B-4A0F-A10A-6B5C1DE9C456}">
            <xm:f>NOT(ISERROR(SEARCH("BUSINESS CRITICAL",G7789)))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G7789:G7792</xm:sqref>
        </x14:conditionalFormatting>
        <x14:conditionalFormatting xmlns:xm="http://schemas.microsoft.com/office/excel/2006/main">
          <x14:cfRule type="containsText" priority="857" operator="containsText" id="{BA699471-D8D9-46C5-8E3A-FEFE68B777F5}">
            <xm:f>NOT(ISERROR(SEARCH("MEDIUM",G7793)))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58" operator="containsText" id="{2110F8F6-C6A1-413D-B5D0-1C9CED823F08}">
            <xm:f>NOT(ISERROR(SEARCH("LOW",G7793)))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59" operator="containsText" id="{6023F36C-5496-4A22-B3BA-80CA6664FE84}">
            <xm:f>NOT(ISERROR(SEARCH("HIGH",G7793)))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60" operator="containsText" id="{706B9464-0229-4455-B25B-18F2A6CEE51F}">
            <xm:f>NOT(ISERROR(SEARCH("BUSINESS CRITICAL",G7793)))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G7793</xm:sqref>
        </x14:conditionalFormatting>
        <x14:conditionalFormatting xmlns:xm="http://schemas.microsoft.com/office/excel/2006/main">
          <x14:cfRule type="containsText" priority="853" operator="containsText" id="{65487DEE-7ECB-4167-B86D-F5B74419568B}">
            <xm:f>NOT(ISERROR(SEARCH("MEDIUM",G7793)))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54" operator="containsText" id="{3E73CAB6-E019-4CC8-B3BE-7BCCA6423CE4}">
            <xm:f>NOT(ISERROR(SEARCH("LOW",G7793)))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55" operator="containsText" id="{7D7BE236-F20D-465D-8AE8-A8A25F198609}">
            <xm:f>NOT(ISERROR(SEARCH("HIGH",G7793)))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56" operator="containsText" id="{1E8A5ABC-58F7-44EC-9E5C-8C27851569A0}">
            <xm:f>NOT(ISERROR(SEARCH("BUSINESS CRITICAL",G7793)))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G7793</xm:sqref>
        </x14:conditionalFormatting>
        <x14:conditionalFormatting xmlns:xm="http://schemas.microsoft.com/office/excel/2006/main">
          <x14:cfRule type="containsText" priority="849" operator="containsText" id="{EFA9D486-5DD8-4B78-BABB-085C5924329A}">
            <xm:f>NOT(ISERROR(SEARCH("MEDIUM",G7794)))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50" operator="containsText" id="{6E19C858-8F10-4862-9921-AA904BC72596}">
            <xm:f>NOT(ISERROR(SEARCH("LOW",G7794)))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51" operator="containsText" id="{5B97B9D7-D6DA-4AE6-BCAE-DAA8A542286D}">
            <xm:f>NOT(ISERROR(SEARCH("HIGH",G7794)))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52" operator="containsText" id="{449BB820-AB6F-46AE-9534-5D9BB4423C5F}">
            <xm:f>NOT(ISERROR(SEARCH("BUSINESS CRITICAL",G7794)))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G7794</xm:sqref>
        </x14:conditionalFormatting>
        <x14:conditionalFormatting xmlns:xm="http://schemas.microsoft.com/office/excel/2006/main">
          <x14:cfRule type="containsText" priority="845" operator="containsText" id="{E19AFADB-DA00-448C-BEA2-AE319F724826}">
            <xm:f>NOT(ISERROR(SEARCH("MEDIUM",G7794)))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46" operator="containsText" id="{6855384D-15C5-42A0-BAC6-1128A7401C58}">
            <xm:f>NOT(ISERROR(SEARCH("LOW",G7794)))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47" operator="containsText" id="{26D04038-1726-44F0-87AF-3AE7BA51C5D0}">
            <xm:f>NOT(ISERROR(SEARCH("HIGH",G7794)))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48" operator="containsText" id="{76C4E2DF-DB05-4B88-9D43-1BF0724B2312}">
            <xm:f>NOT(ISERROR(SEARCH("BUSINESS CRITICAL",G7794)))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G7794</xm:sqref>
        </x14:conditionalFormatting>
        <x14:conditionalFormatting xmlns:xm="http://schemas.microsoft.com/office/excel/2006/main">
          <x14:cfRule type="containsText" priority="841" operator="containsText" id="{C3A643F7-F884-44B5-A71D-0377E203AA1D}">
            <xm:f>NOT(ISERROR(SEARCH("MEDIUM",G7795)))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42" operator="containsText" id="{609DC6C4-575B-4C51-8A57-1BF9B154B58E}">
            <xm:f>NOT(ISERROR(SEARCH("LOW",G7795)))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43" operator="containsText" id="{B8978F30-4068-4283-95D3-47083694D974}">
            <xm:f>NOT(ISERROR(SEARCH("HIGH",G7795)))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44" operator="containsText" id="{67174396-2D07-4589-9347-4F4FDA9E56BD}">
            <xm:f>NOT(ISERROR(SEARCH("BUSINESS CRITICAL",G7795)))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G7795:G7801</xm:sqref>
        </x14:conditionalFormatting>
        <x14:conditionalFormatting xmlns:xm="http://schemas.microsoft.com/office/excel/2006/main">
          <x14:cfRule type="containsText" priority="837" operator="containsText" id="{A8F89FC5-D5D1-4A6D-91F6-82F64F206B3A}">
            <xm:f>NOT(ISERROR(SEARCH("MEDIUM",G7795)))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38" operator="containsText" id="{3C13CEBA-0D54-4FAD-A895-5E867FD70DFE}">
            <xm:f>NOT(ISERROR(SEARCH("LOW",G7795)))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39" operator="containsText" id="{ED9ABCE4-250C-4A74-8A31-F949F97F922F}">
            <xm:f>NOT(ISERROR(SEARCH("HIGH",G7795)))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40" operator="containsText" id="{94955AF8-238C-459E-83CF-53BBA684D31C}">
            <xm:f>NOT(ISERROR(SEARCH("BUSINESS CRITICAL",G7795)))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G7795:G7801</xm:sqref>
        </x14:conditionalFormatting>
        <x14:conditionalFormatting xmlns:xm="http://schemas.microsoft.com/office/excel/2006/main">
          <x14:cfRule type="containsText" priority="829" operator="containsText" id="{A2181215-5A1A-4A65-8238-7CFA9C79944C}">
            <xm:f>NOT(ISERROR(SEARCH("MEDIUM",G5570)))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30" operator="containsText" id="{8355BDC6-5013-4B89-BA91-3E1B9621553B}">
            <xm:f>NOT(ISERROR(SEARCH("LOW",G5570)))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31" operator="containsText" id="{31AAF47A-63F6-4330-81EF-9081DB4A204D}">
            <xm:f>NOT(ISERROR(SEARCH("HIGH",G5570)))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32" operator="containsText" id="{73F02D3D-7474-4818-BDE4-C953FCD11B68}">
            <xm:f>NOT(ISERROR(SEARCH("BUSINESS CRITICAL",G5570)))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G5570:G5576</xm:sqref>
        </x14:conditionalFormatting>
        <x14:conditionalFormatting xmlns:xm="http://schemas.microsoft.com/office/excel/2006/main">
          <x14:cfRule type="containsText" priority="825" operator="containsText" id="{BC7E706A-37E9-4DAE-B28E-D571785487C6}">
            <xm:f>NOT(ISERROR(SEARCH("MEDIUM",G5575)))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26" operator="containsText" id="{BBDBA032-F597-4057-B11F-212C3076378B}">
            <xm:f>NOT(ISERROR(SEARCH("LOW",G5575)))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27" operator="containsText" id="{C58DCEAB-CEE7-44EC-BA1C-4E0DBC59D5F2}">
            <xm:f>NOT(ISERROR(SEARCH("HIGH",G5575)))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28" operator="containsText" id="{F37FD1DE-D64A-4AB7-861A-CAA3618C9A37}">
            <xm:f>NOT(ISERROR(SEARCH("BUSINESS CRITICAL",G5575)))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G5575</xm:sqref>
        </x14:conditionalFormatting>
        <x14:conditionalFormatting xmlns:xm="http://schemas.microsoft.com/office/excel/2006/main">
          <x14:cfRule type="containsText" priority="821" operator="containsText" id="{C997C247-09FC-43C9-B117-8B6256E86BB0}">
            <xm:f>NOT(ISERROR(SEARCH("MEDIUM",G5576)))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22" operator="containsText" id="{09881F1D-2F8D-4A95-BD40-FDE2E654C222}">
            <xm:f>NOT(ISERROR(SEARCH("LOW",G5576)))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23" operator="containsText" id="{D0868ABE-186F-4CFC-A7C4-708C115DB275}">
            <xm:f>NOT(ISERROR(SEARCH("HIGH",G5576)))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24" operator="containsText" id="{C5578128-A83A-4AEB-AAD2-7719F16FCCD2}">
            <xm:f>NOT(ISERROR(SEARCH("BUSINESS CRITICAL",G5576)))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G5576</xm:sqref>
        </x14:conditionalFormatting>
        <x14:conditionalFormatting xmlns:xm="http://schemas.microsoft.com/office/excel/2006/main">
          <x14:cfRule type="containsText" priority="813" operator="containsText" id="{8B3E4522-06E9-410E-AFF3-3635D4C52425}">
            <xm:f>NOT(ISERROR(SEARCH("MEDIUM",G5570)))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14" operator="containsText" id="{109DCAA4-71B8-434B-803E-DFAB0CE1C558}">
            <xm:f>NOT(ISERROR(SEARCH("LOW",G5570)))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15" operator="containsText" id="{F81B4BA0-9DE9-43AA-9D5A-EB90E89A51AE}">
            <xm:f>NOT(ISERROR(SEARCH("HIGH",G5570)))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16" operator="containsText" id="{77A83647-8AB1-412C-B5EC-26DE68E15526}">
            <xm:f>NOT(ISERROR(SEARCH("BUSINESS CRITICAL",G5570)))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G5570:G5573</xm:sqref>
        </x14:conditionalFormatting>
        <x14:conditionalFormatting xmlns:xm="http://schemas.microsoft.com/office/excel/2006/main">
          <x14:cfRule type="containsText" priority="809" operator="containsText" id="{8D7C4B16-5EE9-409E-A63E-00025CD952B2}">
            <xm:f>NOT(ISERROR(SEARCH("MEDIUM",G5577)))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10" operator="containsText" id="{0844188C-401E-4AFE-BD6E-F3FD50BA4B87}">
            <xm:f>NOT(ISERROR(SEARCH("LOW",G5577)))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11" operator="containsText" id="{267592AA-B27E-41FA-BD91-1BB2474A1DA8}">
            <xm:f>NOT(ISERROR(SEARCH("HIGH",G5577)))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12" operator="containsText" id="{B0FF2405-75BF-499F-9C78-E4D4A1FD33C4}">
            <xm:f>NOT(ISERROR(SEARCH("BUSINESS CRITICAL",G5577)))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G5577</xm:sqref>
        </x14:conditionalFormatting>
        <x14:conditionalFormatting xmlns:xm="http://schemas.microsoft.com/office/excel/2006/main">
          <x14:cfRule type="containsText" priority="805" operator="containsText" id="{8227F4BE-AD2F-42E7-9D3E-9BE335F07BDA}">
            <xm:f>NOT(ISERROR(SEARCH("MEDIUM",G5577)))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06" operator="containsText" id="{A2DEA980-9238-4D36-BF6F-F8BBE11FBB17}">
            <xm:f>NOT(ISERROR(SEARCH("LOW",G5577)))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07" operator="containsText" id="{2B8DA588-BBAB-4227-9BB9-B9B52AB05847}">
            <xm:f>NOT(ISERROR(SEARCH("HIGH",G5577)))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08" operator="containsText" id="{8D46A186-69A4-4AB9-9942-2C027E73D390}">
            <xm:f>NOT(ISERROR(SEARCH("BUSINESS CRITICAL",G5577)))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G5577</xm:sqref>
        </x14:conditionalFormatting>
        <x14:conditionalFormatting xmlns:xm="http://schemas.microsoft.com/office/excel/2006/main">
          <x14:cfRule type="containsText" priority="801" operator="containsText" id="{E105D394-DCAB-4E06-8D4F-AE0C95ABA4EF}">
            <xm:f>NOT(ISERROR(SEARCH("MEDIUM",G3109)))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02" operator="containsText" id="{EDDAB886-BADB-478B-AFF3-F97717A49AC2}">
            <xm:f>NOT(ISERROR(SEARCH("LOW",G3109)))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03" operator="containsText" id="{981F81A6-72DA-40E3-8EBC-6C822C55B9F2}">
            <xm:f>NOT(ISERROR(SEARCH("HIGH",G3109)))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04" operator="containsText" id="{0C73C7A7-8C75-4D57-B77A-2248A4715CFE}">
            <xm:f>NOT(ISERROR(SEARCH("BUSINESS CRITICAL",G3109)))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G3109</xm:sqref>
        </x14:conditionalFormatting>
        <x14:conditionalFormatting xmlns:xm="http://schemas.microsoft.com/office/excel/2006/main">
          <x14:cfRule type="containsText" priority="793" operator="containsText" id="{9F1C5839-0F5E-40A2-9C41-BB05232AEA28}">
            <xm:f>NOT(ISERROR(SEARCH("MEDIUM",G266)))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94" operator="containsText" id="{3A7A07C0-BAE8-4EE3-8E25-9741A9D4262C}">
            <xm:f>NOT(ISERROR(SEARCH("LOW",G266)))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95" operator="containsText" id="{CC2511E4-F6F9-4310-8AFC-B5A23D2CC739}">
            <xm:f>NOT(ISERROR(SEARCH("HIGH",G266)))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96" operator="containsText" id="{9D420BDB-5324-4053-A02F-CD13FFC9B98D}">
            <xm:f>NOT(ISERROR(SEARCH("BUSINESS CRITICAL",G266)))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G266</xm:sqref>
        </x14:conditionalFormatting>
        <x14:conditionalFormatting xmlns:xm="http://schemas.microsoft.com/office/excel/2006/main">
          <x14:cfRule type="containsText" priority="781" operator="containsText" id="{3D8BFAF6-31B6-408E-9D31-DB3A56A1BF22}">
            <xm:f>NOT(ISERROR(SEARCH("MEDIUM",G269)))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82" operator="containsText" id="{6879DCA8-049F-4DFB-8AD6-12BF6114B8D2}">
            <xm:f>NOT(ISERROR(SEARCH("LOW",G269)))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83" operator="containsText" id="{D0D0D93D-A1A9-4650-9A22-AE72EF17BF56}">
            <xm:f>NOT(ISERROR(SEARCH("HIGH",G269)))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84" operator="containsText" id="{03F901D5-59BA-48DA-A9A7-EADA693CC894}">
            <xm:f>NOT(ISERROR(SEARCH("BUSINESS CRITICAL",G269)))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G269</xm:sqref>
        </x14:conditionalFormatting>
        <x14:conditionalFormatting xmlns:xm="http://schemas.microsoft.com/office/excel/2006/main">
          <x14:cfRule type="containsText" priority="777" operator="containsText" id="{B1729395-F8E7-4ED1-A805-6E0F491582D5}">
            <xm:f>NOT(ISERROR(SEARCH("MEDIUM",G270)))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78" operator="containsText" id="{E037C694-2853-4948-9E59-78DE8008E6CB}">
            <xm:f>NOT(ISERROR(SEARCH("LOW",G270)))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79" operator="containsText" id="{D231A5BB-1D0D-4A84-A344-80C0F2709946}">
            <xm:f>NOT(ISERROR(SEARCH("HIGH",G270)))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80" operator="containsText" id="{66825985-F1B4-4154-91AC-832F5C6FD086}">
            <xm:f>NOT(ISERROR(SEARCH("BUSINESS CRITICAL",G270)))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G270</xm:sqref>
        </x14:conditionalFormatting>
        <x14:conditionalFormatting xmlns:xm="http://schemas.microsoft.com/office/excel/2006/main">
          <x14:cfRule type="containsText" priority="773" operator="containsText" id="{DD201EF1-19F9-432F-84C4-0D2440AEAC62}">
            <xm:f>NOT(ISERROR(SEARCH("MEDIUM",G271)))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74" operator="containsText" id="{4A02E96E-B3AD-4BCD-A021-F6D4C8DFE9B6}">
            <xm:f>NOT(ISERROR(SEARCH("LOW",G271)))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75" operator="containsText" id="{863A9324-4480-45F0-8CCA-0BE6021FFA2F}">
            <xm:f>NOT(ISERROR(SEARCH("HIGH",G271)))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76" operator="containsText" id="{7B50F451-3EC4-4E60-860E-4423C1FC90C9}">
            <xm:f>NOT(ISERROR(SEARCH("BUSINESS CRITICAL",G271)))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G271</xm:sqref>
        </x14:conditionalFormatting>
        <x14:conditionalFormatting xmlns:xm="http://schemas.microsoft.com/office/excel/2006/main">
          <x14:cfRule type="containsText" priority="789" operator="containsText" id="{D5CDC2F4-A034-4E27-A472-7ED229F719DD}">
            <xm:f>NOT(ISERROR(SEARCH("MEDIUM",G267)))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90" operator="containsText" id="{E6D64294-A843-428A-AE91-0132C6A0D0A8}">
            <xm:f>NOT(ISERROR(SEARCH("LOW",G267)))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91" operator="containsText" id="{BA54E8E1-29D2-4D01-A68E-6A7022A5FD46}">
            <xm:f>NOT(ISERROR(SEARCH("HIGH",G267)))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92" operator="containsText" id="{A895E5E1-2BF5-4994-9F8F-26925CF014E0}">
            <xm:f>NOT(ISERROR(SEARCH("BUSINESS CRITICAL",G267)))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G267</xm:sqref>
        </x14:conditionalFormatting>
        <x14:conditionalFormatting xmlns:xm="http://schemas.microsoft.com/office/excel/2006/main">
          <x14:cfRule type="containsText" priority="785" operator="containsText" id="{CE24EB3D-19ED-492D-ACD6-54B3942CA17E}">
            <xm:f>NOT(ISERROR(SEARCH("MEDIUM",G268)))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86" operator="containsText" id="{2DF058D0-40EE-41AF-B932-27E3AEFE96C4}">
            <xm:f>NOT(ISERROR(SEARCH("LOW",G268)))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87" operator="containsText" id="{3D2C4A04-A605-4F8F-8770-CA737601D19C}">
            <xm:f>NOT(ISERROR(SEARCH("HIGH",G268)))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88" operator="containsText" id="{D8C5BE7A-202C-47E2-8945-CD1F41732A7B}">
            <xm:f>NOT(ISERROR(SEARCH("BUSINESS CRITICAL",G268)))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G268</xm:sqref>
        </x14:conditionalFormatting>
        <x14:conditionalFormatting xmlns:xm="http://schemas.microsoft.com/office/excel/2006/main">
          <x14:cfRule type="containsText" priority="761" operator="containsText" id="{2DC464EB-5A7E-4480-8F2E-C9D6DB140138}">
            <xm:f>NOT(ISERROR(SEARCH("MEDIUM",G265)))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62" operator="containsText" id="{E0F4558B-1CF2-48A6-A6FC-962B5B6D07E9}">
            <xm:f>NOT(ISERROR(SEARCH("LOW",G265)))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63" operator="containsText" id="{2316EB1F-CA94-4A32-AA52-CAD7B61FD464}">
            <xm:f>NOT(ISERROR(SEARCH("HIGH",G265)))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64" operator="containsText" id="{24F2D87B-13BE-4DD6-973F-D7D53F15A48F}">
            <xm:f>NOT(ISERROR(SEARCH("BUSINESS CRITICAL",G265)))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G265</xm:sqref>
        </x14:conditionalFormatting>
        <x14:conditionalFormatting xmlns:xm="http://schemas.microsoft.com/office/excel/2006/main">
          <x14:cfRule type="containsText" priority="757" operator="containsText" id="{60DED492-3EB3-4DDF-BD1E-7B1BAC9923F6}">
            <xm:f>NOT(ISERROR(SEARCH("MEDIUM",G257)))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58" operator="containsText" id="{D250C368-36F6-4442-B63E-70EAECC0C4EF}">
            <xm:f>NOT(ISERROR(SEARCH("LOW",G257)))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59" operator="containsText" id="{B5B24DC6-6E64-4B0B-A218-087295E783E4}">
            <xm:f>NOT(ISERROR(SEARCH("HIGH",G257)))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60" operator="containsText" id="{C776645E-598A-41BC-B5EB-D4AC4739C3D6}">
            <xm:f>NOT(ISERROR(SEARCH("BUSINESS CRITICAL",G257)))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G257</xm:sqref>
        </x14:conditionalFormatting>
        <x14:conditionalFormatting xmlns:xm="http://schemas.microsoft.com/office/excel/2006/main">
          <x14:cfRule type="containsText" priority="745" operator="containsText" id="{2F04BDEE-9834-4ED6-BF5A-73CA856788BB}">
            <xm:f>NOT(ISERROR(SEARCH("MEDIUM",G260)))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46" operator="containsText" id="{740F9E57-72C3-42A7-B4BB-6C5DB235B05F}">
            <xm:f>NOT(ISERROR(SEARCH("LOW",G260)))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47" operator="containsText" id="{8CB9BD3B-D73D-4D26-9218-197A4A710307}">
            <xm:f>NOT(ISERROR(SEARCH("HIGH",G260)))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48" operator="containsText" id="{AF9F3903-A533-4338-991D-A50A9891463B}">
            <xm:f>NOT(ISERROR(SEARCH("BUSINESS CRITICAL",G260)))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G260</xm:sqref>
        </x14:conditionalFormatting>
        <x14:conditionalFormatting xmlns:xm="http://schemas.microsoft.com/office/excel/2006/main">
          <x14:cfRule type="containsText" priority="741" operator="containsText" id="{47371EE7-76DA-4BF8-994C-06BDAEE906EF}">
            <xm:f>NOT(ISERROR(SEARCH("MEDIUM",G261)))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42" operator="containsText" id="{AFB96D2E-37EA-437A-A505-99182ECCC023}">
            <xm:f>NOT(ISERROR(SEARCH("LOW",G261)))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43" operator="containsText" id="{17F7CF45-B0BD-40B5-8DB3-EA098D13C403}">
            <xm:f>NOT(ISERROR(SEARCH("HIGH",G261)))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44" operator="containsText" id="{270618FC-1AB9-4313-9671-E3C5C5A02E73}">
            <xm:f>NOT(ISERROR(SEARCH("BUSINESS CRITICAL",G261)))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G261</xm:sqref>
        </x14:conditionalFormatting>
        <x14:conditionalFormatting xmlns:xm="http://schemas.microsoft.com/office/excel/2006/main">
          <x14:cfRule type="containsText" priority="737" operator="containsText" id="{37C1BE21-70C2-48F4-8DDB-C97F75CC2821}">
            <xm:f>NOT(ISERROR(SEARCH("MEDIUM",G262)))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38" operator="containsText" id="{19A3E634-3EB9-464A-A36F-2AE0A4709BDD}">
            <xm:f>NOT(ISERROR(SEARCH("LOW",G262)))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39" operator="containsText" id="{9A8E9DCB-ED76-46A8-8AB7-22B7C6AC169F}">
            <xm:f>NOT(ISERROR(SEARCH("HIGH",G262)))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40" operator="containsText" id="{84CF50F7-5A40-4D39-864F-94E652DD882D}">
            <xm:f>NOT(ISERROR(SEARCH("BUSINESS CRITICAL",G262)))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G262</xm:sqref>
        </x14:conditionalFormatting>
        <x14:conditionalFormatting xmlns:xm="http://schemas.microsoft.com/office/excel/2006/main">
          <x14:cfRule type="containsText" priority="733" operator="containsText" id="{70F8DCF1-D244-4809-9F02-56E94B80639D}">
            <xm:f>NOT(ISERROR(SEARCH("MEDIUM",G263)))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34" operator="containsText" id="{A1732EEB-C205-4D36-8D03-CDFC6347CE1B}">
            <xm:f>NOT(ISERROR(SEARCH("LOW",G263)))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35" operator="containsText" id="{85948064-6047-44E0-B0A0-E411FF3C3344}">
            <xm:f>NOT(ISERROR(SEARCH("HIGH",G263)))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36" operator="containsText" id="{9B39026D-5307-464A-BC69-FA58FF9CC3E9}">
            <xm:f>NOT(ISERROR(SEARCH("BUSINESS CRITICAL",G263)))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G263</xm:sqref>
        </x14:conditionalFormatting>
        <x14:conditionalFormatting xmlns:xm="http://schemas.microsoft.com/office/excel/2006/main">
          <x14:cfRule type="containsText" priority="729" operator="containsText" id="{59270E79-5EE4-4D9F-A777-1197B4C7AA6F}">
            <xm:f>NOT(ISERROR(SEARCH("MEDIUM",G264)))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30" operator="containsText" id="{2B1B756C-A83F-42DE-8254-90C75C193769}">
            <xm:f>NOT(ISERROR(SEARCH("LOW",G264)))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31" operator="containsText" id="{697BDECA-E5F5-46B0-B195-D24D822E6663}">
            <xm:f>NOT(ISERROR(SEARCH("HIGH",G264)))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32" operator="containsText" id="{FD6D5D8C-A0FE-4485-85FA-945759051249}">
            <xm:f>NOT(ISERROR(SEARCH("BUSINESS CRITICAL",G264)))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G264</xm:sqref>
        </x14:conditionalFormatting>
        <x14:conditionalFormatting xmlns:xm="http://schemas.microsoft.com/office/excel/2006/main">
          <x14:cfRule type="containsText" priority="753" operator="containsText" id="{955862E4-6591-4335-A356-E300DD5AD532}">
            <xm:f>NOT(ISERROR(SEARCH("MEDIUM",G258)))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54" operator="containsText" id="{EFF4EEC8-C542-46DF-B778-4C9DFCDA387F}">
            <xm:f>NOT(ISERROR(SEARCH("LOW",G258)))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55" operator="containsText" id="{49B097B6-562B-4455-9B5E-C7E9A12542FA}">
            <xm:f>NOT(ISERROR(SEARCH("HIGH",G258)))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56" operator="containsText" id="{6396E309-AC1A-4FB8-9101-758DAFF2929F}">
            <xm:f>NOT(ISERROR(SEARCH("BUSINESS CRITICAL",G258)))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G258</xm:sqref>
        </x14:conditionalFormatting>
        <x14:conditionalFormatting xmlns:xm="http://schemas.microsoft.com/office/excel/2006/main">
          <x14:cfRule type="containsText" priority="749" operator="containsText" id="{9848295D-046A-4B57-8C98-E9F5086A02F8}">
            <xm:f>NOT(ISERROR(SEARCH("MEDIUM",G259)))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50" operator="containsText" id="{0C84C6B8-7C14-4D9C-8055-F7D6B9FE2AA9}">
            <xm:f>NOT(ISERROR(SEARCH("LOW",G259)))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51" operator="containsText" id="{D0318C81-5360-4230-A281-2E68C0FA45D0}">
            <xm:f>NOT(ISERROR(SEARCH("HIGH",G259)))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52" operator="containsText" id="{BA878036-4C14-4E17-99BB-B190D4517CB8}">
            <xm:f>NOT(ISERROR(SEARCH("BUSINESS CRITICAL",G259)))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G259</xm:sqref>
        </x14:conditionalFormatting>
        <x14:conditionalFormatting xmlns:xm="http://schemas.microsoft.com/office/excel/2006/main">
          <x14:cfRule type="containsText" priority="721" operator="containsText" id="{FFC5F771-5CB2-438E-B0BC-4BAD59B5891B}">
            <xm:f>NOT(ISERROR(SEARCH("MEDIUM",G250)))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22" operator="containsText" id="{210204FD-D630-4BA9-92F9-B75F11ABD9CF}">
            <xm:f>NOT(ISERROR(SEARCH("LOW",G250)))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23" operator="containsText" id="{92E5281E-6289-439E-8370-4AC469AF9E72}">
            <xm:f>NOT(ISERROR(SEARCH("HIGH",G250)))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24" operator="containsText" id="{676191E8-8FCA-43DA-A8AD-DFDF191E2682}">
            <xm:f>NOT(ISERROR(SEARCH("BUSINESS CRITICAL",G250)))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G250</xm:sqref>
        </x14:conditionalFormatting>
        <x14:conditionalFormatting xmlns:xm="http://schemas.microsoft.com/office/excel/2006/main">
          <x14:cfRule type="containsText" priority="709" operator="containsText" id="{19705BD1-2980-4DAD-83EB-D5EF082E8C85}">
            <xm:f>NOT(ISERROR(SEARCH("MEDIUM",G253)))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10" operator="containsText" id="{CFE60B2C-A4F5-4D2A-A311-CA50E92D0AB3}">
            <xm:f>NOT(ISERROR(SEARCH("LOW",G253)))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11" operator="containsText" id="{05A02CFC-BB72-4161-AF76-B70502387703}">
            <xm:f>NOT(ISERROR(SEARCH("HIGH",G253)))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12" operator="containsText" id="{3A571AFF-307F-4D30-BDA6-FFE03E8CC009}">
            <xm:f>NOT(ISERROR(SEARCH("BUSINESS CRITICAL",G253)))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G253</xm:sqref>
        </x14:conditionalFormatting>
        <x14:conditionalFormatting xmlns:xm="http://schemas.microsoft.com/office/excel/2006/main">
          <x14:cfRule type="containsText" priority="705" operator="containsText" id="{F442EEB8-E516-4969-BEE9-AFAD0900EF1A}">
            <xm:f>NOT(ISERROR(SEARCH("MEDIUM",G254)))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06" operator="containsText" id="{BBC3EB60-C019-45DE-B476-37177C0F70AD}">
            <xm:f>NOT(ISERROR(SEARCH("LOW",G254)))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07" operator="containsText" id="{8F8E7B34-303A-4063-BAEA-D8FC73055EF4}">
            <xm:f>NOT(ISERROR(SEARCH("HIGH",G254)))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08" operator="containsText" id="{04C79B22-1FC9-4704-AC34-E59AD3293478}">
            <xm:f>NOT(ISERROR(SEARCH("BUSINESS CRITICAL",G254)))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G254</xm:sqref>
        </x14:conditionalFormatting>
        <x14:conditionalFormatting xmlns:xm="http://schemas.microsoft.com/office/excel/2006/main">
          <x14:cfRule type="containsText" priority="701" operator="containsText" id="{D7C4802C-BE25-4D65-A4FB-F13531C81628}">
            <xm:f>NOT(ISERROR(SEARCH("MEDIUM",G255)))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02" operator="containsText" id="{74897FEA-896E-4BFE-A1AA-348652D5D80A}">
            <xm:f>NOT(ISERROR(SEARCH("LOW",G255)))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03" operator="containsText" id="{2EEBC62F-ECCE-4C97-A0F4-1FEE5EF37F21}">
            <xm:f>NOT(ISERROR(SEARCH("HIGH",G255)))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04" operator="containsText" id="{3D932D6B-936C-426B-B8DA-F56A0D398B4B}">
            <xm:f>NOT(ISERROR(SEARCH("BUSINESS CRITICAL",G255)))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G255</xm:sqref>
        </x14:conditionalFormatting>
        <x14:conditionalFormatting xmlns:xm="http://schemas.microsoft.com/office/excel/2006/main">
          <x14:cfRule type="containsText" priority="689" operator="containsText" id="{9AAF9B2A-DFCD-4468-AFE1-9B4F80915635}">
            <xm:f>NOT(ISERROR(SEARCH("MEDIUM",G256)))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90" operator="containsText" id="{A97706B1-CEAF-43CC-8D3B-CB0317EF91EB}">
            <xm:f>NOT(ISERROR(SEARCH("LOW",G256)))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91" operator="containsText" id="{B0DA5F2F-95D8-4D46-93B5-6AB28A784431}">
            <xm:f>NOT(ISERROR(SEARCH("HIGH",G256)))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92" operator="containsText" id="{5FBD59D1-2625-41F0-9280-79CF8431951C}">
            <xm:f>NOT(ISERROR(SEARCH("BUSINESS CRITICAL",G256)))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G256</xm:sqref>
        </x14:conditionalFormatting>
        <x14:conditionalFormatting xmlns:xm="http://schemas.microsoft.com/office/excel/2006/main">
          <x14:cfRule type="containsText" priority="717" operator="containsText" id="{610DA109-C201-4364-905B-79A060BFC522}">
            <xm:f>NOT(ISERROR(SEARCH("MEDIUM",G251)))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18" operator="containsText" id="{886EE1C2-A18A-4136-A37C-4786ADD5A299}">
            <xm:f>NOT(ISERROR(SEARCH("LOW",G251)))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19" operator="containsText" id="{72E38DCF-9CB2-4AE0-BB65-C02D3F06768E}">
            <xm:f>NOT(ISERROR(SEARCH("HIGH",G251)))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20" operator="containsText" id="{D959285E-252C-4412-9B45-A470724C527D}">
            <xm:f>NOT(ISERROR(SEARCH("BUSINESS CRITICAL",G251)))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G251</xm:sqref>
        </x14:conditionalFormatting>
        <x14:conditionalFormatting xmlns:xm="http://schemas.microsoft.com/office/excel/2006/main">
          <x14:cfRule type="containsText" priority="713" operator="containsText" id="{617D08D2-2E15-48B6-91C8-683152ECED5E}">
            <xm:f>NOT(ISERROR(SEARCH("MEDIUM",G252)))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14" operator="containsText" id="{1AD9365C-5CFD-46F3-9C9D-EDD4F47BE820}">
            <xm:f>NOT(ISERROR(SEARCH("LOW",G252)))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15" operator="containsText" id="{E906D440-0F80-401C-830E-193DE7BCA9FA}">
            <xm:f>NOT(ISERROR(SEARCH("HIGH",G252)))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16" operator="containsText" id="{92AA4057-CE20-4636-BEB2-B4BA786B4FEA}">
            <xm:f>NOT(ISERROR(SEARCH("BUSINESS CRITICAL",G252)))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G252</xm:sqref>
        </x14:conditionalFormatting>
        <x14:conditionalFormatting xmlns:xm="http://schemas.microsoft.com/office/excel/2006/main">
          <x14:cfRule type="containsText" priority="685" operator="containsText" id="{87BD3E98-0035-4A3D-B9B1-E27E075142BC}">
            <xm:f>NOT(ISERROR(SEARCH("MEDIUM",G272)))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86" operator="containsText" id="{16EE915B-CE96-4E4A-8E29-658FF562227C}">
            <xm:f>NOT(ISERROR(SEARCH("LOW",G272)))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87" operator="containsText" id="{61E636B4-A651-4817-9874-B61E79247BA0}">
            <xm:f>NOT(ISERROR(SEARCH("HIGH",G272)))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88" operator="containsText" id="{386E5DFB-A0C5-47E2-A9EC-FC655A6B8086}">
            <xm:f>NOT(ISERROR(SEARCH("BUSINESS CRITICAL",G272)))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G272</xm:sqref>
        </x14:conditionalFormatting>
        <x14:conditionalFormatting xmlns:xm="http://schemas.microsoft.com/office/excel/2006/main">
          <x14:cfRule type="containsText" priority="681" operator="containsText" id="{BDF8843D-27B5-4732-B113-E856D12F8928}">
            <xm:f>NOT(ISERROR(SEARCH("MEDIUM",G151)))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82" operator="containsText" id="{0BC98FED-C606-479B-9B39-54C97BD3242A}">
            <xm:f>NOT(ISERROR(SEARCH("LOW",G151)))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83" operator="containsText" id="{45016EB3-0834-403F-9556-F873B2FD3CF7}">
            <xm:f>NOT(ISERROR(SEARCH("HIGH",G151)))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84" operator="containsText" id="{4F321836-BD00-40B3-A049-F8ABC67E8979}">
            <xm:f>NOT(ISERROR(SEARCH("BUSINESS CRITICAL",G151)))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G151</xm:sqref>
        </x14:conditionalFormatting>
        <x14:conditionalFormatting xmlns:xm="http://schemas.microsoft.com/office/excel/2006/main">
          <x14:cfRule type="containsText" priority="677" operator="containsText" id="{0EEC4183-770C-47BE-A389-2BF01690EBE7}">
            <xm:f>NOT(ISERROR(SEARCH("MEDIUM",G145)))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78" operator="containsText" id="{D2AEBFFE-7A55-42AB-9E98-ABDE52DF116E}">
            <xm:f>NOT(ISERROR(SEARCH("LOW",G145)))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79" operator="containsText" id="{3A15A008-62D1-4118-BB7A-ADD4876871A1}">
            <xm:f>NOT(ISERROR(SEARCH("HIGH",G145)))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80" operator="containsText" id="{660C96D5-D6E2-4D35-9B67-558270314BEF}">
            <xm:f>NOT(ISERROR(SEARCH("BUSINESS CRITICAL",G145)))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G145:G146</xm:sqref>
        </x14:conditionalFormatting>
        <x14:conditionalFormatting xmlns:xm="http://schemas.microsoft.com/office/excel/2006/main">
          <x14:cfRule type="containsText" priority="673" operator="containsText" id="{C32CEB7C-D287-4050-9C71-E6F26A9638E9}">
            <xm:f>NOT(ISERROR(SEARCH("MEDIUM",G147)))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74" operator="containsText" id="{1E8B2820-B35B-465D-AB08-91D0BCB85AB1}">
            <xm:f>NOT(ISERROR(SEARCH("LOW",G147)))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75" operator="containsText" id="{045669BD-A3CC-4B9E-BBB9-605312247D55}">
            <xm:f>NOT(ISERROR(SEARCH("HIGH",G147)))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76" operator="containsText" id="{0EB78465-94AE-474B-9D41-75865F4F8499}">
            <xm:f>NOT(ISERROR(SEARCH("BUSINESS CRITICAL",G147)))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G147:G150</xm:sqref>
        </x14:conditionalFormatting>
        <x14:conditionalFormatting xmlns:xm="http://schemas.microsoft.com/office/excel/2006/main">
          <x14:cfRule type="containsText" priority="665" operator="containsText" id="{306CD40B-731A-460E-9581-0C120DCB5153}">
            <xm:f>NOT(ISERROR(SEARCH("MEDIUM",G137)))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66" operator="containsText" id="{F0761B08-58CC-474B-9079-FCEB20DE9858}">
            <xm:f>NOT(ISERROR(SEARCH("LOW",G137)))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67" operator="containsText" id="{D6F5DE35-4D37-48B0-A87B-EEC65C7FAAB3}">
            <xm:f>NOT(ISERROR(SEARCH("HIGH",G137)))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68" operator="containsText" id="{485B99D9-A387-40CE-AAA5-0AD222FE7001}">
            <xm:f>NOT(ISERROR(SEARCH("BUSINESS CRITICAL",G137)))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G137</xm:sqref>
        </x14:conditionalFormatting>
        <x14:conditionalFormatting xmlns:xm="http://schemas.microsoft.com/office/excel/2006/main">
          <x14:cfRule type="containsText" priority="661" operator="containsText" id="{E5E6F834-EC87-452C-ABF9-C30BE68B6CFB}">
            <xm:f>NOT(ISERROR(SEARCH("MEDIUM",G131)))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62" operator="containsText" id="{3D1D68B2-4C22-4469-A7EA-D7C0974FCF76}">
            <xm:f>NOT(ISERROR(SEARCH("LOW",G131)))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63" operator="containsText" id="{DA1CDAEE-26F8-48A1-AC51-0B8BCF585166}">
            <xm:f>NOT(ISERROR(SEARCH("HIGH",G131)))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64" operator="containsText" id="{843994A2-1D3C-4498-A1E1-2A149396BAFD}">
            <xm:f>NOT(ISERROR(SEARCH("BUSINESS CRITICAL",G131)))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G131:G132</xm:sqref>
        </x14:conditionalFormatting>
        <x14:conditionalFormatting xmlns:xm="http://schemas.microsoft.com/office/excel/2006/main">
          <x14:cfRule type="containsText" priority="657" operator="containsText" id="{89306E0C-FD00-44C6-A91A-E810E63B5A14}">
            <xm:f>NOT(ISERROR(SEARCH("MEDIUM",G133)))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58" operator="containsText" id="{5CAC5C61-3B14-4429-889F-4EC8F7B0E403}">
            <xm:f>NOT(ISERROR(SEARCH("LOW",G133)))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59" operator="containsText" id="{C75E612A-4A0B-4E22-BE91-5600FB1462DB}">
            <xm:f>NOT(ISERROR(SEARCH("HIGH",G133)))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60" operator="containsText" id="{2365A552-4222-41C4-9ADD-F624FC51A971}">
            <xm:f>NOT(ISERROR(SEARCH("BUSINESS CRITICAL",G133)))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G133:G136</xm:sqref>
        </x14:conditionalFormatting>
        <x14:conditionalFormatting xmlns:xm="http://schemas.microsoft.com/office/excel/2006/main">
          <x14:cfRule type="containsText" priority="649" operator="containsText" id="{9DED82BB-DF58-4265-875D-03139562BB22}">
            <xm:f>NOT(ISERROR(SEARCH("MEDIUM",G7920)))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50" operator="containsText" id="{4FA43E8A-79ED-420D-A85A-BD9C4B77DF4A}">
            <xm:f>NOT(ISERROR(SEARCH("LOW",G7920)))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51" operator="containsText" id="{82246178-0C16-438C-B177-D8DD4CAA7993}">
            <xm:f>NOT(ISERROR(SEARCH("HIGH",G7920)))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52" operator="containsText" id="{387806A6-2D63-42F6-85C6-B9CBF22F749C}">
            <xm:f>NOT(ISERROR(SEARCH("BUSINESS CRITICAL",G7920)))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G7920</xm:sqref>
        </x14:conditionalFormatting>
        <x14:conditionalFormatting xmlns:xm="http://schemas.microsoft.com/office/excel/2006/main">
          <x14:cfRule type="containsText" priority="645" operator="containsText" id="{F936FC05-EF15-43CB-9418-10167C7321B8}">
            <xm:f>NOT(ISERROR(SEARCH("MEDIUM",G7920)))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46" operator="containsText" id="{F0FB9F3B-E4B2-4CC0-8507-A012E911270E}">
            <xm:f>NOT(ISERROR(SEARCH("LOW",G7920)))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47" operator="containsText" id="{B5C5CE0B-3731-42F1-ABC6-1410DF39F765}">
            <xm:f>NOT(ISERROR(SEARCH("HIGH",G7920)))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48" operator="containsText" id="{08055622-1441-4DD9-96C9-DE5A1F3C6CCD}">
            <xm:f>NOT(ISERROR(SEARCH("BUSINESS CRITICAL",G7920)))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G7920</xm:sqref>
        </x14:conditionalFormatting>
        <x14:conditionalFormatting xmlns:xm="http://schemas.microsoft.com/office/excel/2006/main">
          <x14:cfRule type="containsText" priority="641" operator="containsText" id="{518198A6-FA58-4CB6-ACB8-EB9F89329666}">
            <xm:f>NOT(ISERROR(SEARCH("MEDIUM",G7921)))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42" operator="containsText" id="{B44C8DA7-35AD-4627-9ECA-4F9DF4BD2CAE}">
            <xm:f>NOT(ISERROR(SEARCH("LOW",G7921)))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43" operator="containsText" id="{326A18BF-052F-4A9C-9669-1FE99268CE28}">
            <xm:f>NOT(ISERROR(SEARCH("HIGH",G7921)))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44" operator="containsText" id="{A5C002EA-4B02-4BF8-B71A-054BE34CDA9D}">
            <xm:f>NOT(ISERROR(SEARCH("BUSINESS CRITICAL",G7921)))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G7921</xm:sqref>
        </x14:conditionalFormatting>
        <x14:conditionalFormatting xmlns:xm="http://schemas.microsoft.com/office/excel/2006/main">
          <x14:cfRule type="containsText" priority="637" operator="containsText" id="{652AD6DE-2B0C-4ECD-B58F-6975976C1DB6}">
            <xm:f>NOT(ISERROR(SEARCH("MEDIUM",G7921)))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38" operator="containsText" id="{525824A9-D567-424D-812F-05BCF0E5CB68}">
            <xm:f>NOT(ISERROR(SEARCH("LOW",G7921)))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39" operator="containsText" id="{7BEF2DF8-693E-4EE5-A1BE-F40247D230DC}">
            <xm:f>NOT(ISERROR(SEARCH("HIGH",G7921)))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40" operator="containsText" id="{A7F2A8E9-7710-449C-B17E-1CAD60ED71D5}">
            <xm:f>NOT(ISERROR(SEARCH("BUSINESS CRITICAL",G7921)))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G7921</xm:sqref>
        </x14:conditionalFormatting>
        <x14:conditionalFormatting xmlns:xm="http://schemas.microsoft.com/office/excel/2006/main">
          <x14:cfRule type="containsText" priority="633" operator="containsText" id="{94AD19DC-4934-4181-B1B0-6787072900A5}">
            <xm:f>NOT(ISERROR(SEARCH("MEDIUM",G7922)))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34" operator="containsText" id="{2A8B5411-C426-4150-BDB4-CA9A276A0C3E}">
            <xm:f>NOT(ISERROR(SEARCH("LOW",G7922)))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35" operator="containsText" id="{5959FF4C-24F5-4AB5-BEF8-3E73EC255750}">
            <xm:f>NOT(ISERROR(SEARCH("HIGH",G7922)))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36" operator="containsText" id="{93B59BBE-885A-43D3-A139-61095E477DDE}">
            <xm:f>NOT(ISERROR(SEARCH("BUSINESS CRITICAL",G7922)))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G7922</xm:sqref>
        </x14:conditionalFormatting>
        <x14:conditionalFormatting xmlns:xm="http://schemas.microsoft.com/office/excel/2006/main">
          <x14:cfRule type="containsText" priority="613" operator="containsText" id="{3717D322-57ED-4E09-8BE1-53254929B30E}">
            <xm:f>NOT(ISERROR(SEARCH("MEDIUM",G7926)))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14" operator="containsText" id="{973C00CE-6096-4440-9277-5A1B01E8428F}">
            <xm:f>NOT(ISERROR(SEARCH("LOW",G7926)))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15" operator="containsText" id="{4DE8EB36-668F-4DC7-9ED4-C95BF9BD5FEA}">
            <xm:f>NOT(ISERROR(SEARCH("HIGH",G7926)))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16" operator="containsText" id="{068822DF-AE57-4626-BDD2-D460ABB6D815}">
            <xm:f>NOT(ISERROR(SEARCH("BUSINESS CRITICAL",G7926)))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G7926:G7936</xm:sqref>
        </x14:conditionalFormatting>
        <x14:conditionalFormatting xmlns:xm="http://schemas.microsoft.com/office/excel/2006/main">
          <x14:cfRule type="containsText" priority="625" operator="containsText" id="{3CB96F74-E8B7-408D-A6A3-B98AA561B67A}">
            <xm:f>NOT(ISERROR(SEARCH("MEDIUM",G7923)))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26" operator="containsText" id="{55D5B08A-04B8-40C0-BB09-AF8C64DAB084}">
            <xm:f>NOT(ISERROR(SEARCH("LOW",G7923)))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27" operator="containsText" id="{83041993-3A96-4F31-99B9-635D65720CE4}">
            <xm:f>NOT(ISERROR(SEARCH("HIGH",G7923)))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28" operator="containsText" id="{3A31BFBB-5E27-4822-8FE7-71A87DFF143B}">
            <xm:f>NOT(ISERROR(SEARCH("BUSINESS CRITICAL",G7923)))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G7923</xm:sqref>
        </x14:conditionalFormatting>
        <x14:conditionalFormatting xmlns:xm="http://schemas.microsoft.com/office/excel/2006/main">
          <x14:cfRule type="containsText" priority="621" operator="containsText" id="{8EB379A5-820C-4321-A727-42B0ACC46AE1}">
            <xm:f>NOT(ISERROR(SEARCH("MEDIUM",G7924)))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22" operator="containsText" id="{DAFB6CF2-6EC5-4FBF-84C7-C935A2D34E73}">
            <xm:f>NOT(ISERROR(SEARCH("LOW",G7924)))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23" operator="containsText" id="{CE24EBFE-8A21-40BD-A225-FE83219F050E}">
            <xm:f>NOT(ISERROR(SEARCH("HIGH",G7924)))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24" operator="containsText" id="{E9679762-53C1-4F9C-8F55-68BF343924BA}">
            <xm:f>NOT(ISERROR(SEARCH("BUSINESS CRITICAL",G7924)))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G7924</xm:sqref>
        </x14:conditionalFormatting>
        <x14:conditionalFormatting xmlns:xm="http://schemas.microsoft.com/office/excel/2006/main">
          <x14:cfRule type="containsText" priority="617" operator="containsText" id="{B8CC7214-1FE2-4DF4-AF7E-FB84906E6EBB}">
            <xm:f>NOT(ISERROR(SEARCH("MEDIUM",G7925)))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18" operator="containsText" id="{CB44C49D-D749-4F90-AE25-A736697A8199}">
            <xm:f>NOT(ISERROR(SEARCH("LOW",G7925)))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19" operator="containsText" id="{8B4CA119-2DD1-4F18-A9D7-CD1018E88F88}">
            <xm:f>NOT(ISERROR(SEARCH("HIGH",G7925)))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20" operator="containsText" id="{FDC3BFC8-CAAD-4B90-82C8-684AE12E32AE}">
            <xm:f>NOT(ISERROR(SEARCH("BUSINESS CRITICAL",G7925)))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G7925</xm:sqref>
        </x14:conditionalFormatting>
        <x14:conditionalFormatting xmlns:xm="http://schemas.microsoft.com/office/excel/2006/main">
          <x14:cfRule type="containsText" priority="605" operator="containsText" id="{17128464-2694-4241-9E07-0CF26C41E2E1}">
            <xm:f>NOT(ISERROR(SEARCH("MEDIUM",G7937)))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06" operator="containsText" id="{28D64B0F-6BB6-4B3F-AD86-B27603AF51C7}">
            <xm:f>NOT(ISERROR(SEARCH("LOW",G7937)))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07" operator="containsText" id="{12DDC052-D6ED-446A-AB42-45C534656439}">
            <xm:f>NOT(ISERROR(SEARCH("HIGH",G7937)))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08" operator="containsText" id="{0B981495-FF00-4176-98CD-F55BAE01D856}">
            <xm:f>NOT(ISERROR(SEARCH("BUSINESS CRITICAL",G7937)))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G7937</xm:sqref>
        </x14:conditionalFormatting>
        <x14:conditionalFormatting xmlns:xm="http://schemas.microsoft.com/office/excel/2006/main">
          <x14:cfRule type="containsText" priority="601" operator="containsText" id="{63A4CCDF-D149-49F1-849B-75E189ECD77E}">
            <xm:f>NOT(ISERROR(SEARCH("MEDIUM",G7938)))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02" operator="containsText" id="{46EE73BB-4D98-4D33-9472-C89ACB1A7050}">
            <xm:f>NOT(ISERROR(SEARCH("LOW",G7938)))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03" operator="containsText" id="{108AF3C6-2868-4593-8F7D-0FB41EE77959}">
            <xm:f>NOT(ISERROR(SEARCH("HIGH",G7938)))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04" operator="containsText" id="{81F4AD14-7A08-4CF4-9FEF-DA3414B2B9E6}">
            <xm:f>NOT(ISERROR(SEARCH("BUSINESS CRITICAL",G7938)))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G7938:G7943</xm:sqref>
        </x14:conditionalFormatting>
        <x14:conditionalFormatting xmlns:xm="http://schemas.microsoft.com/office/excel/2006/main">
          <x14:cfRule type="containsText" priority="593" operator="containsText" id="{F0E1EDC2-92D0-463B-B409-F2CCD8673512}">
            <xm:f>NOT(ISERROR(SEARCH("MEDIUM",G7944)))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94" operator="containsText" id="{D2D78167-D582-444A-8FF3-916AD6ECA295}">
            <xm:f>NOT(ISERROR(SEARCH("LOW",G7944)))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95" operator="containsText" id="{2E77625C-E72E-4281-803E-94975115D04B}">
            <xm:f>NOT(ISERROR(SEARCH("HIGH",G7944)))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96" operator="containsText" id="{FBEE7F75-F085-4790-B4AC-7BABE84711C0}">
            <xm:f>NOT(ISERROR(SEARCH("BUSINESS CRITICAL",G7944)))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G7944</xm:sqref>
        </x14:conditionalFormatting>
        <x14:conditionalFormatting xmlns:xm="http://schemas.microsoft.com/office/excel/2006/main">
          <x14:cfRule type="containsText" priority="597" operator="containsText" id="{D4C014C9-6A06-4397-8166-303238900D22}">
            <xm:f>NOT(ISERROR(SEARCH("MEDIUM",G7944)))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98" operator="containsText" id="{44839B32-8866-4230-A04C-6929E0A70573}">
            <xm:f>NOT(ISERROR(SEARCH("LOW",G7944)))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99" operator="containsText" id="{C00895D5-44E7-4589-B738-12C9F05FDB77}">
            <xm:f>NOT(ISERROR(SEARCH("HIGH",G7944)))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00" operator="containsText" id="{511A305B-74DA-4C78-992B-F97691C60A58}">
            <xm:f>NOT(ISERROR(SEARCH("BUSINESS CRITICAL",G7944)))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G7944</xm:sqref>
        </x14:conditionalFormatting>
        <x14:conditionalFormatting xmlns:xm="http://schemas.microsoft.com/office/excel/2006/main">
          <x14:cfRule type="containsText" priority="589" operator="containsText" id="{9AB39B9E-B6F1-4F55-80AC-7430C540F08D}">
            <xm:f>NOT(ISERROR(SEARCH("MEDIUM",G7945)))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90" operator="containsText" id="{4E0D31FD-530C-4E55-884F-0F3F2A6E9793}">
            <xm:f>NOT(ISERROR(SEARCH("LOW",G7945)))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91" operator="containsText" id="{65DB3AE1-6165-4F8C-9752-A8B35079DA5D}">
            <xm:f>NOT(ISERROR(SEARCH("HIGH",G7945)))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92" operator="containsText" id="{47FABCFC-513B-4BBF-9B25-1E35B9B9A8D7}">
            <xm:f>NOT(ISERROR(SEARCH("BUSINESS CRITICAL",G7945)))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G7945:G7946</xm:sqref>
        </x14:conditionalFormatting>
        <x14:conditionalFormatting xmlns:xm="http://schemas.microsoft.com/office/excel/2006/main">
          <x14:cfRule type="containsText" priority="585" operator="containsText" id="{D2EA1332-5285-48F0-A664-AD97AA81C62B}">
            <xm:f>NOT(ISERROR(SEARCH("MEDIUM",G7947)))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86" operator="containsText" id="{18983173-1C32-4567-AE04-73849147A780}">
            <xm:f>NOT(ISERROR(SEARCH("LOW",G7947)))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87" operator="containsText" id="{CC5F2418-5024-4CB9-A4E7-82F4756C1DBF}">
            <xm:f>NOT(ISERROR(SEARCH("HIGH",G7947)))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88" operator="containsText" id="{1CE61A08-2515-4E25-B368-F673EE35ACF1}">
            <xm:f>NOT(ISERROR(SEARCH("BUSINESS CRITICAL",G7947)))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G7947:G7951</xm:sqref>
        </x14:conditionalFormatting>
        <x14:conditionalFormatting xmlns:xm="http://schemas.microsoft.com/office/excel/2006/main">
          <x14:cfRule type="containsText" priority="581" operator="containsText" id="{7E2BE8A9-6331-4D2F-8D6D-F23379D1BD00}">
            <xm:f>NOT(ISERROR(SEARCH("MEDIUM",G7947)))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82" operator="containsText" id="{174AA9B9-77A0-4D15-8C01-321FEC71CEAA}">
            <xm:f>NOT(ISERROR(SEARCH("LOW",G7947)))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83" operator="containsText" id="{8DA6373B-8316-4259-843E-DFB05F2030B7}">
            <xm:f>NOT(ISERROR(SEARCH("HIGH",G7947)))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84" operator="containsText" id="{7C32B277-6796-48B0-B134-F43DD8FD1876}">
            <xm:f>NOT(ISERROR(SEARCH("BUSINESS CRITICAL",G7947)))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G7947:G7951</xm:sqref>
        </x14:conditionalFormatting>
        <x14:conditionalFormatting xmlns:xm="http://schemas.microsoft.com/office/excel/2006/main">
          <x14:cfRule type="containsText" priority="569" operator="containsText" id="{AACA410C-FBD8-4259-8912-8AB99705D5AC}">
            <xm:f>NOT(ISERROR(SEARCH("MEDIUM",G31)))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70" operator="containsText" id="{71E3BE7D-8D66-4CFB-8BF0-464B7DA9238B}">
            <xm:f>NOT(ISERROR(SEARCH("LOW",G31)))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71" operator="containsText" id="{535C25BA-3FD0-419D-8D6C-5E6636217112}">
            <xm:f>NOT(ISERROR(SEARCH("HIGH",G31)))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72" operator="containsText" id="{9C7D29E4-3C1A-410C-99D1-E9684922CB90}">
            <xm:f>NOT(ISERROR(SEARCH("BUSINESS CRITICAL",G31)))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</xm:sqref>
        </x14:conditionalFormatting>
        <x14:conditionalFormatting xmlns:xm="http://schemas.microsoft.com/office/excel/2006/main">
          <x14:cfRule type="containsText" priority="565" operator="containsText" id="{80E4EF0A-685C-403F-A1EB-67E9D6F90B67}">
            <xm:f>NOT(ISERROR(SEARCH("MEDIUM",G138)))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66" operator="containsText" id="{EDAFBDC1-2E10-4588-8710-7611F5AE8FF4}">
            <xm:f>NOT(ISERROR(SEARCH("LOW",G138)))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67" operator="containsText" id="{E5110E07-C1F2-4280-B96D-2E6DDABBEA85}">
            <xm:f>NOT(ISERROR(SEARCH("HIGH",G138)))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68" operator="containsText" id="{309FD2E0-B11D-4FEA-B36E-9082969A82AE}">
            <xm:f>NOT(ISERROR(SEARCH("BUSINESS CRITICAL",G138)))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G138:G142</xm:sqref>
        </x14:conditionalFormatting>
        <x14:conditionalFormatting xmlns:xm="http://schemas.microsoft.com/office/excel/2006/main">
          <x14:cfRule type="containsText" priority="561" operator="containsText" id="{369E2043-AC87-48DB-88F5-F9B8FBE52A8C}">
            <xm:f>NOT(ISERROR(SEARCH("MEDIUM",G143)))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62" operator="containsText" id="{3A529B7D-B517-43CD-9160-92764EB4D38D}">
            <xm:f>NOT(ISERROR(SEARCH("LOW",G143)))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63" operator="containsText" id="{32006340-F1FD-4D71-8E35-DDB5D0C869F5}">
            <xm:f>NOT(ISERROR(SEARCH("HIGH",G143)))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64" operator="containsText" id="{2377FEBC-A140-4106-A3E2-A9091BBD453E}">
            <xm:f>NOT(ISERROR(SEARCH("BUSINESS CRITICAL",G143)))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G143</xm:sqref>
        </x14:conditionalFormatting>
        <x14:conditionalFormatting xmlns:xm="http://schemas.microsoft.com/office/excel/2006/main">
          <x14:cfRule type="containsText" priority="557" operator="containsText" id="{462009FD-0A4D-4EE9-AD71-222505CE9E3C}">
            <xm:f>NOT(ISERROR(SEARCH("MEDIUM",G144)))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58" operator="containsText" id="{DC0A37DF-D096-4177-A4C6-8C3C4E7E84BE}">
            <xm:f>NOT(ISERROR(SEARCH("LOW",G144)))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59" operator="containsText" id="{F77093BB-AE2E-4FAA-9FBE-5621062241A8}">
            <xm:f>NOT(ISERROR(SEARCH("HIGH",G144)))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60" operator="containsText" id="{5D582027-C1E9-4EB8-AD04-B75214BD2109}">
            <xm:f>NOT(ISERROR(SEARCH("BUSINESS CRITICAL",G144)))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G144</xm:sqref>
        </x14:conditionalFormatting>
        <x14:conditionalFormatting xmlns:xm="http://schemas.microsoft.com/office/excel/2006/main">
          <x14:cfRule type="containsText" priority="533" operator="containsText" id="{647259F5-0AF6-4766-8B1E-5ABE78ED088C}">
            <xm:f>NOT(ISERROR(SEARCH("MEDIUM",G3676)))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34" operator="containsText" id="{5D966956-E4DF-4200-BA21-179A55276CEC}">
            <xm:f>NOT(ISERROR(SEARCH("LOW",G3676)))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35" operator="containsText" id="{A0769435-231D-4E5A-8ADA-D71FA68E798F}">
            <xm:f>NOT(ISERROR(SEARCH("HIGH",G3676)))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36" operator="containsText" id="{9C2A0C1C-17EB-48B9-8568-8BAEAF015ED2}">
            <xm:f>NOT(ISERROR(SEARCH("BUSINESS CRITICAL",G3676)))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G3676:G3685</xm:sqref>
        </x14:conditionalFormatting>
        <x14:conditionalFormatting xmlns:xm="http://schemas.microsoft.com/office/excel/2006/main">
          <x14:cfRule type="containsText" priority="529" operator="containsText" id="{BC811D27-74B7-4CA3-9465-8FB33F5835E6}">
            <xm:f>NOT(ISERROR(SEARCH("MEDIUM",G3676)))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30" operator="containsText" id="{7A27A3FD-C0F2-47B0-B0DC-2824E0624DF6}">
            <xm:f>NOT(ISERROR(SEARCH("LOW",G3676)))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31" operator="containsText" id="{8966B8A0-BECB-4295-9A08-CEBF832C1E93}">
            <xm:f>NOT(ISERROR(SEARCH("HIGH",G3676)))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32" operator="containsText" id="{100F08F9-9DBC-434E-814B-0AD7B01B5B29}">
            <xm:f>NOT(ISERROR(SEARCH("BUSINESS CRITICAL",G3676)))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G3676:G3685</xm:sqref>
        </x14:conditionalFormatting>
        <x14:conditionalFormatting xmlns:xm="http://schemas.microsoft.com/office/excel/2006/main">
          <x14:cfRule type="containsText" priority="525" operator="containsText" id="{91670F30-99E0-4EF4-A371-CA217A250BAB}">
            <xm:f>NOT(ISERROR(SEARCH("MEDIUM",G711)))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26" operator="containsText" id="{E7B1B862-65BB-4957-B4A5-59B8A40A518B}">
            <xm:f>NOT(ISERROR(SEARCH("LOW",G711)))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27" operator="containsText" id="{C4BF31C1-6827-499B-A185-EF83EFE5DE62}">
            <xm:f>NOT(ISERROR(SEARCH("HIGH",G711)))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28" operator="containsText" id="{6C150630-62C7-4DE0-A966-9472443DC2B5}">
            <xm:f>NOT(ISERROR(SEARCH("BUSINESS CRITICAL",G711)))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G711:G721</xm:sqref>
        </x14:conditionalFormatting>
        <x14:conditionalFormatting xmlns:xm="http://schemas.microsoft.com/office/excel/2006/main">
          <x14:cfRule type="containsText" priority="521" operator="containsText" id="{DCC7359F-D756-4DB1-A8C7-61F6129F59BC}">
            <xm:f>NOT(ISERROR(SEARCH("MEDIUM",G7952)))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22" operator="containsText" id="{B1C2343A-1A14-4213-A2B4-6A2094A4A393}">
            <xm:f>NOT(ISERROR(SEARCH("LOW",G7952)))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23" operator="containsText" id="{32B2BA20-9EFD-42EC-82D2-050BD1747D80}">
            <xm:f>NOT(ISERROR(SEARCH("HIGH",G7952)))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24" operator="containsText" id="{6A0B2D75-C642-405C-9A24-4233C2498A95}">
            <xm:f>NOT(ISERROR(SEARCH("BUSINESS CRITICAL",G7952)))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G7952:G7974</xm:sqref>
        </x14:conditionalFormatting>
        <x14:conditionalFormatting xmlns:xm="http://schemas.microsoft.com/office/excel/2006/main">
          <x14:cfRule type="containsText" priority="517" operator="containsText" id="{08DD1339-CD8B-4530-B714-FCBC42F59F40}">
            <xm:f>NOT(ISERROR(SEARCH("MEDIUM",G7952)))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18" operator="containsText" id="{965BB7F0-7446-4E31-A690-A83980F1F90F}">
            <xm:f>NOT(ISERROR(SEARCH("LOW",G7952)))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19" operator="containsText" id="{AAF7D12F-5875-4EC6-84CF-64CCE320A945}">
            <xm:f>NOT(ISERROR(SEARCH("HIGH",G7952)))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20" operator="containsText" id="{346099E0-F00B-4E6F-88BF-5BB17E9C839A}">
            <xm:f>NOT(ISERROR(SEARCH("BUSINESS CRITICAL",G7952)))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G7952:G7974</xm:sqref>
        </x14:conditionalFormatting>
        <x14:conditionalFormatting xmlns:xm="http://schemas.microsoft.com/office/excel/2006/main">
          <x14:cfRule type="containsText" priority="513" operator="containsText" id="{BAF151F9-E092-4A02-B7A1-308108CC3000}">
            <xm:f>NOT(ISERROR(SEARCH("MEDIUM",G7975)))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14" operator="containsText" id="{8BA2C784-7509-45F0-BCB7-94722375F2BE}">
            <xm:f>NOT(ISERROR(SEARCH("LOW",G7975)))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15" operator="containsText" id="{C4684891-6630-4971-A2F4-D818200020B0}">
            <xm:f>NOT(ISERROR(SEARCH("HIGH",G7975)))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16" operator="containsText" id="{7AEC46B2-F902-4984-B093-A9135430743A}">
            <xm:f>NOT(ISERROR(SEARCH("BUSINESS CRITICAL",G7975)))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G7975:G7984</xm:sqref>
        </x14:conditionalFormatting>
        <x14:conditionalFormatting xmlns:xm="http://schemas.microsoft.com/office/excel/2006/main">
          <x14:cfRule type="containsText" priority="509" operator="containsText" id="{370F43F3-F7EE-49D7-99D0-1DBE1C15553A}">
            <xm:f>NOT(ISERROR(SEARCH("MEDIUM",G3692)))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10" operator="containsText" id="{935F2692-7B5F-4586-8177-D0F4345643B0}">
            <xm:f>NOT(ISERROR(SEARCH("LOW",G3692)))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11" operator="containsText" id="{D2B9FA0C-C3F6-44B9-88BB-4B33A5B856F0}">
            <xm:f>NOT(ISERROR(SEARCH("HIGH",G3692)))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12" operator="containsText" id="{2D29D246-6761-4C10-8BCF-8D1EEF9BAFFA}">
            <xm:f>NOT(ISERROR(SEARCH("BUSINESS CRITICAL",G3692)))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G3692:G3694</xm:sqref>
        </x14:conditionalFormatting>
        <x14:conditionalFormatting xmlns:xm="http://schemas.microsoft.com/office/excel/2006/main">
          <x14:cfRule type="containsText" priority="505" operator="containsText" id="{17884938-7586-40DD-8234-385820594D9E}">
            <xm:f>NOT(ISERROR(SEARCH("MEDIUM",G867)))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06" operator="containsText" id="{387B6110-38C6-4630-92C8-849997A7E954}">
            <xm:f>NOT(ISERROR(SEARCH("LOW",G867)))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07" operator="containsText" id="{1C60DB87-8F90-46CC-BE22-7904FFB0C5BC}">
            <xm:f>NOT(ISERROR(SEARCH("HIGH",G867)))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08" operator="containsText" id="{8CDDAD29-81E5-4134-A449-AA617F430D68}">
            <xm:f>NOT(ISERROR(SEARCH("BUSINESS CRITICAL",G867)))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G867:G872</xm:sqref>
        </x14:conditionalFormatting>
        <x14:conditionalFormatting xmlns:xm="http://schemas.microsoft.com/office/excel/2006/main">
          <x14:cfRule type="containsText" priority="501" operator="containsText" id="{6F8AC257-AA0A-43D6-BC12-AE698603B3FF}">
            <xm:f>NOT(ISERROR(SEARCH("MEDIUM",G7987)))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02" operator="containsText" id="{90DFBFED-7905-4A1B-8CBE-62AC85739B8E}">
            <xm:f>NOT(ISERROR(SEARCH("LOW",G7987)))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03" operator="containsText" id="{79BFE71F-7346-4E72-9FDB-4063C4B33B73}">
            <xm:f>NOT(ISERROR(SEARCH("HIGH",G7987)))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04" operator="containsText" id="{E1F53491-46CA-455A-911B-82FFDE7331EA}">
            <xm:f>NOT(ISERROR(SEARCH("BUSINESS CRITICAL",G7987)))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G7987:G7993</xm:sqref>
        </x14:conditionalFormatting>
        <x14:conditionalFormatting xmlns:xm="http://schemas.microsoft.com/office/excel/2006/main">
          <x14:cfRule type="containsText" priority="497" operator="containsText" id="{362B5F04-AC90-45BE-92D4-C2BBB4D20866}">
            <xm:f>NOT(ISERROR(SEARCH("MEDIUM",G7987)))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98" operator="containsText" id="{795A6A21-B797-4896-8D4C-1CBC37A1C03D}">
            <xm:f>NOT(ISERROR(SEARCH("LOW",G7987)))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99" operator="containsText" id="{DDF49008-EB8C-4E38-A109-70FB61595120}">
            <xm:f>NOT(ISERROR(SEARCH("HIGH",G7987)))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00" operator="containsText" id="{E85F62E7-773F-4D21-A44D-D5D8A6DCC45E}">
            <xm:f>NOT(ISERROR(SEARCH("BUSINESS CRITICAL",G7987)))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G7987:G7993</xm:sqref>
        </x14:conditionalFormatting>
        <x14:conditionalFormatting xmlns:xm="http://schemas.microsoft.com/office/excel/2006/main">
          <x14:cfRule type="containsText" priority="493" operator="containsText" id="{DD8E1538-12F3-4545-9EC0-99E46F788863}">
            <xm:f>NOT(ISERROR(SEARCH("MEDIUM",G7664)))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94" operator="containsText" id="{74374766-85EC-495E-A827-5F1F74145DAD}">
            <xm:f>NOT(ISERROR(SEARCH("LOW",G7664)))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95" operator="containsText" id="{D94AB26C-69C5-4CD0-9BCD-412F74A61B6E}">
            <xm:f>NOT(ISERROR(SEARCH("HIGH",G7664)))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96" operator="containsText" id="{0C8B1B28-7895-4A57-9513-03A763283688}">
            <xm:f>NOT(ISERROR(SEARCH("BUSINESS CRITICAL",G7664)))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G7664</xm:sqref>
        </x14:conditionalFormatting>
        <x14:conditionalFormatting xmlns:xm="http://schemas.microsoft.com/office/excel/2006/main">
          <x14:cfRule type="containsText" priority="489" operator="containsText" id="{84999B95-DFFC-4088-A06B-F10A06D86F7C}">
            <xm:f>NOT(ISERROR(SEARCH("MEDIUM",G3213)))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90" operator="containsText" id="{B2DF28D9-A25E-41AE-80D7-2441943C8A78}">
            <xm:f>NOT(ISERROR(SEARCH("LOW",G3213)))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91" operator="containsText" id="{044E4B8B-A67E-4AD0-AC73-523735281F59}">
            <xm:f>NOT(ISERROR(SEARCH("HIGH",G3213)))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92" operator="containsText" id="{65987AE8-3F7C-4A4A-96C7-01065CAEB7BB}">
            <xm:f>NOT(ISERROR(SEARCH("BUSINESS CRITICAL",G3213)))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G3213:G3219</xm:sqref>
        </x14:conditionalFormatting>
        <x14:conditionalFormatting xmlns:xm="http://schemas.microsoft.com/office/excel/2006/main">
          <x14:cfRule type="containsText" priority="485" operator="containsText" id="{C9952A50-CD95-4BD3-8235-8AA20C0A7B69}">
            <xm:f>NOT(ISERROR(SEARCH("MEDIUM",G3211)))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86" operator="containsText" id="{20B05511-C45B-4294-B25D-22D224878A83}">
            <xm:f>NOT(ISERROR(SEARCH("LOW",G3211)))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87" operator="containsText" id="{759C99F2-16C7-4B2A-AB94-09E9A6DC4310}">
            <xm:f>NOT(ISERROR(SEARCH("HIGH",G3211)))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88" operator="containsText" id="{7B36ED1D-384E-4FEA-B2AB-464270E262A2}">
            <xm:f>NOT(ISERROR(SEARCH("BUSINESS CRITICAL",G3211)))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G3211:G3212</xm:sqref>
        </x14:conditionalFormatting>
        <x14:conditionalFormatting xmlns:xm="http://schemas.microsoft.com/office/excel/2006/main">
          <x14:cfRule type="containsText" priority="481" operator="containsText" id="{9B2F6939-7F37-4CC3-BA91-CB9349AB3EBF}">
            <xm:f>NOT(ISERROR(SEARCH("MEDIUM",G3222)))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82" operator="containsText" id="{8C1AB004-443D-455B-85AF-561F43681D91}">
            <xm:f>NOT(ISERROR(SEARCH("LOW",G3222)))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83" operator="containsText" id="{B817E00A-BEBA-49C7-B4CC-E688958B77BC}">
            <xm:f>NOT(ISERROR(SEARCH("HIGH",G3222)))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84" operator="containsText" id="{C3065F00-D4D7-47DF-B1C1-1ACFF6834AF9}">
            <xm:f>NOT(ISERROR(SEARCH("BUSINESS CRITICAL",G3222)))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G3222:G3228</xm:sqref>
        </x14:conditionalFormatting>
        <x14:conditionalFormatting xmlns:xm="http://schemas.microsoft.com/office/excel/2006/main">
          <x14:cfRule type="containsText" priority="477" operator="containsText" id="{66A222D2-2DEC-44FF-A70F-C5CDB3A2783C}">
            <xm:f>NOT(ISERROR(SEARCH("MEDIUM",G3220)))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78" operator="containsText" id="{3E44C4C7-0580-4426-81DB-8A8B6BAC2157}">
            <xm:f>NOT(ISERROR(SEARCH("LOW",G3220)))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79" operator="containsText" id="{DA4078C0-3665-4BD7-9348-0865D5C369DC}">
            <xm:f>NOT(ISERROR(SEARCH("HIGH",G3220)))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80" operator="containsText" id="{F70E819A-2122-4643-9AED-D5FDFD6372EE}">
            <xm:f>NOT(ISERROR(SEARCH("BUSINESS CRITICAL",G3220)))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G3220:G3221</xm:sqref>
        </x14:conditionalFormatting>
        <x14:conditionalFormatting xmlns:xm="http://schemas.microsoft.com/office/excel/2006/main">
          <x14:cfRule type="containsText" priority="469" operator="containsText" id="{41305C85-DD02-4188-9D13-DE5D085DCF1E}">
            <xm:f>NOT(ISERROR(SEARCH("MEDIUM",G5994)))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70" operator="containsText" id="{718D18A6-FB52-41A1-84D4-FDA2BDEBA982}">
            <xm:f>NOT(ISERROR(SEARCH("LOW",G5994)))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71" operator="containsText" id="{D31E8145-A06D-45F6-A62A-1C3354D4F40B}">
            <xm:f>NOT(ISERROR(SEARCH("HIGH",G5994)))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72" operator="containsText" id="{62F9E684-AEB8-499B-A1F3-52B6A6F1281F}">
            <xm:f>NOT(ISERROR(SEARCH("BUSINESS CRITICAL",G5994)))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G5994:G6000</xm:sqref>
        </x14:conditionalFormatting>
        <x14:conditionalFormatting xmlns:xm="http://schemas.microsoft.com/office/excel/2006/main">
          <x14:cfRule type="containsText" priority="465" operator="containsText" id="{CBD2255B-9957-4504-87B9-2C154EA58628}">
            <xm:f>NOT(ISERROR(SEARCH("MEDIUM",G5988)))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66" operator="containsText" id="{C38D700B-CC6C-4ED5-8419-048E317A4122}">
            <xm:f>NOT(ISERROR(SEARCH("LOW",G5988)))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67" operator="containsText" id="{F56F3E7B-B286-4391-B158-9967D0371882}">
            <xm:f>NOT(ISERROR(SEARCH("HIGH",G5988)))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68" operator="containsText" id="{A604A23F-FAF2-43C6-96CD-6F2B706FA424}">
            <xm:f>NOT(ISERROR(SEARCH("BUSINESS CRITICAL",G5988)))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G5988:G5993</xm:sqref>
        </x14:conditionalFormatting>
        <x14:conditionalFormatting xmlns:xm="http://schemas.microsoft.com/office/excel/2006/main">
          <x14:cfRule type="containsText" priority="457" operator="containsText" id="{C5B0476F-5236-4B74-8F32-D6F9B8557B75}">
            <xm:f>NOT(ISERROR(SEARCH("MEDIUM",G6006)))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58" operator="containsText" id="{684E7DE2-DCD9-4E76-B260-B90D6F945D8E}">
            <xm:f>NOT(ISERROR(SEARCH("LOW",G6006)))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59" operator="containsText" id="{9CF2C865-FCE8-4C3F-9425-D12CCE7166B1}">
            <xm:f>NOT(ISERROR(SEARCH("HIGH",G6006)))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60" operator="containsText" id="{F6A22E66-F06A-45F8-8635-4990743442A8}">
            <xm:f>NOT(ISERROR(SEARCH("BUSINESS CRITICAL",G6006)))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G6006</xm:sqref>
        </x14:conditionalFormatting>
        <x14:conditionalFormatting xmlns:xm="http://schemas.microsoft.com/office/excel/2006/main">
          <x14:cfRule type="containsText" priority="453" operator="containsText" id="{1EFB722C-D9E4-4B9F-9E26-D884DFFFC552}">
            <xm:f>NOT(ISERROR(SEARCH("MEDIUM",G6010)))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54" operator="containsText" id="{6EBC7AF3-6E1F-46C0-945A-D7F979A823F4}">
            <xm:f>NOT(ISERROR(SEARCH("LOW",G6010)))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55" operator="containsText" id="{0D6CB9A6-06E8-42C7-AC66-C9C156402260}">
            <xm:f>NOT(ISERROR(SEARCH("HIGH",G6010)))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56" operator="containsText" id="{85D4C79C-FB2B-40A0-A79A-D2E3B4287A8E}">
            <xm:f>NOT(ISERROR(SEARCH("BUSINESS CRITICAL",G6010)))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G6010:G6014 G6016</xm:sqref>
        </x14:conditionalFormatting>
        <x14:conditionalFormatting xmlns:xm="http://schemas.microsoft.com/office/excel/2006/main">
          <x14:cfRule type="containsText" priority="449" operator="containsText" id="{0D3F82E7-F3CF-4FDD-9ECC-11F2FBA1CC6C}">
            <xm:f>NOT(ISERROR(SEARCH("MEDIUM",G6015)))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50" operator="containsText" id="{877A2824-57AD-4959-B3AD-DD1A1F2945CB}">
            <xm:f>NOT(ISERROR(SEARCH("LOW",G6015)))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51" operator="containsText" id="{7406F83D-E38E-48BD-A74B-48BE01E83E1D}">
            <xm:f>NOT(ISERROR(SEARCH("HIGH",G6015)))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52" operator="containsText" id="{83A7C566-26E3-4E0E-8764-B5ED1B86FAB5}">
            <xm:f>NOT(ISERROR(SEARCH("BUSINESS CRITICAL",G6015)))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G6015</xm:sqref>
        </x14:conditionalFormatting>
        <x14:conditionalFormatting xmlns:xm="http://schemas.microsoft.com/office/excel/2006/main">
          <x14:cfRule type="containsText" priority="445" operator="containsText" id="{0839E7AC-2A94-43B1-B72A-3AF37ABA8AA9}">
            <xm:f>NOT(ISERROR(SEARCH("MEDIUM",G4340)))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46" operator="containsText" id="{1B7E13D4-DD45-42BC-A5ED-A73B5D29E1AE}">
            <xm:f>NOT(ISERROR(SEARCH("LOW",G4340)))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47" operator="containsText" id="{36E2EE81-1B2F-4011-A5A9-D30834AC6444}">
            <xm:f>NOT(ISERROR(SEARCH("HIGH",G4340)))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8" operator="containsText" id="{98339792-7887-4C19-8564-2B4D2635C364}">
            <xm:f>NOT(ISERROR(SEARCH("BUSINESS CRITICAL",G4340)))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G4340</xm:sqref>
        </x14:conditionalFormatting>
        <x14:conditionalFormatting xmlns:xm="http://schemas.microsoft.com/office/excel/2006/main">
          <x14:cfRule type="containsText" priority="441" operator="containsText" id="{0ED9B5AF-3BDC-4410-B591-86E375271273}">
            <xm:f>NOT(ISERROR(SEARCH("MEDIUM",G4340)))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42" operator="containsText" id="{A2E2A4B8-FE0C-473E-9EE1-20F6D0951F16}">
            <xm:f>NOT(ISERROR(SEARCH("LOW",G4340)))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43" operator="containsText" id="{A49242D9-9FB6-47E5-BAD1-C66D651BADEE}">
            <xm:f>NOT(ISERROR(SEARCH("HIGH",G4340)))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4" operator="containsText" id="{AB35C1D7-569D-4C72-9C98-389248661309}">
            <xm:f>NOT(ISERROR(SEARCH("BUSINESS CRITICAL",G4340)))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G4340</xm:sqref>
        </x14:conditionalFormatting>
        <x14:conditionalFormatting xmlns:xm="http://schemas.microsoft.com/office/excel/2006/main">
          <x14:cfRule type="containsText" priority="437" operator="containsText" id="{4AF4499B-B2A2-4AE3-ABDA-15F4F4EE02FF}">
            <xm:f>NOT(ISERROR(SEARCH("MEDIUM",G3768)))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8" operator="containsText" id="{CB40D0A9-91DB-4286-8FC7-9E4C692BE110}">
            <xm:f>NOT(ISERROR(SEARCH("LOW",G3768)))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9" operator="containsText" id="{BE326EF6-CADF-458B-A02E-103D1487E84C}">
            <xm:f>NOT(ISERROR(SEARCH("HIGH",G3768)))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0" operator="containsText" id="{09A7C5CB-3630-4EE5-987F-0BB26089EE69}">
            <xm:f>NOT(ISERROR(SEARCH("BUSINESS CRITICAL",G3768)))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G3768:G3776</xm:sqref>
        </x14:conditionalFormatting>
        <x14:conditionalFormatting xmlns:xm="http://schemas.microsoft.com/office/excel/2006/main">
          <x14:cfRule type="containsText" priority="433" operator="containsText" id="{9E4876C7-881B-44BA-8851-8E44347053C2}">
            <xm:f>NOT(ISERROR(SEARCH("MEDIUM",G3777)))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4" operator="containsText" id="{E58287AC-C3E3-461C-A5CB-23CC77EC00B6}">
            <xm:f>NOT(ISERROR(SEARCH("LOW",G3777)))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5" operator="containsText" id="{6060CB40-5C24-4445-9356-96BBEF4058C1}">
            <xm:f>NOT(ISERROR(SEARCH("HIGH",G3777)))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6" operator="containsText" id="{90E918AB-379C-46FF-A490-48EA341B0224}">
            <xm:f>NOT(ISERROR(SEARCH("BUSINESS CRITICAL",G3777)))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G3777</xm:sqref>
        </x14:conditionalFormatting>
        <x14:conditionalFormatting xmlns:xm="http://schemas.microsoft.com/office/excel/2006/main">
          <x14:cfRule type="containsText" priority="429" operator="containsText" id="{05440842-1942-4519-AD02-AC12CB5339E6}">
            <xm:f>NOT(ISERROR(SEARCH("MEDIUM",G3780)))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30" operator="containsText" id="{5C791995-BE10-425A-8977-7572B59EF645}">
            <xm:f>NOT(ISERROR(SEARCH("LOW",G3780)))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1" operator="containsText" id="{01F87580-CBAD-4C00-AED7-A1E53D3D6690}">
            <xm:f>NOT(ISERROR(SEARCH("HIGH",G3780)))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32" operator="containsText" id="{AF128E03-BFCB-4C25-AD64-9B4543738242}">
            <xm:f>NOT(ISERROR(SEARCH("BUSINESS CRITICAL",G3780)))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G3780</xm:sqref>
        </x14:conditionalFormatting>
        <x14:conditionalFormatting xmlns:xm="http://schemas.microsoft.com/office/excel/2006/main">
          <x14:cfRule type="containsText" priority="425" operator="containsText" id="{C87DF8E7-1879-46C0-A23A-4EA8ACC2BD45}">
            <xm:f>NOT(ISERROR(SEARCH("MEDIUM",G3778)))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6" operator="containsText" id="{711B48FC-5D4F-43EA-8ECC-362407F9186D}">
            <xm:f>NOT(ISERROR(SEARCH("LOW",G3778)))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7" operator="containsText" id="{8C4F749A-85E8-4A71-A883-F31CA132C8EE}">
            <xm:f>NOT(ISERROR(SEARCH("HIGH",G3778)))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8" operator="containsText" id="{A4232B51-41C4-40D5-B841-8F1A1B57E5BB}">
            <xm:f>NOT(ISERROR(SEARCH("BUSINESS CRITICAL",G3778)))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G3778</xm:sqref>
        </x14:conditionalFormatting>
        <x14:conditionalFormatting xmlns:xm="http://schemas.microsoft.com/office/excel/2006/main">
          <x14:cfRule type="containsText" priority="421" operator="containsText" id="{ADD215E0-2065-4A3C-AA94-B3F904E76FDE}">
            <xm:f>NOT(ISERROR(SEARCH("MEDIUM",G3793)))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2" operator="containsText" id="{F6C8D1E0-5D5F-4282-B558-704C11519917}">
            <xm:f>NOT(ISERROR(SEARCH("LOW",G3793)))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23" operator="containsText" id="{DB894E2D-F005-4FB6-A075-768FE73C257E}">
            <xm:f>NOT(ISERROR(SEARCH("HIGH",G3793)))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4" operator="containsText" id="{2A2930C1-232A-4891-9001-3FF658D8AC2B}">
            <xm:f>NOT(ISERROR(SEARCH("BUSINESS CRITICAL",G3793)))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G3793:G3801</xm:sqref>
        </x14:conditionalFormatting>
        <x14:conditionalFormatting xmlns:xm="http://schemas.microsoft.com/office/excel/2006/main">
          <x14:cfRule type="containsText" priority="417" operator="containsText" id="{A70576CC-B1DE-4D16-A64F-0E5C8A9E75D1}">
            <xm:f>NOT(ISERROR(SEARCH("MEDIUM",G3804)))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8" operator="containsText" id="{62887B72-9985-48A3-9B94-2E184BE34E10}">
            <xm:f>NOT(ISERROR(SEARCH("LOW",G3804)))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9" operator="containsText" id="{16E2E2FF-042F-40A8-BCA0-877E930CEAD9}">
            <xm:f>NOT(ISERROR(SEARCH("HIGH",G3804)))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20" operator="containsText" id="{6F655541-C158-42A8-87C2-84F040ADA47F}">
            <xm:f>NOT(ISERROR(SEARCH("BUSINESS CRITICAL",G3804)))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G3804</xm:sqref>
        </x14:conditionalFormatting>
        <x14:conditionalFormatting xmlns:xm="http://schemas.microsoft.com/office/excel/2006/main">
          <x14:cfRule type="containsText" priority="413" operator="containsText" id="{E1B21F16-5CB7-4643-9067-3310214C6C68}">
            <xm:f>NOT(ISERROR(SEARCH("MEDIUM",G3781)))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4" operator="containsText" id="{9094C95A-8F32-4B77-AC33-5D5F5827B3F0}">
            <xm:f>NOT(ISERROR(SEARCH("LOW",G3781)))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5" operator="containsText" id="{DFD469A8-D5EA-4E94-B8F6-2FF63D353188}">
            <xm:f>NOT(ISERROR(SEARCH("HIGH",G3781)))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6" operator="containsText" id="{4810641B-C8A5-4B60-A01C-903C56847ABA}">
            <xm:f>NOT(ISERROR(SEARCH("BUSINESS CRITICAL",G3781)))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G3781:G3789</xm:sqref>
        </x14:conditionalFormatting>
        <x14:conditionalFormatting xmlns:xm="http://schemas.microsoft.com/office/excel/2006/main">
          <x14:cfRule type="containsText" priority="409" operator="containsText" id="{BDF5A248-12DF-4032-8C81-84327020D58A}">
            <xm:f>NOT(ISERROR(SEARCH("MEDIUM",G3792)))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10" operator="containsText" id="{0DC7EE9D-56E6-4148-A5A6-864F0C1149E6}">
            <xm:f>NOT(ISERROR(SEARCH("LOW",G3792)))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11" operator="containsText" id="{FA23899F-EB7A-4F1D-AB0F-721DA4F6CC8C}">
            <xm:f>NOT(ISERROR(SEARCH("HIGH",G3792)))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12" operator="containsText" id="{45F32E46-B817-4F4D-8450-8EE1E0CD0ABE}">
            <xm:f>NOT(ISERROR(SEARCH("BUSINESS CRITICAL",G3792)))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G3792</xm:sqref>
        </x14:conditionalFormatting>
        <x14:conditionalFormatting xmlns:xm="http://schemas.microsoft.com/office/excel/2006/main">
          <x14:cfRule type="containsText" priority="401" operator="containsText" id="{ED3A86D0-35EF-4B0B-9705-B9B1C11A0754}">
            <xm:f>NOT(ISERROR(SEARCH("MEDIUM",G3233)))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02" operator="containsText" id="{0A65999E-8DBF-4174-A591-56DED4FED5CB}">
            <xm:f>NOT(ISERROR(SEARCH("LOW",G3233)))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03" operator="containsText" id="{2A6B4280-E35B-4A8F-8A5C-B8DF1780B680}">
            <xm:f>NOT(ISERROR(SEARCH("HIGH",G3233)))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4" operator="containsText" id="{8FA76713-2576-439E-A542-980612FB436C}">
            <xm:f>NOT(ISERROR(SEARCH("BUSINESS CRITICAL",G3233)))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G3233:G3238</xm:sqref>
        </x14:conditionalFormatting>
        <x14:conditionalFormatting xmlns:xm="http://schemas.microsoft.com/office/excel/2006/main">
          <x14:cfRule type="containsText" priority="397" operator="containsText" id="{747E2969-9D44-4283-BF26-64651D657DC4}">
            <xm:f>NOT(ISERROR(SEARCH("MEDIUM",G5181)))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8" operator="containsText" id="{A8CB70B2-4AA2-47AF-A6B7-7CB62F7BC2E5}">
            <xm:f>NOT(ISERROR(SEARCH("LOW",G5181)))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9" operator="containsText" id="{3E044B2F-82B7-44C9-AE40-82B22BF7543F}">
            <xm:f>NOT(ISERROR(SEARCH("HIGH",G5181)))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0" operator="containsText" id="{CB6D32B9-CCCD-4151-A035-507613C31414}">
            <xm:f>NOT(ISERROR(SEARCH("BUSINESS CRITICAL",G5181)))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G5181:G5187</xm:sqref>
        </x14:conditionalFormatting>
        <x14:conditionalFormatting xmlns:xm="http://schemas.microsoft.com/office/excel/2006/main">
          <x14:cfRule type="containsText" priority="393" operator="containsText" id="{0588528F-7832-44B4-B249-88FE6EE03F08}">
            <xm:f>NOT(ISERROR(SEARCH("MEDIUM",G5193)))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4" operator="containsText" id="{78D7D0A2-ABF2-4E06-803E-E8137C38426B}">
            <xm:f>NOT(ISERROR(SEARCH("LOW",G5193)))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5" operator="containsText" id="{DA02B9E2-464E-4047-A508-9FF9C58E3E66}">
            <xm:f>NOT(ISERROR(SEARCH("HIGH",G5193)))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6" operator="containsText" id="{C6DCD38E-8B62-4588-9665-FBE4A8A7B0C8}">
            <xm:f>NOT(ISERROR(SEARCH("BUSINESS CRITICAL",G5193)))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G5193</xm:sqref>
        </x14:conditionalFormatting>
        <x14:conditionalFormatting xmlns:xm="http://schemas.microsoft.com/office/excel/2006/main">
          <x14:cfRule type="containsText" priority="389" operator="containsText" id="{1B02CB25-6C8F-4962-B58F-A2F83DCA1D65}">
            <xm:f>NOT(ISERROR(SEARCH("MEDIUM",G5194)))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90" operator="containsText" id="{4BA27F76-DC3C-4F27-9217-CA172BD3C6DB}">
            <xm:f>NOT(ISERROR(SEARCH("LOW",G5194)))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1" operator="containsText" id="{3F78358F-086C-4BB2-A703-D5AC5EDB0DA8}">
            <xm:f>NOT(ISERROR(SEARCH("HIGH",G5194)))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92" operator="containsText" id="{2FC2911C-5BC9-4D15-824D-4286B7CCB8D2}">
            <xm:f>NOT(ISERROR(SEARCH("BUSINESS CRITICAL",G5194)))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G5194</xm:sqref>
        </x14:conditionalFormatting>
        <x14:conditionalFormatting xmlns:xm="http://schemas.microsoft.com/office/excel/2006/main">
          <x14:cfRule type="containsText" priority="385" operator="containsText" id="{468FA8AB-6E42-42C9-B94B-612B9BDF0AE9}">
            <xm:f>NOT(ISERROR(SEARCH("MEDIUM",G5195)))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6" operator="containsText" id="{61A63476-C215-4E1E-BF50-96E4999B6C2A}">
            <xm:f>NOT(ISERROR(SEARCH("LOW",G5195)))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7" operator="containsText" id="{C8DB26FA-0E54-41C1-802B-559ACEE89CA6}">
            <xm:f>NOT(ISERROR(SEARCH("HIGH",G5195)))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8" operator="containsText" id="{565A926C-FECA-481F-9722-62066D7EFAC3}">
            <xm:f>NOT(ISERROR(SEARCH("BUSINESS CRITICAL",G5195)))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G5195</xm:sqref>
        </x14:conditionalFormatting>
        <x14:conditionalFormatting xmlns:xm="http://schemas.microsoft.com/office/excel/2006/main">
          <x14:cfRule type="containsText" priority="381" operator="containsText" id="{A66B7C04-BA1D-4483-8FD1-5692DACDD289}">
            <xm:f>NOT(ISERROR(SEARCH("MEDIUM",G5174)))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2" operator="containsText" id="{809432CE-3EBF-4A4A-B344-3516C2951C0F}">
            <xm:f>NOT(ISERROR(SEARCH("LOW",G5174)))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83" operator="containsText" id="{93412120-0F54-4C64-BE21-EB8C8522EBEF}">
            <xm:f>NOT(ISERROR(SEARCH("HIGH",G5174)))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4" operator="containsText" id="{060D0859-0279-40B6-B91E-E7BB3E292A6E}">
            <xm:f>NOT(ISERROR(SEARCH("BUSINESS CRITICAL",G5174)))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G5174:G5180</xm:sqref>
        </x14:conditionalFormatting>
        <x14:conditionalFormatting xmlns:xm="http://schemas.microsoft.com/office/excel/2006/main">
          <x14:cfRule type="containsText" priority="377" operator="containsText" id="{844FE2DD-FD43-4D92-A568-F50978FC147D}">
            <xm:f>NOT(ISERROR(SEARCH("MEDIUM",G5167)))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78" operator="containsText" id="{0F28C61C-3AB5-4470-BC60-F6CB65C80B11}">
            <xm:f>NOT(ISERROR(SEARCH("LOW",G5167)))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79" operator="containsText" id="{99B53E92-6862-4667-B822-EB0021C8E823}">
            <xm:f>NOT(ISERROR(SEARCH("HIGH",G5167)))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80" operator="containsText" id="{A1EAB1E5-A91F-4F1A-AADD-A4C9863BA14D}">
            <xm:f>NOT(ISERROR(SEARCH("BUSINESS CRITICAL",G5167)))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G5167:G5173</xm:sqref>
        </x14:conditionalFormatting>
        <x14:conditionalFormatting xmlns:xm="http://schemas.microsoft.com/office/excel/2006/main">
          <x14:cfRule type="containsText" priority="373" operator="containsText" id="{B9A2BA73-FCF1-44AA-9E9B-5B8D4E1AFD89}">
            <xm:f>NOT(ISERROR(SEARCH("MEDIUM",G5160)))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74" operator="containsText" id="{777820C2-A6B1-488A-AA01-35AE6B167209}">
            <xm:f>NOT(ISERROR(SEARCH("LOW",G5160)))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75" operator="containsText" id="{FDC05B66-9CEA-47E5-AE09-2984F76A483A}">
            <xm:f>NOT(ISERROR(SEARCH("HIGH",G5160)))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76" operator="containsText" id="{C7FCB60C-2F60-43C4-B23C-5D6076BEFA73}">
            <xm:f>NOT(ISERROR(SEARCH("BUSINESS CRITICAL",G5160)))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G5160:G5166</xm:sqref>
        </x14:conditionalFormatting>
        <x14:conditionalFormatting xmlns:xm="http://schemas.microsoft.com/office/excel/2006/main">
          <x14:cfRule type="containsText" priority="369" operator="containsText" id="{BCF9DC48-2C3E-4E7A-B8AC-1FE09C93AEE2}">
            <xm:f>NOT(ISERROR(SEARCH("MEDIUM",G155)))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70" operator="containsText" id="{56C70A56-022A-41E8-AF5C-D84A131FBBC7}">
            <xm:f>NOT(ISERROR(SEARCH("LOW",G155)))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71" operator="containsText" id="{2AA1E5E1-0DD0-4CB1-98E7-B35195E63597}">
            <xm:f>NOT(ISERROR(SEARCH("HIGH",G155)))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72" operator="containsText" id="{A8E65A49-B7E5-4734-B42E-F0A1D53AC35D}">
            <xm:f>NOT(ISERROR(SEARCH("BUSINESS CRITICAL",G155)))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G155:G156</xm:sqref>
        </x14:conditionalFormatting>
        <x14:conditionalFormatting xmlns:xm="http://schemas.microsoft.com/office/excel/2006/main">
          <x14:cfRule type="containsText" priority="365" operator="containsText" id="{19CC5DA4-6288-4E30-8459-1606D754E9BC}">
            <xm:f>NOT(ISERROR(SEARCH("MEDIUM",G5827)))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6" operator="containsText" id="{FB1869FB-A5B7-4C30-8453-4614970FA224}">
            <xm:f>NOT(ISERROR(SEARCH("LOW",G5827)))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7" operator="containsText" id="{1BEBE8C2-D93E-47F4-8879-B7619130743E}">
            <xm:f>NOT(ISERROR(SEARCH("HIGH",G5827)))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8" operator="containsText" id="{D9D74DC5-74A7-444F-BA10-47A0E043CE0D}">
            <xm:f>NOT(ISERROR(SEARCH("BUSINESS CRITICAL",G5827)))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G5827</xm:sqref>
        </x14:conditionalFormatting>
        <x14:conditionalFormatting xmlns:xm="http://schemas.microsoft.com/office/excel/2006/main">
          <x14:cfRule type="containsText" priority="361" operator="containsText" id="{25D3C048-DB98-41A9-9B01-0460DFEAF4CB}">
            <xm:f>NOT(ISERROR(SEARCH("MEDIUM",G3713)))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62" operator="containsText" id="{754E7658-B072-47D1-BFDB-A2DBA36A57DB}">
            <xm:f>NOT(ISERROR(SEARCH("LOW",G3713)))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63" operator="containsText" id="{E38B44FE-E1F7-4A22-8FEB-5747CA5CCD1E}">
            <xm:f>NOT(ISERROR(SEARCH("HIGH",G3713)))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4" operator="containsText" id="{0B41E6C8-0E69-4C56-9618-0C6F4FCE51CF}">
            <xm:f>NOT(ISERROR(SEARCH("BUSINESS CRITICAL",G3713)))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G3713</xm:sqref>
        </x14:conditionalFormatting>
        <x14:conditionalFormatting xmlns:xm="http://schemas.microsoft.com/office/excel/2006/main">
          <x14:cfRule type="containsText" priority="357" operator="containsText" id="{CF9080EA-39D6-409F-9F46-B54D1A90E1ED}">
            <xm:f>NOT(ISERROR(SEARCH("MEDIUM",G857)))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8" operator="containsText" id="{8522DE76-8B17-45BB-A692-AEC2A2702F9C}">
            <xm:f>NOT(ISERROR(SEARCH("LOW",G857)))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9" operator="containsText" id="{3F1076BD-E912-4204-9ACE-8236F8CC75DD}">
            <xm:f>NOT(ISERROR(SEARCH("HIGH",G857)))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0" operator="containsText" id="{D785EB00-420D-4B6A-A50E-B05A3DE64EF8}">
            <xm:f>NOT(ISERROR(SEARCH("BUSINESS CRITICAL",G857)))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G857</xm:sqref>
        </x14:conditionalFormatting>
        <x14:conditionalFormatting xmlns:xm="http://schemas.microsoft.com/office/excel/2006/main">
          <x14:cfRule type="containsText" priority="353" operator="containsText" id="{F865F9B1-67DD-4079-A79E-A72AB51D741E}">
            <xm:f>NOT(ISERROR(SEARCH("MEDIUM",G856)))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4" operator="containsText" id="{DECF476A-BC3A-401A-8219-99904D2FA545}">
            <xm:f>NOT(ISERROR(SEARCH("LOW",G856)))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5" operator="containsText" id="{B2979560-0975-4B52-BE08-F7F2DE045C59}">
            <xm:f>NOT(ISERROR(SEARCH("HIGH",G856)))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6" operator="containsText" id="{E3B42535-DA43-45ED-B22A-3F301C92FCC4}">
            <xm:f>NOT(ISERROR(SEARCH("BUSINESS CRITICAL",G856)))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G856</xm:sqref>
        </x14:conditionalFormatting>
        <x14:conditionalFormatting xmlns:xm="http://schemas.microsoft.com/office/excel/2006/main">
          <x14:cfRule type="containsText" priority="349" operator="containsText" id="{A2335990-ABB8-4CE4-A412-F281483616CF}">
            <xm:f>NOT(ISERROR(SEARCH("MEDIUM",G853)))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50" operator="containsText" id="{D331D044-1B8A-4FBC-ADCB-2E38D4BA309B}">
            <xm:f>NOT(ISERROR(SEARCH("LOW",G853)))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1" operator="containsText" id="{716DB924-3CEF-47A7-9D9E-C66523354E56}">
            <xm:f>NOT(ISERROR(SEARCH("HIGH",G853)))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52" operator="containsText" id="{42D37100-964A-4B22-865A-F3308181B7EA}">
            <xm:f>NOT(ISERROR(SEARCH("BUSINESS CRITICAL",G853)))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G853</xm:sqref>
        </x14:conditionalFormatting>
        <x14:conditionalFormatting xmlns:xm="http://schemas.microsoft.com/office/excel/2006/main">
          <x14:cfRule type="containsText" priority="345" operator="containsText" id="{340694B2-D161-4C92-A301-362B38D76B48}">
            <xm:f>NOT(ISERROR(SEARCH("MEDIUM",G855)))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6" operator="containsText" id="{CC51567A-B43B-4F7B-86B4-40CCA0F7A838}">
            <xm:f>NOT(ISERROR(SEARCH("LOW",G855)))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7" operator="containsText" id="{9261291A-7847-41B0-A8BE-E37997AB5C8D}">
            <xm:f>NOT(ISERROR(SEARCH("HIGH",G855)))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8" operator="containsText" id="{CE3BA10F-260C-4FA8-9F09-59F538248AA9}">
            <xm:f>NOT(ISERROR(SEARCH("BUSINESS CRITICAL",G855)))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G855</xm:sqref>
        </x14:conditionalFormatting>
        <x14:conditionalFormatting xmlns:xm="http://schemas.microsoft.com/office/excel/2006/main">
          <x14:cfRule type="containsText" priority="341" operator="containsText" id="{70408F31-6700-4651-93D0-4431B8A400E2}">
            <xm:f>NOT(ISERROR(SEARCH("MEDIUM",G854)))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2" operator="containsText" id="{11840ADD-49B7-44C4-836F-E6F09C5101E7}">
            <xm:f>NOT(ISERROR(SEARCH("LOW",G854)))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43" operator="containsText" id="{F90820AC-943D-4ACD-927A-6E793C2F1A42}">
            <xm:f>NOT(ISERROR(SEARCH("HIGH",G854)))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4" operator="containsText" id="{FDFA5468-A2BA-49C7-B646-2A45157EBA84}">
            <xm:f>NOT(ISERROR(SEARCH("BUSINESS CRITICAL",G854)))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G854</xm:sqref>
        </x14:conditionalFormatting>
        <x14:conditionalFormatting xmlns:xm="http://schemas.microsoft.com/office/excel/2006/main">
          <x14:cfRule type="containsText" priority="337" operator="containsText" id="{F85A1585-E88E-4C22-B4DC-6EA492564308}">
            <xm:f>NOT(ISERROR(SEARCH("MEDIUM",G4040)))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8" operator="containsText" id="{9094CFAE-2818-405D-8900-1C95AD60013A}">
            <xm:f>NOT(ISERROR(SEARCH("LOW",G4040)))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9" operator="containsText" id="{FAC20A7F-0F5E-411D-8075-D91B0639CEAC}">
            <xm:f>NOT(ISERROR(SEARCH("HIGH",G4040)))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40" operator="containsText" id="{640E31DE-4ECF-40D3-AF3F-BCC38B78FCB9}">
            <xm:f>NOT(ISERROR(SEARCH("BUSINESS CRITICAL",G4040)))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G4040:G4046</xm:sqref>
        </x14:conditionalFormatting>
        <x14:conditionalFormatting xmlns:xm="http://schemas.microsoft.com/office/excel/2006/main">
          <x14:cfRule type="containsText" priority="333" operator="containsText" id="{57E475AB-4CA9-4A20-AF1B-15AD35E17601}">
            <xm:f>NOT(ISERROR(SEARCH("MEDIUM",G4037)))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4" operator="containsText" id="{62E82987-6BE9-4525-B124-6923535E7393}">
            <xm:f>NOT(ISERROR(SEARCH("LOW",G4037)))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5" operator="containsText" id="{248D1D4C-5F95-4BC3-8111-CFBFBD3404E4}">
            <xm:f>NOT(ISERROR(SEARCH("HIGH",G4037)))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6" operator="containsText" id="{34E89274-85EA-4F57-8A9E-68571E267B7E}">
            <xm:f>NOT(ISERROR(SEARCH("BUSINESS CRITICAL",G4037)))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G4037:G4039</xm:sqref>
        </x14:conditionalFormatting>
        <x14:conditionalFormatting xmlns:xm="http://schemas.microsoft.com/office/excel/2006/main">
          <x14:cfRule type="containsText" priority="329" operator="containsText" id="{BC860DA0-5EFA-41B3-82D6-F77178C1C57E}">
            <xm:f>NOT(ISERROR(SEARCH("MEDIUM",G4030)))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30" operator="containsText" id="{8465A05B-9F59-4C25-BC9F-C1E8B4D2B481}">
            <xm:f>NOT(ISERROR(SEARCH("LOW",G4030)))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31" operator="containsText" id="{E1ECDF04-6941-416F-A017-324B0ED87EC3}">
            <xm:f>NOT(ISERROR(SEARCH("HIGH",G4030)))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32" operator="containsText" id="{B368DBE1-ADBA-44D6-99D2-5ADC3D076991}">
            <xm:f>NOT(ISERROR(SEARCH("BUSINESS CRITICAL",G4030)))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G4030:G4036</xm:sqref>
        </x14:conditionalFormatting>
        <x14:conditionalFormatting xmlns:xm="http://schemas.microsoft.com/office/excel/2006/main">
          <x14:cfRule type="containsText" priority="325" operator="containsText" id="{6CD51620-BF01-4BFE-B267-D74AA89CF829}">
            <xm:f>NOT(ISERROR(SEARCH("MEDIUM",G4027)))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26" operator="containsText" id="{859633E4-4AC2-418D-B7AA-99205F16EBAD}">
            <xm:f>NOT(ISERROR(SEARCH("LOW",G4027)))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27" operator="containsText" id="{E8DB76D4-AEAA-403E-B23B-BD628DAA5DF5}">
            <xm:f>NOT(ISERROR(SEARCH("HIGH",G4027)))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8" operator="containsText" id="{B96F4550-018B-43E7-90CA-4B9C0FD03B53}">
            <xm:f>NOT(ISERROR(SEARCH("BUSINESS CRITICAL",G4027)))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G4027:G4029</xm:sqref>
        </x14:conditionalFormatting>
        <x14:conditionalFormatting xmlns:xm="http://schemas.microsoft.com/office/excel/2006/main">
          <x14:cfRule type="containsText" priority="317" operator="containsText" id="{2570A2DD-692A-4700-86BA-04A9381497EC}">
            <xm:f>NOT(ISERROR(SEARCH("MEDIUM",G5202)))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18" operator="containsText" id="{2FB32A36-4E2F-42B0-B83A-1BFD0DF82478}">
            <xm:f>NOT(ISERROR(SEARCH("LOW",G5202)))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19" operator="containsText" id="{C995E3CC-0A2F-4D21-B4FB-3D5039D8DC23}">
            <xm:f>NOT(ISERROR(SEARCH("HIGH",G5202)))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20" operator="containsText" id="{3033C4B3-A3FC-46CC-A6D3-40063D6311A1}">
            <xm:f>NOT(ISERROR(SEARCH("BUSINESS CRITICAL",G5202)))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G5202</xm:sqref>
        </x14:conditionalFormatting>
        <x14:conditionalFormatting xmlns:xm="http://schemas.microsoft.com/office/excel/2006/main">
          <x14:cfRule type="containsText" priority="313" operator="containsText" id="{CF6DB98A-292C-4F17-AF2A-FEEF950560BF}">
            <xm:f>NOT(ISERROR(SEARCH("MEDIUM",G3873)))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14" operator="containsText" id="{5E6FCB53-52CB-4E5A-B1A6-575F03F397C9}">
            <xm:f>NOT(ISERROR(SEARCH("LOW",G3873)))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15" operator="containsText" id="{86F6DB39-EB11-4E25-A254-33A3D3C69733}">
            <xm:f>NOT(ISERROR(SEARCH("HIGH",G3873)))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16" operator="containsText" id="{35168A7C-5D3B-4EB5-9064-DA78DCC75F79}">
            <xm:f>NOT(ISERROR(SEARCH("BUSINESS CRITICAL",G3873)))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G3873:G3878</xm:sqref>
        </x14:conditionalFormatting>
        <x14:conditionalFormatting xmlns:xm="http://schemas.microsoft.com/office/excel/2006/main">
          <x14:cfRule type="containsText" priority="309" operator="containsText" id="{F45490CD-DB73-4142-82BA-E1907A656996}">
            <xm:f>NOT(ISERROR(SEARCH("MEDIUM",G1356)))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10" operator="containsText" id="{B4891EC8-9976-45D6-A781-3D8D293137BA}">
            <xm:f>NOT(ISERROR(SEARCH("LOW",G1356)))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11" operator="containsText" id="{31458DE8-BE61-4585-968F-3E46B7F207F9}">
            <xm:f>NOT(ISERROR(SEARCH("HIGH",G1356)))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12" operator="containsText" id="{43B38F44-5045-43B4-AE93-E675CA08415E}">
            <xm:f>NOT(ISERROR(SEARCH("BUSINESS CRITICAL",G1356)))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G1356</xm:sqref>
        </x14:conditionalFormatting>
        <x14:conditionalFormatting xmlns:xm="http://schemas.microsoft.com/office/excel/2006/main">
          <x14:cfRule type="containsText" priority="305" operator="containsText" id="{A08E10C4-267F-4C19-B0FD-8E71A8F72FAB}">
            <xm:f>NOT(ISERROR(SEARCH("MEDIUM",G1356)))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06" operator="containsText" id="{0E698341-A762-4E7C-8B0F-4B5A09521378}">
            <xm:f>NOT(ISERROR(SEARCH("LOW",G1356)))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07" operator="containsText" id="{BD0A8991-4C38-451D-9331-1DB596DB096D}">
            <xm:f>NOT(ISERROR(SEARCH("HIGH",G1356)))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08" operator="containsText" id="{F24779AF-D805-4ECE-BE05-13EAE9E831BD}">
            <xm:f>NOT(ISERROR(SEARCH("BUSINESS CRITICAL",G1356)))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G1356</xm:sqref>
        </x14:conditionalFormatting>
        <x14:conditionalFormatting xmlns:xm="http://schemas.microsoft.com/office/excel/2006/main">
          <x14:cfRule type="containsText" priority="301" operator="containsText" id="{79DC4BB5-1DE7-44BC-909B-ACCBE4764C4E}">
            <xm:f>NOT(ISERROR(SEARCH("MEDIUM",G1357)))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02" operator="containsText" id="{0D1B20AA-4719-43E5-96A5-1CE5232AA551}">
            <xm:f>NOT(ISERROR(SEARCH("LOW",G1357)))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03" operator="containsText" id="{EEA1F75A-EC69-499C-9D35-959F951FF0D3}">
            <xm:f>NOT(ISERROR(SEARCH("HIGH",G1357)))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04" operator="containsText" id="{CD3A6764-DC53-4D05-A7D9-2461B40C612C}">
            <xm:f>NOT(ISERROR(SEARCH("BUSINESS CRITICAL",G1357)))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G1357</xm:sqref>
        </x14:conditionalFormatting>
        <x14:conditionalFormatting xmlns:xm="http://schemas.microsoft.com/office/excel/2006/main">
          <x14:cfRule type="containsText" priority="297" operator="containsText" id="{46FFE14B-7EC2-40F4-B1C3-DCB0BFE8290D}">
            <xm:f>NOT(ISERROR(SEARCH("MEDIUM",G1357)))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8" operator="containsText" id="{E89B83EC-8EE2-4109-AC67-D3EF0274D1E1}">
            <xm:f>NOT(ISERROR(SEARCH("LOW",G1357)))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9" operator="containsText" id="{73BE4395-2813-4C5A-B999-9622C4933362}">
            <xm:f>NOT(ISERROR(SEARCH("HIGH",G1357)))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00" operator="containsText" id="{06B6F090-6EEA-4372-974D-739BA6D233DF}">
            <xm:f>NOT(ISERROR(SEARCH("BUSINESS CRITICAL",G1357)))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G1357</xm:sqref>
        </x14:conditionalFormatting>
        <x14:conditionalFormatting xmlns:xm="http://schemas.microsoft.com/office/excel/2006/main">
          <x14:cfRule type="containsText" priority="293" operator="containsText" id="{F2A59D56-D924-4108-87F1-693D61F2CD09}">
            <xm:f>NOT(ISERROR(SEARCH("MEDIUM",G1358)))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4" operator="containsText" id="{F4D2BA0F-303C-4F3B-B030-FFA35F917886}">
            <xm:f>NOT(ISERROR(SEARCH("LOW",G1358)))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5" operator="containsText" id="{E2AB2631-A4FB-4B88-98A9-234E14EB5631}">
            <xm:f>NOT(ISERROR(SEARCH("HIGH",G1358)))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6" operator="containsText" id="{FC83327E-EE65-4148-A58C-C405B9300B55}">
            <xm:f>NOT(ISERROR(SEARCH("BUSINESS CRITICAL",G1358)))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G1358:G1359</xm:sqref>
        </x14:conditionalFormatting>
        <x14:conditionalFormatting xmlns:xm="http://schemas.microsoft.com/office/excel/2006/main">
          <x14:cfRule type="containsText" priority="289" operator="containsText" id="{0D74D357-590B-4F9C-B280-591BE41DCAF9}">
            <xm:f>NOT(ISERROR(SEARCH("MEDIUM",G1358)))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90" operator="containsText" id="{1A0F490C-B139-4790-BA3A-40C50B5B3FB7}">
            <xm:f>NOT(ISERROR(SEARCH("LOW",G1358)))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91" operator="containsText" id="{A2F761A4-E129-4A04-AEC4-1827858C420B}">
            <xm:f>NOT(ISERROR(SEARCH("HIGH",G1358)))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92" operator="containsText" id="{3E6E91F0-CE2D-498C-AD9F-44046F40F0EF}">
            <xm:f>NOT(ISERROR(SEARCH("BUSINESS CRITICAL",G1358)))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G1358:G1359</xm:sqref>
        </x14:conditionalFormatting>
        <x14:conditionalFormatting xmlns:xm="http://schemas.microsoft.com/office/excel/2006/main">
          <x14:cfRule type="containsText" priority="285" operator="containsText" id="{BE9DBB43-25C8-418E-B7D3-BA6C88A9DF96}">
            <xm:f>NOT(ISERROR(SEARCH("MEDIUM",G4172)))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86" operator="containsText" id="{5FF2972D-AF43-49E2-807C-2BF560B9CEF6}">
            <xm:f>NOT(ISERROR(SEARCH("LOW",G4172)))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87" operator="containsText" id="{7CDD6BCD-69ED-446F-A778-DC3B291DA6E0}">
            <xm:f>NOT(ISERROR(SEARCH("HIGH",G4172)))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8" operator="containsText" id="{67558F14-1205-4D6C-BDA8-89B9AAF09771}">
            <xm:f>NOT(ISERROR(SEARCH("BUSINESS CRITICAL",G4172)))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G4172:G4177</xm:sqref>
        </x14:conditionalFormatting>
        <x14:conditionalFormatting xmlns:xm="http://schemas.microsoft.com/office/excel/2006/main">
          <x14:cfRule type="containsText" priority="229" operator="containsText" id="{5086D9F4-423C-4EFC-84B4-A71A95D8C938}">
            <xm:f>NOT(ISERROR(SEARCH("MEDIUM",G4178)))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30" operator="containsText" id="{5DC82612-19D3-4B65-AA57-84BD5F7F4704}">
            <xm:f>NOT(ISERROR(SEARCH("LOW",G4178)))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31" operator="containsText" id="{87D94797-E22E-4111-9341-2647B06438D5}">
            <xm:f>NOT(ISERROR(SEARCH("HIGH",G4178)))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32" operator="containsText" id="{2B2B8611-27B5-4E9B-9089-E63EC0D16B39}">
            <xm:f>NOT(ISERROR(SEARCH("BUSINESS CRITICAL",G4178)))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G4178:G4189</xm:sqref>
        </x14:conditionalFormatting>
        <x14:conditionalFormatting xmlns:xm="http://schemas.microsoft.com/office/excel/2006/main">
          <x14:cfRule type="containsText" priority="225" operator="containsText" id="{F4362847-7127-4DD7-80F9-8BF240571ED9}">
            <xm:f>NOT(ISERROR(SEARCH("MEDIUM",G7652)))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26" operator="containsText" id="{52B3B186-A33F-4FDF-B00B-40D0C5695976}">
            <xm:f>NOT(ISERROR(SEARCH("LOW",G7652)))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27" operator="containsText" id="{624C4165-C1EB-429C-8BEA-164F4218348F}">
            <xm:f>NOT(ISERROR(SEARCH("HIGH",G7652)))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28" operator="containsText" id="{193E2584-17E3-4AF1-90EA-C8065FC22534}">
            <xm:f>NOT(ISERROR(SEARCH("BUSINESS CRITICAL",G7652)))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G7652:G7654</xm:sqref>
        </x14:conditionalFormatting>
        <x14:conditionalFormatting xmlns:xm="http://schemas.microsoft.com/office/excel/2006/main">
          <x14:cfRule type="containsText" priority="213" operator="containsText" id="{026F270E-813D-4CB9-B326-B07ECC6D9FF4}">
            <xm:f>NOT(ISERROR(SEARCH("MEDIUM",G7994)))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4" operator="containsText" id="{4E068DB6-2214-4E6A-AAB6-8674AB60DC73}">
            <xm:f>NOT(ISERROR(SEARCH("LOW",G7994)))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5" operator="containsText" id="{273D2688-4072-4090-A2D8-C8B7DAF83EB7}">
            <xm:f>NOT(ISERROR(SEARCH("HIGH",G7994)))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6" operator="containsText" id="{6966F0B2-7943-46B7-BC7A-00693CF2E565}">
            <xm:f>NOT(ISERROR(SEARCH("BUSINESS CRITICAL",G7994)))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G7994:G7998</xm:sqref>
        </x14:conditionalFormatting>
        <x14:conditionalFormatting xmlns:xm="http://schemas.microsoft.com/office/excel/2006/main">
          <x14:cfRule type="containsText" priority="209" operator="containsText" id="{70A91FAF-AE44-4F3D-BE35-ED1CF68A9B37}">
            <xm:f>NOT(ISERROR(SEARCH("MEDIUM",G7994)))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10" operator="containsText" id="{4C02EF34-D8A3-472C-9024-5BDBCC6CE08D}">
            <xm:f>NOT(ISERROR(SEARCH("LOW",G7994)))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11" operator="containsText" id="{960A9FCF-AB29-4636-986E-06B74E4A1398}">
            <xm:f>NOT(ISERROR(SEARCH("HIGH",G7994)))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12" operator="containsText" id="{D7D5B6BA-DFEB-4831-8518-7E4B819E07C2}">
            <xm:f>NOT(ISERROR(SEARCH("BUSINESS CRITICAL",G7994)))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G7994:G7998</xm:sqref>
        </x14:conditionalFormatting>
        <x14:conditionalFormatting xmlns:xm="http://schemas.microsoft.com/office/excel/2006/main">
          <x14:cfRule type="containsText" priority="201" operator="containsText" id="{E8C0EF8C-7C06-4255-8B2B-7B77313AB579}">
            <xm:f>NOT(ISERROR(SEARCH("MEDIUM",G5090)))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02" operator="containsText" id="{4FC4B0B1-1E95-4D31-85BA-9D7D242061F8}">
            <xm:f>NOT(ISERROR(SEARCH("LOW",G5090)))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03" operator="containsText" id="{4B14439F-B45A-4AE3-BBED-7CB267CC6721}">
            <xm:f>NOT(ISERROR(SEARCH("HIGH",G5090)))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4" operator="containsText" id="{11A1F63B-BEF2-4628-9F4C-B19C010B46BC}">
            <xm:f>NOT(ISERROR(SEARCH("BUSINESS CRITICAL",G5090)))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G5090</xm:sqref>
        </x14:conditionalFormatting>
        <x14:conditionalFormatting xmlns:xm="http://schemas.microsoft.com/office/excel/2006/main">
          <x14:cfRule type="containsText" priority="197" operator="containsText" id="{431333A2-F4A6-473A-885E-C280E99B0157}">
            <xm:f>NOT(ISERROR(SEARCH("MEDIUM",G4985)))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8" operator="containsText" id="{FB4A1039-74B7-484F-8736-E21883806743}">
            <xm:f>NOT(ISERROR(SEARCH("LOW",G4985)))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9" operator="containsText" id="{E1A54101-2CC8-43D0-BA32-7C273218B723}">
            <xm:f>NOT(ISERROR(SEARCH("HIGH",G4985)))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00" operator="containsText" id="{A0D94F2C-EBCD-491A-918D-11F922369194}">
            <xm:f>NOT(ISERROR(SEARCH("BUSINESS CRITICAL",G4985)))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G4985</xm:sqref>
        </x14:conditionalFormatting>
        <x14:conditionalFormatting xmlns:xm="http://schemas.microsoft.com/office/excel/2006/main">
          <x14:cfRule type="containsText" priority="193" operator="containsText" id="{35747B39-37F3-48BD-A6AB-C2CCE8ABEFC3}">
            <xm:f>NOT(ISERROR(SEARCH("MEDIUM",G4985)))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4" operator="containsText" id="{5BEECEC8-4F12-4F95-9C44-50A2CE710E27}">
            <xm:f>NOT(ISERROR(SEARCH("LOW",G4985)))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5" operator="containsText" id="{A059531F-39F9-4A42-9CC2-F1FD000B0C59}">
            <xm:f>NOT(ISERROR(SEARCH("HIGH",G4985)))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6" operator="containsText" id="{77664CCD-F844-4030-A0E5-3348A8129A28}">
            <xm:f>NOT(ISERROR(SEARCH("BUSINESS CRITICAL",G4985)))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G4985:H4985</xm:sqref>
        </x14:conditionalFormatting>
        <x14:conditionalFormatting xmlns:xm="http://schemas.microsoft.com/office/excel/2006/main">
          <x14:cfRule type="containsText" priority="189" operator="containsText" id="{96A4D36B-D1A1-4FCB-BBCC-956C68904D7A}">
            <xm:f>NOT(ISERROR(SEARCH("MEDIUM",G4388)))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90" operator="containsText" id="{9EF17934-5FEB-4108-8840-7C3B41AC88CD}">
            <xm:f>NOT(ISERROR(SEARCH("LOW",G4388)))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91" operator="containsText" id="{46AE3E8E-08DA-4EB6-A22B-1BAEE82DA361}">
            <xm:f>NOT(ISERROR(SEARCH("HIGH",G4388)))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92" operator="containsText" id="{66C1C4E0-43A7-4C1B-9904-DA89F752EC79}">
            <xm:f>NOT(ISERROR(SEARCH("BUSINESS CRITICAL",G4388)))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G4388</xm:sqref>
        </x14:conditionalFormatting>
        <x14:conditionalFormatting xmlns:xm="http://schemas.microsoft.com/office/excel/2006/main">
          <x14:cfRule type="containsText" priority="185" operator="containsText" id="{E67C20A7-0601-40FF-BDEE-9A0CF3524B6F}">
            <xm:f>NOT(ISERROR(SEARCH("MEDIUM",G4381)))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86" operator="containsText" id="{2255B3A4-4677-4E3D-B167-C4C7CC89E8E5}">
            <xm:f>NOT(ISERROR(SEARCH("LOW",G4381)))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87" operator="containsText" id="{5939FDC9-9D0B-4292-B504-CE341E4FFB5A}">
            <xm:f>NOT(ISERROR(SEARCH("HIGH",G4381)))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8" operator="containsText" id="{98E1EBE9-0572-44FA-BE4F-E9D3172CA9D6}">
            <xm:f>NOT(ISERROR(SEARCH("BUSINESS CRITICAL",G4381)))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G4381</xm:sqref>
        </x14:conditionalFormatting>
        <x14:conditionalFormatting xmlns:xm="http://schemas.microsoft.com/office/excel/2006/main">
          <x14:cfRule type="containsText" priority="181" operator="containsText" id="{9267FF86-0F40-46D7-9F90-0F30D94B5E6B}">
            <xm:f>NOT(ISERROR(SEARCH("MEDIUM",G3192)))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82" operator="containsText" id="{7A2F65BB-EEB1-447C-91D0-ED124D96ADE0}">
            <xm:f>NOT(ISERROR(SEARCH("LOW",G3192)))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83" operator="containsText" id="{151A2728-561D-43B9-956E-6DC81242BEDD}">
            <xm:f>NOT(ISERROR(SEARCH("HIGH",G3192)))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4" operator="containsText" id="{FD66ECC9-C4E4-4E29-BF06-40DE35B358EB}">
            <xm:f>NOT(ISERROR(SEARCH("BUSINESS CRITICAL",G3192)))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G3192</xm:sqref>
        </x14:conditionalFormatting>
        <x14:conditionalFormatting xmlns:xm="http://schemas.microsoft.com/office/excel/2006/main">
          <x14:cfRule type="containsText" priority="177" operator="containsText" id="{1A2B576B-6F1D-4217-979A-EB15FFE06DEF}">
            <xm:f>NOT(ISERROR(SEARCH("MEDIUM",G3192)))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8" operator="containsText" id="{DD885964-7B80-4039-9633-8D26530CD930}">
            <xm:f>NOT(ISERROR(SEARCH("LOW",G3192)))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9" operator="containsText" id="{48714456-A0F4-4368-9FA0-27FB403BEF7C}">
            <xm:f>NOT(ISERROR(SEARCH("HIGH",G3192)))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80" operator="containsText" id="{78AF3E5A-F6D2-4329-AB83-562F0E9E67A1}">
            <xm:f>NOT(ISERROR(SEARCH("BUSINESS CRITICAL",G3192)))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G3192</xm:sqref>
        </x14:conditionalFormatting>
        <x14:conditionalFormatting xmlns:xm="http://schemas.microsoft.com/office/excel/2006/main">
          <x14:cfRule type="containsText" priority="173" operator="containsText" id="{C387004C-98D5-4644-9650-F51DE640DC62}">
            <xm:f>NOT(ISERROR(SEARCH("MEDIUM",G1927)))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4" operator="containsText" id="{B3D3D1F3-6949-4459-8C52-7B4E941F2F14}">
            <xm:f>NOT(ISERROR(SEARCH("LOW",G1927)))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5" operator="containsText" id="{41F4A492-FC84-484F-A0C1-8FA2A0D8D265}">
            <xm:f>NOT(ISERROR(SEARCH("HIGH",G1927)))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6" operator="containsText" id="{32EB7571-0A46-4E15-81A0-1405910D55A3}">
            <xm:f>NOT(ISERROR(SEARCH("BUSINESS CRITICAL",G1927)))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G1927</xm:sqref>
        </x14:conditionalFormatting>
        <x14:conditionalFormatting xmlns:xm="http://schemas.microsoft.com/office/excel/2006/main">
          <x14:cfRule type="containsText" priority="169" operator="containsText" id="{C27EB669-034B-4A48-B5CB-F0C56E04C464}">
            <xm:f>NOT(ISERROR(SEARCH("MEDIUM",G5097)))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70" operator="containsText" id="{2EE65395-47AA-4093-A5EB-F0BE459DF317}">
            <xm:f>NOT(ISERROR(SEARCH("LOW",G5097)))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71" operator="containsText" id="{A41F881C-E985-49F5-822E-F961B5799B02}">
            <xm:f>NOT(ISERROR(SEARCH("HIGH",G5097)))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72" operator="containsText" id="{71F6B301-7FB4-4258-AFC3-6506DCB94E17}">
            <xm:f>NOT(ISERROR(SEARCH("BUSINESS CRITICAL",G5097)))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G5097</xm:sqref>
        </x14:conditionalFormatting>
        <x14:conditionalFormatting xmlns:xm="http://schemas.microsoft.com/office/excel/2006/main">
          <x14:cfRule type="containsText" priority="153" operator="containsText" id="{99059A48-EF70-433D-B91F-7F574E3FF9AD}">
            <xm:f>NOT(ISERROR(SEARCH("MEDIUM",G3376)))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4" operator="containsText" id="{6383A974-F82E-458F-B598-224FE1A99FCF}">
            <xm:f>NOT(ISERROR(SEARCH("LOW",G3376)))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5" operator="containsText" id="{5B3C6C03-B871-4DEF-A25D-7157F0F1FCC1}">
            <xm:f>NOT(ISERROR(SEARCH("HIGH",G3376)))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6" operator="containsText" id="{502509AC-AACF-4C6D-A360-8B9904CA9A34}">
            <xm:f>NOT(ISERROR(SEARCH("BUSINESS CRITICAL",G3376)))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G3376:G3381</xm:sqref>
        </x14:conditionalFormatting>
        <x14:conditionalFormatting xmlns:xm="http://schemas.microsoft.com/office/excel/2006/main">
          <x14:cfRule type="containsText" priority="149" operator="containsText" id="{E7F51702-BCE3-4308-A9CD-6B6FBBEBACC5}">
            <xm:f>NOT(ISERROR(SEARCH("MEDIUM",G3382)))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50" operator="containsText" id="{54D85CB6-AA16-459F-914D-0078E1E482DC}">
            <xm:f>NOT(ISERROR(SEARCH("LOW",G3382)))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51" operator="containsText" id="{CECC6D99-6118-4171-A776-F4CA661F15A9}">
            <xm:f>NOT(ISERROR(SEARCH("HIGH",G3382)))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52" operator="containsText" id="{D4CCE9A2-235F-4A1D-80B3-8EF737E38B9F}">
            <xm:f>NOT(ISERROR(SEARCH("BUSINESS CRITICAL",G3382)))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G3382:G3387</xm:sqref>
        </x14:conditionalFormatting>
        <x14:conditionalFormatting xmlns:xm="http://schemas.microsoft.com/office/excel/2006/main">
          <x14:cfRule type="containsText" priority="145" operator="containsText" id="{B9BDCDD1-50DA-484B-868D-D575CF095880}">
            <xm:f>NOT(ISERROR(SEARCH("MEDIUM",G3382)))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6" operator="containsText" id="{44ABB7C0-8352-4782-B945-230CFF6C9436}">
            <xm:f>NOT(ISERROR(SEARCH("LOW",G3382)))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7" operator="containsText" id="{320DD036-E5DE-4317-98E7-BA78C34B1131}">
            <xm:f>NOT(ISERROR(SEARCH("HIGH",G3382)))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8" operator="containsText" id="{D78EDD0F-6A34-4EC6-8B29-E10591D52AE7}">
            <xm:f>NOT(ISERROR(SEARCH("BUSINESS CRITICAL",G3382)))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G3382:G3387</xm:sqref>
        </x14:conditionalFormatting>
        <x14:conditionalFormatting xmlns:xm="http://schemas.microsoft.com/office/excel/2006/main">
          <x14:cfRule type="containsText" priority="141" operator="containsText" id="{D3B8BD74-8C43-48E0-A33E-A9FA9E0A2ED3}">
            <xm:f>NOT(ISERROR(SEARCH("MEDIUM",G6007)))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42" operator="containsText" id="{F291672C-1EFA-4CF7-AAD8-9B3500193068}">
            <xm:f>NOT(ISERROR(SEARCH("LOW",G6007)))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43" operator="containsText" id="{331706BA-FF80-45AB-A86B-418BA5D89E8E}">
            <xm:f>NOT(ISERROR(SEARCH("HIGH",G6007)))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4" operator="containsText" id="{176E98D3-6F3C-44E4-9A7C-62FBD5BCA089}">
            <xm:f>NOT(ISERROR(SEARCH("BUSINESS CRITICAL",G6007)))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G6007</xm:sqref>
        </x14:conditionalFormatting>
        <x14:conditionalFormatting xmlns:xm="http://schemas.microsoft.com/office/excel/2006/main">
          <x14:cfRule type="containsText" priority="137" operator="containsText" id="{52EEED09-312B-4640-827D-CA419F3F249B}">
            <xm:f>NOT(ISERROR(SEARCH("MEDIUM",G6008)))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8" operator="containsText" id="{EFEEFED8-D0E2-478D-A6A4-777256EAB31E}">
            <xm:f>NOT(ISERROR(SEARCH("LOW",G6008)))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9" operator="containsText" id="{2601B35F-B6F0-4B9E-869F-A194D1D1B2AB}">
            <xm:f>NOT(ISERROR(SEARCH("HIGH",G6008)))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40" operator="containsText" id="{63AED24A-C163-4F90-BC91-486F66C6C938}">
            <xm:f>NOT(ISERROR(SEARCH("BUSINESS CRITICAL",G6008)))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G6008</xm:sqref>
        </x14:conditionalFormatting>
        <x14:conditionalFormatting xmlns:xm="http://schemas.microsoft.com/office/excel/2006/main">
          <x14:cfRule type="containsText" priority="133" operator="containsText" id="{DD8AD3A9-6EE4-4217-834A-E11F5816B8C4}">
            <xm:f>NOT(ISERROR(SEARCH("MEDIUM",G3802)))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4" operator="containsText" id="{C43517C6-3206-44BF-BD89-F46F43F9A655}">
            <xm:f>NOT(ISERROR(SEARCH("LOW",G3802)))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5" operator="containsText" id="{84016F97-239A-4445-B16D-4B3A7B714D66}">
            <xm:f>NOT(ISERROR(SEARCH("HIGH",G3802)))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6" operator="containsText" id="{955806A5-7E21-4130-AB1A-4E29CF211789}">
            <xm:f>NOT(ISERROR(SEARCH("BUSINESS CRITICAL",G3802)))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G3802:G3803</xm:sqref>
        </x14:conditionalFormatting>
        <x14:conditionalFormatting xmlns:xm="http://schemas.microsoft.com/office/excel/2006/main">
          <x14:cfRule type="containsText" priority="129" operator="containsText" id="{F8942189-FB3C-422D-B22C-ED89C0E33A9E}">
            <xm:f>NOT(ISERROR(SEARCH("MEDIUM",G3790)))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30" operator="containsText" id="{2D3D9D1C-0348-4E97-AFA2-C2B1AE5C3E69}">
            <xm:f>NOT(ISERROR(SEARCH("LOW",G3790)))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31" operator="containsText" id="{BB0C6F45-06F7-4E4A-A342-B7BCFB16B515}">
            <xm:f>NOT(ISERROR(SEARCH("HIGH",G3790)))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32" operator="containsText" id="{46B0B866-4B01-4DE8-BEFE-D5CE0985C6B4}">
            <xm:f>NOT(ISERROR(SEARCH("BUSINESS CRITICAL",G3790)))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G3790:G3791</xm:sqref>
        </x14:conditionalFormatting>
        <x14:conditionalFormatting xmlns:xm="http://schemas.microsoft.com/office/excel/2006/main">
          <x14:cfRule type="containsText" priority="125" operator="containsText" id="{341FBB12-4E1B-4250-8675-F1D4906B848A}">
            <xm:f>NOT(ISERROR(SEARCH("MEDIUM",G3779)))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26" operator="containsText" id="{89793E4D-45CA-4586-B310-705A6CCAD533}">
            <xm:f>NOT(ISERROR(SEARCH("LOW",G3779)))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27" operator="containsText" id="{8EA81C5A-6293-44F2-A2AC-36FA8828AA2C}">
            <xm:f>NOT(ISERROR(SEARCH("HIGH",G3779)))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28" operator="containsText" id="{E6247B71-5155-455B-8AFA-88D158C24D1F}">
            <xm:f>NOT(ISERROR(SEARCH("BUSINESS CRITICAL",G3779)))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G3779</xm:sqref>
        </x14:conditionalFormatting>
        <x14:conditionalFormatting xmlns:xm="http://schemas.microsoft.com/office/excel/2006/main">
          <x14:cfRule type="containsText" priority="121" operator="containsText" id="{8375ECF0-325A-4CAD-BBF2-C477F5EBD816}">
            <xm:f>NOT(ISERROR(SEARCH("MEDIUM",G1205)))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22" operator="containsText" id="{6A6C95DF-50B3-4A78-80F9-99F43E3CA3B3}">
            <xm:f>NOT(ISERROR(SEARCH("LOW",G1205)))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23" operator="containsText" id="{27F5A1E2-5385-4D1B-9520-75D819382FE4}">
            <xm:f>NOT(ISERROR(SEARCH("HIGH",G1205)))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24" operator="containsText" id="{93E48052-A1DF-49E4-AD05-3C6BEDA13E1A}">
            <xm:f>NOT(ISERROR(SEARCH("BUSINESS CRITICAL",G1205)))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G1205:G1212</xm:sqref>
        </x14:conditionalFormatting>
        <x14:conditionalFormatting xmlns:xm="http://schemas.microsoft.com/office/excel/2006/main">
          <x14:cfRule type="containsText" priority="117" operator="containsText" id="{E8A7507F-8C65-4CD9-BFFF-67D7734199CD}">
            <xm:f>NOT(ISERROR(SEARCH("MEDIUM",G1205)))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8" operator="containsText" id="{CC9FA838-2E3B-42A9-9E63-6F8D06D9579E}">
            <xm:f>NOT(ISERROR(SEARCH("LOW",G1205)))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9" operator="containsText" id="{226D59D0-9224-4E04-AA66-49A6323841D2}">
            <xm:f>NOT(ISERROR(SEARCH("HIGH",G1205)))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20" operator="containsText" id="{4AAD087C-F628-4CB4-BA1A-7D8166392EB8}">
            <xm:f>NOT(ISERROR(SEARCH("BUSINESS CRITICAL",G1205)))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G1205 G1212</xm:sqref>
        </x14:conditionalFormatting>
        <x14:conditionalFormatting xmlns:xm="http://schemas.microsoft.com/office/excel/2006/main">
          <x14:cfRule type="containsText" priority="113" operator="containsText" id="{8B2AD66B-87ED-44C9-A43D-3849B932870C}">
            <xm:f>NOT(ISERROR(SEARCH("MEDIUM",G1206)))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4" operator="containsText" id="{4B21DDC9-40A1-4CDA-A601-4FDA4DFAACBC}">
            <xm:f>NOT(ISERROR(SEARCH("LOW",G1206)))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5" operator="containsText" id="{638C0046-EF72-47F0-887F-222FAB4BD9E3}">
            <xm:f>NOT(ISERROR(SEARCH("HIGH",G1206)))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6" operator="containsText" id="{0E3A8647-8EA4-4905-B8F0-7B885EB5601E}">
            <xm:f>NOT(ISERROR(SEARCH("BUSINESS CRITICAL",G1206)))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G1206</xm:sqref>
        </x14:conditionalFormatting>
        <x14:conditionalFormatting xmlns:xm="http://schemas.microsoft.com/office/excel/2006/main">
          <x14:cfRule type="containsText" priority="109" operator="containsText" id="{99F22355-E9D7-41B1-8BC9-F55B5B03AF53}">
            <xm:f>NOT(ISERROR(SEARCH("MEDIUM",G1207)))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10" operator="containsText" id="{C7F034F7-F515-43A9-8A0A-2E4FF141F781}">
            <xm:f>NOT(ISERROR(SEARCH("LOW",G1207)))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1" operator="containsText" id="{CFB1D957-B2FD-49C6-AA29-72EE5043AE30}">
            <xm:f>NOT(ISERROR(SEARCH("HIGH",G1207)))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12" operator="containsText" id="{C03529E3-960C-4D82-A4A8-A76F57FB7597}">
            <xm:f>NOT(ISERROR(SEARCH("BUSINESS CRITICAL",G1207)))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G1207</xm:sqref>
        </x14:conditionalFormatting>
        <x14:conditionalFormatting xmlns:xm="http://schemas.microsoft.com/office/excel/2006/main">
          <x14:cfRule type="containsText" priority="105" operator="containsText" id="{655FCCAC-B74F-4369-A36D-9BDEB7F2A230}">
            <xm:f>NOT(ISERROR(SEARCH("MEDIUM",G1208)))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6" operator="containsText" id="{21779884-2928-4A7E-BDCD-1F03427D3FD4}">
            <xm:f>NOT(ISERROR(SEARCH("LOW",G1208)))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7" operator="containsText" id="{C808A644-9664-4B1F-8C0E-B432776B3D09}">
            <xm:f>NOT(ISERROR(SEARCH("HIGH",G1208)))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8" operator="containsText" id="{1E503EEF-6AA4-42CA-9BF5-F8284AF90A17}">
            <xm:f>NOT(ISERROR(SEARCH("BUSINESS CRITICAL",G1208)))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G1208</xm:sqref>
        </x14:conditionalFormatting>
        <x14:conditionalFormatting xmlns:xm="http://schemas.microsoft.com/office/excel/2006/main">
          <x14:cfRule type="containsText" priority="101" operator="containsText" id="{E83B2A07-1F2D-42A0-97AE-97A51BB07F53}">
            <xm:f>NOT(ISERROR(SEARCH("MEDIUM",G4054)))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2" operator="containsText" id="{C8D7B6ED-8697-4FD6-BCD8-9F1574C26559}">
            <xm:f>NOT(ISERROR(SEARCH("LOW",G4054)))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03" operator="containsText" id="{17E316C2-6655-4D5A-8312-FE78C25253DC}">
            <xm:f>NOT(ISERROR(SEARCH("HIGH",G4054)))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4" operator="containsText" id="{0EB7DA8A-E740-4E52-9752-A21FB47E2EAB}">
            <xm:f>NOT(ISERROR(SEARCH("BUSINESS CRITICAL",G4054)))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G4054</xm:sqref>
        </x14:conditionalFormatting>
        <x14:conditionalFormatting xmlns:xm="http://schemas.microsoft.com/office/excel/2006/main">
          <x14:cfRule type="containsText" priority="97" operator="containsText" id="{FC3C71F8-370D-4974-9899-768E6E88E4C3}">
            <xm:f>NOT(ISERROR(SEARCH("MEDIUM",G8007)))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98" operator="containsText" id="{A38AF936-B5FC-4135-8A46-7E7F1D7890FC}">
            <xm:f>NOT(ISERROR(SEARCH("LOW",G8007)))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99" operator="containsText" id="{6823933A-F496-4D4C-98CF-7CF414C59323}">
            <xm:f>NOT(ISERROR(SEARCH("HIGH",G8007)))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00" operator="containsText" id="{EBD880F5-E54F-4D84-9ACA-5F098FB817C8}">
            <xm:f>NOT(ISERROR(SEARCH("BUSINESS CRITICAL",G8007)))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G8007:G8015</xm:sqref>
        </x14:conditionalFormatting>
        <x14:conditionalFormatting xmlns:xm="http://schemas.microsoft.com/office/excel/2006/main">
          <x14:cfRule type="containsText" priority="93" operator="containsText" id="{47783FE0-A265-410F-B025-105AD1379BD3}">
            <xm:f>NOT(ISERROR(SEARCH("MEDIUM",G8007)))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94" operator="containsText" id="{7696C8C8-F267-4771-932A-DFF1A948747C}">
            <xm:f>NOT(ISERROR(SEARCH("LOW",G8007)))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95" operator="containsText" id="{67A9CBAC-4DEF-43AA-B280-B961B9EBE294}">
            <xm:f>NOT(ISERROR(SEARCH("HIGH",G8007)))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96" operator="containsText" id="{F06869B4-9E5E-4438-94DE-305C07955618}">
            <xm:f>NOT(ISERROR(SEARCH("BUSINESS CRITICAL",G8007)))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G8007:G8015</xm:sqref>
        </x14:conditionalFormatting>
        <x14:conditionalFormatting xmlns:xm="http://schemas.microsoft.com/office/excel/2006/main">
          <x14:cfRule type="containsText" priority="81" operator="containsText" id="{EDF7562B-5919-4AAD-B7C8-013F93026043}">
            <xm:f>NOT(ISERROR(SEARCH("MEDIUM",G8016)))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82" operator="containsText" id="{343F2747-85D3-4822-AB69-7D48C80FD6A3}">
            <xm:f>NOT(ISERROR(SEARCH("LOW",G8016)))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83" operator="containsText" id="{0CCA2AC9-534C-44F6-88F3-900680FE84AA}">
            <xm:f>NOT(ISERROR(SEARCH("HIGH",G8016)))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4" operator="containsText" id="{5222A96A-BE7D-4FD3-BB87-A2691ECEB6B1}">
            <xm:f>NOT(ISERROR(SEARCH("BUSINESS CRITICAL",G8016)))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G8016</xm:sqref>
        </x14:conditionalFormatting>
        <x14:conditionalFormatting xmlns:xm="http://schemas.microsoft.com/office/excel/2006/main">
          <x14:cfRule type="containsText" priority="77" operator="containsText" id="{F4861B0D-DC6C-44C5-992B-15AA0D2076FE}">
            <xm:f>NOT(ISERROR(SEARCH("MEDIUM",G8016)))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8" operator="containsText" id="{41C45BAF-2019-495E-8728-F9C14E306352}">
            <xm:f>NOT(ISERROR(SEARCH("LOW",G8016)))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9" operator="containsText" id="{9D95FC80-D94E-4FDC-92AA-288BD0DD8113}">
            <xm:f>NOT(ISERROR(SEARCH("HIGH",G8016)))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0" operator="containsText" id="{3DA9832A-38A8-4499-B909-65EFB2111792}">
            <xm:f>NOT(ISERROR(SEARCH("BUSINESS CRITICAL",G8016)))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G8016</xm:sqref>
        </x14:conditionalFormatting>
        <x14:conditionalFormatting xmlns:xm="http://schemas.microsoft.com/office/excel/2006/main">
          <x14:cfRule type="containsText" priority="73" operator="containsText" id="{472EB651-B42E-4E02-875D-C9575F7BBC62}">
            <xm:f>NOT(ISERROR(SEARCH("MEDIUM",G8017)))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4" operator="containsText" id="{C717245C-845F-4761-B102-5F601F22990D}">
            <xm:f>NOT(ISERROR(SEARCH("LOW",G8017)))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5" operator="containsText" id="{C48BE005-48E6-4743-BA91-94EC1D26E3EE}">
            <xm:f>NOT(ISERROR(SEARCH("HIGH",G8017)))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6" operator="containsText" id="{74FD98D1-14EC-42E3-81D7-EFF6D3383A35}">
            <xm:f>NOT(ISERROR(SEARCH("BUSINESS CRITICAL",G8017)))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G8017:G8023</xm:sqref>
        </x14:conditionalFormatting>
        <x14:conditionalFormatting xmlns:xm="http://schemas.microsoft.com/office/excel/2006/main">
          <x14:cfRule type="containsText" priority="69" operator="containsText" id="{F0C9C2EA-9850-4E9F-8057-100FA0C8EE81}">
            <xm:f>NOT(ISERROR(SEARCH("MEDIUM",G8017)))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70" operator="containsText" id="{B27EE1A7-CBF9-4CDE-8B67-5B6757EACACE}">
            <xm:f>NOT(ISERROR(SEARCH("LOW",G8017)))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1" operator="containsText" id="{022D5998-3348-48B3-8942-8A21ECBB4695}">
            <xm:f>NOT(ISERROR(SEARCH("HIGH",G8017)))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72" operator="containsText" id="{2F2F4052-A194-436A-AE9C-16F9EA8FAD3D}">
            <xm:f>NOT(ISERROR(SEARCH("BUSINESS CRITICAL",G8017)))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G8017:G8023</xm:sqref>
        </x14:conditionalFormatting>
        <x14:conditionalFormatting xmlns:xm="http://schemas.microsoft.com/office/excel/2006/main">
          <x14:cfRule type="containsText" priority="65" operator="containsText" id="{791EC14E-6821-4C1C-B9EE-33F4D4BE8E9B}">
            <xm:f>NOT(ISERROR(SEARCH("MEDIUM",G8024)))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6" operator="containsText" id="{FA73A1DE-B44A-44D7-8AE9-DC68F8888EC3}">
            <xm:f>NOT(ISERROR(SEARCH("LOW",G8024)))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7" operator="containsText" id="{A2B725CE-7D6A-47A0-BCD7-EF71E8F7D114}">
            <xm:f>NOT(ISERROR(SEARCH("HIGH",G8024)))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8" operator="containsText" id="{6A466F48-31FE-4956-A96C-DC8FE42EDCA8}">
            <xm:f>NOT(ISERROR(SEARCH("BUSINESS CRITICAL",G8024)))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G8024</xm:sqref>
        </x14:conditionalFormatting>
        <x14:conditionalFormatting xmlns:xm="http://schemas.microsoft.com/office/excel/2006/main">
          <x14:cfRule type="containsText" priority="61" operator="containsText" id="{EB425B1D-E1E1-4C34-8217-4C8FA9A69CD4}">
            <xm:f>NOT(ISERROR(SEARCH("MEDIUM",G8025)))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2" operator="containsText" id="{FC6EFEB2-23B5-48A7-9596-D16648E18FD3}">
            <xm:f>NOT(ISERROR(SEARCH("LOW",G8025)))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63" operator="containsText" id="{35D64E77-19F6-4FB2-95C6-4CBDE649BD18}">
            <xm:f>NOT(ISERROR(SEARCH("HIGH",G8025)))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4" operator="containsText" id="{0D65AD9D-3CF1-465E-A6F0-85A9AC81C41F}">
            <xm:f>NOT(ISERROR(SEARCH("BUSINESS CRITICAL",G8025)))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G8025:G8026</xm:sqref>
        </x14:conditionalFormatting>
        <x14:conditionalFormatting xmlns:xm="http://schemas.microsoft.com/office/excel/2006/main">
          <x14:cfRule type="containsText" priority="57" operator="containsText" id="{612091FB-8D27-4EAD-B827-1C99D722BBE8}">
            <xm:f>NOT(ISERROR(SEARCH("MEDIUM",G159)))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8" operator="containsText" id="{CA597926-F0FE-47B3-821F-D45958BBB536}">
            <xm:f>NOT(ISERROR(SEARCH("LOW",G159)))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9" operator="containsText" id="{6465A521-CD21-4AC8-8493-246CD3D3D2F3}">
            <xm:f>NOT(ISERROR(SEARCH("HIGH",G159)))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60" operator="containsText" id="{6D285826-4518-4AB9-B0D6-EEF2185DFD12}">
            <xm:f>NOT(ISERROR(SEARCH("BUSINESS CRITICAL",G159)))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G159</xm:sqref>
        </x14:conditionalFormatting>
        <x14:conditionalFormatting xmlns:xm="http://schemas.microsoft.com/office/excel/2006/main">
          <x14:cfRule type="containsText" priority="53" operator="containsText" id="{43E162AB-E1A1-487E-993F-1F95405DCAA5}">
            <xm:f>NOT(ISERROR(SEARCH("MEDIUM",G66)))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54" operator="containsText" id="{65521C53-AB46-4A40-B30C-94EB9EE8CCDA}">
            <xm:f>NOT(ISERROR(SEARCH("LOW",G66)))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55" operator="containsText" id="{3905AC6C-6170-4B89-AF6D-8D23D24545BA}">
            <xm:f>NOT(ISERROR(SEARCH("HIGH",G66)))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56" operator="containsText" id="{477995CE-FC2E-411D-A168-2821033E5219}">
            <xm:f>NOT(ISERROR(SEARCH("BUSINESS CRITICAL",G66)))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G66:G68</xm:sqref>
        </x14:conditionalFormatting>
        <x14:conditionalFormatting xmlns:xm="http://schemas.microsoft.com/office/excel/2006/main">
          <x14:cfRule type="containsText" priority="37" operator="containsText" id="{ED482E64-C1BF-463A-8E63-04FBF2677D55}">
            <xm:f>NOT(ISERROR(SEARCH("MEDIUM",G60)))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8" operator="containsText" id="{90C0EA57-14C3-47C9-A5A0-888F0B3223A6}">
            <xm:f>NOT(ISERROR(SEARCH("LOW",G60)))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9" operator="containsText" id="{6C7AA211-A8E2-467F-A10B-0EBD02CC338D}">
            <xm:f>NOT(ISERROR(SEARCH("HIGH",G60)))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0" operator="containsText" id="{A34FDDF1-4F5A-4841-88A7-6648584256BD}">
            <xm:f>NOT(ISERROR(SEARCH("BUSINESS CRITICAL",G60)))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G60:G62</xm:sqref>
        </x14:conditionalFormatting>
        <x14:conditionalFormatting xmlns:xm="http://schemas.microsoft.com/office/excel/2006/main">
          <x14:cfRule type="containsText" priority="33" operator="containsText" id="{141E81EC-8CEC-4E74-88DC-10B9D273FC25}">
            <xm:f>NOT(ISERROR(SEARCH("MEDIUM",G70)))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34" operator="containsText" id="{349B5D7D-0C9C-4E66-9D81-008BD3DBB547}">
            <xm:f>NOT(ISERROR(SEARCH("LOW",G70)))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5" operator="containsText" id="{6519F7B6-F53C-4FC7-BA43-B29E4449546F}">
            <xm:f>NOT(ISERROR(SEARCH("HIGH",G70)))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36" operator="containsText" id="{45CD775B-69EA-43E4-9EB0-70E2C39CAD0B}">
            <xm:f>NOT(ISERROR(SEARCH("BUSINESS CRITICAL",G70)))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G70:G71</xm:sqref>
        </x14:conditionalFormatting>
        <x14:conditionalFormatting xmlns:xm="http://schemas.microsoft.com/office/excel/2006/main">
          <x14:cfRule type="containsText" priority="41" operator="containsText" id="{AC8DA985-0A1C-4C77-BF08-08AEEFF7DA9F}">
            <xm:f>NOT(ISERROR(SEARCH("MEDIUM",G63)))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42" operator="containsText" id="{9C02CA3B-A794-460A-AB6A-2F4F4B30C1C7}">
            <xm:f>NOT(ISERROR(SEARCH("LOW",G63)))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43" operator="containsText" id="{F68BB7D8-E903-498A-BDA1-2794128599FA}">
            <xm:f>NOT(ISERROR(SEARCH("HIGH",G63)))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4" operator="containsText" id="{6CF7C0EA-1F46-40FE-A06B-2685D00AE10E}">
            <xm:f>NOT(ISERROR(SEARCH("BUSINESS CRITICAL",G63)))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G63:G65</xm:sqref>
        </x14:conditionalFormatting>
        <x14:conditionalFormatting xmlns:xm="http://schemas.microsoft.com/office/excel/2006/main">
          <x14:cfRule type="containsText" priority="25" operator="containsText" id="{E69FEE17-D3C5-4BBF-8B41-BC0BE3D4658F}">
            <xm:f>NOT(ISERROR(SEARCH("MEDIUM",G1045)))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6" operator="containsText" id="{48F9BE58-89CE-4E3F-A3CF-AE5EB67F4952}">
            <xm:f>NOT(ISERROR(SEARCH("LOW",G1045)))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27" operator="containsText" id="{5899CEAA-D222-443F-AD42-E0E9A0DCE6D8}">
            <xm:f>NOT(ISERROR(SEARCH("HIGH",G1045)))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28" operator="containsText" id="{BA452630-5CE9-4A60-95F3-6511DB4A6A64}">
            <xm:f>NOT(ISERROR(SEARCH("BUSINESS CRITICAL",G1045)))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G1045:G1052</xm:sqref>
        </x14:conditionalFormatting>
        <x14:conditionalFormatting xmlns:xm="http://schemas.microsoft.com/office/excel/2006/main">
          <x14:cfRule type="containsText" priority="1" operator="containsText" id="{B46EBE85-EC93-4844-A159-460CF522C344}">
            <xm:f>NOT(ISERROR(SEARCH("MEDIUM",G126)))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2" operator="containsText" id="{0D4EEDC7-2F33-4DDE-9C66-851174480D8E}">
            <xm:f>NOT(ISERROR(SEARCH("LOW",G126)))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3" operator="containsText" id="{D1FBD48B-AD05-4C37-9B51-2E8A2B396570}">
            <xm:f>NOT(ISERROR(SEARCH("HIGH",G126)))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4" operator="containsText" id="{1454F501-F41A-4338-80B1-2BE7BEA35DA6}">
            <xm:f>NOT(ISERROR(SEARCH("BUSINESS CRITICAL",G126)))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G126</xm:sqref>
        </x14:conditionalFormatting>
        <x14:conditionalFormatting xmlns:xm="http://schemas.microsoft.com/office/excel/2006/main">
          <x14:cfRule type="containsText" priority="9" operator="containsText" id="{040717C3-E459-40A3-8D11-3C213BCF50C6}">
            <xm:f>NOT(ISERROR(SEARCH("MEDIUM",G123)))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10" operator="containsText" id="{46169508-71C1-4285-B475-2250C3DBAB1B}">
            <xm:f>NOT(ISERROR(SEARCH("LOW",G123)))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11" operator="containsText" id="{2575DA13-33B3-4A14-8C4A-55D92CA6F094}">
            <xm:f>NOT(ISERROR(SEARCH("HIGH",G123)))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12" operator="containsText" id="{E7FF1DD4-AECF-4890-B672-5165F299F740}">
            <xm:f>NOT(ISERROR(SEARCH("BUSINESS CRITICAL",G123)))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G123:G125</xm:sqref>
        </x14:conditionalFormatting>
        <x14:conditionalFormatting xmlns:xm="http://schemas.microsoft.com/office/excel/2006/main">
          <x14:cfRule type="containsText" priority="5" operator="containsText" id="{D2C89F6D-AA93-477B-A5B6-76BCB84C62DF}">
            <xm:f>NOT(ISERROR(SEARCH("MEDIUM",G127)))</xm:f>
            <xm:f>"MEDIUM"</xm:f>
            <x14:dxf>
              <font>
                <b/>
                <i/>
                <color rgb="FFFFFF00"/>
              </font>
              <fill>
                <patternFill>
                  <bgColor rgb="FF00B050"/>
                </patternFill>
              </fill>
            </x14:dxf>
          </x14:cfRule>
          <x14:cfRule type="containsText" priority="6" operator="containsText" id="{A7710629-97CE-4837-9326-690D2922B99F}">
            <xm:f>NOT(ISERROR(SEARCH("LOW",G127)))</xm:f>
            <xm:f>"LOW"</xm:f>
            <x14:dxf>
              <font>
                <b/>
                <i/>
                <color auto="1"/>
              </font>
              <fill>
                <patternFill>
                  <bgColor rgb="FF00B050"/>
                </patternFill>
              </fill>
            </x14:dxf>
          </x14:cfRule>
          <x14:cfRule type="containsText" priority="7" operator="containsText" id="{7AE88A1C-A607-4CB2-A575-4628A6CC6D73}">
            <xm:f>NOT(ISERROR(SEARCH("HIGH",G127)))</xm:f>
            <xm:f>"HIGH"</xm:f>
            <x14:dxf>
              <font>
                <b/>
                <i val="0"/>
                <color rgb="FFFF0000"/>
              </font>
              <fill>
                <patternFill>
                  <bgColor rgb="FFFFC000"/>
                </patternFill>
              </fill>
            </x14:dxf>
          </x14:cfRule>
          <x14:cfRule type="containsText" priority="8" operator="containsText" id="{EB014B4B-476C-4E6A-B02B-086C99FCFDAA}">
            <xm:f>NOT(ISERROR(SEARCH("BUSINESS CRITICAL",G127)))</xm:f>
            <xm:f>"BUSINESS CRITICAL"</xm:f>
            <x14:dxf>
              <font>
                <b/>
                <i val="0"/>
                <color rgb="FFFFFF00"/>
              </font>
              <fill>
                <patternFill>
                  <bgColor rgb="FFFF0000"/>
                </patternFill>
              </fill>
            </x14:dxf>
          </x14:cfRule>
          <xm:sqref>G127:G129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ErrorMessage="1" xr:uid="{00000000-0002-0000-0000-000002000000}">
          <x14:formula1>
            <xm:f>'\\10.133.55.13\vwar - atos ops services\Tower\Wintel Unix\Unix\Alertas_Nagios_Formularios\[RR11034908_UNIX_ALTA_VWARPAUVET2DQ.xlsm]Aux'!#REF!</xm:f>
          </x14:formula1>
          <xm:sqref>G4915:G4919 G4937:G4941 G4926:G4930 G4982:H4993</xm:sqref>
        </x14:dataValidation>
        <x14:dataValidation type="list" allowBlank="1" showErrorMessage="1" xr:uid="{00000000-0002-0000-0000-000003000000}">
          <x14:formula1>
            <xm:f>'C:\Users\vwarznf_ad\Downloads\[VWAR_NAGIOS_VWARPASVSIFD1.xlsm]Aux'!#REF!</xm:f>
          </x14:formula1>
          <xm:sqref>G3142:H3150</xm:sqref>
        </x14:dataValidation>
        <x14:dataValidation type="list" allowBlank="1" showErrorMessage="1" xr:uid="{00000000-0002-0000-0000-000004000000}">
          <x14:formula1>
            <xm:f>'\\10.133.55.13\vwar - atos ops services\Tower\Wintel Unix\Unix\Alertas_Nagios_Formularios\[UNIX_ALTA_VWARPAUVNADPD.xlsm]Aux'!#REF!</xm:f>
          </x14:formula1>
          <xm:sqref>H6177:H6181</xm:sqref>
        </x14:dataValidation>
        <x14:dataValidation type="list" allowBlank="1" showErrorMessage="1" xr:uid="{00000000-0002-0000-0000-000005000000}">
          <x14:formula1>
            <xm:f>'C:\Users\EAQCISW\Downloads\[RR14528914 - VWARPASVMAXQA.xlsm]Aux'!#REF!</xm:f>
          </x14:formula1>
          <xm:sqref>F3676:F3685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5CC8E-92C3-4D4F-A254-90C6B0FBB6D8}">
  <dimension ref="A4:L14"/>
  <sheetViews>
    <sheetView workbookViewId="0">
      <selection activeCell="F27" sqref="F27"/>
    </sheetView>
  </sheetViews>
  <sheetFormatPr baseColWidth="10" defaultRowHeight="12.75"/>
  <cols>
    <col min="1" max="5" width="11.42578125" style="381"/>
    <col min="6" max="6" width="17.7109375" style="381" bestFit="1" customWidth="1"/>
    <col min="7" max="10" width="11.42578125" style="381"/>
    <col min="11" max="12" width="28.140625" style="381" bestFit="1" customWidth="1"/>
    <col min="13" max="16384" width="11.42578125" style="381"/>
  </cols>
  <sheetData>
    <row r="4" spans="1:12">
      <c r="B4" s="385" t="s">
        <v>9292</v>
      </c>
      <c r="C4" s="385"/>
      <c r="E4" s="384" t="s">
        <v>9294</v>
      </c>
      <c r="F4" s="384"/>
      <c r="I4" s="384" t="s">
        <v>9293</v>
      </c>
      <c r="J4" s="384"/>
    </row>
    <row r="5" spans="1:12">
      <c r="B5" s="382" t="s">
        <v>9300</v>
      </c>
      <c r="C5" s="382" t="s">
        <v>9299</v>
      </c>
      <c r="E5" s="382" t="s">
        <v>9298</v>
      </c>
      <c r="F5" s="382" t="s">
        <v>9296</v>
      </c>
      <c r="I5" s="382" t="s">
        <v>9298</v>
      </c>
      <c r="J5" s="382" t="s">
        <v>9296</v>
      </c>
    </row>
    <row r="6" spans="1:12">
      <c r="B6" s="382" t="s">
        <v>9301</v>
      </c>
      <c r="C6" s="382" t="s">
        <v>9302</v>
      </c>
      <c r="E6" s="382" t="s">
        <v>1790</v>
      </c>
      <c r="F6" s="382" t="s">
        <v>9299</v>
      </c>
      <c r="I6" s="382" t="s">
        <v>2959</v>
      </c>
      <c r="J6" s="382" t="s">
        <v>9296</v>
      </c>
    </row>
    <row r="7" spans="1:12">
      <c r="E7" s="382" t="s">
        <v>9295</v>
      </c>
      <c r="F7" s="382" t="s">
        <v>9297</v>
      </c>
      <c r="I7" s="382" t="s">
        <v>9303</v>
      </c>
      <c r="J7" s="382" t="s">
        <v>9297</v>
      </c>
    </row>
    <row r="8" spans="1:12">
      <c r="E8" s="382" t="s">
        <v>9306</v>
      </c>
      <c r="F8" s="382" t="s">
        <v>9296</v>
      </c>
      <c r="I8" s="382" t="s">
        <v>1230</v>
      </c>
      <c r="J8" s="382" t="s">
        <v>9297</v>
      </c>
    </row>
    <row r="11" spans="1:12">
      <c r="I11" s="384" t="s">
        <v>9298</v>
      </c>
      <c r="J11" s="384" t="s">
        <v>2959</v>
      </c>
      <c r="K11" s="384" t="s">
        <v>1230</v>
      </c>
      <c r="L11" s="384" t="s">
        <v>9308</v>
      </c>
    </row>
    <row r="12" spans="1:12">
      <c r="A12" s="384" t="s">
        <v>9305</v>
      </c>
      <c r="B12" s="384" t="s">
        <v>9297</v>
      </c>
      <c r="D12" s="384" t="s">
        <v>9298</v>
      </c>
      <c r="E12" s="384" t="s">
        <v>1790</v>
      </c>
      <c r="F12" s="384" t="s">
        <v>9295</v>
      </c>
      <c r="G12" s="384" t="s">
        <v>9305</v>
      </c>
      <c r="I12" s="382">
        <v>1</v>
      </c>
      <c r="J12" s="382">
        <v>3</v>
      </c>
      <c r="K12" s="382" t="s">
        <v>959</v>
      </c>
      <c r="L12" s="382" t="s">
        <v>2989</v>
      </c>
    </row>
    <row r="13" spans="1:12">
      <c r="A13" s="382">
        <v>1</v>
      </c>
      <c r="B13" s="382" t="s">
        <v>9304</v>
      </c>
      <c r="D13" s="383">
        <v>1</v>
      </c>
      <c r="E13" s="383" t="s">
        <v>898</v>
      </c>
      <c r="F13" s="383" t="s">
        <v>897</v>
      </c>
      <c r="G13" s="383">
        <v>1</v>
      </c>
    </row>
    <row r="14" spans="1:12">
      <c r="A14" s="382">
        <v>2</v>
      </c>
      <c r="B14" s="382" t="s">
        <v>9307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2"/>
  <dimension ref="A1"/>
  <sheetViews>
    <sheetView workbookViewId="0"/>
  </sheetViews>
  <sheetFormatPr baseColWidth="10" defaultColWidth="11.42578125" defaultRowHeight="12.75"/>
  <sheetData/>
  <customSheetViews>
    <customSheetView guid="{23D7D7A5-8CC4-49F3-BF9A-80682352FDB4}" state="hidden">
      <pageMargins left="0.7" right="0.7" top="0.75" bottom="0.75" header="0.3" footer="0.3"/>
    </customSheetView>
    <customSheetView guid="{2FB55F61-8261-41FC-BBBD-DB41AAE34DE0}" state="hidden">
      <pageMargins left="0.7" right="0.7" top="0.75" bottom="0.75" header="0.3" footer="0.3"/>
    </customSheetView>
    <customSheetView guid="{0CF56B93-1937-464D-BB2F-C608EEFA6EE2}" state="hidden">
      <pageMargins left="0.7" right="0.7" top="0.75" bottom="0.75" header="0.3" footer="0.3"/>
    </customSheetView>
    <customSheetView guid="{8890C2F0-392F-4FC8-9F14-EB9D6495B254}" state="hidden">
      <pageMargins left="0.7" right="0.7" top="0.75" bottom="0.75" header="0.3" footer="0.3"/>
    </customSheetView>
    <customSheetView guid="{45E33EF5-0AE5-411B-B82A-16E4EAD0F7E5}" state="hidden">
      <pageMargins left="0.7" right="0.7" top="0.75" bottom="0.75" header="0.3" footer="0.3"/>
    </customSheetView>
    <customSheetView guid="{3D9BA643-DCD7-4F79-9EAE-619EF916FFDC}" state="hidden">
      <pageMargins left="0.7" right="0.7" top="0.75" bottom="0.75" header="0.3" footer="0.3"/>
    </customSheetView>
    <customSheetView guid="{2EEC1102-A7BD-4EA7-B5F8-85CEB0777501}" state="hidden">
      <pageMargins left="0.7" right="0.7" top="0.75" bottom="0.75" header="0.3" footer="0.3"/>
    </customSheetView>
    <customSheetView guid="{367F6362-F0B8-4659-BC46-C195A485C4AF}" state="hidden">
      <pageMargins left="0.7" right="0.7" top="0.75" bottom="0.75" header="0.3" footer="0.3"/>
    </customSheetView>
    <customSheetView guid="{5B84023C-7753-4A67-8855-0F256D044000}" state="hidden">
      <pageMargins left="0.7" right="0.7" top="0.75" bottom="0.75" header="0.3" footer="0.3"/>
    </customSheetView>
    <customSheetView guid="{8C18EE86-95D6-42C2-89BD-702FE7DEE6F2}" state="hidden">
      <pageMargins left="0.7" right="0.7" top="0.75" bottom="0.75" header="0.3" footer="0.3"/>
    </customSheetView>
  </customSheetViews>
  <pageMargins left="0.7" right="0.7" top="0.75" bottom="0.75" header="0.3" footer="0.3"/>
  <pageSetup paperSize="9" orientation="portrait" r:id="rId1"/>
  <headerFooter>
    <oddHeader>&amp;L&amp;"Arial"&amp;8&amp;K000000INTERNAL&amp;1#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3"/>
  <dimension ref="A1"/>
  <sheetViews>
    <sheetView topLeftCell="A19" zoomScale="77" zoomScaleNormal="77" workbookViewId="0">
      <selection activeCell="F36" sqref="F36"/>
    </sheetView>
  </sheetViews>
  <sheetFormatPr baseColWidth="10" defaultColWidth="11.42578125" defaultRowHeight="12.75"/>
  <sheetData/>
  <customSheetViews>
    <customSheetView guid="{23D7D7A5-8CC4-49F3-BF9A-80682352FDB4}" state="hidden">
      <pageMargins left="0.7" right="0.7" top="0.75" bottom="0.75" header="0.3" footer="0.3"/>
    </customSheetView>
    <customSheetView guid="{2FB55F61-8261-41FC-BBBD-DB41AAE34DE0}" state="hidden">
      <pageMargins left="0.7" right="0.7" top="0.75" bottom="0.75" header="0.3" footer="0.3"/>
    </customSheetView>
    <customSheetView guid="{0CF56B93-1937-464D-BB2F-C608EEFA6EE2}" state="hidden">
      <pageMargins left="0.7" right="0.7" top="0.75" bottom="0.75" header="0.3" footer="0.3"/>
    </customSheetView>
    <customSheetView guid="{8890C2F0-392F-4FC8-9F14-EB9D6495B254}" state="hidden">
      <pageMargins left="0.7" right="0.7" top="0.75" bottom="0.75" header="0.3" footer="0.3"/>
    </customSheetView>
    <customSheetView guid="{45E33EF5-0AE5-411B-B82A-16E4EAD0F7E5}" state="hidden">
      <pageMargins left="0.7" right="0.7" top="0.75" bottom="0.75" header="0.3" footer="0.3"/>
    </customSheetView>
    <customSheetView guid="{3D9BA643-DCD7-4F79-9EAE-619EF916FFDC}" state="hidden">
      <pageMargins left="0.7" right="0.7" top="0.75" bottom="0.75" header="0.3" footer="0.3"/>
    </customSheetView>
    <customSheetView guid="{2EEC1102-A7BD-4EA7-B5F8-85CEB0777501}" state="hidden">
      <pageMargins left="0.7" right="0.7" top="0.75" bottom="0.75" header="0.3" footer="0.3"/>
    </customSheetView>
    <customSheetView guid="{367F6362-F0B8-4659-BC46-C195A485C4AF}" state="hidden">
      <pageMargins left="0.7" right="0.7" top="0.75" bottom="0.75" header="0.3" footer="0.3"/>
    </customSheetView>
    <customSheetView guid="{5B84023C-7753-4A67-8855-0F256D044000}" state="hidden">
      <pageMargins left="0.7" right="0.7" top="0.75" bottom="0.75" header="0.3" footer="0.3"/>
    </customSheetView>
    <customSheetView guid="{8C18EE86-95D6-42C2-89BD-702FE7DEE6F2}" state="hidden">
      <pageMargins left="0.7" right="0.7" top="0.75" bottom="0.75" header="0.3" footer="0.3"/>
    </customSheetView>
  </customSheetViews>
  <pageMargins left="0.7" right="0.7" top="0.75" bottom="0.75" header="0.3" footer="0.3"/>
  <pageSetup paperSize="9" orientation="portrait" r:id="rId1"/>
  <headerFooter>
    <oddHeader>&amp;L&amp;"Arial"&amp;8&amp;K000000INTERNAL&amp;1#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"/>
  <dimension ref="A1"/>
  <sheetViews>
    <sheetView workbookViewId="0"/>
  </sheetViews>
  <sheetFormatPr baseColWidth="10" defaultColWidth="11.42578125" defaultRowHeight="12.75"/>
  <sheetData/>
  <customSheetViews>
    <customSheetView guid="{23D7D7A5-8CC4-49F3-BF9A-80682352FDB4}" state="hidden">
      <pageMargins left="0.7" right="0.7" top="0.75" bottom="0.75" header="0.3" footer="0.3"/>
    </customSheetView>
    <customSheetView guid="{2FB55F61-8261-41FC-BBBD-DB41AAE34DE0}" state="hidden">
      <pageMargins left="0.7" right="0.7" top="0.75" bottom="0.75" header="0.3" footer="0.3"/>
    </customSheetView>
    <customSheetView guid="{0CF56B93-1937-464D-BB2F-C608EEFA6EE2}" state="hidden">
      <pageMargins left="0.7" right="0.7" top="0.75" bottom="0.75" header="0.3" footer="0.3"/>
    </customSheetView>
    <customSheetView guid="{8890C2F0-392F-4FC8-9F14-EB9D6495B254}" state="hidden">
      <pageMargins left="0.7" right="0.7" top="0.75" bottom="0.75" header="0.3" footer="0.3"/>
    </customSheetView>
    <customSheetView guid="{45E33EF5-0AE5-411B-B82A-16E4EAD0F7E5}" state="hidden">
      <pageMargins left="0.7" right="0.7" top="0.75" bottom="0.75" header="0.3" footer="0.3"/>
    </customSheetView>
    <customSheetView guid="{3D9BA643-DCD7-4F79-9EAE-619EF916FFDC}" state="hidden">
      <pageMargins left="0.7" right="0.7" top="0.75" bottom="0.75" header="0.3" footer="0.3"/>
    </customSheetView>
    <customSheetView guid="{2EEC1102-A7BD-4EA7-B5F8-85CEB0777501}" state="hidden">
      <pageMargins left="0.7" right="0.7" top="0.75" bottom="0.75" header="0.3" footer="0.3"/>
    </customSheetView>
    <customSheetView guid="{367F6362-F0B8-4659-BC46-C195A485C4AF}" state="hidden">
      <pageMargins left="0.7" right="0.7" top="0.75" bottom="0.75" header="0.3" footer="0.3"/>
    </customSheetView>
    <customSheetView guid="{55093744-5B73-4947-B761-7AFFE6BCBF64}" state="hidden">
      <pageMargins left="0.7" right="0.7" top="0.75" bottom="0.75" header="0.3" footer="0.3"/>
    </customSheetView>
    <customSheetView guid="{FDB2E6CC-1E11-4AF0-9A85-8C3EC03BC451}" state="hidden">
      <pageMargins left="0.7" right="0.7" top="0.75" bottom="0.75" header="0.3" footer="0.3"/>
    </customSheetView>
    <customSheetView guid="{C4CBF406-4EAB-407E-A6F2-83146CE47CB6}" state="hidden">
      <pageMargins left="0.7" right="0.7" top="0.75" bottom="0.75" header="0.3" footer="0.3"/>
    </customSheetView>
    <customSheetView guid="{5B84023C-7753-4A67-8855-0F256D044000}" state="hidden">
      <pageMargins left="0.7" right="0.7" top="0.75" bottom="0.75" header="0.3" footer="0.3"/>
    </customSheetView>
    <customSheetView guid="{8C18EE86-95D6-42C2-89BD-702FE7DEE6F2}" state="hidden">
      <pageMargins left="0.7" right="0.7" top="0.75" bottom="0.75" header="0.3" footer="0.3"/>
    </customSheetView>
  </customSheetViews>
  <pageMargins left="0.7" right="0.7" top="0.75" bottom="0.75" header="0.3" footer="0.3"/>
  <pageSetup paperSize="9" orientation="portrait" r:id="rId1"/>
  <headerFooter>
    <oddHeader>&amp;L&amp;"Arial"&amp;8&amp;K000000INTERNAL&amp;1#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12">
    <tabColor rgb="FFFF0000"/>
  </sheetPr>
  <dimension ref="A1:E53"/>
  <sheetViews>
    <sheetView workbookViewId="0">
      <selection activeCell="A8" sqref="A8"/>
    </sheetView>
  </sheetViews>
  <sheetFormatPr baseColWidth="10" defaultRowHeight="12.75"/>
  <cols>
    <col min="1" max="1" width="8.7109375" bestFit="1" customWidth="1"/>
    <col min="2" max="2" width="17.140625" bestFit="1" customWidth="1"/>
    <col min="3" max="3" width="19.5703125" bestFit="1" customWidth="1"/>
    <col min="4" max="4" width="25.28515625" bestFit="1" customWidth="1"/>
    <col min="5" max="5" width="23.42578125" bestFit="1" customWidth="1"/>
  </cols>
  <sheetData>
    <row r="1" spans="1:5">
      <c r="A1" s="178" t="s">
        <v>8679</v>
      </c>
      <c r="B1" s="178" t="s">
        <v>7931</v>
      </c>
      <c r="C1" s="179" t="s">
        <v>8680</v>
      </c>
      <c r="D1" s="179" t="s">
        <v>8681</v>
      </c>
      <c r="E1" s="178" t="s">
        <v>8682</v>
      </c>
    </row>
    <row r="2" spans="1:5">
      <c r="A2" s="178">
        <v>1</v>
      </c>
      <c r="B2" s="178" t="s">
        <v>2965</v>
      </c>
      <c r="C2" s="179">
        <v>44561</v>
      </c>
      <c r="D2" s="179">
        <v>44568</v>
      </c>
      <c r="E2" s="178" t="s">
        <v>8665</v>
      </c>
    </row>
    <row r="3" spans="1:5">
      <c r="A3" s="178">
        <v>2</v>
      </c>
      <c r="B3" s="178" t="s">
        <v>8666</v>
      </c>
      <c r="C3" s="179">
        <v>44568</v>
      </c>
      <c r="D3" s="179">
        <v>44575</v>
      </c>
      <c r="E3" s="178" t="s">
        <v>8667</v>
      </c>
    </row>
    <row r="4" spans="1:5">
      <c r="A4" s="178">
        <v>3</v>
      </c>
      <c r="B4" s="178" t="s">
        <v>7593</v>
      </c>
      <c r="C4" s="179">
        <v>44575</v>
      </c>
      <c r="D4" s="179">
        <v>44582</v>
      </c>
      <c r="E4" s="178" t="s">
        <v>8668</v>
      </c>
    </row>
    <row r="5" spans="1:5">
      <c r="A5" s="178">
        <v>4</v>
      </c>
      <c r="B5" s="178" t="s">
        <v>8683</v>
      </c>
      <c r="C5" s="179">
        <v>44582</v>
      </c>
      <c r="D5" s="179">
        <v>44589</v>
      </c>
      <c r="E5" s="178" t="s">
        <v>8684</v>
      </c>
    </row>
    <row r="6" spans="1:5">
      <c r="A6" s="178">
        <v>5</v>
      </c>
      <c r="B6" s="178" t="s">
        <v>6256</v>
      </c>
      <c r="C6" s="179">
        <v>44589</v>
      </c>
      <c r="D6" s="179">
        <v>44596</v>
      </c>
      <c r="E6" s="178" t="s">
        <v>8669</v>
      </c>
    </row>
    <row r="7" spans="1:5">
      <c r="A7" s="178">
        <v>6</v>
      </c>
      <c r="B7" s="181" t="s">
        <v>2965</v>
      </c>
      <c r="C7" s="179">
        <v>44596</v>
      </c>
      <c r="D7" s="179">
        <v>44603</v>
      </c>
      <c r="E7" s="178" t="s">
        <v>8667</v>
      </c>
    </row>
    <row r="8" spans="1:5">
      <c r="A8" s="189">
        <v>7</v>
      </c>
      <c r="B8" s="189" t="s">
        <v>6729</v>
      </c>
      <c r="C8" s="190">
        <v>44603</v>
      </c>
      <c r="D8" s="190">
        <v>44610</v>
      </c>
      <c r="E8" s="189" t="s">
        <v>8670</v>
      </c>
    </row>
    <row r="9" spans="1:5">
      <c r="A9" s="178">
        <v>8</v>
      </c>
      <c r="B9" s="178" t="s">
        <v>8666</v>
      </c>
      <c r="C9" s="179">
        <v>44610</v>
      </c>
      <c r="D9" s="179">
        <v>44617</v>
      </c>
      <c r="E9" s="178" t="s">
        <v>8667</v>
      </c>
    </row>
    <row r="10" spans="1:5">
      <c r="A10" s="178">
        <v>9</v>
      </c>
      <c r="B10" s="178" t="s">
        <v>2953</v>
      </c>
      <c r="C10" s="179">
        <v>44617</v>
      </c>
      <c r="D10" s="179">
        <v>44624</v>
      </c>
      <c r="E10" s="178" t="s">
        <v>8671</v>
      </c>
    </row>
    <row r="11" spans="1:5">
      <c r="A11" s="178">
        <v>10</v>
      </c>
      <c r="B11" s="178" t="s">
        <v>8666</v>
      </c>
      <c r="C11" s="179">
        <v>44624</v>
      </c>
      <c r="D11" s="179">
        <v>44631</v>
      </c>
      <c r="E11" s="178" t="s">
        <v>8667</v>
      </c>
    </row>
    <row r="12" spans="1:5">
      <c r="A12" s="178">
        <v>11</v>
      </c>
      <c r="B12" s="178" t="s">
        <v>8683</v>
      </c>
      <c r="C12" s="179">
        <v>44631</v>
      </c>
      <c r="D12" s="179">
        <v>44638</v>
      </c>
      <c r="E12" s="178" t="s">
        <v>8684</v>
      </c>
    </row>
    <row r="13" spans="1:5">
      <c r="A13" s="178">
        <v>12</v>
      </c>
      <c r="B13" s="178" t="s">
        <v>8666</v>
      </c>
      <c r="C13" s="179">
        <v>44638</v>
      </c>
      <c r="D13" s="179">
        <v>44645</v>
      </c>
      <c r="E13" s="178" t="s">
        <v>8667</v>
      </c>
    </row>
    <row r="14" spans="1:5">
      <c r="A14" s="178">
        <v>13</v>
      </c>
      <c r="B14" s="178" t="s">
        <v>7593</v>
      </c>
      <c r="C14" s="179">
        <v>44645</v>
      </c>
      <c r="D14" s="179">
        <v>44652</v>
      </c>
      <c r="E14" s="178" t="s">
        <v>8668</v>
      </c>
    </row>
    <row r="15" spans="1:5">
      <c r="A15" s="178">
        <v>14</v>
      </c>
      <c r="B15" s="178" t="s">
        <v>8666</v>
      </c>
      <c r="C15" s="179">
        <v>44652</v>
      </c>
      <c r="D15" s="179">
        <v>44659</v>
      </c>
      <c r="E15" s="178" t="s">
        <v>8667</v>
      </c>
    </row>
    <row r="16" spans="1:5">
      <c r="A16" s="178">
        <v>15</v>
      </c>
      <c r="B16" s="178" t="s">
        <v>6256</v>
      </c>
      <c r="C16" s="179">
        <v>44659</v>
      </c>
      <c r="D16" s="179">
        <v>44666</v>
      </c>
      <c r="E16" s="178" t="s">
        <v>8669</v>
      </c>
    </row>
    <row r="17" spans="1:5">
      <c r="A17" s="178">
        <v>16</v>
      </c>
      <c r="B17" s="178" t="s">
        <v>8666</v>
      </c>
      <c r="C17" s="179">
        <v>44666</v>
      </c>
      <c r="D17" s="179">
        <v>44673</v>
      </c>
      <c r="E17" s="178" t="s">
        <v>8667</v>
      </c>
    </row>
    <row r="18" spans="1:5">
      <c r="A18" s="178">
        <v>17</v>
      </c>
      <c r="B18" s="178" t="s">
        <v>6729</v>
      </c>
      <c r="C18" s="179">
        <v>44673</v>
      </c>
      <c r="D18" s="179">
        <v>44680</v>
      </c>
      <c r="E18" s="178" t="s">
        <v>8670</v>
      </c>
    </row>
    <row r="19" spans="1:5">
      <c r="A19" s="178">
        <v>18</v>
      </c>
      <c r="B19" s="178" t="s">
        <v>8666</v>
      </c>
      <c r="C19" s="179">
        <v>44680</v>
      </c>
      <c r="D19" s="179">
        <v>44687</v>
      </c>
      <c r="E19" s="178" t="s">
        <v>8667</v>
      </c>
    </row>
    <row r="20" spans="1:5">
      <c r="A20" s="178">
        <v>19</v>
      </c>
      <c r="B20" s="178" t="s">
        <v>2965</v>
      </c>
      <c r="C20" s="179">
        <v>44687</v>
      </c>
      <c r="D20" s="179">
        <v>44694</v>
      </c>
      <c r="E20" s="178" t="s">
        <v>8665</v>
      </c>
    </row>
    <row r="21" spans="1:5">
      <c r="A21" s="178">
        <v>20</v>
      </c>
      <c r="B21" s="178" t="s">
        <v>8666</v>
      </c>
      <c r="C21" s="179">
        <v>44694</v>
      </c>
      <c r="D21" s="179">
        <v>44701</v>
      </c>
      <c r="E21" s="178" t="s">
        <v>8667</v>
      </c>
    </row>
    <row r="22" spans="1:5">
      <c r="A22" s="178">
        <v>21</v>
      </c>
      <c r="B22" s="178" t="s">
        <v>7593</v>
      </c>
      <c r="C22" s="179">
        <v>44701</v>
      </c>
      <c r="D22" s="179">
        <v>44708</v>
      </c>
      <c r="E22" s="178" t="s">
        <v>8668</v>
      </c>
    </row>
    <row r="23" spans="1:5">
      <c r="A23" s="178">
        <v>22</v>
      </c>
      <c r="B23" s="178" t="s">
        <v>8666</v>
      </c>
      <c r="C23" s="179">
        <v>44708</v>
      </c>
      <c r="D23" s="179">
        <v>44715</v>
      </c>
      <c r="E23" s="178" t="s">
        <v>8667</v>
      </c>
    </row>
    <row r="24" spans="1:5">
      <c r="A24" s="178">
        <v>23</v>
      </c>
      <c r="B24" s="178" t="s">
        <v>8683</v>
      </c>
      <c r="C24" s="179">
        <v>44715</v>
      </c>
      <c r="D24" s="179">
        <v>44722</v>
      </c>
      <c r="E24" s="178" t="s">
        <v>8684</v>
      </c>
    </row>
    <row r="25" spans="1:5">
      <c r="A25" s="178">
        <v>24</v>
      </c>
      <c r="B25" s="178" t="s">
        <v>8666</v>
      </c>
      <c r="C25" s="179">
        <v>44722</v>
      </c>
      <c r="D25" s="179">
        <v>44729</v>
      </c>
      <c r="E25" s="178" t="s">
        <v>8667</v>
      </c>
    </row>
    <row r="26" spans="1:5">
      <c r="A26" s="178">
        <v>25</v>
      </c>
      <c r="B26" s="178" t="s">
        <v>6729</v>
      </c>
      <c r="C26" s="179">
        <v>44729</v>
      </c>
      <c r="D26" s="179">
        <v>44736</v>
      </c>
      <c r="E26" s="178" t="s">
        <v>8670</v>
      </c>
    </row>
    <row r="27" spans="1:5">
      <c r="A27" s="178">
        <v>26</v>
      </c>
      <c r="B27" s="178" t="s">
        <v>8666</v>
      </c>
      <c r="C27" s="179">
        <v>44736</v>
      </c>
      <c r="D27" s="179">
        <v>44743</v>
      </c>
      <c r="E27" s="178" t="s">
        <v>8667</v>
      </c>
    </row>
    <row r="28" spans="1:5">
      <c r="A28" s="178">
        <v>27</v>
      </c>
      <c r="B28" s="178" t="s">
        <v>2953</v>
      </c>
      <c r="C28" s="179">
        <v>44743</v>
      </c>
      <c r="D28" s="179">
        <v>44750</v>
      </c>
      <c r="E28" s="178" t="s">
        <v>8671</v>
      </c>
    </row>
    <row r="29" spans="1:5">
      <c r="A29" s="178">
        <v>28</v>
      </c>
      <c r="B29" s="178" t="s">
        <v>8666</v>
      </c>
      <c r="C29" s="179">
        <v>44750</v>
      </c>
      <c r="D29" s="179">
        <v>44757</v>
      </c>
      <c r="E29" s="178" t="s">
        <v>8667</v>
      </c>
    </row>
    <row r="30" spans="1:5">
      <c r="A30" s="178">
        <v>29</v>
      </c>
      <c r="B30" s="178" t="s">
        <v>2965</v>
      </c>
      <c r="C30" s="179">
        <v>44757</v>
      </c>
      <c r="D30" s="179">
        <v>44764</v>
      </c>
      <c r="E30" s="178" t="s">
        <v>8665</v>
      </c>
    </row>
    <row r="31" spans="1:5">
      <c r="A31" s="178">
        <v>30</v>
      </c>
      <c r="B31" s="178" t="s">
        <v>8666</v>
      </c>
      <c r="C31" s="179">
        <v>44764</v>
      </c>
      <c r="D31" s="179">
        <v>44771</v>
      </c>
      <c r="E31" s="178" t="s">
        <v>8667</v>
      </c>
    </row>
    <row r="32" spans="1:5">
      <c r="A32" s="178">
        <v>31</v>
      </c>
      <c r="B32" s="178" t="s">
        <v>7593</v>
      </c>
      <c r="C32" s="179">
        <v>44771</v>
      </c>
      <c r="D32" s="179">
        <v>44778</v>
      </c>
      <c r="E32" s="178" t="s">
        <v>8668</v>
      </c>
    </row>
    <row r="33" spans="1:5">
      <c r="A33" s="178">
        <v>32</v>
      </c>
      <c r="B33" s="178" t="s">
        <v>8666</v>
      </c>
      <c r="C33" s="179">
        <v>44778</v>
      </c>
      <c r="D33" s="179">
        <v>44785</v>
      </c>
      <c r="E33" s="178" t="s">
        <v>8667</v>
      </c>
    </row>
    <row r="34" spans="1:5">
      <c r="A34" s="178">
        <v>33</v>
      </c>
      <c r="B34" s="178" t="s">
        <v>6256</v>
      </c>
      <c r="C34" s="179">
        <v>44785</v>
      </c>
      <c r="D34" s="179">
        <v>44792</v>
      </c>
      <c r="E34" s="178" t="s">
        <v>8669</v>
      </c>
    </row>
    <row r="35" spans="1:5">
      <c r="A35" s="178">
        <v>34</v>
      </c>
      <c r="B35" s="178" t="s">
        <v>8666</v>
      </c>
      <c r="C35" s="179">
        <v>44792</v>
      </c>
      <c r="D35" s="179">
        <v>44799</v>
      </c>
      <c r="E35" s="178" t="s">
        <v>8667</v>
      </c>
    </row>
    <row r="36" spans="1:5">
      <c r="A36" s="178">
        <v>35</v>
      </c>
      <c r="B36" s="178" t="s">
        <v>6729</v>
      </c>
      <c r="C36" s="179">
        <v>44799</v>
      </c>
      <c r="D36" s="179">
        <v>44806</v>
      </c>
      <c r="E36" s="178" t="s">
        <v>8670</v>
      </c>
    </row>
    <row r="37" spans="1:5">
      <c r="A37" s="178">
        <v>36</v>
      </c>
      <c r="B37" s="178" t="s">
        <v>8666</v>
      </c>
      <c r="C37" s="179">
        <v>44806</v>
      </c>
      <c r="D37" s="179">
        <v>44813</v>
      </c>
      <c r="E37" s="178" t="s">
        <v>8667</v>
      </c>
    </row>
    <row r="38" spans="1:5">
      <c r="A38" s="178">
        <v>37</v>
      </c>
      <c r="B38" s="178" t="s">
        <v>2953</v>
      </c>
      <c r="C38" s="179">
        <v>44813</v>
      </c>
      <c r="D38" s="179">
        <v>44820</v>
      </c>
      <c r="E38" s="178" t="s">
        <v>8671</v>
      </c>
    </row>
    <row r="39" spans="1:5">
      <c r="A39" s="178">
        <v>38</v>
      </c>
      <c r="B39" s="178" t="s">
        <v>8666</v>
      </c>
      <c r="C39" s="179">
        <v>44820</v>
      </c>
      <c r="D39" s="179">
        <v>44827</v>
      </c>
      <c r="E39" s="178" t="s">
        <v>8667</v>
      </c>
    </row>
    <row r="40" spans="1:5">
      <c r="A40" s="178">
        <v>39</v>
      </c>
      <c r="B40" s="178" t="s">
        <v>2965</v>
      </c>
      <c r="C40" s="179">
        <v>44827</v>
      </c>
      <c r="D40" s="179">
        <v>44834</v>
      </c>
      <c r="E40" s="178" t="s">
        <v>8665</v>
      </c>
    </row>
    <row r="41" spans="1:5">
      <c r="A41" s="178">
        <v>40</v>
      </c>
      <c r="B41" s="178" t="s">
        <v>8666</v>
      </c>
      <c r="C41" s="179">
        <v>44834</v>
      </c>
      <c r="D41" s="179">
        <v>44841</v>
      </c>
      <c r="E41" s="178" t="s">
        <v>8667</v>
      </c>
    </row>
    <row r="42" spans="1:5">
      <c r="A42" s="178">
        <v>41</v>
      </c>
      <c r="B42" s="178" t="s">
        <v>7593</v>
      </c>
      <c r="C42" s="179">
        <v>44841</v>
      </c>
      <c r="D42" s="179">
        <v>44848</v>
      </c>
      <c r="E42" s="178" t="s">
        <v>8668</v>
      </c>
    </row>
    <row r="43" spans="1:5">
      <c r="A43" s="178">
        <v>42</v>
      </c>
      <c r="B43" s="178" t="s">
        <v>8666</v>
      </c>
      <c r="C43" s="179">
        <v>44848</v>
      </c>
      <c r="D43" s="179">
        <v>44855</v>
      </c>
      <c r="E43" s="178" t="s">
        <v>8667</v>
      </c>
    </row>
    <row r="44" spans="1:5">
      <c r="A44" s="178">
        <v>43</v>
      </c>
      <c r="B44" s="178" t="s">
        <v>6256</v>
      </c>
      <c r="C44" s="179">
        <v>44855</v>
      </c>
      <c r="D44" s="179">
        <v>44862</v>
      </c>
      <c r="E44" s="178" t="s">
        <v>8669</v>
      </c>
    </row>
    <row r="45" spans="1:5">
      <c r="A45" s="178">
        <v>44</v>
      </c>
      <c r="B45" s="178" t="s">
        <v>8666</v>
      </c>
      <c r="C45" s="179">
        <v>44862</v>
      </c>
      <c r="D45" s="179">
        <v>44869</v>
      </c>
      <c r="E45" s="178" t="s">
        <v>8667</v>
      </c>
    </row>
    <row r="46" spans="1:5">
      <c r="A46" s="178">
        <v>45</v>
      </c>
      <c r="B46" s="178" t="s">
        <v>6729</v>
      </c>
      <c r="C46" s="179">
        <v>44869</v>
      </c>
      <c r="D46" s="179">
        <v>44876</v>
      </c>
      <c r="E46" s="178" t="s">
        <v>8670</v>
      </c>
    </row>
    <row r="47" spans="1:5">
      <c r="A47" s="178">
        <v>46</v>
      </c>
      <c r="B47" s="178" t="s">
        <v>8666</v>
      </c>
      <c r="C47" s="179">
        <v>44876</v>
      </c>
      <c r="D47" s="179">
        <v>44883</v>
      </c>
      <c r="E47" s="178" t="s">
        <v>8667</v>
      </c>
    </row>
    <row r="48" spans="1:5">
      <c r="A48" s="178">
        <v>47</v>
      </c>
      <c r="B48" s="178" t="s">
        <v>2965</v>
      </c>
      <c r="C48" s="179">
        <v>44883</v>
      </c>
      <c r="D48" s="179">
        <v>44890</v>
      </c>
      <c r="E48" s="178" t="s">
        <v>8665</v>
      </c>
    </row>
    <row r="49" spans="1:5">
      <c r="A49" s="178">
        <v>48</v>
      </c>
      <c r="B49" s="178" t="s">
        <v>8666</v>
      </c>
      <c r="C49" s="179">
        <v>44890</v>
      </c>
      <c r="D49" s="179">
        <v>44897</v>
      </c>
      <c r="E49" s="178" t="s">
        <v>8667</v>
      </c>
    </row>
    <row r="50" spans="1:5">
      <c r="A50" s="178">
        <v>49</v>
      </c>
      <c r="B50" s="178" t="s">
        <v>7593</v>
      </c>
      <c r="C50" s="179">
        <v>44897</v>
      </c>
      <c r="D50" s="179">
        <v>44904</v>
      </c>
      <c r="E50" s="178" t="s">
        <v>8668</v>
      </c>
    </row>
    <row r="51" spans="1:5">
      <c r="A51" s="178">
        <v>50</v>
      </c>
      <c r="B51" s="178" t="s">
        <v>8666</v>
      </c>
      <c r="C51" s="179">
        <v>44904</v>
      </c>
      <c r="D51" s="179">
        <v>44911</v>
      </c>
      <c r="E51" s="178" t="s">
        <v>8667</v>
      </c>
    </row>
    <row r="52" spans="1:5">
      <c r="A52" s="178">
        <v>51</v>
      </c>
      <c r="B52" s="178" t="s">
        <v>6256</v>
      </c>
      <c r="C52" s="179">
        <v>44911</v>
      </c>
      <c r="D52" s="179">
        <v>44918</v>
      </c>
      <c r="E52" s="178" t="s">
        <v>8669</v>
      </c>
    </row>
    <row r="53" spans="1:5">
      <c r="A53" s="178">
        <v>52</v>
      </c>
      <c r="B53" s="178" t="s">
        <v>8666</v>
      </c>
      <c r="C53" s="179">
        <v>44918</v>
      </c>
      <c r="D53" s="179">
        <v>44926</v>
      </c>
      <c r="E53" s="178" t="s">
        <v>8667</v>
      </c>
    </row>
  </sheetData>
  <pageMargins left="0.7" right="0.7" top="0.75" bottom="0.75" header="0.3" footer="0.3"/>
  <pageSetup paperSize="9" orientation="portrait" r:id="rId1"/>
  <headerFooter>
    <oddHeader>&amp;L&amp;"Arial"&amp;8&amp;K000000INTERNAL&amp;1#</oddHeader>
  </headerFooter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1">
    <tabColor rgb="FFFFFF00"/>
  </sheetPr>
  <dimension ref="A1:BB20"/>
  <sheetViews>
    <sheetView zoomScale="85" zoomScaleNormal="85" workbookViewId="0">
      <selection activeCell="B10" sqref="B10"/>
    </sheetView>
  </sheetViews>
  <sheetFormatPr baseColWidth="10" defaultColWidth="11.42578125" defaultRowHeight="12.75"/>
  <cols>
    <col min="1" max="1" width="46.7109375" style="65" bestFit="1" customWidth="1"/>
    <col min="2" max="2" width="41.140625" style="65" bestFit="1" customWidth="1"/>
    <col min="3" max="5" width="42.140625" style="65" bestFit="1" customWidth="1"/>
    <col min="6" max="6" width="43" style="65" bestFit="1" customWidth="1"/>
    <col min="7" max="7" width="44" style="65" bestFit="1" customWidth="1"/>
    <col min="8" max="9" width="45" style="65" bestFit="1" customWidth="1"/>
    <col min="10" max="10" width="41.140625" style="65" bestFit="1" customWidth="1"/>
    <col min="11" max="11" width="42.140625" style="65" bestFit="1" customWidth="1"/>
    <col min="12" max="13" width="43.28515625" style="65" bestFit="1" customWidth="1"/>
    <col min="14" max="14" width="40.7109375" style="65" bestFit="1" customWidth="1"/>
    <col min="15" max="15" width="40.5703125" style="65" bestFit="1" customWidth="1"/>
    <col min="16" max="19" width="40.140625" style="65" bestFit="1" customWidth="1"/>
    <col min="20" max="22" width="42.140625" style="65" bestFit="1" customWidth="1"/>
    <col min="23" max="23" width="40.42578125" style="65" bestFit="1" customWidth="1"/>
    <col min="24" max="24" width="39.85546875" style="65" bestFit="1" customWidth="1"/>
    <col min="25" max="26" width="40.85546875" style="65" bestFit="1" customWidth="1"/>
    <col min="27" max="27" width="39.28515625" style="65" bestFit="1" customWidth="1"/>
    <col min="28" max="28" width="38.85546875" style="65" bestFit="1" customWidth="1"/>
    <col min="29" max="30" width="39.85546875" style="65" bestFit="1" customWidth="1"/>
    <col min="31" max="31" width="50.28515625" style="65" bestFit="1" customWidth="1"/>
    <col min="32" max="32" width="41.85546875" style="65" bestFit="1" customWidth="1"/>
    <col min="33" max="33" width="43" style="65" bestFit="1" customWidth="1"/>
    <col min="34" max="35" width="44" style="65" bestFit="1" customWidth="1"/>
    <col min="36" max="36" width="46.85546875" style="65" bestFit="1" customWidth="1"/>
    <col min="37" max="37" width="51.140625" style="65" bestFit="1" customWidth="1"/>
    <col min="38" max="39" width="52.28515625" style="65" bestFit="1" customWidth="1"/>
    <col min="40" max="40" width="47.7109375" style="65" bestFit="1" customWidth="1"/>
    <col min="41" max="41" width="44.28515625" style="65" bestFit="1" customWidth="1"/>
    <col min="42" max="44" width="45.28515625" style="65" bestFit="1" customWidth="1"/>
    <col min="45" max="45" width="49" style="65" bestFit="1" customWidth="1"/>
    <col min="46" max="46" width="50" style="65" bestFit="1" customWidth="1"/>
    <col min="47" max="48" width="51" style="65" bestFit="1" customWidth="1"/>
    <col min="49" max="49" width="49.28515625" style="65" bestFit="1" customWidth="1"/>
    <col min="50" max="50" width="48.5703125" style="65" bestFit="1" customWidth="1"/>
    <col min="51" max="52" width="49.5703125" style="65" bestFit="1" customWidth="1"/>
    <col min="53" max="53" width="44.85546875" style="65" bestFit="1" customWidth="1"/>
    <col min="54" max="54" width="42.42578125" style="65" bestFit="1" customWidth="1"/>
    <col min="55" max="16384" width="11.42578125" style="65"/>
  </cols>
  <sheetData>
    <row r="1" spans="1:54" ht="15">
      <c r="A1" s="76" t="s">
        <v>2957</v>
      </c>
      <c r="B1" s="76" t="s">
        <v>8658</v>
      </c>
      <c r="C1" s="76" t="s">
        <v>8608</v>
      </c>
      <c r="D1" s="76" t="s">
        <v>8609</v>
      </c>
      <c r="E1" s="76" t="s">
        <v>8610</v>
      </c>
      <c r="F1" s="76" t="s">
        <v>8659</v>
      </c>
      <c r="G1" s="76" t="s">
        <v>8611</v>
      </c>
      <c r="H1" s="76" t="s">
        <v>8612</v>
      </c>
      <c r="I1" s="76" t="s">
        <v>8613</v>
      </c>
      <c r="J1" s="76" t="s">
        <v>8614</v>
      </c>
      <c r="K1" s="76" t="s">
        <v>8615</v>
      </c>
      <c r="L1" s="76" t="s">
        <v>8616</v>
      </c>
      <c r="M1" s="76" t="s">
        <v>8617</v>
      </c>
      <c r="N1" s="76" t="s">
        <v>8618</v>
      </c>
      <c r="O1" s="76" t="s">
        <v>8619</v>
      </c>
      <c r="P1" s="76" t="s">
        <v>8620</v>
      </c>
      <c r="Q1" s="76" t="s">
        <v>8621</v>
      </c>
      <c r="R1" s="76" t="s">
        <v>8622</v>
      </c>
      <c r="S1" s="76" t="s">
        <v>8623</v>
      </c>
      <c r="T1" s="76" t="s">
        <v>8624</v>
      </c>
      <c r="U1" s="76" t="s">
        <v>8625</v>
      </c>
      <c r="V1" s="76" t="s">
        <v>8626</v>
      </c>
      <c r="W1" s="76" t="s">
        <v>8627</v>
      </c>
      <c r="X1" s="76" t="s">
        <v>8628</v>
      </c>
      <c r="Y1" s="76" t="s">
        <v>8629</v>
      </c>
      <c r="Z1" s="76" t="s">
        <v>8630</v>
      </c>
      <c r="AA1" s="76" t="s">
        <v>8631</v>
      </c>
      <c r="AB1" s="76" t="s">
        <v>8632</v>
      </c>
      <c r="AC1" s="76" t="s">
        <v>8633</v>
      </c>
      <c r="AD1" s="76" t="s">
        <v>8634</v>
      </c>
      <c r="AE1" s="76" t="s">
        <v>8635</v>
      </c>
      <c r="AF1" s="76" t="s">
        <v>8636</v>
      </c>
      <c r="AG1" s="76" t="s">
        <v>8637</v>
      </c>
      <c r="AH1" s="76" t="s">
        <v>8638</v>
      </c>
      <c r="AI1" s="76" t="s">
        <v>8639</v>
      </c>
      <c r="AJ1" s="76" t="s">
        <v>8640</v>
      </c>
      <c r="AK1" s="76" t="s">
        <v>8641</v>
      </c>
      <c r="AL1" s="76" t="s">
        <v>8642</v>
      </c>
      <c r="AM1" s="76" t="s">
        <v>8643</v>
      </c>
      <c r="AN1" s="76" t="s">
        <v>8644</v>
      </c>
      <c r="AO1" s="76" t="s">
        <v>8645</v>
      </c>
      <c r="AP1" s="76" t="s">
        <v>8646</v>
      </c>
      <c r="AQ1" s="76" t="s">
        <v>8647</v>
      </c>
      <c r="AR1" s="76" t="s">
        <v>8648</v>
      </c>
      <c r="AS1" s="76" t="s">
        <v>8649</v>
      </c>
      <c r="AT1" s="76" t="s">
        <v>8650</v>
      </c>
      <c r="AU1" s="76" t="s">
        <v>8651</v>
      </c>
      <c r="AV1" s="76" t="s">
        <v>8652</v>
      </c>
      <c r="AW1" s="76" t="s">
        <v>8653</v>
      </c>
      <c r="AX1" s="76" t="s">
        <v>8654</v>
      </c>
      <c r="AY1" s="76" t="s">
        <v>8655</v>
      </c>
      <c r="AZ1" s="76" t="s">
        <v>8656</v>
      </c>
      <c r="BA1" s="77" t="s">
        <v>8657</v>
      </c>
    </row>
    <row r="2" spans="1:54" s="66" customFormat="1" ht="15">
      <c r="A2" s="45" t="s">
        <v>1143</v>
      </c>
      <c r="K2" s="67"/>
    </row>
    <row r="3" spans="1:54" s="66" customFormat="1" ht="23.25" customHeight="1">
      <c r="A3" s="45" t="s">
        <v>1142</v>
      </c>
      <c r="B3" s="176" t="s">
        <v>7851</v>
      </c>
      <c r="C3" s="176" t="s">
        <v>7851</v>
      </c>
      <c r="D3" s="176" t="s">
        <v>7851</v>
      </c>
      <c r="E3" s="176" t="s">
        <v>7914</v>
      </c>
      <c r="F3" s="176" t="s">
        <v>8660</v>
      </c>
      <c r="G3" s="176" t="s">
        <v>7914</v>
      </c>
      <c r="H3" s="176" t="s">
        <v>7914</v>
      </c>
      <c r="I3" s="176" t="s">
        <v>8660</v>
      </c>
      <c r="J3" s="176" t="s">
        <v>7914</v>
      </c>
      <c r="K3" s="176" t="s">
        <v>7914</v>
      </c>
      <c r="L3" s="176" t="s">
        <v>8660</v>
      </c>
      <c r="M3" s="176" t="s">
        <v>7914</v>
      </c>
      <c r="N3" s="176" t="s">
        <v>7914</v>
      </c>
      <c r="O3" s="176" t="s">
        <v>8660</v>
      </c>
      <c r="P3" s="176" t="s">
        <v>7914</v>
      </c>
      <c r="Q3" s="176" t="s">
        <v>7914</v>
      </c>
      <c r="R3" s="176" t="s">
        <v>8660</v>
      </c>
      <c r="S3" s="176" t="s">
        <v>7914</v>
      </c>
      <c r="T3" s="176" t="s">
        <v>7851</v>
      </c>
      <c r="U3" s="176" t="s">
        <v>7851</v>
      </c>
      <c r="V3" s="176" t="s">
        <v>7851</v>
      </c>
      <c r="W3" s="176" t="s">
        <v>7851</v>
      </c>
      <c r="X3" s="176" t="s">
        <v>7851</v>
      </c>
      <c r="Y3" s="176" t="s">
        <v>7851</v>
      </c>
      <c r="Z3" s="176" t="s">
        <v>7851</v>
      </c>
      <c r="AA3" s="176" t="s">
        <v>7851</v>
      </c>
      <c r="AB3" s="176" t="s">
        <v>7851</v>
      </c>
      <c r="AC3" s="176" t="s">
        <v>7851</v>
      </c>
      <c r="AD3" s="176" t="s">
        <v>7851</v>
      </c>
      <c r="AE3" s="176" t="s">
        <v>7851</v>
      </c>
      <c r="AF3" s="176" t="s">
        <v>7851</v>
      </c>
      <c r="AG3" s="176" t="s">
        <v>7851</v>
      </c>
      <c r="AH3" s="176" t="s">
        <v>7851</v>
      </c>
      <c r="AI3" s="176" t="s">
        <v>7851</v>
      </c>
      <c r="AJ3" s="176" t="s">
        <v>7851</v>
      </c>
      <c r="AK3" s="176" t="s">
        <v>7851</v>
      </c>
      <c r="AL3" s="176" t="s">
        <v>7851</v>
      </c>
      <c r="AM3" s="176" t="s">
        <v>7851</v>
      </c>
      <c r="AN3" s="176" t="s">
        <v>7851</v>
      </c>
      <c r="AO3" s="176" t="s">
        <v>7851</v>
      </c>
      <c r="AP3" s="176" t="s">
        <v>7851</v>
      </c>
      <c r="AQ3" s="176" t="s">
        <v>7851</v>
      </c>
      <c r="AR3" s="176" t="s">
        <v>7851</v>
      </c>
      <c r="AS3" s="176" t="s">
        <v>7851</v>
      </c>
      <c r="AT3" s="176" t="s">
        <v>7851</v>
      </c>
      <c r="AU3" s="176" t="s">
        <v>7851</v>
      </c>
      <c r="AV3" s="176" t="s">
        <v>7851</v>
      </c>
      <c r="AW3" s="176" t="s">
        <v>7851</v>
      </c>
      <c r="AX3" s="176" t="s">
        <v>7851</v>
      </c>
      <c r="AY3" s="176" t="s">
        <v>7851</v>
      </c>
      <c r="AZ3" s="177" t="s">
        <v>7851</v>
      </c>
      <c r="BA3" s="176" t="s">
        <v>7851</v>
      </c>
    </row>
    <row r="4" spans="1:54" s="66" customFormat="1" ht="15">
      <c r="A4" s="45" t="s">
        <v>1144</v>
      </c>
      <c r="B4" s="66" t="s">
        <v>6773</v>
      </c>
      <c r="C4" s="66" t="s">
        <v>6773</v>
      </c>
      <c r="D4" s="66" t="s">
        <v>6773</v>
      </c>
      <c r="E4" s="66" t="s">
        <v>6773</v>
      </c>
      <c r="F4" s="66" t="s">
        <v>6773</v>
      </c>
      <c r="G4" s="66" t="s">
        <v>6773</v>
      </c>
      <c r="H4" s="66" t="s">
        <v>6773</v>
      </c>
      <c r="I4" s="66" t="s">
        <v>6773</v>
      </c>
      <c r="J4" s="66" t="s">
        <v>6773</v>
      </c>
      <c r="K4" s="66" t="s">
        <v>6773</v>
      </c>
      <c r="L4" s="66" t="s">
        <v>6773</v>
      </c>
      <c r="M4" s="66" t="s">
        <v>6773</v>
      </c>
      <c r="N4" s="66" t="s">
        <v>6773</v>
      </c>
      <c r="O4" s="66" t="s">
        <v>6773</v>
      </c>
      <c r="P4" s="66" t="s">
        <v>6773</v>
      </c>
      <c r="Q4" s="66" t="s">
        <v>6773</v>
      </c>
      <c r="R4" s="66" t="s">
        <v>6773</v>
      </c>
      <c r="S4" s="66" t="s">
        <v>6773</v>
      </c>
      <c r="T4" s="66" t="s">
        <v>6773</v>
      </c>
      <c r="U4" s="66" t="s">
        <v>6773</v>
      </c>
      <c r="V4" s="66" t="s">
        <v>6773</v>
      </c>
      <c r="W4" s="66" t="s">
        <v>6773</v>
      </c>
      <c r="X4" s="66" t="s">
        <v>6773</v>
      </c>
      <c r="Y4" s="66" t="s">
        <v>6773</v>
      </c>
      <c r="Z4" s="66" t="s">
        <v>6773</v>
      </c>
      <c r="AA4" s="66" t="s">
        <v>6773</v>
      </c>
      <c r="AB4" s="66" t="s">
        <v>6773</v>
      </c>
      <c r="AC4" s="66" t="s">
        <v>6773</v>
      </c>
      <c r="AD4" s="66" t="s">
        <v>6773</v>
      </c>
      <c r="AE4" s="66" t="s">
        <v>6773</v>
      </c>
      <c r="AF4" s="66" t="s">
        <v>6773</v>
      </c>
      <c r="AG4" s="66" t="s">
        <v>6773</v>
      </c>
      <c r="AH4" s="66" t="s">
        <v>6773</v>
      </c>
      <c r="AI4" s="66" t="s">
        <v>6773</v>
      </c>
      <c r="AJ4" s="66" t="s">
        <v>6773</v>
      </c>
      <c r="AK4" s="66" t="s">
        <v>6773</v>
      </c>
      <c r="AL4" s="66" t="s">
        <v>6773</v>
      </c>
      <c r="AM4" s="66" t="s">
        <v>6773</v>
      </c>
      <c r="AN4" s="66" t="s">
        <v>6773</v>
      </c>
      <c r="AO4" s="66" t="s">
        <v>6773</v>
      </c>
      <c r="AP4" s="66" t="s">
        <v>6773</v>
      </c>
      <c r="AQ4" s="66" t="s">
        <v>6773</v>
      </c>
      <c r="AR4" s="66" t="s">
        <v>6773</v>
      </c>
      <c r="AS4" s="66" t="s">
        <v>8494</v>
      </c>
      <c r="AT4" s="66" t="s">
        <v>6773</v>
      </c>
      <c r="AU4" s="66" t="s">
        <v>6773</v>
      </c>
      <c r="AV4" s="66" t="s">
        <v>6773</v>
      </c>
      <c r="AW4" s="66" t="s">
        <v>6773</v>
      </c>
      <c r="AX4" s="66" t="s">
        <v>6773</v>
      </c>
      <c r="AY4" s="66" t="s">
        <v>6773</v>
      </c>
      <c r="AZ4" s="74" t="s">
        <v>8606</v>
      </c>
      <c r="BA4" s="74" t="s">
        <v>8606</v>
      </c>
    </row>
    <row r="5" spans="1:54" s="68" customFormat="1" ht="31.5" customHeight="1">
      <c r="A5" s="71" t="s">
        <v>1145</v>
      </c>
      <c r="B5" s="68" t="s">
        <v>2964</v>
      </c>
      <c r="C5" s="68" t="s">
        <v>2956</v>
      </c>
      <c r="D5" s="68" t="s">
        <v>2964</v>
      </c>
      <c r="E5" s="68" t="s">
        <v>7786</v>
      </c>
      <c r="F5" s="68" t="s">
        <v>2964</v>
      </c>
      <c r="G5" s="68" t="s">
        <v>2956</v>
      </c>
      <c r="H5" s="68" t="s">
        <v>2964</v>
      </c>
      <c r="I5" s="68" t="s">
        <v>2956</v>
      </c>
      <c r="J5" s="68" t="s">
        <v>2964</v>
      </c>
      <c r="L5" s="68" t="s">
        <v>2964</v>
      </c>
      <c r="M5" s="68" t="s">
        <v>2956</v>
      </c>
      <c r="N5" s="68" t="s">
        <v>2964</v>
      </c>
      <c r="O5" s="68" t="s">
        <v>2956</v>
      </c>
      <c r="P5" s="68" t="s">
        <v>2964</v>
      </c>
      <c r="Q5" s="68" t="s">
        <v>2956</v>
      </c>
      <c r="R5" s="68" t="s">
        <v>2964</v>
      </c>
      <c r="S5" s="45" t="s">
        <v>2956</v>
      </c>
      <c r="T5" s="45" t="s">
        <v>7964</v>
      </c>
      <c r="U5" s="45" t="s">
        <v>2956</v>
      </c>
      <c r="V5" s="68" t="s">
        <v>2964</v>
      </c>
      <c r="W5" s="68" t="s">
        <v>2956</v>
      </c>
      <c r="X5" s="68" t="s">
        <v>2964</v>
      </c>
      <c r="Y5" s="68" t="s">
        <v>2956</v>
      </c>
      <c r="Z5" s="68" t="s">
        <v>2964</v>
      </c>
      <c r="AA5" s="68" t="s">
        <v>2956</v>
      </c>
      <c r="AB5" s="68" t="s">
        <v>2964</v>
      </c>
      <c r="AC5" s="68" t="s">
        <v>2956</v>
      </c>
      <c r="AD5" s="68" t="s">
        <v>2964</v>
      </c>
      <c r="AE5" s="66" t="s">
        <v>2956</v>
      </c>
      <c r="AF5" s="68" t="s">
        <v>2964</v>
      </c>
      <c r="AG5" s="68" t="s">
        <v>2956</v>
      </c>
      <c r="AH5" s="68" t="s">
        <v>2964</v>
      </c>
      <c r="AI5" s="68" t="s">
        <v>2956</v>
      </c>
      <c r="AJ5" s="68" t="s">
        <v>2964</v>
      </c>
      <c r="AK5" s="68" t="s">
        <v>8328</v>
      </c>
      <c r="AL5" s="68" t="s">
        <v>8329</v>
      </c>
      <c r="AM5" s="68" t="s">
        <v>8328</v>
      </c>
      <c r="AN5" s="68" t="s">
        <v>8329</v>
      </c>
      <c r="AO5" s="68" t="s">
        <v>8328</v>
      </c>
      <c r="AP5" s="68" t="s">
        <v>8470</v>
      </c>
      <c r="AQ5" s="68" t="s">
        <v>8471</v>
      </c>
      <c r="AR5" s="68" t="s">
        <v>8328</v>
      </c>
      <c r="AS5" s="68" t="s">
        <v>8470</v>
      </c>
      <c r="AT5" s="68" t="s">
        <v>8471</v>
      </c>
      <c r="AU5" s="68" t="s">
        <v>2956</v>
      </c>
      <c r="AV5" s="68" t="s">
        <v>8470</v>
      </c>
      <c r="AW5" s="68" t="s">
        <v>8471</v>
      </c>
      <c r="AX5" s="68" t="s">
        <v>8328</v>
      </c>
      <c r="AY5" s="68" t="s">
        <v>8470</v>
      </c>
      <c r="AZ5" s="75" t="s">
        <v>8471</v>
      </c>
      <c r="BA5" s="68" t="s">
        <v>8470</v>
      </c>
    </row>
    <row r="6" spans="1:54" s="66" customFormat="1" ht="15">
      <c r="A6" s="45" t="s">
        <v>1146</v>
      </c>
      <c r="B6" s="66" t="s">
        <v>6774</v>
      </c>
      <c r="C6" s="66" t="s">
        <v>6774</v>
      </c>
      <c r="D6" s="66" t="s">
        <v>6774</v>
      </c>
      <c r="E6" s="66" t="s">
        <v>6774</v>
      </c>
      <c r="F6" s="66" t="s">
        <v>6774</v>
      </c>
      <c r="G6" s="66" t="s">
        <v>6774</v>
      </c>
      <c r="H6" s="66" t="s">
        <v>6774</v>
      </c>
      <c r="I6" s="66" t="s">
        <v>6774</v>
      </c>
      <c r="J6" s="66" t="s">
        <v>6774</v>
      </c>
      <c r="K6" s="66" t="s">
        <v>6774</v>
      </c>
      <c r="L6" s="66" t="s">
        <v>6774</v>
      </c>
      <c r="M6" s="66" t="s">
        <v>6774</v>
      </c>
      <c r="N6" s="66" t="s">
        <v>6774</v>
      </c>
      <c r="O6" s="66" t="s">
        <v>6774</v>
      </c>
      <c r="P6" s="66" t="s">
        <v>6774</v>
      </c>
      <c r="Q6" s="66" t="s">
        <v>6774</v>
      </c>
      <c r="R6" s="66" t="s">
        <v>6774</v>
      </c>
      <c r="S6" s="66" t="s">
        <v>6774</v>
      </c>
      <c r="T6" s="66" t="s">
        <v>6774</v>
      </c>
      <c r="U6" s="66" t="s">
        <v>6774</v>
      </c>
      <c r="V6" s="66" t="s">
        <v>6774</v>
      </c>
      <c r="W6" s="66" t="s">
        <v>6774</v>
      </c>
      <c r="X6" s="66" t="s">
        <v>6774</v>
      </c>
      <c r="Y6" s="66" t="s">
        <v>6774</v>
      </c>
      <c r="Z6" s="66" t="s">
        <v>6774</v>
      </c>
      <c r="AA6" s="66" t="s">
        <v>6774</v>
      </c>
      <c r="AB6" s="66" t="s">
        <v>6774</v>
      </c>
      <c r="AC6" s="66" t="s">
        <v>6774</v>
      </c>
      <c r="AD6" s="66" t="s">
        <v>6774</v>
      </c>
      <c r="AE6" s="66" t="s">
        <v>6774</v>
      </c>
      <c r="AF6" s="66" t="s">
        <v>6774</v>
      </c>
      <c r="AG6" s="66" t="s">
        <v>6774</v>
      </c>
      <c r="AH6" s="66" t="s">
        <v>6774</v>
      </c>
      <c r="AI6" s="66" t="s">
        <v>6774</v>
      </c>
      <c r="AJ6" s="66" t="s">
        <v>6774</v>
      </c>
      <c r="AK6" s="66" t="s">
        <v>6774</v>
      </c>
      <c r="AL6" s="66" t="s">
        <v>6774</v>
      </c>
      <c r="AM6" s="66" t="s">
        <v>6774</v>
      </c>
      <c r="AN6" s="66" t="s">
        <v>6774</v>
      </c>
      <c r="AO6" s="66" t="s">
        <v>6774</v>
      </c>
      <c r="AP6" s="66" t="s">
        <v>6774</v>
      </c>
      <c r="AQ6" s="66" t="s">
        <v>6774</v>
      </c>
      <c r="AR6" s="66" t="s">
        <v>6774</v>
      </c>
      <c r="AS6" s="66" t="s">
        <v>6774</v>
      </c>
      <c r="AT6" s="66" t="s">
        <v>6774</v>
      </c>
      <c r="AU6" s="66" t="s">
        <v>6774</v>
      </c>
      <c r="AV6" s="66" t="s">
        <v>6774</v>
      </c>
      <c r="AW6" s="66" t="s">
        <v>6774</v>
      </c>
      <c r="AX6" s="66" t="s">
        <v>6774</v>
      </c>
      <c r="AY6" s="66" t="s">
        <v>6774</v>
      </c>
      <c r="AZ6" s="66" t="s">
        <v>6774</v>
      </c>
      <c r="BA6" s="66" t="s">
        <v>6774</v>
      </c>
    </row>
    <row r="7" spans="1:54" s="66" customFormat="1" ht="15">
      <c r="A7" s="45" t="s">
        <v>1147</v>
      </c>
      <c r="B7" s="66" t="s">
        <v>6775</v>
      </c>
      <c r="C7" s="66" t="s">
        <v>6775</v>
      </c>
      <c r="D7" s="66" t="s">
        <v>6775</v>
      </c>
      <c r="E7" s="66" t="s">
        <v>6775</v>
      </c>
      <c r="F7" s="66" t="s">
        <v>6775</v>
      </c>
      <c r="G7" s="66" t="s">
        <v>6775</v>
      </c>
      <c r="H7" s="66" t="s">
        <v>6775</v>
      </c>
      <c r="I7" s="66" t="s">
        <v>6775</v>
      </c>
      <c r="J7" s="66" t="s">
        <v>6775</v>
      </c>
      <c r="K7" s="66" t="s">
        <v>6775</v>
      </c>
      <c r="L7" s="66" t="s">
        <v>6775</v>
      </c>
      <c r="M7" s="66" t="s">
        <v>6775</v>
      </c>
      <c r="N7" s="66" t="s">
        <v>6775</v>
      </c>
      <c r="O7" s="66" t="s">
        <v>6775</v>
      </c>
      <c r="P7" s="66" t="s">
        <v>6775</v>
      </c>
      <c r="Q7" s="66" t="s">
        <v>6775</v>
      </c>
      <c r="R7" s="66" t="s">
        <v>6775</v>
      </c>
      <c r="S7" s="66" t="s">
        <v>6775</v>
      </c>
      <c r="T7" s="66" t="s">
        <v>6775</v>
      </c>
      <c r="U7" s="66" t="s">
        <v>6775</v>
      </c>
      <c r="V7" s="66" t="s">
        <v>6775</v>
      </c>
      <c r="W7" s="66" t="s">
        <v>6775</v>
      </c>
      <c r="X7" s="66" t="s">
        <v>6775</v>
      </c>
      <c r="Y7" s="66" t="s">
        <v>6775</v>
      </c>
      <c r="Z7" s="66" t="s">
        <v>6775</v>
      </c>
      <c r="AA7" s="66" t="s">
        <v>6775</v>
      </c>
      <c r="AB7" s="66" t="s">
        <v>6775</v>
      </c>
      <c r="AC7" s="66" t="s">
        <v>6775</v>
      </c>
      <c r="AD7" s="66" t="s">
        <v>6775</v>
      </c>
      <c r="AE7" s="66" t="s">
        <v>6775</v>
      </c>
      <c r="AF7" s="66" t="s">
        <v>6775</v>
      </c>
      <c r="AG7" s="66" t="s">
        <v>6775</v>
      </c>
      <c r="AH7" s="66" t="s">
        <v>6775</v>
      </c>
      <c r="AI7" s="66" t="s">
        <v>6775</v>
      </c>
      <c r="AJ7" s="66" t="s">
        <v>6775</v>
      </c>
      <c r="AK7" s="66" t="s">
        <v>6775</v>
      </c>
      <c r="AL7" s="66" t="s">
        <v>6775</v>
      </c>
      <c r="AM7" s="66" t="s">
        <v>6775</v>
      </c>
      <c r="AN7" s="66" t="s">
        <v>6775</v>
      </c>
      <c r="AO7" s="66" t="s">
        <v>6775</v>
      </c>
      <c r="AP7" s="66" t="s">
        <v>6775</v>
      </c>
      <c r="AQ7" s="66" t="s">
        <v>6774</v>
      </c>
      <c r="AR7" s="66" t="s">
        <v>6774</v>
      </c>
      <c r="AS7" s="66" t="s">
        <v>6774</v>
      </c>
      <c r="AT7" s="66" t="s">
        <v>6774</v>
      </c>
      <c r="AU7" s="66" t="s">
        <v>6774</v>
      </c>
      <c r="AV7" s="66" t="s">
        <v>6774</v>
      </c>
      <c r="AW7" s="66" t="s">
        <v>6774</v>
      </c>
      <c r="AX7" s="66" t="s">
        <v>6774</v>
      </c>
      <c r="AY7" s="66" t="s">
        <v>6774</v>
      </c>
      <c r="AZ7" s="66" t="s">
        <v>6774</v>
      </c>
      <c r="BA7" s="66" t="s">
        <v>6774</v>
      </c>
    </row>
    <row r="8" spans="1:54" s="66" customFormat="1" ht="26.25" customHeight="1">
      <c r="A8" s="45" t="s">
        <v>1148</v>
      </c>
      <c r="B8" s="176" t="s">
        <v>7914</v>
      </c>
      <c r="C8" s="176" t="s">
        <v>7851</v>
      </c>
      <c r="D8" s="176" t="s">
        <v>7851</v>
      </c>
      <c r="E8" s="176" t="s">
        <v>7914</v>
      </c>
      <c r="F8" s="176" t="s">
        <v>8660</v>
      </c>
      <c r="G8" s="176" t="s">
        <v>7914</v>
      </c>
      <c r="H8" s="176" t="s">
        <v>7914</v>
      </c>
      <c r="I8" s="176" t="s">
        <v>8660</v>
      </c>
      <c r="J8" s="176" t="s">
        <v>7914</v>
      </c>
      <c r="K8" s="176" t="s">
        <v>7914</v>
      </c>
      <c r="L8" s="176" t="s">
        <v>8660</v>
      </c>
      <c r="M8" s="176" t="s">
        <v>7914</v>
      </c>
      <c r="N8" s="176" t="s">
        <v>7914</v>
      </c>
      <c r="O8" s="176" t="s">
        <v>8660</v>
      </c>
      <c r="P8" s="176" t="s">
        <v>7914</v>
      </c>
      <c r="Q8" s="176" t="s">
        <v>7914</v>
      </c>
      <c r="R8" s="176" t="s">
        <v>8660</v>
      </c>
      <c r="S8" s="176" t="s">
        <v>7914</v>
      </c>
      <c r="T8" s="176" t="s">
        <v>7851</v>
      </c>
      <c r="U8" s="176" t="s">
        <v>7851</v>
      </c>
      <c r="V8" s="176" t="s">
        <v>7851</v>
      </c>
      <c r="W8" s="176" t="s">
        <v>7851</v>
      </c>
      <c r="X8" s="176" t="s">
        <v>7851</v>
      </c>
      <c r="Y8" s="176" t="s">
        <v>7851</v>
      </c>
      <c r="Z8" s="176" t="s">
        <v>7851</v>
      </c>
      <c r="AA8" s="176" t="s">
        <v>7851</v>
      </c>
      <c r="AB8" s="176" t="s">
        <v>7851</v>
      </c>
      <c r="AC8" s="176" t="s">
        <v>7851</v>
      </c>
      <c r="AD8" s="176" t="s">
        <v>7851</v>
      </c>
      <c r="AE8" s="176" t="s">
        <v>7851</v>
      </c>
      <c r="AF8" s="176" t="s">
        <v>7851</v>
      </c>
      <c r="AG8" s="176" t="s">
        <v>7851</v>
      </c>
      <c r="AH8" s="176" t="s">
        <v>7851</v>
      </c>
      <c r="AI8" s="176" t="s">
        <v>7851</v>
      </c>
      <c r="AJ8" s="176" t="s">
        <v>7851</v>
      </c>
      <c r="AK8" s="176" t="s">
        <v>7851</v>
      </c>
      <c r="AL8" s="176" t="s">
        <v>7851</v>
      </c>
      <c r="AM8" s="176" t="s">
        <v>7851</v>
      </c>
      <c r="AN8" s="176" t="s">
        <v>7851</v>
      </c>
      <c r="AO8" s="176" t="s">
        <v>7851</v>
      </c>
      <c r="AP8" s="176" t="s">
        <v>7851</v>
      </c>
      <c r="AQ8" s="176" t="s">
        <v>7851</v>
      </c>
      <c r="AR8" s="176" t="s">
        <v>7851</v>
      </c>
      <c r="AS8" s="176" t="s">
        <v>7851</v>
      </c>
      <c r="AT8" s="176" t="s">
        <v>7851</v>
      </c>
      <c r="AU8" s="176" t="s">
        <v>7851</v>
      </c>
      <c r="AV8" s="176" t="s">
        <v>7851</v>
      </c>
      <c r="AW8" s="176" t="s">
        <v>7851</v>
      </c>
      <c r="AX8" s="176" t="s">
        <v>7851</v>
      </c>
      <c r="AY8" s="176" t="s">
        <v>7851</v>
      </c>
      <c r="AZ8" s="177" t="s">
        <v>7851</v>
      </c>
      <c r="BA8" s="176" t="s">
        <v>7851</v>
      </c>
    </row>
    <row r="9" spans="1:54" s="66" customFormat="1" ht="15">
      <c r="A9" s="45" t="s">
        <v>1149</v>
      </c>
      <c r="B9" s="66" t="s">
        <v>6729</v>
      </c>
      <c r="C9" s="66" t="s">
        <v>6729</v>
      </c>
      <c r="D9" s="66" t="s">
        <v>6729</v>
      </c>
      <c r="E9" s="66" t="s">
        <v>6729</v>
      </c>
      <c r="F9" s="66" t="s">
        <v>6729</v>
      </c>
      <c r="G9" s="66" t="s">
        <v>6729</v>
      </c>
      <c r="H9" s="66" t="s">
        <v>6729</v>
      </c>
      <c r="I9" s="66" t="s">
        <v>6729</v>
      </c>
      <c r="J9" s="66" t="s">
        <v>6729</v>
      </c>
      <c r="K9" s="66" t="s">
        <v>6729</v>
      </c>
      <c r="L9" s="66" t="s">
        <v>6729</v>
      </c>
      <c r="M9" s="66" t="s">
        <v>6729</v>
      </c>
      <c r="N9" s="66" t="s">
        <v>6729</v>
      </c>
      <c r="O9" s="66" t="s">
        <v>6729</v>
      </c>
      <c r="P9" s="66" t="s">
        <v>6729</v>
      </c>
      <c r="Q9" s="66" t="s">
        <v>6729</v>
      </c>
      <c r="R9" s="66" t="s">
        <v>6729</v>
      </c>
      <c r="S9" s="66" t="s">
        <v>6729</v>
      </c>
      <c r="T9" s="66" t="s">
        <v>6729</v>
      </c>
      <c r="U9" s="66" t="s">
        <v>6729</v>
      </c>
      <c r="V9" s="66" t="s">
        <v>6729</v>
      </c>
      <c r="W9" s="66" t="s">
        <v>6729</v>
      </c>
      <c r="X9" s="66" t="s">
        <v>6729</v>
      </c>
      <c r="Y9" s="66" t="s">
        <v>6729</v>
      </c>
      <c r="Z9" s="66" t="s">
        <v>6729</v>
      </c>
      <c r="AA9" s="66" t="s">
        <v>6729</v>
      </c>
      <c r="AB9" s="66" t="s">
        <v>6729</v>
      </c>
      <c r="AC9" s="66" t="s">
        <v>6729</v>
      </c>
      <c r="AD9" s="66" t="s">
        <v>6729</v>
      </c>
      <c r="AE9" s="66" t="s">
        <v>6729</v>
      </c>
      <c r="AF9" s="66" t="s">
        <v>6729</v>
      </c>
      <c r="AG9" s="66" t="s">
        <v>6729</v>
      </c>
      <c r="AH9" s="66" t="s">
        <v>6729</v>
      </c>
      <c r="AI9" s="66" t="s">
        <v>6729</v>
      </c>
      <c r="AJ9" s="66" t="s">
        <v>6729</v>
      </c>
      <c r="AK9" s="66" t="s">
        <v>6729</v>
      </c>
      <c r="AL9" s="66" t="s">
        <v>6729</v>
      </c>
      <c r="AM9" s="66" t="s">
        <v>6729</v>
      </c>
      <c r="AN9" s="66" t="s">
        <v>6729</v>
      </c>
      <c r="AO9" s="66" t="s">
        <v>6729</v>
      </c>
      <c r="AP9" s="66" t="s">
        <v>6729</v>
      </c>
      <c r="AQ9" s="66" t="s">
        <v>6729</v>
      </c>
      <c r="AR9" s="66" t="s">
        <v>6729</v>
      </c>
      <c r="AS9" s="66" t="s">
        <v>6729</v>
      </c>
      <c r="AT9" s="66" t="s">
        <v>6729</v>
      </c>
      <c r="AU9" s="66" t="s">
        <v>6729</v>
      </c>
      <c r="AV9" s="66" t="s">
        <v>6729</v>
      </c>
      <c r="AW9" s="66" t="s">
        <v>6729</v>
      </c>
      <c r="AX9" s="66" t="s">
        <v>6729</v>
      </c>
      <c r="AY9" s="66" t="s">
        <v>6729</v>
      </c>
      <c r="AZ9" s="66" t="s">
        <v>6729</v>
      </c>
      <c r="BA9" s="66" t="s">
        <v>6729</v>
      </c>
    </row>
    <row r="10" spans="1:54" s="66" customFormat="1" ht="15">
      <c r="A10" s="45" t="s">
        <v>1150</v>
      </c>
      <c r="B10" s="66" t="s">
        <v>6730</v>
      </c>
      <c r="C10" s="66" t="s">
        <v>2954</v>
      </c>
      <c r="D10" s="66" t="s">
        <v>2955</v>
      </c>
      <c r="E10" s="66" t="s">
        <v>6730</v>
      </c>
      <c r="F10" s="66" t="s">
        <v>2954</v>
      </c>
      <c r="G10" s="66" t="s">
        <v>2955</v>
      </c>
      <c r="H10" s="66" t="s">
        <v>6730</v>
      </c>
      <c r="I10" s="66" t="s">
        <v>2954</v>
      </c>
      <c r="J10" s="66" t="s">
        <v>2955</v>
      </c>
      <c r="K10" s="66" t="s">
        <v>6730</v>
      </c>
      <c r="L10" s="66" t="s">
        <v>2954</v>
      </c>
      <c r="M10" s="66" t="s">
        <v>2955</v>
      </c>
      <c r="N10" s="66" t="s">
        <v>6730</v>
      </c>
      <c r="O10" s="66" t="s">
        <v>2954</v>
      </c>
      <c r="P10" s="66" t="s">
        <v>2955</v>
      </c>
      <c r="Q10" s="66" t="s">
        <v>6730</v>
      </c>
      <c r="R10" s="66" t="s">
        <v>2954</v>
      </c>
      <c r="S10" s="66" t="s">
        <v>2955</v>
      </c>
      <c r="T10" s="66" t="s">
        <v>6730</v>
      </c>
      <c r="U10" s="66" t="s">
        <v>2954</v>
      </c>
      <c r="V10" s="66" t="s">
        <v>2955</v>
      </c>
      <c r="W10" s="66" t="s">
        <v>6730</v>
      </c>
      <c r="X10" s="66" t="s">
        <v>2954</v>
      </c>
      <c r="Y10" s="66" t="s">
        <v>2955</v>
      </c>
      <c r="Z10" s="66" t="s">
        <v>6730</v>
      </c>
      <c r="AA10" s="66" t="s">
        <v>2954</v>
      </c>
      <c r="AB10" s="66" t="s">
        <v>2955</v>
      </c>
      <c r="AC10" s="66" t="s">
        <v>2955</v>
      </c>
      <c r="AD10" s="66" t="s">
        <v>6730</v>
      </c>
      <c r="AE10" s="66" t="s">
        <v>2954</v>
      </c>
      <c r="AF10" s="66" t="s">
        <v>2955</v>
      </c>
      <c r="AG10" s="66" t="s">
        <v>2955</v>
      </c>
      <c r="AH10" s="66" t="s">
        <v>2954</v>
      </c>
      <c r="AI10" s="66" t="s">
        <v>2955</v>
      </c>
      <c r="AJ10" s="66" t="s">
        <v>6730</v>
      </c>
      <c r="AK10" s="66" t="s">
        <v>2954</v>
      </c>
      <c r="AL10" s="66" t="s">
        <v>2955</v>
      </c>
      <c r="AM10" s="66" t="s">
        <v>6730</v>
      </c>
      <c r="AN10" s="66" t="s">
        <v>2954</v>
      </c>
      <c r="AO10" s="66" t="s">
        <v>2955</v>
      </c>
      <c r="AP10" s="66" t="s">
        <v>6730</v>
      </c>
      <c r="AQ10" s="66" t="s">
        <v>2954</v>
      </c>
      <c r="AR10" s="66" t="s">
        <v>2955</v>
      </c>
      <c r="AS10" s="66" t="s">
        <v>6730</v>
      </c>
      <c r="AT10" s="66" t="s">
        <v>2954</v>
      </c>
      <c r="AU10" s="66" t="s">
        <v>2955</v>
      </c>
      <c r="AV10" s="66" t="s">
        <v>6730</v>
      </c>
      <c r="AW10" s="66" t="s">
        <v>6729</v>
      </c>
      <c r="AX10" s="66" t="s">
        <v>2955</v>
      </c>
      <c r="AY10" s="66" t="s">
        <v>6730</v>
      </c>
      <c r="AZ10" s="66" t="s">
        <v>6257</v>
      </c>
      <c r="BA10" s="66" t="s">
        <v>6257</v>
      </c>
      <c r="BB10" s="66" t="s">
        <v>8607</v>
      </c>
    </row>
    <row r="11" spans="1:54" s="66" customFormat="1" ht="59.25" customHeight="1">
      <c r="A11" s="45" t="s">
        <v>1151</v>
      </c>
      <c r="B11" s="70" t="s">
        <v>8035</v>
      </c>
      <c r="C11" s="70" t="s">
        <v>8036</v>
      </c>
      <c r="D11" s="70" t="s">
        <v>8037</v>
      </c>
      <c r="E11" s="70" t="s">
        <v>8038</v>
      </c>
      <c r="F11" s="70" t="s">
        <v>8035</v>
      </c>
      <c r="G11" s="70" t="s">
        <v>8039</v>
      </c>
      <c r="H11" s="70" t="s">
        <v>8040</v>
      </c>
      <c r="I11" s="70" t="s">
        <v>8041</v>
      </c>
      <c r="J11" s="70" t="s">
        <v>8035</v>
      </c>
      <c r="K11" s="70" t="s">
        <v>8039</v>
      </c>
      <c r="L11" s="70" t="s">
        <v>8040</v>
      </c>
      <c r="M11" s="70" t="s">
        <v>8041</v>
      </c>
      <c r="N11" s="70" t="s">
        <v>8035</v>
      </c>
      <c r="O11" s="70" t="s">
        <v>8039</v>
      </c>
      <c r="P11" s="70" t="s">
        <v>8040</v>
      </c>
      <c r="Q11" s="70" t="s">
        <v>8041</v>
      </c>
      <c r="R11" s="70" t="s">
        <v>8035</v>
      </c>
      <c r="S11" s="70" t="s">
        <v>8039</v>
      </c>
      <c r="T11" s="70" t="s">
        <v>8040</v>
      </c>
      <c r="U11" s="70" t="s">
        <v>8041</v>
      </c>
      <c r="V11" s="70" t="s">
        <v>8031</v>
      </c>
      <c r="W11" s="70" t="s">
        <v>8031</v>
      </c>
      <c r="X11" s="70" t="s">
        <v>8032</v>
      </c>
      <c r="Y11" s="70" t="s">
        <v>8033</v>
      </c>
      <c r="Z11" s="70" t="s">
        <v>8034</v>
      </c>
      <c r="AA11" s="70" t="s">
        <v>8031</v>
      </c>
      <c r="AB11" s="70" t="s">
        <v>8032</v>
      </c>
      <c r="AC11" s="70" t="s">
        <v>8033</v>
      </c>
      <c r="AD11" s="70" t="s">
        <v>8034</v>
      </c>
      <c r="AE11" s="85" t="s">
        <v>8031</v>
      </c>
      <c r="AF11" s="70" t="s">
        <v>8032</v>
      </c>
      <c r="AG11" s="70" t="s">
        <v>8033</v>
      </c>
      <c r="AH11" s="70" t="s">
        <v>8034</v>
      </c>
      <c r="AI11" s="70" t="s">
        <v>8031</v>
      </c>
      <c r="AJ11" s="70" t="s">
        <v>8032</v>
      </c>
      <c r="AK11" s="70" t="s">
        <v>8033</v>
      </c>
      <c r="AL11" s="70" t="s">
        <v>8034</v>
      </c>
      <c r="AM11" s="70" t="s">
        <v>8039</v>
      </c>
      <c r="AN11" s="70" t="s">
        <v>8040</v>
      </c>
      <c r="AO11" s="70" t="s">
        <v>8041</v>
      </c>
      <c r="AP11" s="70" t="s">
        <v>8035</v>
      </c>
      <c r="AQ11" s="70" t="s">
        <v>8039</v>
      </c>
      <c r="AR11" s="70" t="s">
        <v>8040</v>
      </c>
      <c r="AS11" s="70" t="s">
        <v>8041</v>
      </c>
      <c r="AT11" s="70" t="s">
        <v>8035</v>
      </c>
      <c r="AU11" s="70" t="s">
        <v>8039</v>
      </c>
      <c r="AV11" s="70" t="s">
        <v>8040</v>
      </c>
      <c r="AW11" s="70" t="s">
        <v>8041</v>
      </c>
      <c r="AX11" s="70" t="s">
        <v>8035</v>
      </c>
      <c r="AY11" s="70" t="s">
        <v>8039</v>
      </c>
      <c r="AZ11" s="70" t="s">
        <v>8040</v>
      </c>
      <c r="BA11" s="70" t="s">
        <v>8041</v>
      </c>
    </row>
    <row r="12" spans="1:54" s="66" customFormat="1" ht="15">
      <c r="A12" s="45" t="s">
        <v>1152</v>
      </c>
      <c r="B12" s="66" t="s">
        <v>2953</v>
      </c>
      <c r="C12" s="66" t="s">
        <v>7757</v>
      </c>
      <c r="D12" s="66" t="s">
        <v>2953</v>
      </c>
      <c r="E12" s="66" t="s">
        <v>7757</v>
      </c>
      <c r="F12" s="66" t="s">
        <v>2953</v>
      </c>
      <c r="G12" s="66" t="s">
        <v>7757</v>
      </c>
      <c r="H12" s="66" t="s">
        <v>2953</v>
      </c>
      <c r="I12" s="66" t="s">
        <v>7757</v>
      </c>
      <c r="J12" s="66" t="s">
        <v>2953</v>
      </c>
      <c r="K12" s="66" t="s">
        <v>7757</v>
      </c>
      <c r="L12" s="66" t="s">
        <v>2953</v>
      </c>
      <c r="M12" s="66" t="s">
        <v>7757</v>
      </c>
      <c r="N12" s="66" t="s">
        <v>2953</v>
      </c>
      <c r="O12" s="66" t="s">
        <v>7757</v>
      </c>
      <c r="P12" s="66" t="s">
        <v>2953</v>
      </c>
      <c r="Q12" s="66" t="s">
        <v>7757</v>
      </c>
      <c r="R12" s="66" t="s">
        <v>2953</v>
      </c>
      <c r="S12" s="66" t="s">
        <v>7757</v>
      </c>
      <c r="T12" s="66" t="s">
        <v>2953</v>
      </c>
      <c r="U12" s="66" t="s">
        <v>7757</v>
      </c>
      <c r="V12" s="66" t="s">
        <v>2953</v>
      </c>
      <c r="W12" s="66" t="s">
        <v>7757</v>
      </c>
      <c r="X12" s="66" t="s">
        <v>2953</v>
      </c>
      <c r="Y12" s="66" t="s">
        <v>7757</v>
      </c>
      <c r="Z12" s="66" t="s">
        <v>2953</v>
      </c>
      <c r="AA12" s="66" t="s">
        <v>7757</v>
      </c>
      <c r="AB12" s="66" t="s">
        <v>2953</v>
      </c>
      <c r="AC12" s="66" t="s">
        <v>7757</v>
      </c>
      <c r="AD12" s="66" t="s">
        <v>2953</v>
      </c>
      <c r="AE12" s="66" t="s">
        <v>7757</v>
      </c>
      <c r="AF12" s="66" t="s">
        <v>2953</v>
      </c>
      <c r="AG12" s="66" t="s">
        <v>7757</v>
      </c>
      <c r="AH12" s="66" t="s">
        <v>2953</v>
      </c>
      <c r="AI12" s="66" t="s">
        <v>7757</v>
      </c>
      <c r="AJ12" s="66" t="s">
        <v>2953</v>
      </c>
      <c r="AK12" s="66" t="s">
        <v>7757</v>
      </c>
      <c r="AL12" s="66" t="s">
        <v>2953</v>
      </c>
      <c r="AM12" s="66" t="s">
        <v>7757</v>
      </c>
      <c r="AN12" s="66" t="s">
        <v>2953</v>
      </c>
      <c r="AO12" s="66" t="s">
        <v>7757</v>
      </c>
      <c r="AP12" s="66" t="s">
        <v>2953</v>
      </c>
      <c r="AQ12" s="66" t="s">
        <v>7757</v>
      </c>
      <c r="AR12" s="66" t="s">
        <v>2953</v>
      </c>
      <c r="AS12" s="66" t="s">
        <v>7757</v>
      </c>
      <c r="AT12" s="66" t="s">
        <v>2953</v>
      </c>
      <c r="AU12" s="66" t="s">
        <v>7757</v>
      </c>
      <c r="AV12" s="66" t="s">
        <v>2953</v>
      </c>
      <c r="AW12" s="66" t="s">
        <v>7757</v>
      </c>
      <c r="AX12" s="66" t="s">
        <v>2953</v>
      </c>
      <c r="AY12" s="66" t="s">
        <v>7757</v>
      </c>
      <c r="AZ12" s="66" t="s">
        <v>2953</v>
      </c>
      <c r="BA12" s="66" t="s">
        <v>7757</v>
      </c>
    </row>
    <row r="13" spans="1:54" s="66" customFormat="1" ht="24" customHeight="1">
      <c r="A13" s="80" t="s">
        <v>1153</v>
      </c>
      <c r="B13" s="81" t="s">
        <v>7483</v>
      </c>
      <c r="C13" s="81" t="s">
        <v>7482</v>
      </c>
      <c r="D13" s="81" t="s">
        <v>7483</v>
      </c>
      <c r="E13" s="81" t="s">
        <v>7483</v>
      </c>
      <c r="F13" s="81" t="s">
        <v>7482</v>
      </c>
      <c r="G13" s="81" t="s">
        <v>7483</v>
      </c>
      <c r="H13" s="81" t="s">
        <v>7482</v>
      </c>
      <c r="I13" s="81" t="s">
        <v>7483</v>
      </c>
      <c r="J13" s="81" t="s">
        <v>7482</v>
      </c>
      <c r="K13" s="81" t="s">
        <v>7483</v>
      </c>
      <c r="L13" s="81" t="s">
        <v>7482</v>
      </c>
      <c r="M13" s="81" t="s">
        <v>7483</v>
      </c>
      <c r="N13" s="81" t="s">
        <v>7482</v>
      </c>
      <c r="O13" s="81" t="s">
        <v>7482</v>
      </c>
      <c r="P13" s="81" t="s">
        <v>7483</v>
      </c>
      <c r="Q13" s="81" t="s">
        <v>7482</v>
      </c>
      <c r="R13" s="81" t="s">
        <v>7483</v>
      </c>
      <c r="S13" s="81" t="s">
        <v>7991</v>
      </c>
      <c r="T13" s="81" t="s">
        <v>7991</v>
      </c>
      <c r="U13" s="81" t="s">
        <v>7483</v>
      </c>
      <c r="V13" s="81" t="s">
        <v>7991</v>
      </c>
      <c r="W13" s="81" t="s">
        <v>7483</v>
      </c>
      <c r="X13" s="81" t="s">
        <v>7991</v>
      </c>
      <c r="Y13" s="81" t="s">
        <v>7483</v>
      </c>
      <c r="Z13" s="81" t="s">
        <v>7991</v>
      </c>
      <c r="AA13" s="81" t="s">
        <v>7483</v>
      </c>
      <c r="AB13" s="81" t="s">
        <v>7991</v>
      </c>
      <c r="AC13" s="81" t="s">
        <v>7483</v>
      </c>
      <c r="AD13" s="81" t="s">
        <v>7991</v>
      </c>
      <c r="AE13" s="81" t="s">
        <v>7483</v>
      </c>
      <c r="AF13" s="81" t="s">
        <v>7991</v>
      </c>
      <c r="AG13" s="81" t="s">
        <v>7483</v>
      </c>
      <c r="AH13" s="81" t="s">
        <v>7991</v>
      </c>
      <c r="AI13" s="81" t="s">
        <v>7483</v>
      </c>
      <c r="AJ13" s="81" t="s">
        <v>7991</v>
      </c>
      <c r="AK13" s="81" t="s">
        <v>7483</v>
      </c>
      <c r="AL13" s="81" t="s">
        <v>7991</v>
      </c>
      <c r="AM13" s="81" t="s">
        <v>7483</v>
      </c>
      <c r="AN13" s="81" t="s">
        <v>7991</v>
      </c>
      <c r="AO13" s="81" t="s">
        <v>7483</v>
      </c>
      <c r="AP13" s="81" t="s">
        <v>7991</v>
      </c>
      <c r="AQ13" s="81" t="s">
        <v>7991</v>
      </c>
      <c r="AR13" s="81" t="s">
        <v>7991</v>
      </c>
      <c r="AS13" s="81" t="s">
        <v>7991</v>
      </c>
      <c r="AT13" s="81" t="s">
        <v>7991</v>
      </c>
      <c r="AU13" s="81" t="s">
        <v>7991</v>
      </c>
      <c r="AV13" s="81" t="s">
        <v>7991</v>
      </c>
      <c r="AW13" s="81" t="s">
        <v>7991</v>
      </c>
      <c r="AX13" s="81" t="s">
        <v>7991</v>
      </c>
      <c r="AY13" s="81" t="s">
        <v>7991</v>
      </c>
      <c r="AZ13" s="81" t="s">
        <v>7991</v>
      </c>
      <c r="BA13" s="81" t="s">
        <v>7991</v>
      </c>
    </row>
    <row r="14" spans="1:54" s="66" customFormat="1" ht="24" customHeight="1">
      <c r="A14" s="79" t="s">
        <v>8107</v>
      </c>
      <c r="B14" s="79" t="s">
        <v>8106</v>
      </c>
      <c r="C14" s="79" t="s">
        <v>8106</v>
      </c>
      <c r="D14" s="79" t="s">
        <v>8106</v>
      </c>
      <c r="E14" s="79" t="s">
        <v>8106</v>
      </c>
      <c r="F14" s="79" t="s">
        <v>8106</v>
      </c>
      <c r="G14" s="79" t="s">
        <v>8106</v>
      </c>
      <c r="H14" s="79" t="s">
        <v>8106</v>
      </c>
      <c r="I14" s="79" t="s">
        <v>8106</v>
      </c>
      <c r="J14" s="79" t="s">
        <v>8106</v>
      </c>
      <c r="K14" s="79" t="s">
        <v>8106</v>
      </c>
      <c r="L14" s="79" t="s">
        <v>8106</v>
      </c>
      <c r="M14" s="79" t="s">
        <v>8106</v>
      </c>
      <c r="N14" s="79" t="s">
        <v>8106</v>
      </c>
      <c r="O14" s="79" t="s">
        <v>8106</v>
      </c>
      <c r="P14" s="79" t="s">
        <v>8106</v>
      </c>
      <c r="Q14" s="79" t="s">
        <v>8106</v>
      </c>
      <c r="R14" s="79" t="s">
        <v>8106</v>
      </c>
      <c r="S14" s="79" t="s">
        <v>8106</v>
      </c>
      <c r="T14" s="79" t="s">
        <v>8106</v>
      </c>
      <c r="U14" s="79" t="s">
        <v>8106</v>
      </c>
      <c r="V14" s="79" t="s">
        <v>8106</v>
      </c>
      <c r="W14" s="79" t="s">
        <v>8106</v>
      </c>
      <c r="X14" s="79" t="s">
        <v>8106</v>
      </c>
      <c r="Y14" s="79" t="s">
        <v>8106</v>
      </c>
      <c r="Z14" s="79" t="s">
        <v>8106</v>
      </c>
      <c r="AA14" s="79" t="s">
        <v>8106</v>
      </c>
      <c r="AB14" s="79" t="s">
        <v>8106</v>
      </c>
      <c r="AC14" s="79" t="s">
        <v>8106</v>
      </c>
      <c r="AD14" s="79" t="s">
        <v>8106</v>
      </c>
      <c r="AE14" s="79" t="s">
        <v>8106</v>
      </c>
      <c r="AF14" s="79" t="s">
        <v>8106</v>
      </c>
      <c r="AG14" s="79" t="s">
        <v>8106</v>
      </c>
      <c r="AH14" s="79" t="s">
        <v>8106</v>
      </c>
      <c r="AI14" s="79" t="s">
        <v>8106</v>
      </c>
      <c r="AJ14" s="79" t="s">
        <v>8106</v>
      </c>
      <c r="AK14" s="79" t="s">
        <v>8106</v>
      </c>
      <c r="AL14" s="79" t="s">
        <v>8106</v>
      </c>
      <c r="AM14" s="79" t="s">
        <v>8106</v>
      </c>
      <c r="AN14" s="79" t="s">
        <v>8106</v>
      </c>
      <c r="AO14" s="79" t="s">
        <v>8106</v>
      </c>
      <c r="AP14" s="79" t="s">
        <v>8106</v>
      </c>
      <c r="AQ14" s="79" t="s">
        <v>8106</v>
      </c>
      <c r="AR14" s="79" t="s">
        <v>8106</v>
      </c>
      <c r="AS14" s="79" t="s">
        <v>8106</v>
      </c>
      <c r="AT14" s="79" t="s">
        <v>8106</v>
      </c>
      <c r="AU14" s="79" t="s">
        <v>8106</v>
      </c>
      <c r="AV14" s="79" t="s">
        <v>8106</v>
      </c>
      <c r="AW14" s="79" t="s">
        <v>8106</v>
      </c>
      <c r="AX14" s="79" t="s">
        <v>8106</v>
      </c>
      <c r="AY14" s="79" t="s">
        <v>8106</v>
      </c>
      <c r="AZ14" s="79" t="s">
        <v>8106</v>
      </c>
      <c r="BA14" s="79" t="s">
        <v>8106</v>
      </c>
    </row>
    <row r="15" spans="1:54" s="66" customFormat="1" ht="50.1" customHeight="1">
      <c r="A15" s="73" t="s">
        <v>7328</v>
      </c>
      <c r="B15" s="70" t="s">
        <v>8044</v>
      </c>
      <c r="C15" s="70" t="s">
        <v>8052</v>
      </c>
      <c r="D15" s="70" t="s">
        <v>8053</v>
      </c>
      <c r="E15" s="70" t="s">
        <v>8054</v>
      </c>
      <c r="F15" s="70" t="s">
        <v>8044</v>
      </c>
      <c r="G15" s="70" t="s">
        <v>8045</v>
      </c>
      <c r="H15" s="70" t="s">
        <v>8046</v>
      </c>
      <c r="I15" s="70" t="s">
        <v>8047</v>
      </c>
      <c r="J15" s="70" t="s">
        <v>8044</v>
      </c>
      <c r="K15" s="70" t="s">
        <v>8045</v>
      </c>
      <c r="L15" s="70" t="s">
        <v>8046</v>
      </c>
      <c r="M15" s="70" t="s">
        <v>8047</v>
      </c>
      <c r="N15" s="70" t="s">
        <v>8044</v>
      </c>
      <c r="O15" s="70" t="s">
        <v>8045</v>
      </c>
      <c r="P15" s="70" t="s">
        <v>8046</v>
      </c>
      <c r="Q15" s="70" t="s">
        <v>8047</v>
      </c>
      <c r="R15" s="70" t="s">
        <v>8044</v>
      </c>
      <c r="S15" s="70" t="s">
        <v>8045</v>
      </c>
      <c r="T15" s="70" t="s">
        <v>8048</v>
      </c>
      <c r="U15" s="70" t="s">
        <v>8049</v>
      </c>
      <c r="V15" s="70" t="s">
        <v>8050</v>
      </c>
      <c r="W15" s="70" t="s">
        <v>8051</v>
      </c>
      <c r="X15" s="70" t="s">
        <v>8048</v>
      </c>
      <c r="Y15" s="70" t="s">
        <v>8049</v>
      </c>
      <c r="Z15" s="70" t="s">
        <v>8050</v>
      </c>
      <c r="AA15" s="70" t="s">
        <v>8051</v>
      </c>
      <c r="AB15" s="70" t="s">
        <v>8048</v>
      </c>
      <c r="AC15" s="70" t="s">
        <v>8049</v>
      </c>
      <c r="AD15" s="70" t="s">
        <v>8050</v>
      </c>
      <c r="AE15" s="85" t="s">
        <v>8051</v>
      </c>
      <c r="AF15" s="70" t="s">
        <v>8179</v>
      </c>
      <c r="AG15" s="70" t="s">
        <v>8180</v>
      </c>
      <c r="AH15" s="70" t="s">
        <v>8181</v>
      </c>
      <c r="AI15" s="70" t="s">
        <v>8182</v>
      </c>
      <c r="AJ15" s="70" t="s">
        <v>8183</v>
      </c>
      <c r="AK15" s="70" t="s">
        <v>8181</v>
      </c>
      <c r="AL15" s="70" t="s">
        <v>8179</v>
      </c>
      <c r="AM15" s="70" t="s">
        <v>8180</v>
      </c>
      <c r="AN15" s="70" t="s">
        <v>8181</v>
      </c>
      <c r="AO15" s="70" t="s">
        <v>8182</v>
      </c>
      <c r="AP15" s="70" t="s">
        <v>8183</v>
      </c>
      <c r="AQ15" s="70" t="s">
        <v>8181</v>
      </c>
      <c r="AR15" s="70" t="s">
        <v>8179</v>
      </c>
      <c r="AS15" s="66" t="s">
        <v>8180</v>
      </c>
      <c r="AT15" s="66" t="s">
        <v>8181</v>
      </c>
      <c r="AU15" s="66" t="s">
        <v>8184</v>
      </c>
      <c r="AV15" s="66" t="s">
        <v>8185</v>
      </c>
      <c r="AW15" s="66" t="s">
        <v>8186</v>
      </c>
      <c r="AX15" s="66" t="s">
        <v>8185</v>
      </c>
      <c r="AY15" s="66" t="s">
        <v>8184</v>
      </c>
      <c r="AZ15" s="66" t="s">
        <v>8186</v>
      </c>
      <c r="BA15" s="66" t="s">
        <v>8184</v>
      </c>
    </row>
    <row r="16" spans="1:54" s="66" customFormat="1" ht="15">
      <c r="A16" s="45" t="s">
        <v>1154</v>
      </c>
      <c r="B16" s="66" t="s">
        <v>6338</v>
      </c>
      <c r="C16" s="66" t="s">
        <v>6338</v>
      </c>
      <c r="D16" s="66" t="s">
        <v>7481</v>
      </c>
      <c r="E16" s="66" t="s">
        <v>6338</v>
      </c>
      <c r="F16" s="66" t="s">
        <v>7481</v>
      </c>
      <c r="G16" s="66" t="s">
        <v>7481</v>
      </c>
      <c r="H16" s="66" t="s">
        <v>7481</v>
      </c>
      <c r="I16" s="66" t="s">
        <v>6338</v>
      </c>
      <c r="J16" s="66" t="s">
        <v>7481</v>
      </c>
      <c r="K16" s="66" t="s">
        <v>6338</v>
      </c>
      <c r="L16" s="66" t="s">
        <v>7481</v>
      </c>
      <c r="M16" s="66" t="s">
        <v>6338</v>
      </c>
      <c r="N16" s="66" t="s">
        <v>8138</v>
      </c>
      <c r="O16" s="66" t="s">
        <v>8138</v>
      </c>
      <c r="P16" s="66" t="s">
        <v>8138</v>
      </c>
      <c r="Q16" s="66" t="s">
        <v>8138</v>
      </c>
      <c r="R16" s="66" t="s">
        <v>8138</v>
      </c>
      <c r="S16" s="66" t="s">
        <v>8138</v>
      </c>
      <c r="T16" s="66" t="s">
        <v>8138</v>
      </c>
      <c r="U16" s="66" t="s">
        <v>8138</v>
      </c>
      <c r="V16" s="66" t="s">
        <v>8138</v>
      </c>
      <c r="W16" s="66" t="s">
        <v>8138</v>
      </c>
      <c r="X16" s="66" t="s">
        <v>8138</v>
      </c>
      <c r="Y16" s="66" t="s">
        <v>8138</v>
      </c>
      <c r="Z16" s="66" t="s">
        <v>8138</v>
      </c>
      <c r="AA16" s="66" t="s">
        <v>8138</v>
      </c>
      <c r="AB16" s="66" t="s">
        <v>8138</v>
      </c>
      <c r="AC16" s="66" t="s">
        <v>8138</v>
      </c>
      <c r="AD16" s="66" t="s">
        <v>8138</v>
      </c>
      <c r="AE16" s="66" t="s">
        <v>8138</v>
      </c>
      <c r="AF16" s="66" t="s">
        <v>8138</v>
      </c>
      <c r="AG16" s="66" t="s">
        <v>8138</v>
      </c>
      <c r="AH16" s="66" t="s">
        <v>8138</v>
      </c>
      <c r="AI16" s="66" t="s">
        <v>8138</v>
      </c>
      <c r="AJ16" s="66" t="s">
        <v>8138</v>
      </c>
      <c r="AK16" s="66" t="s">
        <v>8138</v>
      </c>
      <c r="AL16" s="66" t="s">
        <v>8138</v>
      </c>
      <c r="AM16" s="66" t="s">
        <v>8138</v>
      </c>
      <c r="AN16" s="66" t="s">
        <v>8138</v>
      </c>
      <c r="AO16" s="66" t="s">
        <v>8138</v>
      </c>
      <c r="AP16" s="66" t="s">
        <v>8138</v>
      </c>
      <c r="AQ16" s="66" t="s">
        <v>8493</v>
      </c>
      <c r="AR16" s="66" t="s">
        <v>8493</v>
      </c>
      <c r="AS16" s="66" t="s">
        <v>8493</v>
      </c>
      <c r="AT16" s="66" t="s">
        <v>8493</v>
      </c>
      <c r="AU16" s="66" t="s">
        <v>8493</v>
      </c>
      <c r="AV16" s="66" t="s">
        <v>8493</v>
      </c>
      <c r="AW16" s="66" t="s">
        <v>8493</v>
      </c>
      <c r="AX16" s="66" t="s">
        <v>8493</v>
      </c>
      <c r="AY16" s="66" t="s">
        <v>8493</v>
      </c>
      <c r="AZ16" s="66" t="s">
        <v>8493</v>
      </c>
      <c r="BA16" s="66" t="s">
        <v>8493</v>
      </c>
    </row>
    <row r="17" spans="1:53" s="66" customFormat="1" ht="15">
      <c r="A17" s="45" t="s">
        <v>2952</v>
      </c>
      <c r="B17" s="66" t="s">
        <v>6776</v>
      </c>
      <c r="C17" s="66" t="s">
        <v>6776</v>
      </c>
      <c r="D17" s="66" t="s">
        <v>6776</v>
      </c>
      <c r="E17" s="66" t="s">
        <v>6776</v>
      </c>
      <c r="F17" s="66" t="s">
        <v>6776</v>
      </c>
      <c r="G17" s="66" t="s">
        <v>6776</v>
      </c>
      <c r="H17" s="66" t="s">
        <v>6776</v>
      </c>
      <c r="I17" s="66" t="s">
        <v>6776</v>
      </c>
      <c r="J17" s="66" t="s">
        <v>6776</v>
      </c>
      <c r="K17" s="66" t="s">
        <v>6776</v>
      </c>
      <c r="L17" s="66" t="s">
        <v>6776</v>
      </c>
      <c r="M17" s="66" t="s">
        <v>6776</v>
      </c>
      <c r="N17" s="66" t="s">
        <v>6776</v>
      </c>
      <c r="O17" s="66" t="s">
        <v>6776</v>
      </c>
      <c r="P17" s="66" t="s">
        <v>6776</v>
      </c>
      <c r="Q17" s="66" t="s">
        <v>6776</v>
      </c>
      <c r="R17" s="66" t="s">
        <v>6776</v>
      </c>
      <c r="S17" s="66" t="s">
        <v>6776</v>
      </c>
      <c r="T17" s="66" t="s">
        <v>6776</v>
      </c>
      <c r="U17" s="66" t="s">
        <v>6776</v>
      </c>
      <c r="V17" s="66" t="s">
        <v>6776</v>
      </c>
      <c r="W17" s="66" t="s">
        <v>6776</v>
      </c>
      <c r="X17" s="66" t="s">
        <v>6776</v>
      </c>
      <c r="Y17" s="66" t="s">
        <v>6776</v>
      </c>
      <c r="Z17" s="66" t="s">
        <v>6776</v>
      </c>
      <c r="AA17" s="66" t="s">
        <v>6776</v>
      </c>
      <c r="AB17" s="66" t="s">
        <v>6776</v>
      </c>
      <c r="AC17" s="66" t="s">
        <v>6776</v>
      </c>
      <c r="AD17" s="66" t="s">
        <v>6776</v>
      </c>
      <c r="AE17" s="66" t="s">
        <v>6776</v>
      </c>
      <c r="AF17" s="66" t="s">
        <v>6776</v>
      </c>
      <c r="AG17" s="66" t="s">
        <v>6776</v>
      </c>
      <c r="AH17" s="66" t="s">
        <v>6776</v>
      </c>
      <c r="AI17" s="66" t="s">
        <v>6776</v>
      </c>
      <c r="AJ17" s="66" t="s">
        <v>6776</v>
      </c>
      <c r="AK17" s="66" t="s">
        <v>6776</v>
      </c>
      <c r="AL17" s="66" t="s">
        <v>6776</v>
      </c>
      <c r="AM17" s="66" t="s">
        <v>6776</v>
      </c>
      <c r="AN17" s="66" t="s">
        <v>6776</v>
      </c>
      <c r="AO17" s="66" t="s">
        <v>6776</v>
      </c>
      <c r="AP17" s="66" t="s">
        <v>6776</v>
      </c>
      <c r="AQ17" s="66" t="s">
        <v>6776</v>
      </c>
      <c r="AR17" s="66" t="s">
        <v>6776</v>
      </c>
      <c r="AS17" s="66" t="s">
        <v>6776</v>
      </c>
      <c r="AT17" s="66" t="s">
        <v>6776</v>
      </c>
      <c r="AU17" s="66" t="s">
        <v>6776</v>
      </c>
      <c r="AV17" s="66" t="s">
        <v>6776</v>
      </c>
      <c r="AW17" s="66" t="s">
        <v>6776</v>
      </c>
      <c r="AX17" s="66" t="s">
        <v>6776</v>
      </c>
      <c r="AY17" s="66" t="s">
        <v>6776</v>
      </c>
      <c r="AZ17" s="66" t="s">
        <v>6776</v>
      </c>
      <c r="BA17" s="66" t="s">
        <v>6776</v>
      </c>
    </row>
    <row r="18" spans="1:53" s="68" customFormat="1" ht="14.25" customHeight="1">
      <c r="A18" s="71" t="s">
        <v>1155</v>
      </c>
      <c r="B18" s="68" t="s">
        <v>7758</v>
      </c>
      <c r="C18" s="68" t="s">
        <v>7758</v>
      </c>
      <c r="D18" s="68" t="s">
        <v>7758</v>
      </c>
      <c r="E18" s="68" t="s">
        <v>7758</v>
      </c>
      <c r="F18" s="68" t="s">
        <v>7758</v>
      </c>
      <c r="G18" s="68" t="s">
        <v>7758</v>
      </c>
      <c r="H18" s="68" t="s">
        <v>7758</v>
      </c>
      <c r="I18" s="68" t="s">
        <v>7758</v>
      </c>
      <c r="J18" s="68" t="s">
        <v>7758</v>
      </c>
      <c r="K18" s="68" t="s">
        <v>7758</v>
      </c>
      <c r="L18" s="68" t="s">
        <v>7758</v>
      </c>
      <c r="M18" s="68" t="s">
        <v>7758</v>
      </c>
      <c r="N18" s="68" t="s">
        <v>7758</v>
      </c>
      <c r="O18" s="68" t="s">
        <v>7758</v>
      </c>
      <c r="P18" s="68" t="s">
        <v>7758</v>
      </c>
      <c r="Q18" s="68" t="s">
        <v>7758</v>
      </c>
      <c r="R18" s="68" t="s">
        <v>7758</v>
      </c>
      <c r="S18" s="68" t="s">
        <v>7758</v>
      </c>
      <c r="T18" s="68" t="s">
        <v>7758</v>
      </c>
      <c r="U18" s="68" t="s">
        <v>7994</v>
      </c>
      <c r="V18" s="68" t="s">
        <v>7994</v>
      </c>
      <c r="W18" s="68" t="s">
        <v>7758</v>
      </c>
      <c r="X18" s="68" t="s">
        <v>7758</v>
      </c>
      <c r="Y18" s="68" t="s">
        <v>7994</v>
      </c>
      <c r="Z18" s="68" t="s">
        <v>7994</v>
      </c>
      <c r="AA18" s="68" t="s">
        <v>7758</v>
      </c>
      <c r="AB18" s="68" t="s">
        <v>7758</v>
      </c>
      <c r="AC18" s="68" t="s">
        <v>7994</v>
      </c>
      <c r="AD18" s="68" t="s">
        <v>7994</v>
      </c>
      <c r="AE18" s="66" t="s">
        <v>7758</v>
      </c>
      <c r="AF18" s="68" t="s">
        <v>7758</v>
      </c>
      <c r="AG18" s="68" t="s">
        <v>7994</v>
      </c>
      <c r="AH18" s="68" t="s">
        <v>7994</v>
      </c>
      <c r="AI18" s="68" t="s">
        <v>7758</v>
      </c>
      <c r="AJ18" s="68" t="s">
        <v>7758</v>
      </c>
      <c r="AK18" s="68" t="s">
        <v>7994</v>
      </c>
      <c r="AL18" s="68" t="s">
        <v>7994</v>
      </c>
      <c r="AM18" s="68" t="s">
        <v>7758</v>
      </c>
      <c r="AN18" s="68" t="s">
        <v>7758</v>
      </c>
      <c r="AO18" s="68" t="s">
        <v>7994</v>
      </c>
      <c r="AP18" s="68" t="s">
        <v>7994</v>
      </c>
      <c r="AQ18" s="68" t="s">
        <v>7758</v>
      </c>
      <c r="AR18" s="68" t="s">
        <v>7758</v>
      </c>
      <c r="AS18" s="68" t="s">
        <v>7994</v>
      </c>
      <c r="AT18" s="68" t="s">
        <v>7994</v>
      </c>
      <c r="AU18" s="68" t="s">
        <v>7758</v>
      </c>
      <c r="AV18" s="68" t="s">
        <v>7758</v>
      </c>
      <c r="AW18" s="68" t="s">
        <v>7994</v>
      </c>
      <c r="AX18" s="68" t="s">
        <v>7994</v>
      </c>
      <c r="AY18" s="68" t="s">
        <v>7758</v>
      </c>
      <c r="AZ18" s="68" t="s">
        <v>7758</v>
      </c>
      <c r="BA18" s="68" t="s">
        <v>7994</v>
      </c>
    </row>
    <row r="19" spans="1:53" s="66" customFormat="1" ht="24" customHeight="1">
      <c r="A19" s="45" t="s">
        <v>1156</v>
      </c>
      <c r="B19" s="176" t="s">
        <v>7914</v>
      </c>
      <c r="C19" s="176" t="s">
        <v>7851</v>
      </c>
      <c r="D19" s="176" t="s">
        <v>7851</v>
      </c>
      <c r="E19" s="176" t="s">
        <v>7914</v>
      </c>
      <c r="F19" s="176" t="s">
        <v>8660</v>
      </c>
      <c r="G19" s="176" t="s">
        <v>7914</v>
      </c>
      <c r="H19" s="176" t="s">
        <v>7914</v>
      </c>
      <c r="I19" s="176" t="s">
        <v>8660</v>
      </c>
      <c r="J19" s="176" t="s">
        <v>7914</v>
      </c>
      <c r="K19" s="176" t="s">
        <v>7914</v>
      </c>
      <c r="L19" s="176" t="s">
        <v>8660</v>
      </c>
      <c r="M19" s="176" t="s">
        <v>7914</v>
      </c>
      <c r="N19" s="176" t="s">
        <v>7914</v>
      </c>
      <c r="O19" s="176" t="s">
        <v>8660</v>
      </c>
      <c r="P19" s="176" t="s">
        <v>7914</v>
      </c>
      <c r="Q19" s="176" t="s">
        <v>7914</v>
      </c>
      <c r="R19" s="176" t="s">
        <v>8660</v>
      </c>
      <c r="S19" s="176" t="s">
        <v>7914</v>
      </c>
      <c r="T19" s="176" t="s">
        <v>7914</v>
      </c>
      <c r="U19" s="176" t="s">
        <v>8661</v>
      </c>
      <c r="V19" s="176" t="s">
        <v>8662</v>
      </c>
      <c r="W19" s="176" t="s">
        <v>8663</v>
      </c>
      <c r="X19" s="176" t="s">
        <v>8660</v>
      </c>
      <c r="Y19" s="176" t="s">
        <v>8664</v>
      </c>
      <c r="Z19" s="176" t="s">
        <v>7914</v>
      </c>
      <c r="AA19" s="176" t="s">
        <v>8661</v>
      </c>
      <c r="AB19" s="176" t="s">
        <v>8662</v>
      </c>
      <c r="AC19" s="176" t="s">
        <v>8663</v>
      </c>
      <c r="AD19" s="176" t="s">
        <v>8660</v>
      </c>
      <c r="AE19" s="176" t="s">
        <v>8664</v>
      </c>
      <c r="AF19" s="176" t="s">
        <v>7914</v>
      </c>
      <c r="AG19" s="176" t="s">
        <v>8661</v>
      </c>
      <c r="AH19" s="176" t="s">
        <v>8662</v>
      </c>
      <c r="AI19" s="176" t="s">
        <v>8663</v>
      </c>
      <c r="AJ19" s="176" t="s">
        <v>8660</v>
      </c>
      <c r="AK19" s="176" t="s">
        <v>8664</v>
      </c>
      <c r="AL19" s="176" t="s">
        <v>7914</v>
      </c>
      <c r="AM19" s="176" t="s">
        <v>8661</v>
      </c>
      <c r="AN19" s="176" t="s">
        <v>8662</v>
      </c>
      <c r="AO19" s="176" t="s">
        <v>8663</v>
      </c>
      <c r="AP19" s="176" t="s">
        <v>8660</v>
      </c>
      <c r="AQ19" s="176" t="s">
        <v>8664</v>
      </c>
      <c r="AR19" s="176" t="s">
        <v>7914</v>
      </c>
      <c r="AS19" s="176" t="s">
        <v>8661</v>
      </c>
      <c r="AT19" s="176" t="s">
        <v>8662</v>
      </c>
      <c r="AU19" s="176" t="s">
        <v>8663</v>
      </c>
      <c r="AV19" s="176" t="s">
        <v>8660</v>
      </c>
      <c r="AW19" s="176" t="s">
        <v>8664</v>
      </c>
      <c r="AX19" s="176" t="s">
        <v>7914</v>
      </c>
      <c r="AY19" s="176" t="s">
        <v>8661</v>
      </c>
      <c r="AZ19" s="177" t="s">
        <v>8662</v>
      </c>
      <c r="BA19" s="176" t="s">
        <v>8663</v>
      </c>
    </row>
    <row r="20" spans="1:53" s="69" customFormat="1" ht="15">
      <c r="A20" s="78" t="s">
        <v>6076</v>
      </c>
      <c r="B20" s="78" t="s">
        <v>7759</v>
      </c>
      <c r="C20" s="78" t="s">
        <v>7759</v>
      </c>
      <c r="D20" s="78" t="s">
        <v>7759</v>
      </c>
      <c r="E20" s="78" t="s">
        <v>7759</v>
      </c>
      <c r="F20" s="78" t="s">
        <v>7759</v>
      </c>
      <c r="G20" s="78" t="s">
        <v>7759</v>
      </c>
      <c r="H20" s="78" t="s">
        <v>7759</v>
      </c>
      <c r="I20" s="78" t="s">
        <v>7759</v>
      </c>
      <c r="J20" s="78" t="s">
        <v>7759</v>
      </c>
      <c r="K20" s="78" t="s">
        <v>7759</v>
      </c>
      <c r="L20" s="78" t="s">
        <v>7759</v>
      </c>
      <c r="M20" s="78" t="s">
        <v>7759</v>
      </c>
      <c r="N20" s="78" t="s">
        <v>7759</v>
      </c>
      <c r="O20" s="78" t="s">
        <v>7759</v>
      </c>
      <c r="P20" s="78" t="s">
        <v>7759</v>
      </c>
      <c r="Q20" s="78" t="s">
        <v>7759</v>
      </c>
      <c r="R20" s="78" t="s">
        <v>7759</v>
      </c>
      <c r="S20" s="78" t="s">
        <v>7759</v>
      </c>
      <c r="T20" s="78" t="s">
        <v>7759</v>
      </c>
      <c r="U20" s="78" t="s">
        <v>7759</v>
      </c>
      <c r="V20" s="78" t="s">
        <v>7759</v>
      </c>
      <c r="W20" s="78" t="s">
        <v>7759</v>
      </c>
      <c r="X20" s="78" t="s">
        <v>7759</v>
      </c>
      <c r="Y20" s="78" t="s">
        <v>7759</v>
      </c>
      <c r="Z20" s="78" t="s">
        <v>7759</v>
      </c>
      <c r="AA20" s="78" t="s">
        <v>7759</v>
      </c>
      <c r="AB20" s="78" t="s">
        <v>7759</v>
      </c>
      <c r="AC20" s="78" t="s">
        <v>7759</v>
      </c>
      <c r="AD20" s="78" t="s">
        <v>7759</v>
      </c>
      <c r="AE20" s="78" t="s">
        <v>7759</v>
      </c>
      <c r="AF20" s="78" t="s">
        <v>7759</v>
      </c>
      <c r="AG20" s="78" t="s">
        <v>7759</v>
      </c>
      <c r="AH20" s="78" t="s">
        <v>7759</v>
      </c>
      <c r="AI20" s="78" t="s">
        <v>7759</v>
      </c>
      <c r="AJ20" s="78" t="s">
        <v>7759</v>
      </c>
      <c r="AK20" s="78" t="s">
        <v>7759</v>
      </c>
      <c r="AL20" s="78" t="s">
        <v>7759</v>
      </c>
      <c r="AM20" s="78" t="s">
        <v>7759</v>
      </c>
      <c r="AN20" s="78" t="s">
        <v>7759</v>
      </c>
      <c r="AO20" s="78" t="s">
        <v>7759</v>
      </c>
      <c r="AP20" s="78" t="s">
        <v>7759</v>
      </c>
      <c r="AQ20" s="78" t="s">
        <v>7759</v>
      </c>
      <c r="AR20" s="78" t="s">
        <v>7759</v>
      </c>
      <c r="AS20" s="78" t="s">
        <v>7759</v>
      </c>
      <c r="AT20" s="78" t="s">
        <v>7759</v>
      </c>
      <c r="AU20" s="78" t="s">
        <v>7759</v>
      </c>
      <c r="AV20" s="78" t="s">
        <v>7759</v>
      </c>
      <c r="AW20" s="78" t="s">
        <v>7759</v>
      </c>
      <c r="AX20" s="78" t="s">
        <v>7759</v>
      </c>
      <c r="AY20" s="78" t="s">
        <v>7759</v>
      </c>
      <c r="AZ20" s="78" t="s">
        <v>7759</v>
      </c>
      <c r="BA20" s="78" t="s">
        <v>7759</v>
      </c>
    </row>
  </sheetData>
  <autoFilter ref="A1:BA20" xr:uid="{00000000-0009-0000-0000-00000F000000}"/>
  <pageMargins left="0.7" right="0.7" top="0.75" bottom="0.75" header="0.3" footer="0.3"/>
  <pageSetup paperSize="9" orientation="portrait" r:id="rId1"/>
  <headerFooter>
    <oddHeader>&amp;L&amp;"Arial"&amp;8&amp;K000000INTERNAL&amp;1#</oddHead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3">
    <tabColor theme="8"/>
  </sheetPr>
  <dimension ref="A2:H44"/>
  <sheetViews>
    <sheetView showGridLines="0" topLeftCell="A12" workbookViewId="0">
      <selection sqref="A1:E44"/>
    </sheetView>
  </sheetViews>
  <sheetFormatPr baseColWidth="10" defaultColWidth="8.85546875" defaultRowHeight="14.25"/>
  <cols>
    <col min="1" max="1" width="31.7109375" style="39" customWidth="1"/>
    <col min="2" max="2" width="65.5703125" style="39" customWidth="1"/>
    <col min="3" max="3" width="26.42578125" style="39" customWidth="1"/>
    <col min="4" max="4" width="23.5703125" style="39" customWidth="1"/>
    <col min="5" max="5" width="33.28515625" style="39" customWidth="1"/>
    <col min="6" max="6" width="59.28515625" style="39" bestFit="1" customWidth="1"/>
    <col min="7" max="7" width="29.28515625" style="39" customWidth="1"/>
    <col min="8" max="8" width="13.5703125" style="39" bestFit="1" customWidth="1"/>
    <col min="9" max="16384" width="8.85546875" style="39"/>
  </cols>
  <sheetData>
    <row r="2" spans="1:8" ht="18">
      <c r="A2" s="373" t="s">
        <v>7686</v>
      </c>
      <c r="B2" s="373"/>
      <c r="C2" s="373"/>
      <c r="D2" s="373"/>
      <c r="E2" s="373"/>
      <c r="G2" s="42"/>
      <c r="H2" s="43"/>
    </row>
    <row r="3" spans="1:8" ht="15">
      <c r="A3" s="48"/>
      <c r="B3" s="48"/>
      <c r="C3" s="48"/>
      <c r="D3" s="48"/>
      <c r="E3" s="48"/>
      <c r="G3" s="43"/>
      <c r="H3" s="43"/>
    </row>
    <row r="4" spans="1:8">
      <c r="A4" s="374" t="s">
        <v>7687</v>
      </c>
      <c r="B4" s="374"/>
      <c r="C4" s="374"/>
      <c r="D4" s="374"/>
      <c r="E4" s="374"/>
      <c r="G4" s="43"/>
      <c r="H4" s="43"/>
    </row>
    <row r="5" spans="1:8" s="44" customFormat="1">
      <c r="A5" s="59"/>
      <c r="B5" s="59"/>
      <c r="C5" s="59"/>
      <c r="D5" s="59"/>
      <c r="E5" s="59"/>
      <c r="F5" s="39"/>
    </row>
    <row r="6" spans="1:8">
      <c r="A6" s="49" t="s">
        <v>2931</v>
      </c>
      <c r="B6" s="49" t="s">
        <v>3015</v>
      </c>
      <c r="C6" s="49" t="s">
        <v>3016</v>
      </c>
      <c r="D6" s="49" t="s">
        <v>2933</v>
      </c>
      <c r="E6" s="49" t="s">
        <v>2934</v>
      </c>
    </row>
    <row r="7" spans="1:8" ht="28.5">
      <c r="A7" s="50" t="s">
        <v>3017</v>
      </c>
      <c r="B7" s="51" t="s">
        <v>3018</v>
      </c>
      <c r="C7" s="60" t="s">
        <v>3019</v>
      </c>
      <c r="D7" s="60" t="s">
        <v>3020</v>
      </c>
      <c r="E7" s="61" t="s">
        <v>3021</v>
      </c>
    </row>
    <row r="8" spans="1:8" ht="15">
      <c r="A8" s="50" t="s">
        <v>3022</v>
      </c>
      <c r="B8" s="50" t="s">
        <v>3023</v>
      </c>
      <c r="C8" s="60" t="s">
        <v>3024</v>
      </c>
      <c r="D8" s="60" t="s">
        <v>3025</v>
      </c>
      <c r="E8" s="61" t="s">
        <v>6777</v>
      </c>
    </row>
    <row r="9" spans="1:8" ht="15">
      <c r="A9" s="50" t="s">
        <v>6778</v>
      </c>
      <c r="B9" s="50" t="s">
        <v>3026</v>
      </c>
      <c r="C9" s="60"/>
      <c r="D9" s="60" t="s">
        <v>6779</v>
      </c>
      <c r="E9" s="61" t="s">
        <v>6780</v>
      </c>
    </row>
    <row r="10" spans="1:8" ht="15">
      <c r="A10" s="50" t="s">
        <v>6781</v>
      </c>
      <c r="B10" s="50" t="s">
        <v>3026</v>
      </c>
      <c r="C10" s="60"/>
      <c r="D10" s="60" t="s">
        <v>6782</v>
      </c>
      <c r="E10" s="61" t="s">
        <v>6783</v>
      </c>
    </row>
    <row r="11" spans="1:8" ht="15">
      <c r="A11" s="50" t="s">
        <v>3027</v>
      </c>
      <c r="B11" s="50" t="s">
        <v>3028</v>
      </c>
      <c r="C11" s="60"/>
      <c r="D11" s="60" t="s">
        <v>2948</v>
      </c>
      <c r="E11" s="61" t="s">
        <v>2949</v>
      </c>
    </row>
    <row r="12" spans="1:8">
      <c r="A12" s="50" t="s">
        <v>7878</v>
      </c>
      <c r="B12" s="50" t="s">
        <v>3029</v>
      </c>
      <c r="C12" s="60"/>
      <c r="D12" s="60" t="s">
        <v>7879</v>
      </c>
      <c r="E12" s="72" t="s">
        <v>7880</v>
      </c>
    </row>
    <row r="13" spans="1:8" ht="15">
      <c r="A13" s="50" t="s">
        <v>2950</v>
      </c>
      <c r="B13" s="50" t="s">
        <v>3030</v>
      </c>
      <c r="C13" s="60" t="s">
        <v>3010</v>
      </c>
      <c r="D13" s="60" t="s">
        <v>2951</v>
      </c>
      <c r="E13" s="61" t="s">
        <v>3031</v>
      </c>
    </row>
    <row r="14" spans="1:8">
      <c r="A14" s="41"/>
      <c r="B14" s="41"/>
      <c r="C14" s="41"/>
      <c r="D14" s="41"/>
      <c r="E14" s="41"/>
    </row>
    <row r="15" spans="1:8">
      <c r="A15" s="372" t="s">
        <v>3032</v>
      </c>
      <c r="B15" s="372"/>
      <c r="C15" s="372"/>
      <c r="D15" s="372"/>
      <c r="E15" s="372"/>
    </row>
    <row r="16" spans="1:8" ht="15">
      <c r="A16" s="48"/>
      <c r="B16" s="48"/>
      <c r="C16" s="48"/>
      <c r="D16" s="48"/>
      <c r="E16" s="48"/>
    </row>
    <row r="17" spans="1:5">
      <c r="A17" s="52" t="s">
        <v>2931</v>
      </c>
      <c r="B17" s="52" t="s">
        <v>3033</v>
      </c>
      <c r="C17" s="53" t="s">
        <v>3016</v>
      </c>
      <c r="D17" s="53" t="s">
        <v>2933</v>
      </c>
      <c r="E17" s="53" t="s">
        <v>2934</v>
      </c>
    </row>
    <row r="18" spans="1:5" ht="15">
      <c r="A18" s="54" t="s">
        <v>3045</v>
      </c>
      <c r="B18" s="54" t="s">
        <v>3034</v>
      </c>
      <c r="C18" s="55" t="s">
        <v>3046</v>
      </c>
      <c r="D18" s="55" t="s">
        <v>3047</v>
      </c>
      <c r="E18" s="58" t="s">
        <v>3048</v>
      </c>
    </row>
    <row r="19" spans="1:5" ht="15">
      <c r="A19" s="54" t="s">
        <v>3035</v>
      </c>
      <c r="B19" s="54" t="s">
        <v>3036</v>
      </c>
      <c r="C19" s="56" t="s">
        <v>3037</v>
      </c>
      <c r="D19" s="55" t="s">
        <v>3038</v>
      </c>
      <c r="E19" s="57" t="s">
        <v>3039</v>
      </c>
    </row>
    <row r="20" spans="1:5" ht="15">
      <c r="A20" s="54" t="s">
        <v>3040</v>
      </c>
      <c r="B20" s="54" t="s">
        <v>3041</v>
      </c>
      <c r="C20" s="55" t="s">
        <v>3042</v>
      </c>
      <c r="D20" s="55" t="s">
        <v>3043</v>
      </c>
      <c r="E20" s="58" t="s">
        <v>3044</v>
      </c>
    </row>
    <row r="21" spans="1:5" ht="15">
      <c r="A21" s="54" t="s">
        <v>3049</v>
      </c>
      <c r="B21" s="54" t="s">
        <v>3050</v>
      </c>
      <c r="C21" s="55" t="s">
        <v>3051</v>
      </c>
      <c r="D21" s="55" t="s">
        <v>3052</v>
      </c>
      <c r="E21" s="58" t="s">
        <v>3053</v>
      </c>
    </row>
    <row r="22" spans="1:5" ht="15">
      <c r="A22" s="54" t="s">
        <v>3054</v>
      </c>
      <c r="B22" s="54" t="s">
        <v>3055</v>
      </c>
      <c r="C22" s="55" t="s">
        <v>3056</v>
      </c>
      <c r="D22" s="55" t="s">
        <v>3057</v>
      </c>
      <c r="E22" s="58" t="s">
        <v>3058</v>
      </c>
    </row>
    <row r="23" spans="1:5" ht="15">
      <c r="A23" s="54" t="s">
        <v>3059</v>
      </c>
      <c r="B23" s="54" t="s">
        <v>3060</v>
      </c>
      <c r="C23" s="55"/>
      <c r="D23" s="55" t="s">
        <v>3061</v>
      </c>
      <c r="E23" s="58" t="s">
        <v>3062</v>
      </c>
    </row>
    <row r="24" spans="1:5" ht="15">
      <c r="A24" s="54" t="s">
        <v>3063</v>
      </c>
      <c r="B24" s="54" t="s">
        <v>3064</v>
      </c>
      <c r="C24" s="55" t="s">
        <v>3065</v>
      </c>
      <c r="D24" s="55" t="s">
        <v>3066</v>
      </c>
      <c r="E24" s="58" t="s">
        <v>3067</v>
      </c>
    </row>
    <row r="25" spans="1:5" ht="15">
      <c r="A25" s="54" t="s">
        <v>3068</v>
      </c>
      <c r="B25" s="54" t="s">
        <v>3069</v>
      </c>
      <c r="C25" s="55" t="s">
        <v>3070</v>
      </c>
      <c r="D25" s="55" t="s">
        <v>3071</v>
      </c>
      <c r="E25" s="58" t="s">
        <v>3072</v>
      </c>
    </row>
    <row r="26" spans="1:5" ht="15">
      <c r="A26" s="54" t="s">
        <v>3073</v>
      </c>
      <c r="B26" s="54" t="s">
        <v>3074</v>
      </c>
      <c r="C26" s="55" t="s">
        <v>3070</v>
      </c>
      <c r="D26" s="55" t="s">
        <v>3075</v>
      </c>
      <c r="E26" s="58" t="s">
        <v>3076</v>
      </c>
    </row>
    <row r="27" spans="1:5" ht="15.75" thickBot="1">
      <c r="A27" s="62" t="s">
        <v>6784</v>
      </c>
      <c r="B27" s="63" t="s">
        <v>3077</v>
      </c>
      <c r="C27" s="63" t="s">
        <v>6785</v>
      </c>
      <c r="D27" s="63" t="s">
        <v>6786</v>
      </c>
      <c r="E27" s="64" t="s">
        <v>6787</v>
      </c>
    </row>
    <row r="28" spans="1:5" ht="15">
      <c r="A28" s="54" t="s">
        <v>3078</v>
      </c>
      <c r="B28" s="54" t="s">
        <v>3079</v>
      </c>
      <c r="C28" s="55" t="s">
        <v>3080</v>
      </c>
      <c r="D28" s="55"/>
      <c r="E28" s="58" t="s">
        <v>3081</v>
      </c>
    </row>
    <row r="29" spans="1:5" ht="15">
      <c r="A29" s="54" t="s">
        <v>3082</v>
      </c>
      <c r="B29" s="54" t="s">
        <v>3083</v>
      </c>
      <c r="C29" s="55" t="s">
        <v>3084</v>
      </c>
      <c r="D29" s="55" t="s">
        <v>3085</v>
      </c>
      <c r="E29" s="58" t="s">
        <v>3086</v>
      </c>
    </row>
    <row r="30" spans="1:5" ht="15">
      <c r="A30" s="54" t="s">
        <v>3087</v>
      </c>
      <c r="B30" s="54" t="s">
        <v>3088</v>
      </c>
      <c r="C30" s="55" t="s">
        <v>3089</v>
      </c>
      <c r="D30" s="55" t="s">
        <v>3090</v>
      </c>
      <c r="E30" s="58" t="s">
        <v>3091</v>
      </c>
    </row>
    <row r="31" spans="1:5" ht="15">
      <c r="A31" s="54" t="s">
        <v>3092</v>
      </c>
      <c r="B31" s="54" t="s">
        <v>3093</v>
      </c>
      <c r="C31" s="55"/>
      <c r="D31" s="55" t="s">
        <v>3094</v>
      </c>
      <c r="E31" s="58" t="s">
        <v>3095</v>
      </c>
    </row>
    <row r="32" spans="1:5" ht="15">
      <c r="A32" s="54" t="s">
        <v>3096</v>
      </c>
      <c r="B32" s="54" t="s">
        <v>3097</v>
      </c>
      <c r="C32" s="55" t="s">
        <v>3098</v>
      </c>
      <c r="D32" s="55" t="s">
        <v>3099</v>
      </c>
      <c r="E32" s="58" t="s">
        <v>3100</v>
      </c>
    </row>
    <row r="33" spans="1:5" ht="15">
      <c r="A33" s="54" t="s">
        <v>6788</v>
      </c>
      <c r="B33" s="54" t="s">
        <v>6789</v>
      </c>
      <c r="C33" s="55"/>
      <c r="D33" s="55" t="s">
        <v>6790</v>
      </c>
      <c r="E33" s="58" t="s">
        <v>6791</v>
      </c>
    </row>
    <row r="37" spans="1:5" ht="15" customHeight="1">
      <c r="A37" s="375" t="s">
        <v>8137</v>
      </c>
      <c r="B37" s="376"/>
      <c r="C37" s="376"/>
      <c r="D37" s="376"/>
      <c r="E37" s="377"/>
    </row>
    <row r="38" spans="1:5" ht="15" customHeight="1">
      <c r="A38" s="378"/>
      <c r="B38" s="379"/>
      <c r="C38" s="379"/>
      <c r="D38" s="379"/>
      <c r="E38" s="380"/>
    </row>
    <row r="40" spans="1:5">
      <c r="A40" s="82" t="s">
        <v>2931</v>
      </c>
      <c r="B40" s="82" t="s">
        <v>8136</v>
      </c>
      <c r="C40" s="82" t="s">
        <v>3016</v>
      </c>
      <c r="D40" s="82" t="s">
        <v>2933</v>
      </c>
      <c r="E40" s="82" t="s">
        <v>2934</v>
      </c>
    </row>
    <row r="41" spans="1:5" ht="15">
      <c r="A41" s="83" t="s">
        <v>8128</v>
      </c>
      <c r="B41" s="66"/>
      <c r="C41" s="66" t="s">
        <v>8134</v>
      </c>
      <c r="D41" s="66" t="s">
        <v>8135</v>
      </c>
      <c r="E41" s="84" t="s">
        <v>8133</v>
      </c>
    </row>
    <row r="42" spans="1:5" ht="15">
      <c r="A42" s="83" t="s">
        <v>8129</v>
      </c>
      <c r="B42" s="66"/>
      <c r="C42" s="66"/>
      <c r="D42" s="66"/>
      <c r="E42" s="84" t="s">
        <v>8130</v>
      </c>
    </row>
    <row r="43" spans="1:5" ht="15">
      <c r="A43" s="83" t="s">
        <v>8132</v>
      </c>
      <c r="B43" s="66"/>
      <c r="C43" s="66"/>
      <c r="D43" s="66"/>
      <c r="E43" s="84" t="s">
        <v>8131</v>
      </c>
    </row>
    <row r="44" spans="1:5">
      <c r="A44" s="66"/>
      <c r="B44" s="66"/>
      <c r="C44" s="66"/>
      <c r="D44" s="66"/>
      <c r="E44" s="66"/>
    </row>
  </sheetData>
  <customSheetViews>
    <customSheetView guid="{23D7D7A5-8CC4-49F3-BF9A-80682352FDB4}" showGridLines="0">
      <selection activeCell="B7" sqref="B7"/>
      <pageMargins left="0.31496062992125984" right="0.31496062992125984" top="0.74803149606299213" bottom="0.74803149606299213" header="0.31496062992125984" footer="0.31496062992125984"/>
      <pageSetup scale="85" orientation="landscape" r:id="rId1"/>
    </customSheetView>
    <customSheetView guid="{2FB55F61-8261-41FC-BBBD-DB41AAE34DE0}" showGridLines="0">
      <selection activeCell="E24" sqref="E24"/>
      <pageMargins left="0.31496062992125984" right="0.31496062992125984" top="0.74803149606299213" bottom="0.74803149606299213" header="0.31496062992125984" footer="0.31496062992125984"/>
      <pageSetup scale="85" orientation="landscape" r:id="rId2"/>
    </customSheetView>
    <customSheetView guid="{0CF56B93-1937-464D-BB2F-C608EEFA6EE2}" showGridLines="0" topLeftCell="A10">
      <selection activeCell="A18" sqref="A18"/>
      <pageMargins left="0.31496062992125984" right="0.31496062992125984" top="0.74803149606299213" bottom="0.74803149606299213" header="0.31496062992125984" footer="0.31496062992125984"/>
      <pageSetup scale="85" orientation="landscape" r:id="rId3"/>
    </customSheetView>
    <customSheetView guid="{8890C2F0-392F-4FC8-9F14-EB9D6495B254}" showGridLines="0">
      <selection activeCell="B7" sqref="B7"/>
      <pageMargins left="0.31496062992125984" right="0.31496062992125984" top="0.74803149606299213" bottom="0.74803149606299213" header="0.31496062992125984" footer="0.31496062992125984"/>
      <pageSetup scale="85" orientation="landscape" r:id="rId4"/>
    </customSheetView>
    <customSheetView guid="{45E33EF5-0AE5-411B-B82A-16E4EAD0F7E5}" showGridLines="0">
      <selection activeCell="B7" sqref="B7"/>
      <pageMargins left="0.31496062992125984" right="0.31496062992125984" top="0.74803149606299213" bottom="0.74803149606299213" header="0.31496062992125984" footer="0.31496062992125984"/>
      <pageSetup scale="85" orientation="landscape"/>
    </customSheetView>
    <customSheetView guid="{3D9BA643-DCD7-4F79-9EAE-619EF916FFDC}" showGridLines="0" topLeftCell="A10">
      <selection activeCell="A18" sqref="A18"/>
      <pageMargins left="0.31496062992125984" right="0.31496062992125984" top="0.74803149606299213" bottom="0.74803149606299213" header="0.31496062992125984" footer="0.31496062992125984"/>
      <pageSetup scale="85" orientation="landscape" r:id="rId5"/>
    </customSheetView>
    <customSheetView guid="{2EEC1102-A7BD-4EA7-B5F8-85CEB0777501}" showGridLines="0">
      <selection activeCell="B7" sqref="B7"/>
      <pageMargins left="0.31496062992125984" right="0.31496062992125984" top="0.74803149606299213" bottom="0.74803149606299213" header="0.31496062992125984" footer="0.31496062992125984"/>
      <pageSetup scale="85" orientation="landscape"/>
    </customSheetView>
    <customSheetView guid="{367F6362-F0B8-4659-BC46-C195A485C4AF}" showGridLines="0" topLeftCell="A19">
      <selection activeCell="B7" sqref="B7"/>
      <pageMargins left="0.31496062992125984" right="0.31496062992125984" top="0.74803149606299213" bottom="0.74803149606299213" header="0.31496062992125984" footer="0.31496062992125984"/>
      <pageSetup scale="85" orientation="landscape"/>
    </customSheetView>
    <customSheetView guid="{55093744-5B73-4947-B761-7AFFE6BCBF64}" showGridLines="0">
      <selection activeCell="B7" sqref="B7"/>
      <pageMargins left="0.31496062992125984" right="0.31496062992125984" top="0.74803149606299213" bottom="0.74803149606299213" header="0.31496062992125984" footer="0.31496062992125984"/>
      <pageSetup scale="85" orientation="landscape"/>
    </customSheetView>
    <customSheetView guid="{FDB2E6CC-1E11-4AF0-9A85-8C3EC03BC451}" showGridLines="0">
      <selection activeCell="B7" sqref="B7"/>
      <pageMargins left="0.31496062992125984" right="0.31496062992125984" top="0.74803149606299213" bottom="0.74803149606299213" header="0.31496062992125984" footer="0.31496062992125984"/>
      <pageSetup scale="85" orientation="landscape"/>
    </customSheetView>
    <customSheetView guid="{1714B781-F943-4DB6-8C69-39675BAB5FD7}" showGridLines="0">
      <selection activeCell="B7" sqref="B7"/>
      <pageMargins left="0.31496062992125984" right="0.31496062992125984" top="0.74803149606299213" bottom="0.74803149606299213" header="0.31496062992125984" footer="0.31496062992125984"/>
      <pageSetup scale="85" orientation="landscape"/>
    </customSheetView>
    <customSheetView guid="{C4CBF406-4EAB-407E-A6F2-83146CE47CB6}" showGridLines="0">
      <selection activeCell="B7" sqref="B7"/>
      <pageMargins left="0.31496062992125984" right="0.31496062992125984" top="0.74803149606299213" bottom="0.74803149606299213" header="0.31496062992125984" footer="0.31496062992125984"/>
      <pageSetup scale="85" orientation="landscape"/>
    </customSheetView>
    <customSheetView guid="{5B84023C-7753-4A67-8855-0F256D044000}" showGridLines="0">
      <selection activeCell="B7" sqref="B7"/>
      <pageMargins left="0.31496062992125984" right="0.31496062992125984" top="0.74803149606299213" bottom="0.74803149606299213" header="0.31496062992125984" footer="0.31496062992125984"/>
      <pageSetup scale="85" orientation="landscape"/>
    </customSheetView>
    <customSheetView guid="{8C18EE86-95D6-42C2-89BD-702FE7DEE6F2}" showGridLines="0">
      <selection activeCell="A2" sqref="A2"/>
      <pageMargins left="0.31496062992125984" right="0.31496062992125984" top="0.74803149606299213" bottom="0.74803149606299213" header="0.31496062992125984" footer="0.31496062992125984"/>
      <pageSetup scale="85" orientation="landscape"/>
    </customSheetView>
  </customSheetViews>
  <mergeCells count="4">
    <mergeCell ref="A15:E15"/>
    <mergeCell ref="A2:E2"/>
    <mergeCell ref="A4:E4"/>
    <mergeCell ref="A37:E38"/>
  </mergeCells>
  <hyperlinks>
    <hyperlink ref="E19" r:id="rId6" xr:uid="{00000000-0004-0000-1000-000000000000}"/>
    <hyperlink ref="E31" r:id="rId7" xr:uid="{00000000-0004-0000-1000-000001000000}"/>
    <hyperlink ref="E22" r:id="rId8" xr:uid="{00000000-0004-0000-1000-000002000000}"/>
    <hyperlink ref="E32" r:id="rId9" xr:uid="{00000000-0004-0000-1000-000003000000}"/>
    <hyperlink ref="E26" r:id="rId10" xr:uid="{00000000-0004-0000-1000-000004000000}"/>
    <hyperlink ref="E29" r:id="rId11" xr:uid="{00000000-0004-0000-1000-000005000000}"/>
    <hyperlink ref="E28" r:id="rId12" xr:uid="{00000000-0004-0000-1000-000006000000}"/>
    <hyperlink ref="E25" r:id="rId13" xr:uid="{00000000-0004-0000-1000-000007000000}"/>
    <hyperlink ref="E24" r:id="rId14" xr:uid="{00000000-0004-0000-1000-000008000000}"/>
    <hyperlink ref="E23" r:id="rId15" xr:uid="{00000000-0004-0000-1000-000009000000}"/>
    <hyperlink ref="E20" r:id="rId16" xr:uid="{00000000-0004-0000-1000-00000A000000}"/>
    <hyperlink ref="E30" r:id="rId17" xr:uid="{00000000-0004-0000-1000-00000B000000}"/>
    <hyperlink ref="E21" r:id="rId18" xr:uid="{00000000-0004-0000-1000-00000C000000}"/>
    <hyperlink ref="E7" r:id="rId19" xr:uid="{00000000-0004-0000-1000-00000D000000}"/>
    <hyperlink ref="E8" r:id="rId20" xr:uid="{00000000-0004-0000-1000-00000E000000}"/>
    <hyperlink ref="E9" r:id="rId21" xr:uid="{00000000-0004-0000-1000-00000F000000}"/>
    <hyperlink ref="E11" r:id="rId22" xr:uid="{00000000-0004-0000-1000-000010000000}"/>
    <hyperlink ref="E13" r:id="rId23" xr:uid="{00000000-0004-0000-1000-000011000000}"/>
    <hyperlink ref="E10" r:id="rId24" xr:uid="{00000000-0004-0000-1000-000012000000}"/>
    <hyperlink ref="E33" r:id="rId25" display="matias.cordoba@vw.com.ar" xr:uid="{00000000-0004-0000-1000-000013000000}"/>
    <hyperlink ref="E27" r:id="rId26" display="mailto:Paula.Ashkar@vw.com.ar" xr:uid="{00000000-0004-0000-1000-000014000000}"/>
    <hyperlink ref="E18" r:id="rId27" xr:uid="{00000000-0004-0000-1000-000015000000}"/>
    <hyperlink ref="E41" r:id="rId28" xr:uid="{00000000-0004-0000-1000-000016000000}"/>
  </hyperlinks>
  <pageMargins left="0.31496062992125984" right="0.31496062992125984" top="0.74803149606299213" bottom="0.74803149606299213" header="0.31496062992125984" footer="0.31496062992125984"/>
  <pageSetup scale="85" orientation="landscape" r:id="rId29"/>
  <headerFooter>
    <oddHeader>&amp;L&amp;"Arial"&amp;8&amp;K000000INTERNAL&amp;1#</oddHeader>
  </headerFooter>
  <tableParts count="1">
    <tablePart r:id="rId30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4">
    <tabColor rgb="FFFF0066"/>
  </sheetPr>
  <dimension ref="A1:I61"/>
  <sheetViews>
    <sheetView showGridLines="0" zoomScale="90" zoomScaleNormal="90" workbookViewId="0">
      <selection activeCell="H61" sqref="A1:H61"/>
    </sheetView>
  </sheetViews>
  <sheetFormatPr baseColWidth="10" defaultColWidth="8.85546875" defaultRowHeight="14.25"/>
  <cols>
    <col min="1" max="1" width="4.28515625" style="39" customWidth="1"/>
    <col min="2" max="2" width="31.85546875" style="39" bestFit="1" customWidth="1"/>
    <col min="3" max="3" width="20.7109375" style="39" bestFit="1" customWidth="1"/>
    <col min="4" max="4" width="22.42578125" style="39" bestFit="1" customWidth="1"/>
    <col min="5" max="5" width="14.85546875" style="39" bestFit="1" customWidth="1"/>
    <col min="6" max="6" width="21.42578125" style="149" bestFit="1" customWidth="1"/>
    <col min="7" max="7" width="33.140625" style="148" bestFit="1" customWidth="1"/>
    <col min="8" max="8" width="38.7109375" style="39" bestFit="1" customWidth="1"/>
    <col min="9" max="9" width="59.28515625" style="39" bestFit="1" customWidth="1"/>
    <col min="10" max="10" width="29.28515625" style="39" customWidth="1"/>
    <col min="11" max="11" width="13.5703125" style="39" bestFit="1" customWidth="1"/>
    <col min="12" max="16384" width="8.85546875" style="39"/>
  </cols>
  <sheetData>
    <row r="1" spans="1:8">
      <c r="A1" s="150" t="s">
        <v>2930</v>
      </c>
      <c r="B1" s="151" t="s">
        <v>2931</v>
      </c>
      <c r="C1" s="151" t="s">
        <v>2926</v>
      </c>
      <c r="D1" s="151" t="s">
        <v>6253</v>
      </c>
      <c r="E1" s="151" t="s">
        <v>2932</v>
      </c>
      <c r="F1" s="152" t="s">
        <v>2933</v>
      </c>
      <c r="G1" s="153" t="s">
        <v>6444</v>
      </c>
      <c r="H1" s="154" t="s">
        <v>2934</v>
      </c>
    </row>
    <row r="2" spans="1:8" ht="15">
      <c r="A2" s="155">
        <v>1</v>
      </c>
      <c r="B2" s="156" t="s">
        <v>2967</v>
      </c>
      <c r="C2" s="156" t="s">
        <v>2968</v>
      </c>
      <c r="D2" s="156" t="s">
        <v>6260</v>
      </c>
      <c r="E2" s="157" t="s">
        <v>2961</v>
      </c>
      <c r="F2" s="158"/>
      <c r="G2" s="159" t="s">
        <v>2948</v>
      </c>
      <c r="H2" s="160"/>
    </row>
    <row r="3" spans="1:8" ht="15">
      <c r="A3" s="155">
        <v>2</v>
      </c>
      <c r="B3" s="156" t="s">
        <v>2950</v>
      </c>
      <c r="C3" s="156" t="s">
        <v>2927</v>
      </c>
      <c r="D3" s="156" t="s">
        <v>6761</v>
      </c>
      <c r="E3" s="157" t="s">
        <v>2961</v>
      </c>
      <c r="F3" s="158" t="s">
        <v>3010</v>
      </c>
      <c r="G3" s="159" t="s">
        <v>2951</v>
      </c>
      <c r="H3" s="161" t="s">
        <v>8528</v>
      </c>
    </row>
    <row r="4" spans="1:8" ht="15">
      <c r="A4" s="155">
        <v>3</v>
      </c>
      <c r="B4" s="156" t="s">
        <v>2981</v>
      </c>
      <c r="C4" s="156" t="s">
        <v>2927</v>
      </c>
      <c r="D4" s="156" t="s">
        <v>6762</v>
      </c>
      <c r="E4" s="157" t="s">
        <v>2961</v>
      </c>
      <c r="F4" s="158" t="s">
        <v>6262</v>
      </c>
      <c r="G4" s="159" t="s">
        <v>6463</v>
      </c>
      <c r="H4" s="161" t="s">
        <v>8528</v>
      </c>
    </row>
    <row r="5" spans="1:8" ht="15">
      <c r="A5" s="155">
        <v>47</v>
      </c>
      <c r="B5" s="156" t="s">
        <v>2941</v>
      </c>
      <c r="C5" s="156" t="s">
        <v>2927</v>
      </c>
      <c r="D5" s="156" t="s">
        <v>6255</v>
      </c>
      <c r="E5" s="157" t="s">
        <v>2937</v>
      </c>
      <c r="F5" s="158" t="s">
        <v>8105</v>
      </c>
      <c r="G5" s="159" t="s">
        <v>6469</v>
      </c>
      <c r="H5" s="160" t="s">
        <v>6470</v>
      </c>
    </row>
    <row r="6" spans="1:8" ht="15">
      <c r="A6" s="162">
        <v>4</v>
      </c>
      <c r="B6" s="163" t="s">
        <v>2987</v>
      </c>
      <c r="C6" s="163" t="s">
        <v>2988</v>
      </c>
      <c r="D6" s="163" t="s">
        <v>6260</v>
      </c>
      <c r="E6" s="164" t="s">
        <v>2961</v>
      </c>
      <c r="F6" s="158"/>
      <c r="G6" s="165" t="s">
        <v>6480</v>
      </c>
      <c r="H6" s="160"/>
    </row>
    <row r="7" spans="1:8" ht="15">
      <c r="A7" s="155">
        <v>5</v>
      </c>
      <c r="B7" s="156" t="s">
        <v>7724</v>
      </c>
      <c r="C7" s="156" t="s">
        <v>2988</v>
      </c>
      <c r="D7" s="156" t="s">
        <v>6260</v>
      </c>
      <c r="E7" s="157" t="s">
        <v>2961</v>
      </c>
      <c r="F7" s="158">
        <v>1159959089</v>
      </c>
      <c r="G7" s="159"/>
      <c r="H7" s="160"/>
    </row>
    <row r="8" spans="1:8" ht="15">
      <c r="A8" s="155">
        <v>6</v>
      </c>
      <c r="B8" s="156" t="s">
        <v>7820</v>
      </c>
      <c r="C8" s="156" t="s">
        <v>2966</v>
      </c>
      <c r="D8" s="156" t="s">
        <v>6258</v>
      </c>
      <c r="E8" s="157" t="s">
        <v>2961</v>
      </c>
      <c r="F8" s="158" t="s">
        <v>6259</v>
      </c>
      <c r="G8" s="159" t="s">
        <v>6451</v>
      </c>
      <c r="H8" s="161" t="s">
        <v>8529</v>
      </c>
    </row>
    <row r="9" spans="1:8" ht="15">
      <c r="A9" s="155">
        <v>7</v>
      </c>
      <c r="B9" s="156" t="s">
        <v>2982</v>
      </c>
      <c r="C9" s="156" t="s">
        <v>2983</v>
      </c>
      <c r="D9" s="156" t="s">
        <v>6254</v>
      </c>
      <c r="E9" s="157" t="s">
        <v>2961</v>
      </c>
      <c r="F9" s="158" t="s">
        <v>3014</v>
      </c>
      <c r="G9" s="159"/>
      <c r="H9" s="161" t="s">
        <v>8530</v>
      </c>
    </row>
    <row r="10" spans="1:8" ht="15">
      <c r="A10" s="155">
        <v>8</v>
      </c>
      <c r="B10" s="156" t="s">
        <v>2964</v>
      </c>
      <c r="C10" s="156" t="s">
        <v>6763</v>
      </c>
      <c r="D10" s="156" t="s">
        <v>6254</v>
      </c>
      <c r="E10" s="157" t="s">
        <v>2961</v>
      </c>
      <c r="F10" s="158" t="s">
        <v>3008</v>
      </c>
      <c r="G10" s="159"/>
      <c r="H10" s="161" t="s">
        <v>8531</v>
      </c>
    </row>
    <row r="11" spans="1:8" ht="15">
      <c r="A11" s="155">
        <v>9</v>
      </c>
      <c r="B11" s="156" t="s">
        <v>2942</v>
      </c>
      <c r="C11" s="156" t="s">
        <v>6763</v>
      </c>
      <c r="D11" s="156" t="s">
        <v>6254</v>
      </c>
      <c r="E11" s="157" t="s">
        <v>2937</v>
      </c>
      <c r="F11" s="158" t="s">
        <v>6764</v>
      </c>
      <c r="G11" s="159"/>
      <c r="H11" s="161" t="s">
        <v>8532</v>
      </c>
    </row>
    <row r="12" spans="1:8" ht="15">
      <c r="A12" s="155">
        <v>10</v>
      </c>
      <c r="B12" s="156" t="s">
        <v>2969</v>
      </c>
      <c r="C12" s="156" t="s">
        <v>2970</v>
      </c>
      <c r="D12" s="156" t="s">
        <v>6254</v>
      </c>
      <c r="E12" s="157" t="s">
        <v>2961</v>
      </c>
      <c r="F12" s="158" t="s">
        <v>3011</v>
      </c>
      <c r="G12" s="159"/>
      <c r="H12" s="161" t="s">
        <v>8533</v>
      </c>
    </row>
    <row r="13" spans="1:8" ht="15">
      <c r="A13" s="155">
        <v>11</v>
      </c>
      <c r="B13" s="156" t="s">
        <v>2938</v>
      </c>
      <c r="C13" s="156" t="s">
        <v>6763</v>
      </c>
      <c r="D13" s="156" t="s">
        <v>6254</v>
      </c>
      <c r="E13" s="157" t="s">
        <v>2937</v>
      </c>
      <c r="F13" s="158" t="s">
        <v>6765</v>
      </c>
      <c r="G13" s="159" t="s">
        <v>6453</v>
      </c>
      <c r="H13" s="161" t="s">
        <v>8534</v>
      </c>
    </row>
    <row r="14" spans="1:8" ht="15">
      <c r="A14" s="155">
        <v>12</v>
      </c>
      <c r="B14" s="156" t="s">
        <v>2978</v>
      </c>
      <c r="C14" s="156" t="s">
        <v>2979</v>
      </c>
      <c r="D14" s="156" t="s">
        <v>6254</v>
      </c>
      <c r="E14" s="157" t="s">
        <v>2961</v>
      </c>
      <c r="F14" s="158" t="s">
        <v>6261</v>
      </c>
      <c r="G14" s="159" t="s">
        <v>6460</v>
      </c>
      <c r="H14" s="161" t="s">
        <v>8535</v>
      </c>
    </row>
    <row r="15" spans="1:8" ht="15">
      <c r="A15" s="155">
        <v>31</v>
      </c>
      <c r="B15" s="156" t="s">
        <v>2985</v>
      </c>
      <c r="C15" s="156" t="s">
        <v>2979</v>
      </c>
      <c r="D15" s="156" t="s">
        <v>6254</v>
      </c>
      <c r="E15" s="157" t="s">
        <v>2961</v>
      </c>
      <c r="F15" s="158">
        <v>1161950910</v>
      </c>
      <c r="G15" s="159" t="s">
        <v>6466</v>
      </c>
      <c r="H15" s="161" t="s">
        <v>8536</v>
      </c>
    </row>
    <row r="16" spans="1:8" ht="15">
      <c r="A16" s="155">
        <v>14</v>
      </c>
      <c r="B16" s="156" t="s">
        <v>6731</v>
      </c>
      <c r="C16" s="156" t="s">
        <v>2973</v>
      </c>
      <c r="D16" s="156" t="s">
        <v>6254</v>
      </c>
      <c r="E16" s="157" t="s">
        <v>2961</v>
      </c>
      <c r="F16" s="158" t="s">
        <v>6766</v>
      </c>
      <c r="G16" s="159"/>
      <c r="H16" s="161" t="s">
        <v>8537</v>
      </c>
    </row>
    <row r="17" spans="1:8" ht="15">
      <c r="A17" s="155">
        <v>15</v>
      </c>
      <c r="B17" s="156" t="s">
        <v>6767</v>
      </c>
      <c r="C17" s="156" t="s">
        <v>6768</v>
      </c>
      <c r="D17" s="156" t="s">
        <v>6254</v>
      </c>
      <c r="E17" s="157" t="s">
        <v>2961</v>
      </c>
      <c r="F17" s="158" t="s">
        <v>6445</v>
      </c>
      <c r="G17" s="159"/>
      <c r="H17" s="161" t="s">
        <v>8538</v>
      </c>
    </row>
    <row r="18" spans="1:8" ht="15">
      <c r="A18" s="155">
        <v>16</v>
      </c>
      <c r="B18" s="156" t="s">
        <v>7685</v>
      </c>
      <c r="C18" s="156" t="s">
        <v>6768</v>
      </c>
      <c r="D18" s="156" t="s">
        <v>6254</v>
      </c>
      <c r="E18" s="157" t="s">
        <v>2937</v>
      </c>
      <c r="F18" s="158" t="s">
        <v>6769</v>
      </c>
      <c r="G18" s="159" t="s">
        <v>6477</v>
      </c>
      <c r="H18" s="161" t="s">
        <v>8539</v>
      </c>
    </row>
    <row r="19" spans="1:8" ht="15">
      <c r="A19" s="155">
        <v>19</v>
      </c>
      <c r="B19" s="156" t="s">
        <v>6770</v>
      </c>
      <c r="C19" s="156" t="s">
        <v>6768</v>
      </c>
      <c r="D19" s="156" t="s">
        <v>6254</v>
      </c>
      <c r="E19" s="156" t="s">
        <v>2961</v>
      </c>
      <c r="F19" s="166" t="s">
        <v>3101</v>
      </c>
      <c r="G19" s="167"/>
      <c r="H19" s="160"/>
    </row>
    <row r="20" spans="1:8" ht="15">
      <c r="A20" s="155">
        <v>20</v>
      </c>
      <c r="B20" s="156" t="s">
        <v>6728</v>
      </c>
      <c r="C20" s="156" t="s">
        <v>6768</v>
      </c>
      <c r="D20" s="156" t="s">
        <v>6254</v>
      </c>
      <c r="E20" s="156" t="s">
        <v>2961</v>
      </c>
      <c r="F20" s="166" t="s">
        <v>6771</v>
      </c>
      <c r="G20" s="167"/>
      <c r="H20" s="161" t="s">
        <v>8540</v>
      </c>
    </row>
    <row r="21" spans="1:8" ht="28.5">
      <c r="A21" s="155">
        <v>21</v>
      </c>
      <c r="B21" s="156" t="s">
        <v>6256</v>
      </c>
      <c r="C21" s="156" t="s">
        <v>2940</v>
      </c>
      <c r="D21" s="156" t="s">
        <v>6254</v>
      </c>
      <c r="E21" s="157" t="s">
        <v>2961</v>
      </c>
      <c r="F21" s="158">
        <v>1162904685</v>
      </c>
      <c r="G21" s="159" t="s">
        <v>6448</v>
      </c>
      <c r="H21" s="161" t="s">
        <v>8541</v>
      </c>
    </row>
    <row r="22" spans="1:8" ht="28.5">
      <c r="A22" s="155">
        <v>22</v>
      </c>
      <c r="B22" s="156" t="s">
        <v>7836</v>
      </c>
      <c r="C22" s="156" t="s">
        <v>2940</v>
      </c>
      <c r="D22" s="156" t="s">
        <v>6254</v>
      </c>
      <c r="E22" s="157" t="s">
        <v>2961</v>
      </c>
      <c r="F22" s="158"/>
      <c r="G22" s="159" t="s">
        <v>7837</v>
      </c>
      <c r="H22" s="160" t="s">
        <v>8543</v>
      </c>
    </row>
    <row r="23" spans="1:8" ht="28.5">
      <c r="A23" s="155">
        <v>25</v>
      </c>
      <c r="B23" s="156" t="s">
        <v>2965</v>
      </c>
      <c r="C23" s="156" t="s">
        <v>2940</v>
      </c>
      <c r="D23" s="156" t="s">
        <v>6254</v>
      </c>
      <c r="E23" s="157" t="s">
        <v>2961</v>
      </c>
      <c r="F23" s="158"/>
      <c r="G23" s="159" t="s">
        <v>6450</v>
      </c>
      <c r="H23" s="161" t="s">
        <v>8542</v>
      </c>
    </row>
    <row r="24" spans="1:8" ht="28.5">
      <c r="A24" s="155">
        <v>26</v>
      </c>
      <c r="B24" s="156" t="s">
        <v>2939</v>
      </c>
      <c r="C24" s="156" t="s">
        <v>2940</v>
      </c>
      <c r="D24" s="156" t="s">
        <v>6254</v>
      </c>
      <c r="E24" s="157" t="s">
        <v>2937</v>
      </c>
      <c r="F24" s="158" t="s">
        <v>6772</v>
      </c>
      <c r="G24" s="159" t="s">
        <v>8527</v>
      </c>
      <c r="H24" s="160" t="s">
        <v>7255</v>
      </c>
    </row>
    <row r="25" spans="1:8" ht="28.5">
      <c r="A25" s="155">
        <v>27</v>
      </c>
      <c r="B25" s="156" t="s">
        <v>7838</v>
      </c>
      <c r="C25" s="156" t="s">
        <v>2940</v>
      </c>
      <c r="D25" s="156" t="s">
        <v>6254</v>
      </c>
      <c r="E25" s="157" t="s">
        <v>2961</v>
      </c>
      <c r="F25" s="158"/>
      <c r="G25" s="159" t="s">
        <v>7839</v>
      </c>
      <c r="H25" s="161" t="s">
        <v>8544</v>
      </c>
    </row>
    <row r="26" spans="1:8" ht="28.5">
      <c r="A26" s="155">
        <v>28</v>
      </c>
      <c r="B26" s="156" t="s">
        <v>2975</v>
      </c>
      <c r="C26" s="156" t="s">
        <v>2940</v>
      </c>
      <c r="D26" s="156" t="s">
        <v>6254</v>
      </c>
      <c r="E26" s="157" t="s">
        <v>2961</v>
      </c>
      <c r="F26" s="158"/>
      <c r="G26" s="159" t="s">
        <v>6457</v>
      </c>
      <c r="H26" s="161" t="s">
        <v>8545</v>
      </c>
    </row>
    <row r="27" spans="1:8" ht="28.5">
      <c r="A27" s="155">
        <v>29</v>
      </c>
      <c r="B27" s="156" t="s">
        <v>2976</v>
      </c>
      <c r="C27" s="156" t="s">
        <v>2940</v>
      </c>
      <c r="D27" s="156" t="s">
        <v>6254</v>
      </c>
      <c r="E27" s="157" t="s">
        <v>2961</v>
      </c>
      <c r="F27" s="158" t="s">
        <v>3013</v>
      </c>
      <c r="G27" s="159" t="s">
        <v>6458</v>
      </c>
      <c r="H27" s="161" t="s">
        <v>8546</v>
      </c>
    </row>
    <row r="28" spans="1:8" ht="28.5">
      <c r="A28" s="155">
        <v>30</v>
      </c>
      <c r="B28" s="156" t="s">
        <v>2977</v>
      </c>
      <c r="C28" s="156" t="s">
        <v>2940</v>
      </c>
      <c r="D28" s="156" t="s">
        <v>6254</v>
      </c>
      <c r="E28" s="157" t="s">
        <v>2961</v>
      </c>
      <c r="F28" s="158"/>
      <c r="G28" s="159" t="s">
        <v>6459</v>
      </c>
      <c r="H28" s="161" t="s">
        <v>8547</v>
      </c>
    </row>
    <row r="29" spans="1:8" ht="28.5">
      <c r="A29" s="155">
        <v>21</v>
      </c>
      <c r="B29" s="156" t="s">
        <v>7876</v>
      </c>
      <c r="C29" s="156" t="s">
        <v>2940</v>
      </c>
      <c r="D29" s="156" t="s">
        <v>6254</v>
      </c>
      <c r="E29" s="157" t="s">
        <v>2961</v>
      </c>
      <c r="F29" s="158"/>
      <c r="G29" s="159" t="s">
        <v>7877</v>
      </c>
      <c r="H29" s="160" t="s">
        <v>8548</v>
      </c>
    </row>
    <row r="30" spans="1:8" ht="28.5">
      <c r="A30" s="155">
        <v>33</v>
      </c>
      <c r="B30" s="157" t="s">
        <v>2944</v>
      </c>
      <c r="C30" s="156" t="s">
        <v>2940</v>
      </c>
      <c r="D30" s="156" t="s">
        <v>6254</v>
      </c>
      <c r="E30" s="157" t="s">
        <v>2937</v>
      </c>
      <c r="F30" s="158"/>
      <c r="G30" s="159" t="s">
        <v>6472</v>
      </c>
      <c r="H30" s="168" t="s">
        <v>8549</v>
      </c>
    </row>
    <row r="31" spans="1:8" ht="28.5">
      <c r="A31" s="155">
        <v>35</v>
      </c>
      <c r="B31" s="156" t="s">
        <v>3153</v>
      </c>
      <c r="C31" s="156" t="s">
        <v>2940</v>
      </c>
      <c r="D31" s="156" t="s">
        <v>6254</v>
      </c>
      <c r="E31" s="157" t="s">
        <v>2961</v>
      </c>
      <c r="F31" s="158" t="s">
        <v>3154</v>
      </c>
      <c r="G31" s="159"/>
      <c r="H31" s="161" t="s">
        <v>8550</v>
      </c>
    </row>
    <row r="32" spans="1:8" ht="28.5">
      <c r="A32" s="155">
        <v>61</v>
      </c>
      <c r="B32" s="156" t="s">
        <v>7723</v>
      </c>
      <c r="C32" s="156" t="s">
        <v>2940</v>
      </c>
      <c r="D32" s="156"/>
      <c r="E32" s="157"/>
      <c r="F32" s="158">
        <v>1123000813</v>
      </c>
      <c r="G32" s="159"/>
      <c r="H32" s="160"/>
    </row>
    <row r="33" spans="1:9" ht="15">
      <c r="A33" s="155">
        <v>36</v>
      </c>
      <c r="B33" s="156" t="s">
        <v>2962</v>
      </c>
      <c r="C33" s="156" t="s">
        <v>2928</v>
      </c>
      <c r="D33" s="156" t="s">
        <v>6255</v>
      </c>
      <c r="E33" s="157" t="s">
        <v>2961</v>
      </c>
      <c r="F33" s="158" t="s">
        <v>3009</v>
      </c>
      <c r="G33" s="159" t="s">
        <v>6446</v>
      </c>
      <c r="H33" s="160" t="s">
        <v>8551</v>
      </c>
    </row>
    <row r="34" spans="1:9" ht="30">
      <c r="A34" s="155">
        <v>37</v>
      </c>
      <c r="B34" s="156" t="s">
        <v>2974</v>
      </c>
      <c r="C34" s="156" t="s">
        <v>2928</v>
      </c>
      <c r="D34" s="156" t="s">
        <v>6255</v>
      </c>
      <c r="E34" s="157" t="s">
        <v>2961</v>
      </c>
      <c r="F34" s="158" t="s">
        <v>3012</v>
      </c>
      <c r="G34" s="159" t="s">
        <v>6456</v>
      </c>
      <c r="H34" s="160" t="s">
        <v>8552</v>
      </c>
    </row>
    <row r="35" spans="1:9" ht="15">
      <c r="A35" s="155">
        <v>38</v>
      </c>
      <c r="B35" s="156" t="s">
        <v>7718</v>
      </c>
      <c r="C35" s="156" t="s">
        <v>2928</v>
      </c>
      <c r="D35" s="156" t="s">
        <v>6255</v>
      </c>
      <c r="E35" s="157" t="s">
        <v>2961</v>
      </c>
      <c r="F35" s="158">
        <v>1167595781</v>
      </c>
      <c r="G35" s="159"/>
      <c r="H35" s="161"/>
    </row>
    <row r="36" spans="1:9" ht="15">
      <c r="A36" s="155">
        <v>24</v>
      </c>
      <c r="B36" s="156" t="s">
        <v>6257</v>
      </c>
      <c r="C36" s="156" t="s">
        <v>2928</v>
      </c>
      <c r="D36" s="156" t="s">
        <v>6254</v>
      </c>
      <c r="E36" s="157" t="s">
        <v>2961</v>
      </c>
      <c r="F36" s="158"/>
      <c r="G36" s="159" t="s">
        <v>6449</v>
      </c>
      <c r="H36" s="160"/>
    </row>
    <row r="37" spans="1:9" s="44" customFormat="1" ht="15">
      <c r="A37" s="155">
        <v>40</v>
      </c>
      <c r="B37" s="156" t="s">
        <v>2971</v>
      </c>
      <c r="C37" s="156" t="s">
        <v>2929</v>
      </c>
      <c r="D37" s="156" t="s">
        <v>6255</v>
      </c>
      <c r="E37" s="156" t="s">
        <v>2961</v>
      </c>
      <c r="F37" s="166"/>
      <c r="G37" s="167"/>
      <c r="H37" s="168"/>
      <c r="I37" s="39"/>
    </row>
    <row r="38" spans="1:9" ht="15">
      <c r="A38" s="155">
        <v>32</v>
      </c>
      <c r="B38" s="156" t="s">
        <v>2943</v>
      </c>
      <c r="C38" s="156" t="s">
        <v>2936</v>
      </c>
      <c r="D38" s="156" t="s">
        <v>6254</v>
      </c>
      <c r="E38" s="157" t="s">
        <v>2937</v>
      </c>
      <c r="F38" s="158"/>
      <c r="G38" s="159" t="s">
        <v>6471</v>
      </c>
      <c r="H38" s="161" t="s">
        <v>8553</v>
      </c>
    </row>
    <row r="39" spans="1:9" ht="15">
      <c r="A39" s="155">
        <v>41</v>
      </c>
      <c r="B39" s="156" t="s">
        <v>2945</v>
      </c>
      <c r="C39" s="156" t="s">
        <v>2936</v>
      </c>
      <c r="D39" s="156" t="s">
        <v>6255</v>
      </c>
      <c r="E39" s="157" t="s">
        <v>2937</v>
      </c>
      <c r="F39" s="158"/>
      <c r="G39" s="159" t="s">
        <v>6473</v>
      </c>
      <c r="H39" s="160" t="s">
        <v>6474</v>
      </c>
    </row>
    <row r="40" spans="1:9" ht="30">
      <c r="A40" s="155">
        <v>42</v>
      </c>
      <c r="B40" s="156" t="s">
        <v>2946</v>
      </c>
      <c r="C40" s="156" t="s">
        <v>2936</v>
      </c>
      <c r="D40" s="156" t="s">
        <v>6255</v>
      </c>
      <c r="E40" s="157" t="s">
        <v>2937</v>
      </c>
      <c r="F40" s="158"/>
      <c r="G40" s="159" t="s">
        <v>6475</v>
      </c>
      <c r="H40" s="160" t="s">
        <v>6476</v>
      </c>
    </row>
    <row r="41" spans="1:9" ht="15">
      <c r="A41" s="155">
        <v>43</v>
      </c>
      <c r="B41" s="156" t="s">
        <v>2947</v>
      </c>
      <c r="C41" s="156" t="s">
        <v>2936</v>
      </c>
      <c r="D41" s="156" t="s">
        <v>6255</v>
      </c>
      <c r="E41" s="157" t="s">
        <v>2937</v>
      </c>
      <c r="F41" s="158"/>
      <c r="G41" s="159" t="s">
        <v>6478</v>
      </c>
      <c r="H41" s="160" t="s">
        <v>6479</v>
      </c>
    </row>
    <row r="42" spans="1:9" ht="15">
      <c r="A42" s="155">
        <v>44</v>
      </c>
      <c r="B42" s="156" t="s">
        <v>7721</v>
      </c>
      <c r="C42" s="156" t="s">
        <v>2936</v>
      </c>
      <c r="D42" s="156" t="s">
        <v>6255</v>
      </c>
      <c r="E42" s="157" t="s">
        <v>2937</v>
      </c>
      <c r="F42" s="158">
        <v>3516240997</v>
      </c>
      <c r="G42" s="159"/>
      <c r="H42" s="160"/>
    </row>
    <row r="43" spans="1:9" ht="30">
      <c r="A43" s="155">
        <v>45</v>
      </c>
      <c r="B43" s="156" t="s">
        <v>2980</v>
      </c>
      <c r="C43" s="156" t="s">
        <v>2936</v>
      </c>
      <c r="D43" s="156" t="s">
        <v>6255</v>
      </c>
      <c r="E43" s="157" t="s">
        <v>2961</v>
      </c>
      <c r="F43" s="158"/>
      <c r="G43" s="159" t="s">
        <v>6461</v>
      </c>
      <c r="H43" s="160" t="s">
        <v>6462</v>
      </c>
    </row>
    <row r="44" spans="1:9" ht="15">
      <c r="A44" s="155">
        <v>46</v>
      </c>
      <c r="B44" s="156" t="s">
        <v>2986</v>
      </c>
      <c r="C44" s="156" t="s">
        <v>2936</v>
      </c>
      <c r="D44" s="156" t="s">
        <v>6255</v>
      </c>
      <c r="E44" s="157" t="s">
        <v>2961</v>
      </c>
      <c r="F44" s="158">
        <v>1136063939</v>
      </c>
      <c r="G44" s="159" t="s">
        <v>6467</v>
      </c>
      <c r="H44" s="160" t="s">
        <v>6468</v>
      </c>
    </row>
    <row r="45" spans="1:9" ht="15">
      <c r="A45" s="155">
        <v>48</v>
      </c>
      <c r="B45" s="156" t="s">
        <v>2984</v>
      </c>
      <c r="C45" s="156" t="s">
        <v>2936</v>
      </c>
      <c r="D45" s="156" t="s">
        <v>6255</v>
      </c>
      <c r="E45" s="157" t="s">
        <v>2961</v>
      </c>
      <c r="F45" s="158"/>
      <c r="G45" s="159" t="s">
        <v>6464</v>
      </c>
      <c r="H45" s="160" t="s">
        <v>6465</v>
      </c>
    </row>
    <row r="46" spans="1:9" ht="15">
      <c r="A46" s="155">
        <v>49</v>
      </c>
      <c r="B46" s="156" t="s">
        <v>2972</v>
      </c>
      <c r="C46" s="156" t="s">
        <v>2936</v>
      </c>
      <c r="D46" s="156" t="s">
        <v>6255</v>
      </c>
      <c r="E46" s="157" t="s">
        <v>2961</v>
      </c>
      <c r="F46" s="158"/>
      <c r="G46" s="159" t="s">
        <v>6454</v>
      </c>
      <c r="H46" s="160" t="s">
        <v>6455</v>
      </c>
    </row>
    <row r="47" spans="1:9" ht="15">
      <c r="A47" s="155">
        <v>52</v>
      </c>
      <c r="B47" s="156" t="s">
        <v>2935</v>
      </c>
      <c r="C47" s="156" t="s">
        <v>2936</v>
      </c>
      <c r="D47" s="156" t="s">
        <v>6255</v>
      </c>
      <c r="E47" s="157" t="s">
        <v>2937</v>
      </c>
      <c r="F47" s="158"/>
      <c r="G47" s="159" t="s">
        <v>6452</v>
      </c>
      <c r="H47" s="160"/>
    </row>
    <row r="48" spans="1:9" ht="15">
      <c r="A48" s="155">
        <v>54</v>
      </c>
      <c r="B48" s="156" t="s">
        <v>2963</v>
      </c>
      <c r="C48" s="156" t="s">
        <v>2936</v>
      </c>
      <c r="D48" s="156" t="s">
        <v>6255</v>
      </c>
      <c r="E48" s="157" t="s">
        <v>2961</v>
      </c>
      <c r="F48" s="158"/>
      <c r="G48" s="159" t="s">
        <v>6447</v>
      </c>
      <c r="H48" s="161" t="s">
        <v>8560</v>
      </c>
    </row>
    <row r="49" spans="1:8" ht="15">
      <c r="A49" s="155">
        <v>55</v>
      </c>
      <c r="B49" s="156" t="s">
        <v>7719</v>
      </c>
      <c r="C49" s="156"/>
      <c r="D49" s="156" t="s">
        <v>6255</v>
      </c>
      <c r="E49" s="157" t="s">
        <v>2961</v>
      </c>
      <c r="F49" s="158" t="s">
        <v>6264</v>
      </c>
      <c r="G49" s="159"/>
      <c r="H49" s="160"/>
    </row>
    <row r="50" spans="1:8" ht="15">
      <c r="A50" s="155">
        <v>56</v>
      </c>
      <c r="B50" s="156" t="s">
        <v>6263</v>
      </c>
      <c r="C50" s="156"/>
      <c r="D50" s="156" t="s">
        <v>6255</v>
      </c>
      <c r="E50" s="157" t="s">
        <v>2961</v>
      </c>
      <c r="F50" s="158" t="s">
        <v>6265</v>
      </c>
      <c r="G50" s="159"/>
      <c r="H50" s="160"/>
    </row>
    <row r="51" spans="1:8" ht="15">
      <c r="A51" s="155">
        <v>57</v>
      </c>
      <c r="B51" s="156" t="s">
        <v>7716</v>
      </c>
      <c r="C51" s="156"/>
      <c r="D51" s="156"/>
      <c r="E51" s="157"/>
      <c r="F51" s="158">
        <v>1150453211</v>
      </c>
      <c r="G51" s="159"/>
      <c r="H51" s="160"/>
    </row>
    <row r="52" spans="1:8" ht="30">
      <c r="A52" s="155">
        <v>58</v>
      </c>
      <c r="B52" s="156" t="s">
        <v>7717</v>
      </c>
      <c r="C52" s="156"/>
      <c r="D52" s="156"/>
      <c r="E52" s="157"/>
      <c r="F52" s="158">
        <v>1140229237</v>
      </c>
      <c r="G52" s="159"/>
      <c r="H52" s="160" t="s">
        <v>8559</v>
      </c>
    </row>
    <row r="53" spans="1:8" ht="15">
      <c r="A53" s="155">
        <v>59</v>
      </c>
      <c r="B53" s="156" t="s">
        <v>7720</v>
      </c>
      <c r="C53" s="156"/>
      <c r="D53" s="156"/>
      <c r="E53" s="157"/>
      <c r="F53" s="158">
        <v>1163567519</v>
      </c>
      <c r="G53" s="159"/>
      <c r="H53" s="161" t="s">
        <v>8558</v>
      </c>
    </row>
    <row r="54" spans="1:8" ht="15">
      <c r="A54" s="155">
        <v>60</v>
      </c>
      <c r="B54" s="156" t="s">
        <v>7722</v>
      </c>
      <c r="C54" s="156" t="s">
        <v>2929</v>
      </c>
      <c r="D54" s="156"/>
      <c r="E54" s="157"/>
      <c r="F54" s="158">
        <v>1153167345</v>
      </c>
      <c r="G54" s="159"/>
      <c r="H54" s="160"/>
    </row>
    <row r="55" spans="1:8" ht="16.5">
      <c r="A55" s="155">
        <v>63</v>
      </c>
      <c r="B55" s="156" t="s">
        <v>6729</v>
      </c>
      <c r="C55" s="156" t="s">
        <v>7932</v>
      </c>
      <c r="D55" s="156"/>
      <c r="E55" s="157"/>
      <c r="F55" s="158"/>
      <c r="G55" s="169">
        <v>3513344171</v>
      </c>
      <c r="H55" s="161" t="s">
        <v>8557</v>
      </c>
    </row>
    <row r="56" spans="1:8" ht="15">
      <c r="A56" s="155">
        <v>64</v>
      </c>
      <c r="B56" s="68" t="s">
        <v>7991</v>
      </c>
      <c r="C56" s="156" t="s">
        <v>7992</v>
      </c>
      <c r="D56" s="156"/>
      <c r="E56" s="157"/>
      <c r="F56" s="158" t="s">
        <v>7993</v>
      </c>
      <c r="G56" s="159"/>
      <c r="H56" s="161" t="s">
        <v>8556</v>
      </c>
    </row>
    <row r="57" spans="1:8" ht="15">
      <c r="A57" s="155">
        <v>65</v>
      </c>
      <c r="B57" s="68" t="s">
        <v>7994</v>
      </c>
      <c r="C57" s="156" t="s">
        <v>2973</v>
      </c>
      <c r="D57" s="156"/>
      <c r="E57" s="157"/>
      <c r="F57" s="158" t="s">
        <v>7996</v>
      </c>
      <c r="G57" s="159"/>
      <c r="H57" s="161" t="s">
        <v>8555</v>
      </c>
    </row>
    <row r="58" spans="1:8" ht="30">
      <c r="A58" s="155">
        <v>66</v>
      </c>
      <c r="B58" s="68" t="s">
        <v>8511</v>
      </c>
      <c r="C58" s="156"/>
      <c r="D58" s="156"/>
      <c r="E58" s="157"/>
      <c r="F58" s="158">
        <v>1143179555</v>
      </c>
      <c r="G58" s="159"/>
      <c r="H58" s="161" t="s">
        <v>8554</v>
      </c>
    </row>
    <row r="59" spans="1:8" ht="15">
      <c r="A59" s="155">
        <v>67</v>
      </c>
      <c r="B59" s="156" t="s">
        <v>8584</v>
      </c>
      <c r="C59" s="156" t="s">
        <v>2936</v>
      </c>
      <c r="D59" s="156"/>
      <c r="E59" s="157"/>
      <c r="F59" s="158"/>
      <c r="G59" s="159" t="s">
        <v>8585</v>
      </c>
      <c r="H59" s="161" t="s">
        <v>8583</v>
      </c>
    </row>
    <row r="60" spans="1:8" ht="15">
      <c r="A60" s="155">
        <v>68</v>
      </c>
      <c r="B60" s="156" t="s">
        <v>8587</v>
      </c>
      <c r="C60" s="156" t="s">
        <v>2936</v>
      </c>
      <c r="D60" s="156"/>
      <c r="E60" s="157"/>
      <c r="F60" s="158"/>
      <c r="G60" s="159" t="s">
        <v>8588</v>
      </c>
      <c r="H60" s="161" t="s">
        <v>8586</v>
      </c>
    </row>
    <row r="61" spans="1:8" ht="15">
      <c r="A61" s="170">
        <v>69</v>
      </c>
      <c r="B61" s="171"/>
      <c r="C61" s="171"/>
      <c r="D61" s="171"/>
      <c r="E61" s="172"/>
      <c r="F61" s="173"/>
      <c r="G61" s="174"/>
      <c r="H61" s="175"/>
    </row>
  </sheetData>
  <customSheetViews>
    <customSheetView guid="{23D7D7A5-8CC4-49F3-BF9A-80682352FDB4}" scale="110" showGridLines="0" topLeftCell="A13">
      <selection activeCell="B22" sqref="B22"/>
      <pageMargins left="0.7" right="0.7" top="0.75" bottom="0.75" header="0.3" footer="0.3"/>
      <pageSetup orientation="portrait"/>
    </customSheetView>
    <customSheetView guid="{2FB55F61-8261-41FC-BBBD-DB41AAE34DE0}" scale="110" showGridLines="0">
      <selection activeCell="B22" sqref="B22"/>
      <pageMargins left="0.7" right="0.7" top="0.75" bottom="0.75" header="0.3" footer="0.3"/>
      <pageSetup orientation="portrait"/>
    </customSheetView>
    <customSheetView guid="{0CF56B93-1937-464D-BB2F-C608EEFA6EE2}" scale="110" showGridLines="0" topLeftCell="A33">
      <selection activeCell="B53" sqref="B53"/>
      <pageMargins left="0.7" right="0.7" top="0.75" bottom="0.75" header="0.3" footer="0.3"/>
      <pageSetup orientation="portrait"/>
    </customSheetView>
    <customSheetView guid="{8890C2F0-392F-4FC8-9F14-EB9D6495B254}" scale="110" showGridLines="0">
      <selection activeCell="I19" sqref="I19"/>
      <pageMargins left="0.7" right="0.7" top="0.75" bottom="0.75" header="0.3" footer="0.3"/>
      <pageSetup orientation="portrait"/>
    </customSheetView>
    <customSheetView guid="{45E33EF5-0AE5-411B-B82A-16E4EAD0F7E5}" scale="110" showGridLines="0">
      <selection activeCell="B22" sqref="B22"/>
      <pageMargins left="0.7" right="0.7" top="0.75" bottom="0.75" header="0.3" footer="0.3"/>
      <pageSetup orientation="portrait"/>
    </customSheetView>
    <customSheetView guid="{3D9BA643-DCD7-4F79-9EAE-619EF916FFDC}" scale="110" showGridLines="0" topLeftCell="A33">
      <selection activeCell="B53" sqref="B53"/>
      <pageMargins left="0.7" right="0.7" top="0.75" bottom="0.75" header="0.3" footer="0.3"/>
      <pageSetup orientation="portrait"/>
    </customSheetView>
    <customSheetView guid="{2EEC1102-A7BD-4EA7-B5F8-85CEB0777501}" scale="110" showGridLines="0" topLeftCell="A13">
      <selection activeCell="B22" sqref="B22"/>
      <pageMargins left="0.7" right="0.7" top="0.75" bottom="0.75" header="0.3" footer="0.3"/>
      <pageSetup orientation="portrait"/>
    </customSheetView>
    <customSheetView guid="{367F6362-F0B8-4659-BC46-C195A485C4AF}" scale="110" showGridLines="0">
      <selection activeCell="C63" sqref="C63"/>
      <pageMargins left="0.7" right="0.7" top="0.75" bottom="0.75" header="0.3" footer="0.3"/>
      <pageSetup orientation="portrait"/>
    </customSheetView>
    <customSheetView guid="{55093744-5B73-4947-B761-7AFFE6BCBF64}" scale="110" showGridLines="0" topLeftCell="A10">
      <selection activeCell="G23" sqref="G23"/>
      <pageMargins left="0.7" right="0.7" top="0.75" bottom="0.75" header="0.3" footer="0.3"/>
      <pageSetup orientation="portrait"/>
    </customSheetView>
    <customSheetView guid="{FDB2E6CC-1E11-4AF0-9A85-8C3EC03BC451}" scale="110" showGridLines="0" topLeftCell="B1">
      <selection activeCell="B2" sqref="B2"/>
      <pageMargins left="0.7" right="0.7" top="0.75" bottom="0.75" header="0.3" footer="0.3"/>
      <pageSetup orientation="portrait"/>
    </customSheetView>
    <customSheetView guid="{1714B781-F943-4DB6-8C69-39675BAB5FD7}" scale="110" showGridLines="0">
      <selection activeCell="I19" sqref="I19"/>
      <pageMargins left="0.7" right="0.7" top="0.75" bottom="0.75" header="0.3" footer="0.3"/>
      <pageSetup orientation="portrait"/>
    </customSheetView>
    <customSheetView guid="{C4CBF406-4EAB-407E-A6F2-83146CE47CB6}" scale="110" showGridLines="0" topLeftCell="A5">
      <selection activeCell="C24" sqref="C24"/>
      <pageMargins left="0.7" right="0.7" top="0.75" bottom="0.75" header="0.3" footer="0.3"/>
      <pageSetup orientation="portrait"/>
    </customSheetView>
    <customSheetView guid="{5B84023C-7753-4A67-8855-0F256D044000}" scale="110" showGridLines="0">
      <selection activeCell="I19" sqref="I19"/>
      <pageMargins left="0.7" right="0.7" top="0.75" bottom="0.75" header="0.3" footer="0.3"/>
      <pageSetup orientation="portrait"/>
    </customSheetView>
    <customSheetView guid="{8C18EE86-95D6-42C2-89BD-702FE7DEE6F2}" scale="110" showGridLines="0" topLeftCell="A13">
      <selection activeCell="A2" sqref="A2"/>
      <pageMargins left="0.7" right="0.7" top="0.75" bottom="0.75" header="0.3" footer="0.3"/>
      <pageSetup orientation="portrait"/>
    </customSheetView>
  </customSheetViews>
  <hyperlinks>
    <hyperlink ref="H3" r:id="rId1" xr:uid="{00000000-0004-0000-1100-000000000000}"/>
    <hyperlink ref="H4" r:id="rId2" xr:uid="{00000000-0004-0000-1100-000001000000}"/>
    <hyperlink ref="H8" r:id="rId3" xr:uid="{00000000-0004-0000-1100-000002000000}"/>
    <hyperlink ref="H9" r:id="rId4" xr:uid="{00000000-0004-0000-1100-000003000000}"/>
    <hyperlink ref="H10" r:id="rId5" xr:uid="{00000000-0004-0000-1100-000004000000}"/>
    <hyperlink ref="H11" r:id="rId6" xr:uid="{00000000-0004-0000-1100-000005000000}"/>
    <hyperlink ref="H12" r:id="rId7" xr:uid="{00000000-0004-0000-1100-000006000000}"/>
    <hyperlink ref="H13" r:id="rId8" xr:uid="{00000000-0004-0000-1100-000007000000}"/>
    <hyperlink ref="H14" r:id="rId9" xr:uid="{00000000-0004-0000-1100-000008000000}"/>
    <hyperlink ref="H15" r:id="rId10" xr:uid="{00000000-0004-0000-1100-000009000000}"/>
    <hyperlink ref="H16" r:id="rId11" xr:uid="{00000000-0004-0000-1100-00000A000000}"/>
    <hyperlink ref="H17" r:id="rId12" xr:uid="{00000000-0004-0000-1100-00000B000000}"/>
    <hyperlink ref="H18" r:id="rId13" xr:uid="{00000000-0004-0000-1100-00000C000000}"/>
    <hyperlink ref="H20" r:id="rId14" xr:uid="{00000000-0004-0000-1100-00000D000000}"/>
    <hyperlink ref="H21" r:id="rId15" xr:uid="{00000000-0004-0000-1100-00000E000000}"/>
    <hyperlink ref="H23" r:id="rId16" xr:uid="{00000000-0004-0000-1100-00000F000000}"/>
    <hyperlink ref="H25" r:id="rId17" xr:uid="{00000000-0004-0000-1100-000010000000}"/>
    <hyperlink ref="H26" r:id="rId18" xr:uid="{00000000-0004-0000-1100-000011000000}"/>
    <hyperlink ref="H27" r:id="rId19" xr:uid="{00000000-0004-0000-1100-000012000000}"/>
    <hyperlink ref="H28" r:id="rId20" xr:uid="{00000000-0004-0000-1100-000013000000}"/>
    <hyperlink ref="H31" r:id="rId21" xr:uid="{00000000-0004-0000-1100-000014000000}"/>
    <hyperlink ref="H38" r:id="rId22" xr:uid="{00000000-0004-0000-1100-000015000000}"/>
    <hyperlink ref="H58" r:id="rId23" xr:uid="{00000000-0004-0000-1100-000016000000}"/>
    <hyperlink ref="H57" r:id="rId24" xr:uid="{00000000-0004-0000-1100-000017000000}"/>
    <hyperlink ref="H56" r:id="rId25" xr:uid="{00000000-0004-0000-1100-000018000000}"/>
    <hyperlink ref="H55" r:id="rId26" xr:uid="{00000000-0004-0000-1100-000019000000}"/>
    <hyperlink ref="H53" r:id="rId27" xr:uid="{00000000-0004-0000-1100-00001A000000}"/>
    <hyperlink ref="H48" r:id="rId28" xr:uid="{00000000-0004-0000-1100-00001B000000}"/>
    <hyperlink ref="H59" r:id="rId29" xr:uid="{00000000-0004-0000-1100-00001C000000}"/>
    <hyperlink ref="H60" r:id="rId30" xr:uid="{00000000-0004-0000-1100-00001D000000}"/>
  </hyperlinks>
  <pageMargins left="0.7" right="0.7" top="0.75" bottom="0.75" header="0.3" footer="0.3"/>
  <pageSetup orientation="portrait" r:id="rId31"/>
  <headerFooter>
    <oddHeader>&amp;L&amp;"Arial"&amp;8&amp;K000000INTERNAL&amp;1#</oddHeader>
  </headerFooter>
  <tableParts count="1">
    <tablePart r:id="rId3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19"/>
  <dimension ref="B3:E402"/>
  <sheetViews>
    <sheetView zoomScaleNormal="100" workbookViewId="0">
      <selection activeCell="E3" sqref="E3:E78"/>
    </sheetView>
  </sheetViews>
  <sheetFormatPr baseColWidth="10" defaultColWidth="11.42578125" defaultRowHeight="12.75"/>
  <cols>
    <col min="2" max="2" width="39.7109375" customWidth="1"/>
    <col min="3" max="66" width="39.7109375" bestFit="1" customWidth="1"/>
    <col min="67" max="67" width="13.140625" bestFit="1" customWidth="1"/>
  </cols>
  <sheetData>
    <row r="3" spans="2:5">
      <c r="B3" t="s">
        <v>736</v>
      </c>
      <c r="C3" t="s">
        <v>1096</v>
      </c>
      <c r="D3" t="s">
        <v>1095</v>
      </c>
      <c r="E3" s="2" t="str">
        <f>CONCATENATE(C3,D3)</f>
        <v>RVS_BUSINESS CRITICAL</v>
      </c>
    </row>
    <row r="4" spans="2:5">
      <c r="B4" t="s">
        <v>1073</v>
      </c>
      <c r="C4" s="1" t="s">
        <v>1096</v>
      </c>
      <c r="D4" t="s">
        <v>1097</v>
      </c>
      <c r="E4" s="2" t="str">
        <f t="shared" ref="E4:E72" si="0">CONCATENATE(C4,D4)</f>
        <v>RVS_HIGH</v>
      </c>
    </row>
    <row r="5" spans="2:5">
      <c r="B5" t="s">
        <v>622</v>
      </c>
      <c r="C5" s="1" t="s">
        <v>1096</v>
      </c>
      <c r="D5" t="s">
        <v>1098</v>
      </c>
      <c r="E5" s="2" t="str">
        <f t="shared" si="0"/>
        <v>RVS_NORMAL</v>
      </c>
    </row>
    <row r="6" spans="2:5">
      <c r="B6" t="s">
        <v>28</v>
      </c>
      <c r="C6" s="1" t="s">
        <v>1096</v>
      </c>
      <c r="D6" t="s">
        <v>1099</v>
      </c>
      <c r="E6" s="2" t="str">
        <f t="shared" si="0"/>
        <v>RVS_LOW</v>
      </c>
    </row>
    <row r="7" spans="2:5">
      <c r="B7" t="s">
        <v>741</v>
      </c>
      <c r="C7" t="s">
        <v>1100</v>
      </c>
      <c r="D7" s="1" t="s">
        <v>1095</v>
      </c>
      <c r="E7" s="3" t="str">
        <f t="shared" si="0"/>
        <v>FIS_BUSINESS CRITICAL</v>
      </c>
    </row>
    <row r="8" spans="2:5">
      <c r="B8" t="s">
        <v>553</v>
      </c>
      <c r="C8" t="s">
        <v>1100</v>
      </c>
      <c r="D8" s="1" t="s">
        <v>1097</v>
      </c>
      <c r="E8" s="3" t="str">
        <f t="shared" si="0"/>
        <v>FIS_HIGH</v>
      </c>
    </row>
    <row r="9" spans="2:5">
      <c r="B9" t="s">
        <v>1081</v>
      </c>
      <c r="C9" t="s">
        <v>1100</v>
      </c>
      <c r="D9" s="1" t="s">
        <v>1098</v>
      </c>
      <c r="E9" s="3" t="str">
        <f t="shared" si="0"/>
        <v>FIS_NORMAL</v>
      </c>
    </row>
    <row r="10" spans="2:5">
      <c r="B10" t="s">
        <v>1084</v>
      </c>
      <c r="C10" t="s">
        <v>1100</v>
      </c>
      <c r="D10" s="1" t="s">
        <v>1099</v>
      </c>
      <c r="E10" s="3" t="str">
        <f t="shared" si="0"/>
        <v>FIS_LOW</v>
      </c>
    </row>
    <row r="11" spans="2:5">
      <c r="B11" t="s">
        <v>528</v>
      </c>
      <c r="C11" t="s">
        <v>1101</v>
      </c>
      <c r="D11" s="1" t="s">
        <v>1095</v>
      </c>
      <c r="E11" s="4" t="str">
        <f t="shared" si="0"/>
        <v>LDA_BUSINESS CRITICAL</v>
      </c>
    </row>
    <row r="12" spans="2:5">
      <c r="B12" t="s">
        <v>914</v>
      </c>
      <c r="C12" t="s">
        <v>1101</v>
      </c>
      <c r="D12" s="1" t="s">
        <v>1097</v>
      </c>
      <c r="E12" s="4" t="str">
        <f t="shared" si="0"/>
        <v>LDA_HIGH</v>
      </c>
    </row>
    <row r="13" spans="2:5">
      <c r="B13" t="s">
        <v>1080</v>
      </c>
      <c r="C13" t="s">
        <v>1101</v>
      </c>
      <c r="D13" s="1" t="s">
        <v>1098</v>
      </c>
      <c r="E13" s="4" t="str">
        <f t="shared" si="0"/>
        <v>LDA_NORMAL</v>
      </c>
    </row>
    <row r="14" spans="2:5">
      <c r="B14" t="s">
        <v>1079</v>
      </c>
      <c r="C14" t="s">
        <v>1101</v>
      </c>
      <c r="D14" s="1" t="s">
        <v>1099</v>
      </c>
      <c r="E14" s="4" t="str">
        <f t="shared" si="0"/>
        <v>LDA_LOW</v>
      </c>
    </row>
    <row r="15" spans="2:5">
      <c r="B15" t="s">
        <v>917</v>
      </c>
      <c r="C15" t="s">
        <v>1102</v>
      </c>
      <c r="D15" s="1" t="s">
        <v>1095</v>
      </c>
      <c r="E15" s="5" t="str">
        <f t="shared" si="0"/>
        <v>SECURITY OPERATION_BUSINESS CRITICAL</v>
      </c>
    </row>
    <row r="16" spans="2:5">
      <c r="B16" t="s">
        <v>901</v>
      </c>
      <c r="C16" t="s">
        <v>1102</v>
      </c>
      <c r="D16" s="1" t="s">
        <v>1097</v>
      </c>
      <c r="E16" s="5" t="str">
        <f t="shared" si="0"/>
        <v>SECURITY OPERATION_HIGH</v>
      </c>
    </row>
    <row r="17" spans="2:5">
      <c r="B17" t="s">
        <v>611</v>
      </c>
      <c r="C17" t="s">
        <v>1102</v>
      </c>
      <c r="D17" s="1" t="s">
        <v>1098</v>
      </c>
      <c r="E17" s="5" t="str">
        <f t="shared" si="0"/>
        <v>SECURITY OPERATION_NORMAL</v>
      </c>
    </row>
    <row r="18" spans="2:5">
      <c r="B18" t="s">
        <v>548</v>
      </c>
      <c r="C18" t="s">
        <v>1102</v>
      </c>
      <c r="D18" s="1" t="s">
        <v>1099</v>
      </c>
      <c r="E18" s="5" t="str">
        <f t="shared" si="0"/>
        <v>SECURITY OPERATION_LOW</v>
      </c>
    </row>
    <row r="19" spans="2:5">
      <c r="B19" t="s">
        <v>922</v>
      </c>
      <c r="C19" t="s">
        <v>1103</v>
      </c>
      <c r="D19" s="1" t="s">
        <v>1095</v>
      </c>
      <c r="E19" s="6" t="str">
        <f t="shared" si="0"/>
        <v>NETWORK SECURITY_BUSINESS CRITICAL</v>
      </c>
    </row>
    <row r="20" spans="2:5">
      <c r="B20" t="s">
        <v>618</v>
      </c>
      <c r="C20" t="s">
        <v>1103</v>
      </c>
      <c r="D20" s="1" t="s">
        <v>1097</v>
      </c>
      <c r="E20" s="6" t="str">
        <f t="shared" si="0"/>
        <v>NETWORK SECURITY_HIGH</v>
      </c>
    </row>
    <row r="21" spans="2:5">
      <c r="B21" t="s">
        <v>628</v>
      </c>
      <c r="C21" t="s">
        <v>1103</v>
      </c>
      <c r="D21" s="1" t="s">
        <v>1098</v>
      </c>
      <c r="E21" s="6" t="str">
        <f t="shared" si="0"/>
        <v>NETWORK SECURITY_NORMAL</v>
      </c>
    </row>
    <row r="22" spans="2:5">
      <c r="B22" t="s">
        <v>1083</v>
      </c>
      <c r="C22" t="s">
        <v>1103</v>
      </c>
      <c r="D22" s="1" t="s">
        <v>1099</v>
      </c>
      <c r="E22" s="6" t="str">
        <f t="shared" si="0"/>
        <v>NETWORK SECURITY_LOW</v>
      </c>
    </row>
    <row r="23" spans="2:5">
      <c r="B23" t="s">
        <v>1082</v>
      </c>
      <c r="C23" t="s">
        <v>1104</v>
      </c>
      <c r="D23" s="1" t="s">
        <v>1095</v>
      </c>
      <c r="E23" s="7" t="str">
        <f t="shared" si="0"/>
        <v>NETWORK_BUSINESS CRITICAL</v>
      </c>
    </row>
    <row r="24" spans="2:5">
      <c r="B24" t="s">
        <v>957</v>
      </c>
      <c r="C24" s="1" t="s">
        <v>1104</v>
      </c>
      <c r="D24" s="1" t="s">
        <v>1097</v>
      </c>
      <c r="E24" s="7" t="str">
        <f t="shared" si="0"/>
        <v>NETWORK_HIGH</v>
      </c>
    </row>
    <row r="25" spans="2:5">
      <c r="B25" t="s">
        <v>958</v>
      </c>
      <c r="C25" s="1" t="s">
        <v>1104</v>
      </c>
      <c r="D25" s="1" t="s">
        <v>1098</v>
      </c>
      <c r="E25" s="7" t="str">
        <f t="shared" si="0"/>
        <v>NETWORK_NORMAL</v>
      </c>
    </row>
    <row r="26" spans="2:5">
      <c r="B26" t="s">
        <v>110</v>
      </c>
      <c r="C26" s="1" t="s">
        <v>1104</v>
      </c>
      <c r="D26" s="1" t="s">
        <v>1099</v>
      </c>
      <c r="E26" s="7" t="str">
        <f t="shared" si="0"/>
        <v>NETWORK_LOW</v>
      </c>
    </row>
    <row r="27" spans="2:5">
      <c r="B27" t="s">
        <v>111</v>
      </c>
      <c r="C27" t="s">
        <v>1105</v>
      </c>
      <c r="D27" s="1" t="s">
        <v>1095</v>
      </c>
      <c r="E27" s="8" t="str">
        <f t="shared" si="0"/>
        <v>OPERATION_BUSINESS CRITICAL</v>
      </c>
    </row>
    <row r="28" spans="2:5">
      <c r="B28" t="s">
        <v>530</v>
      </c>
      <c r="C28" t="s">
        <v>1105</v>
      </c>
      <c r="D28" s="1" t="s">
        <v>1097</v>
      </c>
      <c r="E28" s="8" t="str">
        <f t="shared" si="0"/>
        <v>OPERATION_HIGH</v>
      </c>
    </row>
    <row r="29" spans="2:5">
      <c r="B29" t="s">
        <v>400</v>
      </c>
      <c r="C29" t="s">
        <v>1105</v>
      </c>
      <c r="D29" s="1" t="s">
        <v>1098</v>
      </c>
      <c r="E29" s="8" t="str">
        <f t="shared" si="0"/>
        <v>OPERATION_NORMAL</v>
      </c>
    </row>
    <row r="30" spans="2:5">
      <c r="B30" t="s">
        <v>738</v>
      </c>
      <c r="C30" t="s">
        <v>1105</v>
      </c>
      <c r="D30" s="1" t="s">
        <v>1099</v>
      </c>
      <c r="E30" s="8" t="str">
        <f t="shared" si="0"/>
        <v>OPERATION_LOW</v>
      </c>
    </row>
    <row r="31" spans="2:5">
      <c r="B31" t="s">
        <v>568</v>
      </c>
      <c r="C31" t="s">
        <v>1106</v>
      </c>
      <c r="D31" s="1" t="s">
        <v>1095</v>
      </c>
      <c r="E31" s="9" t="str">
        <f t="shared" si="0"/>
        <v>WINTEL_BUSINESS CRITICAL</v>
      </c>
    </row>
    <row r="32" spans="2:5">
      <c r="B32" t="s">
        <v>54</v>
      </c>
      <c r="C32" t="s">
        <v>1106</v>
      </c>
      <c r="D32" s="1" t="s">
        <v>1097</v>
      </c>
      <c r="E32" s="9" t="str">
        <f t="shared" si="0"/>
        <v>WINTEL_HIGH</v>
      </c>
    </row>
    <row r="33" spans="2:5">
      <c r="B33" t="s">
        <v>518</v>
      </c>
      <c r="C33" t="s">
        <v>1106</v>
      </c>
      <c r="D33" s="1" t="s">
        <v>1098</v>
      </c>
      <c r="E33" s="9" t="str">
        <f t="shared" si="0"/>
        <v>WINTEL_NORMAL</v>
      </c>
    </row>
    <row r="34" spans="2:5">
      <c r="B34" t="s">
        <v>1088</v>
      </c>
      <c r="C34" t="s">
        <v>1106</v>
      </c>
      <c r="D34" s="1" t="s">
        <v>1099</v>
      </c>
      <c r="E34" s="9" t="str">
        <f t="shared" si="0"/>
        <v>WINTEL_LOW</v>
      </c>
    </row>
    <row r="35" spans="2:5">
      <c r="B35" t="s">
        <v>1093</v>
      </c>
      <c r="C35" t="s">
        <v>1107</v>
      </c>
      <c r="D35" s="1" t="s">
        <v>1095</v>
      </c>
      <c r="E35" s="10" t="str">
        <f t="shared" si="0"/>
        <v>AD_BUSINESS CRITICAL</v>
      </c>
    </row>
    <row r="36" spans="2:5">
      <c r="B36" t="s">
        <v>1076</v>
      </c>
      <c r="C36" t="s">
        <v>1107</v>
      </c>
      <c r="D36" s="1" t="s">
        <v>1097</v>
      </c>
      <c r="E36" s="10" t="str">
        <f t="shared" si="0"/>
        <v>AD_HIGH</v>
      </c>
    </row>
    <row r="37" spans="2:5">
      <c r="B37" t="s">
        <v>51</v>
      </c>
      <c r="C37" t="s">
        <v>1107</v>
      </c>
      <c r="D37" s="1" t="s">
        <v>1098</v>
      </c>
      <c r="E37" s="10" t="str">
        <f t="shared" si="0"/>
        <v>AD_NORMAL</v>
      </c>
    </row>
    <row r="38" spans="2:5">
      <c r="B38" t="s">
        <v>1069</v>
      </c>
      <c r="C38" t="s">
        <v>1107</v>
      </c>
      <c r="D38" s="1" t="s">
        <v>1099</v>
      </c>
      <c r="E38" s="10" t="str">
        <f t="shared" si="0"/>
        <v>AD_LOW</v>
      </c>
    </row>
    <row r="39" spans="2:5">
      <c r="B39" t="s">
        <v>1090</v>
      </c>
      <c r="C39" t="s">
        <v>1108</v>
      </c>
      <c r="D39" s="1" t="s">
        <v>1095</v>
      </c>
      <c r="E39" s="11" t="str">
        <f t="shared" si="0"/>
        <v>MESSAGING_BUSINESS CRITICAL</v>
      </c>
    </row>
    <row r="40" spans="2:5">
      <c r="B40" t="s">
        <v>1066</v>
      </c>
      <c r="C40" t="s">
        <v>1108</v>
      </c>
      <c r="D40" s="1" t="s">
        <v>1097</v>
      </c>
      <c r="E40" s="11" t="str">
        <f t="shared" si="0"/>
        <v>MESSAGING_HIGH</v>
      </c>
    </row>
    <row r="41" spans="2:5">
      <c r="B41" t="s">
        <v>1087</v>
      </c>
      <c r="C41" t="s">
        <v>1108</v>
      </c>
      <c r="D41" s="1" t="s">
        <v>1098</v>
      </c>
      <c r="E41" s="11" t="str">
        <f t="shared" si="0"/>
        <v>MESSAGING_NORMAL</v>
      </c>
    </row>
    <row r="42" spans="2:5">
      <c r="B42" t="s">
        <v>1075</v>
      </c>
      <c r="C42" t="s">
        <v>1108</v>
      </c>
      <c r="D42" s="1" t="s">
        <v>1099</v>
      </c>
      <c r="E42" s="11" t="str">
        <f t="shared" si="0"/>
        <v>MESSAGING_LOW</v>
      </c>
    </row>
    <row r="43" spans="2:5">
      <c r="B43" t="s">
        <v>92</v>
      </c>
      <c r="C43" t="s">
        <v>1109</v>
      </c>
      <c r="D43" s="1" t="s">
        <v>1095</v>
      </c>
      <c r="E43" s="12" t="str">
        <f t="shared" si="0"/>
        <v>BKP_BUSINESS CRITICAL</v>
      </c>
    </row>
    <row r="44" spans="2:5">
      <c r="B44" t="s">
        <v>60</v>
      </c>
      <c r="C44" t="s">
        <v>1109</v>
      </c>
      <c r="D44" s="1" t="s">
        <v>1097</v>
      </c>
      <c r="E44" s="12" t="str">
        <f t="shared" si="0"/>
        <v>BKP_HIGH</v>
      </c>
    </row>
    <row r="45" spans="2:5">
      <c r="B45" t="s">
        <v>1091</v>
      </c>
      <c r="C45" t="s">
        <v>1109</v>
      </c>
      <c r="D45" s="1" t="s">
        <v>1098</v>
      </c>
      <c r="E45" s="12" t="str">
        <f t="shared" si="0"/>
        <v>BKP_NORMAL</v>
      </c>
    </row>
    <row r="46" spans="2:5">
      <c r="B46" t="s">
        <v>52</v>
      </c>
      <c r="C46" t="s">
        <v>1109</v>
      </c>
      <c r="D46" s="1" t="s">
        <v>1099</v>
      </c>
      <c r="E46" s="12" t="str">
        <f t="shared" si="0"/>
        <v>BKP_LOW</v>
      </c>
    </row>
    <row r="47" spans="2:5">
      <c r="B47" t="s">
        <v>1070</v>
      </c>
      <c r="C47" t="s">
        <v>1110</v>
      </c>
      <c r="D47" s="1" t="s">
        <v>1095</v>
      </c>
      <c r="E47" s="13" t="str">
        <f t="shared" si="0"/>
        <v>FACILITIES_BUSINESS CRITICAL</v>
      </c>
    </row>
    <row r="48" spans="2:5">
      <c r="B48" t="s">
        <v>1067</v>
      </c>
      <c r="C48" t="s">
        <v>1110</v>
      </c>
      <c r="D48" s="1" t="s">
        <v>1097</v>
      </c>
      <c r="E48" s="13" t="str">
        <f t="shared" si="0"/>
        <v>FACILITIES_HIGH</v>
      </c>
    </row>
    <row r="49" spans="2:5">
      <c r="B49" t="s">
        <v>1086</v>
      </c>
      <c r="C49" t="s">
        <v>1110</v>
      </c>
      <c r="D49" s="1" t="s">
        <v>1098</v>
      </c>
      <c r="E49" s="13" t="str">
        <f t="shared" si="0"/>
        <v>FACILITIES_NORMAL</v>
      </c>
    </row>
    <row r="50" spans="2:5">
      <c r="B50" t="s">
        <v>1074</v>
      </c>
      <c r="C50" t="s">
        <v>1110</v>
      </c>
      <c r="D50" s="1" t="s">
        <v>1099</v>
      </c>
      <c r="E50" s="13" t="str">
        <f t="shared" si="0"/>
        <v>FACILITIES_LOW</v>
      </c>
    </row>
    <row r="51" spans="2:5">
      <c r="B51" t="s">
        <v>1077</v>
      </c>
      <c r="C51" t="s">
        <v>1111</v>
      </c>
      <c r="D51" s="1" t="s">
        <v>1095</v>
      </c>
      <c r="E51" s="14" t="str">
        <f t="shared" si="0"/>
        <v>SOPORTE DBA_BUSINESS CRITICAL</v>
      </c>
    </row>
    <row r="52" spans="2:5">
      <c r="B52" t="s">
        <v>57</v>
      </c>
      <c r="C52" t="s">
        <v>1111</v>
      </c>
      <c r="D52" s="1" t="s">
        <v>1097</v>
      </c>
      <c r="E52" s="14" t="str">
        <f t="shared" si="0"/>
        <v>SOPORTE DBA_HIGH</v>
      </c>
    </row>
    <row r="53" spans="2:5">
      <c r="B53" t="s">
        <v>1094</v>
      </c>
      <c r="C53" t="s">
        <v>1111</v>
      </c>
      <c r="D53" s="1" t="s">
        <v>1098</v>
      </c>
      <c r="E53" s="14" t="str">
        <f t="shared" si="0"/>
        <v>SOPORTE DBA_NORMAL</v>
      </c>
    </row>
    <row r="54" spans="2:5">
      <c r="B54" t="s">
        <v>1092</v>
      </c>
      <c r="C54" t="s">
        <v>1111</v>
      </c>
      <c r="D54" s="1" t="s">
        <v>1099</v>
      </c>
      <c r="E54" s="14" t="str">
        <f t="shared" si="0"/>
        <v>SOPORTE DBA_LOW</v>
      </c>
    </row>
    <row r="55" spans="2:5">
      <c r="B55" t="s">
        <v>53</v>
      </c>
      <c r="C55" t="s">
        <v>1112</v>
      </c>
      <c r="D55" s="1" t="s">
        <v>1095</v>
      </c>
      <c r="E55" s="15" t="str">
        <f t="shared" si="0"/>
        <v>UNIX_BUSINESS CRITICAL</v>
      </c>
    </row>
    <row r="56" spans="2:5">
      <c r="B56" t="s">
        <v>1072</v>
      </c>
      <c r="C56" t="s">
        <v>1112</v>
      </c>
      <c r="D56" s="1" t="s">
        <v>1097</v>
      </c>
      <c r="E56" s="15" t="str">
        <f t="shared" si="0"/>
        <v>UNIX_HIGH</v>
      </c>
    </row>
    <row r="57" spans="2:5">
      <c r="B57" t="s">
        <v>1085</v>
      </c>
      <c r="C57" t="s">
        <v>1112</v>
      </c>
      <c r="D57" s="1" t="s">
        <v>1098</v>
      </c>
      <c r="E57" s="15" t="str">
        <f t="shared" si="0"/>
        <v>UNIX_NORMAL</v>
      </c>
    </row>
    <row r="58" spans="2:5">
      <c r="B58" t="s">
        <v>543</v>
      </c>
      <c r="C58" t="s">
        <v>1112</v>
      </c>
      <c r="D58" s="1" t="s">
        <v>1099</v>
      </c>
      <c r="E58" s="15" t="str">
        <f t="shared" si="0"/>
        <v>UNIX_LOW</v>
      </c>
    </row>
    <row r="59" spans="2:5">
      <c r="B59" t="s">
        <v>104</v>
      </c>
      <c r="C59" t="s">
        <v>1113</v>
      </c>
      <c r="D59" s="1" t="s">
        <v>1095</v>
      </c>
      <c r="E59" s="16" t="str">
        <f t="shared" si="0"/>
        <v>MIDDLEWARE_BUSINESS CRITICAL</v>
      </c>
    </row>
    <row r="60" spans="2:5">
      <c r="B60" t="s">
        <v>557</v>
      </c>
      <c r="C60" t="s">
        <v>1113</v>
      </c>
      <c r="D60" s="1" t="s">
        <v>1097</v>
      </c>
      <c r="E60" s="16" t="str">
        <f t="shared" si="0"/>
        <v>MIDDLEWARE_HIGH</v>
      </c>
    </row>
    <row r="61" spans="2:5">
      <c r="B61" t="s">
        <v>593</v>
      </c>
      <c r="C61" t="s">
        <v>1113</v>
      </c>
      <c r="D61" s="1" t="s">
        <v>1098</v>
      </c>
      <c r="E61" s="16" t="str">
        <f t="shared" si="0"/>
        <v>MIDDLEWARE_NORMAL</v>
      </c>
    </row>
    <row r="62" spans="2:5">
      <c r="B62" t="s">
        <v>109</v>
      </c>
      <c r="C62" t="s">
        <v>1113</v>
      </c>
      <c r="D62" s="1" t="s">
        <v>1099</v>
      </c>
      <c r="E62" s="16" t="str">
        <f t="shared" si="0"/>
        <v>MIDDLEWARE_LOW</v>
      </c>
    </row>
    <row r="63" spans="2:5">
      <c r="B63" t="s">
        <v>722</v>
      </c>
      <c r="C63" t="s">
        <v>1114</v>
      </c>
      <c r="D63" s="1" t="s">
        <v>1095</v>
      </c>
      <c r="E63" s="17" t="str">
        <f t="shared" si="0"/>
        <v>CITRIX_BUSINESS CRITICAL</v>
      </c>
    </row>
    <row r="64" spans="2:5">
      <c r="B64" t="s">
        <v>529</v>
      </c>
      <c r="C64" t="s">
        <v>1114</v>
      </c>
      <c r="D64" s="1" t="s">
        <v>1097</v>
      </c>
      <c r="E64" s="17" t="str">
        <f t="shared" si="0"/>
        <v>CITRIX_HIGH</v>
      </c>
    </row>
    <row r="65" spans="2:5">
      <c r="B65" t="s">
        <v>119</v>
      </c>
      <c r="C65" t="s">
        <v>1114</v>
      </c>
      <c r="D65" s="1" t="s">
        <v>1098</v>
      </c>
      <c r="E65" s="17" t="str">
        <f t="shared" si="0"/>
        <v>CITRIX_NORMAL</v>
      </c>
    </row>
    <row r="66" spans="2:5">
      <c r="B66" t="s">
        <v>737</v>
      </c>
      <c r="C66" t="s">
        <v>1114</v>
      </c>
      <c r="D66" s="1" t="s">
        <v>1099</v>
      </c>
      <c r="E66" s="17" t="str">
        <f t="shared" si="0"/>
        <v>CITRIX_LOW</v>
      </c>
    </row>
    <row r="67" spans="2:5">
      <c r="B67" t="s">
        <v>116</v>
      </c>
      <c r="C67" t="s">
        <v>1115</v>
      </c>
      <c r="D67" s="1" t="s">
        <v>1095</v>
      </c>
      <c r="E67" s="18" t="str">
        <f t="shared" si="0"/>
        <v>STORAGE_BUSINESS CRITICAL</v>
      </c>
    </row>
    <row r="68" spans="2:5">
      <c r="C68" t="s">
        <v>1115</v>
      </c>
      <c r="D68" s="1" t="s">
        <v>1097</v>
      </c>
      <c r="E68" s="18" t="str">
        <f t="shared" si="0"/>
        <v>STORAGE_HIGH</v>
      </c>
    </row>
    <row r="69" spans="2:5">
      <c r="C69" t="s">
        <v>1115</v>
      </c>
      <c r="D69" s="1" t="s">
        <v>1098</v>
      </c>
      <c r="E69" s="18" t="str">
        <f t="shared" si="0"/>
        <v>STORAGE_NORMAL</v>
      </c>
    </row>
    <row r="70" spans="2:5">
      <c r="C70" t="s">
        <v>1115</v>
      </c>
      <c r="D70" s="1" t="s">
        <v>1099</v>
      </c>
      <c r="E70" s="18" t="str">
        <f t="shared" si="0"/>
        <v>STORAGE_LOW</v>
      </c>
    </row>
    <row r="71" spans="2:5">
      <c r="C71" t="s">
        <v>1124</v>
      </c>
      <c r="D71" s="1" t="s">
        <v>1095</v>
      </c>
      <c r="E71" s="20" t="str">
        <f t="shared" si="0"/>
        <v>NETWORK COR_BUSINESS CRITICAL</v>
      </c>
    </row>
    <row r="72" spans="2:5">
      <c r="C72" s="1" t="s">
        <v>1124</v>
      </c>
      <c r="D72" s="1" t="s">
        <v>1097</v>
      </c>
      <c r="E72" s="20" t="str">
        <f t="shared" si="0"/>
        <v>NETWORK COR_HIGH</v>
      </c>
    </row>
    <row r="73" spans="2:5">
      <c r="C73" s="1" t="s">
        <v>1124</v>
      </c>
      <c r="D73" s="19" t="s">
        <v>1098</v>
      </c>
      <c r="E73" s="20" t="str">
        <f t="shared" ref="E73:E78" si="1">CONCATENATE(C73,D73)</f>
        <v>NETWORK COR_NORMAL</v>
      </c>
    </row>
    <row r="74" spans="2:5">
      <c r="C74" s="1" t="s">
        <v>1124</v>
      </c>
      <c r="D74" s="19" t="s">
        <v>1099</v>
      </c>
      <c r="E74" s="20" t="str">
        <f t="shared" si="1"/>
        <v>NETWORK COR_LOW</v>
      </c>
    </row>
    <row r="75" spans="2:5">
      <c r="C75" t="s">
        <v>1128</v>
      </c>
      <c r="D75" s="21" t="s">
        <v>1095</v>
      </c>
      <c r="E75" s="22" t="str">
        <f t="shared" si="1"/>
        <v>OS2 ROHER_BUSINESS CRITICAL</v>
      </c>
    </row>
    <row r="76" spans="2:5">
      <c r="C76" s="21" t="s">
        <v>1128</v>
      </c>
      <c r="D76" s="21" t="s">
        <v>1097</v>
      </c>
      <c r="E76" s="22" t="str">
        <f t="shared" si="1"/>
        <v>OS2 ROHER_HIGH</v>
      </c>
    </row>
    <row r="77" spans="2:5">
      <c r="C77" s="21" t="s">
        <v>1128</v>
      </c>
      <c r="D77" s="19" t="s">
        <v>1098</v>
      </c>
      <c r="E77" s="22" t="str">
        <f t="shared" si="1"/>
        <v>OS2 ROHER_NORMAL</v>
      </c>
    </row>
    <row r="78" spans="2:5">
      <c r="C78" s="21" t="s">
        <v>1128</v>
      </c>
      <c r="D78" s="19" t="s">
        <v>1099</v>
      </c>
      <c r="E78" s="22" t="str">
        <f t="shared" si="1"/>
        <v>OS2 ROHER_LOW</v>
      </c>
    </row>
    <row r="79" spans="2:5">
      <c r="D79" s="1"/>
    </row>
    <row r="80" spans="2:5">
      <c r="D80" s="1"/>
    </row>
    <row r="81" spans="4:4">
      <c r="D81" s="1"/>
    </row>
    <row r="82" spans="4:4">
      <c r="D82" s="1"/>
    </row>
    <row r="83" spans="4:4">
      <c r="D83" s="1"/>
    </row>
    <row r="84" spans="4:4">
      <c r="D84" s="1"/>
    </row>
    <row r="85" spans="4:4">
      <c r="D85" s="1"/>
    </row>
    <row r="86" spans="4:4">
      <c r="D86" s="1"/>
    </row>
    <row r="87" spans="4:4">
      <c r="D87" s="1"/>
    </row>
    <row r="88" spans="4:4">
      <c r="D88" s="1"/>
    </row>
    <row r="89" spans="4:4">
      <c r="D89" s="1"/>
    </row>
    <row r="90" spans="4:4">
      <c r="D90" s="1"/>
    </row>
    <row r="91" spans="4:4">
      <c r="D91" s="1"/>
    </row>
    <row r="92" spans="4:4">
      <c r="D92" s="1"/>
    </row>
    <row r="93" spans="4:4">
      <c r="D93" s="1"/>
    </row>
    <row r="94" spans="4:4">
      <c r="D94" s="1"/>
    </row>
    <row r="95" spans="4:4">
      <c r="D95" s="1"/>
    </row>
    <row r="96" spans="4:4">
      <c r="D96" s="1"/>
    </row>
    <row r="97" spans="4:4">
      <c r="D97" s="1"/>
    </row>
    <row r="98" spans="4:4">
      <c r="D98" s="1"/>
    </row>
    <row r="99" spans="4:4">
      <c r="D99" s="1"/>
    </row>
    <row r="100" spans="4:4">
      <c r="D100" s="1"/>
    </row>
    <row r="101" spans="4:4">
      <c r="D101" s="1"/>
    </row>
    <row r="102" spans="4:4">
      <c r="D102" s="1"/>
    </row>
    <row r="103" spans="4:4">
      <c r="D103" s="1"/>
    </row>
    <row r="104" spans="4:4">
      <c r="D104" s="1"/>
    </row>
    <row r="105" spans="4:4">
      <c r="D105" s="1"/>
    </row>
    <row r="106" spans="4:4">
      <c r="D106" s="1"/>
    </row>
    <row r="107" spans="4:4">
      <c r="D107" s="1"/>
    </row>
    <row r="108" spans="4:4">
      <c r="D108" s="1"/>
    </row>
    <row r="109" spans="4:4">
      <c r="D109" s="1"/>
    </row>
    <row r="110" spans="4:4">
      <c r="D110" s="1"/>
    </row>
    <row r="111" spans="4:4">
      <c r="D111" s="1"/>
    </row>
    <row r="112" spans="4:4">
      <c r="D112" s="1"/>
    </row>
    <row r="113" spans="4:4">
      <c r="D113" s="1"/>
    </row>
    <row r="114" spans="4:4">
      <c r="D114" s="1"/>
    </row>
    <row r="115" spans="4:4">
      <c r="D115" s="1"/>
    </row>
    <row r="116" spans="4:4">
      <c r="D116" s="1"/>
    </row>
    <row r="117" spans="4:4">
      <c r="D117" s="1"/>
    </row>
    <row r="118" spans="4:4">
      <c r="D118" s="1"/>
    </row>
    <row r="119" spans="4:4">
      <c r="D119" s="1"/>
    </row>
    <row r="120" spans="4:4">
      <c r="D120" s="1"/>
    </row>
    <row r="121" spans="4:4">
      <c r="D121" s="1"/>
    </row>
    <row r="122" spans="4:4">
      <c r="D122" s="1"/>
    </row>
    <row r="123" spans="4:4">
      <c r="D123" s="1"/>
    </row>
    <row r="124" spans="4:4">
      <c r="D124" s="1"/>
    </row>
    <row r="125" spans="4:4">
      <c r="D125" s="1"/>
    </row>
    <row r="126" spans="4:4">
      <c r="D126" s="1"/>
    </row>
    <row r="127" spans="4:4">
      <c r="D127" s="1"/>
    </row>
    <row r="128" spans="4:4">
      <c r="D128" s="1"/>
    </row>
    <row r="129" spans="4:4">
      <c r="D129" s="1"/>
    </row>
    <row r="130" spans="4:4">
      <c r="D130" s="1"/>
    </row>
    <row r="131" spans="4:4">
      <c r="D131" s="1"/>
    </row>
    <row r="132" spans="4:4">
      <c r="D132" s="1"/>
    </row>
    <row r="133" spans="4:4">
      <c r="D133" s="1"/>
    </row>
    <row r="134" spans="4:4">
      <c r="D134" s="1"/>
    </row>
    <row r="135" spans="4:4">
      <c r="D135" s="1"/>
    </row>
    <row r="136" spans="4:4">
      <c r="D136" s="1"/>
    </row>
    <row r="137" spans="4:4">
      <c r="D137" s="1"/>
    </row>
    <row r="138" spans="4:4">
      <c r="D138" s="1"/>
    </row>
    <row r="139" spans="4:4">
      <c r="D139" s="1"/>
    </row>
    <row r="140" spans="4:4">
      <c r="D140" s="1"/>
    </row>
    <row r="141" spans="4:4">
      <c r="D141" s="1"/>
    </row>
    <row r="142" spans="4:4">
      <c r="D142" s="1"/>
    </row>
    <row r="143" spans="4:4">
      <c r="D143" s="1"/>
    </row>
    <row r="144" spans="4:4">
      <c r="D144" s="1"/>
    </row>
    <row r="145" spans="4:4">
      <c r="D145" s="1"/>
    </row>
    <row r="146" spans="4:4">
      <c r="D146" s="1"/>
    </row>
    <row r="147" spans="4:4">
      <c r="D147" s="1"/>
    </row>
    <row r="148" spans="4:4">
      <c r="D148" s="1"/>
    </row>
    <row r="149" spans="4:4">
      <c r="D149" s="1"/>
    </row>
    <row r="150" spans="4:4">
      <c r="D150" s="1"/>
    </row>
    <row r="151" spans="4:4">
      <c r="D151" s="1"/>
    </row>
    <row r="152" spans="4:4">
      <c r="D152" s="1"/>
    </row>
    <row r="153" spans="4:4">
      <c r="D153" s="1"/>
    </row>
    <row r="154" spans="4:4">
      <c r="D154" s="1"/>
    </row>
    <row r="155" spans="4:4">
      <c r="D155" s="1"/>
    </row>
    <row r="156" spans="4:4">
      <c r="D156" s="1"/>
    </row>
    <row r="157" spans="4:4">
      <c r="D157" s="1"/>
    </row>
    <row r="158" spans="4:4">
      <c r="D158" s="1"/>
    </row>
    <row r="159" spans="4:4">
      <c r="D159" s="1"/>
    </row>
    <row r="160" spans="4:4">
      <c r="D160" s="1"/>
    </row>
    <row r="161" spans="4:4">
      <c r="D161" s="1"/>
    </row>
    <row r="162" spans="4:4">
      <c r="D162" s="1"/>
    </row>
    <row r="163" spans="4:4">
      <c r="D163" s="1"/>
    </row>
    <row r="164" spans="4:4">
      <c r="D164" s="1"/>
    </row>
    <row r="165" spans="4:4">
      <c r="D165" s="1"/>
    </row>
    <row r="166" spans="4:4">
      <c r="D166" s="1"/>
    </row>
    <row r="167" spans="4:4">
      <c r="D167" s="1"/>
    </row>
    <row r="168" spans="4:4">
      <c r="D168" s="1"/>
    </row>
    <row r="169" spans="4:4">
      <c r="D169" s="1"/>
    </row>
    <row r="170" spans="4:4">
      <c r="D170" s="1"/>
    </row>
    <row r="171" spans="4:4">
      <c r="D171" s="1"/>
    </row>
    <row r="172" spans="4:4">
      <c r="D172" s="1"/>
    </row>
    <row r="173" spans="4:4">
      <c r="D173" s="1"/>
    </row>
    <row r="174" spans="4:4">
      <c r="D174" s="1"/>
    </row>
    <row r="175" spans="4:4">
      <c r="D175" s="1"/>
    </row>
    <row r="176" spans="4:4">
      <c r="D176" s="1"/>
    </row>
    <row r="177" spans="4:4">
      <c r="D177" s="1"/>
    </row>
    <row r="178" spans="4:4">
      <c r="D178" s="1"/>
    </row>
    <row r="179" spans="4:4">
      <c r="D179" s="1"/>
    </row>
    <row r="180" spans="4:4">
      <c r="D180" s="1"/>
    </row>
    <row r="181" spans="4:4">
      <c r="D181" s="1"/>
    </row>
    <row r="182" spans="4:4">
      <c r="D182" s="1"/>
    </row>
    <row r="183" spans="4:4">
      <c r="D183" s="1"/>
    </row>
    <row r="184" spans="4:4">
      <c r="D184" s="1"/>
    </row>
    <row r="185" spans="4:4">
      <c r="D185" s="1"/>
    </row>
    <row r="186" spans="4:4">
      <c r="D186" s="1"/>
    </row>
    <row r="187" spans="4:4">
      <c r="D187" s="1"/>
    </row>
    <row r="188" spans="4:4">
      <c r="D188" s="1"/>
    </row>
    <row r="189" spans="4:4">
      <c r="D189" s="1"/>
    </row>
    <row r="190" spans="4:4">
      <c r="D190" s="1"/>
    </row>
    <row r="191" spans="4:4">
      <c r="D191" s="1"/>
    </row>
    <row r="192" spans="4:4">
      <c r="D192" s="1"/>
    </row>
    <row r="193" spans="4:4">
      <c r="D193" s="1"/>
    </row>
    <row r="194" spans="4:4">
      <c r="D194" s="1"/>
    </row>
    <row r="195" spans="4:4">
      <c r="D195" s="1"/>
    </row>
    <row r="196" spans="4:4">
      <c r="D196" s="1"/>
    </row>
    <row r="197" spans="4:4">
      <c r="D197" s="1"/>
    </row>
    <row r="198" spans="4:4">
      <c r="D198" s="1"/>
    </row>
    <row r="199" spans="4:4">
      <c r="D199" s="1"/>
    </row>
    <row r="200" spans="4:4">
      <c r="D200" s="1"/>
    </row>
    <row r="201" spans="4:4">
      <c r="D201" s="1"/>
    </row>
    <row r="202" spans="4:4">
      <c r="D202" s="1"/>
    </row>
    <row r="203" spans="4:4">
      <c r="D203" s="1"/>
    </row>
    <row r="204" spans="4:4">
      <c r="D204" s="1"/>
    </row>
    <row r="205" spans="4:4">
      <c r="D205" s="1"/>
    </row>
    <row r="206" spans="4:4">
      <c r="D206" s="1"/>
    </row>
    <row r="207" spans="4:4">
      <c r="D207" s="1"/>
    </row>
    <row r="208" spans="4:4">
      <c r="D208" s="1"/>
    </row>
    <row r="209" spans="4:4">
      <c r="D209" s="1"/>
    </row>
    <row r="210" spans="4:4">
      <c r="D210" s="1"/>
    </row>
    <row r="211" spans="4:4">
      <c r="D211" s="1"/>
    </row>
    <row r="212" spans="4:4">
      <c r="D212" s="1"/>
    </row>
    <row r="213" spans="4:4">
      <c r="D213" s="1"/>
    </row>
    <row r="214" spans="4:4">
      <c r="D214" s="1"/>
    </row>
    <row r="215" spans="4:4">
      <c r="D215" s="1"/>
    </row>
    <row r="216" spans="4:4">
      <c r="D216" s="1"/>
    </row>
    <row r="217" spans="4:4">
      <c r="D217" s="1"/>
    </row>
    <row r="218" spans="4:4">
      <c r="D218" s="1"/>
    </row>
    <row r="219" spans="4:4">
      <c r="D219" s="1"/>
    </row>
    <row r="220" spans="4:4">
      <c r="D220" s="1"/>
    </row>
    <row r="221" spans="4:4">
      <c r="D221" s="1"/>
    </row>
    <row r="222" spans="4:4">
      <c r="D222" s="1"/>
    </row>
    <row r="223" spans="4:4">
      <c r="D223" s="1"/>
    </row>
    <row r="224" spans="4:4">
      <c r="D224" s="1"/>
    </row>
    <row r="225" spans="4:4">
      <c r="D225" s="1"/>
    </row>
    <row r="226" spans="4:4">
      <c r="D226" s="1"/>
    </row>
    <row r="227" spans="4:4">
      <c r="D227" s="1"/>
    </row>
    <row r="228" spans="4:4">
      <c r="D228" s="1"/>
    </row>
    <row r="229" spans="4:4">
      <c r="D229" s="1"/>
    </row>
    <row r="230" spans="4:4">
      <c r="D230" s="1"/>
    </row>
    <row r="231" spans="4:4">
      <c r="D231" s="1"/>
    </row>
    <row r="232" spans="4:4">
      <c r="D232" s="1"/>
    </row>
    <row r="233" spans="4:4">
      <c r="D233" s="1"/>
    </row>
    <row r="234" spans="4:4">
      <c r="D234" s="1"/>
    </row>
    <row r="235" spans="4:4">
      <c r="D235" s="1"/>
    </row>
    <row r="236" spans="4:4">
      <c r="D236" s="1"/>
    </row>
    <row r="237" spans="4:4">
      <c r="D237" s="1"/>
    </row>
    <row r="238" spans="4:4">
      <c r="D238" s="1"/>
    </row>
    <row r="239" spans="4:4">
      <c r="D239" s="1"/>
    </row>
    <row r="240" spans="4:4">
      <c r="D240" s="1"/>
    </row>
    <row r="241" spans="4:4">
      <c r="D241" s="1"/>
    </row>
    <row r="242" spans="4:4">
      <c r="D242" s="1"/>
    </row>
    <row r="243" spans="4:4">
      <c r="D243" s="1"/>
    </row>
    <row r="244" spans="4:4">
      <c r="D244" s="1"/>
    </row>
    <row r="245" spans="4:4">
      <c r="D245" s="1"/>
    </row>
    <row r="246" spans="4:4">
      <c r="D246" s="1"/>
    </row>
    <row r="247" spans="4:4">
      <c r="D247" s="1"/>
    </row>
    <row r="248" spans="4:4">
      <c r="D248" s="1"/>
    </row>
    <row r="249" spans="4:4">
      <c r="D249" s="1"/>
    </row>
    <row r="250" spans="4:4">
      <c r="D250" s="1"/>
    </row>
    <row r="251" spans="4:4">
      <c r="D251" s="1"/>
    </row>
    <row r="252" spans="4:4">
      <c r="D252" s="1"/>
    </row>
    <row r="253" spans="4:4">
      <c r="D253" s="1"/>
    </row>
    <row r="254" spans="4:4">
      <c r="D254" s="1"/>
    </row>
    <row r="255" spans="4:4">
      <c r="D255" s="1"/>
    </row>
    <row r="256" spans="4:4">
      <c r="D256" s="1"/>
    </row>
    <row r="257" spans="4:4">
      <c r="D257" s="1"/>
    </row>
    <row r="258" spans="4:4">
      <c r="D258" s="1"/>
    </row>
    <row r="259" spans="4:4">
      <c r="D259" s="1"/>
    </row>
    <row r="260" spans="4:4">
      <c r="D260" s="1"/>
    </row>
    <row r="261" spans="4:4">
      <c r="D261" s="1"/>
    </row>
    <row r="262" spans="4:4">
      <c r="D262" s="1"/>
    </row>
    <row r="263" spans="4:4">
      <c r="D263" s="1"/>
    </row>
    <row r="264" spans="4:4">
      <c r="D264" s="1"/>
    </row>
    <row r="265" spans="4:4">
      <c r="D265" s="1"/>
    </row>
    <row r="266" spans="4:4">
      <c r="D266" s="1"/>
    </row>
    <row r="267" spans="4:4">
      <c r="D267" s="1"/>
    </row>
    <row r="268" spans="4:4">
      <c r="D268" s="1"/>
    </row>
    <row r="269" spans="4:4">
      <c r="D269" s="1"/>
    </row>
    <row r="270" spans="4:4">
      <c r="D270" s="1"/>
    </row>
    <row r="271" spans="4:4">
      <c r="D271" s="1"/>
    </row>
    <row r="272" spans="4:4">
      <c r="D272" s="1"/>
    </row>
    <row r="273" spans="4:4">
      <c r="D273" s="1"/>
    </row>
    <row r="274" spans="4:4">
      <c r="D274" s="1"/>
    </row>
    <row r="275" spans="4:4">
      <c r="D275" s="1"/>
    </row>
    <row r="276" spans="4:4">
      <c r="D276" s="1"/>
    </row>
    <row r="277" spans="4:4">
      <c r="D277" s="1"/>
    </row>
    <row r="278" spans="4:4">
      <c r="D278" s="1"/>
    </row>
    <row r="279" spans="4:4">
      <c r="D279" s="1"/>
    </row>
    <row r="280" spans="4:4">
      <c r="D280" s="1"/>
    </row>
    <row r="281" spans="4:4">
      <c r="D281" s="1"/>
    </row>
    <row r="282" spans="4:4">
      <c r="D282" s="1"/>
    </row>
    <row r="283" spans="4:4">
      <c r="D283" s="1"/>
    </row>
    <row r="284" spans="4:4">
      <c r="D284" s="1"/>
    </row>
    <row r="285" spans="4:4">
      <c r="D285" s="1"/>
    </row>
    <row r="286" spans="4:4">
      <c r="D286" s="1"/>
    </row>
    <row r="287" spans="4:4">
      <c r="D287" s="1"/>
    </row>
    <row r="288" spans="4:4">
      <c r="D288" s="1"/>
    </row>
    <row r="289" spans="4:4">
      <c r="D289" s="1"/>
    </row>
    <row r="290" spans="4:4">
      <c r="D290" s="1"/>
    </row>
    <row r="291" spans="4:4">
      <c r="D291" s="1"/>
    </row>
    <row r="292" spans="4:4">
      <c r="D292" s="1"/>
    </row>
    <row r="293" spans="4:4">
      <c r="D293" s="1"/>
    </row>
    <row r="294" spans="4:4">
      <c r="D294" s="1"/>
    </row>
    <row r="295" spans="4:4">
      <c r="D295" s="1"/>
    </row>
    <row r="296" spans="4:4">
      <c r="D296" s="1"/>
    </row>
    <row r="297" spans="4:4">
      <c r="D297" s="1"/>
    </row>
    <row r="298" spans="4:4">
      <c r="D298" s="1"/>
    </row>
    <row r="299" spans="4:4">
      <c r="D299" s="1"/>
    </row>
    <row r="300" spans="4:4">
      <c r="D300" s="1"/>
    </row>
    <row r="301" spans="4:4">
      <c r="D301" s="1"/>
    </row>
    <row r="302" spans="4:4">
      <c r="D302" s="1"/>
    </row>
    <row r="303" spans="4:4">
      <c r="D303" s="1"/>
    </row>
    <row r="304" spans="4:4">
      <c r="D304" s="1"/>
    </row>
    <row r="305" spans="4:4">
      <c r="D305" s="1"/>
    </row>
    <row r="306" spans="4:4">
      <c r="D306" s="1"/>
    </row>
    <row r="307" spans="4:4">
      <c r="D307" s="1"/>
    </row>
    <row r="308" spans="4:4">
      <c r="D308" s="1"/>
    </row>
    <row r="309" spans="4:4">
      <c r="D309" s="1"/>
    </row>
    <row r="310" spans="4:4">
      <c r="D310" s="1"/>
    </row>
    <row r="311" spans="4:4">
      <c r="D311" s="1"/>
    </row>
    <row r="312" spans="4:4">
      <c r="D312" s="1"/>
    </row>
    <row r="313" spans="4:4">
      <c r="D313" s="1"/>
    </row>
    <row r="314" spans="4:4">
      <c r="D314" s="1"/>
    </row>
    <row r="315" spans="4:4">
      <c r="D315" s="1"/>
    </row>
    <row r="316" spans="4:4">
      <c r="D316" s="1"/>
    </row>
    <row r="317" spans="4:4">
      <c r="D317" s="1"/>
    </row>
    <row r="318" spans="4:4">
      <c r="D318" s="1"/>
    </row>
    <row r="319" spans="4:4">
      <c r="D319" s="1"/>
    </row>
    <row r="320" spans="4:4">
      <c r="D320" s="1"/>
    </row>
    <row r="321" spans="4:4">
      <c r="D321" s="1"/>
    </row>
    <row r="322" spans="4:4">
      <c r="D322" s="1"/>
    </row>
    <row r="323" spans="4:4">
      <c r="D323" s="1"/>
    </row>
    <row r="324" spans="4:4">
      <c r="D324" s="1"/>
    </row>
    <row r="325" spans="4:4">
      <c r="D325" s="1"/>
    </row>
    <row r="326" spans="4:4">
      <c r="D326" s="1"/>
    </row>
    <row r="327" spans="4:4">
      <c r="D327" s="1"/>
    </row>
    <row r="328" spans="4:4">
      <c r="D328" s="1"/>
    </row>
    <row r="329" spans="4:4">
      <c r="D329" s="1"/>
    </row>
    <row r="330" spans="4:4">
      <c r="D330" s="1"/>
    </row>
    <row r="331" spans="4:4">
      <c r="D331" s="1"/>
    </row>
    <row r="332" spans="4:4">
      <c r="D332" s="1"/>
    </row>
    <row r="333" spans="4:4">
      <c r="D333" s="1"/>
    </row>
    <row r="334" spans="4:4">
      <c r="D334" s="1"/>
    </row>
    <row r="335" spans="4:4">
      <c r="D335" s="1"/>
    </row>
    <row r="336" spans="4:4">
      <c r="D336" s="1"/>
    </row>
    <row r="337" spans="4:4">
      <c r="D337" s="1"/>
    </row>
    <row r="338" spans="4:4">
      <c r="D338" s="1"/>
    </row>
    <row r="339" spans="4:4">
      <c r="D339" s="1"/>
    </row>
    <row r="340" spans="4:4">
      <c r="D340" s="1"/>
    </row>
    <row r="341" spans="4:4">
      <c r="D341" s="1"/>
    </row>
    <row r="342" spans="4:4">
      <c r="D342" s="1"/>
    </row>
    <row r="343" spans="4:4">
      <c r="D343" s="1"/>
    </row>
    <row r="344" spans="4:4">
      <c r="D344" s="1"/>
    </row>
    <row r="345" spans="4:4">
      <c r="D345" s="1"/>
    </row>
    <row r="346" spans="4:4">
      <c r="D346" s="1"/>
    </row>
    <row r="347" spans="4:4">
      <c r="D347" s="1"/>
    </row>
    <row r="348" spans="4:4">
      <c r="D348" s="1"/>
    </row>
    <row r="349" spans="4:4">
      <c r="D349" s="1"/>
    </row>
    <row r="350" spans="4:4">
      <c r="D350" s="1"/>
    </row>
    <row r="351" spans="4:4">
      <c r="D351" s="1"/>
    </row>
    <row r="352" spans="4:4">
      <c r="D352" s="1"/>
    </row>
    <row r="353" spans="4:4">
      <c r="D353" s="1"/>
    </row>
    <row r="354" spans="4:4">
      <c r="D354" s="1"/>
    </row>
    <row r="355" spans="4:4">
      <c r="D355" s="1"/>
    </row>
    <row r="356" spans="4:4">
      <c r="D356" s="1"/>
    </row>
    <row r="357" spans="4:4">
      <c r="D357" s="1"/>
    </row>
    <row r="358" spans="4:4">
      <c r="D358" s="1"/>
    </row>
    <row r="359" spans="4:4">
      <c r="D359" s="1"/>
    </row>
    <row r="360" spans="4:4">
      <c r="D360" s="1"/>
    </row>
    <row r="361" spans="4:4">
      <c r="D361" s="1"/>
    </row>
    <row r="362" spans="4:4">
      <c r="D362" s="1"/>
    </row>
    <row r="363" spans="4:4">
      <c r="D363" s="1"/>
    </row>
    <row r="364" spans="4:4">
      <c r="D364" s="1"/>
    </row>
    <row r="365" spans="4:4">
      <c r="D365" s="1"/>
    </row>
    <row r="366" spans="4:4">
      <c r="D366" s="1"/>
    </row>
    <row r="367" spans="4:4">
      <c r="D367" s="1"/>
    </row>
    <row r="368" spans="4:4">
      <c r="D368" s="1"/>
    </row>
    <row r="369" spans="4:4">
      <c r="D369" s="1"/>
    </row>
    <row r="370" spans="4:4">
      <c r="D370" s="1"/>
    </row>
    <row r="371" spans="4:4">
      <c r="D371" s="1"/>
    </row>
    <row r="372" spans="4:4">
      <c r="D372" s="1"/>
    </row>
    <row r="373" spans="4:4">
      <c r="D373" s="1"/>
    </row>
    <row r="374" spans="4:4">
      <c r="D374" s="1"/>
    </row>
    <row r="375" spans="4:4">
      <c r="D375" s="1"/>
    </row>
    <row r="376" spans="4:4">
      <c r="D376" s="1"/>
    </row>
    <row r="377" spans="4:4">
      <c r="D377" s="1"/>
    </row>
    <row r="378" spans="4:4">
      <c r="D378" s="1"/>
    </row>
    <row r="379" spans="4:4">
      <c r="D379" s="1"/>
    </row>
    <row r="380" spans="4:4">
      <c r="D380" s="1"/>
    </row>
    <row r="381" spans="4:4">
      <c r="D381" s="1"/>
    </row>
    <row r="382" spans="4:4">
      <c r="D382" s="1"/>
    </row>
    <row r="383" spans="4:4">
      <c r="D383" s="1"/>
    </row>
    <row r="384" spans="4:4">
      <c r="D384" s="1"/>
    </row>
    <row r="385" spans="4:4">
      <c r="D385" s="1"/>
    </row>
    <row r="386" spans="4:4">
      <c r="D386" s="1"/>
    </row>
    <row r="387" spans="4:4">
      <c r="D387" s="1"/>
    </row>
    <row r="388" spans="4:4">
      <c r="D388" s="1"/>
    </row>
    <row r="389" spans="4:4">
      <c r="D389" s="1"/>
    </row>
    <row r="390" spans="4:4">
      <c r="D390" s="1"/>
    </row>
    <row r="391" spans="4:4">
      <c r="D391" s="1"/>
    </row>
    <row r="392" spans="4:4">
      <c r="D392" s="1"/>
    </row>
    <row r="393" spans="4:4">
      <c r="D393" s="1"/>
    </row>
    <row r="394" spans="4:4">
      <c r="D394" s="1"/>
    </row>
    <row r="395" spans="4:4">
      <c r="D395" s="1"/>
    </row>
    <row r="396" spans="4:4">
      <c r="D396" s="1"/>
    </row>
    <row r="397" spans="4:4">
      <c r="D397" s="1"/>
    </row>
    <row r="398" spans="4:4">
      <c r="D398" s="1"/>
    </row>
    <row r="399" spans="4:4">
      <c r="D399" s="1"/>
    </row>
    <row r="400" spans="4:4">
      <c r="D400" s="1"/>
    </row>
    <row r="401" spans="4:4">
      <c r="D401" s="1"/>
    </row>
    <row r="402" spans="4:4">
      <c r="D402" s="1"/>
    </row>
  </sheetData>
  <customSheetViews>
    <customSheetView guid="{23D7D7A5-8CC4-49F3-BF9A-80682352FDB4}" state="hidden">
      <selection activeCell="E3" sqref="E3:E78"/>
      <pageMargins left="0.7" right="0.7" top="0.75" bottom="0.75" header="0.3" footer="0.3"/>
      <pageSetup orientation="portrait" r:id="rId1"/>
    </customSheetView>
    <customSheetView guid="{2FB55F61-8261-41FC-BBBD-DB41AAE34DE0}" state="hidden">
      <selection activeCell="E3" sqref="E3:E78"/>
      <pageMargins left="0.7" right="0.7" top="0.75" bottom="0.75" header="0.3" footer="0.3"/>
      <pageSetup orientation="portrait" r:id="rId2"/>
    </customSheetView>
    <customSheetView guid="{0CF56B93-1937-464D-BB2F-C608EEFA6EE2}">
      <selection activeCell="E59" sqref="E59"/>
      <pageMargins left="0.7" right="0.7" top="0.75" bottom="0.75" header="0.3" footer="0.3"/>
      <pageSetup orientation="portrait" r:id="rId3"/>
    </customSheetView>
    <customSheetView guid="{8890C2F0-392F-4FC8-9F14-EB9D6495B254}" state="hidden">
      <selection activeCell="E3" sqref="E3:E78"/>
      <pageMargins left="0.7" right="0.7" top="0.75" bottom="0.75" header="0.3" footer="0.3"/>
      <pageSetup orientation="portrait" r:id="rId4"/>
    </customSheetView>
    <customSheetView guid="{45E33EF5-0AE5-411B-B82A-16E4EAD0F7E5}" state="hidden">
      <selection activeCell="E3" sqref="E3:E78"/>
      <pageMargins left="0.7" right="0.7" top="0.75" bottom="0.75" header="0.3" footer="0.3"/>
      <pageSetup orientation="portrait" r:id="rId5"/>
    </customSheetView>
    <customSheetView guid="{3D9BA643-DCD7-4F79-9EAE-619EF916FFDC}" topLeftCell="A37">
      <selection activeCell="E3" sqref="E3:E78"/>
      <pageMargins left="0.7" right="0.7" top="0.75" bottom="0.75" header="0.3" footer="0.3"/>
      <pageSetup orientation="portrait" r:id="rId6"/>
    </customSheetView>
    <customSheetView guid="{2EEC1102-A7BD-4EA7-B5F8-85CEB0777501}" state="hidden">
      <selection activeCell="E3" sqref="E3:E78"/>
      <pageMargins left="0.7" right="0.7" top="0.75" bottom="0.75" header="0.3" footer="0.3"/>
      <pageSetup orientation="portrait" r:id="rId7"/>
    </customSheetView>
    <customSheetView guid="{367F6362-F0B8-4659-BC46-C195A485C4AF}" state="hidden">
      <selection activeCell="E3" sqref="E3:E78"/>
      <pageMargins left="0.7" right="0.7" top="0.75" bottom="0.75" header="0.3" footer="0.3"/>
      <pageSetup orientation="portrait" r:id="rId8"/>
    </customSheetView>
    <customSheetView guid="{55093744-5B73-4947-B761-7AFFE6BCBF64}" state="hidden">
      <selection activeCell="E3" sqref="E3:E78"/>
      <pageMargins left="0.7" right="0.7" top="0.75" bottom="0.75" header="0.3" footer="0.3"/>
      <pageSetup orientation="portrait" r:id="rId9"/>
    </customSheetView>
    <customSheetView guid="{FDB2E6CC-1E11-4AF0-9A85-8C3EC03BC451}" state="hidden">
      <selection activeCell="E3" sqref="E3:E78"/>
      <pageMargins left="0.7" right="0.7" top="0.75" bottom="0.75" header="0.3" footer="0.3"/>
      <pageSetup orientation="portrait" r:id="rId10"/>
    </customSheetView>
    <customSheetView guid="{1714B781-F943-4DB6-8C69-39675BAB5FD7}" state="hidden">
      <selection activeCell="E3" sqref="E3:E78"/>
      <pageMargins left="0.7" right="0.7" top="0.75" bottom="0.75" header="0.3" footer="0.3"/>
      <pageSetup orientation="portrait" r:id="rId11"/>
    </customSheetView>
    <customSheetView guid="{C4CBF406-4EAB-407E-A6F2-83146CE47CB6}" state="hidden">
      <selection activeCell="E3" sqref="E3:E78"/>
      <pageMargins left="0.7" right="0.7" top="0.75" bottom="0.75" header="0.3" footer="0.3"/>
      <pageSetup orientation="portrait" r:id="rId12"/>
    </customSheetView>
    <customSheetView guid="{5B84023C-7753-4A67-8855-0F256D044000}" state="hidden">
      <selection activeCell="E3" sqref="E3:E78"/>
      <pageMargins left="0.7" right="0.7" top="0.75" bottom="0.75" header="0.3" footer="0.3"/>
      <pageSetup orientation="portrait" r:id="rId13"/>
    </customSheetView>
    <customSheetView guid="{8C18EE86-95D6-42C2-89BD-702FE7DEE6F2}" state="hidden">
      <selection activeCell="E3" sqref="E3:E78"/>
      <pageMargins left="0.7" right="0.7" top="0.75" bottom="0.75" header="0.3" footer="0.3"/>
      <pageSetup orientation="portrait" r:id="rId14"/>
    </customSheetView>
  </customSheetViews>
  <pageMargins left="0.7" right="0.7" top="0.75" bottom="0.75" header="0.3" footer="0.3"/>
  <pageSetup orientation="portrait" r:id="rId15"/>
  <headerFooter>
    <oddHeader>&amp;L&amp;"Arial"&amp;8&amp;K000000INTERNAL&amp;1#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0"/>
  <dimension ref="A2:M83"/>
  <sheetViews>
    <sheetView zoomScale="85" zoomScaleNormal="85" workbookViewId="0">
      <selection activeCell="A63" sqref="A63"/>
    </sheetView>
  </sheetViews>
  <sheetFormatPr baseColWidth="10" defaultColWidth="11.42578125" defaultRowHeight="12.75"/>
  <cols>
    <col min="1" max="1" width="45.140625" customWidth="1"/>
    <col min="2" max="2" width="51.42578125" customWidth="1"/>
    <col min="3" max="3" width="19.85546875" customWidth="1"/>
    <col min="4" max="4" width="25.85546875" style="21" customWidth="1"/>
    <col min="5" max="5" width="15.42578125" style="35" customWidth="1"/>
    <col min="6" max="6" width="7.7109375" customWidth="1"/>
    <col min="7" max="7" width="16.7109375" customWidth="1"/>
    <col min="8" max="8" width="12.85546875" hidden="1" customWidth="1"/>
    <col min="9" max="10" width="12.85546875" style="21" hidden="1" customWidth="1"/>
    <col min="11" max="12" width="12.85546875" style="21" customWidth="1"/>
    <col min="13" max="13" width="12.85546875" customWidth="1"/>
    <col min="14" max="14" width="52.28515625" customWidth="1"/>
    <col min="15" max="15" width="51.140625" customWidth="1"/>
    <col min="16" max="16" width="52.28515625" customWidth="1"/>
    <col min="17" max="17" width="51.140625" customWidth="1"/>
    <col min="18" max="18" width="52.28515625" customWidth="1"/>
    <col min="19" max="19" width="51.140625" customWidth="1"/>
    <col min="20" max="20" width="52.28515625" customWidth="1"/>
    <col min="21" max="21" width="51.140625" customWidth="1"/>
    <col min="22" max="22" width="52.28515625" customWidth="1"/>
    <col min="23" max="23" width="51.140625" customWidth="1"/>
    <col min="24" max="24" width="52.28515625" customWidth="1"/>
    <col min="25" max="25" width="51.140625" customWidth="1"/>
    <col min="26" max="26" width="52.28515625" customWidth="1"/>
    <col min="27" max="27" width="51.140625" customWidth="1"/>
    <col min="28" max="28" width="52.28515625" customWidth="1"/>
    <col min="29" max="29" width="51.140625" customWidth="1"/>
    <col min="30" max="30" width="52.28515625" customWidth="1"/>
    <col min="31" max="31" width="51.140625" customWidth="1"/>
    <col min="32" max="32" width="52.28515625" customWidth="1"/>
    <col min="33" max="33" width="51.140625" customWidth="1"/>
    <col min="34" max="34" width="52.28515625" customWidth="1"/>
    <col min="35" max="35" width="51.140625" customWidth="1"/>
    <col min="36" max="36" width="52.28515625" customWidth="1"/>
    <col min="37" max="37" width="51.140625" customWidth="1"/>
    <col min="38" max="38" width="52.28515625" customWidth="1"/>
    <col min="39" max="39" width="51.140625" customWidth="1"/>
    <col min="40" max="40" width="52.28515625" customWidth="1"/>
    <col min="41" max="41" width="51.140625" customWidth="1"/>
    <col min="42" max="42" width="52.28515625" customWidth="1"/>
    <col min="43" max="43" width="51.140625" customWidth="1"/>
    <col min="44" max="44" width="101.28515625" customWidth="1"/>
    <col min="45" max="45" width="51.140625" customWidth="1"/>
    <col min="46" max="46" width="52.28515625" customWidth="1"/>
    <col min="47" max="47" width="51.140625" customWidth="1"/>
    <col min="48" max="48" width="52.28515625" customWidth="1"/>
    <col min="49" max="49" width="51.140625" customWidth="1"/>
    <col min="50" max="50" width="52.28515625" customWidth="1"/>
    <col min="51" max="51" width="51.140625" customWidth="1"/>
    <col min="52" max="52" width="52.28515625" customWidth="1"/>
    <col min="53" max="53" width="51.140625" customWidth="1"/>
    <col min="54" max="54" width="52.28515625" customWidth="1"/>
    <col min="55" max="55" width="51.140625" customWidth="1"/>
    <col min="56" max="56" width="52.28515625" customWidth="1"/>
    <col min="57" max="57" width="51.140625" customWidth="1"/>
    <col min="58" max="58" width="52.28515625" customWidth="1"/>
    <col min="59" max="59" width="51.140625" customWidth="1"/>
    <col min="60" max="60" width="52.28515625" customWidth="1"/>
    <col min="61" max="61" width="51.140625" customWidth="1"/>
    <col min="62" max="62" width="52.28515625" customWidth="1"/>
    <col min="63" max="63" width="51.140625" customWidth="1"/>
    <col min="64" max="64" width="52.28515625" customWidth="1"/>
    <col min="65" max="65" width="51.140625" customWidth="1"/>
    <col min="66" max="66" width="57.7109375" customWidth="1"/>
    <col min="67" max="67" width="51.140625" customWidth="1"/>
    <col min="68" max="68" width="52.28515625" customWidth="1"/>
    <col min="69" max="69" width="51.140625" customWidth="1"/>
    <col min="70" max="70" width="52.28515625" customWidth="1"/>
    <col min="71" max="71" width="51.140625" customWidth="1"/>
    <col min="72" max="72" width="52.28515625" customWidth="1"/>
    <col min="73" max="73" width="51.140625" customWidth="1"/>
    <col min="74" max="74" width="52.28515625" customWidth="1"/>
    <col min="75" max="75" width="51.140625" customWidth="1"/>
    <col min="76" max="76" width="52.28515625" customWidth="1"/>
    <col min="77" max="77" width="51.140625" customWidth="1"/>
    <col min="78" max="78" width="52.28515625" customWidth="1"/>
    <col min="79" max="79" width="51.140625" customWidth="1"/>
    <col min="80" max="80" width="52.28515625" customWidth="1"/>
    <col min="81" max="81" width="51.140625" customWidth="1"/>
    <col min="82" max="82" width="52.28515625" customWidth="1"/>
    <col min="83" max="83" width="51.140625" customWidth="1"/>
    <col min="84" max="84" width="52.28515625" customWidth="1"/>
    <col min="85" max="85" width="51.140625" customWidth="1"/>
    <col min="86" max="86" width="52.28515625" customWidth="1"/>
    <col min="87" max="87" width="51.140625" customWidth="1"/>
    <col min="88" max="88" width="52.28515625" customWidth="1"/>
    <col min="89" max="89" width="51.140625" customWidth="1"/>
    <col min="90" max="90" width="52.28515625" customWidth="1"/>
    <col min="91" max="91" width="51.140625" customWidth="1"/>
    <col min="92" max="92" width="52.28515625" customWidth="1"/>
    <col min="93" max="93" width="51.140625" customWidth="1"/>
    <col min="94" max="94" width="80.42578125" customWidth="1"/>
    <col min="95" max="95" width="51.140625" customWidth="1"/>
    <col min="96" max="96" width="52.28515625" customWidth="1"/>
    <col min="97" max="97" width="51.140625" customWidth="1"/>
    <col min="98" max="98" width="52.28515625" customWidth="1"/>
    <col min="99" max="99" width="51.140625" customWidth="1"/>
    <col min="100" max="100" width="52.28515625" bestFit="1" customWidth="1"/>
    <col min="101" max="101" width="51.140625" customWidth="1"/>
    <col min="102" max="102" width="52.28515625" bestFit="1" customWidth="1"/>
    <col min="103" max="103" width="51.140625" customWidth="1"/>
    <col min="104" max="104" width="52.28515625" bestFit="1" customWidth="1"/>
    <col min="105" max="105" width="51.140625" customWidth="1"/>
    <col min="106" max="106" width="52.28515625" bestFit="1" customWidth="1"/>
    <col min="107" max="107" width="51.140625" customWidth="1"/>
    <col min="108" max="108" width="52.28515625" bestFit="1" customWidth="1"/>
    <col min="109" max="109" width="51.140625" customWidth="1"/>
    <col min="110" max="110" width="52.28515625" bestFit="1" customWidth="1"/>
    <col min="111" max="111" width="51.140625" customWidth="1"/>
    <col min="112" max="112" width="52.28515625" bestFit="1" customWidth="1"/>
    <col min="113" max="113" width="51.140625" customWidth="1"/>
    <col min="114" max="114" width="52.85546875" bestFit="1" customWidth="1"/>
    <col min="115" max="115" width="51.140625" customWidth="1"/>
    <col min="116" max="116" width="52.28515625" bestFit="1" customWidth="1"/>
    <col min="117" max="117" width="51.140625" customWidth="1"/>
    <col min="118" max="118" width="52.28515625" bestFit="1" customWidth="1"/>
    <col min="119" max="119" width="51.140625" customWidth="1"/>
    <col min="120" max="120" width="52.28515625" bestFit="1" customWidth="1"/>
    <col min="121" max="121" width="51.140625" customWidth="1"/>
    <col min="122" max="122" width="52.28515625" bestFit="1" customWidth="1"/>
    <col min="123" max="123" width="51.140625" customWidth="1"/>
    <col min="124" max="124" width="52.28515625" bestFit="1" customWidth="1"/>
    <col min="125" max="125" width="51.140625" customWidth="1"/>
    <col min="126" max="126" width="52.28515625" bestFit="1" customWidth="1"/>
    <col min="127" max="127" width="51.140625" customWidth="1"/>
    <col min="128" max="128" width="52.28515625" bestFit="1" customWidth="1"/>
    <col min="129" max="129" width="51.140625" customWidth="1"/>
    <col min="130" max="130" width="52.28515625" bestFit="1" customWidth="1"/>
    <col min="131" max="131" width="51.140625" customWidth="1"/>
    <col min="132" max="132" width="52.28515625" bestFit="1" customWidth="1"/>
    <col min="133" max="133" width="51.140625" customWidth="1"/>
    <col min="134" max="134" width="52.28515625" bestFit="1" customWidth="1"/>
    <col min="135" max="135" width="51.140625" customWidth="1"/>
    <col min="136" max="136" width="52.28515625" bestFit="1" customWidth="1"/>
    <col min="137" max="137" width="51.140625" customWidth="1"/>
    <col min="138" max="138" width="52.28515625" bestFit="1" customWidth="1"/>
    <col min="139" max="139" width="51.140625" customWidth="1"/>
    <col min="140" max="140" width="52.28515625" bestFit="1" customWidth="1"/>
    <col min="141" max="141" width="51.140625" customWidth="1"/>
    <col min="142" max="142" width="52.28515625" bestFit="1" customWidth="1"/>
    <col min="143" max="143" width="51.140625" customWidth="1"/>
    <col min="144" max="144" width="52.28515625" bestFit="1" customWidth="1"/>
    <col min="145" max="145" width="51.140625" customWidth="1"/>
    <col min="146" max="146" width="52.28515625" bestFit="1" customWidth="1"/>
    <col min="147" max="147" width="51.140625" customWidth="1"/>
    <col min="148" max="148" width="52.28515625" bestFit="1" customWidth="1"/>
    <col min="149" max="149" width="51.140625" customWidth="1"/>
    <col min="150" max="150" width="52.28515625" bestFit="1" customWidth="1"/>
    <col min="151" max="151" width="51.140625" customWidth="1"/>
    <col min="152" max="152" width="52.28515625" bestFit="1" customWidth="1"/>
    <col min="153" max="153" width="51.140625" customWidth="1"/>
    <col min="154" max="154" width="52.28515625" bestFit="1" customWidth="1"/>
    <col min="155" max="155" width="51.140625" customWidth="1"/>
    <col min="156" max="156" width="52.28515625" bestFit="1" customWidth="1"/>
    <col min="157" max="157" width="51.140625" customWidth="1"/>
    <col min="158" max="158" width="52.28515625" bestFit="1" customWidth="1"/>
    <col min="159" max="159" width="51.140625" customWidth="1"/>
    <col min="160" max="160" width="52.28515625" bestFit="1" customWidth="1"/>
    <col min="161" max="161" width="51.140625" customWidth="1"/>
    <col min="162" max="162" width="52.28515625" bestFit="1" customWidth="1"/>
    <col min="163" max="163" width="51.140625" customWidth="1"/>
    <col min="164" max="164" width="52.28515625" bestFit="1" customWidth="1"/>
    <col min="165" max="165" width="51.140625" customWidth="1"/>
    <col min="166" max="166" width="52.28515625" bestFit="1" customWidth="1"/>
    <col min="167" max="167" width="51.140625" customWidth="1"/>
    <col min="168" max="168" width="52.28515625" bestFit="1" customWidth="1"/>
    <col min="169" max="169" width="51.140625" customWidth="1"/>
    <col min="170" max="170" width="52.28515625" bestFit="1" customWidth="1"/>
    <col min="171" max="171" width="51.140625" customWidth="1"/>
    <col min="172" max="172" width="52.28515625" bestFit="1" customWidth="1"/>
    <col min="173" max="173" width="51.140625" customWidth="1"/>
    <col min="174" max="174" width="52.28515625" bestFit="1" customWidth="1"/>
    <col min="175" max="175" width="51.140625" customWidth="1"/>
    <col min="176" max="176" width="52.28515625" bestFit="1" customWidth="1"/>
    <col min="177" max="177" width="51.140625" customWidth="1"/>
    <col min="178" max="178" width="52.28515625" bestFit="1" customWidth="1"/>
    <col min="179" max="179" width="51.140625" customWidth="1"/>
    <col min="180" max="180" width="52.28515625" bestFit="1" customWidth="1"/>
    <col min="181" max="181" width="51.140625" customWidth="1"/>
    <col min="182" max="182" width="52.28515625" bestFit="1" customWidth="1"/>
    <col min="183" max="183" width="51.140625" customWidth="1"/>
    <col min="184" max="184" width="52.28515625" bestFit="1" customWidth="1"/>
    <col min="185" max="185" width="51.140625" customWidth="1"/>
    <col min="186" max="186" width="52.28515625" bestFit="1" customWidth="1"/>
    <col min="187" max="187" width="51.140625" customWidth="1"/>
    <col min="188" max="188" width="52.28515625" bestFit="1" customWidth="1"/>
    <col min="189" max="189" width="51.140625" customWidth="1"/>
    <col min="190" max="190" width="57.5703125" bestFit="1" customWidth="1"/>
    <col min="191" max="191" width="56.42578125" customWidth="1"/>
  </cols>
  <sheetData>
    <row r="2" spans="1:13" ht="13.5" thickBot="1"/>
    <row r="3" spans="1:13" ht="13.5" thickBot="1">
      <c r="A3" s="25" t="s">
        <v>1654</v>
      </c>
      <c r="B3" s="21" t="s">
        <v>1658</v>
      </c>
      <c r="C3" s="21" t="s">
        <v>1657</v>
      </c>
      <c r="D3" s="34" t="s">
        <v>1678</v>
      </c>
      <c r="E3" s="34" t="s">
        <v>1680</v>
      </c>
      <c r="G3" s="26" t="s">
        <v>1661</v>
      </c>
      <c r="H3" s="29">
        <v>42907</v>
      </c>
      <c r="I3" s="29">
        <v>42921</v>
      </c>
      <c r="J3" s="29">
        <v>42928</v>
      </c>
      <c r="K3" s="29">
        <v>42935</v>
      </c>
      <c r="L3" s="29">
        <v>42950</v>
      </c>
      <c r="M3" s="29" t="s">
        <v>1673</v>
      </c>
    </row>
    <row r="4" spans="1:13" ht="13.5" thickBot="1">
      <c r="A4" s="30" t="s">
        <v>1118</v>
      </c>
      <c r="B4" s="24">
        <v>1</v>
      </c>
      <c r="C4" s="24">
        <v>1</v>
      </c>
      <c r="D4" s="24">
        <f>GETPIVOTDATA("Cuenta de Default Contacts/Groups CON PRODUCCION",$A$3,"Default Contacts/Groups SIN PRODUCCION","AD_BUSINESS CRITICAL")-GETPIVOTDATA("Cuenta de IMPACTO",$A$3,"Default Contacts/Groups SIN PRODUCCION","AD_BUSINESS CRITICAL")</f>
        <v>0</v>
      </c>
      <c r="E4" s="35">
        <f t="shared" ref="E4:E35" si="0">D4/$D$58</f>
        <v>0</v>
      </c>
      <c r="G4" s="27" t="s">
        <v>1660</v>
      </c>
      <c r="H4" s="28">
        <v>2853</v>
      </c>
      <c r="I4" s="28">
        <v>2853</v>
      </c>
      <c r="J4" s="28">
        <v>2824</v>
      </c>
      <c r="K4" s="28">
        <v>2669</v>
      </c>
      <c r="L4" s="28">
        <v>2667</v>
      </c>
      <c r="M4" s="28">
        <f>SUM(B50:B53)-SUM(C50:C53)+GETPIVOTDATA("Cuenta de Default Contacts/Groups CON PRODUCCION",$A$3,"Default Contacts/Groups SIN PRODUCCION","OS2 FIS_HIGH")-GETPIVOTDATA("Cuenta de IMPACTO",$A$3,"Default Contacts/Groups SIN PRODUCCION","OS2 FIS_HIGH")</f>
        <v>2668</v>
      </c>
    </row>
    <row r="5" spans="1:13" ht="13.5" thickBot="1">
      <c r="A5" s="30" t="s">
        <v>1300</v>
      </c>
      <c r="B5" s="24">
        <v>1</v>
      </c>
      <c r="C5" s="24">
        <v>1</v>
      </c>
      <c r="D5" s="32">
        <f>GETPIVOTDATA("Cuenta de Default Contacts/Groups CON PRODUCCION",$A$3,"Default Contacts/Groups SIN PRODUCCION","AMS Mainframe Support Argentina_HIGH")-GETPIVOTDATA("Cuenta de IMPACTO",$A$3,"Default Contacts/Groups SIN PRODUCCION","AMS Mainframe Support Argentina_HIGH")</f>
        <v>0</v>
      </c>
      <c r="E5" s="35">
        <f t="shared" si="0"/>
        <v>0</v>
      </c>
      <c r="G5" s="27" t="s">
        <v>1662</v>
      </c>
      <c r="H5" s="28">
        <v>750</v>
      </c>
      <c r="I5" s="28">
        <v>751</v>
      </c>
      <c r="J5" s="28">
        <v>137</v>
      </c>
      <c r="K5" s="28">
        <v>137</v>
      </c>
      <c r="L5" s="28">
        <v>146</v>
      </c>
      <c r="M5" s="28">
        <f>SUM(B39:B42)-SUM(C39:C42)</f>
        <v>146</v>
      </c>
    </row>
    <row r="6" spans="1:13" ht="13.5" thickBot="1">
      <c r="A6" s="30" t="s">
        <v>1373</v>
      </c>
      <c r="B6" s="24">
        <v>22</v>
      </c>
      <c r="C6" s="24">
        <v>22</v>
      </c>
      <c r="D6" s="32">
        <f>GETPIVOTDATA("Cuenta de Default Contacts/Groups CON PRODUCCION",$A$3,"Default Contacts/Groups SIN PRODUCCION","AMS NON SAP Support_HIGH")-GETPIVOTDATA("Cuenta de IMPACTO",$A$3,"Default Contacts/Groups SIN PRODUCCION","AMS NON SAP Support_HIGH")</f>
        <v>0</v>
      </c>
      <c r="E6" s="35">
        <f t="shared" si="0"/>
        <v>0</v>
      </c>
      <c r="G6" s="27" t="s">
        <v>1663</v>
      </c>
      <c r="H6" s="28">
        <v>556</v>
      </c>
      <c r="I6" s="28">
        <v>556</v>
      </c>
      <c r="J6" s="28">
        <v>556</v>
      </c>
      <c r="K6" s="28">
        <v>556</v>
      </c>
      <c r="L6" s="28">
        <v>556</v>
      </c>
      <c r="M6" s="28">
        <f>(SUM(B47:B49)-SUM(C47:C49))+(SUM(GETPIVOTDATA("Cuenta de Default Contacts/Groups CON PRODUCCION",$A$3,"Default Contacts/Groups SIN PRODUCCION","STORAGE_MEDIUM")-(SUM(GETPIVOTDATA("Cuenta de IMPACTO",$A$3,"Default Contacts/Groups SIN PRODUCCION","STORAGE_MEDIUM")))))</f>
        <v>556</v>
      </c>
    </row>
    <row r="7" spans="1:13" ht="13.5" thickBot="1">
      <c r="A7" s="30" t="s">
        <v>1469</v>
      </c>
      <c r="B7" s="24">
        <v>1</v>
      </c>
      <c r="C7" s="24">
        <v>1</v>
      </c>
      <c r="D7" s="32">
        <f>GETPIVOTDATA("Cuenta de Default Contacts/Groups CON PRODUCCION",$A$3,"Default Contacts/Groups SIN PRODUCCION","AMS_BUSINESS CRITICAL")-GETPIVOTDATA("Cuenta de IMPACTO",$A$3,"Default Contacts/Groups SIN PRODUCCION","AMS_BUSINESS CRITICAL")</f>
        <v>0</v>
      </c>
      <c r="E7" s="35">
        <f t="shared" si="0"/>
        <v>0</v>
      </c>
      <c r="G7" s="27" t="s">
        <v>1664</v>
      </c>
      <c r="H7" s="28">
        <v>486</v>
      </c>
      <c r="I7" s="28">
        <v>485</v>
      </c>
      <c r="J7" s="28">
        <v>478</v>
      </c>
      <c r="K7" s="28">
        <v>423</v>
      </c>
      <c r="L7" s="28">
        <v>423</v>
      </c>
      <c r="M7" s="28">
        <f>SUM(B27:B30)-SUM(C27:C30)+GETPIVOTDATA("Cuenta de Default Contacts/Groups CON PRODUCCION",$A$3,"Default Contacts/Groups SIN PRODUCCION","CITRIX_BUSINESS CRITICAL")-GETPIVOTDATA("Cuenta de IMPACTO",$A$3,"Default Contacts/Groups SIN PRODUCCION","CITRIX_BUSINESS CRITICAL")</f>
        <v>422</v>
      </c>
    </row>
    <row r="8" spans="1:13" ht="13.5" thickBot="1">
      <c r="A8" s="30" t="s">
        <v>1653</v>
      </c>
      <c r="B8" s="24">
        <v>1</v>
      </c>
      <c r="C8" s="24">
        <v>1</v>
      </c>
      <c r="D8" s="32">
        <f>GETPIVOTDATA("Cuenta de Default Contacts/Groups CON PRODUCCION",$A$3,"Default Contacts/Groups SIN PRODUCCION","AMS_HIGH")-GETPIVOTDATA("Cuenta de IMPACTO",$A$3,"Default Contacts/Groups SIN PRODUCCION","AMS_HIGH")</f>
        <v>0</v>
      </c>
      <c r="E8" s="35">
        <f t="shared" si="0"/>
        <v>0</v>
      </c>
      <c r="G8" s="27" t="s">
        <v>1665</v>
      </c>
      <c r="H8" s="28">
        <v>235</v>
      </c>
      <c r="I8" s="28">
        <v>305</v>
      </c>
      <c r="J8" s="28">
        <v>304</v>
      </c>
      <c r="K8" s="28">
        <v>304</v>
      </c>
      <c r="L8" s="28">
        <v>300</v>
      </c>
      <c r="M8" s="28">
        <f>SUM(B18:B25)-SUM(C18:C25)</f>
        <v>300</v>
      </c>
    </row>
    <row r="9" spans="1:13" ht="13.5" thickBot="1">
      <c r="A9" s="30" t="s">
        <v>1221</v>
      </c>
      <c r="B9" s="24">
        <v>1</v>
      </c>
      <c r="C9" s="24">
        <v>1</v>
      </c>
      <c r="D9" s="32">
        <f>GETPIVOTDATA("Cuenta de Default Contacts/Groups CON PRODUCCION",$A$3,"Default Contacts/Groups SIN PRODUCCION","AMS_LOW")-GETPIVOTDATA("Cuenta de IMPACTO",$A$3,"Default Contacts/Groups SIN PRODUCCION","AMS_LOW")</f>
        <v>0</v>
      </c>
      <c r="E9" s="35">
        <f t="shared" si="0"/>
        <v>0</v>
      </c>
      <c r="G9" s="27" t="s">
        <v>1666</v>
      </c>
      <c r="H9" s="28">
        <v>111</v>
      </c>
      <c r="I9" s="28">
        <v>111</v>
      </c>
      <c r="J9" s="28">
        <v>15</v>
      </c>
      <c r="K9" s="28">
        <v>0</v>
      </c>
      <c r="L9" s="28">
        <v>0</v>
      </c>
      <c r="M9" s="28">
        <f>SUM(B37:B38)-SUM(C37:C38)+GETPIVOTDATA("Cuenta de Default Contacts/Groups CON PRODUCCION",$A$3,"Default Contacts/Groups SIN PRODUCCION","RVS_BUSINESS CRITICAL")-GETPIVOTDATA("Cuenta de IMPACTO",$A$3,"Default Contacts/Groups SIN PRODUCCION","RVS_BUSINESS CRITICAL")+GETPIVOTDATA("Cuenta de Default Contacts/Groups CON PRODUCCION",$A$3,"Default Contacts/Groups SIN PRODUCCION","OPERATION CORDOBA_BUSINESS CRITICAL")-GETPIVOTDATA("Cuenta de IMPACTO",$A$3,"Default Contacts/Groups SIN PRODUCCION","OPERATION CORDOBA_BUSINESS CRITICAL")</f>
        <v>0</v>
      </c>
    </row>
    <row r="10" spans="1:13" ht="13.5" thickBot="1">
      <c r="A10" s="30" t="s">
        <v>1120</v>
      </c>
      <c r="B10" s="24">
        <v>30</v>
      </c>
      <c r="C10" s="24">
        <v>30</v>
      </c>
      <c r="D10" s="32">
        <f>GETPIVOTDATA("Cuenta de Default Contacts/Groups CON PRODUCCION",$A$3,"Default Contacts/Groups SIN PRODUCCION","BKP_BUSINESS CRITICAL")-GETPIVOTDATA("Cuenta de IMPACTO",$A$3,"Default Contacts/Groups SIN PRODUCCION","BKP_BUSINESS CRITICAL")</f>
        <v>0</v>
      </c>
      <c r="E10" s="35">
        <f t="shared" si="0"/>
        <v>0</v>
      </c>
      <c r="G10" s="27" t="s">
        <v>1667</v>
      </c>
      <c r="H10" s="28">
        <v>34</v>
      </c>
      <c r="I10" s="28">
        <v>34</v>
      </c>
      <c r="J10" s="28">
        <v>34</v>
      </c>
      <c r="K10" s="28">
        <v>34</v>
      </c>
      <c r="L10" s="28">
        <v>34</v>
      </c>
      <c r="M10" s="28">
        <f>SUM(GETPIVOTDATA("Cuenta de Default Contacts/Groups CON PRODUCCION",$B$26,"Default Contacts/Groups SIN PRODUCCION","MESSAGING_BUSINESS CRITICAL")-GETPIVOTDATA("Cuenta de IMPACTO",$C$26,"Default Contacts/Groups SIN PRODUCCION","MESSAGING_BUSINESS CRITICAL"))</f>
        <v>34</v>
      </c>
    </row>
    <row r="11" spans="1:13" ht="13.5" thickBot="1">
      <c r="A11" s="30" t="s">
        <v>1133</v>
      </c>
      <c r="B11" s="24">
        <v>55</v>
      </c>
      <c r="C11" s="24">
        <v>55</v>
      </c>
      <c r="D11" s="32">
        <f>GETPIVOTDATA("Cuenta de Default Contacts/Groups CON PRODUCCION",$A$3,"Default Contacts/Groups SIN PRODUCCION","BKP_HIGH")-GETPIVOTDATA("Cuenta de IMPACTO",$A$3,"Default Contacts/Groups SIN PRODUCCION","BKP_HIGH")</f>
        <v>0</v>
      </c>
      <c r="E11" s="35">
        <f t="shared" si="0"/>
        <v>0</v>
      </c>
      <c r="G11" s="27" t="s">
        <v>1583</v>
      </c>
      <c r="H11" s="28">
        <v>26</v>
      </c>
      <c r="I11" s="28">
        <v>0</v>
      </c>
      <c r="J11" s="28">
        <v>0</v>
      </c>
      <c r="K11" s="28">
        <v>0</v>
      </c>
      <c r="L11" s="28">
        <v>0</v>
      </c>
      <c r="M11" s="28">
        <f>SUM(B5:B9)-SUM(C5:C9)</f>
        <v>0</v>
      </c>
    </row>
    <row r="12" spans="1:13" ht="13.5" thickBot="1">
      <c r="A12" s="30" t="s">
        <v>1274</v>
      </c>
      <c r="B12" s="24">
        <v>3</v>
      </c>
      <c r="C12" s="24">
        <v>3</v>
      </c>
      <c r="D12" s="32">
        <f>GETPIVOTDATA("Cuenta de Default Contacts/Groups CON PRODUCCION",$A$3,"Default Contacts/Groups SIN PRODUCCION","BKP_LOW")-GETPIVOTDATA("Cuenta de IMPACTO",$A$3,"Default Contacts/Groups SIN PRODUCCION","BKP_LOW")</f>
        <v>0</v>
      </c>
      <c r="E12" s="35">
        <f t="shared" si="0"/>
        <v>0</v>
      </c>
      <c r="G12" s="27" t="s">
        <v>1668</v>
      </c>
      <c r="H12" s="28">
        <v>10</v>
      </c>
      <c r="I12" s="28">
        <v>0</v>
      </c>
      <c r="J12" s="28">
        <v>0</v>
      </c>
      <c r="K12" s="28">
        <v>0</v>
      </c>
      <c r="L12" s="28">
        <v>0</v>
      </c>
      <c r="M12" s="28">
        <f>SUM(B15:B17)-SUM(C15:C17)</f>
        <v>0</v>
      </c>
    </row>
    <row r="13" spans="1:13" ht="13.5" thickBot="1">
      <c r="A13" s="30" t="s">
        <v>1638</v>
      </c>
      <c r="B13" s="24">
        <v>14</v>
      </c>
      <c r="C13" s="24">
        <v>14</v>
      </c>
      <c r="D13" s="32">
        <f>GETPIVOTDATA("Cuenta de Default Contacts/Groups CON PRODUCCION",$A$3,"Default Contacts/Groups SIN PRODUCCION","BKP_MEDIUM")-GETPIVOTDATA("Cuenta de IMPACTO",$A$3,"Default Contacts/Groups SIN PRODUCCION","BKP_MEDIUM")</f>
        <v>0</v>
      </c>
      <c r="E13" s="35">
        <f t="shared" si="0"/>
        <v>0</v>
      </c>
      <c r="G13" s="27" t="s">
        <v>1669</v>
      </c>
      <c r="H13" s="28">
        <v>6</v>
      </c>
      <c r="I13" s="28">
        <v>6</v>
      </c>
      <c r="J13" s="28">
        <v>6</v>
      </c>
      <c r="K13" s="28">
        <v>6</v>
      </c>
      <c r="L13" s="28">
        <v>6</v>
      </c>
      <c r="M13" s="28">
        <f>SUM(B45:B46)-SUM(C45:C46)</f>
        <v>6</v>
      </c>
    </row>
    <row r="14" spans="1:13" ht="13.5" thickBot="1">
      <c r="A14" s="30" t="s">
        <v>1138</v>
      </c>
      <c r="B14" s="24">
        <v>13</v>
      </c>
      <c r="C14" s="24">
        <v>7</v>
      </c>
      <c r="D14" s="32">
        <f>GETPIVOTDATA("Cuenta de Default Contacts/Groups CON PRODUCCION",$A$3,"Default Contacts/Groups SIN PRODUCCION","CITRIX_BUSINESS CRITICAL")-GETPIVOTDATA("Cuenta de IMPACTO",$A$3,"Default Contacts/Groups SIN PRODUCCION","CITRIX_BUSINESS CRITICAL")</f>
        <v>6</v>
      </c>
      <c r="E14" s="35">
        <f t="shared" si="0"/>
        <v>1.4520813165537271E-3</v>
      </c>
      <c r="G14" s="27" t="s">
        <v>1670</v>
      </c>
      <c r="H14" s="28">
        <v>1</v>
      </c>
      <c r="I14" s="28">
        <v>1</v>
      </c>
      <c r="J14" s="28">
        <v>1</v>
      </c>
      <c r="K14" s="28">
        <v>1</v>
      </c>
      <c r="L14" s="28">
        <v>0</v>
      </c>
      <c r="M14" s="28">
        <f>SUM(GETPIVOTDATA("Cuenta de Default Contacts/Groups CON PRODUCCION",$B$4,"Default Contacts/Groups SIN PRODUCCION","AD_BUSINESS CRITICAL"))-GETPIVOTDATA("Cuenta de IMPACTO",$C$4,"Default Contacts/Groups SIN PRODUCCION","AD_BUSINESS CRITICAL")</f>
        <v>0</v>
      </c>
    </row>
    <row r="15" spans="1:13">
      <c r="A15" s="30" t="s">
        <v>1121</v>
      </c>
      <c r="B15" s="24">
        <v>8</v>
      </c>
      <c r="C15" s="24">
        <v>8</v>
      </c>
      <c r="D15" s="32">
        <f>GETPIVOTDATA("Cuenta de Default Contacts/Groups CON PRODUCCION",$A$3,"Default Contacts/Groups SIN PRODUCCION","FACILITIES_BUSINESS CRITICAL")-GETPIVOTDATA("Cuenta de IMPACTO",$A$3,"Default Contacts/Groups SIN PRODUCCION","FACILITIES_BUSINESS CRITICAL")</f>
        <v>0</v>
      </c>
      <c r="E15" s="35">
        <f t="shared" si="0"/>
        <v>0</v>
      </c>
    </row>
    <row r="16" spans="1:13">
      <c r="A16" s="30" t="s">
        <v>1132</v>
      </c>
      <c r="B16" s="24">
        <v>1</v>
      </c>
      <c r="C16" s="24">
        <v>1</v>
      </c>
      <c r="D16" s="32">
        <f>GETPIVOTDATA("Cuenta de Default Contacts/Groups CON PRODUCCION",$A$3,"Default Contacts/Groups SIN PRODUCCION","FACILITIES_HIGH")-GETPIVOTDATA("Cuenta de IMPACTO",$A$3,"Default Contacts/Groups SIN PRODUCCION","FACILITIES_HIGH")</f>
        <v>0</v>
      </c>
      <c r="E16" s="35">
        <f t="shared" si="0"/>
        <v>0</v>
      </c>
    </row>
    <row r="17" spans="1:5">
      <c r="A17" s="30" t="s">
        <v>1137</v>
      </c>
      <c r="B17" s="24">
        <v>3</v>
      </c>
      <c r="C17" s="24">
        <v>3</v>
      </c>
      <c r="D17" s="32">
        <f>GETPIVOTDATA("Cuenta de Default Contacts/Groups CON PRODUCCION",$A$3,"Default Contacts/Groups SIN PRODUCCION","FACILITIES_LOW")-GETPIVOTDATA("Cuenta de IMPACTO",$A$3,"Default Contacts/Groups SIN PRODUCCION","FACILITIES_LOW")</f>
        <v>0</v>
      </c>
      <c r="E17" s="35">
        <f t="shared" si="0"/>
        <v>0</v>
      </c>
    </row>
    <row r="18" spans="1:5">
      <c r="A18" s="30" t="s">
        <v>1127</v>
      </c>
      <c r="B18" s="24">
        <v>9</v>
      </c>
      <c r="C18" s="24"/>
      <c r="D18" s="32">
        <f>GETPIVOTDATA("Cuenta de Default Contacts/Groups CON PRODUCCION",$A$3,"Default Contacts/Groups SIN PRODUCCION","FIS_BUSINESS CRITICAL")-GETPIVOTDATA("Cuenta de IMPACTO",$A$3,"Default Contacts/Groups SIN PRODUCCION","FIS_BUSINESS CRITICAL")</f>
        <v>9</v>
      </c>
      <c r="E18" s="35">
        <f t="shared" si="0"/>
        <v>2.1781219748305907E-3</v>
      </c>
    </row>
    <row r="19" spans="1:5">
      <c r="A19" s="30" t="s">
        <v>1134</v>
      </c>
      <c r="B19" s="24">
        <v>2</v>
      </c>
      <c r="C19" s="24"/>
      <c r="D19" s="32">
        <f>GETPIVOTDATA("Cuenta de Default Contacts/Groups CON PRODUCCION",$A$3,"Default Contacts/Groups SIN PRODUCCION","FIS_HIGH")-GETPIVOTDATA("Cuenta de IMPACTO",$A$3,"Default Contacts/Groups SIN PRODUCCION","FIS_HIGH")</f>
        <v>2</v>
      </c>
      <c r="E19" s="35">
        <f t="shared" si="0"/>
        <v>4.8402710551790902E-4</v>
      </c>
    </row>
    <row r="20" spans="1:5">
      <c r="A20" s="30" t="s">
        <v>1135</v>
      </c>
      <c r="B20" s="24">
        <v>13</v>
      </c>
      <c r="C20" s="24"/>
      <c r="D20" s="32">
        <f>GETPIVOTDATA("Cuenta de Default Contacts/Groups CON PRODUCCION",$A$3,"Default Contacts/Groups SIN PRODUCCION","FIS_LOW")-GETPIVOTDATA("Cuenta de IMPACTO",$A$3,"Default Contacts/Groups SIN PRODUCCION","FIS_LOW")</f>
        <v>13</v>
      </c>
      <c r="E20" s="35">
        <f t="shared" si="0"/>
        <v>3.1461761858664087E-3</v>
      </c>
    </row>
    <row r="21" spans="1:5">
      <c r="A21" s="30" t="s">
        <v>1163</v>
      </c>
      <c r="B21" s="24">
        <v>42</v>
      </c>
      <c r="C21" s="24"/>
      <c r="D21" s="32">
        <f>GETPIVOTDATA("Cuenta de Default Contacts/Groups CON PRODUCCION",$A$3,"Default Contacts/Groups SIN PRODUCCION","FIS_MEDIUM")-GETPIVOTDATA("Cuenta de IMPACTO",$A$3,"Default Contacts/Groups SIN PRODUCCION","FIS_MEDIUM")</f>
        <v>42</v>
      </c>
      <c r="E21" s="35">
        <f t="shared" si="0"/>
        <v>1.016456921587609E-2</v>
      </c>
    </row>
    <row r="22" spans="1:5">
      <c r="A22" s="30" t="s">
        <v>1157</v>
      </c>
      <c r="B22" s="24">
        <v>22</v>
      </c>
      <c r="C22" s="24"/>
      <c r="D22" s="32">
        <f>GETPIVOTDATA("Cuenta de Default Contacts/Groups CON PRODUCCION",$A$3,"Default Contacts/Groups SIN PRODUCCION","LINUX_BUSINESS CRITICAL")--GETPIVOTDATA("Cuenta de IMPACTO",$A$3,"Default Contacts/Groups SIN PRODUCCION","LINUX_BUSINESS CRITICAL")</f>
        <v>22</v>
      </c>
      <c r="E22" s="35">
        <f t="shared" si="0"/>
        <v>5.324298160696999E-3</v>
      </c>
    </row>
    <row r="23" spans="1:5">
      <c r="A23" s="30" t="s">
        <v>618</v>
      </c>
      <c r="B23" s="24">
        <v>89</v>
      </c>
      <c r="C23" s="24">
        <v>1</v>
      </c>
      <c r="D23" s="32">
        <f>GETPIVOTDATA("Cuenta de Default Contacts/Groups CON PRODUCCION",$A$3,"Default Contacts/Groups SIN PRODUCCION","LINUX_HIGH")-GETPIVOTDATA("Cuenta de IMPACTO",$A$3,"Default Contacts/Groups SIN PRODUCCION","LINUX_HIGH")</f>
        <v>88</v>
      </c>
      <c r="E23" s="35">
        <f t="shared" si="0"/>
        <v>2.1297192642787996E-2</v>
      </c>
    </row>
    <row r="24" spans="1:5">
      <c r="A24" s="30" t="s">
        <v>1158</v>
      </c>
      <c r="B24" s="24">
        <v>2</v>
      </c>
      <c r="C24" s="24"/>
      <c r="D24" s="32">
        <f>GETPIVOTDATA("Cuenta de Default Contacts/Groups CON PRODUCCION",$A$3,"Default Contacts/Groups SIN PRODUCCION","LINUX_LOW")-GETPIVOTDATA("Cuenta de IMPACTO",$A$3,"Default Contacts/Groups SIN PRODUCCION","LINUX_LOW")</f>
        <v>2</v>
      </c>
      <c r="E24" s="35">
        <f t="shared" si="0"/>
        <v>4.8402710551790902E-4</v>
      </c>
    </row>
    <row r="25" spans="1:5">
      <c r="A25" s="30" t="s">
        <v>1161</v>
      </c>
      <c r="B25" s="24">
        <v>122</v>
      </c>
      <c r="C25" s="24"/>
      <c r="D25" s="32">
        <f>GETPIVOTDATA("Cuenta de Default Contacts/Groups CON PRODUCCION",$A$3,"Default Contacts/Groups SIN PRODUCCION","LINUX_MEDIUM")-GETPIVOTDATA("Cuenta de IMPACTO",$A$3,"Default Contacts/Groups SIN PRODUCCION","LINUX_MEDIUM")</f>
        <v>122</v>
      </c>
      <c r="E25" s="35">
        <f t="shared" si="0"/>
        <v>2.9525653436592449E-2</v>
      </c>
    </row>
    <row r="26" spans="1:5">
      <c r="A26" s="30" t="s">
        <v>1119</v>
      </c>
      <c r="B26" s="24">
        <v>34</v>
      </c>
      <c r="C26" s="24"/>
      <c r="D26" s="32">
        <f>GETPIVOTDATA("Cuenta de Default Contacts/Groups CON PRODUCCION",$A$3,"Default Contacts/Groups SIN PRODUCCION","MESSAGING_BUSINESS CRITICAL")-GETPIVOTDATA("Cuenta de IMPACTO",$A$3,"Default Contacts/Groups SIN PRODUCCION","MESSAGING_BUSINESS CRITICAL")</f>
        <v>34</v>
      </c>
      <c r="E26" s="35">
        <f t="shared" si="0"/>
        <v>8.2284607938044527E-3</v>
      </c>
    </row>
    <row r="27" spans="1:5">
      <c r="A27" s="30" t="s">
        <v>1122</v>
      </c>
      <c r="B27" s="24">
        <v>142</v>
      </c>
      <c r="C27" s="24">
        <v>10</v>
      </c>
      <c r="D27" s="32">
        <f>GETPIVOTDATA("Cuenta de Default Contacts/Groups CON PRODUCCION",$A$3,"Default Contacts/Groups SIN PRODUCCION","MIDDLEWARE_BUSINESS CRITICAL")-GETPIVOTDATA("Cuenta de IMPACTO",$A$3,"Default Contacts/Groups SIN PRODUCCION","MIDDLEWARE_BUSINESS CRITICAL")</f>
        <v>132</v>
      </c>
      <c r="E27" s="35">
        <f t="shared" si="0"/>
        <v>3.1945788964181994E-2</v>
      </c>
    </row>
    <row r="28" spans="1:5">
      <c r="A28" s="30" t="s">
        <v>958</v>
      </c>
      <c r="B28" s="24">
        <v>38</v>
      </c>
      <c r="C28" s="24">
        <v>9</v>
      </c>
      <c r="D28" s="32">
        <f>GETPIVOTDATA("Cuenta de Default Contacts/Groups CON PRODUCCION",$A$3,"Default Contacts/Groups SIN PRODUCCION","MIDDLEWARE_HIGH")-GETPIVOTDATA("Cuenta de IMPACTO",$A$3,"Default Contacts/Groups SIN PRODUCCION","MIDDLEWARE_HIGH")</f>
        <v>29</v>
      </c>
      <c r="E28" s="35">
        <f t="shared" si="0"/>
        <v>7.0183930300096809E-3</v>
      </c>
    </row>
    <row r="29" spans="1:5">
      <c r="A29" s="30" t="s">
        <v>1542</v>
      </c>
      <c r="B29" s="24">
        <v>50</v>
      </c>
      <c r="C29" s="24"/>
      <c r="D29" s="32">
        <f>GETPIVOTDATA("Cuenta de Default Contacts/Groups CON PRODUCCION",$A$3,"Default Contacts/Groups SIN PRODUCCION","MIDDLEWARE_LOW")-GETPIVOTDATA("Cuenta de IMPACTO",$A$3,"Default Contacts/Groups SIN PRODUCCION","MIDDLEWARE_LOW")</f>
        <v>50</v>
      </c>
      <c r="E29" s="35">
        <f t="shared" si="0"/>
        <v>1.2100677637947725E-2</v>
      </c>
    </row>
    <row r="30" spans="1:5">
      <c r="A30" s="30" t="s">
        <v>1160</v>
      </c>
      <c r="B30" s="24">
        <v>243</v>
      </c>
      <c r="C30" s="24">
        <v>38</v>
      </c>
      <c r="D30" s="32">
        <f>GETPIVOTDATA("Cuenta de Default Contacts/Groups CON PRODUCCION",$A$3,"Default Contacts/Groups SIN PRODUCCION","MIDDLEWARE_MEDIUM")-GETPIVOTDATA("Cuenta de IMPACTO",$A$3,"Default Contacts/Groups SIN PRODUCCION","MIDDLEWARE_MEDIUM")</f>
        <v>205</v>
      </c>
      <c r="E30" s="35">
        <f t="shared" si="0"/>
        <v>4.9612778315585672E-2</v>
      </c>
    </row>
    <row r="31" spans="1:5">
      <c r="A31" s="30" t="s">
        <v>1125</v>
      </c>
      <c r="B31" s="24">
        <v>8</v>
      </c>
      <c r="C31" s="24">
        <v>8</v>
      </c>
      <c r="D31" s="32">
        <f>GETPIVOTDATA("Cuenta de Default Contacts/Groups CON PRODUCCION",$A$3,"Default Contacts/Groups SIN PRODUCCION","NETWORK COR_BUSINESS CRITICAL")-GETPIVOTDATA("Cuenta de IMPACTO",$A$3,"Default Contacts/Groups SIN PRODUCCION","NETWORK COR_BUSINESS CRITICAL")</f>
        <v>0</v>
      </c>
      <c r="E31" s="35">
        <f t="shared" si="0"/>
        <v>0</v>
      </c>
    </row>
    <row r="32" spans="1:5">
      <c r="A32" s="30" t="s">
        <v>1126</v>
      </c>
      <c r="B32" s="24">
        <v>47</v>
      </c>
      <c r="C32" s="24">
        <v>47</v>
      </c>
      <c r="D32" s="32">
        <f>GETPIVOTDATA("Cuenta de Default Contacts/Groups CON PRODUCCION",$A$3,"Default Contacts/Groups SIN PRODUCCION","NETWORK COR_HIGH")-GETPIVOTDATA("Cuenta de IMPACTO",$A$3,"Default Contacts/Groups SIN PRODUCCION","NETWORK COR_HIGH")</f>
        <v>0</v>
      </c>
      <c r="E32" s="35">
        <f t="shared" si="0"/>
        <v>0</v>
      </c>
    </row>
    <row r="33" spans="1:5">
      <c r="A33" s="30" t="s">
        <v>1117</v>
      </c>
      <c r="B33" s="24">
        <v>28</v>
      </c>
      <c r="C33" s="24">
        <v>28</v>
      </c>
      <c r="D33" s="32">
        <f>GETPIVOTDATA("Cuenta de Default Contacts/Groups CON PRODUCCION",$A$3,"Default Contacts/Groups SIN PRODUCCION","NETWORK_BUSINESS CRITICAL")-GETPIVOTDATA("Cuenta de IMPACTO",$A$3,"Default Contacts/Groups SIN PRODUCCION","NETWORK_BUSINESS CRITICAL")</f>
        <v>0</v>
      </c>
      <c r="E33" s="35">
        <f t="shared" si="0"/>
        <v>0</v>
      </c>
    </row>
    <row r="34" spans="1:5">
      <c r="A34" s="30" t="s">
        <v>738</v>
      </c>
      <c r="B34" s="24">
        <v>507</v>
      </c>
      <c r="C34" s="24">
        <v>507</v>
      </c>
      <c r="D34" s="32">
        <f>GETPIVOTDATA("Cuenta de Default Contacts/Groups CON PRODUCCION",$A$3,"Default Contacts/Groups SIN PRODUCCION","NETWORK_HIGH")-GETPIVOTDATA("Cuenta de IMPACTO",$A$3,"Default Contacts/Groups SIN PRODUCCION","NETWORK_HIGH")</f>
        <v>0</v>
      </c>
      <c r="E34" s="35">
        <f t="shared" si="0"/>
        <v>0</v>
      </c>
    </row>
    <row r="35" spans="1:5">
      <c r="A35" s="30" t="s">
        <v>1130</v>
      </c>
      <c r="B35" s="24">
        <v>34</v>
      </c>
      <c r="C35" s="24">
        <v>34</v>
      </c>
      <c r="D35" s="32">
        <f>GETPIVOTDATA("Cuenta de Default Contacts/Groups CON PRODUCCION",$A$3,"Default Contacts/Groups SIN PRODUCCION","NETWORK_LOW")-GETPIVOTDATA("Cuenta de IMPACTO",$A$3,"Default Contacts/Groups SIN PRODUCCION","NETWORK_LOW")</f>
        <v>0</v>
      </c>
      <c r="E35" s="35">
        <f t="shared" si="0"/>
        <v>0</v>
      </c>
    </row>
    <row r="36" spans="1:5" ht="12.75" customHeight="1">
      <c r="A36" s="30" t="s">
        <v>1162</v>
      </c>
      <c r="B36" s="24">
        <v>169</v>
      </c>
      <c r="C36" s="24">
        <v>169</v>
      </c>
      <c r="D36" s="32">
        <f>GETPIVOTDATA("Cuenta de Default Contacts/Groups CON PRODUCCION",$A$3,"Default Contacts/Groups SIN PRODUCCION","NETWORK_MEDIUM")-GETPIVOTDATA("Cuenta de IMPACTO",$A$3,"Default Contacts/Groups SIN PRODUCCION","NETWORK_MEDIUM")</f>
        <v>0</v>
      </c>
      <c r="E36" s="35">
        <f t="shared" ref="E36:E57" si="1">D36/$D$58</f>
        <v>0</v>
      </c>
    </row>
    <row r="37" spans="1:5">
      <c r="A37" s="30" t="s">
        <v>1131</v>
      </c>
      <c r="B37" s="24">
        <v>12</v>
      </c>
      <c r="C37" s="24">
        <v>12</v>
      </c>
      <c r="D37" s="32">
        <f>GETPIVOTDATA("Cuenta de Default Contacts/Groups CON PRODUCCION",$A$3,"Default Contacts/Groups SIN PRODUCCION","OPERATION_BUSINESS CRITICAL")-GETPIVOTDATA("Cuenta de IMPACTO",$A$3,"Default Contacts/Groups SIN PRODUCCION","OPERATION_BUSINESS CRITICAL")</f>
        <v>0</v>
      </c>
      <c r="E37" s="35">
        <f t="shared" si="1"/>
        <v>0</v>
      </c>
    </row>
    <row r="38" spans="1:5">
      <c r="A38" s="30" t="s">
        <v>1136</v>
      </c>
      <c r="B38" s="24">
        <v>7</v>
      </c>
      <c r="C38" s="24">
        <v>7</v>
      </c>
      <c r="D38" s="32">
        <f>GETPIVOTDATA("Cuenta de Default Contacts/Groups CON PRODUCCION",$A$3,"Default Contacts/Groups SIN PRODUCCION","OPERATION_HIGH")-GETPIVOTDATA("Cuenta de IMPACTO",$A$3,"Default Contacts/Groups SIN PRODUCCION","OPERATION_HIGH")</f>
        <v>0</v>
      </c>
      <c r="E38" s="35">
        <f t="shared" si="1"/>
        <v>0</v>
      </c>
    </row>
    <row r="39" spans="1:5">
      <c r="A39" s="30" t="s">
        <v>1159</v>
      </c>
      <c r="B39" s="24">
        <v>144</v>
      </c>
      <c r="C39" s="24">
        <v>119</v>
      </c>
      <c r="D39" s="32">
        <f>GETPIVOTDATA("Cuenta de Default Contacts/Groups CON PRODUCCION",$A$3,"Default Contacts/Groups SIN PRODUCCION","ORACLE_BUSINESS CRITICAL")-GETPIVOTDATA("Cuenta de IMPACTO",$A$3,"Default Contacts/Groups SIN PRODUCCION","ORACLE_BUSINESS CRITICAL")</f>
        <v>25</v>
      </c>
      <c r="E39" s="35">
        <f t="shared" si="1"/>
        <v>6.0503388189738624E-3</v>
      </c>
    </row>
    <row r="40" spans="1:5">
      <c r="A40" s="30" t="s">
        <v>51</v>
      </c>
      <c r="B40" s="24">
        <v>131</v>
      </c>
      <c r="C40" s="24">
        <v>83</v>
      </c>
      <c r="D40" s="32">
        <f>GETPIVOTDATA("Cuenta de Default Contacts/Groups CON PRODUCCION",$A$3,"Default Contacts/Groups SIN PRODUCCION","ORACLE_HIGH")-GETPIVOTDATA("Cuenta de IMPACTO",$A$3,"Default Contacts/Groups SIN PRODUCCION","ORACLE_HIGH")</f>
        <v>48</v>
      </c>
      <c r="E40" s="35">
        <f t="shared" si="1"/>
        <v>1.1616650532429816E-2</v>
      </c>
    </row>
    <row r="41" spans="1:5">
      <c r="A41" s="30" t="s">
        <v>60</v>
      </c>
      <c r="B41" s="24">
        <v>356</v>
      </c>
      <c r="C41" s="24">
        <v>312</v>
      </c>
      <c r="D41" s="32">
        <f>GETPIVOTDATA("Cuenta de Default Contacts/Groups CON PRODUCCION",$A$3,"Default Contacts/Groups SIN PRODUCCION","ORACLE_LOW")-GETPIVOTDATA("Cuenta de IMPACTO",$A$3,"Default Contacts/Groups SIN PRODUCCION","ORACLE_LOW")</f>
        <v>44</v>
      </c>
      <c r="E41" s="35">
        <f t="shared" si="1"/>
        <v>1.0648596321393998E-2</v>
      </c>
    </row>
    <row r="42" spans="1:5">
      <c r="A42" s="30" t="s">
        <v>52</v>
      </c>
      <c r="B42" s="24">
        <v>135</v>
      </c>
      <c r="C42" s="24">
        <v>106</v>
      </c>
      <c r="D42" s="32">
        <f>GETPIVOTDATA("Cuenta de Default Contacts/Groups CON PRODUCCION",$A$3,"Default Contacts/Groups SIN PRODUCCION","ORACLE_MEDIUM")-GETPIVOTDATA("Cuenta de IMPACTO",$A$3,"Default Contacts/Groups SIN PRODUCCION","ORACLE_MEDIUM")</f>
        <v>29</v>
      </c>
      <c r="E42" s="35">
        <f t="shared" si="1"/>
        <v>7.0183930300096809E-3</v>
      </c>
    </row>
    <row r="43" spans="1:5">
      <c r="A43" s="30" t="s">
        <v>1140</v>
      </c>
      <c r="B43" s="24">
        <v>7</v>
      </c>
      <c r="C43" s="24"/>
      <c r="D43" s="32">
        <f>GETPIVOTDATA("Cuenta de Default Contacts/Groups CON PRODUCCION",$A$3,"Default Contacts/Groups SIN PRODUCCION","OS2 FIS_HIGH")-GETPIVOTDATA("Cuenta de IMPACTO",$A$3,"Default Contacts/Groups SIN PRODUCCION","OS2 FIS_HIGH")</f>
        <v>7</v>
      </c>
      <c r="E43" s="35">
        <f t="shared" si="1"/>
        <v>1.6940948693126815E-3</v>
      </c>
    </row>
    <row r="44" spans="1:5">
      <c r="A44" s="30" t="s">
        <v>1116</v>
      </c>
      <c r="B44" s="24">
        <v>96</v>
      </c>
      <c r="C44" s="24">
        <v>96</v>
      </c>
      <c r="D44" s="32">
        <f>GETPIVOTDATA("Cuenta de Default Contacts/Groups CON PRODUCCION",$A$3,"Default Contacts/Groups SIN PRODUCCION","RVS_BUSINESS CRITICAL")-GETPIVOTDATA("Cuenta de IMPACTO",$A$3,"Default Contacts/Groups SIN PRODUCCION","RVS_BUSINESS CRITICAL")</f>
        <v>0</v>
      </c>
      <c r="E44" s="35">
        <f t="shared" si="1"/>
        <v>0</v>
      </c>
    </row>
    <row r="45" spans="1:5">
      <c r="A45" s="30" t="s">
        <v>1254</v>
      </c>
      <c r="B45" s="24">
        <v>8</v>
      </c>
      <c r="C45" s="24">
        <v>3</v>
      </c>
      <c r="D45" s="32">
        <f>GETPIVOTDATA("Cuenta de Default Contacts/Groups CON PRODUCCION",$A$3,"Default Contacts/Groups SIN PRODUCCION","SECURITY_OPERATIONS_MEDIUM")-GETPIVOTDATA("Cuenta de IMPACTO",$A$3,"Default Contacts/Groups SIN PRODUCCION","SECURITY_OPERATIONS_MEDIUM")</f>
        <v>5</v>
      </c>
      <c r="E45" s="35">
        <f t="shared" si="1"/>
        <v>1.2100677637947724E-3</v>
      </c>
    </row>
    <row r="46" spans="1:5">
      <c r="A46" s="30" t="s">
        <v>1249</v>
      </c>
      <c r="B46" s="24">
        <v>1</v>
      </c>
      <c r="C46" s="24"/>
      <c r="D46" s="32">
        <f>GETPIVOTDATA("Cuenta de Default Contacts/Groups CON PRODUCCION",$A$3,"Default Contacts/Groups SIN PRODUCCION","SEGURIDAD_INFORMATICA_BUSINESS CRITICAL")-GETPIVOTDATA("Cuenta de IMPACTO",$A$3,"Default Contacts/Groups SIN PRODUCCION","SEGURIDAD_INFORMATICA_BUSINESS CRITICAL")</f>
        <v>1</v>
      </c>
      <c r="E46" s="35">
        <f t="shared" si="1"/>
        <v>2.4201355275895451E-4</v>
      </c>
    </row>
    <row r="47" spans="1:5">
      <c r="A47" s="30" t="s">
        <v>1123</v>
      </c>
      <c r="B47" s="24">
        <v>128</v>
      </c>
      <c r="C47" s="24"/>
      <c r="D47" s="32">
        <f>GETPIVOTDATA("Cuenta de Default Contacts/Groups CON PRODUCCION",$A$3,"Default Contacts/Groups SIN PRODUCCION","STORAGE_BUSINESS CRITICAL")-GETPIVOTDATA("Cuenta de IMPACTO",$A$3,"Default Contacts/Groups SIN PRODUCCION","STORAGE_BUSINESS CRITICAL")</f>
        <v>128</v>
      </c>
      <c r="E47" s="35">
        <f t="shared" si="1"/>
        <v>3.0977734753146177E-2</v>
      </c>
    </row>
    <row r="48" spans="1:5">
      <c r="A48" s="30" t="s">
        <v>1129</v>
      </c>
      <c r="B48" s="24">
        <v>382</v>
      </c>
      <c r="C48" s="24"/>
      <c r="D48" s="32">
        <f>GETPIVOTDATA("Cuenta de Default Contacts/Groups CON PRODUCCION",$A$3,"Default Contacts/Groups SIN PRODUCCION","STORAGE_HIGH")-GETPIVOTDATA("Cuenta de IMPACTO",$A$3,"Default Contacts/Groups SIN PRODUCCION","STORAGE_HIGH")</f>
        <v>382</v>
      </c>
      <c r="E48" s="35">
        <f t="shared" si="1"/>
        <v>9.244917715392062E-2</v>
      </c>
    </row>
    <row r="49" spans="1:5">
      <c r="A49" s="30" t="s">
        <v>1139</v>
      </c>
      <c r="B49" s="24">
        <v>46</v>
      </c>
      <c r="C49" s="24"/>
      <c r="D49" s="32">
        <f>GETPIVOTDATA("Cuenta de Default Contacts/Groups CON PRODUCCION",$A$3,"Default Contacts/Groups SIN PRODUCCION","STORAGE_LOW")-GETPIVOTDATA("Cuenta de IMPACTO",$A$3,"Default Contacts/Groups SIN PRODUCCION","STORAGE_LOW")</f>
        <v>46</v>
      </c>
      <c r="E49" s="35">
        <f t="shared" si="1"/>
        <v>1.1132623426911906E-2</v>
      </c>
    </row>
    <row r="50" spans="1:5">
      <c r="A50" s="30" t="s">
        <v>1199</v>
      </c>
      <c r="B50" s="24">
        <v>638</v>
      </c>
      <c r="C50" s="24">
        <v>18</v>
      </c>
      <c r="D50" s="32">
        <f>GETPIVOTDATA("Cuenta de Default Contacts/Groups CON PRODUCCION",$A$3,"Default Contacts/Groups SIN PRODUCCION","WINTEL_BUSINESS CRITICAL")-GETPIVOTDATA("Cuenta de IMPACTO",$A$3,"Default Contacts/Groups SIN PRODUCCION","WINTEL_BUSINESS CRITICAL")</f>
        <v>620</v>
      </c>
      <c r="E50" s="35">
        <f t="shared" si="1"/>
        <v>0.15004840271055178</v>
      </c>
    </row>
    <row r="51" spans="1:5">
      <c r="A51" s="30" t="s">
        <v>1190</v>
      </c>
      <c r="B51" s="24">
        <v>1006</v>
      </c>
      <c r="C51" s="24">
        <v>16</v>
      </c>
      <c r="D51" s="32">
        <f>GETPIVOTDATA("Cuenta de Default Contacts/Groups CON PRODUCCION",$A$3,"Default Contacts/Groups SIN PRODUCCION","WINTEL_HIGH")-GETPIVOTDATA("Cuenta de IMPACTO",$A$3,"Default Contacts/Groups SIN PRODUCCION","WINTEL_HIGH")</f>
        <v>990</v>
      </c>
      <c r="E51" s="35">
        <f t="shared" si="1"/>
        <v>0.23959341723136496</v>
      </c>
    </row>
    <row r="52" spans="1:5">
      <c r="A52" s="30" t="s">
        <v>1186</v>
      </c>
      <c r="B52" s="24">
        <v>319</v>
      </c>
      <c r="C52" s="24"/>
      <c r="D52" s="32">
        <f>GETPIVOTDATA("Cuenta de Default Contacts/Groups CON PRODUCCION",$A$3,"Default Contacts/Groups SIN PRODUCCION","WINTEL_LOW")-GETPIVOTDATA("Cuenta de IMPACTO",$A$3,"Default Contacts/Groups SIN PRODUCCION","WINTEL_LOW")</f>
        <v>319</v>
      </c>
      <c r="E52" s="35">
        <f t="shared" si="1"/>
        <v>7.7202323330106487E-2</v>
      </c>
    </row>
    <row r="53" spans="1:5">
      <c r="A53" s="30" t="s">
        <v>1187</v>
      </c>
      <c r="B53" s="24">
        <v>744</v>
      </c>
      <c r="C53" s="24">
        <v>12</v>
      </c>
      <c r="D53" s="32">
        <f>GETPIVOTDATA("Cuenta de Default Contacts/Groups CON PRODUCCION",$A$3,"Default Contacts/Groups SIN PRODUCCION","WINTEL_MEDIUM")-GETPIVOTDATA("Cuenta de IMPACTO",$A$3,"Default Contacts/Groups SIN PRODUCCION","WINTEL_MEDIUM")</f>
        <v>732</v>
      </c>
      <c r="E53" s="35">
        <f t="shared" si="1"/>
        <v>0.17715392061955471</v>
      </c>
    </row>
    <row r="54" spans="1:5">
      <c r="A54" s="23" t="s">
        <v>1655</v>
      </c>
      <c r="B54" s="24"/>
      <c r="C54" s="24"/>
      <c r="D54" s="32">
        <f>GETPIVOTDATA("Cuenta de Default Contacts/Groups CON PRODUCCION",$A$3,"Default Contacts/Groups SIN PRODUCCION",)-GETPIVOTDATA("Cuenta de IMPACTO",$A$3,"Default Contacts/Groups SIN PRODUCCION",)</f>
        <v>0</v>
      </c>
      <c r="E54" s="35">
        <f t="shared" si="1"/>
        <v>0</v>
      </c>
    </row>
    <row r="55" spans="1:5">
      <c r="A55" s="23" t="s">
        <v>1679</v>
      </c>
      <c r="B55" s="24">
        <v>1</v>
      </c>
      <c r="C55" s="24">
        <v>1</v>
      </c>
      <c r="D55" s="32">
        <f>GETPIVOTDATA("Cuenta de Default Contacts/Groups CON PRODUCCION",$A$3,"Default Contacts/Groups SIN PRODUCCION","OPERATION CORDOBA_BUSINESS CRITICAL")-GETPIVOTDATA("Cuenta de IMPACTO",$A$3,"Default Contacts/Groups SIN PRODUCCION","OPERATION CORDOBA_BUSINESS CRITICAL")</f>
        <v>0</v>
      </c>
      <c r="E55" s="35">
        <f t="shared" si="1"/>
        <v>0</v>
      </c>
    </row>
    <row r="56" spans="1:5">
      <c r="A56" s="23" t="s">
        <v>1692</v>
      </c>
      <c r="B56" s="24">
        <v>3</v>
      </c>
      <c r="C56" s="24">
        <v>3</v>
      </c>
      <c r="D56" s="32">
        <f>GETPIVOTDATA("Cuenta de Default Contacts/Groups CON PRODUCCION",$A$3,"Default Contacts/Groups SIN PRODUCCION","STORAGE_MEDIUM")-GETPIVOTDATA("Cuenta de IMPACTO",$A$3,"Default Contacts/Groups SIN PRODUCCION","STORAGE_MEDIUM")</f>
        <v>0</v>
      </c>
      <c r="E56" s="35">
        <f t="shared" si="1"/>
        <v>0</v>
      </c>
    </row>
    <row r="57" spans="1:5">
      <c r="A57" s="23" t="s">
        <v>1698</v>
      </c>
      <c r="B57" s="24">
        <v>5</v>
      </c>
      <c r="C57" s="24"/>
      <c r="D57" s="32">
        <f>GETPIVOTDATA("Cuenta de Default Contacts/Groups CON PRODUCCION",$A$3,"Default Contacts/Groups SIN PRODUCCION","UNIX_MEDIUM")-GETPIVOTDATA("Cuenta de IMPACTO",$A$3,"Default Contacts/Groups SIN PRODUCCION","UNIX_MEDIUM")</f>
        <v>5</v>
      </c>
      <c r="E57" s="35">
        <f t="shared" si="1"/>
        <v>1.2100677637947724E-3</v>
      </c>
    </row>
    <row r="58" spans="1:5">
      <c r="A58" s="23" t="s">
        <v>1656</v>
      </c>
      <c r="B58" s="24">
        <v>5924</v>
      </c>
      <c r="C58" s="24">
        <v>1787</v>
      </c>
      <c r="D58" s="33">
        <f>SUM(D4:D56)</f>
        <v>4132</v>
      </c>
      <c r="E58" s="37">
        <f>SUM(E4:E56)</f>
        <v>0.99999999999999989</v>
      </c>
    </row>
    <row r="73" spans="4:5">
      <c r="D73" s="31"/>
      <c r="E73" s="36"/>
    </row>
    <row r="74" spans="4:5">
      <c r="D74" s="31"/>
      <c r="E74" s="36"/>
    </row>
    <row r="78" spans="4:5" hidden="1"/>
    <row r="79" spans="4:5" hidden="1"/>
    <row r="82" spans="1:5" ht="13.5" hidden="1" thickBot="1">
      <c r="A82" s="27" t="s">
        <v>1671</v>
      </c>
      <c r="B82" s="28">
        <v>1</v>
      </c>
      <c r="C82" s="28">
        <f>SUM(B34:B40)-SUM(C34:C40)</f>
        <v>73</v>
      </c>
    </row>
    <row r="83" spans="1:5" s="21" customFormat="1" ht="13.5" hidden="1" thickBot="1">
      <c r="A83" s="27" t="s">
        <v>1672</v>
      </c>
      <c r="B83" s="28">
        <v>1</v>
      </c>
      <c r="C83" s="28">
        <f>SUM(B11:B14)-SUM(C11:C14)</f>
        <v>6</v>
      </c>
      <c r="E83" s="35"/>
    </row>
  </sheetData>
  <customSheetViews>
    <customSheetView guid="{23D7D7A5-8CC4-49F3-BF9A-80682352FDB4}" scale="85" hiddenRows="1" hiddenColumns="1" state="hidden">
      <selection activeCell="A63" sqref="A63"/>
      <pageMargins left="0.7" right="0.7" top="0.75" bottom="0.75" header="0.3" footer="0.3"/>
      <pageSetup orientation="portrait" r:id="rId2"/>
    </customSheetView>
    <customSheetView guid="{2FB55F61-8261-41FC-BBBD-DB41AAE34DE0}" scale="85" hiddenRows="1" hiddenColumns="1" state="hidden">
      <selection activeCell="A63" sqref="A63"/>
      <pageMargins left="0.7" right="0.7" top="0.75" bottom="0.75" header="0.3" footer="0.3"/>
      <pageSetup orientation="portrait" r:id="rId3"/>
    </customSheetView>
    <customSheetView guid="{0CF56B93-1937-464D-BB2F-C608EEFA6EE2}" scale="85" hiddenRows="1" hiddenColumns="1">
      <selection activeCell="B47" sqref="B47"/>
      <pageMargins left="0.7" right="0.7" top="0.75" bottom="0.75" header="0.3" footer="0.3"/>
      <pageSetup orientation="portrait" r:id="rId4"/>
    </customSheetView>
    <customSheetView guid="{8890C2F0-392F-4FC8-9F14-EB9D6495B254}" scale="85" hiddenRows="1" hiddenColumns="1" state="hidden">
      <selection activeCell="A63" sqref="A63"/>
      <pageMargins left="0.7" right="0.7" top="0.75" bottom="0.75" header="0.3" footer="0.3"/>
      <pageSetup orientation="portrait" r:id="rId5"/>
    </customSheetView>
    <customSheetView guid="{45E33EF5-0AE5-411B-B82A-16E4EAD0F7E5}" scale="85" hiddenRows="1" hiddenColumns="1" state="hidden">
      <selection activeCell="A63" sqref="A63"/>
      <pageMargins left="0.7" right="0.7" top="0.75" bottom="0.75" header="0.3" footer="0.3"/>
      <pageSetup orientation="portrait" r:id="rId6"/>
    </customSheetView>
    <customSheetView guid="{3D9BA643-DCD7-4F79-9EAE-619EF916FFDC}" scale="85" hiddenRows="1" hiddenColumns="1">
      <selection activeCell="B47" sqref="B47"/>
      <pageMargins left="0.7" right="0.7" top="0.75" bottom="0.75" header="0.3" footer="0.3"/>
      <pageSetup orientation="portrait" r:id="rId7"/>
    </customSheetView>
    <customSheetView guid="{2EEC1102-A7BD-4EA7-B5F8-85CEB0777501}" scale="85" hiddenRows="1" hiddenColumns="1" state="hidden">
      <selection activeCell="A63" sqref="A63"/>
      <pageMargins left="0.7" right="0.7" top="0.75" bottom="0.75" header="0.3" footer="0.3"/>
      <pageSetup orientation="portrait" r:id="rId8"/>
    </customSheetView>
    <customSheetView guid="{367F6362-F0B8-4659-BC46-C195A485C4AF}" scale="85" hiddenRows="1" hiddenColumns="1" state="hidden">
      <selection activeCell="A63" sqref="A63"/>
      <pageMargins left="0.7" right="0.7" top="0.75" bottom="0.75" header="0.3" footer="0.3"/>
      <pageSetup orientation="portrait" r:id="rId9"/>
    </customSheetView>
    <customSheetView guid="{55093744-5B73-4947-B761-7AFFE6BCBF64}" scale="85" hiddenRows="1" hiddenColumns="1" state="hidden">
      <selection activeCell="A63" sqref="A63"/>
      <pageMargins left="0.7" right="0.7" top="0.75" bottom="0.75" header="0.3" footer="0.3"/>
      <pageSetup orientation="portrait" r:id="rId10"/>
    </customSheetView>
    <customSheetView guid="{FDB2E6CC-1E11-4AF0-9A85-8C3EC03BC451}" scale="85" hiddenRows="1" hiddenColumns="1" state="hidden">
      <selection activeCell="A63" sqref="A63"/>
      <pageMargins left="0.7" right="0.7" top="0.75" bottom="0.75" header="0.3" footer="0.3"/>
      <pageSetup orientation="portrait" r:id="rId11"/>
    </customSheetView>
    <customSheetView guid="{1714B781-F943-4DB6-8C69-39675BAB5FD7}" scale="85" hiddenRows="1" hiddenColumns="1" state="hidden">
      <selection activeCell="A63" sqref="A63"/>
      <pageMargins left="0.7" right="0.7" top="0.75" bottom="0.75" header="0.3" footer="0.3"/>
      <pageSetup orientation="portrait" r:id="rId12"/>
    </customSheetView>
    <customSheetView guid="{C4CBF406-4EAB-407E-A6F2-83146CE47CB6}" scale="85" hiddenRows="1" hiddenColumns="1" state="hidden">
      <selection activeCell="A63" sqref="A63"/>
      <pageMargins left="0.7" right="0.7" top="0.75" bottom="0.75" header="0.3" footer="0.3"/>
      <pageSetup orientation="portrait" r:id="rId13"/>
    </customSheetView>
    <customSheetView guid="{5B84023C-7753-4A67-8855-0F256D044000}" scale="85" hiddenRows="1" hiddenColumns="1" state="hidden">
      <selection activeCell="A63" sqref="A63"/>
      <pageMargins left="0.7" right="0.7" top="0.75" bottom="0.75" header="0.3" footer="0.3"/>
      <pageSetup orientation="portrait" r:id="rId14"/>
    </customSheetView>
    <customSheetView guid="{8C18EE86-95D6-42C2-89BD-702FE7DEE6F2}" scale="85" hiddenRows="1" hiddenColumns="1" state="hidden">
      <selection activeCell="A63" sqref="A63"/>
      <pageMargins left="0.7" right="0.7" top="0.75" bottom="0.75" header="0.3" footer="0.3"/>
      <pageSetup orientation="portrait" r:id="rId15"/>
    </customSheetView>
  </customSheetViews>
  <conditionalFormatting sqref="D4:E57">
    <cfRule type="cellIs" dxfId="1" priority="1" operator="equal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orientation="portrait" r:id="rId16"/>
  <headerFooter>
    <oddHeader>&amp;L&amp;"Arial"&amp;8&amp;K000000INTERNAL&amp;1#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1"/>
  <dimension ref="A1"/>
  <sheetViews>
    <sheetView workbookViewId="0"/>
  </sheetViews>
  <sheetFormatPr baseColWidth="10" defaultColWidth="11.42578125" defaultRowHeight="12.75"/>
  <sheetData/>
  <customSheetViews>
    <customSheetView guid="{23D7D7A5-8CC4-49F3-BF9A-80682352FDB4}" state="hidden">
      <pageMargins left="0.7" right="0.7" top="0.75" bottom="0.75" header="0.3" footer="0.3"/>
    </customSheetView>
    <customSheetView guid="{2FB55F61-8261-41FC-BBBD-DB41AAE34DE0}" state="hidden">
      <pageMargins left="0.7" right="0.7" top="0.75" bottom="0.75" header="0.3" footer="0.3"/>
    </customSheetView>
    <customSheetView guid="{0CF56B93-1937-464D-BB2F-C608EEFA6EE2}" state="hidden">
      <pageMargins left="0.7" right="0.7" top="0.75" bottom="0.75" header="0.3" footer="0.3"/>
    </customSheetView>
    <customSheetView guid="{8890C2F0-392F-4FC8-9F14-EB9D6495B254}" state="hidden">
      <pageMargins left="0.7" right="0.7" top="0.75" bottom="0.75" header="0.3" footer="0.3"/>
    </customSheetView>
    <customSheetView guid="{45E33EF5-0AE5-411B-B82A-16E4EAD0F7E5}" state="hidden">
      <pageMargins left="0.7" right="0.7" top="0.75" bottom="0.75" header="0.3" footer="0.3"/>
    </customSheetView>
    <customSheetView guid="{3D9BA643-DCD7-4F79-9EAE-619EF916FFDC}" state="hidden">
      <pageMargins left="0.7" right="0.7" top="0.75" bottom="0.75" header="0.3" footer="0.3"/>
    </customSheetView>
    <customSheetView guid="{2EEC1102-A7BD-4EA7-B5F8-85CEB0777501}" state="hidden">
      <pageMargins left="0.7" right="0.7" top="0.75" bottom="0.75" header="0.3" footer="0.3"/>
    </customSheetView>
    <customSheetView guid="{367F6362-F0B8-4659-BC46-C195A485C4AF}" state="hidden">
      <pageMargins left="0.7" right="0.7" top="0.75" bottom="0.75" header="0.3" footer="0.3"/>
    </customSheetView>
    <customSheetView guid="{5B84023C-7753-4A67-8855-0F256D044000}" state="hidden">
      <pageMargins left="0.7" right="0.7" top="0.75" bottom="0.75" header="0.3" footer="0.3"/>
    </customSheetView>
    <customSheetView guid="{8C18EE86-95D6-42C2-89BD-702FE7DEE6F2}" state="hidden">
      <pageMargins left="0.7" right="0.7" top="0.75" bottom="0.75" header="0.3" footer="0.3"/>
    </customSheetView>
  </customSheetViews>
  <pageMargins left="0.7" right="0.7" top="0.75" bottom="0.75" header="0.3" footer="0.3"/>
  <pageSetup paperSize="9" orientation="portrait" r:id="rId1"/>
  <headerFooter>
    <oddHeader>&amp;L&amp;"Arial"&amp;8&amp;K000000INTERNAL&amp;1#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2"/>
  <dimension ref="A1:A85"/>
  <sheetViews>
    <sheetView showGridLines="0" zoomScaleNormal="85" workbookViewId="0">
      <selection activeCell="A2" sqref="A2"/>
    </sheetView>
  </sheetViews>
  <sheetFormatPr baseColWidth="10" defaultColWidth="11.42578125" defaultRowHeight="12.75"/>
  <cols>
    <col min="1" max="1" width="46.42578125" style="21" bestFit="1" customWidth="1"/>
    <col min="2" max="27" width="41.5703125" style="21" customWidth="1"/>
    <col min="28" max="28" width="33.140625" style="21" customWidth="1"/>
    <col min="29" max="55" width="11.42578125" style="21" customWidth="1"/>
    <col min="56" max="16384" width="11.42578125" style="21"/>
  </cols>
  <sheetData>
    <row r="1" spans="1:1">
      <c r="A1" s="40"/>
    </row>
    <row r="2" spans="1:1">
      <c r="A2" s="40"/>
    </row>
    <row r="3" spans="1:1">
      <c r="A3" s="40"/>
    </row>
    <row r="4" spans="1:1">
      <c r="A4" s="40"/>
    </row>
    <row r="5" spans="1:1">
      <c r="A5" s="40"/>
    </row>
    <row r="6" spans="1:1">
      <c r="A6" s="40"/>
    </row>
    <row r="7" spans="1:1">
      <c r="A7" s="40"/>
    </row>
    <row r="8" spans="1:1">
      <c r="A8" s="40"/>
    </row>
    <row r="9" spans="1:1">
      <c r="A9" s="40"/>
    </row>
    <row r="10" spans="1:1">
      <c r="A10" s="40"/>
    </row>
    <row r="11" spans="1:1">
      <c r="A11" s="40"/>
    </row>
    <row r="12" spans="1:1">
      <c r="A12" s="40"/>
    </row>
    <row r="13" spans="1:1">
      <c r="A13" s="40"/>
    </row>
    <row r="14" spans="1:1">
      <c r="A14" s="40"/>
    </row>
    <row r="15" spans="1:1">
      <c r="A15" s="40"/>
    </row>
    <row r="16" spans="1:1">
      <c r="A16" s="40"/>
    </row>
    <row r="17" spans="1:1">
      <c r="A17" s="40"/>
    </row>
    <row r="18" spans="1:1">
      <c r="A18" s="40"/>
    </row>
    <row r="19" spans="1:1">
      <c r="A19" s="40"/>
    </row>
    <row r="20" spans="1:1">
      <c r="A20" s="40"/>
    </row>
    <row r="21" spans="1:1">
      <c r="A21" s="40"/>
    </row>
    <row r="22" spans="1:1">
      <c r="A22" s="40"/>
    </row>
    <row r="23" spans="1:1">
      <c r="A23" s="40"/>
    </row>
    <row r="24" spans="1:1">
      <c r="A24" s="40"/>
    </row>
    <row r="25" spans="1:1">
      <c r="A25" s="40"/>
    </row>
    <row r="26" spans="1:1">
      <c r="A26" s="40"/>
    </row>
    <row r="27" spans="1:1">
      <c r="A27" s="40"/>
    </row>
    <row r="28" spans="1:1">
      <c r="A28" s="40"/>
    </row>
    <row r="29" spans="1:1">
      <c r="A29" s="40"/>
    </row>
    <row r="30" spans="1:1">
      <c r="A30" s="40"/>
    </row>
    <row r="31" spans="1:1">
      <c r="A31" s="40"/>
    </row>
    <row r="32" spans="1:1">
      <c r="A32" s="40"/>
    </row>
    <row r="33" spans="1:1">
      <c r="A33" s="40"/>
    </row>
    <row r="34" spans="1:1">
      <c r="A34" s="40"/>
    </row>
    <row r="35" spans="1:1">
      <c r="A35" s="40"/>
    </row>
    <row r="36" spans="1:1">
      <c r="A36" s="40"/>
    </row>
    <row r="37" spans="1:1">
      <c r="A37" s="40"/>
    </row>
    <row r="38" spans="1:1">
      <c r="A38" s="40"/>
    </row>
    <row r="39" spans="1:1">
      <c r="A39" s="40"/>
    </row>
    <row r="40" spans="1:1">
      <c r="A40" s="40"/>
    </row>
    <row r="41" spans="1:1">
      <c r="A41" s="40"/>
    </row>
    <row r="42" spans="1:1">
      <c r="A42" s="40"/>
    </row>
    <row r="43" spans="1:1">
      <c r="A43" s="40"/>
    </row>
    <row r="44" spans="1:1">
      <c r="A44" s="40"/>
    </row>
    <row r="45" spans="1:1">
      <c r="A45" s="40"/>
    </row>
    <row r="46" spans="1:1">
      <c r="A46" s="40"/>
    </row>
    <row r="47" spans="1:1">
      <c r="A47" s="40"/>
    </row>
    <row r="48" spans="1:1">
      <c r="A48" s="40"/>
    </row>
    <row r="49" spans="1:1">
      <c r="A49" s="40"/>
    </row>
    <row r="50" spans="1:1">
      <c r="A50" s="40"/>
    </row>
    <row r="51" spans="1:1">
      <c r="A51" s="40"/>
    </row>
    <row r="52" spans="1:1">
      <c r="A52" s="40"/>
    </row>
    <row r="53" spans="1:1">
      <c r="A53" s="40"/>
    </row>
    <row r="54" spans="1:1">
      <c r="A54" s="40"/>
    </row>
    <row r="55" spans="1:1">
      <c r="A55" s="40"/>
    </row>
    <row r="56" spans="1:1">
      <c r="A56" s="40"/>
    </row>
    <row r="57" spans="1:1">
      <c r="A57" s="40"/>
    </row>
    <row r="58" spans="1:1">
      <c r="A58" s="40"/>
    </row>
    <row r="59" spans="1:1">
      <c r="A59" s="40"/>
    </row>
    <row r="60" spans="1:1">
      <c r="A60" s="40"/>
    </row>
    <row r="61" spans="1:1">
      <c r="A61" s="40"/>
    </row>
    <row r="62" spans="1:1">
      <c r="A62" s="40"/>
    </row>
    <row r="63" spans="1:1">
      <c r="A63" s="40"/>
    </row>
    <row r="64" spans="1:1">
      <c r="A64" s="40"/>
    </row>
    <row r="65" spans="1:1">
      <c r="A65" s="40"/>
    </row>
    <row r="66" spans="1:1">
      <c r="A66" s="40"/>
    </row>
    <row r="67" spans="1:1">
      <c r="A67" s="40"/>
    </row>
    <row r="68" spans="1:1">
      <c r="A68" s="40"/>
    </row>
    <row r="69" spans="1:1">
      <c r="A69" s="40"/>
    </row>
    <row r="70" spans="1:1">
      <c r="A70" s="40"/>
    </row>
    <row r="71" spans="1:1">
      <c r="A71" s="40"/>
    </row>
    <row r="72" spans="1:1">
      <c r="A72" s="40"/>
    </row>
    <row r="73" spans="1:1">
      <c r="A73" s="40"/>
    </row>
    <row r="74" spans="1:1">
      <c r="A74" s="40"/>
    </row>
    <row r="75" spans="1:1">
      <c r="A75" s="40"/>
    </row>
    <row r="76" spans="1:1">
      <c r="A76" s="40"/>
    </row>
    <row r="77" spans="1:1">
      <c r="A77" s="40"/>
    </row>
    <row r="78" spans="1:1">
      <c r="A78" s="40"/>
    </row>
    <row r="79" spans="1:1">
      <c r="A79" s="40"/>
    </row>
    <row r="80" spans="1:1">
      <c r="A80" s="40"/>
    </row>
    <row r="81" spans="1:1">
      <c r="A81" s="40"/>
    </row>
    <row r="82" spans="1:1">
      <c r="A82" s="40"/>
    </row>
    <row r="83" spans="1:1">
      <c r="A83" s="40"/>
    </row>
    <row r="84" spans="1:1">
      <c r="A84" s="40"/>
    </row>
    <row r="85" spans="1:1">
      <c r="A85" s="40"/>
    </row>
  </sheetData>
  <customSheetViews>
    <customSheetView guid="{23D7D7A5-8CC4-49F3-BF9A-80682352FDB4}" showGridLines="0">
      <selection activeCell="B2" sqref="B2"/>
      <pageMargins left="0.7" right="0.7" top="0.75" bottom="0.75" header="0.3" footer="0.3"/>
    </customSheetView>
    <customSheetView guid="{2FB55F61-8261-41FC-BBBD-DB41AAE34DE0}" showGridLines="0">
      <selection activeCell="B2" sqref="B2"/>
      <pageMargins left="0.7" right="0.7" top="0.75" bottom="0.75" header="0.3" footer="0.3"/>
    </customSheetView>
    <customSheetView guid="{0CF56B93-1937-464D-BB2F-C608EEFA6EE2}" showGridLines="0" hiddenColumns="1" state="hidden">
      <selection activeCell="B2" sqref="B2"/>
      <pageMargins left="0.7" right="0.7" top="0.75" bottom="0.75" header="0.3" footer="0.3"/>
      <pageSetup paperSize="9" orientation="portrait" verticalDpi="0" r:id="rId1"/>
    </customSheetView>
    <customSheetView guid="{8890C2F0-392F-4FC8-9F14-EB9D6495B254}" showGridLines="0">
      <selection activeCell="H10" sqref="H10"/>
      <pageMargins left="0.7" right="0.7" top="0.75" bottom="0.75" header="0.3" footer="0.3"/>
    </customSheetView>
    <customSheetView guid="{45E33EF5-0AE5-411B-B82A-16E4EAD0F7E5}" showGridLines="0">
      <selection activeCell="B2" sqref="B2"/>
      <pageMargins left="0.7" right="0.7" top="0.75" bottom="0.75" header="0.3" footer="0.3"/>
    </customSheetView>
    <customSheetView guid="{3D9BA643-DCD7-4F79-9EAE-619EF916FFDC}" showGridLines="0" hiddenColumns="1" state="hidden">
      <selection activeCell="B2" sqref="B2"/>
      <pageMargins left="0.7" right="0.7" top="0.75" bottom="0.75" header="0.3" footer="0.3"/>
      <pageSetup paperSize="9" orientation="portrait" verticalDpi="0" r:id="rId2"/>
    </customSheetView>
    <customSheetView guid="{2EEC1102-A7BD-4EA7-B5F8-85CEB0777501}" showGridLines="0">
      <selection activeCell="B2" sqref="B2"/>
      <pageMargins left="0.7" right="0.7" top="0.75" bottom="0.75" header="0.3" footer="0.3"/>
    </customSheetView>
    <customSheetView guid="{367F6362-F0B8-4659-BC46-C195A485C4AF}" showGridLines="0" hiddenColumns="1">
      <selection activeCell="AQ19" sqref="AQ19"/>
      <pageMargins left="0.7" right="0.7" top="0.75" bottom="0.75" header="0.3" footer="0.3"/>
    </customSheetView>
    <customSheetView guid="{55093744-5B73-4947-B761-7AFFE6BCBF64}" showGridLines="0" hiddenColumns="1">
      <selection activeCell="K20" sqref="K20"/>
      <pageMargins left="0.7" right="0.7" top="0.75" bottom="0.75" header="0.3" footer="0.3"/>
    </customSheetView>
    <customSheetView guid="{FDB2E6CC-1E11-4AF0-9A85-8C3EC03BC451}" scale="85" showGridLines="0" hiddenColumns="1">
      <selection activeCell="O5" sqref="O5"/>
      <pageMargins left="0.7" right="0.7" top="0.75" bottom="0.75" header="0.3" footer="0.3"/>
    </customSheetView>
    <customSheetView guid="{1714B781-F943-4DB6-8C69-39675BAB5FD7}" showGridLines="0">
      <selection activeCell="E39" sqref="E39"/>
      <pageMargins left="0.7" right="0.7" top="0.75" bottom="0.75" header="0.3" footer="0.3"/>
    </customSheetView>
    <customSheetView guid="{C4CBF406-4EAB-407E-A6F2-83146CE47CB6}" scale="85" showGridLines="0" hiddenColumns="1">
      <selection activeCell="O5" sqref="O5"/>
      <pageMargins left="0.7" right="0.7" top="0.75" bottom="0.75" header="0.3" footer="0.3"/>
    </customSheetView>
    <customSheetView guid="{5B84023C-7753-4A67-8855-0F256D044000}" showGridLines="0">
      <selection activeCell="H10" sqref="H10"/>
      <pageMargins left="0.7" right="0.7" top="0.75" bottom="0.75" header="0.3" footer="0.3"/>
    </customSheetView>
    <customSheetView guid="{8C18EE86-95D6-42C2-89BD-702FE7DEE6F2}" showGridLines="0" state="hidden">
      <selection activeCell="A2" sqref="A2"/>
      <pageMargins left="0.7" right="0.7" top="0.75" bottom="0.75" header="0.3" footer="0.3"/>
    </customSheetView>
  </customSheetViews>
  <pageMargins left="0.7" right="0.7" top="0.75" bottom="0.75" header="0.3" footer="0.3"/>
  <pageSetup paperSize="9" orientation="portrait" r:id="rId3"/>
  <headerFooter>
    <oddHeader>&amp;L&amp;"Arial"&amp;8&amp;K000000INTERNAL&amp;1#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3">
    <tabColor rgb="FFFF0000"/>
  </sheetPr>
  <dimension ref="D1:M300"/>
  <sheetViews>
    <sheetView zoomScaleNormal="90" workbookViewId="0">
      <pane ySplit="44" topLeftCell="A49" activePane="bottomLeft" state="frozen"/>
      <selection pane="bottomLeft"/>
    </sheetView>
  </sheetViews>
  <sheetFormatPr baseColWidth="10" defaultColWidth="11.42578125" defaultRowHeight="15"/>
  <cols>
    <col min="1" max="16384" width="11.42578125" style="38"/>
  </cols>
  <sheetData>
    <row r="1" spans="4:13" ht="27" customHeight="1"/>
    <row r="14" spans="4:13">
      <c r="D14" s="47"/>
      <c r="M14" s="46"/>
    </row>
    <row r="300" ht="8.4499999999999993" customHeight="1"/>
  </sheetData>
  <customSheetViews>
    <customSheetView guid="{23D7D7A5-8CC4-49F3-BF9A-80682352FDB4}">
      <pane ySplit="1" topLeftCell="A300" activePane="bottomLeft" state="frozen"/>
      <selection pane="bottomLeft" activeCell="E318" sqref="E318"/>
      <pageMargins left="0.7" right="0.7" top="0.75" bottom="0.75" header="0.3" footer="0.3"/>
    </customSheetView>
    <customSheetView guid="{2FB55F61-8261-41FC-BBBD-DB41AAE34DE0}" filter="1" showAutoFilter="1">
      <pane ySplit="1" topLeftCell="A2" activePane="bottomLeft" state="frozen"/>
      <selection pane="bottomLeft" activeCell="A35" sqref="A1:E339"/>
      <pageMargins left="0.7" right="0.7" top="0.75" bottom="0.75" header="0.3" footer="0.3"/>
      <pageSetup orientation="portrait" r:id="rId1"/>
      <autoFilter ref="A1:E341" xr:uid="{00000000-0000-0000-0000-000000000000}">
        <filterColumn colId="1">
          <filters>
            <filter val="KHI: A Receive connector has failed connectivity testing twice within the last XX minutes."/>
            <filter val="KHI: ActiveSync connectivity (Internal) transaction failures."/>
            <filter val="KHI: Database copies performance issues on server"/>
            <filter val="KHI: Database unsearchable"/>
            <filter val="KHI: Largest Delivery queue length - sustained for 30 minutes - Red(&gt;250) - Hub Transport."/>
            <filter val="KHI: Outbound authentication failed at the send connector. It may have failed to acquire a Kerberos ticket for the destination target name."/>
            <filter val="KHI: Outlook Web App connectivity (Internal) transaction failures"/>
            <filter val="KHI: The database copy is low on log volume space. The volume has reached critical levels."/>
            <filter val="KHI: The database copy is low on log volume space. The volume has reached warning levels."/>
            <filter val="KHI: The Exchange store database: RPC Averaged Latency - sustained for 5 minutes - Red (&gt;70 msec).  "/>
            <filter val="KHI: The local database copy contains corruption. This problem can be corrected by reseedng the database copy. The database copy will terminate replication or dismount."/>
            <filter val="KHI: The Microsoft OPS Exchange Support Argentina Transport service (MSOPS Exchange Support ArgentinaTransport) isn't running."/>
            <filter val="KHI: Transaction failures occurred during MAPI connectivity testing"/>
            <filter val="KHI: Unreachable queue length - sustained for 60 minutes - Red(&gt;1) - Hub Transport."/>
          </filters>
        </filterColumn>
      </autoFilter>
    </customSheetView>
    <customSheetView guid="{0CF56B93-1937-464D-BB2F-C608EEFA6EE2}">
      <pane ySplit="1" topLeftCell="A2" activePane="bottomLeft" state="frozen"/>
      <selection pane="bottomLeft" activeCell="A2" sqref="A2"/>
      <pageMargins left="0.7" right="0.7" top="0.75" bottom="0.75" header="0.3" footer="0.3"/>
      <pageSetup paperSize="9" orientation="portrait" verticalDpi="0" r:id="rId2"/>
    </customSheetView>
    <customSheetView guid="{8890C2F0-392F-4FC8-9F14-EB9D6495B254}">
      <pane ySplit="1" topLeftCell="A2" activePane="bottomLeft" state="frozen"/>
      <selection pane="bottomLeft" activeCell="B7" sqref="B7"/>
      <pageMargins left="0.7" right="0.7" top="0.75" bottom="0.75" header="0.3" footer="0.3"/>
    </customSheetView>
    <customSheetView guid="{45E33EF5-0AE5-411B-B82A-16E4EAD0F7E5}" filter="1" showAutoFilter="1">
      <pane ySplit="1" topLeftCell="A2" activePane="bottomLeft" state="frozen"/>
      <selection pane="bottomLeft" activeCell="A33" sqref="A33"/>
      <pageMargins left="0.7" right="0.7" top="0.75" bottom="0.75" header="0.3" footer="0.3"/>
      <pageSetup orientation="portrait" r:id="rId3"/>
      <autoFilter ref="A1:E329" xr:uid="{00000000-0000-0000-0000-000000000000}">
        <filterColumn colId="1">
          <filters>
            <filter val="KHI: A Receive connector has failed connectivity testing twice within the last XX minutes."/>
            <filter val="KHI: ActiveSync connectivity (Internal) transaction failures."/>
            <filter val="KHI: Database copies performance issues on server"/>
            <filter val="KHI: Database unsearchable"/>
            <filter val="KHI: Largest Delivery queue length - sustained for 30 minutes - Red(&gt;250) - Hub Transport."/>
            <filter val="KHI: Outbound authentication failed at the send connector. It may have failed to acquire a Kerberos ticket for the destination target name."/>
            <filter val="KHI: Outlook Web App connectivity (Internal) transaction failures"/>
            <filter val="KHI: The database copy is low on log volume space. The volume has reached critical levels."/>
            <filter val="KHI: The database copy is low on log volume space. The volume has reached warning levels."/>
            <filter val="KHI: The Exchange store database: RPC Averaged Latency - sustained for 5 minutes - Red (&gt;70 msec).  "/>
            <filter val="KHI: The local database copy contains corruption. This problem can be corrected by reseedng the database copy. The database copy will terminate replication or dismount."/>
            <filter val="KHI: The Microsoft OPS Exchange Support Argentina Transport service (MSOPS Exchange Support ArgentinaTransport) isn't running."/>
            <filter val="KHI: Transaction failures occurred during MAPI connectivity testing"/>
            <filter val="KHI: Unreachable queue length - sustained for 60 minutes - Red(&gt;1) - Hub Transport."/>
          </filters>
        </filterColumn>
      </autoFilter>
    </customSheetView>
    <customSheetView guid="{3D9BA643-DCD7-4F79-9EAE-619EF916FFDC}">
      <pane ySplit="1" topLeftCell="A2" activePane="bottomLeft" state="frozen"/>
      <selection pane="bottomLeft" activeCell="A13" sqref="A13"/>
      <pageMargins left="0.7" right="0.7" top="0.75" bottom="0.75" header="0.3" footer="0.3"/>
      <pageSetup paperSize="9" orientation="portrait" verticalDpi="0" r:id="rId4"/>
    </customSheetView>
    <customSheetView guid="{2EEC1102-A7BD-4EA7-B5F8-85CEB0777501}">
      <pane ySplit="1" topLeftCell="A300" activePane="bottomLeft" state="frozen"/>
      <selection pane="bottomLeft" activeCell="E318" sqref="E318"/>
      <pageMargins left="0.7" right="0.7" top="0.75" bottom="0.75" header="0.3" footer="0.3"/>
    </customSheetView>
    <customSheetView guid="{367F6362-F0B8-4659-BC46-C195A485C4AF}">
      <pane ySplit="1" topLeftCell="A2" activePane="bottomLeft" state="frozen"/>
      <selection pane="bottomLeft" activeCell="A25" sqref="A25"/>
      <pageMargins left="0.7" right="0.7" top="0.75" bottom="0.75" header="0.3" footer="0.3"/>
    </customSheetView>
    <customSheetView guid="{55093744-5B73-4947-B761-7AFFE6BCBF64}">
      <pane ySplit="1" topLeftCell="A38" activePane="bottomLeft" state="frozen"/>
      <selection pane="bottomLeft" activeCell="B7" sqref="B7"/>
      <pageMargins left="0.7" right="0.7" top="0.75" bottom="0.75" header="0.3" footer="0.3"/>
    </customSheetView>
    <customSheetView guid="{FDB2E6CC-1E11-4AF0-9A85-8C3EC03BC451}">
      <pane ySplit="1" topLeftCell="A2" activePane="bottomLeft" state="frozen"/>
      <selection pane="bottomLeft" activeCell="B15" sqref="B15"/>
      <pageMargins left="0.7" right="0.7" top="0.75" bottom="0.75" header="0.3" footer="0.3"/>
      <pageSetup paperSize="9" orientation="portrait" r:id="rId5"/>
    </customSheetView>
    <customSheetView guid="{1714B781-F943-4DB6-8C69-39675BAB5FD7}">
      <pane ySplit="1" topLeftCell="A2" activePane="bottomLeft" state="frozen"/>
      <selection pane="bottomLeft" activeCell="B7" sqref="B7"/>
      <pageMargins left="0.7" right="0.7" top="0.75" bottom="0.75" header="0.3" footer="0.3"/>
    </customSheetView>
    <customSheetView guid="{C4CBF406-4EAB-407E-A6F2-83146CE47CB6}">
      <pane ySplit="1" topLeftCell="A2" activePane="bottomLeft" state="frozen"/>
      <selection pane="bottomLeft" activeCell="B15" sqref="B15"/>
      <pageMargins left="0.7" right="0.7" top="0.75" bottom="0.75" header="0.3" footer="0.3"/>
      <pageSetup paperSize="9" orientation="portrait" r:id="rId6"/>
    </customSheetView>
    <customSheetView guid="{5B84023C-7753-4A67-8855-0F256D044000}">
      <pane ySplit="1" topLeftCell="A2" activePane="bottomLeft" state="frozen"/>
      <selection pane="bottomLeft" activeCell="B7" sqref="B7"/>
      <pageMargins left="0.7" right="0.7" top="0.75" bottom="0.75" header="0.3" footer="0.3"/>
    </customSheetView>
    <customSheetView guid="{8C18EE86-95D6-42C2-89BD-702FE7DEE6F2}" state="hidden">
      <pane ySplit="43" topLeftCell="A49" activePane="bottomLeft" state="frozen"/>
      <selection pane="bottomLeft"/>
      <pageMargins left="0.7" right="0.7" top="0.75" bottom="0.75" header="0.3" footer="0.3"/>
      <pageSetup paperSize="9" orientation="portrait" r:id="rId7"/>
    </customSheetView>
  </customSheetViews>
  <pageMargins left="0.7" right="0.7" top="0.75" bottom="0.75" header="0.3" footer="0.3"/>
  <pageSetup paperSize="9" orientation="portrait" r:id="rId8"/>
  <headerFooter>
    <oddHeader>&amp;L&amp;"Arial"&amp;8&amp;K000000INTERNAL&amp;1#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NAGIOS v111</vt:lpstr>
      <vt:lpstr>Hoja5</vt:lpstr>
      <vt:lpstr>Hoja4</vt:lpstr>
      <vt:lpstr>Hoja3</vt:lpstr>
      <vt:lpstr>Hoja1</vt:lpstr>
      <vt:lpstr>MOD</vt:lpstr>
      <vt:lpstr>Guardias</vt:lpstr>
      <vt:lpstr>Governance_Directory</vt:lpstr>
      <vt:lpstr>T-Systems_Staff</vt:lpstr>
      <vt:lpstr>GRUPOS NAGIOS</vt:lpstr>
      <vt:lpstr>CONTROL</vt:lpstr>
      <vt:lpstr>Hoja2</vt:lpstr>
      <vt:lpstr>XX</vt:lpstr>
      <vt:lpstr>XXX</vt:lpstr>
    </vt:vector>
  </TitlesOfParts>
  <Company>Atos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HEREDIA, JULIAN JAVIER</dc:creator>
  <cp:lastModifiedBy>CLIENT</cp:lastModifiedBy>
  <dcterms:created xsi:type="dcterms:W3CDTF">2015-06-03T12:58:21Z</dcterms:created>
  <dcterms:modified xsi:type="dcterms:W3CDTF">2023-04-21T13:45:48Z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MSIP_Label_b1c9b508-7c6e-42bd-bedf-808292653d6c_Enabled">
    <vt:lpwstr>true</vt:lpwstr>
  </property>
  <property fmtid="{D5CDD505-2E9C-101B-9397-08002B2CF9AE}" pid="4" name="MSIP_Label_b1c9b508-7c6e-42bd-bedf-808292653d6c_SetDate">
    <vt:lpwstr>2023-03-24T12:04:22Z</vt:lpwstr>
  </property>
  <property fmtid="{D5CDD505-2E9C-101B-9397-08002B2CF9AE}" pid="5" name="MSIP_Label_b1c9b508-7c6e-42bd-bedf-808292653d6c_Method">
    <vt:lpwstr>Standard</vt:lpwstr>
  </property>
  <property fmtid="{D5CDD505-2E9C-101B-9397-08002B2CF9AE}" pid="6" name="MSIP_Label_b1c9b508-7c6e-42bd-bedf-808292653d6c_Name">
    <vt:lpwstr>b1c9b508-7c6e-42bd-bedf-808292653d6c</vt:lpwstr>
  </property>
  <property fmtid="{D5CDD505-2E9C-101B-9397-08002B2CF9AE}" pid="7" name="MSIP_Label_b1c9b508-7c6e-42bd-bedf-808292653d6c_SiteId">
    <vt:lpwstr>2882be50-2012-4d88-ac86-544124e120c8</vt:lpwstr>
  </property>
  <property fmtid="{D5CDD505-2E9C-101B-9397-08002B2CF9AE}" pid="8" name="MSIP_Label_b1c9b508-7c6e-42bd-bedf-808292653d6c_ActionId">
    <vt:lpwstr>98bedefd-18b0-494d-84c0-46cec295b6ae</vt:lpwstr>
  </property>
  <property fmtid="{D5CDD505-2E9C-101B-9397-08002B2CF9AE}" pid="9" name="MSIP_Label_b1c9b508-7c6e-42bd-bedf-808292653d6c_ContentBits">
    <vt:lpwstr>3</vt:lpwstr>
  </property>
</Properties>
</file>